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6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Ex7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2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4.xml" ContentType="application/vnd.openxmlformats-officedocument.drawing+xml"/>
  <Override PartName="/xl/charts/chart2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Ex8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2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2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2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3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3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3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3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xm\Downloads\Yosafat(Folder Pribadi)\Portfolio\Sales Sport Store Data Analysis All Phases\Phase 4. Analyze data\"/>
    </mc:Choice>
  </mc:AlternateContent>
  <xr:revisionPtr revIDLastSave="0" documentId="13_ncr:1_{279038C0-CF07-4B7E-BBCF-1AF85E4F9F45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Sales Performance Analysis" sheetId="9" r:id="rId1"/>
    <sheet name="Sales Order" sheetId="6" r:id="rId2"/>
    <sheet name="Product &amp; Category Analysis" sheetId="10" r:id="rId3"/>
    <sheet name="Order Item" sheetId="7" r:id="rId4"/>
    <sheet name="Vendor" sheetId="3" r:id="rId5"/>
    <sheet name="Product" sheetId="2" r:id="rId6"/>
    <sheet name="Patner Store" sheetId="4" r:id="rId7"/>
    <sheet name="PartnerStore Behaviour Analysis" sheetId="12" r:id="rId8"/>
    <sheet name="Region &amp; Sales Team Analysis" sheetId="11" r:id="rId9"/>
    <sheet name="Sales Team" sheetId="5" r:id="rId10"/>
    <sheet name="Invoice" sheetId="8" r:id="rId11"/>
  </sheets>
  <definedNames>
    <definedName name="_xlnm._FilterDatabase" localSheetId="10" hidden="1">Invoice!$A$1:$H$1029</definedName>
    <definedName name="_xlnm._FilterDatabase" localSheetId="3" hidden="1">'Order Item'!$A$1:$L$4000</definedName>
    <definedName name="_xlnm._FilterDatabase" localSheetId="7" hidden="1">'PartnerStore Behaviour Analysis'!$A$21:$C$72</definedName>
    <definedName name="_xlnm._FilterDatabase" localSheetId="6" hidden="1">'Patner Store'!$A$1:$I$51</definedName>
    <definedName name="_xlnm._FilterDatabase" localSheetId="5" hidden="1">Product!$A$1:$J$21</definedName>
    <definedName name="_xlnm._FilterDatabase" localSheetId="1" hidden="1">'Sales Order'!$C$1:$K$1029</definedName>
    <definedName name="_xlchart.v1.0" hidden="1">'Sales Order'!$G$1</definedName>
    <definedName name="_xlchart.v1.1" hidden="1">'Sales Order'!$G$2:$G$1029</definedName>
    <definedName name="_xlchart.v1.10" hidden="1">'Order Item'!$D$1</definedName>
    <definedName name="_xlchart.v1.11" hidden="1">'Order Item'!$D$2:$D$3393</definedName>
    <definedName name="_xlchart.v1.12" hidden="1">'PartnerStore Behaviour Analysis'!$A$22:$A$67</definedName>
    <definedName name="_xlchart.v1.13" hidden="1">'PartnerStore Behaviour Analysis'!$C$21</definedName>
    <definedName name="_xlchart.v1.14" hidden="1">'PartnerStore Behaviour Analysis'!$C$22:$C$67</definedName>
    <definedName name="_xlchart.v1.15" hidden="1">'PartnerStore Behaviour Analysis'!$A$245:$A$252</definedName>
    <definedName name="_xlchart.v1.16" hidden="1">'PartnerStore Behaviour Analysis'!$C$244</definedName>
    <definedName name="_xlchart.v1.17" hidden="1">'PartnerStore Behaviour Analysis'!$C$245:$C$252</definedName>
    <definedName name="_xlchart.v1.18" hidden="1">'Region &amp; Sales Team Analysis'!$A$3:$A$7</definedName>
    <definedName name="_xlchart.v1.19" hidden="1">'Region &amp; Sales Team Analysis'!$C$2</definedName>
    <definedName name="_xlchart.v1.2" hidden="1">'Sales Order'!$G$1</definedName>
    <definedName name="_xlchart.v1.20" hidden="1">'Region &amp; Sales Team Analysis'!$C$3:$C$7</definedName>
    <definedName name="_xlchart.v1.3" hidden="1">'Sales Order'!$G$2:$G$1029</definedName>
    <definedName name="_xlchart.v1.4" hidden="1">'Order Item'!$I$2:$I$3393</definedName>
    <definedName name="_xlchart.v1.5" hidden="1">'Order Item'!$J$1</definedName>
    <definedName name="_xlchart.v1.6" hidden="1">'Order Item'!$J$2:$J$4000</definedName>
    <definedName name="_xlchart.v1.7" hidden="1">'Product &amp; Category Analysis'!$A$17:$A$25</definedName>
    <definedName name="_xlchart.v1.8" hidden="1">'Product &amp; Category Analysis'!$C$16</definedName>
    <definedName name="_xlchart.v1.9" hidden="1">'Product &amp; Category Analysis'!$C$17:$C$25</definedName>
    <definedName name="_xlcn.WorksheetConnection_OrderItemA1M3393" hidden="1">'Order Item'!$A$1:$L$3393</definedName>
  </definedNames>
  <calcPr calcId="191029"/>
  <pivotCaches>
    <pivotCache cacheId="12" r:id="rId12"/>
    <pivotCache cacheId="13" r:id="rId13"/>
    <pivotCache cacheId="14" r:id="rId14"/>
    <pivotCache cacheId="15" r:id="rId15"/>
    <pivotCache cacheId="16" r:id="rId16"/>
    <pivotCache cacheId="17" r:id="rId17"/>
    <pivotCache cacheId="18" r:id="rId18"/>
    <pivotCache cacheId="19" r:id="rId19"/>
    <pivotCache cacheId="20" r:id="rId20"/>
    <pivotCache cacheId="21" r:id="rId21"/>
    <pivotCache cacheId="22" r:id="rId22"/>
    <pivotCache cacheId="23" r:id="rId2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der Item!$A$1:$M$339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4" roundtripDataChecksum="cMLmk8UD2w1wcYxGpHKsAi4Q/G//tPXJ9f0SGQf81tE="/>
    </ext>
  </extLst>
</workbook>
</file>

<file path=xl/calcChain.xml><?xml version="1.0" encoding="utf-8"?>
<calcChain xmlns="http://schemas.openxmlformats.org/spreadsheetml/2006/main">
  <c r="C246" i="12" l="1"/>
  <c r="C247" i="12"/>
  <c r="C248" i="12"/>
  <c r="C249" i="12"/>
  <c r="C250" i="12"/>
  <c r="C251" i="12"/>
  <c r="C252" i="12"/>
  <c r="C245" i="12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2" i="6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2" i="6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22" i="12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2" i="6"/>
  <c r="F178" i="11"/>
  <c r="F179" i="11"/>
  <c r="F180" i="11"/>
  <c r="F181" i="11"/>
  <c r="F182" i="11"/>
  <c r="F177" i="11"/>
  <c r="E182" i="11"/>
  <c r="E178" i="11"/>
  <c r="E179" i="11"/>
  <c r="E180" i="11"/>
  <c r="E181" i="11"/>
  <c r="E177" i="1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2" i="6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2" i="6"/>
  <c r="C7" i="11"/>
  <c r="C6" i="11"/>
  <c r="C5" i="11"/>
  <c r="C4" i="11"/>
  <c r="C3" i="11"/>
  <c r="F163" i="10" l="1"/>
  <c r="F164" i="10" s="1"/>
  <c r="F165" i="10" s="1"/>
  <c r="E163" i="10"/>
  <c r="E164" i="10" s="1"/>
  <c r="E165" i="10" s="1"/>
  <c r="D163" i="10"/>
  <c r="D164" i="10" s="1"/>
  <c r="D165" i="10" s="1"/>
  <c r="C163" i="10"/>
  <c r="C164" i="10" s="1"/>
  <c r="C165" i="10" s="1"/>
  <c r="B164" i="10"/>
  <c r="B165" i="10" s="1"/>
  <c r="B163" i="10"/>
  <c r="F154" i="10"/>
  <c r="E154" i="10"/>
  <c r="D154" i="10"/>
  <c r="C154" i="10"/>
  <c r="B154" i="10"/>
  <c r="F155" i="10"/>
  <c r="F156" i="10"/>
  <c r="E155" i="10"/>
  <c r="E156" i="10"/>
  <c r="D155" i="10"/>
  <c r="D156" i="10"/>
  <c r="C155" i="10"/>
  <c r="C156" i="10"/>
  <c r="B155" i="10"/>
  <c r="B156" i="10"/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2" i="7"/>
  <c r="B6" i="9"/>
  <c r="C5" i="9"/>
  <c r="C4" i="9"/>
  <c r="C3" i="9"/>
  <c r="D128" i="9"/>
  <c r="D127" i="9"/>
  <c r="D116" i="9"/>
  <c r="D117" i="9"/>
  <c r="D118" i="9"/>
  <c r="D119" i="9"/>
  <c r="D120" i="9"/>
  <c r="D121" i="9"/>
  <c r="D122" i="9"/>
  <c r="D123" i="9"/>
  <c r="D124" i="9"/>
  <c r="D115" i="9"/>
  <c r="D114" i="9"/>
  <c r="D104" i="9"/>
  <c r="D105" i="9"/>
  <c r="D106" i="9"/>
  <c r="D107" i="9"/>
  <c r="D108" i="9"/>
  <c r="D109" i="9"/>
  <c r="D110" i="9"/>
  <c r="D111" i="9"/>
  <c r="D112" i="9"/>
  <c r="D113" i="9"/>
  <c r="D103" i="9"/>
  <c r="D102" i="9"/>
  <c r="D91" i="9"/>
  <c r="D92" i="9"/>
  <c r="D93" i="9"/>
  <c r="D94" i="9"/>
  <c r="D95" i="9"/>
  <c r="D96" i="9"/>
  <c r="D97" i="9"/>
  <c r="D98" i="9"/>
  <c r="D99" i="9"/>
  <c r="D100" i="9"/>
  <c r="D101" i="9"/>
  <c r="D90" i="9"/>
  <c r="B5" i="9"/>
  <c r="B4" i="9"/>
  <c r="B3" i="9"/>
  <c r="C21" i="10"/>
  <c r="C20" i="10"/>
  <c r="C17" i="10"/>
  <c r="C18" i="10"/>
  <c r="C19" i="10"/>
  <c r="C25" i="10"/>
  <c r="C24" i="10"/>
  <c r="C23" i="10"/>
  <c r="C22" i="10"/>
  <c r="D5" i="9" l="1"/>
  <c r="D4" i="9"/>
  <c r="D3" i="9"/>
  <c r="C6" i="9"/>
  <c r="D6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38893-A055-4BC2-BDB4-777A46E603F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1FD249-D63A-4816-B92E-E51F777C1EC8}" name="WorksheetConnection_Order Item!$A$1:$M$339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ItemA1M3393"/>
        </x15:connection>
      </ext>
    </extLst>
  </connection>
</connections>
</file>

<file path=xl/sharedStrings.xml><?xml version="1.0" encoding="utf-8"?>
<sst xmlns="http://schemas.openxmlformats.org/spreadsheetml/2006/main" count="25332" uniqueCount="5913">
  <si>
    <t>ProductID</t>
  </si>
  <si>
    <t>SalesOrderID</t>
  </si>
  <si>
    <t>PatnerStoreID</t>
  </si>
  <si>
    <t>ProductName</t>
  </si>
  <si>
    <t>PatnerStoreName</t>
  </si>
  <si>
    <t>Category</t>
  </si>
  <si>
    <t>Quantity</t>
  </si>
  <si>
    <t>OrderDate</t>
  </si>
  <si>
    <t>Province</t>
  </si>
  <si>
    <t>QuantityOrder</t>
  </si>
  <si>
    <t>UnitBuyPrice</t>
  </si>
  <si>
    <t>PatnerContactPhone</t>
  </si>
  <si>
    <t>Payment</t>
  </si>
  <si>
    <t>Product Description</t>
  </si>
  <si>
    <t>TotalOrderTransaction</t>
  </si>
  <si>
    <t>VendorID</t>
  </si>
  <si>
    <t>UnitSalesPrice</t>
  </si>
  <si>
    <t>UOM</t>
  </si>
  <si>
    <t>DiscountProduct</t>
  </si>
  <si>
    <t>PD0001</t>
  </si>
  <si>
    <t>VD0002</t>
  </si>
  <si>
    <t>1 Set Fishing Equipment</t>
  </si>
  <si>
    <t>Fishing Equipment</t>
  </si>
  <si>
    <t>Set</t>
  </si>
  <si>
    <t>Joran, Reel, Tas, Senar, Mata kail, Stoper, Starlet</t>
  </si>
  <si>
    <t>PD0002</t>
  </si>
  <si>
    <t>Fishing soft lure</t>
  </si>
  <si>
    <t>Unit</t>
  </si>
  <si>
    <t>PD0003</t>
  </si>
  <si>
    <t>VD0003</t>
  </si>
  <si>
    <t>Stick Billiard</t>
  </si>
  <si>
    <t>Billiard</t>
  </si>
  <si>
    <t>Tip Size : 11.75mm, dan Length : 148 cm</t>
  </si>
  <si>
    <t>PD0004</t>
  </si>
  <si>
    <t>Stick Billiard Bag</t>
  </si>
  <si>
    <t>PD0005</t>
  </si>
  <si>
    <t>VD0001</t>
  </si>
  <si>
    <t>Stick Golf Wedge</t>
  </si>
  <si>
    <t>Golf</t>
  </si>
  <si>
    <t>Degree : 52, 56, 60, 64</t>
  </si>
  <si>
    <t>PD0006</t>
  </si>
  <si>
    <t>1 set Golf Ball</t>
  </si>
  <si>
    <t>12 bola golf</t>
  </si>
  <si>
    <t>PD0007</t>
  </si>
  <si>
    <t>Stick Golf Bag</t>
  </si>
  <si>
    <t>PD0008</t>
  </si>
  <si>
    <t>Sunglasses</t>
  </si>
  <si>
    <t>Outdoors Sport</t>
  </si>
  <si>
    <t>PD0009</t>
  </si>
  <si>
    <t>Tracking Pole</t>
  </si>
  <si>
    <t>Hiking &amp; Camping</t>
  </si>
  <si>
    <t>Ukuran untuk  Anak - anak : 100 cm, dan Dewasa : 125 com</t>
  </si>
  <si>
    <t>PD0010</t>
  </si>
  <si>
    <t>Hiking Shoes</t>
  </si>
  <si>
    <t>Size tersedia : 40/25.5cm - 44/29.5cm</t>
  </si>
  <si>
    <t>PD0011</t>
  </si>
  <si>
    <t>Bicycle</t>
  </si>
  <si>
    <t>Warna : Hitam Merah, Grey Orange, Teal, Hitam biru</t>
  </si>
  <si>
    <t>PD0012</t>
  </si>
  <si>
    <t>Road Bike</t>
  </si>
  <si>
    <t>Tipe Sepeda balap Performance dan All - around</t>
  </si>
  <si>
    <t>PD0013</t>
  </si>
  <si>
    <t>1 Set Basketball</t>
  </si>
  <si>
    <t>Basketball</t>
  </si>
  <si>
    <t>5 Bola Basket</t>
  </si>
  <si>
    <t>PD0014</t>
  </si>
  <si>
    <t>1 Set Futsalball</t>
  </si>
  <si>
    <t>Futsal</t>
  </si>
  <si>
    <t>5 Bola Futsal</t>
  </si>
  <si>
    <t>PD0015</t>
  </si>
  <si>
    <t>Abs Roller</t>
  </si>
  <si>
    <t>Gym &amp; Fitness</t>
  </si>
  <si>
    <t>PD0016</t>
  </si>
  <si>
    <t>Pull Up Bar</t>
  </si>
  <si>
    <t>Size : 80-130 cm</t>
  </si>
  <si>
    <t>PD0017</t>
  </si>
  <si>
    <t>Bench Press</t>
  </si>
  <si>
    <t>Dimensi : 142 x 110 x 108 cm</t>
  </si>
  <si>
    <t>PD0018</t>
  </si>
  <si>
    <t>Dumbell Set</t>
  </si>
  <si>
    <t>2x 35cm (14") Stick Chrome, 1 pcs 152cm Stick, 6pcs Collar pengunci,  4pcs 1 kg  plates, 2pcs 2 kg, 2pcs kg</t>
  </si>
  <si>
    <t>PD0019</t>
  </si>
  <si>
    <t>Treadmill</t>
  </si>
  <si>
    <t>PD0020</t>
  </si>
  <si>
    <t>Heavy bag</t>
  </si>
  <si>
    <t>VendorName</t>
  </si>
  <si>
    <t>Address</t>
  </si>
  <si>
    <t>City</t>
  </si>
  <si>
    <t>Email</t>
  </si>
  <si>
    <t>Phone</t>
  </si>
  <si>
    <t>PT.Aneka Olahraga</t>
  </si>
  <si>
    <t>Jl. Tanjong Priok No.23</t>
  </si>
  <si>
    <t>North Jakarta</t>
  </si>
  <si>
    <t>Anekasport@net.id</t>
  </si>
  <si>
    <t>Sportspirit Inc</t>
  </si>
  <si>
    <t>Ubi Ave Street No.3</t>
  </si>
  <si>
    <t>Singapore City</t>
  </si>
  <si>
    <t>Singapore</t>
  </si>
  <si>
    <t>sportspirit.co.id</t>
  </si>
  <si>
    <t>PT.Fortune Sport</t>
  </si>
  <si>
    <t>Jl. Gajah Mada No.78</t>
  </si>
  <si>
    <t>Central Jakarta</t>
  </si>
  <si>
    <t>fortunesport.com</t>
  </si>
  <si>
    <t>PatnerType</t>
  </si>
  <si>
    <t>Region</t>
  </si>
  <si>
    <t>PS0001</t>
  </si>
  <si>
    <t>Sport Nation</t>
  </si>
  <si>
    <t>Distributor</t>
  </si>
  <si>
    <t>Bali</t>
  </si>
  <si>
    <t>PS0002</t>
  </si>
  <si>
    <t>TokoSport</t>
  </si>
  <si>
    <t>Retail</t>
  </si>
  <si>
    <t>Java</t>
  </si>
  <si>
    <t>PS0003</t>
  </si>
  <si>
    <t>Toko Gelora Sport</t>
  </si>
  <si>
    <t>Kalimantan</t>
  </si>
  <si>
    <t>PS0004</t>
  </si>
  <si>
    <t>Sport Line Indonesia</t>
  </si>
  <si>
    <t>Jakarta</t>
  </si>
  <si>
    <t>PS0005</t>
  </si>
  <si>
    <t>Sportworld</t>
  </si>
  <si>
    <t>Sulawesi</t>
  </si>
  <si>
    <t>PS0006</t>
  </si>
  <si>
    <t>Arena Sport Shop</t>
  </si>
  <si>
    <t>PS0007</t>
  </si>
  <si>
    <t>Twinsport.com</t>
  </si>
  <si>
    <t>PS0008</t>
  </si>
  <si>
    <t>Amanah Sport</t>
  </si>
  <si>
    <t>PS0009</t>
  </si>
  <si>
    <t>Olahraga Mall</t>
  </si>
  <si>
    <t>Sumatera</t>
  </si>
  <si>
    <t>PS0010</t>
  </si>
  <si>
    <t>WorldSport.com</t>
  </si>
  <si>
    <t>PS0011</t>
  </si>
  <si>
    <t>Atlethic Shop</t>
  </si>
  <si>
    <t>PS0012</t>
  </si>
  <si>
    <t>Adi Shop</t>
  </si>
  <si>
    <t>PS0013</t>
  </si>
  <si>
    <t>Playing Outdoor</t>
  </si>
  <si>
    <t>PS0014</t>
  </si>
  <si>
    <t>Sport Hub Medan</t>
  </si>
  <si>
    <t>PS0015</t>
  </si>
  <si>
    <t>Toko Olahraga Satu</t>
  </si>
  <si>
    <t>North Maluku</t>
  </si>
  <si>
    <t>PS0016</t>
  </si>
  <si>
    <t>Kartika Sport Center</t>
  </si>
  <si>
    <t>PS0017</t>
  </si>
  <si>
    <t>Bebasport.com</t>
  </si>
  <si>
    <t>PS0018</t>
  </si>
  <si>
    <t>Sport Jogja City</t>
  </si>
  <si>
    <t>Jogjakarta</t>
  </si>
  <si>
    <t>PS0019</t>
  </si>
  <si>
    <t>Toko olahraga Pantai</t>
  </si>
  <si>
    <t>Nusa Tenggara</t>
  </si>
  <si>
    <t>PS0020</t>
  </si>
  <si>
    <t>Barokah Olahraga Shop</t>
  </si>
  <si>
    <t>PS0021</t>
  </si>
  <si>
    <t>SportArt88</t>
  </si>
  <si>
    <t>PS0022</t>
  </si>
  <si>
    <t>Sport Kita Store</t>
  </si>
  <si>
    <t>PS0023</t>
  </si>
  <si>
    <t>Gudang Sport Center</t>
  </si>
  <si>
    <t>PS0024</t>
  </si>
  <si>
    <t>SportChampion10</t>
  </si>
  <si>
    <t>PS0025</t>
  </si>
  <si>
    <t>Toko Olahraga Unggul</t>
  </si>
  <si>
    <t>PS0026</t>
  </si>
  <si>
    <t>Wakaka Sport</t>
  </si>
  <si>
    <t>PS0027</t>
  </si>
  <si>
    <t>Destination Sport Store</t>
  </si>
  <si>
    <t>Maluku</t>
  </si>
  <si>
    <t>PS0028</t>
  </si>
  <si>
    <t>Toko SportNesia</t>
  </si>
  <si>
    <t>PS0029</t>
  </si>
  <si>
    <t>Mama Sport</t>
  </si>
  <si>
    <t>PS0030</t>
  </si>
  <si>
    <t>KakaSport</t>
  </si>
  <si>
    <t>PS0031</t>
  </si>
  <si>
    <t>Toko Hidup Sehat</t>
  </si>
  <si>
    <t>PS0032</t>
  </si>
  <si>
    <t>Toko Idola Olahraga</t>
  </si>
  <si>
    <t>PS0033</t>
  </si>
  <si>
    <t>Toko Olahraga NTT</t>
  </si>
  <si>
    <t>PS0034</t>
  </si>
  <si>
    <t>Active Sport</t>
  </si>
  <si>
    <t>PS0035</t>
  </si>
  <si>
    <t>Toko Olahraga Lengkap</t>
  </si>
  <si>
    <t>PS0036</t>
  </si>
  <si>
    <t>Nusantara Sport</t>
  </si>
  <si>
    <t>PS0037</t>
  </si>
  <si>
    <t>Toko Joko Sport</t>
  </si>
  <si>
    <t>PS0038</t>
  </si>
  <si>
    <t>Salam Olahraga</t>
  </si>
  <si>
    <t>PS0039</t>
  </si>
  <si>
    <t>Surya Sport</t>
  </si>
  <si>
    <t>PS0040</t>
  </si>
  <si>
    <t>Olahraga Gemilang</t>
  </si>
  <si>
    <t>PS0041</t>
  </si>
  <si>
    <t>GilaSport.id</t>
  </si>
  <si>
    <t>PS0042</t>
  </si>
  <si>
    <t>SportXpress</t>
  </si>
  <si>
    <t>PS0043</t>
  </si>
  <si>
    <t>SportMania Store</t>
  </si>
  <si>
    <t>PS0044</t>
  </si>
  <si>
    <t>Toko Rezeki Olahraga</t>
  </si>
  <si>
    <t>PS0045</t>
  </si>
  <si>
    <t>Toko Olahraga NTB</t>
  </si>
  <si>
    <t>PS0046</t>
  </si>
  <si>
    <t>Markas Olahraga</t>
  </si>
  <si>
    <t>PS0047</t>
  </si>
  <si>
    <t>Power Play</t>
  </si>
  <si>
    <t>PS0048</t>
  </si>
  <si>
    <t>Toko Olahraga Mandiri</t>
  </si>
  <si>
    <t>PS0049</t>
  </si>
  <si>
    <t>Toko Olahraga Bersama</t>
  </si>
  <si>
    <t>PS0050</t>
  </si>
  <si>
    <t>Toko Peralatan Olahraga</t>
  </si>
  <si>
    <t>SalesTeamID</t>
  </si>
  <si>
    <t>SalesTeamName</t>
  </si>
  <si>
    <t>SalesTeamRegion</t>
  </si>
  <si>
    <t>SalesPromotionMethods</t>
  </si>
  <si>
    <t>TotalProspect</t>
  </si>
  <si>
    <t>ST0001</t>
  </si>
  <si>
    <t>Online Sales Team</t>
  </si>
  <si>
    <t>OnlineMarketing</t>
  </si>
  <si>
    <t>ST0002</t>
  </si>
  <si>
    <t>OnlineMarketing/Corporate Negotiate/Patnership Contract</t>
  </si>
  <si>
    <t>ST0003</t>
  </si>
  <si>
    <t>Sumatera &amp; Kalimantan</t>
  </si>
  <si>
    <t>ST0004</t>
  </si>
  <si>
    <t>Corporate Negotiate/Patnership Contract</t>
  </si>
  <si>
    <t>ST0005</t>
  </si>
  <si>
    <t>Note</t>
  </si>
  <si>
    <t>SO0001</t>
  </si>
  <si>
    <t>CASH</t>
  </si>
  <si>
    <t>SO0002</t>
  </si>
  <si>
    <t>SO0003</t>
  </si>
  <si>
    <t>CREDIT</t>
  </si>
  <si>
    <t>transaction as agreed with the vendor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</si>
  <si>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</si>
  <si>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</si>
  <si>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</si>
  <si>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</si>
  <si>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</si>
  <si>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</si>
  <si>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</si>
  <si>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</si>
  <si>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The transaction agreement has undergone changes</t>
  </si>
  <si>
    <t>SO0012</t>
  </si>
  <si>
    <t>SO0013</t>
  </si>
  <si>
    <t>SO0014</t>
  </si>
  <si>
    <t>SO0015</t>
  </si>
  <si>
    <t>SO0016</t>
  </si>
  <si>
    <t>Partner Store canceled the order</t>
  </si>
  <si>
    <t>SO0017</t>
  </si>
  <si>
    <t>SO0018</t>
  </si>
  <si>
    <t>SO0019</t>
  </si>
  <si>
    <t>SO0020</t>
  </si>
  <si>
    <t>SO0021</t>
  </si>
  <si>
    <t>SO0022</t>
  </si>
  <si>
    <t>The product is unavailable from the vendor or there has been a product replacement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</si>
  <si>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</si>
  <si>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</si>
  <si>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</si>
  <si>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</si>
  <si>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</si>
  <si>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</si>
  <si>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</si>
  <si>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</si>
  <si>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</si>
  <si>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</si>
  <si>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</si>
  <si>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</si>
  <si>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</si>
  <si>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</si>
  <si>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</si>
  <si>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</si>
  <si>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</si>
  <si>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</si>
  <si>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</si>
  <si>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</si>
  <si>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</si>
  <si>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</si>
  <si>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</si>
  <si>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</si>
  <si>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</si>
  <si>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</si>
  <si>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</si>
  <si>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</si>
  <si>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</si>
  <si>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</si>
  <si>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</si>
  <si>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</si>
  <si>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</si>
  <si>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</si>
  <si>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</si>
  <si>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</si>
  <si>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</si>
  <si>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</si>
  <si>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</si>
  <si>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</si>
  <si>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</si>
  <si>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</si>
  <si>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</si>
  <si>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</si>
  <si>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</si>
  <si>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</si>
  <si>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</si>
  <si>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</si>
  <si>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</si>
  <si>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</si>
  <si>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</si>
  <si>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</si>
  <si>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</si>
  <si>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</si>
  <si>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</si>
  <si>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</si>
  <si>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</si>
  <si>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</si>
  <si>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</si>
  <si>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</si>
  <si>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</si>
  <si>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</si>
  <si>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</si>
  <si>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</si>
  <si>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</si>
  <si>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</si>
  <si>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</si>
  <si>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</si>
  <si>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</si>
  <si>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</si>
  <si>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</si>
  <si>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</si>
  <si>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</si>
  <si>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</si>
  <si>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</si>
  <si>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</si>
  <si>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</si>
  <si>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</si>
  <si>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</si>
  <si>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</si>
  <si>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</si>
  <si>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</si>
  <si>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</si>
  <si>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</si>
  <si>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</si>
  <si>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</si>
  <si>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</si>
  <si>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</si>
  <si>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</si>
  <si>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</si>
  <si>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</si>
  <si>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</si>
  <si>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</si>
  <si>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</si>
  <si>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</si>
  <si>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</si>
  <si>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</si>
  <si>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</si>
  <si>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</si>
  <si>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</si>
  <si>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</si>
  <si>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</si>
  <si>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</si>
  <si>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</si>
  <si>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SO0127</t>
  </si>
  <si>
    <t>SO0128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</si>
  <si>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</si>
  <si>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</si>
  <si>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</si>
  <si>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</si>
  <si>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</si>
  <si>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</si>
  <si>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</si>
  <si>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</si>
  <si>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</si>
  <si>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</si>
  <si>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</si>
  <si>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</si>
  <si>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</si>
  <si>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</si>
  <si>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</si>
  <si>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</si>
  <si>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</si>
  <si>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</si>
  <si>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</si>
  <si>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</si>
  <si>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</si>
  <si>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</si>
  <si>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</si>
  <si>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</si>
  <si>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</si>
  <si>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</si>
  <si>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SO0155</t>
  </si>
  <si>
    <t>SO0156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</si>
  <si>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</si>
  <si>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</si>
  <si>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</si>
  <si>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</si>
  <si>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</si>
  <si>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</si>
  <si>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</si>
  <si>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</si>
  <si>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</si>
  <si>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</si>
  <si>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</si>
  <si>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</si>
  <si>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</si>
  <si>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</si>
  <si>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</si>
  <si>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</si>
  <si>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</si>
  <si>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</si>
  <si>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</si>
  <si>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</si>
  <si>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</si>
  <si>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</si>
  <si>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</si>
  <si>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</si>
  <si>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</si>
  <si>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</si>
  <si>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</si>
  <si>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</si>
  <si>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</si>
  <si>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</si>
  <si>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</si>
  <si>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</si>
  <si>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</si>
  <si>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</si>
  <si>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</si>
  <si>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</si>
  <si>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</si>
  <si>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</si>
  <si>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</si>
  <si>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</si>
  <si>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</si>
  <si>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</si>
  <si>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</si>
  <si>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</si>
  <si>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</si>
  <si>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</si>
  <si>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</si>
  <si>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</si>
  <si>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</si>
  <si>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</si>
  <si>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</si>
  <si>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</si>
  <si>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</si>
  <si>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</si>
  <si>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</si>
  <si>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</si>
  <si>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</si>
  <si>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</si>
  <si>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</si>
  <si>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</si>
  <si>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</si>
  <si>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</si>
  <si>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</si>
  <si>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</si>
  <si>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</si>
  <si>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</si>
  <si>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</si>
  <si>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</si>
  <si>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</si>
  <si>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</si>
  <si>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</si>
  <si>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</si>
  <si>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</si>
  <si>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</si>
  <si>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</si>
  <si>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</si>
  <si>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</si>
  <si>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</si>
  <si>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</si>
  <si>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</si>
  <si>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</si>
  <si>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</si>
  <si>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</si>
  <si>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</si>
  <si>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</si>
  <si>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</si>
  <si>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</si>
  <si>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</si>
  <si>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</si>
  <si>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</si>
  <si>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</si>
  <si>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</si>
  <si>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</si>
  <si>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</si>
  <si>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</si>
  <si>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</si>
  <si>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</si>
  <si>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</si>
  <si>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</si>
  <si>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</si>
  <si>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</si>
  <si>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</si>
  <si>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</si>
  <si>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</si>
  <si>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</si>
  <si>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</si>
  <si>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</si>
  <si>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</si>
  <si>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</si>
  <si>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</si>
  <si>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</si>
  <si>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</si>
  <si>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</si>
  <si>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</si>
  <si>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</si>
  <si>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</si>
  <si>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</si>
  <si>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</si>
  <si>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</si>
  <si>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</si>
  <si>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</si>
  <si>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</si>
  <si>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</si>
  <si>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</si>
  <si>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</si>
  <si>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</si>
  <si>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</si>
  <si>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</si>
  <si>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</si>
  <si>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</si>
  <si>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</si>
  <si>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</si>
  <si>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</si>
  <si>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</si>
  <si>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</si>
  <si>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</si>
  <si>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</si>
  <si>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</si>
  <si>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</si>
  <si>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</si>
  <si>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</si>
  <si>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</si>
  <si>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</si>
  <si>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</si>
  <si>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</si>
  <si>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</si>
  <si>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</si>
  <si>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</si>
  <si>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</si>
  <si>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</si>
  <si>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</si>
  <si>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</si>
  <si>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</si>
  <si>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</si>
  <si>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</si>
  <si>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</si>
  <si>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</si>
  <si>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</si>
  <si>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</si>
  <si>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</si>
  <si>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</si>
  <si>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</si>
  <si>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</si>
  <si>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</si>
  <si>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</si>
  <si>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</si>
  <si>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</si>
  <si>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</si>
  <si>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</si>
  <si>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</si>
  <si>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</si>
  <si>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</si>
  <si>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</si>
  <si>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</si>
  <si>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</si>
  <si>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</si>
  <si>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</si>
  <si>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</si>
  <si>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</si>
  <si>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</si>
  <si>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</si>
  <si>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</si>
  <si>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</si>
  <si>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</si>
  <si>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</si>
  <si>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</si>
  <si>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</si>
  <si>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</si>
  <si>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</si>
  <si>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</si>
  <si>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</si>
  <si>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</si>
  <si>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</si>
  <si>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</si>
  <si>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</si>
  <si>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</si>
  <si>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</si>
  <si>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</si>
  <si>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</si>
  <si>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</si>
  <si>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</si>
  <si>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</si>
  <si>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</si>
  <si>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</si>
  <si>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</si>
  <si>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</si>
  <si>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</si>
  <si>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</si>
  <si>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</si>
  <si>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</si>
  <si>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</si>
  <si>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</si>
  <si>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</si>
  <si>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</si>
  <si>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</si>
  <si>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</si>
  <si>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</si>
  <si>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</si>
  <si>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</si>
  <si>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</si>
  <si>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</si>
  <si>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</si>
  <si>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</si>
  <si>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</si>
  <si>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</si>
  <si>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</si>
  <si>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</si>
  <si>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</si>
  <si>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</si>
  <si>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</si>
  <si>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</si>
  <si>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</si>
  <si>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</si>
  <si>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</si>
  <si>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</si>
  <si>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</si>
  <si>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</si>
  <si>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</si>
  <si>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</si>
  <si>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</si>
  <si>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</si>
  <si>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</si>
  <si>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</si>
  <si>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</si>
  <si>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</si>
  <si>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</si>
  <si>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</si>
  <si>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</si>
  <si>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</si>
  <si>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</si>
  <si>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</si>
  <si>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</si>
  <si>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</si>
  <si>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</si>
  <si>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</si>
  <si>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</si>
  <si>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</si>
  <si>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</si>
  <si>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</si>
  <si>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</si>
  <si>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</si>
  <si>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</si>
  <si>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</si>
  <si>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</si>
  <si>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</si>
  <si>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</si>
  <si>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</si>
  <si>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</si>
  <si>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</si>
  <si>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</si>
  <si>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</si>
  <si>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</si>
  <si>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</si>
  <si>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</si>
  <si>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</si>
  <si>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</si>
  <si>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</si>
  <si>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</si>
  <si>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</si>
  <si>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</si>
  <si>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</si>
  <si>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</si>
  <si>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</si>
  <si>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</si>
  <si>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</si>
  <si>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</si>
  <si>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</si>
  <si>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</si>
  <si>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</si>
  <si>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</si>
  <si>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</si>
  <si>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</si>
  <si>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</si>
  <si>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</si>
  <si>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</si>
  <si>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</si>
  <si>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</si>
  <si>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</si>
  <si>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</si>
  <si>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</si>
  <si>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</si>
  <si>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</si>
  <si>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</si>
  <si>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</si>
  <si>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</si>
  <si>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</si>
  <si>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</si>
  <si>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</si>
  <si>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</si>
  <si>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</si>
  <si>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</si>
  <si>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</si>
  <si>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</si>
  <si>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</si>
  <si>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</si>
  <si>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</si>
  <si>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</si>
  <si>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</si>
  <si>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</si>
  <si>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</si>
  <si>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</si>
  <si>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</si>
  <si>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</si>
  <si>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</si>
  <si>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</si>
  <si>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</si>
  <si>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</si>
  <si>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</si>
  <si>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</si>
  <si>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</si>
  <si>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</si>
  <si>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</si>
  <si>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</si>
  <si>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</si>
  <si>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</si>
  <si>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</si>
  <si>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</si>
  <si>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</si>
  <si>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</si>
  <si>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</si>
  <si>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</si>
  <si>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</si>
  <si>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</si>
  <si>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</si>
  <si>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</si>
  <si>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</si>
  <si>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</si>
  <si>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</si>
  <si>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</si>
  <si>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</si>
  <si>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</si>
  <si>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</si>
  <si>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</si>
  <si>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</si>
  <si>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</si>
  <si>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</si>
  <si>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</si>
  <si>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</si>
  <si>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</si>
  <si>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</si>
  <si>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</si>
  <si>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</si>
  <si>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</si>
  <si>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</si>
  <si>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</si>
  <si>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</si>
  <si>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</si>
  <si>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</si>
  <si>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</si>
  <si>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</si>
  <si>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</si>
  <si>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</si>
  <si>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</si>
  <si>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</si>
  <si>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</si>
  <si>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</si>
  <si>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</si>
  <si>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</si>
  <si>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</si>
  <si>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</si>
  <si>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</si>
  <si>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</si>
  <si>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</si>
  <si>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</si>
  <si>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</si>
  <si>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</si>
  <si>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</si>
  <si>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</si>
  <si>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</si>
  <si>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</si>
  <si>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</si>
  <si>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</si>
  <si>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</si>
  <si>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</si>
  <si>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</si>
  <si>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</si>
  <si>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</si>
  <si>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</si>
  <si>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</si>
  <si>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</si>
  <si>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</si>
  <si>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</si>
  <si>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</si>
  <si>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</si>
  <si>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</si>
  <si>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</si>
  <si>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</si>
  <si>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</si>
  <si>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</si>
  <si>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</si>
  <si>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</si>
  <si>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</si>
  <si>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</si>
  <si>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</si>
  <si>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</si>
  <si>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</si>
  <si>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</si>
  <si>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</si>
  <si>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</si>
  <si>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</si>
  <si>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</si>
  <si>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</si>
  <si>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</si>
  <si>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</si>
  <si>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</si>
  <si>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</si>
  <si>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</si>
  <si>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</si>
  <si>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</si>
  <si>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</si>
  <si>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</si>
  <si>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</si>
  <si>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</si>
  <si>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</si>
  <si>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</si>
  <si>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</si>
  <si>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</si>
  <si>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</si>
  <si>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</si>
  <si>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</si>
  <si>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</si>
  <si>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</si>
  <si>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</si>
  <si>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</si>
  <si>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</si>
  <si>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</si>
  <si>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</si>
  <si>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</si>
  <si>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</si>
  <si>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</si>
  <si>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</si>
  <si>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</si>
  <si>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</si>
  <si>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</si>
  <si>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</si>
  <si>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</si>
  <si>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</si>
  <si>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</si>
  <si>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</si>
  <si>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</si>
  <si>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</si>
  <si>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</si>
  <si>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</si>
  <si>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</si>
  <si>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</si>
  <si>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</si>
  <si>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</si>
  <si>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</si>
  <si>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</si>
  <si>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</si>
  <si>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</si>
  <si>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</si>
  <si>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</si>
  <si>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</si>
  <si>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</si>
  <si>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</si>
  <si>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</si>
  <si>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</si>
  <si>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</si>
  <si>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</si>
  <si>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</si>
  <si>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</si>
  <si>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</si>
  <si>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</si>
  <si>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</si>
  <si>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</si>
  <si>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</si>
  <si>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</si>
  <si>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</si>
  <si>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</si>
  <si>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</si>
  <si>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</si>
  <si>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</si>
  <si>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</si>
  <si>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</si>
  <si>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</si>
  <si>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</si>
  <si>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</si>
  <si>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</si>
  <si>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</si>
  <si>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</si>
  <si>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</si>
  <si>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</si>
  <si>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</si>
  <si>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</si>
  <si>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</si>
  <si>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</si>
  <si>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</si>
  <si>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</si>
  <si>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</si>
  <si>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</si>
  <si>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</si>
  <si>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</si>
  <si>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</si>
  <si>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</si>
  <si>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</si>
  <si>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</si>
  <si>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</si>
  <si>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</si>
  <si>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</si>
  <si>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</si>
  <si>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</si>
  <si>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</si>
  <si>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</si>
  <si>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</si>
  <si>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</si>
  <si>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</si>
  <si>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</si>
  <si>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</si>
  <si>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</si>
  <si>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</si>
  <si>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</si>
  <si>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</si>
  <si>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</si>
  <si>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</si>
  <si>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</si>
  <si>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</si>
  <si>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</si>
  <si>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</si>
  <si>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</si>
  <si>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</si>
  <si>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</si>
  <si>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</si>
  <si>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</si>
  <si>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</si>
  <si>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</si>
  <si>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</si>
  <si>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</si>
  <si>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</si>
  <si>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</si>
  <si>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</si>
  <si>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</si>
  <si>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</si>
  <si>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</si>
  <si>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</si>
  <si>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</si>
  <si>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</si>
  <si>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</si>
  <si>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</si>
  <si>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</si>
  <si>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</si>
  <si>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</si>
  <si>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</si>
  <si>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</si>
  <si>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</si>
  <si>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</si>
  <si>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</si>
  <si>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</si>
  <si>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</si>
  <si>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</si>
  <si>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</si>
  <si>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</si>
  <si>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</si>
  <si>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</si>
  <si>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</si>
  <si>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</si>
  <si>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</si>
  <si>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</si>
  <si>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</si>
  <si>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</si>
  <si>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</si>
  <si>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</si>
  <si>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</si>
  <si>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</si>
  <si>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</si>
  <si>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</si>
  <si>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</si>
  <si>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</si>
  <si>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</si>
  <si>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</si>
  <si>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</si>
  <si>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</si>
  <si>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</si>
  <si>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</si>
  <si>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</si>
  <si>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</si>
  <si>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</si>
  <si>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</si>
  <si>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</si>
  <si>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</si>
  <si>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</si>
  <si>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</si>
  <si>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</si>
  <si>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</si>
  <si>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</si>
  <si>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</si>
  <si>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</si>
  <si>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</si>
  <si>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</si>
  <si>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</si>
  <si>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</si>
  <si>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</si>
  <si>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</si>
  <si>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</si>
  <si>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</si>
  <si>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</si>
  <si>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</si>
  <si>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</si>
  <si>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</si>
  <si>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</si>
  <si>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</si>
  <si>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</si>
  <si>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</si>
  <si>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</si>
  <si>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</si>
  <si>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</si>
  <si>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</si>
  <si>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</si>
  <si>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</si>
  <si>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</si>
  <si>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</si>
  <si>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</si>
  <si>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</si>
  <si>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</si>
  <si>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</si>
  <si>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</si>
  <si>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</si>
  <si>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</si>
  <si>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</si>
  <si>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</si>
  <si>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</si>
  <si>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</si>
  <si>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</si>
  <si>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</si>
  <si>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</si>
  <si>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</si>
  <si>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</si>
  <si>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</si>
  <si>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</si>
  <si>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</si>
  <si>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</si>
  <si>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</si>
  <si>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</si>
  <si>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</si>
  <si>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</si>
  <si>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</si>
  <si>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</si>
  <si>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</si>
  <si>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</si>
  <si>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</si>
  <si>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</si>
  <si>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</si>
  <si>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</si>
  <si>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</si>
  <si>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</si>
  <si>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</si>
  <si>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</si>
  <si>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</si>
  <si>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</si>
  <si>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</si>
  <si>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</si>
  <si>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</si>
  <si>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</si>
  <si>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</si>
  <si>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</si>
  <si>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</si>
  <si>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</si>
  <si>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</si>
  <si>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</si>
  <si>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</si>
  <si>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</si>
  <si>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</si>
  <si>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</si>
  <si>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</si>
  <si>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</si>
  <si>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</si>
  <si>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</si>
  <si>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</si>
  <si>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</si>
  <si>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</si>
  <si>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</si>
  <si>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</si>
  <si>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</si>
  <si>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</si>
  <si>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</si>
  <si>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</si>
  <si>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</si>
  <si>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</si>
  <si>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</si>
  <si>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</si>
  <si>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</si>
  <si>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</si>
  <si>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</si>
  <si>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</si>
  <si>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</si>
  <si>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</si>
  <si>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</si>
  <si>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</si>
  <si>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</si>
  <si>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</si>
  <si>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</si>
  <si>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</si>
  <si>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</si>
  <si>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</si>
  <si>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</si>
  <si>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</si>
  <si>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</si>
  <si>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</si>
  <si>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</si>
  <si>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</si>
  <si>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</si>
  <si>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</si>
  <si>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</si>
  <si>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</si>
  <si>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</si>
  <si>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</si>
  <si>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</si>
  <si>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</si>
  <si>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</si>
  <si>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</si>
  <si>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</si>
  <si>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</si>
  <si>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</si>
  <si>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</si>
  <si>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</si>
  <si>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</si>
  <si>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</si>
  <si>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</si>
  <si>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</si>
  <si>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</si>
  <si>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</si>
  <si>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</si>
  <si>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</si>
  <si>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</si>
  <si>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</si>
  <si>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</si>
  <si>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</si>
  <si>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</si>
  <si>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</si>
  <si>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</si>
  <si>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</si>
  <si>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</si>
  <si>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</si>
  <si>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</si>
  <si>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</si>
  <si>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</si>
  <si>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</si>
  <si>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</si>
  <si>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</si>
  <si>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</si>
  <si>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</si>
  <si>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</si>
  <si>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</si>
  <si>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</si>
  <si>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</si>
  <si>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</si>
  <si>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</si>
  <si>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</si>
  <si>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</si>
  <si>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</si>
  <si>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</si>
  <si>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</si>
  <si>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</si>
  <si>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</si>
  <si>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</si>
  <si>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</si>
  <si>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</si>
  <si>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</si>
  <si>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</si>
  <si>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</si>
  <si>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</si>
  <si>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</si>
  <si>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</si>
  <si>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</si>
  <si>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</si>
  <si>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</si>
  <si>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</si>
  <si>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</si>
  <si>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</si>
  <si>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</si>
  <si>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</si>
  <si>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</si>
  <si>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</si>
  <si>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</si>
  <si>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</si>
  <si>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</si>
  <si>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</si>
  <si>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</si>
  <si>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</si>
  <si>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</si>
  <si>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</si>
  <si>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</si>
  <si>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</si>
  <si>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</si>
  <si>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</si>
  <si>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</si>
  <si>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</si>
  <si>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</si>
  <si>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</si>
  <si>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</si>
  <si>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</si>
  <si>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</si>
  <si>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</si>
  <si>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</si>
  <si>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</si>
  <si>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</si>
  <si>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</si>
  <si>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</si>
  <si>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</si>
  <si>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</si>
  <si>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</si>
  <si>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</si>
  <si>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</si>
  <si>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</si>
  <si>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</si>
  <si>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</si>
  <si>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</si>
  <si>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</si>
  <si>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</si>
  <si>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</si>
  <si>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</si>
  <si>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</si>
  <si>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</si>
  <si>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</si>
  <si>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</si>
  <si>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</si>
  <si>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</si>
  <si>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</si>
  <si>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</si>
  <si>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</si>
  <si>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</si>
  <si>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</si>
  <si>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</si>
  <si>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</si>
  <si>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</si>
  <si>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</si>
  <si>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</si>
  <si>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</si>
  <si>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</si>
  <si>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</si>
  <si>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</si>
  <si>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</si>
  <si>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</si>
  <si>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</si>
  <si>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</si>
  <si>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</si>
  <si>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</si>
  <si>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</si>
  <si>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</si>
  <si>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</si>
  <si>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</si>
  <si>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</si>
  <si>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</si>
  <si>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</si>
  <si>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</si>
  <si>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</si>
  <si>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</si>
  <si>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</si>
  <si>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</si>
  <si>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</si>
  <si>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</si>
  <si>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</si>
  <si>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ItemTotal</t>
  </si>
  <si>
    <t>InvoiceID</t>
  </si>
  <si>
    <t>ShipmentType</t>
  </si>
  <si>
    <t>WarehouseLocation</t>
  </si>
  <si>
    <t>TermsofPayment</t>
  </si>
  <si>
    <t>ShippingCost</t>
  </si>
  <si>
    <t>Taxes</t>
  </si>
  <si>
    <t>IV0001</t>
  </si>
  <si>
    <t>Cargo</t>
  </si>
  <si>
    <t>COD</t>
  </si>
  <si>
    <t>IV0002</t>
  </si>
  <si>
    <t>IV0003</t>
  </si>
  <si>
    <t>Reguler</t>
  </si>
  <si>
    <t>NET60</t>
  </si>
  <si>
    <t>IV0004</t>
  </si>
  <si>
    <t>IV0005</t>
  </si>
  <si>
    <t>IV0006</t>
  </si>
  <si>
    <t>IV0007</t>
  </si>
  <si>
    <t>NET90</t>
  </si>
  <si>
    <t>IV0008</t>
  </si>
  <si>
    <t>IV0009</t>
  </si>
  <si>
    <t>CBD</t>
  </si>
  <si>
    <t>IV0010</t>
  </si>
  <si>
    <t>IV0011</t>
  </si>
  <si>
    <t>IV0012</t>
  </si>
  <si>
    <t>IV0013</t>
  </si>
  <si>
    <t>IV0014</t>
  </si>
  <si>
    <t>IV0015</t>
  </si>
  <si>
    <t>EOM</t>
  </si>
  <si>
    <t>IV0016</t>
  </si>
  <si>
    <t>IV0017</t>
  </si>
  <si>
    <t>IV0018</t>
  </si>
  <si>
    <t>IV0019</t>
  </si>
  <si>
    <t>IV0020</t>
  </si>
  <si>
    <t>IV0021</t>
  </si>
  <si>
    <t>IV0022</t>
  </si>
  <si>
    <t>IV0023</t>
  </si>
  <si>
    <t>IV0024</t>
  </si>
  <si>
    <t>IV0025</t>
  </si>
  <si>
    <t>IV0026</t>
  </si>
  <si>
    <t>IV0027</t>
  </si>
  <si>
    <t>IV0028</t>
  </si>
  <si>
    <t>IV0029</t>
  </si>
  <si>
    <t>IV0030</t>
  </si>
  <si>
    <t>IV0031</t>
  </si>
  <si>
    <t>IV0032</t>
  </si>
  <si>
    <t>IV0033</t>
  </si>
  <si>
    <t>IV0034</t>
  </si>
  <si>
    <t>IV0035</t>
  </si>
  <si>
    <t>IV0036</t>
  </si>
  <si>
    <t>IV0037</t>
  </si>
  <si>
    <t>IV0038</t>
  </si>
  <si>
    <t>IV0039</t>
  </si>
  <si>
    <t>IV0040</t>
  </si>
  <si>
    <t>IV0041</t>
  </si>
  <si>
    <t>IV0042</t>
  </si>
  <si>
    <t>IV0043</t>
  </si>
  <si>
    <t>IV0044</t>
  </si>
  <si>
    <t>IV0045</t>
  </si>
  <si>
    <t>IV0046</t>
  </si>
  <si>
    <t>IV0047</t>
  </si>
  <si>
    <t>IV0048</t>
  </si>
  <si>
    <t>IV0049</t>
  </si>
  <si>
    <t>IV0050</t>
  </si>
  <si>
    <t>IV0051</t>
  </si>
  <si>
    <t>IV0052</t>
  </si>
  <si>
    <t>IV0053</t>
  </si>
  <si>
    <t>IV0054</t>
  </si>
  <si>
    <t>IV0055</t>
  </si>
  <si>
    <t>IV0056</t>
  </si>
  <si>
    <t>IV0057</t>
  </si>
  <si>
    <t>IV0058</t>
  </si>
  <si>
    <t>IV0059</t>
  </si>
  <si>
    <t>IV0060</t>
  </si>
  <si>
    <t>IV0061</t>
  </si>
  <si>
    <t>IV0062</t>
  </si>
  <si>
    <t>IV0063</t>
  </si>
  <si>
    <t>IV0064</t>
  </si>
  <si>
    <t>IV0065</t>
  </si>
  <si>
    <t>IV0066</t>
  </si>
  <si>
    <t>IV0067</t>
  </si>
  <si>
    <t>IV0068</t>
  </si>
  <si>
    <t>IV0069</t>
  </si>
  <si>
    <t>IV0070</t>
  </si>
  <si>
    <t>IV0071</t>
  </si>
  <si>
    <t>IV0072</t>
  </si>
  <si>
    <t>IV0073</t>
  </si>
  <si>
    <t>IV0074</t>
  </si>
  <si>
    <t>IV0075</t>
  </si>
  <si>
    <t>IV0076</t>
  </si>
  <si>
    <t>IV0077</t>
  </si>
  <si>
    <t>IV0078</t>
  </si>
  <si>
    <t>IV0079</t>
  </si>
  <si>
    <t>IV0080</t>
  </si>
  <si>
    <t>IV0081</t>
  </si>
  <si>
    <t>IV0082</t>
  </si>
  <si>
    <t>IV0083</t>
  </si>
  <si>
    <t>IV0084</t>
  </si>
  <si>
    <t>IV0085</t>
  </si>
  <si>
    <t>IV0086</t>
  </si>
  <si>
    <t>IV0087</t>
  </si>
  <si>
    <t>IV0088</t>
  </si>
  <si>
    <t>IV0089</t>
  </si>
  <si>
    <t>IV0090</t>
  </si>
  <si>
    <t>IV0091</t>
  </si>
  <si>
    <t>IV0092</t>
  </si>
  <si>
    <t>IV0093</t>
  </si>
  <si>
    <t>IV0094</t>
  </si>
  <si>
    <t>IV0095</t>
  </si>
  <si>
    <t>IV0096</t>
  </si>
  <si>
    <t>IV0097</t>
  </si>
  <si>
    <t>IV0098</t>
  </si>
  <si>
    <t>IV0099</t>
  </si>
  <si>
    <t>IV0100</t>
  </si>
  <si>
    <t>IV0101</t>
  </si>
  <si>
    <t>IV0102</t>
  </si>
  <si>
    <t>IV0103</t>
  </si>
  <si>
    <t>IV0104</t>
  </si>
  <si>
    <t>IV0105</t>
  </si>
  <si>
    <t>IV0106</t>
  </si>
  <si>
    <t>IV0107</t>
  </si>
  <si>
    <t>IV0108</t>
  </si>
  <si>
    <t>IV0109</t>
  </si>
  <si>
    <t>IV0110</t>
  </si>
  <si>
    <t>IV0111</t>
  </si>
  <si>
    <t>IV0112</t>
  </si>
  <si>
    <t>IV0113</t>
  </si>
  <si>
    <t>IV0114</t>
  </si>
  <si>
    <t>IV0115</t>
  </si>
  <si>
    <t>IV0116</t>
  </si>
  <si>
    <t>IV0117</t>
  </si>
  <si>
    <t>IV0118</t>
  </si>
  <si>
    <t>IV0119</t>
  </si>
  <si>
    <t>IV0120</t>
  </si>
  <si>
    <t>IV0121</t>
  </si>
  <si>
    <t>IV0122</t>
  </si>
  <si>
    <t>IV0123</t>
  </si>
  <si>
    <t>IV0124</t>
  </si>
  <si>
    <t>IV0125</t>
  </si>
  <si>
    <t>IV0126</t>
  </si>
  <si>
    <t>IV0127</t>
  </si>
  <si>
    <t>IV0128</t>
  </si>
  <si>
    <t>IV0129</t>
  </si>
  <si>
    <t>IV0130</t>
  </si>
  <si>
    <t>IV0131</t>
  </si>
  <si>
    <t>IV0132</t>
  </si>
  <si>
    <t>IV0133</t>
  </si>
  <si>
    <t>IV0134</t>
  </si>
  <si>
    <t>IV0135</t>
  </si>
  <si>
    <t>IV0136</t>
  </si>
  <si>
    <t>IV0137</t>
  </si>
  <si>
    <t>IV0138</t>
  </si>
  <si>
    <t>IV0139</t>
  </si>
  <si>
    <t>IV0140</t>
  </si>
  <si>
    <t>IV0141</t>
  </si>
  <si>
    <t>IV0142</t>
  </si>
  <si>
    <t>IV0143</t>
  </si>
  <si>
    <t>IV0144</t>
  </si>
  <si>
    <t>IV0145</t>
  </si>
  <si>
    <t>IV0146</t>
  </si>
  <si>
    <t>IV0147</t>
  </si>
  <si>
    <t>IV0148</t>
  </si>
  <si>
    <t>IV0149</t>
  </si>
  <si>
    <t>IV0150</t>
  </si>
  <si>
    <t>IV0151</t>
  </si>
  <si>
    <t>IV0152</t>
  </si>
  <si>
    <t>IV0153</t>
  </si>
  <si>
    <t>IV0154</t>
  </si>
  <si>
    <t>IV0155</t>
  </si>
  <si>
    <t>IV0156</t>
  </si>
  <si>
    <t>IV0157</t>
  </si>
  <si>
    <t>IV0158</t>
  </si>
  <si>
    <t>IV0159</t>
  </si>
  <si>
    <t>IV0160</t>
  </si>
  <si>
    <t>IV0161</t>
  </si>
  <si>
    <t>IV0162</t>
  </si>
  <si>
    <t>IV0163</t>
  </si>
  <si>
    <t>IV0164</t>
  </si>
  <si>
    <t>IV0165</t>
  </si>
  <si>
    <t>IV0166</t>
  </si>
  <si>
    <t>IV0167</t>
  </si>
  <si>
    <t>IV0168</t>
  </si>
  <si>
    <t>IV0169</t>
  </si>
  <si>
    <t>IV0170</t>
  </si>
  <si>
    <t>IV0171</t>
  </si>
  <si>
    <t>IV0172</t>
  </si>
  <si>
    <t>IV0173</t>
  </si>
  <si>
    <t>IV0174</t>
  </si>
  <si>
    <t>IV0175</t>
  </si>
  <si>
    <t>IV0176</t>
  </si>
  <si>
    <t>IV0177</t>
  </si>
  <si>
    <t>IV0178</t>
  </si>
  <si>
    <t>IV0179</t>
  </si>
  <si>
    <t>IV0180</t>
  </si>
  <si>
    <t>IV0181</t>
  </si>
  <si>
    <t>IV0182</t>
  </si>
  <si>
    <t>IV0183</t>
  </si>
  <si>
    <t>IV0184</t>
  </si>
  <si>
    <t>IV0185</t>
  </si>
  <si>
    <t>IV0186</t>
  </si>
  <si>
    <t>IV0187</t>
  </si>
  <si>
    <t>IV0188</t>
  </si>
  <si>
    <t>IV0189</t>
  </si>
  <si>
    <t>IV0190</t>
  </si>
  <si>
    <t>IV0191</t>
  </si>
  <si>
    <t>IV0192</t>
  </si>
  <si>
    <t>IV0193</t>
  </si>
  <si>
    <t>IV0194</t>
  </si>
  <si>
    <t>IV0195</t>
  </si>
  <si>
    <t>IV0196</t>
  </si>
  <si>
    <t>IV0197</t>
  </si>
  <si>
    <t>IV0198</t>
  </si>
  <si>
    <t>IV0199</t>
  </si>
  <si>
    <t>IV0200</t>
  </si>
  <si>
    <t>IV0201</t>
  </si>
  <si>
    <t>IV0202</t>
  </si>
  <si>
    <t>IV0203</t>
  </si>
  <si>
    <t>IV0204</t>
  </si>
  <si>
    <t>IV0205</t>
  </si>
  <si>
    <t>IV0206</t>
  </si>
  <si>
    <t>IV0207</t>
  </si>
  <si>
    <t>IV0208</t>
  </si>
  <si>
    <t>IV0209</t>
  </si>
  <si>
    <t>IV0210</t>
  </si>
  <si>
    <t>IV0211</t>
  </si>
  <si>
    <t>IV0212</t>
  </si>
  <si>
    <t>IV0213</t>
  </si>
  <si>
    <t>IV0214</t>
  </si>
  <si>
    <t>IV0215</t>
  </si>
  <si>
    <t>IV0216</t>
  </si>
  <si>
    <t>IV0217</t>
  </si>
  <si>
    <t>IV0218</t>
  </si>
  <si>
    <t>IV0219</t>
  </si>
  <si>
    <t>IV0220</t>
  </si>
  <si>
    <t>IV0221</t>
  </si>
  <si>
    <t>IV0222</t>
  </si>
  <si>
    <t>IV0223</t>
  </si>
  <si>
    <t>IV0224</t>
  </si>
  <si>
    <t>IV0225</t>
  </si>
  <si>
    <t>IV0226</t>
  </si>
  <si>
    <t>IV0227</t>
  </si>
  <si>
    <t>IV0228</t>
  </si>
  <si>
    <t>IV0229</t>
  </si>
  <si>
    <t>IV0230</t>
  </si>
  <si>
    <t>IV0231</t>
  </si>
  <si>
    <t>IV0232</t>
  </si>
  <si>
    <t>IV0233</t>
  </si>
  <si>
    <t>IV0234</t>
  </si>
  <si>
    <t>IV0235</t>
  </si>
  <si>
    <t>IV0236</t>
  </si>
  <si>
    <t>IV0237</t>
  </si>
  <si>
    <t>IV0238</t>
  </si>
  <si>
    <t>IV0239</t>
  </si>
  <si>
    <t>IV0240</t>
  </si>
  <si>
    <t>IV0241</t>
  </si>
  <si>
    <t>IV0242</t>
  </si>
  <si>
    <t>IV0243</t>
  </si>
  <si>
    <t>IV0244</t>
  </si>
  <si>
    <t>IV0245</t>
  </si>
  <si>
    <t>IV0246</t>
  </si>
  <si>
    <t>IV0247</t>
  </si>
  <si>
    <t>IV0248</t>
  </si>
  <si>
    <t>IV0249</t>
  </si>
  <si>
    <t>IV0250</t>
  </si>
  <si>
    <t>IV0251</t>
  </si>
  <si>
    <t>IV0252</t>
  </si>
  <si>
    <t>IV0253</t>
  </si>
  <si>
    <t>IV0254</t>
  </si>
  <si>
    <t>IV0255</t>
  </si>
  <si>
    <t>IV0256</t>
  </si>
  <si>
    <t>IV0257</t>
  </si>
  <si>
    <t>IV0258</t>
  </si>
  <si>
    <t>IV0259</t>
  </si>
  <si>
    <t>IV0260</t>
  </si>
  <si>
    <t>IV0261</t>
  </si>
  <si>
    <t>IV0262</t>
  </si>
  <si>
    <t>IV0263</t>
  </si>
  <si>
    <t>IV0264</t>
  </si>
  <si>
    <t>IV0265</t>
  </si>
  <si>
    <t>IV0266</t>
  </si>
  <si>
    <t>IV0267</t>
  </si>
  <si>
    <t>IV0268</t>
  </si>
  <si>
    <t>IV0269</t>
  </si>
  <si>
    <t>IV0270</t>
  </si>
  <si>
    <t>IV0271</t>
  </si>
  <si>
    <t>IV0272</t>
  </si>
  <si>
    <t>IV0273</t>
  </si>
  <si>
    <t>IV0274</t>
  </si>
  <si>
    <t>IV0275</t>
  </si>
  <si>
    <t>IV0276</t>
  </si>
  <si>
    <t>IV0277</t>
  </si>
  <si>
    <t>IV0278</t>
  </si>
  <si>
    <t>IV0279</t>
  </si>
  <si>
    <t>IV0280</t>
  </si>
  <si>
    <t>IV0281</t>
  </si>
  <si>
    <t>IV0282</t>
  </si>
  <si>
    <t>IV0283</t>
  </si>
  <si>
    <t>IV0284</t>
  </si>
  <si>
    <t>IV0285</t>
  </si>
  <si>
    <t>IV0286</t>
  </si>
  <si>
    <t>IV0287</t>
  </si>
  <si>
    <t>IV0288</t>
  </si>
  <si>
    <t>IV0289</t>
  </si>
  <si>
    <t>IV0290</t>
  </si>
  <si>
    <t>IV0291</t>
  </si>
  <si>
    <t>IV0292</t>
  </si>
  <si>
    <t>IV0293</t>
  </si>
  <si>
    <t>IV0294</t>
  </si>
  <si>
    <t>IV0295</t>
  </si>
  <si>
    <t>IV0296</t>
  </si>
  <si>
    <t>IV0297</t>
  </si>
  <si>
    <t>IV0298</t>
  </si>
  <si>
    <t>IV0299</t>
  </si>
  <si>
    <t>IV0300</t>
  </si>
  <si>
    <t>IV0301</t>
  </si>
  <si>
    <t>IV0302</t>
  </si>
  <si>
    <t>IV0303</t>
  </si>
  <si>
    <t>IV0304</t>
  </si>
  <si>
    <t>IV0305</t>
  </si>
  <si>
    <t>IV0306</t>
  </si>
  <si>
    <t>IV0307</t>
  </si>
  <si>
    <t>IV0308</t>
  </si>
  <si>
    <t>IV0309</t>
  </si>
  <si>
    <t>IV0310</t>
  </si>
  <si>
    <t>IV0311</t>
  </si>
  <si>
    <t>IV0312</t>
  </si>
  <si>
    <t>IV0313</t>
  </si>
  <si>
    <t>IV0314</t>
  </si>
  <si>
    <t>IV0315</t>
  </si>
  <si>
    <t>IV0316</t>
  </si>
  <si>
    <t>IV0317</t>
  </si>
  <si>
    <t>IV0318</t>
  </si>
  <si>
    <t>IV0319</t>
  </si>
  <si>
    <t>IV0320</t>
  </si>
  <si>
    <t>IV0321</t>
  </si>
  <si>
    <t>IV0322</t>
  </si>
  <si>
    <t>IV0323</t>
  </si>
  <si>
    <t>IV0324</t>
  </si>
  <si>
    <t>IV0325</t>
  </si>
  <si>
    <t>IV0326</t>
  </si>
  <si>
    <t>IV0327</t>
  </si>
  <si>
    <t>IV0328</t>
  </si>
  <si>
    <t>IV0329</t>
  </si>
  <si>
    <t>IV0330</t>
  </si>
  <si>
    <t>IV0331</t>
  </si>
  <si>
    <t>IV0332</t>
  </si>
  <si>
    <t>IV0333</t>
  </si>
  <si>
    <t>IV0334</t>
  </si>
  <si>
    <t>IV0335</t>
  </si>
  <si>
    <t>IV0336</t>
  </si>
  <si>
    <t>IV0337</t>
  </si>
  <si>
    <t>IV0338</t>
  </si>
  <si>
    <t>IV0339</t>
  </si>
  <si>
    <t>IV0340</t>
  </si>
  <si>
    <t>IV0341</t>
  </si>
  <si>
    <t>IV0342</t>
  </si>
  <si>
    <t>IV0343</t>
  </si>
  <si>
    <t>IV0344</t>
  </si>
  <si>
    <t>IV0345</t>
  </si>
  <si>
    <t>IV0346</t>
  </si>
  <si>
    <t>IV0347</t>
  </si>
  <si>
    <t>IV0348</t>
  </si>
  <si>
    <t>IV0349</t>
  </si>
  <si>
    <t>IV0350</t>
  </si>
  <si>
    <t>IV0351</t>
  </si>
  <si>
    <t>IV0352</t>
  </si>
  <si>
    <t>IV0353</t>
  </si>
  <si>
    <t>IV0354</t>
  </si>
  <si>
    <t>IV0355</t>
  </si>
  <si>
    <t>IV0356</t>
  </si>
  <si>
    <t>IV0357</t>
  </si>
  <si>
    <t>IV0358</t>
  </si>
  <si>
    <t>IV0359</t>
  </si>
  <si>
    <t>IV0360</t>
  </si>
  <si>
    <t>IV0361</t>
  </si>
  <si>
    <t>IV0362</t>
  </si>
  <si>
    <t>IV0363</t>
  </si>
  <si>
    <t>IV0364</t>
  </si>
  <si>
    <t>IV0365</t>
  </si>
  <si>
    <t>IV0366</t>
  </si>
  <si>
    <t>IV0367</t>
  </si>
  <si>
    <t>IV0368</t>
  </si>
  <si>
    <t>IV0369</t>
  </si>
  <si>
    <t>IV0370</t>
  </si>
  <si>
    <t>IV0371</t>
  </si>
  <si>
    <t>IV0372</t>
  </si>
  <si>
    <t>IV0373</t>
  </si>
  <si>
    <t>IV0374</t>
  </si>
  <si>
    <t>IV0375</t>
  </si>
  <si>
    <t>IV0376</t>
  </si>
  <si>
    <t>IV0377</t>
  </si>
  <si>
    <t>IV0378</t>
  </si>
  <si>
    <t>IV0379</t>
  </si>
  <si>
    <t>IV0380</t>
  </si>
  <si>
    <t>IV0381</t>
  </si>
  <si>
    <t>IV0382</t>
  </si>
  <si>
    <t>IV0383</t>
  </si>
  <si>
    <t>IV0384</t>
  </si>
  <si>
    <t>IV0385</t>
  </si>
  <si>
    <t>IV0386</t>
  </si>
  <si>
    <t>IV0387</t>
  </si>
  <si>
    <t>IV0388</t>
  </si>
  <si>
    <t>IV0389</t>
  </si>
  <si>
    <t>IV0390</t>
  </si>
  <si>
    <t>IV0391</t>
  </si>
  <si>
    <t>IV0392</t>
  </si>
  <si>
    <t>IV0393</t>
  </si>
  <si>
    <t>IV0394</t>
  </si>
  <si>
    <t>IV0395</t>
  </si>
  <si>
    <t>IV0396</t>
  </si>
  <si>
    <t>IV0397</t>
  </si>
  <si>
    <t>IV0398</t>
  </si>
  <si>
    <t>IV0399</t>
  </si>
  <si>
    <t>IV0400</t>
  </si>
  <si>
    <t>IV0401</t>
  </si>
  <si>
    <t>IV0402</t>
  </si>
  <si>
    <t>IV0403</t>
  </si>
  <si>
    <t>IV0404</t>
  </si>
  <si>
    <t>IV0405</t>
  </si>
  <si>
    <t>IV0406</t>
  </si>
  <si>
    <t>IV0407</t>
  </si>
  <si>
    <t>IV0408</t>
  </si>
  <si>
    <t>IV0409</t>
  </si>
  <si>
    <t>IV0410</t>
  </si>
  <si>
    <t>IV0411</t>
  </si>
  <si>
    <t>IV0412</t>
  </si>
  <si>
    <t>IV0413</t>
  </si>
  <si>
    <t>IV0414</t>
  </si>
  <si>
    <t>IV0415</t>
  </si>
  <si>
    <t>IV0416</t>
  </si>
  <si>
    <t>IV0417</t>
  </si>
  <si>
    <t>IV0418</t>
  </si>
  <si>
    <t>IV0419</t>
  </si>
  <si>
    <t>IV0420</t>
  </si>
  <si>
    <t>IV0421</t>
  </si>
  <si>
    <t>IV0422</t>
  </si>
  <si>
    <t>IV0423</t>
  </si>
  <si>
    <t>IV0424</t>
  </si>
  <si>
    <t>IV0425</t>
  </si>
  <si>
    <t>IV0426</t>
  </si>
  <si>
    <t>IV0427</t>
  </si>
  <si>
    <t>IV0428</t>
  </si>
  <si>
    <t>IV0429</t>
  </si>
  <si>
    <t>IV0430</t>
  </si>
  <si>
    <t>IV0431</t>
  </si>
  <si>
    <t>IV0432</t>
  </si>
  <si>
    <t>IV0433</t>
  </si>
  <si>
    <t>IV0434</t>
  </si>
  <si>
    <t>IV0435</t>
  </si>
  <si>
    <t>IV0436</t>
  </si>
  <si>
    <t>IV0437</t>
  </si>
  <si>
    <t>IV0438</t>
  </si>
  <si>
    <t>IV0439</t>
  </si>
  <si>
    <t>IV0440</t>
  </si>
  <si>
    <t>IV0441</t>
  </si>
  <si>
    <t>IV0442</t>
  </si>
  <si>
    <t>IV0443</t>
  </si>
  <si>
    <t>IV0444</t>
  </si>
  <si>
    <t>IV0445</t>
  </si>
  <si>
    <t>IV0446</t>
  </si>
  <si>
    <t>IV0447</t>
  </si>
  <si>
    <t>IV0448</t>
  </si>
  <si>
    <t>IV0449</t>
  </si>
  <si>
    <t>IV0450</t>
  </si>
  <si>
    <t>IV0451</t>
  </si>
  <si>
    <t>IV0452</t>
  </si>
  <si>
    <t>IV0453</t>
  </si>
  <si>
    <t>IV0454</t>
  </si>
  <si>
    <t>IV0455</t>
  </si>
  <si>
    <t>IV0456</t>
  </si>
  <si>
    <t>IV0457</t>
  </si>
  <si>
    <t>IV0458</t>
  </si>
  <si>
    <t>IV0459</t>
  </si>
  <si>
    <t>IV0460</t>
  </si>
  <si>
    <t>IV0461</t>
  </si>
  <si>
    <t>IV0462</t>
  </si>
  <si>
    <t>IV0463</t>
  </si>
  <si>
    <t>IV0464</t>
  </si>
  <si>
    <t>IV0465</t>
  </si>
  <si>
    <t>IV0466</t>
  </si>
  <si>
    <t>IV0467</t>
  </si>
  <si>
    <t>IV0468</t>
  </si>
  <si>
    <t>IV0469</t>
  </si>
  <si>
    <t>IV0470</t>
  </si>
  <si>
    <t>IV0471</t>
  </si>
  <si>
    <t>IV0472</t>
  </si>
  <si>
    <t>IV0473</t>
  </si>
  <si>
    <t>IV0474</t>
  </si>
  <si>
    <t>IV0475</t>
  </si>
  <si>
    <t>IV0476</t>
  </si>
  <si>
    <t>IV0477</t>
  </si>
  <si>
    <t>IV0478</t>
  </si>
  <si>
    <t>IV0479</t>
  </si>
  <si>
    <t>IV0480</t>
  </si>
  <si>
    <t>IV0481</t>
  </si>
  <si>
    <t>IV0482</t>
  </si>
  <si>
    <t>IV0483</t>
  </si>
  <si>
    <t>IV0484</t>
  </si>
  <si>
    <t>IV0485</t>
  </si>
  <si>
    <t>IV0486</t>
  </si>
  <si>
    <t>IV0487</t>
  </si>
  <si>
    <t>IV0488</t>
  </si>
  <si>
    <t>IV0489</t>
  </si>
  <si>
    <t>IV0490</t>
  </si>
  <si>
    <t>IV0491</t>
  </si>
  <si>
    <t>IV0492</t>
  </si>
  <si>
    <t>IV0493</t>
  </si>
  <si>
    <t>IV0494</t>
  </si>
  <si>
    <t>IV0495</t>
  </si>
  <si>
    <t>IV0496</t>
  </si>
  <si>
    <t>IV0497</t>
  </si>
  <si>
    <t>IV0498</t>
  </si>
  <si>
    <t>IV0499</t>
  </si>
  <si>
    <t>IV0500</t>
  </si>
  <si>
    <t>IV0501</t>
  </si>
  <si>
    <t>IV0502</t>
  </si>
  <si>
    <t>IV0503</t>
  </si>
  <si>
    <t>IV0504</t>
  </si>
  <si>
    <t>IV0505</t>
  </si>
  <si>
    <t>IV0506</t>
  </si>
  <si>
    <t>IV0507</t>
  </si>
  <si>
    <t>IV0508</t>
  </si>
  <si>
    <t>IV0509</t>
  </si>
  <si>
    <t>IV0510</t>
  </si>
  <si>
    <t>IV0511</t>
  </si>
  <si>
    <t>IV0512</t>
  </si>
  <si>
    <t>IV0513</t>
  </si>
  <si>
    <t>IV0514</t>
  </si>
  <si>
    <t>IV0515</t>
  </si>
  <si>
    <t>IV0516</t>
  </si>
  <si>
    <t>IV0517</t>
  </si>
  <si>
    <t>IV0518</t>
  </si>
  <si>
    <t>IV0519</t>
  </si>
  <si>
    <t>IV0520</t>
  </si>
  <si>
    <t>IV0521</t>
  </si>
  <si>
    <t>IV0522</t>
  </si>
  <si>
    <t>IV0523</t>
  </si>
  <si>
    <t>IV0524</t>
  </si>
  <si>
    <t>IV0525</t>
  </si>
  <si>
    <t>IV0526</t>
  </si>
  <si>
    <t>IV0527</t>
  </si>
  <si>
    <t>IV0528</t>
  </si>
  <si>
    <t>IV0529</t>
  </si>
  <si>
    <t>IV0530</t>
  </si>
  <si>
    <t>IV0531</t>
  </si>
  <si>
    <t>IV0532</t>
  </si>
  <si>
    <t>IV0533</t>
  </si>
  <si>
    <t>IV0534</t>
  </si>
  <si>
    <t>IV0535</t>
  </si>
  <si>
    <t>IV0536</t>
  </si>
  <si>
    <t>IV0537</t>
  </si>
  <si>
    <t>IV0538</t>
  </si>
  <si>
    <t>IV0539</t>
  </si>
  <si>
    <t>IV0540</t>
  </si>
  <si>
    <t>IV0541</t>
  </si>
  <si>
    <t>IV0542</t>
  </si>
  <si>
    <t>IV0543</t>
  </si>
  <si>
    <t>IV0544</t>
  </si>
  <si>
    <t>IV0545</t>
  </si>
  <si>
    <t>IV0546</t>
  </si>
  <si>
    <t>IV0547</t>
  </si>
  <si>
    <t>IV0548</t>
  </si>
  <si>
    <t>IV0549</t>
  </si>
  <si>
    <t>IV0550</t>
  </si>
  <si>
    <t>IV0551</t>
  </si>
  <si>
    <t>IV0552</t>
  </si>
  <si>
    <t>IV0553</t>
  </si>
  <si>
    <t>IV0554</t>
  </si>
  <si>
    <t>IV0555</t>
  </si>
  <si>
    <t>IV0556</t>
  </si>
  <si>
    <t>IV0557</t>
  </si>
  <si>
    <t>IV0558</t>
  </si>
  <si>
    <t>IV0559</t>
  </si>
  <si>
    <t>IV0560</t>
  </si>
  <si>
    <t>IV0561</t>
  </si>
  <si>
    <t>IV0562</t>
  </si>
  <si>
    <t>IV0563</t>
  </si>
  <si>
    <t>IV0564</t>
  </si>
  <si>
    <t>IV0565</t>
  </si>
  <si>
    <t>IV0566</t>
  </si>
  <si>
    <t>IV0567</t>
  </si>
  <si>
    <t>IV0568</t>
  </si>
  <si>
    <t>IV0569</t>
  </si>
  <si>
    <t>IV0570</t>
  </si>
  <si>
    <t>IV0571</t>
  </si>
  <si>
    <t>IV0572</t>
  </si>
  <si>
    <t>IV0573</t>
  </si>
  <si>
    <t>IV0574</t>
  </si>
  <si>
    <t>IV0575</t>
  </si>
  <si>
    <t>IV0576</t>
  </si>
  <si>
    <t>IV0577</t>
  </si>
  <si>
    <t>IV0578</t>
  </si>
  <si>
    <t>IV0579</t>
  </si>
  <si>
    <t>IV0580</t>
  </si>
  <si>
    <t>IV0581</t>
  </si>
  <si>
    <t>IV0582</t>
  </si>
  <si>
    <t>IV0583</t>
  </si>
  <si>
    <t>IV0584</t>
  </si>
  <si>
    <t>IV0585</t>
  </si>
  <si>
    <t>IV0586</t>
  </si>
  <si>
    <t>IV0587</t>
  </si>
  <si>
    <t>IV0588</t>
  </si>
  <si>
    <t>IV0589</t>
  </si>
  <si>
    <t>IV0590</t>
  </si>
  <si>
    <t>IV0591</t>
  </si>
  <si>
    <t>IV0592</t>
  </si>
  <si>
    <t>IV0593</t>
  </si>
  <si>
    <t>IV0594</t>
  </si>
  <si>
    <t>IV0595</t>
  </si>
  <si>
    <t>IV0596</t>
  </si>
  <si>
    <t>IV0597</t>
  </si>
  <si>
    <t>IV0598</t>
  </si>
  <si>
    <t>IV0599</t>
  </si>
  <si>
    <t>IV0600</t>
  </si>
  <si>
    <t>IV0601</t>
  </si>
  <si>
    <t>IV0602</t>
  </si>
  <si>
    <t>IV0603</t>
  </si>
  <si>
    <t>IV0604</t>
  </si>
  <si>
    <t>IV0605</t>
  </si>
  <si>
    <t>IV0606</t>
  </si>
  <si>
    <t>IV0607</t>
  </si>
  <si>
    <t>IV0608</t>
  </si>
  <si>
    <t>IV0609</t>
  </si>
  <si>
    <t>IV0610</t>
  </si>
  <si>
    <t>IV0611</t>
  </si>
  <si>
    <t>IV0612</t>
  </si>
  <si>
    <t>IV0613</t>
  </si>
  <si>
    <t>IV0614</t>
  </si>
  <si>
    <t>IV0615</t>
  </si>
  <si>
    <t>IV0616</t>
  </si>
  <si>
    <t>IV0617</t>
  </si>
  <si>
    <t>IV0618</t>
  </si>
  <si>
    <t>IV0619</t>
  </si>
  <si>
    <t>IV0620</t>
  </si>
  <si>
    <t>IV0621</t>
  </si>
  <si>
    <t>IV0622</t>
  </si>
  <si>
    <t>IV0623</t>
  </si>
  <si>
    <t>IV0624</t>
  </si>
  <si>
    <t>IV0625</t>
  </si>
  <si>
    <t>IV0626</t>
  </si>
  <si>
    <t>IV0627</t>
  </si>
  <si>
    <t>IV0628</t>
  </si>
  <si>
    <t>IV0629</t>
  </si>
  <si>
    <t>IV0630</t>
  </si>
  <si>
    <t>IV0631</t>
  </si>
  <si>
    <t>IV0632</t>
  </si>
  <si>
    <t>IV0633</t>
  </si>
  <si>
    <t>IV0634</t>
  </si>
  <si>
    <t>IV0635</t>
  </si>
  <si>
    <t>IV0636</t>
  </si>
  <si>
    <t>IV0637</t>
  </si>
  <si>
    <t>IV0638</t>
  </si>
  <si>
    <t>IV0639</t>
  </si>
  <si>
    <t>IV0640</t>
  </si>
  <si>
    <t>IV0641</t>
  </si>
  <si>
    <t>IV0642</t>
  </si>
  <si>
    <t>IV0643</t>
  </si>
  <si>
    <t>IV0644</t>
  </si>
  <si>
    <t>IV0645</t>
  </si>
  <si>
    <t>IV0646</t>
  </si>
  <si>
    <t>IV0647</t>
  </si>
  <si>
    <t>IV0648</t>
  </si>
  <si>
    <t>IV0649</t>
  </si>
  <si>
    <t>IV0650</t>
  </si>
  <si>
    <t>IV0651</t>
  </si>
  <si>
    <t>IV0652</t>
  </si>
  <si>
    <t>IV0653</t>
  </si>
  <si>
    <t>IV0654</t>
  </si>
  <si>
    <t>IV0655</t>
  </si>
  <si>
    <t>IV0656</t>
  </si>
  <si>
    <t>IV0657</t>
  </si>
  <si>
    <t>IV0658</t>
  </si>
  <si>
    <t>IV0659</t>
  </si>
  <si>
    <t>IV0660</t>
  </si>
  <si>
    <t>IV0661</t>
  </si>
  <si>
    <t>IV0662</t>
  </si>
  <si>
    <t>IV0663</t>
  </si>
  <si>
    <t>IV0664</t>
  </si>
  <si>
    <t>IV0665</t>
  </si>
  <si>
    <t>IV0666</t>
  </si>
  <si>
    <t>IV0667</t>
  </si>
  <si>
    <t>IV0668</t>
  </si>
  <si>
    <t>IV0669</t>
  </si>
  <si>
    <t>IV0670</t>
  </si>
  <si>
    <t>IV0671</t>
  </si>
  <si>
    <t>IV0672</t>
  </si>
  <si>
    <t>IV0673</t>
  </si>
  <si>
    <t>IV0674</t>
  </si>
  <si>
    <t>IV0675</t>
  </si>
  <si>
    <t>IV0676</t>
  </si>
  <si>
    <t>IV0677</t>
  </si>
  <si>
    <t>IV0678</t>
  </si>
  <si>
    <t>IV0679</t>
  </si>
  <si>
    <t>IV0680</t>
  </si>
  <si>
    <t>IV0681</t>
  </si>
  <si>
    <t>IV0682</t>
  </si>
  <si>
    <t>IV0683</t>
  </si>
  <si>
    <t>IV0684</t>
  </si>
  <si>
    <t>IV0685</t>
  </si>
  <si>
    <t>IV0686</t>
  </si>
  <si>
    <t>IV0687</t>
  </si>
  <si>
    <t>IV0688</t>
  </si>
  <si>
    <t>IV0689</t>
  </si>
  <si>
    <t>IV0690</t>
  </si>
  <si>
    <t>IV0691</t>
  </si>
  <si>
    <t>IV0692</t>
  </si>
  <si>
    <t>IV0693</t>
  </si>
  <si>
    <t>IV0694</t>
  </si>
  <si>
    <t>IV0695</t>
  </si>
  <si>
    <t>IV0696</t>
  </si>
  <si>
    <t>IV0697</t>
  </si>
  <si>
    <t>IV0698</t>
  </si>
  <si>
    <t>IV0699</t>
  </si>
  <si>
    <t>IV0700</t>
  </si>
  <si>
    <t>IV0701</t>
  </si>
  <si>
    <t>IV0702</t>
  </si>
  <si>
    <t>IV0703</t>
  </si>
  <si>
    <t>IV0704</t>
  </si>
  <si>
    <t>IV0705</t>
  </si>
  <si>
    <t>IV0706</t>
  </si>
  <si>
    <t>IV0707</t>
  </si>
  <si>
    <t>IV0708</t>
  </si>
  <si>
    <t>IV0709</t>
  </si>
  <si>
    <t>IV0710</t>
  </si>
  <si>
    <t>IV0711</t>
  </si>
  <si>
    <t>IV0712</t>
  </si>
  <si>
    <t>IV0713</t>
  </si>
  <si>
    <t>IV0714</t>
  </si>
  <si>
    <t>IV0715</t>
  </si>
  <si>
    <t>IV0716</t>
  </si>
  <si>
    <t>IV0717</t>
  </si>
  <si>
    <t>IV0718</t>
  </si>
  <si>
    <t>IV0719</t>
  </si>
  <si>
    <t>IV0720</t>
  </si>
  <si>
    <t>IV0721</t>
  </si>
  <si>
    <t>IV0722</t>
  </si>
  <si>
    <t>IV0723</t>
  </si>
  <si>
    <t>IV0724</t>
  </si>
  <si>
    <t>IV0725</t>
  </si>
  <si>
    <t>IV0726</t>
  </si>
  <si>
    <t>IV0727</t>
  </si>
  <si>
    <t>IV0728</t>
  </si>
  <si>
    <t>IV0729</t>
  </si>
  <si>
    <t>IV0730</t>
  </si>
  <si>
    <t>IV0731</t>
  </si>
  <si>
    <t>IV0732</t>
  </si>
  <si>
    <t>IV0733</t>
  </si>
  <si>
    <t>IV0734</t>
  </si>
  <si>
    <t>IV0735</t>
  </si>
  <si>
    <t>IV0736</t>
  </si>
  <si>
    <t>IV0737</t>
  </si>
  <si>
    <t>IV0738</t>
  </si>
  <si>
    <t>IV0739</t>
  </si>
  <si>
    <t>IV0740</t>
  </si>
  <si>
    <t>IV0741</t>
  </si>
  <si>
    <t>IV0742</t>
  </si>
  <si>
    <t>IV0743</t>
  </si>
  <si>
    <t>IV0744</t>
  </si>
  <si>
    <t>IV0745</t>
  </si>
  <si>
    <t>IV0746</t>
  </si>
  <si>
    <t>IV0747</t>
  </si>
  <si>
    <t>IV0748</t>
  </si>
  <si>
    <t>IV0749</t>
  </si>
  <si>
    <t>IV0750</t>
  </si>
  <si>
    <t>IV0751</t>
  </si>
  <si>
    <t>IV0752</t>
  </si>
  <si>
    <t>IV0753</t>
  </si>
  <si>
    <t>IV0754</t>
  </si>
  <si>
    <t>IV0755</t>
  </si>
  <si>
    <t>IV0756</t>
  </si>
  <si>
    <t>IV0757</t>
  </si>
  <si>
    <t>IV0758</t>
  </si>
  <si>
    <t>IV0759</t>
  </si>
  <si>
    <t>IV0760</t>
  </si>
  <si>
    <t>IV0761</t>
  </si>
  <si>
    <t>IV0762</t>
  </si>
  <si>
    <t>IV0763</t>
  </si>
  <si>
    <t>IV0764</t>
  </si>
  <si>
    <t>IV0765</t>
  </si>
  <si>
    <t>IV0766</t>
  </si>
  <si>
    <t>IV0767</t>
  </si>
  <si>
    <t>IV0768</t>
  </si>
  <si>
    <t>IV0769</t>
  </si>
  <si>
    <t>IV0770</t>
  </si>
  <si>
    <t>IV0771</t>
  </si>
  <si>
    <t>IV0772</t>
  </si>
  <si>
    <t>IV0773</t>
  </si>
  <si>
    <t>IV0774</t>
  </si>
  <si>
    <t>IV0775</t>
  </si>
  <si>
    <t>IV0776</t>
  </si>
  <si>
    <t>IV0777</t>
  </si>
  <si>
    <t>IV0778</t>
  </si>
  <si>
    <t>IV0779</t>
  </si>
  <si>
    <t>IV0780</t>
  </si>
  <si>
    <t>IV0781</t>
  </si>
  <si>
    <t>IV0782</t>
  </si>
  <si>
    <t>IV0783</t>
  </si>
  <si>
    <t>IV0784</t>
  </si>
  <si>
    <t>IV0785</t>
  </si>
  <si>
    <t>IV0786</t>
  </si>
  <si>
    <t>IV0787</t>
  </si>
  <si>
    <t>IV0788</t>
  </si>
  <si>
    <t>IV0789</t>
  </si>
  <si>
    <t>IV0790</t>
  </si>
  <si>
    <t>IV0791</t>
  </si>
  <si>
    <t>IV0792</t>
  </si>
  <si>
    <t>IV0793</t>
  </si>
  <si>
    <t>IV0794</t>
  </si>
  <si>
    <t>IV0795</t>
  </si>
  <si>
    <t>IV0796</t>
  </si>
  <si>
    <t>IV0797</t>
  </si>
  <si>
    <t>IV0798</t>
  </si>
  <si>
    <t>IV0799</t>
  </si>
  <si>
    <t>IV0800</t>
  </si>
  <si>
    <t>IV0801</t>
  </si>
  <si>
    <t>IV0802</t>
  </si>
  <si>
    <t>IV0803</t>
  </si>
  <si>
    <t>IV0804</t>
  </si>
  <si>
    <t>IV0805</t>
  </si>
  <si>
    <t>IV0806</t>
  </si>
  <si>
    <t>IV0807</t>
  </si>
  <si>
    <t>IV0808</t>
  </si>
  <si>
    <t>IV0809</t>
  </si>
  <si>
    <t>IV0810</t>
  </si>
  <si>
    <t>IV0811</t>
  </si>
  <si>
    <t>IV0812</t>
  </si>
  <si>
    <t>IV0813</t>
  </si>
  <si>
    <t>IV0814</t>
  </si>
  <si>
    <t>IV0815</t>
  </si>
  <si>
    <t>IV0816</t>
  </si>
  <si>
    <t>IV0817</t>
  </si>
  <si>
    <t>IV0818</t>
  </si>
  <si>
    <t>IV0819</t>
  </si>
  <si>
    <t>IV0820</t>
  </si>
  <si>
    <t>IV0821</t>
  </si>
  <si>
    <t>IV0822</t>
  </si>
  <si>
    <t>IV0823</t>
  </si>
  <si>
    <t>IV0824</t>
  </si>
  <si>
    <t>IV0825</t>
  </si>
  <si>
    <t>IV0826</t>
  </si>
  <si>
    <t>IV0827</t>
  </si>
  <si>
    <t>IV0828</t>
  </si>
  <si>
    <t>IV0829</t>
  </si>
  <si>
    <t>IV0830</t>
  </si>
  <si>
    <t>IV0831</t>
  </si>
  <si>
    <t>IV0832</t>
  </si>
  <si>
    <t>IV0833</t>
  </si>
  <si>
    <t>IV0834</t>
  </si>
  <si>
    <t>IV0835</t>
  </si>
  <si>
    <t>IV0836</t>
  </si>
  <si>
    <t>IV0837</t>
  </si>
  <si>
    <t>IV0838</t>
  </si>
  <si>
    <t>IV0839</t>
  </si>
  <si>
    <t>IV0840</t>
  </si>
  <si>
    <t>IV0841</t>
  </si>
  <si>
    <t>IV0842</t>
  </si>
  <si>
    <t>IV0843</t>
  </si>
  <si>
    <t>IV0844</t>
  </si>
  <si>
    <t>IV0845</t>
  </si>
  <si>
    <t>IV0846</t>
  </si>
  <si>
    <t>IV0847</t>
  </si>
  <si>
    <t>IV0848</t>
  </si>
  <si>
    <t>IV0849</t>
  </si>
  <si>
    <t>IV0850</t>
  </si>
  <si>
    <t>IV0851</t>
  </si>
  <si>
    <t>IV0852</t>
  </si>
  <si>
    <t>IV0853</t>
  </si>
  <si>
    <t>IV0854</t>
  </si>
  <si>
    <t>IV0855</t>
  </si>
  <si>
    <t>IV0856</t>
  </si>
  <si>
    <t>IV0857</t>
  </si>
  <si>
    <t>IV0858</t>
  </si>
  <si>
    <t>IV0859</t>
  </si>
  <si>
    <t>IV0860</t>
  </si>
  <si>
    <t>IV0861</t>
  </si>
  <si>
    <t>IV0862</t>
  </si>
  <si>
    <t>IV0863</t>
  </si>
  <si>
    <t>IV0864</t>
  </si>
  <si>
    <t>IV0865</t>
  </si>
  <si>
    <t>IV0866</t>
  </si>
  <si>
    <t>IV0867</t>
  </si>
  <si>
    <t>IV0868</t>
  </si>
  <si>
    <t>IV0869</t>
  </si>
  <si>
    <t>IV0870</t>
  </si>
  <si>
    <t>IV0871</t>
  </si>
  <si>
    <t>IV0872</t>
  </si>
  <si>
    <t>IV0873</t>
  </si>
  <si>
    <t>IV0874</t>
  </si>
  <si>
    <t>IV0875</t>
  </si>
  <si>
    <t>IV0876</t>
  </si>
  <si>
    <t>IV0877</t>
  </si>
  <si>
    <t>IV0878</t>
  </si>
  <si>
    <t>IV0879</t>
  </si>
  <si>
    <t>IV0880</t>
  </si>
  <si>
    <t>IV0881</t>
  </si>
  <si>
    <t>IV0882</t>
  </si>
  <si>
    <t>IV0883</t>
  </si>
  <si>
    <t>IV0884</t>
  </si>
  <si>
    <t>IV0885</t>
  </si>
  <si>
    <t>IV0886</t>
  </si>
  <si>
    <t>IV0887</t>
  </si>
  <si>
    <t>IV0888</t>
  </si>
  <si>
    <t>IV0889</t>
  </si>
  <si>
    <t>IV0890</t>
  </si>
  <si>
    <t>IV0891</t>
  </si>
  <si>
    <t>IV0892</t>
  </si>
  <si>
    <t>IV0893</t>
  </si>
  <si>
    <t>IV0894</t>
  </si>
  <si>
    <t>IV0895</t>
  </si>
  <si>
    <t>IV0896</t>
  </si>
  <si>
    <t>IV0897</t>
  </si>
  <si>
    <t>IV0898</t>
  </si>
  <si>
    <t>IV0899</t>
  </si>
  <si>
    <t>IV0900</t>
  </si>
  <si>
    <t>IV0901</t>
  </si>
  <si>
    <t>IV0902</t>
  </si>
  <si>
    <t>IV0903</t>
  </si>
  <si>
    <t>IV0904</t>
  </si>
  <si>
    <t>IV0905</t>
  </si>
  <si>
    <t>IV0906</t>
  </si>
  <si>
    <t>IV0907</t>
  </si>
  <si>
    <t>IV0908</t>
  </si>
  <si>
    <t>IV0909</t>
  </si>
  <si>
    <t>IV0910</t>
  </si>
  <si>
    <t>IV0911</t>
  </si>
  <si>
    <t>IV0912</t>
  </si>
  <si>
    <t>IV0913</t>
  </si>
  <si>
    <t>IV0914</t>
  </si>
  <si>
    <t>IV0915</t>
  </si>
  <si>
    <t>IV0916</t>
  </si>
  <si>
    <t>IV0917</t>
  </si>
  <si>
    <t>IV0918</t>
  </si>
  <si>
    <t>IV0919</t>
  </si>
  <si>
    <t>IV0920</t>
  </si>
  <si>
    <t>IV0921</t>
  </si>
  <si>
    <t>IV0922</t>
  </si>
  <si>
    <t>IV0923</t>
  </si>
  <si>
    <t>IV0924</t>
  </si>
  <si>
    <t>IV0925</t>
  </si>
  <si>
    <t>IV0926</t>
  </si>
  <si>
    <t>IV0927</t>
  </si>
  <si>
    <t>IV0928</t>
  </si>
  <si>
    <t>IV0929</t>
  </si>
  <si>
    <t>IV0930</t>
  </si>
  <si>
    <t>IV0931</t>
  </si>
  <si>
    <t>IV0932</t>
  </si>
  <si>
    <t>IV0933</t>
  </si>
  <si>
    <t>IV0934</t>
  </si>
  <si>
    <t>IV0935</t>
  </si>
  <si>
    <t>IV0936</t>
  </si>
  <si>
    <t>IV0937</t>
  </si>
  <si>
    <t>IV0938</t>
  </si>
  <si>
    <t>IV0939</t>
  </si>
  <si>
    <t>IV0940</t>
  </si>
  <si>
    <t>IV0941</t>
  </si>
  <si>
    <t>IV0942</t>
  </si>
  <si>
    <t>IV0943</t>
  </si>
  <si>
    <t>IV0944</t>
  </si>
  <si>
    <t>IV0945</t>
  </si>
  <si>
    <t>IV0946</t>
  </si>
  <si>
    <t>IV0947</t>
  </si>
  <si>
    <t>IV0948</t>
  </si>
  <si>
    <t>IV0949</t>
  </si>
  <si>
    <t>IV0950</t>
  </si>
  <si>
    <t>IV0951</t>
  </si>
  <si>
    <t>IV0952</t>
  </si>
  <si>
    <t>IV0953</t>
  </si>
  <si>
    <t>IV0954</t>
  </si>
  <si>
    <t>IV0955</t>
  </si>
  <si>
    <t>IV0956</t>
  </si>
  <si>
    <t>IV0957</t>
  </si>
  <si>
    <t>IV0958</t>
  </si>
  <si>
    <t>IV0959</t>
  </si>
  <si>
    <t>IV0960</t>
  </si>
  <si>
    <t>IV0961</t>
  </si>
  <si>
    <t>IV0962</t>
  </si>
  <si>
    <t>IV0963</t>
  </si>
  <si>
    <t>IV0964</t>
  </si>
  <si>
    <t>IV0965</t>
  </si>
  <si>
    <t>IV0966</t>
  </si>
  <si>
    <t>IV0967</t>
  </si>
  <si>
    <t>IV0968</t>
  </si>
  <si>
    <t>IV0969</t>
  </si>
  <si>
    <t>IV0970</t>
  </si>
  <si>
    <t>IV0971</t>
  </si>
  <si>
    <t>IV0972</t>
  </si>
  <si>
    <t>IV0973</t>
  </si>
  <si>
    <t>IV0974</t>
  </si>
  <si>
    <t>IV0975</t>
  </si>
  <si>
    <t>IV0976</t>
  </si>
  <si>
    <t>IV0977</t>
  </si>
  <si>
    <t>IV0978</t>
  </si>
  <si>
    <t>IV0979</t>
  </si>
  <si>
    <t>IV0980</t>
  </si>
  <si>
    <t>IV0981</t>
  </si>
  <si>
    <t>IV0982</t>
  </si>
  <si>
    <t>IV0983</t>
  </si>
  <si>
    <t>IV0984</t>
  </si>
  <si>
    <t>IV0985</t>
  </si>
  <si>
    <t>IV0986</t>
  </si>
  <si>
    <t>IV0987</t>
  </si>
  <si>
    <t>IV0988</t>
  </si>
  <si>
    <t>IV0989</t>
  </si>
  <si>
    <t>IV0990</t>
  </si>
  <si>
    <t>IV0991</t>
  </si>
  <si>
    <t>IV0992</t>
  </si>
  <si>
    <t>IV0993</t>
  </si>
  <si>
    <t>IV0994</t>
  </si>
  <si>
    <t>IV0995</t>
  </si>
  <si>
    <t>IV0996</t>
  </si>
  <si>
    <t>IV0997</t>
  </si>
  <si>
    <t>IV0998</t>
  </si>
  <si>
    <t>IV0999</t>
  </si>
  <si>
    <t>IV1000</t>
  </si>
  <si>
    <t>IV1001</t>
  </si>
  <si>
    <t>IV1002</t>
  </si>
  <si>
    <t>IV1003</t>
  </si>
  <si>
    <t>IV1004</t>
  </si>
  <si>
    <t>IV1005</t>
  </si>
  <si>
    <t>IV1006</t>
  </si>
  <si>
    <t>IV1007</t>
  </si>
  <si>
    <t>IV1008</t>
  </si>
  <si>
    <t>IV1009</t>
  </si>
  <si>
    <t>IV1010</t>
  </si>
  <si>
    <t>IV1011</t>
  </si>
  <si>
    <t>IV1012</t>
  </si>
  <si>
    <t>IV1013</t>
  </si>
  <si>
    <t>IV1014</t>
  </si>
  <si>
    <t>IV1015</t>
  </si>
  <si>
    <t>IV1016</t>
  </si>
  <si>
    <t>IV1017</t>
  </si>
  <si>
    <t>IV1018</t>
  </si>
  <si>
    <t>IV1019</t>
  </si>
  <si>
    <t>IV1020</t>
  </si>
  <si>
    <t>IV1021</t>
  </si>
  <si>
    <t>IV1022</t>
  </si>
  <si>
    <t>IV1023</t>
  </si>
  <si>
    <t>IV1024</t>
  </si>
  <si>
    <t>IV1025</t>
  </si>
  <si>
    <t>IV1026</t>
  </si>
  <si>
    <t>IV1027</t>
  </si>
  <si>
    <t>IV1028</t>
  </si>
  <si>
    <t>+62 87 1651 6391</t>
  </si>
  <si>
    <t>+65 8249 7112</t>
  </si>
  <si>
    <t>+62 82 2497 3691</t>
  </si>
  <si>
    <t>East Java</t>
  </si>
  <si>
    <t>South Kalimantan</t>
  </si>
  <si>
    <t>Central Kalimantan</t>
  </si>
  <si>
    <t>West Nusa Tenggara</t>
  </si>
  <si>
    <t>East Nusa Tenggara</t>
  </si>
  <si>
    <t>South Sulawesi</t>
  </si>
  <si>
    <t>North Sulawesi</t>
  </si>
  <si>
    <t>South Sumatera</t>
  </si>
  <si>
    <t>North Sumatera</t>
  </si>
  <si>
    <t>+62 837 3881 3393</t>
  </si>
  <si>
    <t>+62 843 0014 8341</t>
  </si>
  <si>
    <t>+62 856 3951 0850</t>
  </si>
  <si>
    <t>+62 844 6558 9313</t>
  </si>
  <si>
    <t>+62 834 8087 5084</t>
  </si>
  <si>
    <t>+62 897 3528 4125</t>
  </si>
  <si>
    <t>+62 809 1899 6494</t>
  </si>
  <si>
    <t>+62 854 5164 5861</t>
  </si>
  <si>
    <t>+62 888 2771 3218</t>
  </si>
  <si>
    <t>+62 824 4696 3312</t>
  </si>
  <si>
    <t>+62 878 0243 7778</t>
  </si>
  <si>
    <t>+62 839 9954 6934</t>
  </si>
  <si>
    <t>+62 807 6414 1929</t>
  </si>
  <si>
    <t>+62 802 1677 5011</t>
  </si>
  <si>
    <t>+62 858 8720 6503</t>
  </si>
  <si>
    <t>+62 842 0105 1271</t>
  </si>
  <si>
    <t>+62 853 1403 5785</t>
  </si>
  <si>
    <t>+62 885 9380 4866</t>
  </si>
  <si>
    <t>+62 866 3194 6081</t>
  </si>
  <si>
    <t>+62 843 6465 4131</t>
  </si>
  <si>
    <t>+62 888 2536 7313</t>
  </si>
  <si>
    <t>+62 884 8053 6371</t>
  </si>
  <si>
    <t>+62 815 4521 8357</t>
  </si>
  <si>
    <t>+62 813 4298 9261</t>
  </si>
  <si>
    <t>+62 843 5957 8935</t>
  </si>
  <si>
    <t>+62 807 9278 1943</t>
  </si>
  <si>
    <t>+62 879 1758 5410</t>
  </si>
  <si>
    <t>+62 803 3715 7687</t>
  </si>
  <si>
    <t>+62 879 9458 0901</t>
  </si>
  <si>
    <t>+62 838 4109 8686</t>
  </si>
  <si>
    <t>+62 862 7854 2861</t>
  </si>
  <si>
    <t>+62 880 6050 7594</t>
  </si>
  <si>
    <t>+62 805 2680 4346</t>
  </si>
  <si>
    <t>+62 866 3560 5212</t>
  </si>
  <si>
    <t>+62 851 6785 7382</t>
  </si>
  <si>
    <t>+62 841 4761 7248</t>
  </si>
  <si>
    <t>+62 803 7195 0433</t>
  </si>
  <si>
    <t>+62 818 2659 8312</t>
  </si>
  <si>
    <t>+62 896 0242 2937</t>
  </si>
  <si>
    <t>+62 895 9141 7906</t>
  </si>
  <si>
    <t>+62 893 5450 5656</t>
  </si>
  <si>
    <t>+62 885 2402 8537</t>
  </si>
  <si>
    <t>+62 868 7122 2897</t>
  </si>
  <si>
    <t>+62 887 4399 4270</t>
  </si>
  <si>
    <t>+62 849 2104 4333</t>
  </si>
  <si>
    <t>+62 846 3217 2014</t>
  </si>
  <si>
    <t>+62 877 2993 4377</t>
  </si>
  <si>
    <t>+62 856 3645 6605</t>
  </si>
  <si>
    <t>+62 888 6721 1999</t>
  </si>
  <si>
    <t>+62 888 9236 8417</t>
  </si>
  <si>
    <t>Sales Sumatera -Kalimantan Region Team</t>
  </si>
  <si>
    <t>Sales Region Bali - Nusa Tenggara Team</t>
  </si>
  <si>
    <t>Sales Region Sulawesi - Maluku Team</t>
  </si>
  <si>
    <t>OrderItemID</t>
  </si>
  <si>
    <t>SO0001-PD0002</t>
  </si>
  <si>
    <t>SO0001-PD0015</t>
  </si>
  <si>
    <t>SO0001-PD0011</t>
  </si>
  <si>
    <t>SO0001-PD0008</t>
  </si>
  <si>
    <t>SO0002-PD0014</t>
  </si>
  <si>
    <t>SO0002-PD0010</t>
  </si>
  <si>
    <t>SO0003-PD0011</t>
  </si>
  <si>
    <t>SO0003-PD0018</t>
  </si>
  <si>
    <t>SO0003-PD0010</t>
  </si>
  <si>
    <t>SO0003-PD0008</t>
  </si>
  <si>
    <t>SO0003-PD0012</t>
  </si>
  <si>
    <t>SO0003-PD0020</t>
  </si>
  <si>
    <t>SO0004-PD0015</t>
  </si>
  <si>
    <t>SO0005-PD0007</t>
  </si>
  <si>
    <t>SO0006-PD0009</t>
  </si>
  <si>
    <t>SO0007-PD0019</t>
  </si>
  <si>
    <t>SO0007-PD0014</t>
  </si>
  <si>
    <t>SO0007-PD0020</t>
  </si>
  <si>
    <t>SO0007-PD0009</t>
  </si>
  <si>
    <t>SO0007-PD0008</t>
  </si>
  <si>
    <t>SO0007-PD0011</t>
  </si>
  <si>
    <t>SO0008-PD0001</t>
  </si>
  <si>
    <t>SO0008-PD0006</t>
  </si>
  <si>
    <t>SO0008-PD0012</t>
  </si>
  <si>
    <t>SO0008-PD0015</t>
  </si>
  <si>
    <t>SO0009-PD0006</t>
  </si>
  <si>
    <t>SO0009-PD0012</t>
  </si>
  <si>
    <t>SO0010-PD0015</t>
  </si>
  <si>
    <t>SO0010-PD0007</t>
  </si>
  <si>
    <t>SO0010-PD0003</t>
  </si>
  <si>
    <t>SO0010-PD0008</t>
  </si>
  <si>
    <t>SO0011-PD0006</t>
  </si>
  <si>
    <t>SO0011-PD0004</t>
  </si>
  <si>
    <t>SO0011-PD0014</t>
  </si>
  <si>
    <t>SO0011-PD0008</t>
  </si>
  <si>
    <t>SO0012-PD0013</t>
  </si>
  <si>
    <t>SO0012-PD0014</t>
  </si>
  <si>
    <t>SO0012-PD0010</t>
  </si>
  <si>
    <t>SO0012-PD0006</t>
  </si>
  <si>
    <t>SO0013-PD0017</t>
  </si>
  <si>
    <t>SO0013-PD0009</t>
  </si>
  <si>
    <t>SO0013-PD0013</t>
  </si>
  <si>
    <t>SO0013-PD0016</t>
  </si>
  <si>
    <t>SO0013-PD0007</t>
  </si>
  <si>
    <t>SO0014-PD0012</t>
  </si>
  <si>
    <t>SO0014-PD0002</t>
  </si>
  <si>
    <t>SO0015-PD0012</t>
  </si>
  <si>
    <t>SO0015-PD0020</t>
  </si>
  <si>
    <t>SO0015-PD0004</t>
  </si>
  <si>
    <t>SO0015-PD0009</t>
  </si>
  <si>
    <t>SO0015-PD0011</t>
  </si>
  <si>
    <t>SO0016-PD0009</t>
  </si>
  <si>
    <t>SO0016-PD0015</t>
  </si>
  <si>
    <t>SO0016-PD0005</t>
  </si>
  <si>
    <t>SO0017-PD0007</t>
  </si>
  <si>
    <t>SO0017-PD0011</t>
  </si>
  <si>
    <t>SO0017-PD0017</t>
  </si>
  <si>
    <t>SO0017-PD0003</t>
  </si>
  <si>
    <t>SO0018-PD0004</t>
  </si>
  <si>
    <t>SO0018-PD0013</t>
  </si>
  <si>
    <t>SO0019-PD0006</t>
  </si>
  <si>
    <t>SO0019-PD0011</t>
  </si>
  <si>
    <t>SO0019-PD0004</t>
  </si>
  <si>
    <t>SO0020-PD0018</t>
  </si>
  <si>
    <t>SO0020-PD0009</t>
  </si>
  <si>
    <t>SO0020-PD0020</t>
  </si>
  <si>
    <t>SO0020-PD0006</t>
  </si>
  <si>
    <t>SO0021-PD0003</t>
  </si>
  <si>
    <t>SO0021-PD0018</t>
  </si>
  <si>
    <t>SO0021-PD0005</t>
  </si>
  <si>
    <t>SO0022-PD0018</t>
  </si>
  <si>
    <t>SO0022-PD0015</t>
  </si>
  <si>
    <t>SO0022-PD0007</t>
  </si>
  <si>
    <t>SO0022-PD0011</t>
  </si>
  <si>
    <t>SO0022-PD0012</t>
  </si>
  <si>
    <t>SO0023-PD0006</t>
  </si>
  <si>
    <t>SO0023-PD0012</t>
  </si>
  <si>
    <t>SO0023-PD0015</t>
  </si>
  <si>
    <t>SO0023-PD0020</t>
  </si>
  <si>
    <t>SO0024-PD0014</t>
  </si>
  <si>
    <t>SO0024-PD0009</t>
  </si>
  <si>
    <t>SO0025-PD0016</t>
  </si>
  <si>
    <t>SO0025-PD0009</t>
  </si>
  <si>
    <t>SO0025-PD0002</t>
  </si>
  <si>
    <t>SO0025-PD0018</t>
  </si>
  <si>
    <t>SO0025-PD0010</t>
  </si>
  <si>
    <t>SO0026-PD0020</t>
  </si>
  <si>
    <t>SO0026-PD0010</t>
  </si>
  <si>
    <t>SO0026-PD0009</t>
  </si>
  <si>
    <t>SO0026-PD0018</t>
  </si>
  <si>
    <t>SO0026-PD0011</t>
  </si>
  <si>
    <t>SO0026-PD0002</t>
  </si>
  <si>
    <t>SO0027-PD0012</t>
  </si>
  <si>
    <t>SO0027-PD0002</t>
  </si>
  <si>
    <t>SO0027-PD0009</t>
  </si>
  <si>
    <t>SO0028-PD0020</t>
  </si>
  <si>
    <t>SO0028-PD0010</t>
  </si>
  <si>
    <t>SO0028-PD0019</t>
  </si>
  <si>
    <t>SO0029-PD0004</t>
  </si>
  <si>
    <t>SO0029-PD0008</t>
  </si>
  <si>
    <t>SO0029-PD0018</t>
  </si>
  <si>
    <t>SO0030-PD0003</t>
  </si>
  <si>
    <t>SO0030-PD0006</t>
  </si>
  <si>
    <t>SO0031-PD0009</t>
  </si>
  <si>
    <t>SO0031-PD0014</t>
  </si>
  <si>
    <t>SO0031-PD0015</t>
  </si>
  <si>
    <t>SO0032-PD0006</t>
  </si>
  <si>
    <t>SO0032-PD0010</t>
  </si>
  <si>
    <t>SO0033-PD0018</t>
  </si>
  <si>
    <t>SO0033-PD0002</t>
  </si>
  <si>
    <t>SO0033-PD0005</t>
  </si>
  <si>
    <t>SO0034-PD0010</t>
  </si>
  <si>
    <t>SO0034-PD0018</t>
  </si>
  <si>
    <t>SO0034-PD0015</t>
  </si>
  <si>
    <t>SO0034-PD0006</t>
  </si>
  <si>
    <t>SO0034-PD0020</t>
  </si>
  <si>
    <t>SO0034-PD0001</t>
  </si>
  <si>
    <t>SO0035-PD0011</t>
  </si>
  <si>
    <t>SO0035-PD0016</t>
  </si>
  <si>
    <t>SO0035-PD0014</t>
  </si>
  <si>
    <t>SO0035-PD0009</t>
  </si>
  <si>
    <t>SO0036-PD0006</t>
  </si>
  <si>
    <t>SO0036-PD0007</t>
  </si>
  <si>
    <t>SO0037-PD0010</t>
  </si>
  <si>
    <t>SO0037-PD0018</t>
  </si>
  <si>
    <t>SO0037-PD0001</t>
  </si>
  <si>
    <t>SO0037-PD0012</t>
  </si>
  <si>
    <t>SO0037-PD0017</t>
  </si>
  <si>
    <t>SO0038-PD0005</t>
  </si>
  <si>
    <t>SO0038-PD0003</t>
  </si>
  <si>
    <t>SO0039-PD0015</t>
  </si>
  <si>
    <t>SO0039-PD0007</t>
  </si>
  <si>
    <t>SO0039-PD0011</t>
  </si>
  <si>
    <t>SO0039-PD0012</t>
  </si>
  <si>
    <t>SO0040-PD0005</t>
  </si>
  <si>
    <t>SO0040-PD0013</t>
  </si>
  <si>
    <t>SO0040-PD0019</t>
  </si>
  <si>
    <t>SO0041-PD0020</t>
  </si>
  <si>
    <t>SO0041-PD0007</t>
  </si>
  <si>
    <t>SO0041-PD0012</t>
  </si>
  <si>
    <t>SO0041-PD0002</t>
  </si>
  <si>
    <t>SO0042-PD0009</t>
  </si>
  <si>
    <t>SO0042-PD0019</t>
  </si>
  <si>
    <t>SO0042-PD0017</t>
  </si>
  <si>
    <t>SO0043-PD0002</t>
  </si>
  <si>
    <t>SO0043-PD0013</t>
  </si>
  <si>
    <t>SO0043-PD0005</t>
  </si>
  <si>
    <t>SO0044-PD0013</t>
  </si>
  <si>
    <t>SO0044-PD0018</t>
  </si>
  <si>
    <t>SO0044-PD0016</t>
  </si>
  <si>
    <t>SO0044-PD0009</t>
  </si>
  <si>
    <t>SO0044-PD0012</t>
  </si>
  <si>
    <t>SO0044-PD0017</t>
  </si>
  <si>
    <t>SO0045-PD0018</t>
  </si>
  <si>
    <t>SO0045-PD0011</t>
  </si>
  <si>
    <t>SO0046-PD0009</t>
  </si>
  <si>
    <t>SO0046-PD0012</t>
  </si>
  <si>
    <t>SO0046-PD0015</t>
  </si>
  <si>
    <t>SO0046-PD0017</t>
  </si>
  <si>
    <t>SO0046-PD0003</t>
  </si>
  <si>
    <t>SO0047-PD0012</t>
  </si>
  <si>
    <t>SO0047-PD0011</t>
  </si>
  <si>
    <t>SO0047-PD0019</t>
  </si>
  <si>
    <t>SO0048-PD0015</t>
  </si>
  <si>
    <t>SO0048-PD0011</t>
  </si>
  <si>
    <t>SO0048-PD0008</t>
  </si>
  <si>
    <t>SO0048-PD0018</t>
  </si>
  <si>
    <t>SO0049-PD0015</t>
  </si>
  <si>
    <t>SO0049-PD0014</t>
  </si>
  <si>
    <t>SO0050-PD0009</t>
  </si>
  <si>
    <t>SO0050-PD0006</t>
  </si>
  <si>
    <t>SO0050-PD0003</t>
  </si>
  <si>
    <t>SO0050-PD0016</t>
  </si>
  <si>
    <t>SO0051-PD0016</t>
  </si>
  <si>
    <t>SO0051-PD0010</t>
  </si>
  <si>
    <t>SO0051-PD0003</t>
  </si>
  <si>
    <t>SO0052-PD0006</t>
  </si>
  <si>
    <t>SO0052-PD0005</t>
  </si>
  <si>
    <t>SO0053-PD0001</t>
  </si>
  <si>
    <t>SO0053-PD0015</t>
  </si>
  <si>
    <t>SO0053-PD0012</t>
  </si>
  <si>
    <t>SO0054-PD0007</t>
  </si>
  <si>
    <t>SO0056-PD0011</t>
  </si>
  <si>
    <t>SO0056-PD0017</t>
  </si>
  <si>
    <t>SO0056-PD0007</t>
  </si>
  <si>
    <t>SO0056-PD0003</t>
  </si>
  <si>
    <t>SO0057-PD0003</t>
  </si>
  <si>
    <t>SO0058-PD0006</t>
  </si>
  <si>
    <t>SO0058-PD0017</t>
  </si>
  <si>
    <t>SO0058-PD0005</t>
  </si>
  <si>
    <t>SO0058-PD0019</t>
  </si>
  <si>
    <t>SO0059-PD0020</t>
  </si>
  <si>
    <t>SO0059-PD0017</t>
  </si>
  <si>
    <t>SO0060-PD0011</t>
  </si>
  <si>
    <t>SO0060-PD0013</t>
  </si>
  <si>
    <t>SO0061-PD0003</t>
  </si>
  <si>
    <t>SO0061-PD0018</t>
  </si>
  <si>
    <t>SO0061-PD0019</t>
  </si>
  <si>
    <t>SO0062-PD0015</t>
  </si>
  <si>
    <t>SO0062-PD0017</t>
  </si>
  <si>
    <t>SO0062-PD0014</t>
  </si>
  <si>
    <t>SO0062-PD0013</t>
  </si>
  <si>
    <t>SO0064-PD0012</t>
  </si>
  <si>
    <t>SO0064-PD0009</t>
  </si>
  <si>
    <t>SO0064-PD0011</t>
  </si>
  <si>
    <t>SO0064-PD0017</t>
  </si>
  <si>
    <t>SO0064-PD0001</t>
  </si>
  <si>
    <t>SO0065-PD0012</t>
  </si>
  <si>
    <t>SO0065-PD0019</t>
  </si>
  <si>
    <t>SO0065-PD0013</t>
  </si>
  <si>
    <t>SO0066-PD0014</t>
  </si>
  <si>
    <t>SO0066-PD0012</t>
  </si>
  <si>
    <t>SO0067-PD0012</t>
  </si>
  <si>
    <t>SO0067-PD0015</t>
  </si>
  <si>
    <t>SO0067-PD0007</t>
  </si>
  <si>
    <t>SO0068-PD0014</t>
  </si>
  <si>
    <t>SO0068-PD0015</t>
  </si>
  <si>
    <t>SO0069-PD0018</t>
  </si>
  <si>
    <t>SO0069-PD0017</t>
  </si>
  <si>
    <t>SO0069-PD0001</t>
  </si>
  <si>
    <t>SO0070-PD0015</t>
  </si>
  <si>
    <t>SO0070-PD0016</t>
  </si>
  <si>
    <t>SO0070-PD0005</t>
  </si>
  <si>
    <t>SO0070-PD0012</t>
  </si>
  <si>
    <t>SO0071-PD0020</t>
  </si>
  <si>
    <t>SO0071-PD0011</t>
  </si>
  <si>
    <t>SO0072-PD0005</t>
  </si>
  <si>
    <t>SO0072-PD0018</t>
  </si>
  <si>
    <t>SO0072-PD0007</t>
  </si>
  <si>
    <t>SO0072-PD0019</t>
  </si>
  <si>
    <t>SO0073-PD0007</t>
  </si>
  <si>
    <t>SO0073-PD0011</t>
  </si>
  <si>
    <t>SO0073-PD0017</t>
  </si>
  <si>
    <t>SO0073-PD0006</t>
  </si>
  <si>
    <t>SO0074-PD0007</t>
  </si>
  <si>
    <t>SO0074-PD0006</t>
  </si>
  <si>
    <t>SO0075-PD0006</t>
  </si>
  <si>
    <t>SO0075-PD0005</t>
  </si>
  <si>
    <t>SO0075-PD0009</t>
  </si>
  <si>
    <t>SO0075-PD0003</t>
  </si>
  <si>
    <t>SO0075-PD0002</t>
  </si>
  <si>
    <t>SO0076-PD0017</t>
  </si>
  <si>
    <t>SO0076-PD0012</t>
  </si>
  <si>
    <t>SO0076-PD0013</t>
  </si>
  <si>
    <t>SO0076-PD0011</t>
  </si>
  <si>
    <t>SO0077-PD0014</t>
  </si>
  <si>
    <t>SO0077-PD0013</t>
  </si>
  <si>
    <t>SO0077-PD0005</t>
  </si>
  <si>
    <t>SO0078-PD0013</t>
  </si>
  <si>
    <t>SO0078-PD0012</t>
  </si>
  <si>
    <t>SO0078-PD0019</t>
  </si>
  <si>
    <t>SO0079-PD0017</t>
  </si>
  <si>
    <t>SO0079-PD0005</t>
  </si>
  <si>
    <t>SO0080-PD0007</t>
  </si>
  <si>
    <t>SO0080-PD0005</t>
  </si>
  <si>
    <t>SO0081-PD0005</t>
  </si>
  <si>
    <t>SO0081-PD0016</t>
  </si>
  <si>
    <t>SO0082-PD0017</t>
  </si>
  <si>
    <t>SO0082-PD0019</t>
  </si>
  <si>
    <t>SO0083-PD0012</t>
  </si>
  <si>
    <t>SO0083-PD0009</t>
  </si>
  <si>
    <t>SO0083-PD0016</t>
  </si>
  <si>
    <t>SO0084-PD0016</t>
  </si>
  <si>
    <t>SO0084-PD0013</t>
  </si>
  <si>
    <t>SO0084-PD0002</t>
  </si>
  <si>
    <t>SO0084-PD0004</t>
  </si>
  <si>
    <t>SO0085-PD0020</t>
  </si>
  <si>
    <t>SO0085-PD0003</t>
  </si>
  <si>
    <t>SO0085-PD0011</t>
  </si>
  <si>
    <t>SO0086-PD0005</t>
  </si>
  <si>
    <t>SO0086-PD0015</t>
  </si>
  <si>
    <t>SO0086-PD0003</t>
  </si>
  <si>
    <t>SO0087-PD0018</t>
  </si>
  <si>
    <t>SO0087-PD0016</t>
  </si>
  <si>
    <t>SO0087-PD0013</t>
  </si>
  <si>
    <t>SO0088-PD0012</t>
  </si>
  <si>
    <t>SO0088-PD0003</t>
  </si>
  <si>
    <t>SO0088-PD0011</t>
  </si>
  <si>
    <t>SO0089-PD0014</t>
  </si>
  <si>
    <t>SO0089-PD0006</t>
  </si>
  <si>
    <t>SO0089-PD0017</t>
  </si>
  <si>
    <t>SO0090-PD0020</t>
  </si>
  <si>
    <t>SO0090-PD0004</t>
  </si>
  <si>
    <t>SO0090-PD0015</t>
  </si>
  <si>
    <t>SO0090-PD0013</t>
  </si>
  <si>
    <t>SO0090-PD0019</t>
  </si>
  <si>
    <t>SO0091-PD0005</t>
  </si>
  <si>
    <t>SO0091-PD0014</t>
  </si>
  <si>
    <t>SO0092-PD0006</t>
  </si>
  <si>
    <t>SO0092-PD0018</t>
  </si>
  <si>
    <t>SO0093-PD0008</t>
  </si>
  <si>
    <t>SO0093-PD0012</t>
  </si>
  <si>
    <t>SO0093-PD0002</t>
  </si>
  <si>
    <t>SO0093-PD0014</t>
  </si>
  <si>
    <t>SO0094-PD0014</t>
  </si>
  <si>
    <t>SO0094-PD0004</t>
  </si>
  <si>
    <t>SO0094-PD0008</t>
  </si>
  <si>
    <t>SO0094-PD0005</t>
  </si>
  <si>
    <t>SO0095-PD0008</t>
  </si>
  <si>
    <t>SO0095-PD0013</t>
  </si>
  <si>
    <t>SO0095-PD0001</t>
  </si>
  <si>
    <t>SO0095-PD0006</t>
  </si>
  <si>
    <t>SO0096-PD0017</t>
  </si>
  <si>
    <t>SO0096-PD0015</t>
  </si>
  <si>
    <t>SO0097-PD0008</t>
  </si>
  <si>
    <t>SO0097-PD0010</t>
  </si>
  <si>
    <t>SO0097-PD0006</t>
  </si>
  <si>
    <t>SO0098-PD0013</t>
  </si>
  <si>
    <t>SO0098-PD0017</t>
  </si>
  <si>
    <t>SO0098-PD0005</t>
  </si>
  <si>
    <t>SO0099-PD0011</t>
  </si>
  <si>
    <t>SO0099-PD0002</t>
  </si>
  <si>
    <t>SO0099-PD0006</t>
  </si>
  <si>
    <t>SO0100-PD0012</t>
  </si>
  <si>
    <t>SO0100-PD0015</t>
  </si>
  <si>
    <t>SO0100-PD0009</t>
  </si>
  <si>
    <t>SO0100-PD0001</t>
  </si>
  <si>
    <t>SO0101-PD0012</t>
  </si>
  <si>
    <t>SO0101-PD0020</t>
  </si>
  <si>
    <t>SO0101-PD0009</t>
  </si>
  <si>
    <t>SO0102-PD0019</t>
  </si>
  <si>
    <t>SO0102-PD0004</t>
  </si>
  <si>
    <t>SO0103-PD0018</t>
  </si>
  <si>
    <t>SO0103-PD0002</t>
  </si>
  <si>
    <t>SO0103-PD0004</t>
  </si>
  <si>
    <t>SO0103-PD0015</t>
  </si>
  <si>
    <t>SO0104-PD0002</t>
  </si>
  <si>
    <t>SO0104-PD0005</t>
  </si>
  <si>
    <t>SO0105-PD0012</t>
  </si>
  <si>
    <t>SO0105-PD0018</t>
  </si>
  <si>
    <t>SO0106-PD0003</t>
  </si>
  <si>
    <t>SO0106-PD0012</t>
  </si>
  <si>
    <t>SO0106-PD0016</t>
  </si>
  <si>
    <t>SO0106-PD0004</t>
  </si>
  <si>
    <t>SO0106-PD0005</t>
  </si>
  <si>
    <t>SO0106-PD0020</t>
  </si>
  <si>
    <t>SO0107-PD0006</t>
  </si>
  <si>
    <t>SO0107-PD0011</t>
  </si>
  <si>
    <t>SO0107-PD0013</t>
  </si>
  <si>
    <t>SO0107-PD0005</t>
  </si>
  <si>
    <t>SO0108-PD0001</t>
  </si>
  <si>
    <t>SO0108-PD0011</t>
  </si>
  <si>
    <t>SO0108-PD0003</t>
  </si>
  <si>
    <t>SO0109-PD0004</t>
  </si>
  <si>
    <t>SO0109-PD0013</t>
  </si>
  <si>
    <t>SO0110-PD0018</t>
  </si>
  <si>
    <t>SO0110-PD0011</t>
  </si>
  <si>
    <t>SO0110-PD0010</t>
  </si>
  <si>
    <t>SO0111-PD0015</t>
  </si>
  <si>
    <t>SO0111-PD0012</t>
  </si>
  <si>
    <t>SO0111-PD0010</t>
  </si>
  <si>
    <t>SO0113-PD0004</t>
  </si>
  <si>
    <t>SO0113-PD0013</t>
  </si>
  <si>
    <t>SO0114-PD0006</t>
  </si>
  <si>
    <t>SO0114-PD0017</t>
  </si>
  <si>
    <t>SO0114-PD0015</t>
  </si>
  <si>
    <t>SO0115-PD0002</t>
  </si>
  <si>
    <t>SO0115-PD0020</t>
  </si>
  <si>
    <t>SO0116-PD0019</t>
  </si>
  <si>
    <t>SO0116-PD0011</t>
  </si>
  <si>
    <t>SO0116-PD0010</t>
  </si>
  <si>
    <t>SO0117-PD0016</t>
  </si>
  <si>
    <t>SO0117-PD0003</t>
  </si>
  <si>
    <t>SO0117-PD0012</t>
  </si>
  <si>
    <t>SO0117-PD0010</t>
  </si>
  <si>
    <t>SO0117-PD0005</t>
  </si>
  <si>
    <t>SO0118-PD0015</t>
  </si>
  <si>
    <t>SO0118-PD0004</t>
  </si>
  <si>
    <t>SO0118-PD0010</t>
  </si>
  <si>
    <t>SO0119-PD0017</t>
  </si>
  <si>
    <t>SO0119-PD0018</t>
  </si>
  <si>
    <t>SO0119-PD0012</t>
  </si>
  <si>
    <t>SO0120-PD0010</t>
  </si>
  <si>
    <t>SO0120-PD0006</t>
  </si>
  <si>
    <t>SO0120-PD0019</t>
  </si>
  <si>
    <t>SO0120-PD0015</t>
  </si>
  <si>
    <t>SO0120-PD0007</t>
  </si>
  <si>
    <t>SO0121-PD0011</t>
  </si>
  <si>
    <t>SO0122-PD0009</t>
  </si>
  <si>
    <t>SO0122-PD0016</t>
  </si>
  <si>
    <t>SO0122-PD0013</t>
  </si>
  <si>
    <t>SO0122-PD0006</t>
  </si>
  <si>
    <t>SO0123-PD0013</t>
  </si>
  <si>
    <t>SO0123-PD0009</t>
  </si>
  <si>
    <t>SO0123-PD0004</t>
  </si>
  <si>
    <t>SO0123-PD0020</t>
  </si>
  <si>
    <t>SO0124-PD0005</t>
  </si>
  <si>
    <t>SO0125-PD0002</t>
  </si>
  <si>
    <t>SO0125-PD0004</t>
  </si>
  <si>
    <t>SO0125-PD0005</t>
  </si>
  <si>
    <t>SO0125-PD0009</t>
  </si>
  <si>
    <t>SO0126-PD0016</t>
  </si>
  <si>
    <t>SO0126-PD0013</t>
  </si>
  <si>
    <t>SO0127-PD0017</t>
  </si>
  <si>
    <t>SO0128-PD0020</t>
  </si>
  <si>
    <t>SO0128-PD0001</t>
  </si>
  <si>
    <t>SO0128-PD0013</t>
  </si>
  <si>
    <t>SO0129-PD0017</t>
  </si>
  <si>
    <t>SO0130-PD0001</t>
  </si>
  <si>
    <t>SO0130-PD0018</t>
  </si>
  <si>
    <t>SO0130-PD0015</t>
  </si>
  <si>
    <t>SO0130-PD0004</t>
  </si>
  <si>
    <t>SO0130-PD0013</t>
  </si>
  <si>
    <t>SO0131-PD0003</t>
  </si>
  <si>
    <t>SO0131-PD0006</t>
  </si>
  <si>
    <t>SO0132-PD0015</t>
  </si>
  <si>
    <t>SO0132-PD0017</t>
  </si>
  <si>
    <t>SO0132-PD0003</t>
  </si>
  <si>
    <t>SO0132-PD0016</t>
  </si>
  <si>
    <t>SO0133-PD0017</t>
  </si>
  <si>
    <t>SO0133-PD0015</t>
  </si>
  <si>
    <t>SO0133-PD0006</t>
  </si>
  <si>
    <t>SO0134-PD0010</t>
  </si>
  <si>
    <t>SO0134-PD0006</t>
  </si>
  <si>
    <t>SO0134-PD0018</t>
  </si>
  <si>
    <t>SO0134-PD0014</t>
  </si>
  <si>
    <t>SO0135-PD0008</t>
  </si>
  <si>
    <t>SO0136-PD0003</t>
  </si>
  <si>
    <t>SO0137-PD0003</t>
  </si>
  <si>
    <t>SO0137-PD0004</t>
  </si>
  <si>
    <t>SO0137-PD0007</t>
  </si>
  <si>
    <t>SO0137-PD0014</t>
  </si>
  <si>
    <t>SO0137-PD0005</t>
  </si>
  <si>
    <t>SO0138-PD0018</t>
  </si>
  <si>
    <t>SO0138-PD0011</t>
  </si>
  <si>
    <t>SO0139-PD0011</t>
  </si>
  <si>
    <t>SO0139-PD0004</t>
  </si>
  <si>
    <t>SO0139-PD0003</t>
  </si>
  <si>
    <t>SO0140-PD0016</t>
  </si>
  <si>
    <t>SO0141-PD0020</t>
  </si>
  <si>
    <t>SO0141-PD0010</t>
  </si>
  <si>
    <t>SO0142-PD0003</t>
  </si>
  <si>
    <t>SO0142-PD0016</t>
  </si>
  <si>
    <t>SO0142-PD0017</t>
  </si>
  <si>
    <t>SO0142-PD0014</t>
  </si>
  <si>
    <t>SO0143-PD0006</t>
  </si>
  <si>
    <t>SO0143-PD0003</t>
  </si>
  <si>
    <t>SO0144-PD0019</t>
  </si>
  <si>
    <t>SO0144-PD0005</t>
  </si>
  <si>
    <t>SO0145-PD0001</t>
  </si>
  <si>
    <t>SO0145-PD0018</t>
  </si>
  <si>
    <t>SO0145-PD0002</t>
  </si>
  <si>
    <t>SO0145-PD0016</t>
  </si>
  <si>
    <t>SO0146-PD0016</t>
  </si>
  <si>
    <t>SO0147-PD0009</t>
  </si>
  <si>
    <t>SO0147-PD0020</t>
  </si>
  <si>
    <t>SO0147-PD0018</t>
  </si>
  <si>
    <t>SO0147-PD0010</t>
  </si>
  <si>
    <t>SO0147-PD0008</t>
  </si>
  <si>
    <t>SO0148-PD0017</t>
  </si>
  <si>
    <t>SO0148-PD0004</t>
  </si>
  <si>
    <t>SO0148-PD0012</t>
  </si>
  <si>
    <t>SO0148-PD0016</t>
  </si>
  <si>
    <t>SO0149-PD0007</t>
  </si>
  <si>
    <t>SO0150-PD0018</t>
  </si>
  <si>
    <t>SO0150-PD0005</t>
  </si>
  <si>
    <t>SO0150-PD0012</t>
  </si>
  <si>
    <t>SO0150-PD0002</t>
  </si>
  <si>
    <t>SO0150-PD0008</t>
  </si>
  <si>
    <t>SO0151-PD0011</t>
  </si>
  <si>
    <t>SO0151-PD0001</t>
  </si>
  <si>
    <t>SO0151-PD0005</t>
  </si>
  <si>
    <t>SO0152-PD0002</t>
  </si>
  <si>
    <t>SO0152-PD0001</t>
  </si>
  <si>
    <t>SO0153-PD0011</t>
  </si>
  <si>
    <t>SO0153-PD0006</t>
  </si>
  <si>
    <t>SO0153-PD0016</t>
  </si>
  <si>
    <t>SO0153-PD0014</t>
  </si>
  <si>
    <t>SO0154-PD0017</t>
  </si>
  <si>
    <t>SO0154-PD0016</t>
  </si>
  <si>
    <t>SO0154-PD0014</t>
  </si>
  <si>
    <t>SO0155-PD0020</t>
  </si>
  <si>
    <t>SO0155-PD0016</t>
  </si>
  <si>
    <t>SO0156-PD0019</t>
  </si>
  <si>
    <t>SO0157-PD0017</t>
  </si>
  <si>
    <t>SO0157-PD0003</t>
  </si>
  <si>
    <t>SO0159-PD0001</t>
  </si>
  <si>
    <t>SO0159-PD0019</t>
  </si>
  <si>
    <t>SO0159-PD0018</t>
  </si>
  <si>
    <t>SO0159-PD0013</t>
  </si>
  <si>
    <t>SO0159-PD0004</t>
  </si>
  <si>
    <t>SO0160-PD0014</t>
  </si>
  <si>
    <t>SO0160-PD0001</t>
  </si>
  <si>
    <t>SO0160-PD0016</t>
  </si>
  <si>
    <t>SO0160-PD0007</t>
  </si>
  <si>
    <t>SO0161-PD0008</t>
  </si>
  <si>
    <t>SO0161-PD0011</t>
  </si>
  <si>
    <t>SO0161-PD0004</t>
  </si>
  <si>
    <t>SO0163-PD0018</t>
  </si>
  <si>
    <t>SO0164-PD0019</t>
  </si>
  <si>
    <t>SO0164-PD0020</t>
  </si>
  <si>
    <t>SO0164-PD0009</t>
  </si>
  <si>
    <t>SO0164-PD0008</t>
  </si>
  <si>
    <t>SO0165-PD0019</t>
  </si>
  <si>
    <t>SO0165-PD0020</t>
  </si>
  <si>
    <t>SO0165-PD0010</t>
  </si>
  <si>
    <t>SO0165-PD0005</t>
  </si>
  <si>
    <t>SO0165-PD0016</t>
  </si>
  <si>
    <t>SO0166-PD0020</t>
  </si>
  <si>
    <t>SO0166-PD0009</t>
  </si>
  <si>
    <t>SO0167-PD0006</t>
  </si>
  <si>
    <t>SO0167-PD0012</t>
  </si>
  <si>
    <t>SO0167-PD0010</t>
  </si>
  <si>
    <t>SO0168-PD0012</t>
  </si>
  <si>
    <t>SO0168-PD0001</t>
  </si>
  <si>
    <t>SO0169-PD0007</t>
  </si>
  <si>
    <t>SO0169-PD0002</t>
  </si>
  <si>
    <t>SO0170-PD0001</t>
  </si>
  <si>
    <t>SO0170-PD0008</t>
  </si>
  <si>
    <t>SO0170-PD0019</t>
  </si>
  <si>
    <t>SO0170-PD0002</t>
  </si>
  <si>
    <t>SO0171-PD0002</t>
  </si>
  <si>
    <t>SO0171-PD0010</t>
  </si>
  <si>
    <t>SO0171-PD0014</t>
  </si>
  <si>
    <t>SO0172-PD0012</t>
  </si>
  <si>
    <t>SO0172-PD0019</t>
  </si>
  <si>
    <t>SO0172-PD0011</t>
  </si>
  <si>
    <t>SO0173-PD0002</t>
  </si>
  <si>
    <t>SO0173-PD0016</t>
  </si>
  <si>
    <t>SO0173-PD0007</t>
  </si>
  <si>
    <t>SO0173-PD0009</t>
  </si>
  <si>
    <t>SO0173-PD0006</t>
  </si>
  <si>
    <t>SO0173-PD0004</t>
  </si>
  <si>
    <t>SO0174-PD0013</t>
  </si>
  <si>
    <t>SO0174-PD0011</t>
  </si>
  <si>
    <t>SO0174-PD0017</t>
  </si>
  <si>
    <t>SO0174-PD0001</t>
  </si>
  <si>
    <t>SO0175-PD0020</t>
  </si>
  <si>
    <t>SO0175-PD0004</t>
  </si>
  <si>
    <t>SO0175-PD0009</t>
  </si>
  <si>
    <t>SO0175-PD0014</t>
  </si>
  <si>
    <t>SO0176-PD0011</t>
  </si>
  <si>
    <t>SO0176-PD0010</t>
  </si>
  <si>
    <t>SO0176-PD0014</t>
  </si>
  <si>
    <t>SO0176-PD0012</t>
  </si>
  <si>
    <t>SO0177-PD0008</t>
  </si>
  <si>
    <t>SO0177-PD0011</t>
  </si>
  <si>
    <t>SO0177-PD0002</t>
  </si>
  <si>
    <t>SO0178-PD0012</t>
  </si>
  <si>
    <t>SO0178-PD0016</t>
  </si>
  <si>
    <t>SO0178-PD0002</t>
  </si>
  <si>
    <t>SO0178-PD0005</t>
  </si>
  <si>
    <t>SO0179-PD0001</t>
  </si>
  <si>
    <t>SO0179-PD0008</t>
  </si>
  <si>
    <t>SO0180-PD0007</t>
  </si>
  <si>
    <t>SO0181-PD0015</t>
  </si>
  <si>
    <t>SO0181-PD0005</t>
  </si>
  <si>
    <t>SO0181-PD0013</t>
  </si>
  <si>
    <t>SO0182-PD0017</t>
  </si>
  <si>
    <t>SO0183-PD0012</t>
  </si>
  <si>
    <t>SO0183-PD0014</t>
  </si>
  <si>
    <t>SO0183-PD0016</t>
  </si>
  <si>
    <t>SO0184-PD0007</t>
  </si>
  <si>
    <t>SO0184-PD0020</t>
  </si>
  <si>
    <t>SO0185-PD0019</t>
  </si>
  <si>
    <t>SO0185-PD0013</t>
  </si>
  <si>
    <t>SO0185-PD0003</t>
  </si>
  <si>
    <t>SO0185-PD0005</t>
  </si>
  <si>
    <t>SO0186-PD0002</t>
  </si>
  <si>
    <t>SO0187-PD0018</t>
  </si>
  <si>
    <t>SO0187-PD0004</t>
  </si>
  <si>
    <t>SO0187-PD0002</t>
  </si>
  <si>
    <t>SO0188-PD0004</t>
  </si>
  <si>
    <t>SO0188-PD0020</t>
  </si>
  <si>
    <t>SO0188-PD0015</t>
  </si>
  <si>
    <t>SO0188-PD0007</t>
  </si>
  <si>
    <t>SO0189-PD0007</t>
  </si>
  <si>
    <t>SO0190-PD0005</t>
  </si>
  <si>
    <t>SO0190-PD0001</t>
  </si>
  <si>
    <t>SO0190-PD0009</t>
  </si>
  <si>
    <t>SO0191-PD0013</t>
  </si>
  <si>
    <t>SO0191-PD0009</t>
  </si>
  <si>
    <t>SO0191-PD0002</t>
  </si>
  <si>
    <t>SO0192-PD0017</t>
  </si>
  <si>
    <t>SO0192-PD0004</t>
  </si>
  <si>
    <t>SO0193-PD0012</t>
  </si>
  <si>
    <t>SO0193-PD0008</t>
  </si>
  <si>
    <t>SO0193-PD0015</t>
  </si>
  <si>
    <t>SO0194-PD0009</t>
  </si>
  <si>
    <t>SO0194-PD0004</t>
  </si>
  <si>
    <t>SO0195-PD0009</t>
  </si>
  <si>
    <t>SO0196-PD0003</t>
  </si>
  <si>
    <t>SO0196-PD0010</t>
  </si>
  <si>
    <t>SO0197-PD0014</t>
  </si>
  <si>
    <t>SO0197-PD0001</t>
  </si>
  <si>
    <t>SO0197-PD0017</t>
  </si>
  <si>
    <t>SO0198-PD0005</t>
  </si>
  <si>
    <t>SO0198-PD0009</t>
  </si>
  <si>
    <t>SO0199-PD0017</t>
  </si>
  <si>
    <t>SO0199-PD0001</t>
  </si>
  <si>
    <t>SO0199-PD0006</t>
  </si>
  <si>
    <t>SO0199-PD0009</t>
  </si>
  <si>
    <t>SO0199-PD0019</t>
  </si>
  <si>
    <t>SO0199-PD0015</t>
  </si>
  <si>
    <t>SO0200-PD0009</t>
  </si>
  <si>
    <t>SO0200-PD0003</t>
  </si>
  <si>
    <t>SO0200-PD0010</t>
  </si>
  <si>
    <t>SO0200-PD0013</t>
  </si>
  <si>
    <t>SO0201-PD0010</t>
  </si>
  <si>
    <t>SO0201-PD0019</t>
  </si>
  <si>
    <t>SO0202-PD0020</t>
  </si>
  <si>
    <t>SO0202-PD0009</t>
  </si>
  <si>
    <t>SO0202-PD0006</t>
  </si>
  <si>
    <t>SO0203-PD0012</t>
  </si>
  <si>
    <t>SO0203-PD0013</t>
  </si>
  <si>
    <t>SO0203-PD0018</t>
  </si>
  <si>
    <t>SO0203-PD0001</t>
  </si>
  <si>
    <t>SO0204-PD0004</t>
  </si>
  <si>
    <t>SO0204-PD0007</t>
  </si>
  <si>
    <t>SO0204-PD0008</t>
  </si>
  <si>
    <t>SO0205-PD0012</t>
  </si>
  <si>
    <t>SO0205-PD0017</t>
  </si>
  <si>
    <t>SO0205-PD0013</t>
  </si>
  <si>
    <t>SO0206-PD0007</t>
  </si>
  <si>
    <t>SO0206-PD0014</t>
  </si>
  <si>
    <t>SO0206-PD0004</t>
  </si>
  <si>
    <t>SO0206-PD0020</t>
  </si>
  <si>
    <t>SO0206-PD0009</t>
  </si>
  <si>
    <t>SO0207-PD0005</t>
  </si>
  <si>
    <t>SO0207-PD0017</t>
  </si>
  <si>
    <t>SO0208-PD0020</t>
  </si>
  <si>
    <t>SO0208-PD0013</t>
  </si>
  <si>
    <t>SO0208-PD0001</t>
  </si>
  <si>
    <t>SO0209-PD0018</t>
  </si>
  <si>
    <t>SO0209-PD0020</t>
  </si>
  <si>
    <t>SO0210-PD0008</t>
  </si>
  <si>
    <t>SO0210-PD0001</t>
  </si>
  <si>
    <t>SO0211-PD0013</t>
  </si>
  <si>
    <t>SO0211-PD0008</t>
  </si>
  <si>
    <t>SO0211-PD0017</t>
  </si>
  <si>
    <t>SO0213-PD0013</t>
  </si>
  <si>
    <t>SO0213-PD0012</t>
  </si>
  <si>
    <t>SO0213-PD0006</t>
  </si>
  <si>
    <t>SO0213-PD0020</t>
  </si>
  <si>
    <t>SO0214-PD0012</t>
  </si>
  <si>
    <t>SO0214-PD0011</t>
  </si>
  <si>
    <t>SO0214-PD0007</t>
  </si>
  <si>
    <t>SO0215-PD0001</t>
  </si>
  <si>
    <t>SO0215-PD0009</t>
  </si>
  <si>
    <t>SO0215-PD0003</t>
  </si>
  <si>
    <t>SO0215-PD0019</t>
  </si>
  <si>
    <t>SO0215-PD0011</t>
  </si>
  <si>
    <t>SO0215-PD0010</t>
  </si>
  <si>
    <t>SO0216-PD0016</t>
  </si>
  <si>
    <t>SO0216-PD0020</t>
  </si>
  <si>
    <t>SO0216-PD0003</t>
  </si>
  <si>
    <t>SO0217-PD0002</t>
  </si>
  <si>
    <t>SO0217-PD0006</t>
  </si>
  <si>
    <t>SO0218-PD0003</t>
  </si>
  <si>
    <t>SO0219-PD0003</t>
  </si>
  <si>
    <t>SO0219-PD0005</t>
  </si>
  <si>
    <t>SO0219-PD0008</t>
  </si>
  <si>
    <t>SO0220-PD0005</t>
  </si>
  <si>
    <t>SO0220-PD0007</t>
  </si>
  <si>
    <t>SO0221-PD0008</t>
  </si>
  <si>
    <t>SO0221-PD0001</t>
  </si>
  <si>
    <t>SO0222-PD0018</t>
  </si>
  <si>
    <t>SO0222-PD0013</t>
  </si>
  <si>
    <t>SO0222-PD0012</t>
  </si>
  <si>
    <t>SO0223-PD0003</t>
  </si>
  <si>
    <t>SO0223-PD0009</t>
  </si>
  <si>
    <t>SO0223-PD0017</t>
  </si>
  <si>
    <t>SO0223-PD0019</t>
  </si>
  <si>
    <t>SO0223-PD0020</t>
  </si>
  <si>
    <t>SO0224-PD0015</t>
  </si>
  <si>
    <t>SO0225-PD0004</t>
  </si>
  <si>
    <t>SO0225-PD0013</t>
  </si>
  <si>
    <t>SO0225-PD0003</t>
  </si>
  <si>
    <t>SO0225-PD0008</t>
  </si>
  <si>
    <t>SO0225-PD0006</t>
  </si>
  <si>
    <t>SO0226-PD0008</t>
  </si>
  <si>
    <t>SO0226-PD0016</t>
  </si>
  <si>
    <t>SO0226-PD0001</t>
  </si>
  <si>
    <t>SO0226-PD0017</t>
  </si>
  <si>
    <t>SO0226-PD0018</t>
  </si>
  <si>
    <t>SO0227-PD0010</t>
  </si>
  <si>
    <t>SO0227-PD0019</t>
  </si>
  <si>
    <t>SO0228-PD0007</t>
  </si>
  <si>
    <t>SO0228-PD0005</t>
  </si>
  <si>
    <t>SO0228-PD0002</t>
  </si>
  <si>
    <t>SO0228-PD0019</t>
  </si>
  <si>
    <t>SO0229-PD0011</t>
  </si>
  <si>
    <t>SO0229-PD0018</t>
  </si>
  <si>
    <t>SO0230-PD0004</t>
  </si>
  <si>
    <t>SO0231-PD0017</t>
  </si>
  <si>
    <t>SO0231-PD0006</t>
  </si>
  <si>
    <t>SO0232-PD0004</t>
  </si>
  <si>
    <t>SO0232-PD0010</t>
  </si>
  <si>
    <t>SO0233-PD0013</t>
  </si>
  <si>
    <t>SO0234-PD0013</t>
  </si>
  <si>
    <t>SO0234-PD0011</t>
  </si>
  <si>
    <t>SO0235-PD0007</t>
  </si>
  <si>
    <t>SO0236-PD0018</t>
  </si>
  <si>
    <t>SO0236-PD0003</t>
  </si>
  <si>
    <t>SO0237-PD0019</t>
  </si>
  <si>
    <t>SO0237-PD0016</t>
  </si>
  <si>
    <t>SO0237-PD0005</t>
  </si>
  <si>
    <t>SO0238-PD0012</t>
  </si>
  <si>
    <t>SO0238-PD0004</t>
  </si>
  <si>
    <t>SO0239-PD0008</t>
  </si>
  <si>
    <t>SO0239-PD0018</t>
  </si>
  <si>
    <t>SO0239-PD0001</t>
  </si>
  <si>
    <t>SO0239-PD0002</t>
  </si>
  <si>
    <t>SO0240-PD0009</t>
  </si>
  <si>
    <t>SO0240-PD0014</t>
  </si>
  <si>
    <t>SO0240-PD0015</t>
  </si>
  <si>
    <t>SO0240-PD0004</t>
  </si>
  <si>
    <t>SO0240-PD0013</t>
  </si>
  <si>
    <t>SO0240-PD0018</t>
  </si>
  <si>
    <t>SO0241-PD0002</t>
  </si>
  <si>
    <t>SO0241-PD0001</t>
  </si>
  <si>
    <t>SO0242-PD0003</t>
  </si>
  <si>
    <t>SO0242-PD0017</t>
  </si>
  <si>
    <t>SO0242-PD0004</t>
  </si>
  <si>
    <t>SO0242-PD0006</t>
  </si>
  <si>
    <t>SO0242-PD0009</t>
  </si>
  <si>
    <t>SO0242-PD0008</t>
  </si>
  <si>
    <t>SO0243-PD0008</t>
  </si>
  <si>
    <t>SO0243-PD0009</t>
  </si>
  <si>
    <t>SO0243-PD0003</t>
  </si>
  <si>
    <t>SO0243-PD0007</t>
  </si>
  <si>
    <t>SO0244-PD0008</t>
  </si>
  <si>
    <t>SO0244-PD0014</t>
  </si>
  <si>
    <t>SO0245-PD0007</t>
  </si>
  <si>
    <t>SO0245-PD0011</t>
  </si>
  <si>
    <t>SO0246-PD0012</t>
  </si>
  <si>
    <t>SO0246-PD0001</t>
  </si>
  <si>
    <t>SO0247-PD0009</t>
  </si>
  <si>
    <t>SO0247-PD0005</t>
  </si>
  <si>
    <t>SO0247-PD0013</t>
  </si>
  <si>
    <t>SO0247-PD0018</t>
  </si>
  <si>
    <t>SO0248-PD0007</t>
  </si>
  <si>
    <t>SO0248-PD0001</t>
  </si>
  <si>
    <t>SO0248-PD0005</t>
  </si>
  <si>
    <t>SO0249-PD0012</t>
  </si>
  <si>
    <t>SO0249-PD0004</t>
  </si>
  <si>
    <t>SO0249-PD0011</t>
  </si>
  <si>
    <t>SO0250-PD0004</t>
  </si>
  <si>
    <t>SO0250-PD0001</t>
  </si>
  <si>
    <t>SO0250-PD0009</t>
  </si>
  <si>
    <t>SO0251-PD0005</t>
  </si>
  <si>
    <t>SO0251-PD0006</t>
  </si>
  <si>
    <t>SO0251-PD0011</t>
  </si>
  <si>
    <t>SO0252-PD0009</t>
  </si>
  <si>
    <t>SO0252-PD0016</t>
  </si>
  <si>
    <t>SO0252-PD0003</t>
  </si>
  <si>
    <t>SO0252-PD0002</t>
  </si>
  <si>
    <t>SO0253-PD0017</t>
  </si>
  <si>
    <t>SO0253-PD0020</t>
  </si>
  <si>
    <t>SO0254-PD0020</t>
  </si>
  <si>
    <t>SO0254-PD0006</t>
  </si>
  <si>
    <t>SO0254-PD0017</t>
  </si>
  <si>
    <t>SO0254-PD0019</t>
  </si>
  <si>
    <t>SO0255-PD0004</t>
  </si>
  <si>
    <t>SO0255-PD0020</t>
  </si>
  <si>
    <t>SO0255-PD0005</t>
  </si>
  <si>
    <t>SO0255-PD0001</t>
  </si>
  <si>
    <t>SO0256-PD0014</t>
  </si>
  <si>
    <t>SO0256-PD0011</t>
  </si>
  <si>
    <t>SO0256-PD0002</t>
  </si>
  <si>
    <t>SO0257-PD0009</t>
  </si>
  <si>
    <t>SO0257-PD0014</t>
  </si>
  <si>
    <t>SO0257-PD0004</t>
  </si>
  <si>
    <t>SO0257-PD0012</t>
  </si>
  <si>
    <t>SO0258-PD0019</t>
  </si>
  <si>
    <t>SO0258-PD0016</t>
  </si>
  <si>
    <t>SO0258-PD0008</t>
  </si>
  <si>
    <t>SO0258-PD0007</t>
  </si>
  <si>
    <t>SO0259-PD0013</t>
  </si>
  <si>
    <t>SO0259-PD0007</t>
  </si>
  <si>
    <t>SO0260-PD0011</t>
  </si>
  <si>
    <t>SO0260-PD0004</t>
  </si>
  <si>
    <t>SO0261-PD0001</t>
  </si>
  <si>
    <t>SO0261-PD0020</t>
  </si>
  <si>
    <t>SO0262-PD0015</t>
  </si>
  <si>
    <t>SO0263-PD0017</t>
  </si>
  <si>
    <t>SO0264-PD0008</t>
  </si>
  <si>
    <t>SO0264-PD0015</t>
  </si>
  <si>
    <t>SO0265-PD0012</t>
  </si>
  <si>
    <t>SO0266-PD0020</t>
  </si>
  <si>
    <t>SO0266-PD0006</t>
  </si>
  <si>
    <t>SO0266-PD0001</t>
  </si>
  <si>
    <t>SO0267-PD0012</t>
  </si>
  <si>
    <t>SO0267-PD0020</t>
  </si>
  <si>
    <t>SO0267-PD0003</t>
  </si>
  <si>
    <t>SO0267-PD0014</t>
  </si>
  <si>
    <t>SO0268-PD0018</t>
  </si>
  <si>
    <t>SO0268-PD0003</t>
  </si>
  <si>
    <t>SO0268-PD0002</t>
  </si>
  <si>
    <t>SO0268-PD0010</t>
  </si>
  <si>
    <t>SO0268-PD0008</t>
  </si>
  <si>
    <t>SO0269-PD0010</t>
  </si>
  <si>
    <t>SO0269-PD0020</t>
  </si>
  <si>
    <t>SO0270-PD0006</t>
  </si>
  <si>
    <t>SO0271-PD0004</t>
  </si>
  <si>
    <t>SO0271-PD0006</t>
  </si>
  <si>
    <t>SO0271-PD0008</t>
  </si>
  <si>
    <t>SO0271-PD0017</t>
  </si>
  <si>
    <t>SO0272-PD0005</t>
  </si>
  <si>
    <t>SO0272-PD0015</t>
  </si>
  <si>
    <t>SO0273-PD0003</t>
  </si>
  <si>
    <t>SO0273-PD0012</t>
  </si>
  <si>
    <t>SO0273-PD0010</t>
  </si>
  <si>
    <t>SO0273-PD0009</t>
  </si>
  <si>
    <t>SO0274-PD0010</t>
  </si>
  <si>
    <t>SO0274-PD0016</t>
  </si>
  <si>
    <t>SO0276-PD0011</t>
  </si>
  <si>
    <t>SO0276-PD0020</t>
  </si>
  <si>
    <t>SO0276-PD0019</t>
  </si>
  <si>
    <t>SO0277-PD0008</t>
  </si>
  <si>
    <t>SO0277-PD0004</t>
  </si>
  <si>
    <t>SO0277-PD0018</t>
  </si>
  <si>
    <t>SO0277-PD0013</t>
  </si>
  <si>
    <t>SO0278-PD0012</t>
  </si>
  <si>
    <t>SO0278-PD0007</t>
  </si>
  <si>
    <t>SO0278-PD0005</t>
  </si>
  <si>
    <t>SO0278-PD0018</t>
  </si>
  <si>
    <t>SO0279-PD0011</t>
  </si>
  <si>
    <t>SO0279-PD0005</t>
  </si>
  <si>
    <t>SO0279-PD0004</t>
  </si>
  <si>
    <t>SO0280-PD0004</t>
  </si>
  <si>
    <t>SO0280-PD0001</t>
  </si>
  <si>
    <t>SO0280-PD0009</t>
  </si>
  <si>
    <t>SO0281-PD0010</t>
  </si>
  <si>
    <t>SO0281-PD0012</t>
  </si>
  <si>
    <t>SO0281-PD0019</t>
  </si>
  <si>
    <t>SO0281-PD0003</t>
  </si>
  <si>
    <t>SO0281-PD0015</t>
  </si>
  <si>
    <t>SO0281-PD0007</t>
  </si>
  <si>
    <t>SO0281-PD0001</t>
  </si>
  <si>
    <t>SO0282-PD0011</t>
  </si>
  <si>
    <t>SO0283-PD0007</t>
  </si>
  <si>
    <t>SO0283-PD0011</t>
  </si>
  <si>
    <t>SO0283-PD0004</t>
  </si>
  <si>
    <t>SO0283-PD0016</t>
  </si>
  <si>
    <t>SO0283-PD0012</t>
  </si>
  <si>
    <t>SO0284-PD0020</t>
  </si>
  <si>
    <t>SO0284-PD0005</t>
  </si>
  <si>
    <t>SO0284-PD0008</t>
  </si>
  <si>
    <t>SO0284-PD0011</t>
  </si>
  <si>
    <t>SO0284-PD0013</t>
  </si>
  <si>
    <t>SO0285-PD0016</t>
  </si>
  <si>
    <t>SO0285-PD0019</t>
  </si>
  <si>
    <t>SO0285-PD0014</t>
  </si>
  <si>
    <t>SO0285-PD0018</t>
  </si>
  <si>
    <t>SO0285-PD0004</t>
  </si>
  <si>
    <t>SO0286-PD0008</t>
  </si>
  <si>
    <t>SO0286-PD0011</t>
  </si>
  <si>
    <t>SO0286-PD0013</t>
  </si>
  <si>
    <t>SO0286-PD0014</t>
  </si>
  <si>
    <t>SO0286-PD0016</t>
  </si>
  <si>
    <t>SO0286-PD0007</t>
  </si>
  <si>
    <t>SO0286-PD0010</t>
  </si>
  <si>
    <t>SO0287-PD0016</t>
  </si>
  <si>
    <t>SO0287-PD0008</t>
  </si>
  <si>
    <t>SO0287-PD0005</t>
  </si>
  <si>
    <t>SO0287-PD0004</t>
  </si>
  <si>
    <t>SO0288-PD0020</t>
  </si>
  <si>
    <t>SO0288-PD0011</t>
  </si>
  <si>
    <t>SO0288-PD0002</t>
  </si>
  <si>
    <t>SO0289-PD0013</t>
  </si>
  <si>
    <t>SO0289-PD0010</t>
  </si>
  <si>
    <t>SO0290-PD0008</t>
  </si>
  <si>
    <t>SO0290-PD0016</t>
  </si>
  <si>
    <t>SO0290-PD0004</t>
  </si>
  <si>
    <t>SO0290-PD0015</t>
  </si>
  <si>
    <t>SO0291-PD0007</t>
  </si>
  <si>
    <t>SO0291-PD0009</t>
  </si>
  <si>
    <t>SO0291-PD0008</t>
  </si>
  <si>
    <t>SO0291-PD0012</t>
  </si>
  <si>
    <t>SO0291-PD0004</t>
  </si>
  <si>
    <t>SO0292-PD0007</t>
  </si>
  <si>
    <t>SO0292-PD0010</t>
  </si>
  <si>
    <t>SO0293-PD0019</t>
  </si>
  <si>
    <t>SO0293-PD0020</t>
  </si>
  <si>
    <t>SO0293-PD0011</t>
  </si>
  <si>
    <t>SO0294-PD0014</t>
  </si>
  <si>
    <t>SO0294-PD0009</t>
  </si>
  <si>
    <t>SO0295-PD0001</t>
  </si>
  <si>
    <t>SO0295-PD0014</t>
  </si>
  <si>
    <t>SO0295-PD0005</t>
  </si>
  <si>
    <t>SO0295-PD0013</t>
  </si>
  <si>
    <t>SO0296-PD0016</t>
  </si>
  <si>
    <t>SO0296-PD0004</t>
  </si>
  <si>
    <t>SO0296-PD0010</t>
  </si>
  <si>
    <t>SO0296-PD0005</t>
  </si>
  <si>
    <t>SO0297-PD0015</t>
  </si>
  <si>
    <t>SO0297-PD0012</t>
  </si>
  <si>
    <t>SO0297-PD0013</t>
  </si>
  <si>
    <t>SO0297-PD0010</t>
  </si>
  <si>
    <t>SO0297-PD0019</t>
  </si>
  <si>
    <t>SO0298-PD0019</t>
  </si>
  <si>
    <t>SO0298-PD0008</t>
  </si>
  <si>
    <t>SO0299-PD0007</t>
  </si>
  <si>
    <t>SO0300-PD0017</t>
  </si>
  <si>
    <t>SO0300-PD0012</t>
  </si>
  <si>
    <t>SO0301-PD0019</t>
  </si>
  <si>
    <t>SO0302-PD0019</t>
  </si>
  <si>
    <t>SO0302-PD0017</t>
  </si>
  <si>
    <t>SO0303-PD0009</t>
  </si>
  <si>
    <t>SO0303-PD0005</t>
  </si>
  <si>
    <t>SO0303-PD0007</t>
  </si>
  <si>
    <t>SO0303-PD0016</t>
  </si>
  <si>
    <t>SO0304-PD0010</t>
  </si>
  <si>
    <t>SO0304-PD0006</t>
  </si>
  <si>
    <t>SO0304-PD0007</t>
  </si>
  <si>
    <t>SO0305-PD0008</t>
  </si>
  <si>
    <t>SO0305-PD0006</t>
  </si>
  <si>
    <t>SO0305-PD0012</t>
  </si>
  <si>
    <t>SO0306-PD0006</t>
  </si>
  <si>
    <t>SO0306-PD0003</t>
  </si>
  <si>
    <t>SO0306-PD0020</t>
  </si>
  <si>
    <t>SO0307-PD0002</t>
  </si>
  <si>
    <t>SO0307-PD0017</t>
  </si>
  <si>
    <t>SO0308-PD0018</t>
  </si>
  <si>
    <t>SO0308-PD0019</t>
  </si>
  <si>
    <t>SO0308-PD0014</t>
  </si>
  <si>
    <t>SO0309-PD0010</t>
  </si>
  <si>
    <t>SO0309-PD0005</t>
  </si>
  <si>
    <t>SO0309-PD0003</t>
  </si>
  <si>
    <t>SO0310-PD0009</t>
  </si>
  <si>
    <t>SO0310-PD0016</t>
  </si>
  <si>
    <t>SO0310-PD0019</t>
  </si>
  <si>
    <t>SO0311-PD0018</t>
  </si>
  <si>
    <t>SO0312-PD0004</t>
  </si>
  <si>
    <t>SO0313-PD0013</t>
  </si>
  <si>
    <t>SO0313-PD0006</t>
  </si>
  <si>
    <t>SO0313-PD0003</t>
  </si>
  <si>
    <t>SO0314-PD0008</t>
  </si>
  <si>
    <t>SO0314-PD0014</t>
  </si>
  <si>
    <t>SO0314-PD0005</t>
  </si>
  <si>
    <t>SO0315-PD0017</t>
  </si>
  <si>
    <t>SO0315-PD0019</t>
  </si>
  <si>
    <t>SO0315-PD0013</t>
  </si>
  <si>
    <t>SO0316-PD0005</t>
  </si>
  <si>
    <t>SO0316-PD0007</t>
  </si>
  <si>
    <t>SO0316-PD0010</t>
  </si>
  <si>
    <t>SO0317-PD0014</t>
  </si>
  <si>
    <t>SO0317-PD0010</t>
  </si>
  <si>
    <t>SO0317-PD0015</t>
  </si>
  <si>
    <t>SO0318-PD0014</t>
  </si>
  <si>
    <t>SO0318-PD0018</t>
  </si>
  <si>
    <t>SO0318-PD0019</t>
  </si>
  <si>
    <t>SO0319-PD0011</t>
  </si>
  <si>
    <t>SO0320-PD0009</t>
  </si>
  <si>
    <t>SO0320-PD0014</t>
  </si>
  <si>
    <t>SO0321-PD0003</t>
  </si>
  <si>
    <t>SO0321-PD0008</t>
  </si>
  <si>
    <t>SO0321-PD0013</t>
  </si>
  <si>
    <t>SO0321-PD0001</t>
  </si>
  <si>
    <t>SO0322-PD0005</t>
  </si>
  <si>
    <t>SO0322-PD0008</t>
  </si>
  <si>
    <t>SO0322-PD0012</t>
  </si>
  <si>
    <t>SO0323-PD0005</t>
  </si>
  <si>
    <t>SO0323-PD0006</t>
  </si>
  <si>
    <t>SO0324-PD0004</t>
  </si>
  <si>
    <t>SO0324-PD0019</t>
  </si>
  <si>
    <t>SO0324-PD0011</t>
  </si>
  <si>
    <t>SO0324-PD0020</t>
  </si>
  <si>
    <t>SO0325-PD0016</t>
  </si>
  <si>
    <t>SO0325-PD0007</t>
  </si>
  <si>
    <t>SO0326-PD0009</t>
  </si>
  <si>
    <t>SO0327-PD0017</t>
  </si>
  <si>
    <t>SO0328-PD0008</t>
  </si>
  <si>
    <t>SO0328-PD0009</t>
  </si>
  <si>
    <t>SO0328-PD0003</t>
  </si>
  <si>
    <t>SO0328-PD0018</t>
  </si>
  <si>
    <t>SO0329-PD0019</t>
  </si>
  <si>
    <t>SO0329-PD0007</t>
  </si>
  <si>
    <t>SO0330-PD0003</t>
  </si>
  <si>
    <t>SO0330-PD0009</t>
  </si>
  <si>
    <t>SO0330-PD0004</t>
  </si>
  <si>
    <t>SO0330-PD0013</t>
  </si>
  <si>
    <t>SO0330-PD0007</t>
  </si>
  <si>
    <t>SO0331-PD0012</t>
  </si>
  <si>
    <t>SO0331-PD0011</t>
  </si>
  <si>
    <t>SO0331-PD0009</t>
  </si>
  <si>
    <t>SO0331-PD0008</t>
  </si>
  <si>
    <t>SO0332-PD0020</t>
  </si>
  <si>
    <t>SO0332-PD0016</t>
  </si>
  <si>
    <t>SO0332-PD0019</t>
  </si>
  <si>
    <t>SO0332-PD0003</t>
  </si>
  <si>
    <t>SO0333-PD0013</t>
  </si>
  <si>
    <t>SO0333-PD0003</t>
  </si>
  <si>
    <t>SO0333-PD0011</t>
  </si>
  <si>
    <t>SO0334-PD0004</t>
  </si>
  <si>
    <t>SO0334-PD0001</t>
  </si>
  <si>
    <t>SO0334-PD0013</t>
  </si>
  <si>
    <t>SO0334-PD0002</t>
  </si>
  <si>
    <t>SO0335-PD0011</t>
  </si>
  <si>
    <t>SO0335-PD0019</t>
  </si>
  <si>
    <t>SO0335-PD0020</t>
  </si>
  <si>
    <t>SO0336-PD0009</t>
  </si>
  <si>
    <t>SO0336-PD0007</t>
  </si>
  <si>
    <t>SO0336-PD0014</t>
  </si>
  <si>
    <t>SO0336-PD0005</t>
  </si>
  <si>
    <t>SO0336-PD0004</t>
  </si>
  <si>
    <t>SO0336-PD0019</t>
  </si>
  <si>
    <t>SO0337-PD0009</t>
  </si>
  <si>
    <t>SO0337-PD0010</t>
  </si>
  <si>
    <t>SO0337-PD0012</t>
  </si>
  <si>
    <t>SO0337-PD0002</t>
  </si>
  <si>
    <t>SO0338-PD0018</t>
  </si>
  <si>
    <t>SO0338-PD0019</t>
  </si>
  <si>
    <t>SO0338-PD0007</t>
  </si>
  <si>
    <t>SO0339-PD0015</t>
  </si>
  <si>
    <t>SO0339-PD0009</t>
  </si>
  <si>
    <t>SO0339-PD0018</t>
  </si>
  <si>
    <t>SO0339-PD0010</t>
  </si>
  <si>
    <t>SO0340-PD0018</t>
  </si>
  <si>
    <t>SO0341-PD0010</t>
  </si>
  <si>
    <t>SO0341-PD0006</t>
  </si>
  <si>
    <t>SO0342-PD0005</t>
  </si>
  <si>
    <t>SO0342-PD0019</t>
  </si>
  <si>
    <t>SO0342-PD0015</t>
  </si>
  <si>
    <t>SO0343-PD0014</t>
  </si>
  <si>
    <t>SO0344-PD0003</t>
  </si>
  <si>
    <t>SO0344-PD0013</t>
  </si>
  <si>
    <t>SO0344-PD0020</t>
  </si>
  <si>
    <t>SO0345-PD0007</t>
  </si>
  <si>
    <t>SO0345-PD0016</t>
  </si>
  <si>
    <t>SO0345-PD0003</t>
  </si>
  <si>
    <t>SO0345-PD0015</t>
  </si>
  <si>
    <t>SO0345-PD0017</t>
  </si>
  <si>
    <t>SO0346-PD0016</t>
  </si>
  <si>
    <t>SO0346-PD0015</t>
  </si>
  <si>
    <t>SO0346-PD0020</t>
  </si>
  <si>
    <t>SO0346-PD0014</t>
  </si>
  <si>
    <t>SO0347-PD0016</t>
  </si>
  <si>
    <t>SO0348-PD0008</t>
  </si>
  <si>
    <t>SO0348-PD0009</t>
  </si>
  <si>
    <t>SO0348-PD0010</t>
  </si>
  <si>
    <t>SO0348-PD0018</t>
  </si>
  <si>
    <t>SO0348-PD0002</t>
  </si>
  <si>
    <t>SO0349-PD0008</t>
  </si>
  <si>
    <t>SO0349-PD0019</t>
  </si>
  <si>
    <t>SO0350-PD0003</t>
  </si>
  <si>
    <t>SO0350-PD0018</t>
  </si>
  <si>
    <t>SO0350-PD0012</t>
  </si>
  <si>
    <t>SO0351-PD0013</t>
  </si>
  <si>
    <t>SO0352-PD0006</t>
  </si>
  <si>
    <t>SO0352-PD0009</t>
  </si>
  <si>
    <t>SO0352-PD0002</t>
  </si>
  <si>
    <t>SO0353-PD0016</t>
  </si>
  <si>
    <t>SO0354-PD0015</t>
  </si>
  <si>
    <t>SO0354-PD0004</t>
  </si>
  <si>
    <t>SO0354-PD0003</t>
  </si>
  <si>
    <t>SO0354-PD0009</t>
  </si>
  <si>
    <t>SO0354-PD0002</t>
  </si>
  <si>
    <t>SO0355-PD0019</t>
  </si>
  <si>
    <t>SO0355-PD0004</t>
  </si>
  <si>
    <t>SO0355-PD0017</t>
  </si>
  <si>
    <t>SO0356-PD0014</t>
  </si>
  <si>
    <t>SO0356-PD0004</t>
  </si>
  <si>
    <t>SO0357-PD0007</t>
  </si>
  <si>
    <t>SO0357-PD0005</t>
  </si>
  <si>
    <t>SO0358-PD0010</t>
  </si>
  <si>
    <t>SO0359-PD0002</t>
  </si>
  <si>
    <t>SO0360-PD0008</t>
  </si>
  <si>
    <t>SO0360-PD0015</t>
  </si>
  <si>
    <t>SO0361-PD0001</t>
  </si>
  <si>
    <t>SO0361-PD0008</t>
  </si>
  <si>
    <t>SO0362-PD0008</t>
  </si>
  <si>
    <t>SO0362-PD0019</t>
  </si>
  <si>
    <t>SO0362-PD0017</t>
  </si>
  <si>
    <t>SO0363-PD0004</t>
  </si>
  <si>
    <t>SO0363-PD0002</t>
  </si>
  <si>
    <t>SO0363-PD0015</t>
  </si>
  <si>
    <t>SO0364-PD0007</t>
  </si>
  <si>
    <t>SO0364-PD0004</t>
  </si>
  <si>
    <t>SO0364-PD0019</t>
  </si>
  <si>
    <t>SO0364-PD0003</t>
  </si>
  <si>
    <t>SO0365-PD0001</t>
  </si>
  <si>
    <t>SO0365-PD0016</t>
  </si>
  <si>
    <t>SO0365-PD0015</t>
  </si>
  <si>
    <t>SO0366-PD0009</t>
  </si>
  <si>
    <t>SO0366-PD0015</t>
  </si>
  <si>
    <t>SO0366-PD0020</t>
  </si>
  <si>
    <t>SO0366-PD0019</t>
  </si>
  <si>
    <t>SO0366-PD0003</t>
  </si>
  <si>
    <t>SO0367-PD0012</t>
  </si>
  <si>
    <t>SO0367-PD0013</t>
  </si>
  <si>
    <t>SO0367-PD0001</t>
  </si>
  <si>
    <t>SO0367-PD0016</t>
  </si>
  <si>
    <t>SO0367-PD0015</t>
  </si>
  <si>
    <t>SO0368-PD0006</t>
  </si>
  <si>
    <t>SO0368-PD0009</t>
  </si>
  <si>
    <t>SO0368-PD0008</t>
  </si>
  <si>
    <t>SO0369-PD0009</t>
  </si>
  <si>
    <t>SO0369-PD0001</t>
  </si>
  <si>
    <t>SO0369-PD0002</t>
  </si>
  <si>
    <t>SO0370-PD0015</t>
  </si>
  <si>
    <t>SO0370-PD0008</t>
  </si>
  <si>
    <t>SO0370-PD0017</t>
  </si>
  <si>
    <t>SO0371-PD0006</t>
  </si>
  <si>
    <t>SO0371-PD0014</t>
  </si>
  <si>
    <t>SO0371-PD0001</t>
  </si>
  <si>
    <t>SO0371-PD0017</t>
  </si>
  <si>
    <t>SO0371-PD0012</t>
  </si>
  <si>
    <t>SO0372-PD0005</t>
  </si>
  <si>
    <t>SO0372-PD0017</t>
  </si>
  <si>
    <t>SO0372-PD0008</t>
  </si>
  <si>
    <t>SO0372-PD0011</t>
  </si>
  <si>
    <t>SO0372-PD0002</t>
  </si>
  <si>
    <t>SO0373-PD0008</t>
  </si>
  <si>
    <t>SO0373-PD0017</t>
  </si>
  <si>
    <t>SO0373-PD0004</t>
  </si>
  <si>
    <t>SO0374-PD0010</t>
  </si>
  <si>
    <t>SO0374-PD0008</t>
  </si>
  <si>
    <t>SO0375-PD0020</t>
  </si>
  <si>
    <t>SO0375-PD0009</t>
  </si>
  <si>
    <t>SO0375-PD0018</t>
  </si>
  <si>
    <t>SO0375-PD0008</t>
  </si>
  <si>
    <t>SO0376-PD0001</t>
  </si>
  <si>
    <t>SO0376-PD0018</t>
  </si>
  <si>
    <t>SO0376-PD0005</t>
  </si>
  <si>
    <t>SO0377-PD0007</t>
  </si>
  <si>
    <t>SO0378-PD0010</t>
  </si>
  <si>
    <t>SO0379-PD0018</t>
  </si>
  <si>
    <t>SO0379-PD0010</t>
  </si>
  <si>
    <t>SO0380-PD0016</t>
  </si>
  <si>
    <t>SO0380-PD0013</t>
  </si>
  <si>
    <t>SO0380-PD0005</t>
  </si>
  <si>
    <t>SO0380-PD0010</t>
  </si>
  <si>
    <t>SO0381-PD0014</t>
  </si>
  <si>
    <t>SO0381-PD0017</t>
  </si>
  <si>
    <t>SO0381-PD0008</t>
  </si>
  <si>
    <t>SO0381-PD0005</t>
  </si>
  <si>
    <t>SO0382-PD0015</t>
  </si>
  <si>
    <t>SO0382-PD0001</t>
  </si>
  <si>
    <t>SO0382-PD0013</t>
  </si>
  <si>
    <t>SO0382-PD0016</t>
  </si>
  <si>
    <t>SO0383-PD0014</t>
  </si>
  <si>
    <t>SO0383-PD0018</t>
  </si>
  <si>
    <t>SO0384-PD0016</t>
  </si>
  <si>
    <t>SO0384-PD0019</t>
  </si>
  <si>
    <t>SO0385-PD0002</t>
  </si>
  <si>
    <t>SO0386-PD0001</t>
  </si>
  <si>
    <t>SO0386-PD0019</t>
  </si>
  <si>
    <t>SO0386-PD0008</t>
  </si>
  <si>
    <t>SO0387-PD0015</t>
  </si>
  <si>
    <t>SO0387-PD0010</t>
  </si>
  <si>
    <t>SO0387-PD0012</t>
  </si>
  <si>
    <t>SO0387-PD0013</t>
  </si>
  <si>
    <t>SO0387-PD0006</t>
  </si>
  <si>
    <t>SO0388-PD0020</t>
  </si>
  <si>
    <t>SO0388-PD0004</t>
  </si>
  <si>
    <t>SO0388-PD0001</t>
  </si>
  <si>
    <t>SO0389-PD0011</t>
  </si>
  <si>
    <t>SO0390-PD0017</t>
  </si>
  <si>
    <t>SO0390-PD0010</t>
  </si>
  <si>
    <t>SO0390-PD0004</t>
  </si>
  <si>
    <t>SO0390-PD0019</t>
  </si>
  <si>
    <t>SO0391-PD0017</t>
  </si>
  <si>
    <t>SO0391-PD0011</t>
  </si>
  <si>
    <t>SO0391-PD0012</t>
  </si>
  <si>
    <t>SO0392-PD0002</t>
  </si>
  <si>
    <t>SO0392-PD0019</t>
  </si>
  <si>
    <t>SO0392-PD0007</t>
  </si>
  <si>
    <t>SO0392-PD0014</t>
  </si>
  <si>
    <t>SO0392-PD0005</t>
  </si>
  <si>
    <t>SO0393-PD0006</t>
  </si>
  <si>
    <t>SO0393-PD0012</t>
  </si>
  <si>
    <t>SO0394-PD0007</t>
  </si>
  <si>
    <t>SO0394-PD0019</t>
  </si>
  <si>
    <t>SO0394-PD0013</t>
  </si>
  <si>
    <t>SO0394-PD0003</t>
  </si>
  <si>
    <t>SO0395-PD0002</t>
  </si>
  <si>
    <t>SO0395-PD0013</t>
  </si>
  <si>
    <t>SO0395-PD0010</t>
  </si>
  <si>
    <t>SO0395-PD0009</t>
  </si>
  <si>
    <t>SO0395-PD0003</t>
  </si>
  <si>
    <t>SO0396-PD0011</t>
  </si>
  <si>
    <t>SO0396-PD0005</t>
  </si>
  <si>
    <t>SO0396-PD0007</t>
  </si>
  <si>
    <t>SO0397-PD0015</t>
  </si>
  <si>
    <t>SO0397-PD0005</t>
  </si>
  <si>
    <t>SO0397-PD0008</t>
  </si>
  <si>
    <t>SO0398-PD0020</t>
  </si>
  <si>
    <t>SO0398-PD0006</t>
  </si>
  <si>
    <t>SO0398-PD0017</t>
  </si>
  <si>
    <t>SO0399-PD0011</t>
  </si>
  <si>
    <t>SO0399-PD0017</t>
  </si>
  <si>
    <t>SO0400-PD0008</t>
  </si>
  <si>
    <t>SO0400-PD0001</t>
  </si>
  <si>
    <t>SO0400-PD0005</t>
  </si>
  <si>
    <t>SO0401-PD0009</t>
  </si>
  <si>
    <t>SO0401-PD0005</t>
  </si>
  <si>
    <t>SO0402-PD0002</t>
  </si>
  <si>
    <t>SO0402-PD0018</t>
  </si>
  <si>
    <t>SO0402-PD0009</t>
  </si>
  <si>
    <t>SO0403-PD0012</t>
  </si>
  <si>
    <t>SO0404-PD0001</t>
  </si>
  <si>
    <t>SO0404-PD0011</t>
  </si>
  <si>
    <t>SO0404-PD0002</t>
  </si>
  <si>
    <t>SO0405-PD0005</t>
  </si>
  <si>
    <t>SO0406-PD0012</t>
  </si>
  <si>
    <t>SO0406-PD0014</t>
  </si>
  <si>
    <t>SO0406-PD0010</t>
  </si>
  <si>
    <t>SO0406-PD0007</t>
  </si>
  <si>
    <t>SO0407-PD0016</t>
  </si>
  <si>
    <t>SO0407-PD0011</t>
  </si>
  <si>
    <t>SO0407-PD0009</t>
  </si>
  <si>
    <t>SO0407-PD0004</t>
  </si>
  <si>
    <t>SO0408-PD0016</t>
  </si>
  <si>
    <t>SO0408-PD0008</t>
  </si>
  <si>
    <t>SO0409-PD0006</t>
  </si>
  <si>
    <t>SO0409-PD0008</t>
  </si>
  <si>
    <t>SO0410-PD0010</t>
  </si>
  <si>
    <t>SO0411-PD0019</t>
  </si>
  <si>
    <t>SO0411-PD0006</t>
  </si>
  <si>
    <t>SO0412-PD0020</t>
  </si>
  <si>
    <t>SO0412-PD0016</t>
  </si>
  <si>
    <t>SO0412-PD0011</t>
  </si>
  <si>
    <t>SO0413-PD0010</t>
  </si>
  <si>
    <t>SO0413-PD0019</t>
  </si>
  <si>
    <t>SO0414-PD0006</t>
  </si>
  <si>
    <t>SO0414-PD0011</t>
  </si>
  <si>
    <t>SO0415-PD0012</t>
  </si>
  <si>
    <t>SO0415-PD0013</t>
  </si>
  <si>
    <t>SO0415-PD0015</t>
  </si>
  <si>
    <t>SO0416-PD0002</t>
  </si>
  <si>
    <t>SO0416-PD0017</t>
  </si>
  <si>
    <t>SO0416-PD0006</t>
  </si>
  <si>
    <t>SO0417-PD0008</t>
  </si>
  <si>
    <t>SO0417-PD0001</t>
  </si>
  <si>
    <t>SO0417-PD0002</t>
  </si>
  <si>
    <t>SO0418-PD0015</t>
  </si>
  <si>
    <t>SO0419-PD0019</t>
  </si>
  <si>
    <t>SO0419-PD0016</t>
  </si>
  <si>
    <t>SO0419-PD0020</t>
  </si>
  <si>
    <t>SO0419-PD0009</t>
  </si>
  <si>
    <t>SO0419-PD0007</t>
  </si>
  <si>
    <t>SO0420-PD0004</t>
  </si>
  <si>
    <t>SO0420-PD0015</t>
  </si>
  <si>
    <t>SO0421-PD0001</t>
  </si>
  <si>
    <t>SO0421-PD0011</t>
  </si>
  <si>
    <t>SO0421-PD0014</t>
  </si>
  <si>
    <t>SO0422-PD0001</t>
  </si>
  <si>
    <t>SO0422-PD0017</t>
  </si>
  <si>
    <t>SO0422-PD0005</t>
  </si>
  <si>
    <t>SO0423-PD0003</t>
  </si>
  <si>
    <t>SO0423-PD0001</t>
  </si>
  <si>
    <t>SO0424-PD0011</t>
  </si>
  <si>
    <t>SO0425-PD0008</t>
  </si>
  <si>
    <t>SO0425-PD0013</t>
  </si>
  <si>
    <t>SO0425-PD0014</t>
  </si>
  <si>
    <t>SO0425-PD0010</t>
  </si>
  <si>
    <t>SO0426-PD0008</t>
  </si>
  <si>
    <t>SO0426-PD0003</t>
  </si>
  <si>
    <t>SO0426-PD0011</t>
  </si>
  <si>
    <t>SO0426-PD0004</t>
  </si>
  <si>
    <t>SO0427-PD0008</t>
  </si>
  <si>
    <t>SO0427-PD0017</t>
  </si>
  <si>
    <t>SO0428-PD0019</t>
  </si>
  <si>
    <t>SO0428-PD0018</t>
  </si>
  <si>
    <t>SO0428-PD0011</t>
  </si>
  <si>
    <t>SO0428-PD0017</t>
  </si>
  <si>
    <t>SO0428-PD0012</t>
  </si>
  <si>
    <t>SO0429-PD0010</t>
  </si>
  <si>
    <t>SO0430-PD0019</t>
  </si>
  <si>
    <t>SO0430-PD0003</t>
  </si>
  <si>
    <t>SO0430-PD0001</t>
  </si>
  <si>
    <t>SO0431-PD0011</t>
  </si>
  <si>
    <t>SO0431-PD0013</t>
  </si>
  <si>
    <t>SO0431-PD0009</t>
  </si>
  <si>
    <t>SO0432-PD0017</t>
  </si>
  <si>
    <t>SO0433-PD0003</t>
  </si>
  <si>
    <t>SO0433-PD0012</t>
  </si>
  <si>
    <t>SO0434-PD0012</t>
  </si>
  <si>
    <t>SO0434-PD0011</t>
  </si>
  <si>
    <t>SO0434-PD0015</t>
  </si>
  <si>
    <t>SO0434-PD0002</t>
  </si>
  <si>
    <t>SO0434-PD0013</t>
  </si>
  <si>
    <t>SO0434-PD0017</t>
  </si>
  <si>
    <t>SO0434-PD0004</t>
  </si>
  <si>
    <t>SO0435-PD0012</t>
  </si>
  <si>
    <t>SO0435-PD0002</t>
  </si>
  <si>
    <t>SO0435-PD0005</t>
  </si>
  <si>
    <t>SO0436-PD0013</t>
  </si>
  <si>
    <t>SO0436-PD0012</t>
  </si>
  <si>
    <t>SO0437-PD0006</t>
  </si>
  <si>
    <t>SO0437-PD0007</t>
  </si>
  <si>
    <t>SO0437-PD0009</t>
  </si>
  <si>
    <t>SO0437-PD0001</t>
  </si>
  <si>
    <t>SO0437-PD0005</t>
  </si>
  <si>
    <t>SO0438-PD0004</t>
  </si>
  <si>
    <t>SO0439-PD0013</t>
  </si>
  <si>
    <t>SO0439-PD0010</t>
  </si>
  <si>
    <t>SO0440-PD0002</t>
  </si>
  <si>
    <t>SO0441-PD0014</t>
  </si>
  <si>
    <t>SO0441-PD0005</t>
  </si>
  <si>
    <t>SO0441-PD0001</t>
  </si>
  <si>
    <t>SO0441-PD0003</t>
  </si>
  <si>
    <t>SO0442-PD0014</t>
  </si>
  <si>
    <t>SO0442-PD0013</t>
  </si>
  <si>
    <t>SO0442-PD0005</t>
  </si>
  <si>
    <t>SO0442-PD0018</t>
  </si>
  <si>
    <t>SO0442-PD0002</t>
  </si>
  <si>
    <t>SO0443-PD0020</t>
  </si>
  <si>
    <t>SO0443-PD0004</t>
  </si>
  <si>
    <t>SO0443-PD0009</t>
  </si>
  <si>
    <t>SO0443-PD0012</t>
  </si>
  <si>
    <t>SO0444-PD0010</t>
  </si>
  <si>
    <t>SO0444-PD0019</t>
  </si>
  <si>
    <t>SO0444-PD0018</t>
  </si>
  <si>
    <t>SO0444-PD0014</t>
  </si>
  <si>
    <t>SO0445-PD0002</t>
  </si>
  <si>
    <t>SO0445-PD0004</t>
  </si>
  <si>
    <t>SO0445-PD0005</t>
  </si>
  <si>
    <t>SO0446-PD0002</t>
  </si>
  <si>
    <t>SO0446-PD0011</t>
  </si>
  <si>
    <t>SO0446-PD0018</t>
  </si>
  <si>
    <t>SO0447-PD0004</t>
  </si>
  <si>
    <t>SO0448-PD0019</t>
  </si>
  <si>
    <t>SO0448-PD0004</t>
  </si>
  <si>
    <t>SO0448-PD0017</t>
  </si>
  <si>
    <t>SO0449-PD0015</t>
  </si>
  <si>
    <t>SO0450-PD0015</t>
  </si>
  <si>
    <t>SO0450-PD0007</t>
  </si>
  <si>
    <t>SO0450-PD0006</t>
  </si>
  <si>
    <t>SO0450-PD0016</t>
  </si>
  <si>
    <t>SO0451-PD0009</t>
  </si>
  <si>
    <t>SO0451-PD0007</t>
  </si>
  <si>
    <t>SO0452-PD0014</t>
  </si>
  <si>
    <t>SO0452-PD0019</t>
  </si>
  <si>
    <t>SO0452-PD0009</t>
  </si>
  <si>
    <t>SO0453-PD0011</t>
  </si>
  <si>
    <t>SO0454-PD0001</t>
  </si>
  <si>
    <t>SO0454-PD0004</t>
  </si>
  <si>
    <t>SO0454-PD0006</t>
  </si>
  <si>
    <t>SO0455-PD0013</t>
  </si>
  <si>
    <t>SO0455-PD0015</t>
  </si>
  <si>
    <t>SO0455-PD0010</t>
  </si>
  <si>
    <t>SO0455-PD0011</t>
  </si>
  <si>
    <t>SO0455-PD0001</t>
  </si>
  <si>
    <t>SO0456-PD0013</t>
  </si>
  <si>
    <t>SO0456-PD0010</t>
  </si>
  <si>
    <t>SO0456-PD0007</t>
  </si>
  <si>
    <t>SO0456-PD0017</t>
  </si>
  <si>
    <t>SO0457-PD0012</t>
  </si>
  <si>
    <t>SO0457-PD0019</t>
  </si>
  <si>
    <t>SO0457-PD0009</t>
  </si>
  <si>
    <t>SO0457-PD0011</t>
  </si>
  <si>
    <t>SO0457-PD0013</t>
  </si>
  <si>
    <t>SO0457-PD0004</t>
  </si>
  <si>
    <t>SO0458-PD0014</t>
  </si>
  <si>
    <t>SO0458-PD0009</t>
  </si>
  <si>
    <t>SO0459-PD0011</t>
  </si>
  <si>
    <t>SO0459-PD0016</t>
  </si>
  <si>
    <t>SO0460-PD0019</t>
  </si>
  <si>
    <t>SO0460-PD0012</t>
  </si>
  <si>
    <t>SO0460-PD0006</t>
  </si>
  <si>
    <t>SO0460-PD0009</t>
  </si>
  <si>
    <t>SO0461-PD0019</t>
  </si>
  <si>
    <t>SO0461-PD0018</t>
  </si>
  <si>
    <t>SO0462-PD0005</t>
  </si>
  <si>
    <t>SO0462-PD0011</t>
  </si>
  <si>
    <t>SO0462-PD0009</t>
  </si>
  <si>
    <t>SO0462-PD0015</t>
  </si>
  <si>
    <t>SO0462-PD0018</t>
  </si>
  <si>
    <t>SO0463-PD0014</t>
  </si>
  <si>
    <t>SO0463-PD0016</t>
  </si>
  <si>
    <t>SO0464-PD0005</t>
  </si>
  <si>
    <t>SO0464-PD0001</t>
  </si>
  <si>
    <t>SO0464-PD0019</t>
  </si>
  <si>
    <t>SO0464-PD0010</t>
  </si>
  <si>
    <t>SO0465-PD0001</t>
  </si>
  <si>
    <t>SO0466-PD0009</t>
  </si>
  <si>
    <t>SO0467-PD0005</t>
  </si>
  <si>
    <t>SO0468-PD0015</t>
  </si>
  <si>
    <t>SO0468-PD0012</t>
  </si>
  <si>
    <t>SO0470-PD0005</t>
  </si>
  <si>
    <t>SO0470-PD0010</t>
  </si>
  <si>
    <t>SO0471-PD0010</t>
  </si>
  <si>
    <t>SO0472-PD0012</t>
  </si>
  <si>
    <t>SO0472-PD0004</t>
  </si>
  <si>
    <t>SO0473-PD0007</t>
  </si>
  <si>
    <t>SO0473-PD0020</t>
  </si>
  <si>
    <t>SO0473-PD0004</t>
  </si>
  <si>
    <t>SO0473-PD0019</t>
  </si>
  <si>
    <t>SO0475-PD0018</t>
  </si>
  <si>
    <t>SO0475-PD0007</t>
  </si>
  <si>
    <t>SO0475-PD0014</t>
  </si>
  <si>
    <t>SO0475-PD0006</t>
  </si>
  <si>
    <t>SO0476-PD0006</t>
  </si>
  <si>
    <t>SO0476-PD0020</t>
  </si>
  <si>
    <t>SO0476-PD0015</t>
  </si>
  <si>
    <t>SO0476-PD0013</t>
  </si>
  <si>
    <t>SO0476-PD0019</t>
  </si>
  <si>
    <t>SO0477-PD0014</t>
  </si>
  <si>
    <t>SO0477-PD0018</t>
  </si>
  <si>
    <t>SO0478-PD0015</t>
  </si>
  <si>
    <t>SO0478-PD0006</t>
  </si>
  <si>
    <t>SO0478-PD0018</t>
  </si>
  <si>
    <t>SO0478-PD0013</t>
  </si>
  <si>
    <t>SO0478-PD0012</t>
  </si>
  <si>
    <t>SO0479-PD0013</t>
  </si>
  <si>
    <t>SO0480-PD0007</t>
  </si>
  <si>
    <t>SO0480-PD0005</t>
  </si>
  <si>
    <t>SO0481-PD0015</t>
  </si>
  <si>
    <t>SO0481-PD0001</t>
  </si>
  <si>
    <t>SO0482-PD0012</t>
  </si>
  <si>
    <t>SO0483-PD0007</t>
  </si>
  <si>
    <t>SO0483-PD0011</t>
  </si>
  <si>
    <t>SO0484-PD0005</t>
  </si>
  <si>
    <t>SO0484-PD0007</t>
  </si>
  <si>
    <t>SO0485-PD0018</t>
  </si>
  <si>
    <t>SO0485-PD0010</t>
  </si>
  <si>
    <t>SO0486-PD0010</t>
  </si>
  <si>
    <t>SO0486-PD0007</t>
  </si>
  <si>
    <t>SO0486-PD0011</t>
  </si>
  <si>
    <t>SO0486-PD0008</t>
  </si>
  <si>
    <t>SO0486-PD0014</t>
  </si>
  <si>
    <t>SO0487-PD0010</t>
  </si>
  <si>
    <t>SO0487-PD0005</t>
  </si>
  <si>
    <t>SO0487-PD0004</t>
  </si>
  <si>
    <t>SO0487-PD0012</t>
  </si>
  <si>
    <t>SO0488-PD0014</t>
  </si>
  <si>
    <t>SO0488-PD0006</t>
  </si>
  <si>
    <t>SO0489-PD0005</t>
  </si>
  <si>
    <t>SO0489-PD0016</t>
  </si>
  <si>
    <t>SO0489-PD0019</t>
  </si>
  <si>
    <t>SO0489-PD0009</t>
  </si>
  <si>
    <t>SO0490-PD0016</t>
  </si>
  <si>
    <t>SO0490-PD0009</t>
  </si>
  <si>
    <t>SO0490-PD0006</t>
  </si>
  <si>
    <t>SO0490-PD0013</t>
  </si>
  <si>
    <t>SO0491-PD0016</t>
  </si>
  <si>
    <t>SO0492-PD0004</t>
  </si>
  <si>
    <t>SO0492-PD0013</t>
  </si>
  <si>
    <t>SO0493-PD0020</t>
  </si>
  <si>
    <t>SO0493-PD0019</t>
  </si>
  <si>
    <t>SO0493-PD0018</t>
  </si>
  <si>
    <t>SO0493-PD0002</t>
  </si>
  <si>
    <t>SO0494-PD0013</t>
  </si>
  <si>
    <t>SO0494-PD0008</t>
  </si>
  <si>
    <t>SO0494-PD0003</t>
  </si>
  <si>
    <t>SO0494-PD0017</t>
  </si>
  <si>
    <t>SO0495-PD0004</t>
  </si>
  <si>
    <t>SO0495-PD0002</t>
  </si>
  <si>
    <t>SO0495-PD0008</t>
  </si>
  <si>
    <t>SO0495-PD0019</t>
  </si>
  <si>
    <t>SO0495-PD0015</t>
  </si>
  <si>
    <t>SO0495-PD0001</t>
  </si>
  <si>
    <t>SO0496-PD0008</t>
  </si>
  <si>
    <t>SO0496-PD0001</t>
  </si>
  <si>
    <t>SO0496-PD0017</t>
  </si>
  <si>
    <t>SO0496-PD0002</t>
  </si>
  <si>
    <t>SO0497-PD0007</t>
  </si>
  <si>
    <t>SO0497-PD0019</t>
  </si>
  <si>
    <t>SO0497-PD0020</t>
  </si>
  <si>
    <t>SO0498-PD0019</t>
  </si>
  <si>
    <t>SO0498-PD0003</t>
  </si>
  <si>
    <t>SO0498-PD0002</t>
  </si>
  <si>
    <t>SO0498-PD0004</t>
  </si>
  <si>
    <t>SO0499-PD0008</t>
  </si>
  <si>
    <t>SO0499-PD0011</t>
  </si>
  <si>
    <t>SO0500-PD0008</t>
  </si>
  <si>
    <t>SO0500-PD0011</t>
  </si>
  <si>
    <t>SO0501-PD0011</t>
  </si>
  <si>
    <t>SO0501-PD0017</t>
  </si>
  <si>
    <t>SO0502-PD0020</t>
  </si>
  <si>
    <t>SO0502-PD0014</t>
  </si>
  <si>
    <t>SO0502-PD0001</t>
  </si>
  <si>
    <t>SO0502-PD0011</t>
  </si>
  <si>
    <t>SO0502-PD0008</t>
  </si>
  <si>
    <t>SO0503-PD0010</t>
  </si>
  <si>
    <t>SO0504-PD0001</t>
  </si>
  <si>
    <t>SO0504-PD0019</t>
  </si>
  <si>
    <t>SO0504-PD0009</t>
  </si>
  <si>
    <t>SO0505-PD0011</t>
  </si>
  <si>
    <t>SO0505-PD0013</t>
  </si>
  <si>
    <t>SO0505-PD0007</t>
  </si>
  <si>
    <t>SO0506-PD0002</t>
  </si>
  <si>
    <t>SO0507-PD0004</t>
  </si>
  <si>
    <t>SO0507-PD0017</t>
  </si>
  <si>
    <t>SO0507-PD0016</t>
  </si>
  <si>
    <t>SO0508-PD0002</t>
  </si>
  <si>
    <t>SO0508-PD0010</t>
  </si>
  <si>
    <t>SO0509-PD0001</t>
  </si>
  <si>
    <t>SO0509-PD0004</t>
  </si>
  <si>
    <t>SO0509-PD0002</t>
  </si>
  <si>
    <t>SO0509-PD0003</t>
  </si>
  <si>
    <t>SO0510-PD0002</t>
  </si>
  <si>
    <t>SO0510-PD0018</t>
  </si>
  <si>
    <t>SO0511-PD0007</t>
  </si>
  <si>
    <t>SO0511-PD0012</t>
  </si>
  <si>
    <t>SO0511-PD0008</t>
  </si>
  <si>
    <t>SO0512-PD0011</t>
  </si>
  <si>
    <t>SO0512-PD0020</t>
  </si>
  <si>
    <t>SO0512-PD0009</t>
  </si>
  <si>
    <t>SO0512-PD0008</t>
  </si>
  <si>
    <t>SO0512-PD0001</t>
  </si>
  <si>
    <t>SO0513-PD0005</t>
  </si>
  <si>
    <t>SO0514-PD0001</t>
  </si>
  <si>
    <t>SO0514-PD0012</t>
  </si>
  <si>
    <t>SO0515-PD0007</t>
  </si>
  <si>
    <t>SO0515-PD0010</t>
  </si>
  <si>
    <t>SO0515-PD0018</t>
  </si>
  <si>
    <t>SO0515-PD0013</t>
  </si>
  <si>
    <t>SO0515-PD0015</t>
  </si>
  <si>
    <t>SO0516-PD0001</t>
  </si>
  <si>
    <t>SO0516-PD0015</t>
  </si>
  <si>
    <t>SO0517-PD0018</t>
  </si>
  <si>
    <t>SO0517-PD0002</t>
  </si>
  <si>
    <t>SO0517-PD0001</t>
  </si>
  <si>
    <t>SO0518-PD0018</t>
  </si>
  <si>
    <t>SO0518-PD0014</t>
  </si>
  <si>
    <t>SO0518-PD0011</t>
  </si>
  <si>
    <t>SO0519-PD0017</t>
  </si>
  <si>
    <t>SO0519-PD0016</t>
  </si>
  <si>
    <t>SO0520-PD0001</t>
  </si>
  <si>
    <t>SO0520-PD0011</t>
  </si>
  <si>
    <t>SO0520-PD0015</t>
  </si>
  <si>
    <t>SO0521-PD0001</t>
  </si>
  <si>
    <t>SO0521-PD0015</t>
  </si>
  <si>
    <t>SO0522-PD0017</t>
  </si>
  <si>
    <t>SO0522-PD0009</t>
  </si>
  <si>
    <t>SO0522-PD0019</t>
  </si>
  <si>
    <t>SO0522-PD0013</t>
  </si>
  <si>
    <t>SO0524-PD0012</t>
  </si>
  <si>
    <t>SO0524-PD0011</t>
  </si>
  <si>
    <t>SO0524-PD0001</t>
  </si>
  <si>
    <t>SO0525-PD0012</t>
  </si>
  <si>
    <t>SO0525-PD0018</t>
  </si>
  <si>
    <t>SO0525-PD0011</t>
  </si>
  <si>
    <t>SO0526-PD0018</t>
  </si>
  <si>
    <t>SO0526-PD0002</t>
  </si>
  <si>
    <t>SO0526-PD0016</t>
  </si>
  <si>
    <t>SO0526-PD0010</t>
  </si>
  <si>
    <t>SO0527-PD0009</t>
  </si>
  <si>
    <t>SO0527-PD0019</t>
  </si>
  <si>
    <t>SO0527-PD0006</t>
  </si>
  <si>
    <t>SO0528-PD0007</t>
  </si>
  <si>
    <t>SO0528-PD0016</t>
  </si>
  <si>
    <t>SO0529-PD0010</t>
  </si>
  <si>
    <t>SO0530-PD0003</t>
  </si>
  <si>
    <t>SO0530-PD0019</t>
  </si>
  <si>
    <t>SO0530-PD0006</t>
  </si>
  <si>
    <t>SO0530-PD0016</t>
  </si>
  <si>
    <t>SO0530-PD0017</t>
  </si>
  <si>
    <t>SO0531-PD0014</t>
  </si>
  <si>
    <t>SO0531-PD0016</t>
  </si>
  <si>
    <t>SO0531-PD0019</t>
  </si>
  <si>
    <t>SO0531-PD0003</t>
  </si>
  <si>
    <t>SO0532-PD0005</t>
  </si>
  <si>
    <t>SO0532-PD0015</t>
  </si>
  <si>
    <t>SO0532-PD0003</t>
  </si>
  <si>
    <t>SO0532-PD0020</t>
  </si>
  <si>
    <t>SO0534-PD0009</t>
  </si>
  <si>
    <t>SO0534-PD0018</t>
  </si>
  <si>
    <t>SO0535-PD0017</t>
  </si>
  <si>
    <t>SO0536-PD0012</t>
  </si>
  <si>
    <t>SO0537-PD0006</t>
  </si>
  <si>
    <t>SO0537-PD0001</t>
  </si>
  <si>
    <t>SO0537-PD0004</t>
  </si>
  <si>
    <t>SO0537-PD0010</t>
  </si>
  <si>
    <t>SO0538-PD0002</t>
  </si>
  <si>
    <t>SO0538-PD0015</t>
  </si>
  <si>
    <t>SO0538-PD0009</t>
  </si>
  <si>
    <t>SO0539-PD0003</t>
  </si>
  <si>
    <t>SO0540-PD0010</t>
  </si>
  <si>
    <t>SO0540-PD0020</t>
  </si>
  <si>
    <t>SO0540-PD0017</t>
  </si>
  <si>
    <t>SO0541-PD0011</t>
  </si>
  <si>
    <t>SO0541-PD0003</t>
  </si>
  <si>
    <t>SO0541-PD0019</t>
  </si>
  <si>
    <t>SO0541-PD0018</t>
  </si>
  <si>
    <t>SO0541-PD0017</t>
  </si>
  <si>
    <t>SO0541-PD0008</t>
  </si>
  <si>
    <t>SO0542-PD0012</t>
  </si>
  <si>
    <t>SO0542-PD0003</t>
  </si>
  <si>
    <t>SO0542-PD0007</t>
  </si>
  <si>
    <t>SO0542-PD0009</t>
  </si>
  <si>
    <t>SO0543-PD0003</t>
  </si>
  <si>
    <t>SO0543-PD0020</t>
  </si>
  <si>
    <t>SO0543-PD0008</t>
  </si>
  <si>
    <t>SO0544-PD0006</t>
  </si>
  <si>
    <t>SO0544-PD0017</t>
  </si>
  <si>
    <t>SO0545-PD0018</t>
  </si>
  <si>
    <t>SO0545-PD0019</t>
  </si>
  <si>
    <t>SO0545-PD0010</t>
  </si>
  <si>
    <t>SO0546-PD0008</t>
  </si>
  <si>
    <t>SO0546-PD0013</t>
  </si>
  <si>
    <t>SO0546-PD0003</t>
  </si>
  <si>
    <t>SO0547-PD0009</t>
  </si>
  <si>
    <t>SO0547-PD0013</t>
  </si>
  <si>
    <t>SO0548-PD0011</t>
  </si>
  <si>
    <t>SO0548-PD0014</t>
  </si>
  <si>
    <t>SO0548-PD0012</t>
  </si>
  <si>
    <t>SO0548-PD0016</t>
  </si>
  <si>
    <t>SO0548-PD0013</t>
  </si>
  <si>
    <t>SO0549-PD0006</t>
  </si>
  <si>
    <t>SO0549-PD0013</t>
  </si>
  <si>
    <t>SO0549-PD0007</t>
  </si>
  <si>
    <t>SO0550-PD0011</t>
  </si>
  <si>
    <t>SO0551-PD0002</t>
  </si>
  <si>
    <t>SO0551-PD0016</t>
  </si>
  <si>
    <t>SO0552-PD0015</t>
  </si>
  <si>
    <t>SO0552-PD0011</t>
  </si>
  <si>
    <t>SO0553-PD0008</t>
  </si>
  <si>
    <t>SO0553-PD0009</t>
  </si>
  <si>
    <t>SO0554-PD0009</t>
  </si>
  <si>
    <t>SO0554-PD0016</t>
  </si>
  <si>
    <t>SO0555-PD0007</t>
  </si>
  <si>
    <t>SO0556-PD0019</t>
  </si>
  <si>
    <t>SO0557-PD0004</t>
  </si>
  <si>
    <t>SO0557-PD0005</t>
  </si>
  <si>
    <t>SO0557-PD0002</t>
  </si>
  <si>
    <t>SO0558-PD0020</t>
  </si>
  <si>
    <t>SO0558-PD0015</t>
  </si>
  <si>
    <t>SO0558-PD0004</t>
  </si>
  <si>
    <t>SO0559-PD0006</t>
  </si>
  <si>
    <t>SO0559-PD0020</t>
  </si>
  <si>
    <t>SO0560-PD0013</t>
  </si>
  <si>
    <t>SO0560-PD0007</t>
  </si>
  <si>
    <t>SO0561-PD0015</t>
  </si>
  <si>
    <t>SO0561-PD0011</t>
  </si>
  <si>
    <t>SO0562-PD0013</t>
  </si>
  <si>
    <t>SO0563-PD0007</t>
  </si>
  <si>
    <t>SO0563-PD0009</t>
  </si>
  <si>
    <t>SO0564-PD0019</t>
  </si>
  <si>
    <t>SO0565-PD0017</t>
  </si>
  <si>
    <t>SO0565-PD0014</t>
  </si>
  <si>
    <t>SO0565-PD0002</t>
  </si>
  <si>
    <t>SO0566-PD0020</t>
  </si>
  <si>
    <t>SO0566-PD0002</t>
  </si>
  <si>
    <t>SO0566-PD0004</t>
  </si>
  <si>
    <t>SO0567-PD0002</t>
  </si>
  <si>
    <t>SO0567-PD0020</t>
  </si>
  <si>
    <t>SO0567-PD0005</t>
  </si>
  <si>
    <t>SO0567-PD0012</t>
  </si>
  <si>
    <t>SO0568-PD0008</t>
  </si>
  <si>
    <t>SO0568-PD0018</t>
  </si>
  <si>
    <t>SO0569-PD0004</t>
  </si>
  <si>
    <t>SO0569-PD0014</t>
  </si>
  <si>
    <t>SO0569-PD0020</t>
  </si>
  <si>
    <t>SO0570-PD0018</t>
  </si>
  <si>
    <t>SO0570-PD0013</t>
  </si>
  <si>
    <t>SO0570-PD0004</t>
  </si>
  <si>
    <t>SO0570-PD0012</t>
  </si>
  <si>
    <t>SO0571-PD0006</t>
  </si>
  <si>
    <t>SO0571-PD0010</t>
  </si>
  <si>
    <t>SO0571-PD0011</t>
  </si>
  <si>
    <t>SO0571-PD0003</t>
  </si>
  <si>
    <t>SO0572-PD0016</t>
  </si>
  <si>
    <t>SO0572-PD0014</t>
  </si>
  <si>
    <t>SO0573-PD0014</t>
  </si>
  <si>
    <t>SO0573-PD0012</t>
  </si>
  <si>
    <t>SO0573-PD0003</t>
  </si>
  <si>
    <t>SO0574-PD0015</t>
  </si>
  <si>
    <t>SO0574-PD0010</t>
  </si>
  <si>
    <t>SO0574-PD0020</t>
  </si>
  <si>
    <t>SO0575-PD0010</t>
  </si>
  <si>
    <t>SO0576-PD0019</t>
  </si>
  <si>
    <t>SO0576-PD0002</t>
  </si>
  <si>
    <t>SO0577-PD0007</t>
  </si>
  <si>
    <t>SO0577-PD0011</t>
  </si>
  <si>
    <t>SO0578-PD0017</t>
  </si>
  <si>
    <t>SO0578-PD0001</t>
  </si>
  <si>
    <t>SO0578-PD0015</t>
  </si>
  <si>
    <t>SO0579-PD0004</t>
  </si>
  <si>
    <t>SO0579-PD0018</t>
  </si>
  <si>
    <t>SO0579-PD0016</t>
  </si>
  <si>
    <t>SO0579-PD0003</t>
  </si>
  <si>
    <t>SO0579-PD0020</t>
  </si>
  <si>
    <t>SO0579-PD0008</t>
  </si>
  <si>
    <t>SO0579-PD0012</t>
  </si>
  <si>
    <t>SO0580-PD0009</t>
  </si>
  <si>
    <t>SO0581-PD0015</t>
  </si>
  <si>
    <t>SO0581-PD0020</t>
  </si>
  <si>
    <t>SO0582-PD0006</t>
  </si>
  <si>
    <t>SO0582-PD0005</t>
  </si>
  <si>
    <t>SO0583-PD0018</t>
  </si>
  <si>
    <t>SO0584-PD0001</t>
  </si>
  <si>
    <t>SO0585-PD0011</t>
  </si>
  <si>
    <t>SO0585-PD0018</t>
  </si>
  <si>
    <t>SO0585-PD0002</t>
  </si>
  <si>
    <t>SO0586-PD0020</t>
  </si>
  <si>
    <t>SO0587-PD0007</t>
  </si>
  <si>
    <t>SO0587-PD0020</t>
  </si>
  <si>
    <t>SO0588-PD0006</t>
  </si>
  <si>
    <t>SO0588-PD0011</t>
  </si>
  <si>
    <t>SO0588-PD0013</t>
  </si>
  <si>
    <t>SO0589-PD0014</t>
  </si>
  <si>
    <t>SO0589-PD0016</t>
  </si>
  <si>
    <t>SO0589-PD0006</t>
  </si>
  <si>
    <t>SO0590-PD0015</t>
  </si>
  <si>
    <t>SO0590-PD0003</t>
  </si>
  <si>
    <t>SO0591-PD0004</t>
  </si>
  <si>
    <t>SO0592-PD0001</t>
  </si>
  <si>
    <t>SO0592-PD0005</t>
  </si>
  <si>
    <t>SO0593-PD0008</t>
  </si>
  <si>
    <t>SO0593-PD0013</t>
  </si>
  <si>
    <t>SO0594-PD0014</t>
  </si>
  <si>
    <t>SO0595-PD0011</t>
  </si>
  <si>
    <t>SO0595-PD0009</t>
  </si>
  <si>
    <t>SO0595-PD0018</t>
  </si>
  <si>
    <t>SO0596-PD0017</t>
  </si>
  <si>
    <t>SO0596-PD0002</t>
  </si>
  <si>
    <t>SO0596-PD0015</t>
  </si>
  <si>
    <t>SO0597-PD0004</t>
  </si>
  <si>
    <t>SO0598-PD0010</t>
  </si>
  <si>
    <t>SO0598-PD0011</t>
  </si>
  <si>
    <t>SO0598-PD0006</t>
  </si>
  <si>
    <t>SO0598-PD0012</t>
  </si>
  <si>
    <t>SO0599-PD0012</t>
  </si>
  <si>
    <t>SO0599-PD0002</t>
  </si>
  <si>
    <t>SO0599-PD0019</t>
  </si>
  <si>
    <t>SO0599-PD0018</t>
  </si>
  <si>
    <t>SO0600-PD0008</t>
  </si>
  <si>
    <t>SO0600-PD0020</t>
  </si>
  <si>
    <t>SO0601-PD0018</t>
  </si>
  <si>
    <t>SO0601-PD0016</t>
  </si>
  <si>
    <t>SO0602-PD0015</t>
  </si>
  <si>
    <t>SO0603-PD0001</t>
  </si>
  <si>
    <t>SO0603-PD0006</t>
  </si>
  <si>
    <t>SO0603-PD0003</t>
  </si>
  <si>
    <t>SO0604-PD0019</t>
  </si>
  <si>
    <t>SO0604-PD0005</t>
  </si>
  <si>
    <t>SO0605-PD0013</t>
  </si>
  <si>
    <t>SO0605-PD0004</t>
  </si>
  <si>
    <t>SO0605-PD0011</t>
  </si>
  <si>
    <t>SO0606-PD0003</t>
  </si>
  <si>
    <t>SO0606-PD0020</t>
  </si>
  <si>
    <t>SO0607-PD0010</t>
  </si>
  <si>
    <t>SO0607-PD0002</t>
  </si>
  <si>
    <t>SO0608-PD0012</t>
  </si>
  <si>
    <t>SO0609-PD0004</t>
  </si>
  <si>
    <t>SO0609-PD0007</t>
  </si>
  <si>
    <t>SO0609-PD0010</t>
  </si>
  <si>
    <t>SO0609-PD0014</t>
  </si>
  <si>
    <t>SO0609-PD0016</t>
  </si>
  <si>
    <t>SO0610-PD0020</t>
  </si>
  <si>
    <t>SO0610-PD0002</t>
  </si>
  <si>
    <t>SO0610-PD0018</t>
  </si>
  <si>
    <t>SO0611-PD0005</t>
  </si>
  <si>
    <t>SO0611-PD0007</t>
  </si>
  <si>
    <t>SO0612-PD0015</t>
  </si>
  <si>
    <t>SO0612-PD0020</t>
  </si>
  <si>
    <t>SO0612-PD0008</t>
  </si>
  <si>
    <t>SO0613-PD0012</t>
  </si>
  <si>
    <t>SO0613-PD0011</t>
  </si>
  <si>
    <t>SO0614-PD0009</t>
  </si>
  <si>
    <t>SO0614-PD0020</t>
  </si>
  <si>
    <t>SO0614-PD0003</t>
  </si>
  <si>
    <t>SO0614-PD0013</t>
  </si>
  <si>
    <t>SO0614-PD0004</t>
  </si>
  <si>
    <t>SO0614-PD0015</t>
  </si>
  <si>
    <t>SO0614-PD0016</t>
  </si>
  <si>
    <t>SO0616-PD0009</t>
  </si>
  <si>
    <t>SO0616-PD0005</t>
  </si>
  <si>
    <t>SO0616-PD0006</t>
  </si>
  <si>
    <t>SO0617-PD0009</t>
  </si>
  <si>
    <t>SO0617-PD0020</t>
  </si>
  <si>
    <t>SO0618-PD0002</t>
  </si>
  <si>
    <t>SO0618-PD0007</t>
  </si>
  <si>
    <t>SO0619-PD0016</t>
  </si>
  <si>
    <t>SO0622-PD0017</t>
  </si>
  <si>
    <t>SO0623-PD0019</t>
  </si>
  <si>
    <t>SO0623-PD0004</t>
  </si>
  <si>
    <t>SO0624-PD0006</t>
  </si>
  <si>
    <t>SO0624-PD0020</t>
  </si>
  <si>
    <t>SO0624-PD0012</t>
  </si>
  <si>
    <t>SO0625-PD0017</t>
  </si>
  <si>
    <t>SO0625-PD0009</t>
  </si>
  <si>
    <t>SO0625-PD0006</t>
  </si>
  <si>
    <t>SO0625-PD0010</t>
  </si>
  <si>
    <t>SO0626-PD0008</t>
  </si>
  <si>
    <t>SO0626-PD0007</t>
  </si>
  <si>
    <t>SO0626-PD0003</t>
  </si>
  <si>
    <t>SO0626-PD0004</t>
  </si>
  <si>
    <t>SO0627-PD0016</t>
  </si>
  <si>
    <t>SO0627-PD0017</t>
  </si>
  <si>
    <t>SO0627-PD0003</t>
  </si>
  <si>
    <t>SO0627-PD0013</t>
  </si>
  <si>
    <t>SO0628-PD0014</t>
  </si>
  <si>
    <t>SO0628-PD0007</t>
  </si>
  <si>
    <t>SO0628-PD0019</t>
  </si>
  <si>
    <t>SO0629-PD0015</t>
  </si>
  <si>
    <t>SO0629-PD0019</t>
  </si>
  <si>
    <t>SO0629-PD0006</t>
  </si>
  <si>
    <t>SO0630-PD0007</t>
  </si>
  <si>
    <t>SO0630-PD0018</t>
  </si>
  <si>
    <t>SO0630-PD0001</t>
  </si>
  <si>
    <t>SO0631-PD0006</t>
  </si>
  <si>
    <t>SO0631-PD0019</t>
  </si>
  <si>
    <t>SO0631-PD0003</t>
  </si>
  <si>
    <t>SO0632-PD0014</t>
  </si>
  <si>
    <t>SO0632-PD0019</t>
  </si>
  <si>
    <t>SO0633-PD0007</t>
  </si>
  <si>
    <t>SO0633-PD0012</t>
  </si>
  <si>
    <t>SO0633-PD0008</t>
  </si>
  <si>
    <t>SO0634-PD0015</t>
  </si>
  <si>
    <t>SO0634-PD0014</t>
  </si>
  <si>
    <t>SO0635-PD0005</t>
  </si>
  <si>
    <t>SO0635-PD0018</t>
  </si>
  <si>
    <t>SO0635-PD0007</t>
  </si>
  <si>
    <t>SO0635-PD0002</t>
  </si>
  <si>
    <t>SO0635-PD0001</t>
  </si>
  <si>
    <t>SO0635-PD0009</t>
  </si>
  <si>
    <t>SO0636-PD0011</t>
  </si>
  <si>
    <t>SO0636-PD0018</t>
  </si>
  <si>
    <t>SO0637-PD0017</t>
  </si>
  <si>
    <t>SO0637-PD0006</t>
  </si>
  <si>
    <t>SO0637-PD0001</t>
  </si>
  <si>
    <t>SO0638-PD0008</t>
  </si>
  <si>
    <t>SO0638-PD0015</t>
  </si>
  <si>
    <t>SO0638-PD0014</t>
  </si>
  <si>
    <t>SO0639-PD0005</t>
  </si>
  <si>
    <t>SO0639-PD0002</t>
  </si>
  <si>
    <t>SO0639-PD0006</t>
  </si>
  <si>
    <t>SO0639-PD0010</t>
  </si>
  <si>
    <t>SO0640-PD0003</t>
  </si>
  <si>
    <t>SO0640-PD0012</t>
  </si>
  <si>
    <t>SO0641-PD0004</t>
  </si>
  <si>
    <t>SO0641-PD0009</t>
  </si>
  <si>
    <t>SO0641-PD0001</t>
  </si>
  <si>
    <t>SO0642-PD0015</t>
  </si>
  <si>
    <t>SO0642-PD0002</t>
  </si>
  <si>
    <t>SO0643-PD0006</t>
  </si>
  <si>
    <t>SO0643-PD0001</t>
  </si>
  <si>
    <t>SO0643-PD0016</t>
  </si>
  <si>
    <t>SO0643-PD0007</t>
  </si>
  <si>
    <t>SO0643-PD0003</t>
  </si>
  <si>
    <t>SO0643-PD0004</t>
  </si>
  <si>
    <t>SO0643-PD0002</t>
  </si>
  <si>
    <t>SO0644-PD0008</t>
  </si>
  <si>
    <t>SO0644-PD0004</t>
  </si>
  <si>
    <t>SO0645-PD0019</t>
  </si>
  <si>
    <t>SO0646-PD0008</t>
  </si>
  <si>
    <t>SO0646-PD0017</t>
  </si>
  <si>
    <t>SO0646-PD0018</t>
  </si>
  <si>
    <t>SO0647-PD0006</t>
  </si>
  <si>
    <t>SO0647-PD0014</t>
  </si>
  <si>
    <t>SO0648-PD0003</t>
  </si>
  <si>
    <t>SO0648-PD0001</t>
  </si>
  <si>
    <t>SO0648-PD0018</t>
  </si>
  <si>
    <t>SO0648-PD0014</t>
  </si>
  <si>
    <t>SO0649-PD0008</t>
  </si>
  <si>
    <t>SO0649-PD0003</t>
  </si>
  <si>
    <t>SO0649-PD0005</t>
  </si>
  <si>
    <t>SO0649-PD0016</t>
  </si>
  <si>
    <t>SO0650-PD0014</t>
  </si>
  <si>
    <t>SO0650-PD0011</t>
  </si>
  <si>
    <t>SO0650-PD0008</t>
  </si>
  <si>
    <t>SO0650-PD0017</t>
  </si>
  <si>
    <t>SO0651-PD0003</t>
  </si>
  <si>
    <t>SO0651-PD0018</t>
  </si>
  <si>
    <t>SO0652-PD0010</t>
  </si>
  <si>
    <t>SO0652-PD0003</t>
  </si>
  <si>
    <t>SO0653-PD0016</t>
  </si>
  <si>
    <t>SO0653-PD0019</t>
  </si>
  <si>
    <t>SO0653-PD0017</t>
  </si>
  <si>
    <t>SO0654-PD0010</t>
  </si>
  <si>
    <t>SO0654-PD0012</t>
  </si>
  <si>
    <t>SO0655-PD0009</t>
  </si>
  <si>
    <t>SO0655-PD0003</t>
  </si>
  <si>
    <t>SO0655-PD0012</t>
  </si>
  <si>
    <t>SO0655-PD0020</t>
  </si>
  <si>
    <t>SO0656-PD0004</t>
  </si>
  <si>
    <t>SO0657-PD0019</t>
  </si>
  <si>
    <t>SO0657-PD0006</t>
  </si>
  <si>
    <t>SO0657-PD0012</t>
  </si>
  <si>
    <t>SO0658-PD0003</t>
  </si>
  <si>
    <t>SO0658-PD0016</t>
  </si>
  <si>
    <t>SO0659-PD0001</t>
  </si>
  <si>
    <t>SO0660-PD0017</t>
  </si>
  <si>
    <t>SO0660-PD0009</t>
  </si>
  <si>
    <t>SO0660-PD0020</t>
  </si>
  <si>
    <t>SO0660-PD0015</t>
  </si>
  <si>
    <t>SO0661-PD0005</t>
  </si>
  <si>
    <t>SO0662-PD0011</t>
  </si>
  <si>
    <t>SO0663-PD0007</t>
  </si>
  <si>
    <t>SO0663-PD0011</t>
  </si>
  <si>
    <t>SO0664-PD0005</t>
  </si>
  <si>
    <t>SO0664-PD0009</t>
  </si>
  <si>
    <t>SO0664-PD0006</t>
  </si>
  <si>
    <t>SO0664-PD0004</t>
  </si>
  <si>
    <t>SO0664-PD0002</t>
  </si>
  <si>
    <t>SO0665-PD0004</t>
  </si>
  <si>
    <t>SO0665-PD0001</t>
  </si>
  <si>
    <t>SO0665-PD0005</t>
  </si>
  <si>
    <t>SO0665-PD0019</t>
  </si>
  <si>
    <t>SO0666-PD0011</t>
  </si>
  <si>
    <t>SO0666-PD0018</t>
  </si>
  <si>
    <t>SO0667-PD0018</t>
  </si>
  <si>
    <t>SO0667-PD0010</t>
  </si>
  <si>
    <t>SO0668-PD0005</t>
  </si>
  <si>
    <t>SO0668-PD0002</t>
  </si>
  <si>
    <t>SO0669-PD0012</t>
  </si>
  <si>
    <t>SO0670-PD0016</t>
  </si>
  <si>
    <t>SO0670-PD0002</t>
  </si>
  <si>
    <t>SO0671-PD0019</t>
  </si>
  <si>
    <t>SO0671-PD0010</t>
  </si>
  <si>
    <t>SO0671-PD0001</t>
  </si>
  <si>
    <t>SO0671-PD0014</t>
  </si>
  <si>
    <t>SO0672-PD0002</t>
  </si>
  <si>
    <t>SO0672-PD0007</t>
  </si>
  <si>
    <t>SO0673-PD0008</t>
  </si>
  <si>
    <t>SO0673-PD0014</t>
  </si>
  <si>
    <t>SO0673-PD0005</t>
  </si>
  <si>
    <t>SO0673-PD0010</t>
  </si>
  <si>
    <t>SO0674-PD0014</t>
  </si>
  <si>
    <t>SO0675-PD0004</t>
  </si>
  <si>
    <t>SO0675-PD0003</t>
  </si>
  <si>
    <t>SO0675-PD0006</t>
  </si>
  <si>
    <t>SO0676-PD0006</t>
  </si>
  <si>
    <t>SO0676-PD0005</t>
  </si>
  <si>
    <t>SO0676-PD0011</t>
  </si>
  <si>
    <t>SO0676-PD0007</t>
  </si>
  <si>
    <t>SO0677-PD0010</t>
  </si>
  <si>
    <t>SO0677-PD0013</t>
  </si>
  <si>
    <t>SO0677-PD0009</t>
  </si>
  <si>
    <t>SO0677-PD0014</t>
  </si>
  <si>
    <t>SO0678-PD0008</t>
  </si>
  <si>
    <t>SO0678-PD0010</t>
  </si>
  <si>
    <t>SO0678-PD0007</t>
  </si>
  <si>
    <t>SO0678-PD0004</t>
  </si>
  <si>
    <t>SO0679-PD0005</t>
  </si>
  <si>
    <t>SO0679-PD0019</t>
  </si>
  <si>
    <t>SO0679-PD0017</t>
  </si>
  <si>
    <t>SO0680-PD0015</t>
  </si>
  <si>
    <t>SO0680-PD0013</t>
  </si>
  <si>
    <t>SO0680-PD0001</t>
  </si>
  <si>
    <t>SO0680-PD0004</t>
  </si>
  <si>
    <t>SO0680-PD0016</t>
  </si>
  <si>
    <t>SO0681-PD0008</t>
  </si>
  <si>
    <t>SO0681-PD0019</t>
  </si>
  <si>
    <t>SO0681-PD0016</t>
  </si>
  <si>
    <t>SO0682-PD0018</t>
  </si>
  <si>
    <t>SO0682-PD0003</t>
  </si>
  <si>
    <t>SO0682-PD0010</t>
  </si>
  <si>
    <t>SO0683-PD0010</t>
  </si>
  <si>
    <t>SO0684-PD0019</t>
  </si>
  <si>
    <t>SO0685-PD0015</t>
  </si>
  <si>
    <t>SO0685-PD0003</t>
  </si>
  <si>
    <t>SO0685-PD0017</t>
  </si>
  <si>
    <t>SO0685-PD0012</t>
  </si>
  <si>
    <t>SO0685-PD0001</t>
  </si>
  <si>
    <t>SO0685-PD0019</t>
  </si>
  <si>
    <t>SO0685-PD0004</t>
  </si>
  <si>
    <t>SO0686-PD0009</t>
  </si>
  <si>
    <t>SO0686-PD0020</t>
  </si>
  <si>
    <t>SO0687-PD0017</t>
  </si>
  <si>
    <t>SO0687-PD0015</t>
  </si>
  <si>
    <t>SO0688-PD0018</t>
  </si>
  <si>
    <t>SO0688-PD0020</t>
  </si>
  <si>
    <t>SO0688-PD0014</t>
  </si>
  <si>
    <t>SO0688-PD0005</t>
  </si>
  <si>
    <t>SO0689-PD0002</t>
  </si>
  <si>
    <t>SO0689-PD0015</t>
  </si>
  <si>
    <t>SO0689-PD0012</t>
  </si>
  <si>
    <t>SO0689-PD0006</t>
  </si>
  <si>
    <t>SO0690-PD0006</t>
  </si>
  <si>
    <t>SO0691-PD0002</t>
  </si>
  <si>
    <t>SO0691-PD0008</t>
  </si>
  <si>
    <t>SO0691-PD0001</t>
  </si>
  <si>
    <t>SO0692-PD0010</t>
  </si>
  <si>
    <t>SO0692-PD0009</t>
  </si>
  <si>
    <t>SO0692-PD0006</t>
  </si>
  <si>
    <t>SO0692-PD0013</t>
  </si>
  <si>
    <t>SO0693-PD0015</t>
  </si>
  <si>
    <t>SO0694-PD0019</t>
  </si>
  <si>
    <t>SO0694-PD0003</t>
  </si>
  <si>
    <t>SO0694-PD0017</t>
  </si>
  <si>
    <t>SO0694-PD0005</t>
  </si>
  <si>
    <t>SO0695-PD0012</t>
  </si>
  <si>
    <t>SO0696-PD0010</t>
  </si>
  <si>
    <t>SO0696-PD0011</t>
  </si>
  <si>
    <t>SO0697-PD0016</t>
  </si>
  <si>
    <t>SO0697-PD0014</t>
  </si>
  <si>
    <t>SO0697-PD0019</t>
  </si>
  <si>
    <t>SO0697-PD0008</t>
  </si>
  <si>
    <t>SO0697-PD0011</t>
  </si>
  <si>
    <t>SO0697-PD0002</t>
  </si>
  <si>
    <t>SO0698-PD0015</t>
  </si>
  <si>
    <t>SO0698-PD0018</t>
  </si>
  <si>
    <t>SO0698-PD0001</t>
  </si>
  <si>
    <t>SO0699-PD0013</t>
  </si>
  <si>
    <t>SO0699-PD0014</t>
  </si>
  <si>
    <t>SO0700-PD0001</t>
  </si>
  <si>
    <t>SO0700-PD0017</t>
  </si>
  <si>
    <t>SO0700-PD0010</t>
  </si>
  <si>
    <t>SO0701-PD0016</t>
  </si>
  <si>
    <t>SO0701-PD0003</t>
  </si>
  <si>
    <t>SO0702-PD0005</t>
  </si>
  <si>
    <t>SO0702-PD0010</t>
  </si>
  <si>
    <t>SO0702-PD0003</t>
  </si>
  <si>
    <t>SO0704-PD0019</t>
  </si>
  <si>
    <t>SO0704-PD0012</t>
  </si>
  <si>
    <t>SO0704-PD0003</t>
  </si>
  <si>
    <t>SO0705-PD0004</t>
  </si>
  <si>
    <t>SO0705-PD0008</t>
  </si>
  <si>
    <t>SO0705-PD0016</t>
  </si>
  <si>
    <t>SO0705-PD0010</t>
  </si>
  <si>
    <t>SO0705-PD0001</t>
  </si>
  <si>
    <t>SO0705-PD0011</t>
  </si>
  <si>
    <t>SO0706-PD0011</t>
  </si>
  <si>
    <t>SO0706-PD0008</t>
  </si>
  <si>
    <t>SO0706-PD0005</t>
  </si>
  <si>
    <t>SO0706-PD0020</t>
  </si>
  <si>
    <t>SO0707-PD0019</t>
  </si>
  <si>
    <t>SO0707-PD0014</t>
  </si>
  <si>
    <t>SO0708-PD0017</t>
  </si>
  <si>
    <t>SO0708-PD0020</t>
  </si>
  <si>
    <t>SO0708-PD0002</t>
  </si>
  <si>
    <t>SO0709-PD0018</t>
  </si>
  <si>
    <t>SO0709-PD0009</t>
  </si>
  <si>
    <t>SO0709-PD0001</t>
  </si>
  <si>
    <t>SO0710-PD0012</t>
  </si>
  <si>
    <t>SO0710-PD0006</t>
  </si>
  <si>
    <t>SO0710-PD0008</t>
  </si>
  <si>
    <t>SO0711-PD0012</t>
  </si>
  <si>
    <t>SO0711-PD0001</t>
  </si>
  <si>
    <t>SO0711-PD0011</t>
  </si>
  <si>
    <t>SO0711-PD0003</t>
  </si>
  <si>
    <t>SO0712-PD0004</t>
  </si>
  <si>
    <t>SO0713-PD0002</t>
  </si>
  <si>
    <t>SO0713-PD0020</t>
  </si>
  <si>
    <t>SO0713-PD0004</t>
  </si>
  <si>
    <t>SO0714-PD0009</t>
  </si>
  <si>
    <t>SO0714-PD0004</t>
  </si>
  <si>
    <t>SO0714-PD0017</t>
  </si>
  <si>
    <t>SO0715-PD0012</t>
  </si>
  <si>
    <t>SO0715-PD0016</t>
  </si>
  <si>
    <t>SO0715-PD0015</t>
  </si>
  <si>
    <t>SO0715-PD0011</t>
  </si>
  <si>
    <t>SO0716-PD0015</t>
  </si>
  <si>
    <t>SO0716-PD0012</t>
  </si>
  <si>
    <t>SO0716-PD0002</t>
  </si>
  <si>
    <t>SO0716-PD0003</t>
  </si>
  <si>
    <t>SO0716-PD0010</t>
  </si>
  <si>
    <t>SO0717-PD0018</t>
  </si>
  <si>
    <t>SO0717-PD0009</t>
  </si>
  <si>
    <t>SO0718-PD0008</t>
  </si>
  <si>
    <t>SO0718-PD0004</t>
  </si>
  <si>
    <t>SO0719-PD0020</t>
  </si>
  <si>
    <t>SO0720-PD0017</t>
  </si>
  <si>
    <t>SO0720-PD0011</t>
  </si>
  <si>
    <t>SO0721-PD0010</t>
  </si>
  <si>
    <t>SO0721-PD0015</t>
  </si>
  <si>
    <t>SO0722-PD0010</t>
  </si>
  <si>
    <t>SO0722-PD0019</t>
  </si>
  <si>
    <t>SO0722-PD0008</t>
  </si>
  <si>
    <t>SO0722-PD0003</t>
  </si>
  <si>
    <t>SO0723-PD0019</t>
  </si>
  <si>
    <t>SO0723-PD0003</t>
  </si>
  <si>
    <t>SO0724-PD0020</t>
  </si>
  <si>
    <t>SO0725-PD0019</t>
  </si>
  <si>
    <t>SO0725-PD0003</t>
  </si>
  <si>
    <t>SO0725-PD0009</t>
  </si>
  <si>
    <t>SO0725-PD0014</t>
  </si>
  <si>
    <t>SO0726-PD0005</t>
  </si>
  <si>
    <t>SO0728-PD0017</t>
  </si>
  <si>
    <t>SO0729-PD0014</t>
  </si>
  <si>
    <t>SO0729-PD0011</t>
  </si>
  <si>
    <t>SO0730-PD0013</t>
  </si>
  <si>
    <t>SO0730-PD0017</t>
  </si>
  <si>
    <t>SO0731-PD0011</t>
  </si>
  <si>
    <t>SO0731-PD0010</t>
  </si>
  <si>
    <t>SO0732-PD0017</t>
  </si>
  <si>
    <t>SO0733-PD0012</t>
  </si>
  <si>
    <t>SO0733-PD0013</t>
  </si>
  <si>
    <t>SO0733-PD0007</t>
  </si>
  <si>
    <t>SO0733-PD0002</t>
  </si>
  <si>
    <t>SO0733-PD0011</t>
  </si>
  <si>
    <t>SO0734-PD0003</t>
  </si>
  <si>
    <t>SO0734-PD0014</t>
  </si>
  <si>
    <t>SO0734-PD0006</t>
  </si>
  <si>
    <t>SO0734-PD0007</t>
  </si>
  <si>
    <t>SO0735-PD0007</t>
  </si>
  <si>
    <t>SO0735-PD0015</t>
  </si>
  <si>
    <t>SO0736-PD0008</t>
  </si>
  <si>
    <t>SO0736-PD0002</t>
  </si>
  <si>
    <t>SO0736-PD0009</t>
  </si>
  <si>
    <t>SO0736-PD0015</t>
  </si>
  <si>
    <t>SO0737-PD0006</t>
  </si>
  <si>
    <t>SO0737-PD0014</t>
  </si>
  <si>
    <t>SO0737-PD0007</t>
  </si>
  <si>
    <t>SO0737-PD0013</t>
  </si>
  <si>
    <t>SO0738-PD0017</t>
  </si>
  <si>
    <t>SO0738-PD0014</t>
  </si>
  <si>
    <t>SO0738-PD0015</t>
  </si>
  <si>
    <t>SO0738-PD0011</t>
  </si>
  <si>
    <t>SO0739-PD0013</t>
  </si>
  <si>
    <t>SO0739-PD0016</t>
  </si>
  <si>
    <t>SO0739-PD0008</t>
  </si>
  <si>
    <t>SO0739-PD0009</t>
  </si>
  <si>
    <t>SO0740-PD0014</t>
  </si>
  <si>
    <t>SO0740-PD0003</t>
  </si>
  <si>
    <t>SO0740-PD0009</t>
  </si>
  <si>
    <t>SO0741-PD0005</t>
  </si>
  <si>
    <t>SO0741-PD0020</t>
  </si>
  <si>
    <t>SO0742-PD0002</t>
  </si>
  <si>
    <t>SO0742-PD0008</t>
  </si>
  <si>
    <t>SO0743-PD0008</t>
  </si>
  <si>
    <t>SO0743-PD0018</t>
  </si>
  <si>
    <t>SO0743-PD0002</t>
  </si>
  <si>
    <t>SO0743-PD0016</t>
  </si>
  <si>
    <t>SO0744-PD0016</t>
  </si>
  <si>
    <t>SO0744-PD0008</t>
  </si>
  <si>
    <t>SO0744-PD0017</t>
  </si>
  <si>
    <t>SO0744-PD0012</t>
  </si>
  <si>
    <t>SO0745-PD0003</t>
  </si>
  <si>
    <t>SO0745-PD0008</t>
  </si>
  <si>
    <t>SO0745-PD0020</t>
  </si>
  <si>
    <t>SO0745-PD0005</t>
  </si>
  <si>
    <t>SO0745-PD0015</t>
  </si>
  <si>
    <t>SO0745-PD0011</t>
  </si>
  <si>
    <t>SO0746-PD0011</t>
  </si>
  <si>
    <t>SO0746-PD0019</t>
  </si>
  <si>
    <t>SO0746-PD0008</t>
  </si>
  <si>
    <t>SO0747-PD0020</t>
  </si>
  <si>
    <t>SO0747-PD0007</t>
  </si>
  <si>
    <t>SO0747-PD0009</t>
  </si>
  <si>
    <t>SO0747-PD0014</t>
  </si>
  <si>
    <t>SO0747-PD0012</t>
  </si>
  <si>
    <t>SO0748-PD0006</t>
  </si>
  <si>
    <t>SO0748-PD0020</t>
  </si>
  <si>
    <t>SO0749-PD0012</t>
  </si>
  <si>
    <t>SO0749-PD0003</t>
  </si>
  <si>
    <t>SO0749-PD0004</t>
  </si>
  <si>
    <t>SO0749-PD0019</t>
  </si>
  <si>
    <t>SO0751-PD0002</t>
  </si>
  <si>
    <t>SO0751-PD0016</t>
  </si>
  <si>
    <t>SO0753-PD0016</t>
  </si>
  <si>
    <t>SO0753-PD0020</t>
  </si>
  <si>
    <t>SO0753-PD0014</t>
  </si>
  <si>
    <t>SO0753-PD0003</t>
  </si>
  <si>
    <t>SO0754-PD0013</t>
  </si>
  <si>
    <t>SO0754-PD0007</t>
  </si>
  <si>
    <t>SO0754-PD0005</t>
  </si>
  <si>
    <t>SO0755-PD0016</t>
  </si>
  <si>
    <t>SO0755-PD0001</t>
  </si>
  <si>
    <t>SO0756-PD0012</t>
  </si>
  <si>
    <t>SO0757-PD0004</t>
  </si>
  <si>
    <t>SO0757-PD0007</t>
  </si>
  <si>
    <t>SO0757-PD0002</t>
  </si>
  <si>
    <t>SO0758-PD0003</t>
  </si>
  <si>
    <t>SO0758-PD0018</t>
  </si>
  <si>
    <t>SO0758-PD0002</t>
  </si>
  <si>
    <t>SO0758-PD0005</t>
  </si>
  <si>
    <t>SO0759-PD0009</t>
  </si>
  <si>
    <t>SO0760-PD0016</t>
  </si>
  <si>
    <t>SO0760-PD0010</t>
  </si>
  <si>
    <t>SO0760-PD0006</t>
  </si>
  <si>
    <t>SO0761-PD0014</t>
  </si>
  <si>
    <t>SO0761-PD0008</t>
  </si>
  <si>
    <t>SO0761-PD0018</t>
  </si>
  <si>
    <t>SO0762-PD0014</t>
  </si>
  <si>
    <t>SO0762-PD0012</t>
  </si>
  <si>
    <t>SO0762-PD0007</t>
  </si>
  <si>
    <t>SO0762-PD0015</t>
  </si>
  <si>
    <t>SO0764-PD0009</t>
  </si>
  <si>
    <t>SO0764-PD0012</t>
  </si>
  <si>
    <t>SO0764-PD0017</t>
  </si>
  <si>
    <t>SO0764-PD0001</t>
  </si>
  <si>
    <t>SO0765-PD0020</t>
  </si>
  <si>
    <t>SO0765-PD0007</t>
  </si>
  <si>
    <t>SO0765-PD0019</t>
  </si>
  <si>
    <t>SO0766-PD0007</t>
  </si>
  <si>
    <t>SO0766-PD0017</t>
  </si>
  <si>
    <t>SO0766-PD0003</t>
  </si>
  <si>
    <t>SO0766-PD0019</t>
  </si>
  <si>
    <t>SO0767-PD0009</t>
  </si>
  <si>
    <t>SO0767-PD0014</t>
  </si>
  <si>
    <t>SO0767-PD0004</t>
  </si>
  <si>
    <t>SO0767-PD0007</t>
  </si>
  <si>
    <t>SO0768-PD0006</t>
  </si>
  <si>
    <t>SO0768-PD0009</t>
  </si>
  <si>
    <t>SO0768-PD0015</t>
  </si>
  <si>
    <t>SO0769-PD0008</t>
  </si>
  <si>
    <t>SO0769-PD0003</t>
  </si>
  <si>
    <t>SO0769-PD0017</t>
  </si>
  <si>
    <t>SO0770-PD0018</t>
  </si>
  <si>
    <t>SO0770-PD0002</t>
  </si>
  <si>
    <t>SO0770-PD0017</t>
  </si>
  <si>
    <t>SO0770-PD0006</t>
  </si>
  <si>
    <t>SO0771-PD0005</t>
  </si>
  <si>
    <t>SO0771-PD0014</t>
  </si>
  <si>
    <t>SO0771-PD0020</t>
  </si>
  <si>
    <t>SO0771-PD0016</t>
  </si>
  <si>
    <t>SO0772-PD0002</t>
  </si>
  <si>
    <t>SO0772-PD0017</t>
  </si>
  <si>
    <t>SO0773-PD0005</t>
  </si>
  <si>
    <t>SO0773-PD0006</t>
  </si>
  <si>
    <t>SO0773-PD0019</t>
  </si>
  <si>
    <t>SO0773-PD0020</t>
  </si>
  <si>
    <t>SO0774-PD0008</t>
  </si>
  <si>
    <t>SO0775-PD0014</t>
  </si>
  <si>
    <t>SO0776-PD0005</t>
  </si>
  <si>
    <t>SO0777-PD0002</t>
  </si>
  <si>
    <t>SO0777-PD0020</t>
  </si>
  <si>
    <t>SO0777-PD0009</t>
  </si>
  <si>
    <t>SO0778-PD0019</t>
  </si>
  <si>
    <t>SO0778-PD0002</t>
  </si>
  <si>
    <t>SO0778-PD0003</t>
  </si>
  <si>
    <t>SO0778-PD0015</t>
  </si>
  <si>
    <t>SO0778-PD0018</t>
  </si>
  <si>
    <t>SO0779-PD0002</t>
  </si>
  <si>
    <t>SO0779-PD0016</t>
  </si>
  <si>
    <t>SO0779-PD0004</t>
  </si>
  <si>
    <t>SO0779-PD0015</t>
  </si>
  <si>
    <t>SO0780-PD0003</t>
  </si>
  <si>
    <t>SO0780-PD0020</t>
  </si>
  <si>
    <t>SO0780-PD0013</t>
  </si>
  <si>
    <t>SO0780-PD0010</t>
  </si>
  <si>
    <t>SO0781-PD0011</t>
  </si>
  <si>
    <t>SO0781-PD0020</t>
  </si>
  <si>
    <t>SO0781-PD0003</t>
  </si>
  <si>
    <t>SO0782-PD0017</t>
  </si>
  <si>
    <t>SO0782-PD0005</t>
  </si>
  <si>
    <t>SO0782-PD0011</t>
  </si>
  <si>
    <t>SO0782-PD0014</t>
  </si>
  <si>
    <t>SO0783-PD0004</t>
  </si>
  <si>
    <t>SO0783-PD0012</t>
  </si>
  <si>
    <t>SO0784-PD0005</t>
  </si>
  <si>
    <t>SO0784-PD0018</t>
  </si>
  <si>
    <t>SO0784-PD0016</t>
  </si>
  <si>
    <t>SO0785-PD0010</t>
  </si>
  <si>
    <t>SO0785-PD0002</t>
  </si>
  <si>
    <t>SO0786-PD0007</t>
  </si>
  <si>
    <t>SO0786-PD0002</t>
  </si>
  <si>
    <t>SO0787-PD0014</t>
  </si>
  <si>
    <t>SO0787-PD0005</t>
  </si>
  <si>
    <t>SO0787-PD0016</t>
  </si>
  <si>
    <t>SO0788-PD0003</t>
  </si>
  <si>
    <t>SO0788-PD0017</t>
  </si>
  <si>
    <t>SO0788-PD0006</t>
  </si>
  <si>
    <t>SO0788-PD0010</t>
  </si>
  <si>
    <t>SO0789-PD0011</t>
  </si>
  <si>
    <t>SO0789-PD0016</t>
  </si>
  <si>
    <t>SO0789-PD0010</t>
  </si>
  <si>
    <t>SO0790-PD0012</t>
  </si>
  <si>
    <t>SO0790-PD0018</t>
  </si>
  <si>
    <t>SO0791-PD0017</t>
  </si>
  <si>
    <t>SO0791-PD0010</t>
  </si>
  <si>
    <t>SO0791-PD0003</t>
  </si>
  <si>
    <t>SO0792-PD0014</t>
  </si>
  <si>
    <t>SO0792-PD0007</t>
  </si>
  <si>
    <t>SO0792-PD0019</t>
  </si>
  <si>
    <t>SO0793-PD0005</t>
  </si>
  <si>
    <t>SO0793-PD0004</t>
  </si>
  <si>
    <t>SO0793-PD0001</t>
  </si>
  <si>
    <t>SO0793-PD0020</t>
  </si>
  <si>
    <t>SO0793-PD0014</t>
  </si>
  <si>
    <t>SO0793-PD0011</t>
  </si>
  <si>
    <t>SO0794-PD0018</t>
  </si>
  <si>
    <t>SO0794-PD0004</t>
  </si>
  <si>
    <t>SO0794-PD0013</t>
  </si>
  <si>
    <t>SO0795-PD0015</t>
  </si>
  <si>
    <t>SO0795-PD0003</t>
  </si>
  <si>
    <t>SO0795-PD0005</t>
  </si>
  <si>
    <t>SO0797-PD0016</t>
  </si>
  <si>
    <t>SO0797-PD0015</t>
  </si>
  <si>
    <t>SO0798-PD0006</t>
  </si>
  <si>
    <t>SO0799-PD0003</t>
  </si>
  <si>
    <t>SO0799-PD0004</t>
  </si>
  <si>
    <t>SO0799-PD0019</t>
  </si>
  <si>
    <t>SO0799-PD0009</t>
  </si>
  <si>
    <t>SO0800-PD0019</t>
  </si>
  <si>
    <t>SO0800-PD0009</t>
  </si>
  <si>
    <t>SO0801-PD0001</t>
  </si>
  <si>
    <t>SO0801-PD0005</t>
  </si>
  <si>
    <t>SO0802-PD0014</t>
  </si>
  <si>
    <t>SO0802-PD0018</t>
  </si>
  <si>
    <t>SO0802-PD0019</t>
  </si>
  <si>
    <t>SO0802-PD0011</t>
  </si>
  <si>
    <t>SO0803-PD0001</t>
  </si>
  <si>
    <t>SO0803-PD0018</t>
  </si>
  <si>
    <t>SO0803-PD0015</t>
  </si>
  <si>
    <t>SO0804-PD0007</t>
  </si>
  <si>
    <t>SO0804-PD0012</t>
  </si>
  <si>
    <t>SO0804-PD0015</t>
  </si>
  <si>
    <t>SO0804-PD0016</t>
  </si>
  <si>
    <t>SO0805-PD0020</t>
  </si>
  <si>
    <t>SO0805-PD0012</t>
  </si>
  <si>
    <t>SO0806-PD0012</t>
  </si>
  <si>
    <t>SO0806-PD0015</t>
  </si>
  <si>
    <t>SO0806-PD0002</t>
  </si>
  <si>
    <t>SO0806-PD0016</t>
  </si>
  <si>
    <t>SO0807-PD0012</t>
  </si>
  <si>
    <t>SO0807-PD0014</t>
  </si>
  <si>
    <t>SO0807-PD0020</t>
  </si>
  <si>
    <t>SO0809-PD0015</t>
  </si>
  <si>
    <t>SO0809-PD0010</t>
  </si>
  <si>
    <t>SO0809-PD0018</t>
  </si>
  <si>
    <t>SO0809-PD0003</t>
  </si>
  <si>
    <t>SO0810-PD0007</t>
  </si>
  <si>
    <t>SO0811-PD0001</t>
  </si>
  <si>
    <t>SO0811-PD0013</t>
  </si>
  <si>
    <t>SO0812-PD0012</t>
  </si>
  <si>
    <t>SO0812-PD0003</t>
  </si>
  <si>
    <t>SO0813-PD0020</t>
  </si>
  <si>
    <t>SO0813-PD0018</t>
  </si>
  <si>
    <t>SO0814-PD0016</t>
  </si>
  <si>
    <t>SO0814-PD0009</t>
  </si>
  <si>
    <t>SO0814-PD0001</t>
  </si>
  <si>
    <t>SO0814-PD0014</t>
  </si>
  <si>
    <t>SO0815-PD0012</t>
  </si>
  <si>
    <t>SO0815-PD0013</t>
  </si>
  <si>
    <t>SO0815-PD0015</t>
  </si>
  <si>
    <t>SO0815-PD0007</t>
  </si>
  <si>
    <t>SO0816-PD0002</t>
  </si>
  <si>
    <t>SO0817-PD0004</t>
  </si>
  <si>
    <t>SO0817-PD0009</t>
  </si>
  <si>
    <t>SO0818-PD0006</t>
  </si>
  <si>
    <t>SO0818-PD0011</t>
  </si>
  <si>
    <t>SO0819-PD0014</t>
  </si>
  <si>
    <t>SO0819-PD0018</t>
  </si>
  <si>
    <t>SO0819-PD0005</t>
  </si>
  <si>
    <t>SO0820-PD0016</t>
  </si>
  <si>
    <t>SO0820-PD0008</t>
  </si>
  <si>
    <t>SO0820-PD0009</t>
  </si>
  <si>
    <t>SO0821-PD0017</t>
  </si>
  <si>
    <t>SO0821-PD0014</t>
  </si>
  <si>
    <t>SO0822-PD0013</t>
  </si>
  <si>
    <t>SO0822-PD0003</t>
  </si>
  <si>
    <t>SO0822-PD0020</t>
  </si>
  <si>
    <t>SO0823-PD0006</t>
  </si>
  <si>
    <t>SO0823-PD0019</t>
  </si>
  <si>
    <t>SO0824-PD0017</t>
  </si>
  <si>
    <t>SO0824-PD0014</t>
  </si>
  <si>
    <t>SO0824-PD0001</t>
  </si>
  <si>
    <t>SO0825-PD0015</t>
  </si>
  <si>
    <t>SO0825-PD0009</t>
  </si>
  <si>
    <t>SO0825-PD0017</t>
  </si>
  <si>
    <t>SO0825-PD0006</t>
  </si>
  <si>
    <t>SO0826-PD0018</t>
  </si>
  <si>
    <t>SO0826-PD0007</t>
  </si>
  <si>
    <t>SO0827-PD0020</t>
  </si>
  <si>
    <t>SO0828-PD0017</t>
  </si>
  <si>
    <t>SO0828-PD0016</t>
  </si>
  <si>
    <t>SO0828-PD0004</t>
  </si>
  <si>
    <t>SO0829-PD0011</t>
  </si>
  <si>
    <t>SO0830-PD0008</t>
  </si>
  <si>
    <t>SO0830-PD0001</t>
  </si>
  <si>
    <t>SO0831-PD0003</t>
  </si>
  <si>
    <t>SO0831-PD0009</t>
  </si>
  <si>
    <t>SO0832-PD0018</t>
  </si>
  <si>
    <t>SO0832-PD0016</t>
  </si>
  <si>
    <t>SO0832-PD0005</t>
  </si>
  <si>
    <t>SO0833-PD0005</t>
  </si>
  <si>
    <t>SO0833-PD0018</t>
  </si>
  <si>
    <t>SO0834-PD0018</t>
  </si>
  <si>
    <t>SO0834-PD0006</t>
  </si>
  <si>
    <t>SO0835-PD0008</t>
  </si>
  <si>
    <t>SO0835-PD0006</t>
  </si>
  <si>
    <t>SO0835-PD0004</t>
  </si>
  <si>
    <t>SO0836-PD0016</t>
  </si>
  <si>
    <t>SO0837-PD0015</t>
  </si>
  <si>
    <t>SO0837-PD0020</t>
  </si>
  <si>
    <t>SO0837-PD0005</t>
  </si>
  <si>
    <t>SO0837-PD0014</t>
  </si>
  <si>
    <t>SO0837-PD0007</t>
  </si>
  <si>
    <t>SO0839-PD0004</t>
  </si>
  <si>
    <t>SO0840-PD0008</t>
  </si>
  <si>
    <t>SO0840-PD0003</t>
  </si>
  <si>
    <t>SO0841-PD0012</t>
  </si>
  <si>
    <t>SO0842-PD0014</t>
  </si>
  <si>
    <t>SO0842-PD0002</t>
  </si>
  <si>
    <t>SO0842-PD0009</t>
  </si>
  <si>
    <t>SO0843-PD0006</t>
  </si>
  <si>
    <t>SO0843-PD0004</t>
  </si>
  <si>
    <t>SO0843-PD0020</t>
  </si>
  <si>
    <t>SO0843-PD0009</t>
  </si>
  <si>
    <t>SO0844-PD0013</t>
  </si>
  <si>
    <t>SO0844-PD0018</t>
  </si>
  <si>
    <t>SO0845-PD0012</t>
  </si>
  <si>
    <t>SO0845-PD0018</t>
  </si>
  <si>
    <t>SO0845-PD0015</t>
  </si>
  <si>
    <t>SO0845-PD0003</t>
  </si>
  <si>
    <t>SO0846-PD0001</t>
  </si>
  <si>
    <t>SO0846-PD0011</t>
  </si>
  <si>
    <t>SO0846-PD0013</t>
  </si>
  <si>
    <t>SO0846-PD0020</t>
  </si>
  <si>
    <t>SO0846-PD0005</t>
  </si>
  <si>
    <t>SO0846-PD0010</t>
  </si>
  <si>
    <t>SO0847-PD0010</t>
  </si>
  <si>
    <t>SO0847-PD0007</t>
  </si>
  <si>
    <t>SO0847-PD0001</t>
  </si>
  <si>
    <t>SO0847-PD0013</t>
  </si>
  <si>
    <t>SO0847-PD0020</t>
  </si>
  <si>
    <t>SO0848-PD0015</t>
  </si>
  <si>
    <t>SO0848-PD0010</t>
  </si>
  <si>
    <t>SO0849-PD0018</t>
  </si>
  <si>
    <t>SO0849-PD0009</t>
  </si>
  <si>
    <t>SO0850-PD0008</t>
  </si>
  <si>
    <t>SO0850-PD0014</t>
  </si>
  <si>
    <t>SO0850-PD0015</t>
  </si>
  <si>
    <t>SO0850-PD0017</t>
  </si>
  <si>
    <t>SO0850-PD0013</t>
  </si>
  <si>
    <t>SO0851-PD0007</t>
  </si>
  <si>
    <t>SO0851-PD0003</t>
  </si>
  <si>
    <t>SO0851-PD0002</t>
  </si>
  <si>
    <t>SO0851-PD0006</t>
  </si>
  <si>
    <t>SO0851-PD0012</t>
  </si>
  <si>
    <t>SO0852-PD0019</t>
  </si>
  <si>
    <t>SO0853-PD0007</t>
  </si>
  <si>
    <t>SO0853-PD0004</t>
  </si>
  <si>
    <t>SO0854-PD0018</t>
  </si>
  <si>
    <t>SO0854-PD0017</t>
  </si>
  <si>
    <t>SO0854-PD0015</t>
  </si>
  <si>
    <t>SO0854-PD0004</t>
  </si>
  <si>
    <t>SO0854-PD0008</t>
  </si>
  <si>
    <t>SO0854-PD0014</t>
  </si>
  <si>
    <t>SO0855-PD0017</t>
  </si>
  <si>
    <t>SO0855-PD0009</t>
  </si>
  <si>
    <t>SO0855-PD0005</t>
  </si>
  <si>
    <t>SO0855-PD0019</t>
  </si>
  <si>
    <t>SO0856-PD0006</t>
  </si>
  <si>
    <t>SO0856-PD0011</t>
  </si>
  <si>
    <t>SO0857-PD0007</t>
  </si>
  <si>
    <t>SO0857-PD0015</t>
  </si>
  <si>
    <t>SO0857-PD0010</t>
  </si>
  <si>
    <t>SO0857-PD0013</t>
  </si>
  <si>
    <t>SO0858-PD0018</t>
  </si>
  <si>
    <t>SO0858-PD0019</t>
  </si>
  <si>
    <t>SO0858-PD0014</t>
  </si>
  <si>
    <t>SO0858-PD0008</t>
  </si>
  <si>
    <t>SO0858-PD0009</t>
  </si>
  <si>
    <t>SO0858-PD0011</t>
  </si>
  <si>
    <t>SO0859-PD0020</t>
  </si>
  <si>
    <t>SO0859-PD0008</t>
  </si>
  <si>
    <t>SO0861-PD0020</t>
  </si>
  <si>
    <t>SO0861-PD0001</t>
  </si>
  <si>
    <t>SO0861-PD0008</t>
  </si>
  <si>
    <t>SO0861-PD0006</t>
  </si>
  <si>
    <t>SO0862-PD0001</t>
  </si>
  <si>
    <t>SO0862-PD0018</t>
  </si>
  <si>
    <t>SO0863-PD0003</t>
  </si>
  <si>
    <t>SO0864-PD0017</t>
  </si>
  <si>
    <t>SO0864-PD0018</t>
  </si>
  <si>
    <t>SO0865-PD0009</t>
  </si>
  <si>
    <t>SO0865-PD0001</t>
  </si>
  <si>
    <t>SO0865-PD0006</t>
  </si>
  <si>
    <t>SO0865-PD0013</t>
  </si>
  <si>
    <t>SO0866-PD0018</t>
  </si>
  <si>
    <t>SO0866-PD0002</t>
  </si>
  <si>
    <t>SO0866-PD0016</t>
  </si>
  <si>
    <t>SO0867-PD0017</t>
  </si>
  <si>
    <t>SO0867-PD0004</t>
  </si>
  <si>
    <t>SO0867-PD0001</t>
  </si>
  <si>
    <t>SO0868-PD0016</t>
  </si>
  <si>
    <t>SO0868-PD0019</t>
  </si>
  <si>
    <t>SO0869-PD0010</t>
  </si>
  <si>
    <t>SO0869-PD0001</t>
  </si>
  <si>
    <t>SO0869-PD0002</t>
  </si>
  <si>
    <t>SO0870-PD0014</t>
  </si>
  <si>
    <t>SO0870-PD0009</t>
  </si>
  <si>
    <t>SO0870-PD0010</t>
  </si>
  <si>
    <t>SO0871-PD0001</t>
  </si>
  <si>
    <t>SO0871-PD0016</t>
  </si>
  <si>
    <t>SO0871-PD0006</t>
  </si>
  <si>
    <t>SO0871-PD0017</t>
  </si>
  <si>
    <t>SO0872-PD0001</t>
  </si>
  <si>
    <t>SO0872-PD0019</t>
  </si>
  <si>
    <t>SO0872-PD0018</t>
  </si>
  <si>
    <t>SO0872-PD0011</t>
  </si>
  <si>
    <t>SO0872-PD0004</t>
  </si>
  <si>
    <t>SO0873-PD0011</t>
  </si>
  <si>
    <t>SO0873-PD0012</t>
  </si>
  <si>
    <t>SO0873-PD0013</t>
  </si>
  <si>
    <t>SO0873-PD0008</t>
  </si>
  <si>
    <t>SO0873-PD0020</t>
  </si>
  <si>
    <t>SO0873-PD0009</t>
  </si>
  <si>
    <t>SO0874-PD0009</t>
  </si>
  <si>
    <t>SO0874-PD0016</t>
  </si>
  <si>
    <t>SO0874-PD0006</t>
  </si>
  <si>
    <t>SO0874-PD0014</t>
  </si>
  <si>
    <t>SO0875-PD0015</t>
  </si>
  <si>
    <t>SO0875-PD0009</t>
  </si>
  <si>
    <t>SO0875-PD0013</t>
  </si>
  <si>
    <t>SO0875-PD0018</t>
  </si>
  <si>
    <t>SO0875-PD0006</t>
  </si>
  <si>
    <t>SO0876-PD0011</t>
  </si>
  <si>
    <t>SO0876-PD0004</t>
  </si>
  <si>
    <t>SO0876-PD0001</t>
  </si>
  <si>
    <t>SO0877-PD0011</t>
  </si>
  <si>
    <t>SO0877-PD0007</t>
  </si>
  <si>
    <t>SO0878-PD0020</t>
  </si>
  <si>
    <t>SO0879-PD0007</t>
  </si>
  <si>
    <t>SO0879-PD0006</t>
  </si>
  <si>
    <t>SO0879-PD0010</t>
  </si>
  <si>
    <t>SO0879-PD0004</t>
  </si>
  <si>
    <t>SO0879-PD0013</t>
  </si>
  <si>
    <t>SO0881-PD0014</t>
  </si>
  <si>
    <t>SO0881-PD0001</t>
  </si>
  <si>
    <t>SO0881-PD0002</t>
  </si>
  <si>
    <t>SO0881-PD0007</t>
  </si>
  <si>
    <t>SO0882-PD0013</t>
  </si>
  <si>
    <t>SO0882-PD0001</t>
  </si>
  <si>
    <t>SO0882-PD0017</t>
  </si>
  <si>
    <t>SO0883-PD0015</t>
  </si>
  <si>
    <t>SO0883-PD0003</t>
  </si>
  <si>
    <t>SO0883-PD0001</t>
  </si>
  <si>
    <t>SO0883-PD0007</t>
  </si>
  <si>
    <t>SO0883-PD0008</t>
  </si>
  <si>
    <t>SO0884-PD0009</t>
  </si>
  <si>
    <t>SO0884-PD0015</t>
  </si>
  <si>
    <t>SO0884-PD0016</t>
  </si>
  <si>
    <t>SO0884-PD0008</t>
  </si>
  <si>
    <t>SO0884-PD0004</t>
  </si>
  <si>
    <t>SO0885-PD0010</t>
  </si>
  <si>
    <t>SO0886-PD0003</t>
  </si>
  <si>
    <t>SO0886-PD0016</t>
  </si>
  <si>
    <t>SO0886-PD0018</t>
  </si>
  <si>
    <t>SO0887-PD0014</t>
  </si>
  <si>
    <t>SO0887-PD0018</t>
  </si>
  <si>
    <t>SO0888-PD0006</t>
  </si>
  <si>
    <t>SO0888-PD0016</t>
  </si>
  <si>
    <t>SO0889-PD0017</t>
  </si>
  <si>
    <t>SO0889-PD0009</t>
  </si>
  <si>
    <t>SO0889-PD0012</t>
  </si>
  <si>
    <t>SO0890-PD0002</t>
  </si>
  <si>
    <t>SO0890-PD0001</t>
  </si>
  <si>
    <t>SO0890-PD0009</t>
  </si>
  <si>
    <t>SO0890-PD0012</t>
  </si>
  <si>
    <t>SO0890-PD0003</t>
  </si>
  <si>
    <t>SO0891-PD0018</t>
  </si>
  <si>
    <t>SO0891-PD0019</t>
  </si>
  <si>
    <t>SO0891-PD0002</t>
  </si>
  <si>
    <t>SO0892-PD0014</t>
  </si>
  <si>
    <t>SO0892-PD0020</t>
  </si>
  <si>
    <t>SO0892-PD0010</t>
  </si>
  <si>
    <t>SO0892-PD0007</t>
  </si>
  <si>
    <t>SO0893-PD0011</t>
  </si>
  <si>
    <t>SO0893-PD0016</t>
  </si>
  <si>
    <t>SO0894-PD0010</t>
  </si>
  <si>
    <t>SO0894-PD0007</t>
  </si>
  <si>
    <t>SO0895-PD0010</t>
  </si>
  <si>
    <t>SO0895-PD0018</t>
  </si>
  <si>
    <t>SO0895-PD0014</t>
  </si>
  <si>
    <t>SO0895-PD0011</t>
  </si>
  <si>
    <t>SO0895-PD0019</t>
  </si>
  <si>
    <t>SO0895-PD0015</t>
  </si>
  <si>
    <t>SO0896-PD0011</t>
  </si>
  <si>
    <t>SO0896-PD0002</t>
  </si>
  <si>
    <t>SO0896-PD0009</t>
  </si>
  <si>
    <t>SO0896-PD0006</t>
  </si>
  <si>
    <t>SO0897-PD0007</t>
  </si>
  <si>
    <t>SO0897-PD0003</t>
  </si>
  <si>
    <t>SO0898-PD0008</t>
  </si>
  <si>
    <t>SO0898-PD0020</t>
  </si>
  <si>
    <t>SO0898-PD0019</t>
  </si>
  <si>
    <t>SO0898-PD0001</t>
  </si>
  <si>
    <t>SO0899-PD0015</t>
  </si>
  <si>
    <t>SO0899-PD0019</t>
  </si>
  <si>
    <t>SO0900-PD0005</t>
  </si>
  <si>
    <t>SO0900-PD0016</t>
  </si>
  <si>
    <t>SO0900-PD0015</t>
  </si>
  <si>
    <t>SO0901-PD0019</t>
  </si>
  <si>
    <t>SO0901-PD0014</t>
  </si>
  <si>
    <t>SO0901-PD0004</t>
  </si>
  <si>
    <t>SO0901-PD0017</t>
  </si>
  <si>
    <t>SO0903-PD0017</t>
  </si>
  <si>
    <t>SO0903-PD0015</t>
  </si>
  <si>
    <t>SO0903-PD0010</t>
  </si>
  <si>
    <t>SO0903-PD0002</t>
  </si>
  <si>
    <t>SO0903-PD0018</t>
  </si>
  <si>
    <t>SO0904-PD0019</t>
  </si>
  <si>
    <t>SO0905-PD0016</t>
  </si>
  <si>
    <t>SO0905-PD0018</t>
  </si>
  <si>
    <t>SO0906-PD0013</t>
  </si>
  <si>
    <t>SO0906-PD0001</t>
  </si>
  <si>
    <t>SO0906-PD0012</t>
  </si>
  <si>
    <t>SO0907-PD0009</t>
  </si>
  <si>
    <t>SO0907-PD0001</t>
  </si>
  <si>
    <t>SO0907-PD0007</t>
  </si>
  <si>
    <t>SO0908-PD0012</t>
  </si>
  <si>
    <t>SO0908-PD0017</t>
  </si>
  <si>
    <t>SO0908-PD0002</t>
  </si>
  <si>
    <t>SO0909-PD0002</t>
  </si>
  <si>
    <t>SO0909-PD0011</t>
  </si>
  <si>
    <t>SO0909-PD0012</t>
  </si>
  <si>
    <t>SO0910-PD0015</t>
  </si>
  <si>
    <t>SO0911-PD0014</t>
  </si>
  <si>
    <t>SO0911-PD0015</t>
  </si>
  <si>
    <t>SO0911-PD0012</t>
  </si>
  <si>
    <t>SO0911-PD0018</t>
  </si>
  <si>
    <t>SO0912-PD0008</t>
  </si>
  <si>
    <t>SO0912-PD0010</t>
  </si>
  <si>
    <t>SO0913-PD0016</t>
  </si>
  <si>
    <t>SO0913-PD0019</t>
  </si>
  <si>
    <t>SO0914-PD0006</t>
  </si>
  <si>
    <t>SO0914-PD0018</t>
  </si>
  <si>
    <t>SO0914-PD0007</t>
  </si>
  <si>
    <t>SO0915-PD0018</t>
  </si>
  <si>
    <t>SO0916-PD0019</t>
  </si>
  <si>
    <t>SO0916-PD0009</t>
  </si>
  <si>
    <t>SO0917-PD0012</t>
  </si>
  <si>
    <t>SO0917-PD0015</t>
  </si>
  <si>
    <t>SO0917-PD0009</t>
  </si>
  <si>
    <t>SO0918-PD0009</t>
  </si>
  <si>
    <t>SO0918-PD0014</t>
  </si>
  <si>
    <t>SO0919-PD0007</t>
  </si>
  <si>
    <t>SO0919-PD0001</t>
  </si>
  <si>
    <t>SO0919-PD0006</t>
  </si>
  <si>
    <t>SO0919-PD0011</t>
  </si>
  <si>
    <t>SO0920-PD0017</t>
  </si>
  <si>
    <t>SO0920-PD0003</t>
  </si>
  <si>
    <t>SO0920-PD0012</t>
  </si>
  <si>
    <t>SO0921-PD0002</t>
  </si>
  <si>
    <t>SO0921-PD0005</t>
  </si>
  <si>
    <t>SO0922-PD0010</t>
  </si>
  <si>
    <t>SO0922-PD0001</t>
  </si>
  <si>
    <t>SO0922-PD0011</t>
  </si>
  <si>
    <t>SO0922-PD0004</t>
  </si>
  <si>
    <t>SO0923-PD0002</t>
  </si>
  <si>
    <t>SO0923-PD0003</t>
  </si>
  <si>
    <t>SO0924-PD0009</t>
  </si>
  <si>
    <t>SO0924-PD0004</t>
  </si>
  <si>
    <t>SO0925-PD0020</t>
  </si>
  <si>
    <t>SO0925-PD0017</t>
  </si>
  <si>
    <t>SO0925-PD0010</t>
  </si>
  <si>
    <t>SO0925-PD0018</t>
  </si>
  <si>
    <t>SO0926-PD0002</t>
  </si>
  <si>
    <t>SO0926-PD0006</t>
  </si>
  <si>
    <t>SO0927-PD0014</t>
  </si>
  <si>
    <t>SO0927-PD0009</t>
  </si>
  <si>
    <t>SO0927-PD0019</t>
  </si>
  <si>
    <t>SO0928-PD0003</t>
  </si>
  <si>
    <t>SO0928-PD0004</t>
  </si>
  <si>
    <t>SO0928-PD0006</t>
  </si>
  <si>
    <t>SO0929-PD0012</t>
  </si>
  <si>
    <t>SO0929-PD0016</t>
  </si>
  <si>
    <t>SO0929-PD0020</t>
  </si>
  <si>
    <t>SO0929-PD0008</t>
  </si>
  <si>
    <t>SO0930-PD0012</t>
  </si>
  <si>
    <t>SO0930-PD0013</t>
  </si>
  <si>
    <t>SO0931-PD0002</t>
  </si>
  <si>
    <t>SO0931-PD0011</t>
  </si>
  <si>
    <t>SO0932-PD0003</t>
  </si>
  <si>
    <t>SO0932-PD0020</t>
  </si>
  <si>
    <t>SO0933-PD0014</t>
  </si>
  <si>
    <t>SO0933-PD0013</t>
  </si>
  <si>
    <t>SO0933-PD0011</t>
  </si>
  <si>
    <t>SO0933-PD0015</t>
  </si>
  <si>
    <t>SO0933-PD0005</t>
  </si>
  <si>
    <t>SO0934-PD0020</t>
  </si>
  <si>
    <t>SO0934-PD0011</t>
  </si>
  <si>
    <t>SO0934-PD0013</t>
  </si>
  <si>
    <t>SO0935-PD0004</t>
  </si>
  <si>
    <t>SO0935-PD0020</t>
  </si>
  <si>
    <t>SO0935-PD0009</t>
  </si>
  <si>
    <t>SO0936-PD0002</t>
  </si>
  <si>
    <t>SO0936-PD0008</t>
  </si>
  <si>
    <t>SO0937-PD0001</t>
  </si>
  <si>
    <t>SO0937-PD0015</t>
  </si>
  <si>
    <t>SO0938-PD0018</t>
  </si>
  <si>
    <t>SO0938-PD0004</t>
  </si>
  <si>
    <t>SO0939-PD0019</t>
  </si>
  <si>
    <t>SO0939-PD0020</t>
  </si>
  <si>
    <t>SO0939-PD0016</t>
  </si>
  <si>
    <t>SO0939-PD0017</t>
  </si>
  <si>
    <t>SO0940-PD0019</t>
  </si>
  <si>
    <t>SO0940-PD0004</t>
  </si>
  <si>
    <t>SO0940-PD0013</t>
  </si>
  <si>
    <t>SO0941-PD0019</t>
  </si>
  <si>
    <t>SO0941-PD0020</t>
  </si>
  <si>
    <t>SO0942-PD0007</t>
  </si>
  <si>
    <t>SO0943-PD0010</t>
  </si>
  <si>
    <t>SO0943-PD0001</t>
  </si>
  <si>
    <t>SO0943-PD0020</t>
  </si>
  <si>
    <t>SO0943-PD0019</t>
  </si>
  <si>
    <t>SO0943-PD0017</t>
  </si>
  <si>
    <t>SO0944-PD0008</t>
  </si>
  <si>
    <t>SO0945-PD0012</t>
  </si>
  <si>
    <t>SO0945-PD0003</t>
  </si>
  <si>
    <t>SO0946-PD0003</t>
  </si>
  <si>
    <t>SO0946-PD0014</t>
  </si>
  <si>
    <t>SO0947-PD0006</t>
  </si>
  <si>
    <t>SO0948-PD0013</t>
  </si>
  <si>
    <t>SO0948-PD0010</t>
  </si>
  <si>
    <t>SO0948-PD0007</t>
  </si>
  <si>
    <t>SO0948-PD0015</t>
  </si>
  <si>
    <t>SO0949-PD0011</t>
  </si>
  <si>
    <t>SO0950-PD0012</t>
  </si>
  <si>
    <t>SO0950-PD0003</t>
  </si>
  <si>
    <t>SO0951-PD0012</t>
  </si>
  <si>
    <t>SO0951-PD0017</t>
  </si>
  <si>
    <t>SO0951-PD0010</t>
  </si>
  <si>
    <t>SO0951-PD0002</t>
  </si>
  <si>
    <t>SO0951-PD0006</t>
  </si>
  <si>
    <t>SO0951-PD0003</t>
  </si>
  <si>
    <t>SO0952-PD0018</t>
  </si>
  <si>
    <t>SO0953-PD0004</t>
  </si>
  <si>
    <t>SO0953-PD0001</t>
  </si>
  <si>
    <t>SO0953-PD0005</t>
  </si>
  <si>
    <t>SO0954-PD0008</t>
  </si>
  <si>
    <t>SO0955-PD0004</t>
  </si>
  <si>
    <t>SO0955-PD0017</t>
  </si>
  <si>
    <t>SO0955-PD0015</t>
  </si>
  <si>
    <t>SO0956-PD0011</t>
  </si>
  <si>
    <t>SO0956-PD0001</t>
  </si>
  <si>
    <t>SO0956-PD0019</t>
  </si>
  <si>
    <t>SO0956-PD0008</t>
  </si>
  <si>
    <t>SO0957-PD0005</t>
  </si>
  <si>
    <t>SO0957-PD0017</t>
  </si>
  <si>
    <t>SO0958-PD0013</t>
  </si>
  <si>
    <t>SO0958-PD0017</t>
  </si>
  <si>
    <t>SO0958-PD0014</t>
  </si>
  <si>
    <t>SO0959-PD0005</t>
  </si>
  <si>
    <t>SO0959-PD0002</t>
  </si>
  <si>
    <t>SO0959-PD0015</t>
  </si>
  <si>
    <t>SO0960-PD0014</t>
  </si>
  <si>
    <t>SO0960-PD0004</t>
  </si>
  <si>
    <t>SO0960-PD0017</t>
  </si>
  <si>
    <t>SO0961-PD0002</t>
  </si>
  <si>
    <t>SO0961-PD0001</t>
  </si>
  <si>
    <t>SO0961-PD0016</t>
  </si>
  <si>
    <t>SO0961-PD0012</t>
  </si>
  <si>
    <t>SO0962-PD0005</t>
  </si>
  <si>
    <t>SO0962-PD0020</t>
  </si>
  <si>
    <t>SO0962-PD0009</t>
  </si>
  <si>
    <t>SO0963-PD0002</t>
  </si>
  <si>
    <t>SO0963-PD0017</t>
  </si>
  <si>
    <t>SO0963-PD0018</t>
  </si>
  <si>
    <t>SO0964-PD0008</t>
  </si>
  <si>
    <t>SO0964-PD0017</t>
  </si>
  <si>
    <t>SO0964-PD0009</t>
  </si>
  <si>
    <t>SO0964-PD0002</t>
  </si>
  <si>
    <t>SO0965-PD0018</t>
  </si>
  <si>
    <t>SO0965-PD0019</t>
  </si>
  <si>
    <t>SO0966-PD0001</t>
  </si>
  <si>
    <t>SO0967-PD0014</t>
  </si>
  <si>
    <t>SO0967-PD0019</t>
  </si>
  <si>
    <t>SO0967-PD0018</t>
  </si>
  <si>
    <t>SO0967-PD0008</t>
  </si>
  <si>
    <t>SO0968-PD0020</t>
  </si>
  <si>
    <t>SO0968-PD0014</t>
  </si>
  <si>
    <t>SO0968-PD0017</t>
  </si>
  <si>
    <t>SO0968-PD0001</t>
  </si>
  <si>
    <t>SO0968-PD0016</t>
  </si>
  <si>
    <t>SO0968-PD0012</t>
  </si>
  <si>
    <t>SO0969-PD0005</t>
  </si>
  <si>
    <t>SO0969-PD0013</t>
  </si>
  <si>
    <t>SO0970-PD0011</t>
  </si>
  <si>
    <t>SO0970-PD0014</t>
  </si>
  <si>
    <t>SO0970-PD0013</t>
  </si>
  <si>
    <t>SO0971-PD0011</t>
  </si>
  <si>
    <t>SO0971-PD0012</t>
  </si>
  <si>
    <t>SO0971-PD0020</t>
  </si>
  <si>
    <t>SO0972-PD0012</t>
  </si>
  <si>
    <t>SO0972-PD0002</t>
  </si>
  <si>
    <t>SO0973-PD0011</t>
  </si>
  <si>
    <t>SO0973-PD0013</t>
  </si>
  <si>
    <t>SO0974-PD0011</t>
  </si>
  <si>
    <t>SO0975-PD0017</t>
  </si>
  <si>
    <t>SO0976-PD0011</t>
  </si>
  <si>
    <t>SO0976-PD0005</t>
  </si>
  <si>
    <t>SO0976-PD0013</t>
  </si>
  <si>
    <t>SO0977-PD0017</t>
  </si>
  <si>
    <t>SO0977-PD0005</t>
  </si>
  <si>
    <t>SO0977-PD0003</t>
  </si>
  <si>
    <t>SO0977-PD0012</t>
  </si>
  <si>
    <t>SO0977-PD0020</t>
  </si>
  <si>
    <t>SO0977-PD0018</t>
  </si>
  <si>
    <t>SO0978-PD0007</t>
  </si>
  <si>
    <t>SO0978-PD0014</t>
  </si>
  <si>
    <t>SO0978-PD0001</t>
  </si>
  <si>
    <t>SO0979-PD0006</t>
  </si>
  <si>
    <t>SO0979-PD0009</t>
  </si>
  <si>
    <t>SO0979-PD0010</t>
  </si>
  <si>
    <t>SO0980-PD0017</t>
  </si>
  <si>
    <t>SO0980-PD0005</t>
  </si>
  <si>
    <t>SO0980-PD0018</t>
  </si>
  <si>
    <t>SO0980-PD0002</t>
  </si>
  <si>
    <t>SO0981-PD0010</t>
  </si>
  <si>
    <t>SO0981-PD0003</t>
  </si>
  <si>
    <t>SO0981-PD0020</t>
  </si>
  <si>
    <t>SO0981-PD0005</t>
  </si>
  <si>
    <t>SO0981-PD0007</t>
  </si>
  <si>
    <t>SO0982-PD0008</t>
  </si>
  <si>
    <t>SO0982-PD0017</t>
  </si>
  <si>
    <t>SO0982-PD0010</t>
  </si>
  <si>
    <t>SO0982-PD0016</t>
  </si>
  <si>
    <t>SO0982-PD0011</t>
  </si>
  <si>
    <t>SO0982-PD0001</t>
  </si>
  <si>
    <t>SO0983-PD0011</t>
  </si>
  <si>
    <t>SO0983-PD0003</t>
  </si>
  <si>
    <t>SO0983-PD0007</t>
  </si>
  <si>
    <t>SO0984-PD0010</t>
  </si>
  <si>
    <t>SO0984-PD0003</t>
  </si>
  <si>
    <t>SO0984-PD0012</t>
  </si>
  <si>
    <t>SO0984-PD0001</t>
  </si>
  <si>
    <t>SO0985-PD0002</t>
  </si>
  <si>
    <t>SO0985-PD0006</t>
  </si>
  <si>
    <t>SO0986-PD0019</t>
  </si>
  <si>
    <t>SO0986-PD0020</t>
  </si>
  <si>
    <t>SO0987-PD0015</t>
  </si>
  <si>
    <t>SO0987-PD0011</t>
  </si>
  <si>
    <t>SO0988-PD0001</t>
  </si>
  <si>
    <t>SO0988-PD0018</t>
  </si>
  <si>
    <t>SO0988-PD0013</t>
  </si>
  <si>
    <t>SO0989-PD0004</t>
  </si>
  <si>
    <t>SO0990-PD0010</t>
  </si>
  <si>
    <t>SO0991-PD0010</t>
  </si>
  <si>
    <t>SO0992-PD0003</t>
  </si>
  <si>
    <t>SO0992-PD0011</t>
  </si>
  <si>
    <t>SO0992-PD0014</t>
  </si>
  <si>
    <t>SO0993-PD0020</t>
  </si>
  <si>
    <t>SO0993-PD0010</t>
  </si>
  <si>
    <t>SO0993-PD0012</t>
  </si>
  <si>
    <t>SO0993-PD0002</t>
  </si>
  <si>
    <t>SO0994-PD0014</t>
  </si>
  <si>
    <t>SO0994-PD0013</t>
  </si>
  <si>
    <t>SO0994-PD0019</t>
  </si>
  <si>
    <t>SO0995-PD0015</t>
  </si>
  <si>
    <t>SO0995-PD0006</t>
  </si>
  <si>
    <t>SO0996-PD0006</t>
  </si>
  <si>
    <t>SO0996-PD0007</t>
  </si>
  <si>
    <t>SO0997-PD0014</t>
  </si>
  <si>
    <t>SO0997-PD0017</t>
  </si>
  <si>
    <t>SO0998-PD0017</t>
  </si>
  <si>
    <t>SO0998-PD0006</t>
  </si>
  <si>
    <t>SO0998-PD0011</t>
  </si>
  <si>
    <t>SO0998-PD0015</t>
  </si>
  <si>
    <t>SO0999-PD0017</t>
  </si>
  <si>
    <t>SO0999-PD0012</t>
  </si>
  <si>
    <t>SO0999-PD0007</t>
  </si>
  <si>
    <t>SO0999-PD0002</t>
  </si>
  <si>
    <t>SO1000-PD0016</t>
  </si>
  <si>
    <t>SO1001-PD0018</t>
  </si>
  <si>
    <t>SO1002-PD0016</t>
  </si>
  <si>
    <t>SO1003-PD0018</t>
  </si>
  <si>
    <t>SO1003-PD0015</t>
  </si>
  <si>
    <t>SO1003-PD0002</t>
  </si>
  <si>
    <t>SO1004-PD0013</t>
  </si>
  <si>
    <t>SO1004-PD0019</t>
  </si>
  <si>
    <t>SO1004-PD0010</t>
  </si>
  <si>
    <t>SO1004-PD0012</t>
  </si>
  <si>
    <t>SO1004-PD0005</t>
  </si>
  <si>
    <t>SO1005-PD0004</t>
  </si>
  <si>
    <t>SO1005-PD0018</t>
  </si>
  <si>
    <t>SO1006-PD0020</t>
  </si>
  <si>
    <t>SO1006-PD0010</t>
  </si>
  <si>
    <t>SO1007-PD0005</t>
  </si>
  <si>
    <t>SO1007-PD0015</t>
  </si>
  <si>
    <t>SO1008-PD0007</t>
  </si>
  <si>
    <t>SO1008-PD0001</t>
  </si>
  <si>
    <t>SO1008-PD0018</t>
  </si>
  <si>
    <t>SO1008-PD0002</t>
  </si>
  <si>
    <t>SO1008-PD0010</t>
  </si>
  <si>
    <t>SO1009-PD0002</t>
  </si>
  <si>
    <t>SO1009-PD0020</t>
  </si>
  <si>
    <t>SO1010-PD0013</t>
  </si>
  <si>
    <t>SO1011-PD0003</t>
  </si>
  <si>
    <t>SO1011-PD0019</t>
  </si>
  <si>
    <t>SO1012-PD0002</t>
  </si>
  <si>
    <t>SO1012-PD0011</t>
  </si>
  <si>
    <t>SO1012-PD0010</t>
  </si>
  <si>
    <t>SO1012-PD0003</t>
  </si>
  <si>
    <t>SO1012-PD0007</t>
  </si>
  <si>
    <t>SO1013-PD0012</t>
  </si>
  <si>
    <t>SO1013-PD0011</t>
  </si>
  <si>
    <t>SO1014-PD0011</t>
  </si>
  <si>
    <t>SO1014-PD0018</t>
  </si>
  <si>
    <t>SO1015-PD0005</t>
  </si>
  <si>
    <t>SO1015-PD0015</t>
  </si>
  <si>
    <t>SO1015-PD0004</t>
  </si>
  <si>
    <t>SO1015-PD0001</t>
  </si>
  <si>
    <t>SO1016-PD0002</t>
  </si>
  <si>
    <t>SO1016-PD0009</t>
  </si>
  <si>
    <t>SO1016-PD0001</t>
  </si>
  <si>
    <t>SO1017-PD0008</t>
  </si>
  <si>
    <t>SO1017-PD0009</t>
  </si>
  <si>
    <t>SO1018-PD0003</t>
  </si>
  <si>
    <t>SO1018-PD0004</t>
  </si>
  <si>
    <t>SO1019-PD0002</t>
  </si>
  <si>
    <t>SO1019-PD0008</t>
  </si>
  <si>
    <t>SO1019-PD0004</t>
  </si>
  <si>
    <t>SO1020-PD0007</t>
  </si>
  <si>
    <t>SO1020-PD0015</t>
  </si>
  <si>
    <t>SO1020-PD0010</t>
  </si>
  <si>
    <t>SO1020-PD0003</t>
  </si>
  <si>
    <t>SO1020-PD0013</t>
  </si>
  <si>
    <t>SO1021-PD0016</t>
  </si>
  <si>
    <t>SO1021-PD0003</t>
  </si>
  <si>
    <t>SO1021-PD0002</t>
  </si>
  <si>
    <t>SO1022-PD0008</t>
  </si>
  <si>
    <t>SO1022-PD0001</t>
  </si>
  <si>
    <t>SO1022-PD0010</t>
  </si>
  <si>
    <t>SO1023-PD0010</t>
  </si>
  <si>
    <t>SO1023-PD0015</t>
  </si>
  <si>
    <t>SO1023-PD0007</t>
  </si>
  <si>
    <t>SO1024-PD0004</t>
  </si>
  <si>
    <t>SO1024-PD0007</t>
  </si>
  <si>
    <t>SO1024-PD0019</t>
  </si>
  <si>
    <t>SO1025-PD0019</t>
  </si>
  <si>
    <t>SO1026-PD0009</t>
  </si>
  <si>
    <t>SO1026-PD0005</t>
  </si>
  <si>
    <t>SO1026-PD0017</t>
  </si>
  <si>
    <t>SO1026-PD0016</t>
  </si>
  <si>
    <t>SO1026-PD0019</t>
  </si>
  <si>
    <t>SO1026-PD0011</t>
  </si>
  <si>
    <t>SO1028-PD0017</t>
  </si>
  <si>
    <t>SO1028-PD0006</t>
  </si>
  <si>
    <t>SO1028-PD0007</t>
  </si>
  <si>
    <t>SO0010-PD0017</t>
  </si>
  <si>
    <t>SO0010-PD0019</t>
  </si>
  <si>
    <t>SO0014-PD0013</t>
  </si>
  <si>
    <t>SO0014-PD0014</t>
  </si>
  <si>
    <t>SO0017-PD0001</t>
  </si>
  <si>
    <t>SO0017-PD0002</t>
  </si>
  <si>
    <t>SO0035-PD0017</t>
  </si>
  <si>
    <t>SO0035-PD0019</t>
  </si>
  <si>
    <t>SO0042-PD0001</t>
  </si>
  <si>
    <t>SO0042-PD0002</t>
  </si>
  <si>
    <t>SO0044-PD0005</t>
  </si>
  <si>
    <t>SO0044-PD0007</t>
  </si>
  <si>
    <t>SO0045-PD0002</t>
  </si>
  <si>
    <t>SO0045-PD0001</t>
  </si>
  <si>
    <t>SO0052-PD0019</t>
  </si>
  <si>
    <t>SO0052-PD0018</t>
  </si>
  <si>
    <t>SO0052-PD0017</t>
  </si>
  <si>
    <t>SO0054-PD0008</t>
  </si>
  <si>
    <t>SO0054-PD0010</t>
  </si>
  <si>
    <t>SO0055-PD0004</t>
  </si>
  <si>
    <t>SO0055-PD0003</t>
  </si>
  <si>
    <t>SO0063-PD0005</t>
  </si>
  <si>
    <t>SO0063-PD0007</t>
  </si>
  <si>
    <t>SO0069-PD0007</t>
  </si>
  <si>
    <t>SO0069-PD0005</t>
  </si>
  <si>
    <t>SO0081-PD0014</t>
  </si>
  <si>
    <t>SO0081-PD0013</t>
  </si>
  <si>
    <t>SO0092-PD0020</t>
  </si>
  <si>
    <t>SO0092-PD0019</t>
  </si>
  <si>
    <t>SO0101-PD0013</t>
  </si>
  <si>
    <t>SO0101-PD0014</t>
  </si>
  <si>
    <t>SO0103-PD0011</t>
  </si>
  <si>
    <t>SO0103-PD0008</t>
  </si>
  <si>
    <t>SO0103-PD0009</t>
  </si>
  <si>
    <t>SO0103-PD0012</t>
  </si>
  <si>
    <t>SO0105-PD0001</t>
  </si>
  <si>
    <t>SO0105-PD0002</t>
  </si>
  <si>
    <t>SO0112-PD0017</t>
  </si>
  <si>
    <t>SO0112-PD0019</t>
  </si>
  <si>
    <t>SO0112-PD0020</t>
  </si>
  <si>
    <t>SO0119-PD0013</t>
  </si>
  <si>
    <t>SO0119-PD0014</t>
  </si>
  <si>
    <t>SO0120-PD0009</t>
  </si>
  <si>
    <t>SO0120-PD0008</t>
  </si>
  <si>
    <t>SO0122-PD0007</t>
  </si>
  <si>
    <t>SO0122-PD0005</t>
  </si>
  <si>
    <t>SO0122-PD0011</t>
  </si>
  <si>
    <t>SO0122-PD0012</t>
  </si>
  <si>
    <t>SO0129-PD0019</t>
  </si>
  <si>
    <t>SO0129-PD0018</t>
  </si>
  <si>
    <t>SO0131-PD0014</t>
  </si>
  <si>
    <t>SO0131-PD0013</t>
  </si>
  <si>
    <t>SO0137-PD0001</t>
  </si>
  <si>
    <t>SO0137-PD0002</t>
  </si>
  <si>
    <t>SO0138-PD0006</t>
  </si>
  <si>
    <t>SO0138-PD0005</t>
  </si>
  <si>
    <t>SO0146-PD0014</t>
  </si>
  <si>
    <t>SO0146-PD0013</t>
  </si>
  <si>
    <t>SO0151-PD0010</t>
  </si>
  <si>
    <t>SO0151-PD0009</t>
  </si>
  <si>
    <t>SO0158-PD0010</t>
  </si>
  <si>
    <t>SO0158-PD0009</t>
  </si>
  <si>
    <t>SO0161-PD0010</t>
  </si>
  <si>
    <t>SO0161-PD0017</t>
  </si>
  <si>
    <t>SO0161-PD0018</t>
  </si>
  <si>
    <t>SO0161-PD0020</t>
  </si>
  <si>
    <t>SO0161-PD0009</t>
  </si>
  <si>
    <t>SO0161-PD0019</t>
  </si>
  <si>
    <t>SO0162-PD0006</t>
  </si>
  <si>
    <t>SO0162-PD0005</t>
  </si>
  <si>
    <t>SO0163-PD0001</t>
  </si>
  <si>
    <t>SO0163-PD0002</t>
  </si>
  <si>
    <t>SO0167-PD0004</t>
  </si>
  <si>
    <t>SO0167-PD0003</t>
  </si>
  <si>
    <t>SO0171-PD0009</t>
  </si>
  <si>
    <t>SO0171-PD0008</t>
  </si>
  <si>
    <t>SO0174-PD0002</t>
  </si>
  <si>
    <t>SO0174-PD0008</t>
  </si>
  <si>
    <t>SO0180-PD0020</t>
  </si>
  <si>
    <t>SO0180-PD0018</t>
  </si>
  <si>
    <t>SO0183-PD0015</t>
  </si>
  <si>
    <t>SO0183-PD0020</t>
  </si>
  <si>
    <t>SO0184-PD0013</t>
  </si>
  <si>
    <t>SO0184-PD0014</t>
  </si>
  <si>
    <t>SO0188-PD0017</t>
  </si>
  <si>
    <t>SO0188-PD0019</t>
  </si>
  <si>
    <t>SO0198-PD0008</t>
  </si>
  <si>
    <t>SO0198-PD0010</t>
  </si>
  <si>
    <t>SO0207-PD0009</t>
  </si>
  <si>
    <t>SO0207-PD0004</t>
  </si>
  <si>
    <t>SO0207-PD0010</t>
  </si>
  <si>
    <t>SO0207-PD0003</t>
  </si>
  <si>
    <t>SO0208-PD0002</t>
  </si>
  <si>
    <t>SO0208-PD0008</t>
  </si>
  <si>
    <t>SO0210-PD0020</t>
  </si>
  <si>
    <t>SO0210-PD0004</t>
  </si>
  <si>
    <t>SO0210-PD0003</t>
  </si>
  <si>
    <t>SO0211-PD0020</t>
  </si>
  <si>
    <t>SO0211-PD0018</t>
  </si>
  <si>
    <t>SO0212-PD0003</t>
  </si>
  <si>
    <t>SO0212-PD0004</t>
  </si>
  <si>
    <t>SO0224-PD0012</t>
  </si>
  <si>
    <t>SO0224-PD0011</t>
  </si>
  <si>
    <t>SO0230-PD0001</t>
  </si>
  <si>
    <t>SO0230-PD0002</t>
  </si>
  <si>
    <t>SO0233-PD0004</t>
  </si>
  <si>
    <t>SO0233-PD0003</t>
  </si>
  <si>
    <t>SO0247-PD0019</t>
  </si>
  <si>
    <t>SO0247-PD0017</t>
  </si>
  <si>
    <t>SO0258-PD0020</t>
  </si>
  <si>
    <t>SO0258-PD0015</t>
  </si>
  <si>
    <t>SO0260-PD0010</t>
  </si>
  <si>
    <t>SO0260-PD0008</t>
  </si>
  <si>
    <t>SO0260-PD0009</t>
  </si>
  <si>
    <t>SO0269-PD0015</t>
  </si>
  <si>
    <t>SO0269-PD0018</t>
  </si>
  <si>
    <t>SO0275-PD0013</t>
  </si>
  <si>
    <t>SO0275-PD0014</t>
  </si>
  <si>
    <t>SO0281-PD0002</t>
  </si>
  <si>
    <t>SO0281-PD0008</t>
  </si>
  <si>
    <t>SO0282-PD0010</t>
  </si>
  <si>
    <t>SO0282-PD0009</t>
  </si>
  <si>
    <t>SO0284-PD0016</t>
  </si>
  <si>
    <t>SO0284-PD0018</t>
  </si>
  <si>
    <t>SO0286-PD0002</t>
  </si>
  <si>
    <t>SO0286-PD0001</t>
  </si>
  <si>
    <t>SO0293-PD0005</t>
  </si>
  <si>
    <t>SO0293-PD0007</t>
  </si>
  <si>
    <t>SO0299-PD0020</t>
  </si>
  <si>
    <t>SO0299-PD0016</t>
  </si>
  <si>
    <t>SO0300-PD0011</t>
  </si>
  <si>
    <t>SO0300-PD0018</t>
  </si>
  <si>
    <t>SO0300-PD0010</t>
  </si>
  <si>
    <t>SO0300-PD0008</t>
  </si>
  <si>
    <t>SO0300-PD0020</t>
  </si>
  <si>
    <t>SO0313-PD0016</t>
  </si>
  <si>
    <t>SO0313-PD0018</t>
  </si>
  <si>
    <t>SO0316-PD0011</t>
  </si>
  <si>
    <t>SO0316-PD0012</t>
  </si>
  <si>
    <t>SO0319-PD0005</t>
  </si>
  <si>
    <t>SO0319-PD0007</t>
  </si>
  <si>
    <t>SO0334-PD0011</t>
  </si>
  <si>
    <t>SO0334-PD0012</t>
  </si>
  <si>
    <t>SO0347-PD0004</t>
  </si>
  <si>
    <t>SO0347-PD0003</t>
  </si>
  <si>
    <t>SO0348-PD0001</t>
  </si>
  <si>
    <t>SO0348-PD0020</t>
  </si>
  <si>
    <t>SO0349-PD0011</t>
  </si>
  <si>
    <t>SO0349-PD0012</t>
  </si>
  <si>
    <t>SO0352-PD0013</t>
  </si>
  <si>
    <t>SO0352-PD0014</t>
  </si>
  <si>
    <t>SO0353-PD0001</t>
  </si>
  <si>
    <t>SO0353-PD0002</t>
  </si>
  <si>
    <t>SO0362-PD0010</t>
  </si>
  <si>
    <t>SO0362-PD0009</t>
  </si>
  <si>
    <t>SO0367-PD0020</t>
  </si>
  <si>
    <t>SO0367-PD0008</t>
  </si>
  <si>
    <t>SO0368-PD0001</t>
  </si>
  <si>
    <t>SO0368-PD0002</t>
  </si>
  <si>
    <t>SO0368-PD0018</t>
  </si>
  <si>
    <t>SO0368-PD0020</t>
  </si>
  <si>
    <t>SO0373-PD0020</t>
  </si>
  <si>
    <t>SO0373-PD0003</t>
  </si>
  <si>
    <t>SO0374-PD0015</t>
  </si>
  <si>
    <t>SO0374-PD0016</t>
  </si>
  <si>
    <t>SO0376-PD0014</t>
  </si>
  <si>
    <t>SO0376-PD0013</t>
  </si>
  <si>
    <t>SO0376-PD0017</t>
  </si>
  <si>
    <t>SO0376-PD0019</t>
  </si>
  <si>
    <t>SO0384-PD0005</t>
  </si>
  <si>
    <t>SO0384-PD0007</t>
  </si>
  <si>
    <t>SO0391-PD0020</t>
  </si>
  <si>
    <t>SO0391-PD0018</t>
  </si>
  <si>
    <t>SO0403-PD0006</t>
  </si>
  <si>
    <t>SO0403-PD0005</t>
  </si>
  <si>
    <t>SO0408-PD0013</t>
  </si>
  <si>
    <t>SO0408-PD0014</t>
  </si>
  <si>
    <t>SO0410-PD0012</t>
  </si>
  <si>
    <t>SO0410-PD0011</t>
  </si>
  <si>
    <t>SO0412-PD0014</t>
  </si>
  <si>
    <t>SO0412-PD0008</t>
  </si>
  <si>
    <t>SO0413-PD0014</t>
  </si>
  <si>
    <t>SO0413-PD0013</t>
  </si>
  <si>
    <t>SO0417-PD0007</t>
  </si>
  <si>
    <t>SO0417-PD0005</t>
  </si>
  <si>
    <t>SO0420-PD0006</t>
  </si>
  <si>
    <t>SO0420-PD0005</t>
  </si>
  <si>
    <t>SO0424-PD0020</t>
  </si>
  <si>
    <t>SO0424-PD0018</t>
  </si>
  <si>
    <t>SO0427-PD0014</t>
  </si>
  <si>
    <t>SO0427-PD0013</t>
  </si>
  <si>
    <t>SO0429-PD0007</t>
  </si>
  <si>
    <t>SO0429-PD0005</t>
  </si>
  <si>
    <t>SO0433-PD0009</t>
  </si>
  <si>
    <t>SO0433-PD0010</t>
  </si>
  <si>
    <t>SO0438-PD0010</t>
  </si>
  <si>
    <t>SO0438-PD0009</t>
  </si>
  <si>
    <t>SO0440-PD0009</t>
  </si>
  <si>
    <t>SO0440-PD0007</t>
  </si>
  <si>
    <t>SO0440-PD0010</t>
  </si>
  <si>
    <t>SO0440-PD0005</t>
  </si>
  <si>
    <t>SO0445-PD0014</t>
  </si>
  <si>
    <t>SO0445-PD0013</t>
  </si>
  <si>
    <t>SO0452-PD0008</t>
  </si>
  <si>
    <t>SO0452-PD0010</t>
  </si>
  <si>
    <t>SO0456-PD0020</t>
  </si>
  <si>
    <t>SO0456-PD0008</t>
  </si>
  <si>
    <t>SO0465-PD0002</t>
  </si>
  <si>
    <t>SO0465-PD0008</t>
  </si>
  <si>
    <t>SO0469-PD0011</t>
  </si>
  <si>
    <t>SO0469-PD0012</t>
  </si>
  <si>
    <t>SO0474-PD0005</t>
  </si>
  <si>
    <t>SO0474-PD0007</t>
  </si>
  <si>
    <t>SO0475-PD0019</t>
  </si>
  <si>
    <t>SO0475-PD0016</t>
  </si>
  <si>
    <t>SO0485-PD0012</t>
  </si>
  <si>
    <t>SO0485-PD0006</t>
  </si>
  <si>
    <t>SO0485-PD0008</t>
  </si>
  <si>
    <t>SO0485-PD0011</t>
  </si>
  <si>
    <t>SO0485-PD0015</t>
  </si>
  <si>
    <t>SO0485-PD0020</t>
  </si>
  <si>
    <t>SO0485-PD0007</t>
  </si>
  <si>
    <t>SO0493-PD0017</t>
  </si>
  <si>
    <t>SO0493-PD0012</t>
  </si>
  <si>
    <t>SO0497-PD0009</t>
  </si>
  <si>
    <t>SO0497-PD0008</t>
  </si>
  <si>
    <t>SO0497-PD0010</t>
  </si>
  <si>
    <t>SO0500-PD0007</t>
  </si>
  <si>
    <t>SO0500-PD0012</t>
  </si>
  <si>
    <t>SO0515-PD0008</t>
  </si>
  <si>
    <t>SO0515-PD0014</t>
  </si>
  <si>
    <t>SO0522-PD0006</t>
  </si>
  <si>
    <t>SO0522-PD0008</t>
  </si>
  <si>
    <t>SO0523-PD0005</t>
  </si>
  <si>
    <t>SO0523-PD0007</t>
  </si>
  <si>
    <t>SO0524-PD0016</t>
  </si>
  <si>
    <t>SO0524-PD0020</t>
  </si>
  <si>
    <t>SO0524-PD0019</t>
  </si>
  <si>
    <t>SO0524-PD0017</t>
  </si>
  <si>
    <t>SO0526-PD0005</t>
  </si>
  <si>
    <t>SO0526-PD0007</t>
  </si>
  <si>
    <t>SO0533-PD0006</t>
  </si>
  <si>
    <t>SO0533-PD0008</t>
  </si>
  <si>
    <t>SO0533-PD0020</t>
  </si>
  <si>
    <t>SO0533-PD0010</t>
  </si>
  <si>
    <t>SO0536-PD0010</t>
  </si>
  <si>
    <t>SO0536-PD0009</t>
  </si>
  <si>
    <t>SO0540-PD0018</t>
  </si>
  <si>
    <t>SO0540-PD0008</t>
  </si>
  <si>
    <t>SO0542-PD0019</t>
  </si>
  <si>
    <t>SO0542-PD0017</t>
  </si>
  <si>
    <t>SO0555-PD0008</t>
  </si>
  <si>
    <t>SO0555-PD0020</t>
  </si>
  <si>
    <t>SO0563-PD0017</t>
  </si>
  <si>
    <t>SO0563-PD0019</t>
  </si>
  <si>
    <t>SO0564-PD0012</t>
  </si>
  <si>
    <t>SO0564-PD0017</t>
  </si>
  <si>
    <t>SO0569-PD0008</t>
  </si>
  <si>
    <t>SO0569-PD0006</t>
  </si>
  <si>
    <t>SO0570-PD0020</t>
  </si>
  <si>
    <t>SO0570-PD0016</t>
  </si>
  <si>
    <t>SO0571-PD0014</t>
  </si>
  <si>
    <t>SO0571-PD0008</t>
  </si>
  <si>
    <t>SO0571-PD0013</t>
  </si>
  <si>
    <t>SO0574-PD0019</t>
  </si>
  <si>
    <t>SO0574-PD0018</t>
  </si>
  <si>
    <t>SO0575-PD0006</t>
  </si>
  <si>
    <t>SO0575-PD0020</t>
  </si>
  <si>
    <t>SO0577-PD0020</t>
  </si>
  <si>
    <t>SO0577-PD0006</t>
  </si>
  <si>
    <t>SO0596-PD0020</t>
  </si>
  <si>
    <t>SO0596-PD0004</t>
  </si>
  <si>
    <t>SO0596-PD0005</t>
  </si>
  <si>
    <t>SO0596-PD0007</t>
  </si>
  <si>
    <t>SO0597-PD0018</t>
  </si>
  <si>
    <t>SO0597-PD0020</t>
  </si>
  <si>
    <t>SO0597-PD0017</t>
  </si>
  <si>
    <t>SO0597-PD0019</t>
  </si>
  <si>
    <t>SO0603-PD0018</t>
  </si>
  <si>
    <t>SO0603-PD0020</t>
  </si>
  <si>
    <t>SO0607-PD0011</t>
  </si>
  <si>
    <t>SO0607-PD0012</t>
  </si>
  <si>
    <t>SO0615-PD0014</t>
  </si>
  <si>
    <t>SO0615-PD0013</t>
  </si>
  <si>
    <t>SO0620-PD0010</t>
  </si>
  <si>
    <t>SO0620-PD0009</t>
  </si>
  <si>
    <t>SO0621-PD0009</t>
  </si>
  <si>
    <t>SO0621-PD0010</t>
  </si>
  <si>
    <t>SO0622-PD0002</t>
  </si>
  <si>
    <t>SO0622-PD0001</t>
  </si>
  <si>
    <t>SO0632-PD0011</t>
  </si>
  <si>
    <t>SO0632-PD0012</t>
  </si>
  <si>
    <t>SO0642-PD0001</t>
  </si>
  <si>
    <t>SO0642-PD0008</t>
  </si>
  <si>
    <t>SO0646-PD0015</t>
  </si>
  <si>
    <t>SO0646-PD0016</t>
  </si>
  <si>
    <t>SO0650-PD0001</t>
  </si>
  <si>
    <t>SO0650-PD0002</t>
  </si>
  <si>
    <t>SO0652-PD0005</t>
  </si>
  <si>
    <t>SO0652-PD0007</t>
  </si>
  <si>
    <t>SO0657-PD0008</t>
  </si>
  <si>
    <t>SO0657-PD0010</t>
  </si>
  <si>
    <t>SO0659-PD0016</t>
  </si>
  <si>
    <t>SO0659-PD0015</t>
  </si>
  <si>
    <t>SO0661-PD0011</t>
  </si>
  <si>
    <t>SO0661-PD0012</t>
  </si>
  <si>
    <t>SO0662-PD0014</t>
  </si>
  <si>
    <t>SO0662-PD0013</t>
  </si>
  <si>
    <t>SO0662-PD0009</t>
  </si>
  <si>
    <t>SO0662-PD0012</t>
  </si>
  <si>
    <t>SO0666-PD0003</t>
  </si>
  <si>
    <t>SO0666-PD0004</t>
  </si>
  <si>
    <t>SO0669-PD0008</t>
  </si>
  <si>
    <t>SO0669-PD0010</t>
  </si>
  <si>
    <t>SO0675-PD0001</t>
  </si>
  <si>
    <t>SO0675-PD0008</t>
  </si>
  <si>
    <t>SO0677-PD0001</t>
  </si>
  <si>
    <t>SO0677-PD0008</t>
  </si>
  <si>
    <t>SO0678-PD0019</t>
  </si>
  <si>
    <t>SO0678-PD0018</t>
  </si>
  <si>
    <t>SO0684-PD0020</t>
  </si>
  <si>
    <t>SO0684-PD0015</t>
  </si>
  <si>
    <t>SO0684-PD0008</t>
  </si>
  <si>
    <t>SO0684-PD0006</t>
  </si>
  <si>
    <t>SO0686-PD0019</t>
  </si>
  <si>
    <t>SO0686-PD0017</t>
  </si>
  <si>
    <t>SO0688-PD0004</t>
  </si>
  <si>
    <t>SO0688-PD0008</t>
  </si>
  <si>
    <t>SO0693-PD0019</t>
  </si>
  <si>
    <t>SO0693-PD0011</t>
  </si>
  <si>
    <t>SO0695-PD0004</t>
  </si>
  <si>
    <t>SO0695-PD0020</t>
  </si>
  <si>
    <t>SO0699-PD0020</t>
  </si>
  <si>
    <t>SO0699-PD0004</t>
  </si>
  <si>
    <t>SO0703-PD0009</t>
  </si>
  <si>
    <t>SO0703-PD0010</t>
  </si>
  <si>
    <t>SO0704-PD0008</t>
  </si>
  <si>
    <t>SO0704-PD0010</t>
  </si>
  <si>
    <t>SO0704-PD0009</t>
  </si>
  <si>
    <t>SO0721-PD0019</t>
  </si>
  <si>
    <t>SO0721-PD0017</t>
  </si>
  <si>
    <t>SO0725-PD0004</t>
  </si>
  <si>
    <t>SO0725-PD0020</t>
  </si>
  <si>
    <t>SO0726-PD0011</t>
  </si>
  <si>
    <t>SO0726-PD0012</t>
  </si>
  <si>
    <t>SO0727-PD0014</t>
  </si>
  <si>
    <t>SO0727-PD0013</t>
  </si>
  <si>
    <t>SO0729-PD0020</t>
  </si>
  <si>
    <t>SO0729-PD0004</t>
  </si>
  <si>
    <t>SO0733-PD0001</t>
  </si>
  <si>
    <t>SO0733-PD0008</t>
  </si>
  <si>
    <t>SO0740-PD0001</t>
  </si>
  <si>
    <t>SO0740-PD0008</t>
  </si>
  <si>
    <t>SO0742-PD0001</t>
  </si>
  <si>
    <t>SO0742-PD0020</t>
  </si>
  <si>
    <t>SO0750-PD0020</t>
  </si>
  <si>
    <t>SO0750-PD0018</t>
  </si>
  <si>
    <t>SO0751-PD0004</t>
  </si>
  <si>
    <t>SO0751-PD0003</t>
  </si>
  <si>
    <t>SO0752-PD0004</t>
  </si>
  <si>
    <t>SO0752-PD0001</t>
  </si>
  <si>
    <t>SO0754-PD0019</t>
  </si>
  <si>
    <t>SO0754-PD0017</t>
  </si>
  <si>
    <t>SO0763-PD0001</t>
  </si>
  <si>
    <t>SO0763-PD0008</t>
  </si>
  <si>
    <t>SO0764-PD0020</t>
  </si>
  <si>
    <t>SO0764-PD0008</t>
  </si>
  <si>
    <t>SO0772-PD0014</t>
  </si>
  <si>
    <t>SO0772-PD0013</t>
  </si>
  <si>
    <t>SO0773-PD0004</t>
  </si>
  <si>
    <t>SO0773-PD0003</t>
  </si>
  <si>
    <t>SO0775-PD0015</t>
  </si>
  <si>
    <t>SO0775-PD0016</t>
  </si>
  <si>
    <t>SO0779-PD0017</t>
  </si>
  <si>
    <t>SO0779-PD0019</t>
  </si>
  <si>
    <t>SO0788-PD0018</t>
  </si>
  <si>
    <t>SO0788-PD0020</t>
  </si>
  <si>
    <t>SO0794-PD0001</t>
  </si>
  <si>
    <t>SO0794-PD0002</t>
  </si>
  <si>
    <t>SO0796-PD0020</t>
  </si>
  <si>
    <t>SO0796-PD0018</t>
  </si>
  <si>
    <t>SO0798-PD0020</t>
  </si>
  <si>
    <t>SO0798-PD0016</t>
  </si>
  <si>
    <t>SO0799-PD0018</t>
  </si>
  <si>
    <t>SO0799-PD0010</t>
  </si>
  <si>
    <t>SO0803-PD0011</t>
  </si>
  <si>
    <t>SO0803-PD0010</t>
  </si>
  <si>
    <t>SO0808-PD0008</t>
  </si>
  <si>
    <t>SO0808-PD0002</t>
  </si>
  <si>
    <t>SO0818-PD0008</t>
  </si>
  <si>
    <t>SO0818-PD0002</t>
  </si>
  <si>
    <t>SO0824-PD0011</t>
  </si>
  <si>
    <t>SO0824-PD0012</t>
  </si>
  <si>
    <t>SO0825-PD0001</t>
  </si>
  <si>
    <t>SO0825-PD0002</t>
  </si>
  <si>
    <t>SO0830-PD0011</t>
  </si>
  <si>
    <t>SO0830-PD0012</t>
  </si>
  <si>
    <t>SO0832-PD0015</t>
  </si>
  <si>
    <t>SO0832-PD0020</t>
  </si>
  <si>
    <t>SO0838-PD0004</t>
  </si>
  <si>
    <t>SO0838-PD0020</t>
  </si>
  <si>
    <t>SO0844-PD0004</t>
  </si>
  <si>
    <t>SO0844-PD0020</t>
  </si>
  <si>
    <t>SO0852-PD0010</t>
  </si>
  <si>
    <t>SO0852-PD0009</t>
  </si>
  <si>
    <t>SO0854-PD0001</t>
  </si>
  <si>
    <t>SO0854-PD0020</t>
  </si>
  <si>
    <t>SO0855-PD0016</t>
  </si>
  <si>
    <t>SO0855-PD0015</t>
  </si>
  <si>
    <t>SO0860-PD0004</t>
  </si>
  <si>
    <t>SO0860-PD0020</t>
  </si>
  <si>
    <t>SO0862-PD0014</t>
  </si>
  <si>
    <t>SO0862-PD0013</t>
  </si>
  <si>
    <t>SO0866-PD0001</t>
  </si>
  <si>
    <t>SO0866-PD0020</t>
  </si>
  <si>
    <t>SO0866-PD0010</t>
  </si>
  <si>
    <t>SO0866-PD0009</t>
  </si>
  <si>
    <t>SO0866-PD0007</t>
  </si>
  <si>
    <t>SO0866-PD0005</t>
  </si>
  <si>
    <t>SO0868-PD0020</t>
  </si>
  <si>
    <t>SO0868-PD0006</t>
  </si>
  <si>
    <t>SO0880-PD0002</t>
  </si>
  <si>
    <t>SO0880-PD0020</t>
  </si>
  <si>
    <t>SO0881-PD0010</t>
  </si>
  <si>
    <t>SO0881-PD0009</t>
  </si>
  <si>
    <t>SO0892-PD0006</t>
  </si>
  <si>
    <t>SO0892-PD0008</t>
  </si>
  <si>
    <t>SO0897-PD0009</t>
  </si>
  <si>
    <t>SO0897-PD0015</t>
  </si>
  <si>
    <t>SO0899-PD0004</t>
  </si>
  <si>
    <t>SO0899-PD0020</t>
  </si>
  <si>
    <t>SO0901-PD0018</t>
  </si>
  <si>
    <t>SO0901-PD0020</t>
  </si>
  <si>
    <t>SO0901-PD0013</t>
  </si>
  <si>
    <t>SO0901-PD0008</t>
  </si>
  <si>
    <t>SO0902-PD0010</t>
  </si>
  <si>
    <t>SO0902-PD0020</t>
  </si>
  <si>
    <t>SO0903-PD0006</t>
  </si>
  <si>
    <t>SO0903-PD0020</t>
  </si>
  <si>
    <t>SO0906-PD0020</t>
  </si>
  <si>
    <t>SO0906-PD0018</t>
  </si>
  <si>
    <t>SO0907-PD0019</t>
  </si>
  <si>
    <t>SO0907-PD0017</t>
  </si>
  <si>
    <t>SO0911-PD0007</t>
  </si>
  <si>
    <t>SO0911-PD0005</t>
  </si>
  <si>
    <t>SO0913-PD0007</t>
  </si>
  <si>
    <t>SO0913-PD0005</t>
  </si>
  <si>
    <t>SO0920-PD0019</t>
  </si>
  <si>
    <t>SO0920-PD0007</t>
  </si>
  <si>
    <t>SO0922-PD0002</t>
  </si>
  <si>
    <t>SO0922-PD0020</t>
  </si>
  <si>
    <t>SO0927-PD0016</t>
  </si>
  <si>
    <t>SO0927-PD0020</t>
  </si>
  <si>
    <t>SO0938-PD0020</t>
  </si>
  <si>
    <t>SO0938-PD0006</t>
  </si>
  <si>
    <t>SO0942-PD0020</t>
  </si>
  <si>
    <t>SO0942-PD0004</t>
  </si>
  <si>
    <t>SO0945-PD0005</t>
  </si>
  <si>
    <t>SO0945-PD0007</t>
  </si>
  <si>
    <t>SO0948-PD0011</t>
  </si>
  <si>
    <t>SO0948-PD0012</t>
  </si>
  <si>
    <t>SO0952-PD0014</t>
  </si>
  <si>
    <t>SO0952-PD0013</t>
  </si>
  <si>
    <t>SO0962-PD0008</t>
  </si>
  <si>
    <t>SO0962-PD0006</t>
  </si>
  <si>
    <t>SO0965-PD0013</t>
  </si>
  <si>
    <t>SO0965-PD0014</t>
  </si>
  <si>
    <t>SO0973-PD0001</t>
  </si>
  <si>
    <t>SO0973-PD0020</t>
  </si>
  <si>
    <t>SO0978-PD0010</t>
  </si>
  <si>
    <t>SO0978-PD0020</t>
  </si>
  <si>
    <t>SO0979-PD0020</t>
  </si>
  <si>
    <t>SO0979-PD0018</t>
  </si>
  <si>
    <t>SO0992-PD0020</t>
  </si>
  <si>
    <t>SO0992-PD0008</t>
  </si>
  <si>
    <t>SO0998-PD0014</t>
  </si>
  <si>
    <t>SO0998-PD0013</t>
  </si>
  <si>
    <t>SO1002-PD0019</t>
  </si>
  <si>
    <t>SO1002-PD0017</t>
  </si>
  <si>
    <t>SO1003-PD0004</t>
  </si>
  <si>
    <t>SO1003-PD0020</t>
  </si>
  <si>
    <t>SO1004-PD0014</t>
  </si>
  <si>
    <t>SO1004-PD0008</t>
  </si>
  <si>
    <t>SO1011-PD0020</t>
  </si>
  <si>
    <t>SO1011-PD0018</t>
  </si>
  <si>
    <t>SO1013-PD0016</t>
  </si>
  <si>
    <t>SO1013-PD0015</t>
  </si>
  <si>
    <t>SO1018-PD0014</t>
  </si>
  <si>
    <t>SO1018-PD0013</t>
  </si>
  <si>
    <t>SO1027-PD0005</t>
  </si>
  <si>
    <t>SO1027-PD0007</t>
  </si>
  <si>
    <t>Sulawesi, Maluku, North Maluku</t>
  </si>
  <si>
    <t>Bali, East &amp; West Nusa Tenggara</t>
  </si>
  <si>
    <t>Sales Java Region Team</t>
  </si>
  <si>
    <t>TotalDue</t>
  </si>
  <si>
    <t>Row Labels</t>
  </si>
  <si>
    <t>Grand Total</t>
  </si>
  <si>
    <t>2020</t>
  </si>
  <si>
    <t>2021</t>
  </si>
  <si>
    <t>2022</t>
  </si>
  <si>
    <t>Sum of TotalOrderTransaction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</si>
  <si>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</si>
  <si>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</si>
  <si>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</si>
  <si>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</si>
  <si>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</si>
  <si>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</si>
  <si>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</si>
  <si>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</si>
  <si>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</si>
  <si>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</si>
  <si>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</si>
  <si>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</si>
  <si>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</si>
  <si>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Seasonality</t>
  </si>
  <si>
    <t>Sales Trend</t>
  </si>
  <si>
    <t>MoM</t>
  </si>
  <si>
    <t>Jan 2020 - Feb 2020</t>
  </si>
  <si>
    <t>Feb 2020 - Mar 2020</t>
  </si>
  <si>
    <t>Mar 2020 - Apr 2020</t>
  </si>
  <si>
    <t>Apr 2020 - May 2020</t>
  </si>
  <si>
    <t>May 2020 - Jun 2020</t>
  </si>
  <si>
    <t>Jun 2020 - Jul 2020</t>
  </si>
  <si>
    <t>Jul 2020 - Aug 2020</t>
  </si>
  <si>
    <t>Aug 2020 - Sep 2020</t>
  </si>
  <si>
    <t>Sep 2020 - Okt 2020</t>
  </si>
  <si>
    <t>Okt 2020 - Nov 2020</t>
  </si>
  <si>
    <t>Nov 2020 - Des 2020</t>
  </si>
  <si>
    <t>Des 2020 - Jan 2021</t>
  </si>
  <si>
    <t>Jan 2021 - Feb 2021</t>
  </si>
  <si>
    <t>Feb 2021 - Mar 2021</t>
  </si>
  <si>
    <t>Mar 2021 - Apr 2021</t>
  </si>
  <si>
    <t>Apr 2021 - May 2021</t>
  </si>
  <si>
    <t>May 2021 - Jun 2021</t>
  </si>
  <si>
    <t>Jun 2021 - Jul 2021</t>
  </si>
  <si>
    <t>Jul 2021 - Aug 2021</t>
  </si>
  <si>
    <t>Aug 2021 - Sep 2021</t>
  </si>
  <si>
    <t>Sep 2021 - Okt 2021</t>
  </si>
  <si>
    <t>Okt 2021 - Nov 2021</t>
  </si>
  <si>
    <t>Nov 2021 - Des 2021</t>
  </si>
  <si>
    <t>Des 2021 - Jan 2022</t>
  </si>
  <si>
    <t>Jan 2022 - Feb 2022</t>
  </si>
  <si>
    <t>Feb 2022 - Mar 2022</t>
  </si>
  <si>
    <t>Mar 2022 - Apr 2022</t>
  </si>
  <si>
    <t>Apr 2022 - May 2022</t>
  </si>
  <si>
    <t>May 2022 - Jun 2022</t>
  </si>
  <si>
    <t>Jun 2022 - Jul 2022</t>
  </si>
  <si>
    <t>Jul 2022 - Aug 2022</t>
  </si>
  <si>
    <t>Aug 2022 - Sep 2022</t>
  </si>
  <si>
    <t>Sep 2022 - Okt 2022</t>
  </si>
  <si>
    <t>Okt 2022 - Nov 2022</t>
  </si>
  <si>
    <t>Nov 2022 - Des 2022</t>
  </si>
  <si>
    <t>Growth Percentage</t>
  </si>
  <si>
    <t>Growth Analysis(comparing sales MoM &amp; YoY)</t>
  </si>
  <si>
    <t>YoY</t>
  </si>
  <si>
    <t>2020 - 2021</t>
  </si>
  <si>
    <t>2021 - 2022</t>
  </si>
  <si>
    <t>1st month to compare data</t>
  </si>
  <si>
    <t>2nd month to compare data</t>
  </si>
  <si>
    <t>1st year to compare data</t>
  </si>
  <si>
    <t>2nd year to compare data</t>
  </si>
  <si>
    <t>Revenue</t>
  </si>
  <si>
    <t>Total Transaction</t>
  </si>
  <si>
    <t>Year</t>
  </si>
  <si>
    <t>AOV(Average Order)</t>
  </si>
  <si>
    <t>Summary Average of Order</t>
  </si>
  <si>
    <t>Sales Distribution</t>
  </si>
  <si>
    <t>Total 2020 - 2022</t>
  </si>
  <si>
    <t>Histogram</t>
  </si>
  <si>
    <t>Boxplot</t>
  </si>
  <si>
    <t>Category Performance Overview</t>
  </si>
  <si>
    <t>Orders each category</t>
  </si>
  <si>
    <t>Quantity Orders</t>
  </si>
  <si>
    <t>Total Revenue by Category</t>
  </si>
  <si>
    <t>Revenue Contribution %</t>
  </si>
  <si>
    <t>Contribution%</t>
  </si>
  <si>
    <t>Top Products within Categories</t>
  </si>
  <si>
    <t>Sum of ItemTotal</t>
  </si>
  <si>
    <t>Mountain Bike</t>
  </si>
  <si>
    <t>Product Demand Analysis</t>
  </si>
  <si>
    <t>Quantity Order</t>
  </si>
  <si>
    <t>Top 5 Product Trend Analysis &amp; Forecast</t>
  </si>
  <si>
    <t>Realistic Forecast</t>
  </si>
  <si>
    <t>Year Period</t>
  </si>
  <si>
    <t>Optimistic Forecast( Increase with growth Yearly Sales 2%)</t>
  </si>
  <si>
    <t>Low Performance Products</t>
  </si>
  <si>
    <t>Low Performance Categories</t>
  </si>
  <si>
    <t>High and Low Performance Category &amp; Products</t>
  </si>
  <si>
    <t>High Performance Products</t>
  </si>
  <si>
    <t>High Performance Categories</t>
  </si>
  <si>
    <t>Regional Performance Overview</t>
  </si>
  <si>
    <t>Region Sales Team</t>
  </si>
  <si>
    <t>Revenue Contribution</t>
  </si>
  <si>
    <t>Region Sales</t>
  </si>
  <si>
    <t>Sales Team Performance &amp; Trend Analysis</t>
  </si>
  <si>
    <t>Sum of QuantityOrder</t>
  </si>
  <si>
    <t>Multi-line Chart → Monthly Revenue Trend by Sales Team</t>
  </si>
  <si>
    <t>Sales Promotion Method Analysis</t>
  </si>
  <si>
    <t>Revenue Contribution by Promotion Method</t>
  </si>
  <si>
    <t>Sales Teams Method</t>
  </si>
  <si>
    <t>Prospect Contribution by Promotion Method</t>
  </si>
  <si>
    <t>Sum of TotalProspect</t>
  </si>
  <si>
    <t>Conversion / Efficiency Analysis</t>
  </si>
  <si>
    <t>Revenue Per Prospect</t>
  </si>
  <si>
    <t>High Performing Sales Teams</t>
  </si>
  <si>
    <t>High &amp; Low Performing Sales Teams</t>
  </si>
  <si>
    <t>Low Performing Sales Teams</t>
  </si>
  <si>
    <t>Sales Team Efficiency Analysis</t>
  </si>
  <si>
    <t>Prospect per Sales Team</t>
  </si>
  <si>
    <t>Total Prospect</t>
  </si>
  <si>
    <t>Revenue per Prospect</t>
  </si>
  <si>
    <t>Orders Per Prospect</t>
  </si>
  <si>
    <t>Sum of Revenue</t>
  </si>
  <si>
    <t>Partner Store Contribution Analysis</t>
  </si>
  <si>
    <t>Patner Store</t>
  </si>
  <si>
    <t>Partner Store</t>
  </si>
  <si>
    <t>Revenue Contribution(%)</t>
  </si>
  <si>
    <t>Count of SalesOrder</t>
  </si>
  <si>
    <t>Top Repeat Customers</t>
  </si>
  <si>
    <t>Revenue vs Repeat Transactions</t>
  </si>
  <si>
    <t>Partner Type Analysis</t>
  </si>
  <si>
    <t>Patner Type</t>
  </si>
  <si>
    <t>Orders by Partner Type</t>
  </si>
  <si>
    <t>Quantity by Partner Type</t>
  </si>
  <si>
    <t>Revenue Contribution by Partner Type</t>
  </si>
  <si>
    <t>High and Low Partner Stores</t>
  </si>
  <si>
    <t>High Patner Stores</t>
  </si>
  <si>
    <t>Low Patner Stores</t>
  </si>
  <si>
    <t>Region_Sales</t>
  </si>
  <si>
    <t>Province_Sales</t>
  </si>
  <si>
    <t>Revenue by Region</t>
  </si>
  <si>
    <t>Regional Partner Store Distribution Analysis</t>
  </si>
  <si>
    <t>Percentage</t>
  </si>
  <si>
    <t>Revenue by Province</t>
  </si>
  <si>
    <t>Region vs Partner Type</t>
  </si>
  <si>
    <t>Revenue Contribution by Region</t>
  </si>
  <si>
    <t>Partner Store Loyalty / Repeat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</si>
</sst>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3809]dd/mm/yyyy"/>
    <numFmt numFmtId="165" formatCode="[$Rp.]#,##0.00"/>
    <numFmt numFmtId="166" formatCode="&quot;Rp&quot;#,##0.00"/>
    <numFmt numFmtId="167" formatCode="&quot;Rp&quot;#"/>
    <numFmt numFmtId="168" formatCode="[$-F400]h:mm:ss\ AM/PM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scheme val="minor"/>
    </font>
    <font>
      <sz val="8"/>
      <name val="Calibri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9">
    <xf numFmtId="0" fontId="0" fillId="0" borderId="0" xfId="0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9" fontId="10" fillId="0" borderId="1" xfId="0" applyNumberFormat="1" applyFont="1" applyBorder="1"/>
    <xf numFmtId="0" fontId="9" fillId="0" borderId="1" xfId="0" applyFont="1" applyBorder="1" applyAlignment="1">
      <alignment horizontal="center" wrapText="1"/>
    </xf>
    <xf numFmtId="0" fontId="9" fillId="0" borderId="3" xfId="0" applyFont="1" applyBorder="1"/>
    <xf numFmtId="164" fontId="10" fillId="0" borderId="0" xfId="0" applyNumberFormat="1" applyFont="1"/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49" fontId="10" fillId="0" borderId="1" xfId="0" applyNumberFormat="1" applyFont="1" applyBorder="1"/>
    <xf numFmtId="166" fontId="10" fillId="0" borderId="1" xfId="0" applyNumberFormat="1" applyFont="1" applyBorder="1"/>
    <xf numFmtId="2" fontId="10" fillId="0" borderId="1" xfId="0" applyNumberFormat="1" applyFont="1" applyBorder="1"/>
    <xf numFmtId="49" fontId="11" fillId="0" borderId="1" xfId="0" applyNumberFormat="1" applyFont="1" applyBorder="1"/>
    <xf numFmtId="49" fontId="10" fillId="0" borderId="1" xfId="0" quotePrefix="1" applyNumberFormat="1" applyFont="1" applyBorder="1" applyAlignment="1">
      <alignment horizontal="left"/>
    </xf>
    <xf numFmtId="49" fontId="13" fillId="0" borderId="1" xfId="0" quotePrefix="1" applyNumberFormat="1" applyFont="1" applyBorder="1" applyAlignment="1">
      <alignment horizontal="left"/>
    </xf>
    <xf numFmtId="49" fontId="12" fillId="0" borderId="0" xfId="0" applyNumberFormat="1" applyFont="1"/>
    <xf numFmtId="49" fontId="13" fillId="0" borderId="1" xfId="0" applyNumberFormat="1" applyFont="1" applyBorder="1"/>
    <xf numFmtId="49" fontId="13" fillId="0" borderId="2" xfId="0" applyNumberFormat="1" applyFont="1" applyBorder="1"/>
    <xf numFmtId="49" fontId="13" fillId="0" borderId="1" xfId="0" quotePrefix="1" applyNumberFormat="1" applyFont="1" applyBorder="1"/>
    <xf numFmtId="2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/>
    <xf numFmtId="49" fontId="12" fillId="0" borderId="1" xfId="0" applyNumberFormat="1" applyFont="1" applyBorder="1"/>
    <xf numFmtId="49" fontId="10" fillId="0" borderId="5" xfId="0" applyNumberFormat="1" applyFont="1" applyBorder="1"/>
    <xf numFmtId="166" fontId="12" fillId="0" borderId="4" xfId="0" applyNumberFormat="1" applyFont="1" applyBorder="1"/>
    <xf numFmtId="166" fontId="12" fillId="0" borderId="1" xfId="0" applyNumberFormat="1" applyFont="1" applyBorder="1"/>
    <xf numFmtId="0" fontId="9" fillId="0" borderId="6" xfId="0" applyFont="1" applyBorder="1"/>
    <xf numFmtId="0" fontId="14" fillId="0" borderId="6" xfId="0" applyFont="1" applyBorder="1"/>
    <xf numFmtId="2" fontId="12" fillId="0" borderId="1" xfId="0" applyNumberFormat="1" applyFont="1" applyBorder="1"/>
    <xf numFmtId="166" fontId="10" fillId="0" borderId="6" xfId="0" applyNumberFormat="1" applyFont="1" applyBorder="1"/>
    <xf numFmtId="166" fontId="12" fillId="0" borderId="6" xfId="0" applyNumberFormat="1" applyFont="1" applyBorder="1"/>
    <xf numFmtId="49" fontId="10" fillId="0" borderId="6" xfId="0" applyNumberFormat="1" applyFont="1" applyBorder="1"/>
    <xf numFmtId="49" fontId="10" fillId="0" borderId="1" xfId="0" applyNumberFormat="1" applyFont="1" applyBorder="1" applyAlignment="1">
      <alignment horizontal="center"/>
    </xf>
    <xf numFmtId="166" fontId="0" fillId="0" borderId="0" xfId="0" applyNumberFormat="1"/>
    <xf numFmtId="166" fontId="12" fillId="0" borderId="0" xfId="0" applyNumberFormat="1" applyFont="1"/>
    <xf numFmtId="9" fontId="10" fillId="0" borderId="4" xfId="0" applyNumberFormat="1" applyFont="1" applyBorder="1"/>
    <xf numFmtId="0" fontId="9" fillId="0" borderId="3" xfId="0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5" fillId="0" borderId="0" xfId="0" applyFont="1"/>
    <xf numFmtId="0" fontId="15" fillId="0" borderId="0" xfId="0" applyFont="1" applyAlignment="1">
      <alignment horizontal="left" indent="1"/>
    </xf>
    <xf numFmtId="0" fontId="8" fillId="0" borderId="0" xfId="0" applyFont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6" xfId="0" applyFont="1" applyBorder="1"/>
    <xf numFmtId="0" fontId="0" fillId="0" borderId="12" xfId="0" applyBorder="1"/>
    <xf numFmtId="2" fontId="0" fillId="0" borderId="11" xfId="0" applyNumberFormat="1" applyBorder="1"/>
    <xf numFmtId="10" fontId="8" fillId="0" borderId="9" xfId="1" applyNumberFormat="1" applyFont="1" applyBorder="1"/>
    <xf numFmtId="2" fontId="8" fillId="0" borderId="9" xfId="1" applyNumberFormat="1" applyFont="1" applyBorder="1"/>
    <xf numFmtId="2" fontId="0" fillId="0" borderId="9" xfId="0" applyNumberFormat="1" applyBorder="1"/>
    <xf numFmtId="2" fontId="0" fillId="0" borderId="13" xfId="0" applyNumberFormat="1" applyBorder="1"/>
    <xf numFmtId="166" fontId="0" fillId="0" borderId="12" xfId="0" applyNumberFormat="1" applyBorder="1"/>
    <xf numFmtId="2" fontId="0" fillId="0" borderId="12" xfId="0" applyNumberFormat="1" applyBorder="1"/>
    <xf numFmtId="10" fontId="8" fillId="0" borderId="13" xfId="1" applyNumberFormat="1" applyFont="1" applyBorder="1"/>
    <xf numFmtId="2" fontId="0" fillId="0" borderId="8" xfId="0" applyNumberFormat="1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0" fontId="8" fillId="0" borderId="11" xfId="0" applyFont="1" applyBorder="1"/>
    <xf numFmtId="0" fontId="8" fillId="0" borderId="13" xfId="0" applyFont="1" applyBorder="1"/>
    <xf numFmtId="166" fontId="14" fillId="0" borderId="7" xfId="0" applyNumberFormat="1" applyFont="1" applyBorder="1"/>
    <xf numFmtId="2" fontId="0" fillId="0" borderId="14" xfId="0" applyNumberFormat="1" applyBorder="1"/>
    <xf numFmtId="2" fontId="8" fillId="0" borderId="11" xfId="0" applyNumberFormat="1" applyFont="1" applyBorder="1"/>
    <xf numFmtId="0" fontId="8" fillId="0" borderId="12" xfId="0" applyFont="1" applyBorder="1" applyAlignment="1">
      <alignment horizontal="left"/>
    </xf>
    <xf numFmtId="166" fontId="14" fillId="3" borderId="15" xfId="0" applyNumberFormat="1" applyFont="1" applyFill="1" applyBorder="1"/>
    <xf numFmtId="0" fontId="0" fillId="2" borderId="13" xfId="0" applyFill="1" applyBorder="1"/>
    <xf numFmtId="166" fontId="0" fillId="2" borderId="13" xfId="0" applyNumberFormat="1" applyFill="1" applyBorder="1"/>
    <xf numFmtId="0" fontId="7" fillId="2" borderId="13" xfId="0" applyFont="1" applyFill="1" applyBorder="1"/>
    <xf numFmtId="0" fontId="10" fillId="0" borderId="6" xfId="0" applyFont="1" applyBorder="1"/>
    <xf numFmtId="0" fontId="16" fillId="0" borderId="0" xfId="0" applyFont="1"/>
    <xf numFmtId="2" fontId="0" fillId="0" borderId="0" xfId="0" applyNumberFormat="1"/>
    <xf numFmtId="0" fontId="6" fillId="0" borderId="6" xfId="0" applyFont="1" applyBorder="1"/>
    <xf numFmtId="0" fontId="0" fillId="0" borderId="6" xfId="0" applyBorder="1" applyAlignment="1">
      <alignment horizontal="left"/>
    </xf>
    <xf numFmtId="166" fontId="0" fillId="0" borderId="6" xfId="0" applyNumberFormat="1" applyBorder="1"/>
    <xf numFmtId="10" fontId="14" fillId="0" borderId="6" xfId="1" applyNumberFormat="1" applyFont="1" applyBorder="1"/>
    <xf numFmtId="167" fontId="0" fillId="0" borderId="0" xfId="0" applyNumberFormat="1"/>
    <xf numFmtId="0" fontId="17" fillId="4" borderId="7" xfId="0" applyFont="1" applyFill="1" applyBorder="1"/>
    <xf numFmtId="168" fontId="0" fillId="0" borderId="0" xfId="0" applyNumberFormat="1" applyAlignment="1">
      <alignment horizontal="left"/>
    </xf>
    <xf numFmtId="0" fontId="14" fillId="5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166" fontId="0" fillId="6" borderId="0" xfId="0" applyNumberFormat="1" applyFill="1"/>
    <xf numFmtId="0" fontId="19" fillId="0" borderId="0" xfId="0" applyFont="1"/>
    <xf numFmtId="0" fontId="14" fillId="0" borderId="0" xfId="0" applyFont="1"/>
    <xf numFmtId="10" fontId="0" fillId="0" borderId="9" xfId="0" applyNumberFormat="1" applyBorder="1"/>
    <xf numFmtId="0" fontId="9" fillId="0" borderId="0" xfId="0" applyFont="1"/>
    <xf numFmtId="1" fontId="0" fillId="0" borderId="0" xfId="0" applyNumberFormat="1"/>
    <xf numFmtId="0" fontId="5" fillId="0" borderId="0" xfId="0" applyFont="1"/>
    <xf numFmtId="0" fontId="0" fillId="5" borderId="14" xfId="0" applyFill="1" applyBorder="1"/>
    <xf numFmtId="0" fontId="14" fillId="5" borderId="10" xfId="0" applyFont="1" applyFill="1" applyBorder="1"/>
    <xf numFmtId="0" fontId="4" fillId="0" borderId="0" xfId="0" applyFont="1"/>
    <xf numFmtId="0" fontId="9" fillId="0" borderId="16" xfId="0" applyFont="1" applyBorder="1" applyAlignment="1">
      <alignment horizontal="center"/>
    </xf>
    <xf numFmtId="0" fontId="14" fillId="5" borderId="0" xfId="0" applyFont="1" applyFill="1"/>
    <xf numFmtId="0" fontId="0" fillId="0" borderId="6" xfId="0" applyBorder="1"/>
    <xf numFmtId="0" fontId="14" fillId="5" borderId="6" xfId="0" applyFont="1" applyFill="1" applyBorder="1"/>
    <xf numFmtId="166" fontId="14" fillId="5" borderId="6" xfId="0" applyNumberFormat="1" applyFont="1" applyFill="1" applyBorder="1"/>
    <xf numFmtId="0" fontId="0" fillId="0" borderId="0" xfId="0" applyAlignment="1">
      <alignment wrapText="1"/>
    </xf>
    <xf numFmtId="0" fontId="20" fillId="5" borderId="6" xfId="0" applyFont="1" applyFill="1" applyBorder="1"/>
    <xf numFmtId="2" fontId="20" fillId="5" borderId="6" xfId="0" applyNumberFormat="1" applyFont="1" applyFill="1" applyBorder="1"/>
    <xf numFmtId="166" fontId="0" fillId="0" borderId="13" xfId="0" applyNumberFormat="1" applyBorder="1"/>
    <xf numFmtId="166" fontId="20" fillId="5" borderId="6" xfId="0" applyNumberFormat="1" applyFont="1" applyFill="1" applyBorder="1"/>
    <xf numFmtId="2" fontId="14" fillId="5" borderId="10" xfId="0" applyNumberFormat="1" applyFont="1" applyFill="1" applyBorder="1"/>
    <xf numFmtId="166" fontId="0" fillId="7" borderId="12" xfId="0" applyNumberFormat="1" applyFill="1" applyBorder="1"/>
    <xf numFmtId="2" fontId="0" fillId="7" borderId="9" xfId="0" applyNumberFormat="1" applyFill="1" applyBorder="1"/>
    <xf numFmtId="0" fontId="3" fillId="0" borderId="0" xfId="0" applyFont="1"/>
    <xf numFmtId="0" fontId="14" fillId="4" borderId="7" xfId="0" applyFont="1" applyFill="1" applyBorder="1"/>
    <xf numFmtId="0" fontId="14" fillId="7" borderId="6" xfId="0" applyFont="1" applyFill="1" applyBorder="1"/>
    <xf numFmtId="166" fontId="0" fillId="0" borderId="14" xfId="0" applyNumberFormat="1" applyBorder="1"/>
    <xf numFmtId="166" fontId="0" fillId="0" borderId="9" xfId="0" applyNumberFormat="1" applyBorder="1"/>
    <xf numFmtId="0" fontId="14" fillId="7" borderId="10" xfId="0" applyFont="1" applyFill="1" applyBorder="1"/>
    <xf numFmtId="166" fontId="14" fillId="7" borderId="10" xfId="0" applyNumberFormat="1" applyFont="1" applyFill="1" applyBorder="1"/>
    <xf numFmtId="0" fontId="0" fillId="0" borderId="11" xfId="0" applyBorder="1"/>
    <xf numFmtId="0" fontId="14" fillId="7" borderId="12" xfId="0" applyFont="1" applyFill="1" applyBorder="1"/>
    <xf numFmtId="10" fontId="14" fillId="7" borderId="6" xfId="1" applyNumberFormat="1" applyFont="1" applyFill="1" applyBorder="1"/>
    <xf numFmtId="0" fontId="1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0" fillId="0" borderId="13" xfId="0" applyBorder="1"/>
    <xf numFmtId="166" fontId="0" fillId="0" borderId="17" xfId="0" applyNumberFormat="1" applyBorder="1"/>
    <xf numFmtId="166" fontId="0" fillId="0" borderId="18" xfId="0" applyNumberFormat="1" applyBorder="1"/>
    <xf numFmtId="0" fontId="1" fillId="0" borderId="0" xfId="0" applyFo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alignment wrapText="1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Analysis.xlsx]Sales Performance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from 2020 - 2022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Performance Analysis'!$B$10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Performance Analysis'!$A$11:$A$50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'Sales Performance Analysis'!$B$11:$B$50</c:f>
              <c:numCache>
                <c:formatCode>"Rp"#,##0.00</c:formatCode>
                <c:ptCount val="36"/>
                <c:pt idx="0">
                  <c:v>8413435101</c:v>
                </c:pt>
                <c:pt idx="1">
                  <c:v>8873118039</c:v>
                </c:pt>
                <c:pt idx="2">
                  <c:v>9403906569</c:v>
                </c:pt>
                <c:pt idx="3">
                  <c:v>13014811284</c:v>
                </c:pt>
                <c:pt idx="4">
                  <c:v>7369746605</c:v>
                </c:pt>
                <c:pt idx="5">
                  <c:v>9495793700</c:v>
                </c:pt>
                <c:pt idx="6">
                  <c:v>6938459794</c:v>
                </c:pt>
                <c:pt idx="7">
                  <c:v>9982499020</c:v>
                </c:pt>
                <c:pt idx="8">
                  <c:v>5559243162</c:v>
                </c:pt>
                <c:pt idx="9">
                  <c:v>6688805798</c:v>
                </c:pt>
                <c:pt idx="10">
                  <c:v>13241776433</c:v>
                </c:pt>
                <c:pt idx="11">
                  <c:v>12089252655</c:v>
                </c:pt>
                <c:pt idx="12">
                  <c:v>6006920922</c:v>
                </c:pt>
                <c:pt idx="13">
                  <c:v>10810944665</c:v>
                </c:pt>
                <c:pt idx="14">
                  <c:v>10531075262</c:v>
                </c:pt>
                <c:pt idx="15">
                  <c:v>5909070377</c:v>
                </c:pt>
                <c:pt idx="16">
                  <c:v>10961188957</c:v>
                </c:pt>
                <c:pt idx="17">
                  <c:v>7378988884</c:v>
                </c:pt>
                <c:pt idx="18">
                  <c:v>6490006504</c:v>
                </c:pt>
                <c:pt idx="19">
                  <c:v>7748171035</c:v>
                </c:pt>
                <c:pt idx="20">
                  <c:v>3724306588</c:v>
                </c:pt>
                <c:pt idx="21">
                  <c:v>7350906379</c:v>
                </c:pt>
                <c:pt idx="22">
                  <c:v>7823993577</c:v>
                </c:pt>
                <c:pt idx="23">
                  <c:v>7224821082</c:v>
                </c:pt>
                <c:pt idx="24">
                  <c:v>8994015941</c:v>
                </c:pt>
                <c:pt idx="25">
                  <c:v>6143660865</c:v>
                </c:pt>
                <c:pt idx="26">
                  <c:v>7050162013</c:v>
                </c:pt>
                <c:pt idx="27">
                  <c:v>10076428067</c:v>
                </c:pt>
                <c:pt idx="28">
                  <c:v>8990850316</c:v>
                </c:pt>
                <c:pt idx="29">
                  <c:v>6694582334</c:v>
                </c:pt>
                <c:pt idx="30">
                  <c:v>4903260764</c:v>
                </c:pt>
                <c:pt idx="31">
                  <c:v>6487507383</c:v>
                </c:pt>
                <c:pt idx="32">
                  <c:v>8517428394</c:v>
                </c:pt>
                <c:pt idx="33">
                  <c:v>13173162638</c:v>
                </c:pt>
                <c:pt idx="34">
                  <c:v>7891588474</c:v>
                </c:pt>
                <c:pt idx="35">
                  <c:v>4816011222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7-4AC9-8E9F-589F7829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302879"/>
        <c:axId val="1516317759"/>
      </c:lineChart>
      <c:catAx>
        <c:axId val="15163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17759"/>
        <c:crosses val="autoZero"/>
        <c:auto val="1"/>
        <c:lblAlgn val="ctr"/>
        <c:lblOffset val="100"/>
        <c:noMultiLvlLbl val="0"/>
      </c:catAx>
      <c:valAx>
        <c:axId val="15163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Analysis.xlsx]Sales Performance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Seasonality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Performance Analysis'!$B$52:$B$53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Performance Analysis'!$B$54:$B$66</c:f>
              <c:numCache>
                <c:formatCode>"Rp"#,##0.00</c:formatCode>
                <c:ptCount val="12"/>
                <c:pt idx="0">
                  <c:v>8413435101</c:v>
                </c:pt>
                <c:pt idx="1">
                  <c:v>8873118039</c:v>
                </c:pt>
                <c:pt idx="2">
                  <c:v>9403906569</c:v>
                </c:pt>
                <c:pt idx="3">
                  <c:v>13014811284</c:v>
                </c:pt>
                <c:pt idx="4">
                  <c:v>7369746605</c:v>
                </c:pt>
                <c:pt idx="5">
                  <c:v>9495793700</c:v>
                </c:pt>
                <c:pt idx="6">
                  <c:v>6938459794</c:v>
                </c:pt>
                <c:pt idx="7">
                  <c:v>9982499020</c:v>
                </c:pt>
                <c:pt idx="8">
                  <c:v>5559243162</c:v>
                </c:pt>
                <c:pt idx="9">
                  <c:v>6688805798</c:v>
                </c:pt>
                <c:pt idx="10">
                  <c:v>13241776433</c:v>
                </c:pt>
                <c:pt idx="11">
                  <c:v>12089252655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C-4651-B1E3-A0378F3F18F3}"/>
            </c:ext>
          </c:extLst>
        </c:ser>
        <c:ser>
          <c:idx val="1"/>
          <c:order val="1"/>
          <c:tx>
            <c:strRef>
              <c:f>'Sales Performance Analysis'!$C$52:$C$53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Performance Analysis'!$C$54:$C$66</c:f>
              <c:numCache>
                <c:formatCode>"Rp"#,##0.00</c:formatCode>
                <c:ptCount val="12"/>
                <c:pt idx="0">
                  <c:v>6006920922</c:v>
                </c:pt>
                <c:pt idx="1">
                  <c:v>10810944665</c:v>
                </c:pt>
                <c:pt idx="2">
                  <c:v>10531075262</c:v>
                </c:pt>
                <c:pt idx="3">
                  <c:v>5909070377</c:v>
                </c:pt>
                <c:pt idx="4">
                  <c:v>10961188957</c:v>
                </c:pt>
                <c:pt idx="5">
                  <c:v>7378988884</c:v>
                </c:pt>
                <c:pt idx="6">
                  <c:v>6490006504</c:v>
                </c:pt>
                <c:pt idx="7">
                  <c:v>7748171035</c:v>
                </c:pt>
                <c:pt idx="8">
                  <c:v>3724306588</c:v>
                </c:pt>
                <c:pt idx="9">
                  <c:v>7350906379</c:v>
                </c:pt>
                <c:pt idx="10">
                  <c:v>7823993577</c:v>
                </c:pt>
                <c:pt idx="11">
                  <c:v>7224821082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C-4651-B1E3-A0378F3F18F3}"/>
            </c:ext>
          </c:extLst>
        </c:ser>
        <c:ser>
          <c:idx val="2"/>
          <c:order val="2"/>
          <c:tx>
            <c:strRef>
              <c:f>'Sales Performance Analysis'!$D$52:$D$53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Performance Analysis'!$D$54:$D$66</c:f>
              <c:numCache>
                <c:formatCode>"Rp"#,##0.00</c:formatCode>
                <c:ptCount val="12"/>
                <c:pt idx="0">
                  <c:v>8994015941</c:v>
                </c:pt>
                <c:pt idx="1">
                  <c:v>6143660865</c:v>
                </c:pt>
                <c:pt idx="2">
                  <c:v>7050162013</c:v>
                </c:pt>
                <c:pt idx="3">
                  <c:v>10076428067</c:v>
                </c:pt>
                <c:pt idx="4">
                  <c:v>8990850316</c:v>
                </c:pt>
                <c:pt idx="5">
                  <c:v>6694582334</c:v>
                </c:pt>
                <c:pt idx="6">
                  <c:v>4903260764</c:v>
                </c:pt>
                <c:pt idx="7">
                  <c:v>6487507383</c:v>
                </c:pt>
                <c:pt idx="8">
                  <c:v>8517428394</c:v>
                </c:pt>
                <c:pt idx="9">
                  <c:v>13173162638</c:v>
                </c:pt>
                <c:pt idx="10">
                  <c:v>7891588474</c:v>
                </c:pt>
                <c:pt idx="11">
                  <c:v>4816011222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C-4651-B1E3-A0378F3F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847823"/>
        <c:axId val="1729860783"/>
      </c:lineChart>
      <c:catAx>
        <c:axId val="17298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60783"/>
        <c:crosses val="autoZero"/>
        <c:auto val="1"/>
        <c:lblAlgn val="ctr"/>
        <c:lblOffset val="100"/>
        <c:noMultiLvlLbl val="0"/>
      </c:catAx>
      <c:valAx>
        <c:axId val="17298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4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MoM</a:t>
            </a:r>
            <a:r>
              <a:rPr lang="en-US" baseline="0"/>
              <a:t> </a:t>
            </a:r>
            <a:r>
              <a:rPr lang="en-US"/>
              <a:t>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Performance Analysis'!$D$89</c:f>
              <c:strCache>
                <c:ptCount val="1"/>
                <c:pt idx="0">
                  <c:v>Growth 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Analysis'!$A$90:$A$124</c:f>
              <c:strCache>
                <c:ptCount val="35"/>
                <c:pt idx="0">
                  <c:v>Jan 2020 - Feb 2020</c:v>
                </c:pt>
                <c:pt idx="1">
                  <c:v>Feb 2020 - Mar 2020</c:v>
                </c:pt>
                <c:pt idx="2">
                  <c:v>Mar 2020 - Apr 2020</c:v>
                </c:pt>
                <c:pt idx="3">
                  <c:v>Apr 2020 - May 2020</c:v>
                </c:pt>
                <c:pt idx="4">
                  <c:v>May 2020 - Jun 2020</c:v>
                </c:pt>
                <c:pt idx="5">
                  <c:v>Jun 2020 - Jul 2020</c:v>
                </c:pt>
                <c:pt idx="6">
                  <c:v>Jul 2020 - Aug 2020</c:v>
                </c:pt>
                <c:pt idx="7">
                  <c:v>Aug 2020 - Sep 2020</c:v>
                </c:pt>
                <c:pt idx="8">
                  <c:v>Sep 2020 - Okt 2020</c:v>
                </c:pt>
                <c:pt idx="9">
                  <c:v>Okt 2020 - Nov 2020</c:v>
                </c:pt>
                <c:pt idx="10">
                  <c:v>Nov 2020 - Des 2020</c:v>
                </c:pt>
                <c:pt idx="11">
                  <c:v>Des 2020 - Jan 2021</c:v>
                </c:pt>
                <c:pt idx="12">
                  <c:v>Jan 2021 - Feb 2021</c:v>
                </c:pt>
                <c:pt idx="13">
                  <c:v>Feb 2021 - Mar 2021</c:v>
                </c:pt>
                <c:pt idx="14">
                  <c:v>Mar 2021 - Apr 2021</c:v>
                </c:pt>
                <c:pt idx="15">
                  <c:v>Apr 2021 - May 2021</c:v>
                </c:pt>
                <c:pt idx="16">
                  <c:v>May 2021 - Jun 2021</c:v>
                </c:pt>
                <c:pt idx="17">
                  <c:v>Jun 2021 - Jul 2021</c:v>
                </c:pt>
                <c:pt idx="18">
                  <c:v>Jul 2021 - Aug 2021</c:v>
                </c:pt>
                <c:pt idx="19">
                  <c:v>Aug 2021 - Sep 2021</c:v>
                </c:pt>
                <c:pt idx="20">
                  <c:v>Sep 2021 - Okt 2021</c:v>
                </c:pt>
                <c:pt idx="21">
                  <c:v>Okt 2021 - Nov 2021</c:v>
                </c:pt>
                <c:pt idx="22">
                  <c:v>Nov 2021 - Des 2021</c:v>
                </c:pt>
                <c:pt idx="23">
                  <c:v>Des 2021 - Jan 2022</c:v>
                </c:pt>
                <c:pt idx="24">
                  <c:v>Jan 2022 - Feb 2022</c:v>
                </c:pt>
                <c:pt idx="25">
                  <c:v>Feb 2022 - Mar 2022</c:v>
                </c:pt>
                <c:pt idx="26">
                  <c:v>Mar 2022 - Apr 2022</c:v>
                </c:pt>
                <c:pt idx="27">
                  <c:v>Apr 2022 - May 2022</c:v>
                </c:pt>
                <c:pt idx="28">
                  <c:v>May 2022 - Jun 2022</c:v>
                </c:pt>
                <c:pt idx="29">
                  <c:v>Jun 2022 - Jul 2022</c:v>
                </c:pt>
                <c:pt idx="30">
                  <c:v>Jul 2022 - Aug 2022</c:v>
                </c:pt>
                <c:pt idx="31">
                  <c:v>Aug 2022 - Sep 2022</c:v>
                </c:pt>
                <c:pt idx="32">
                  <c:v>Sep 2022 - Okt 2022</c:v>
                </c:pt>
                <c:pt idx="33">
                  <c:v>Okt 2022 - Nov 2022</c:v>
                </c:pt>
                <c:pt idx="34">
                  <c:v>Nov 2022 - Des 2022</c:v>
                </c:pt>
              </c:strCache>
            </c:strRef>
          </c:cat>
          <c:val>
            <c:numRef>
              <c:f>'Sales Performance Analysis'!$D$90:$D$124</c:f>
              <c:numCache>
                <c:formatCode>0.00%</c:formatCode>
                <c:ptCount val="35"/>
                <c:pt idx="0">
                  <c:v>5.4636772314956492E-2</c:v>
                </c:pt>
                <c:pt idx="1">
                  <c:v>5.9819843223884332E-2</c:v>
                </c:pt>
                <c:pt idx="2">
                  <c:v>0.38397922060427053</c:v>
                </c:pt>
                <c:pt idx="3">
                  <c:v>-0.43374156995575225</c:v>
                </c:pt>
                <c:pt idx="4">
                  <c:v>0.28848306582991395</c:v>
                </c:pt>
                <c:pt idx="5">
                  <c:v>-0.26931228571235705</c:v>
                </c:pt>
                <c:pt idx="6">
                  <c:v>0.43871973267501219</c:v>
                </c:pt>
                <c:pt idx="7">
                  <c:v>-0.44310105607202954</c:v>
                </c:pt>
                <c:pt idx="8">
                  <c:v>0.20318640561022469</c:v>
                </c:pt>
                <c:pt idx="9">
                  <c:v>0.97969216522318292</c:v>
                </c:pt>
                <c:pt idx="10">
                  <c:v>-8.7036945823052922E-2</c:v>
                </c:pt>
                <c:pt idx="11">
                  <c:v>-0.50311891947137077</c:v>
                </c:pt>
                <c:pt idx="12">
                  <c:v>0.79974812476813895</c:v>
                </c:pt>
                <c:pt idx="13">
                  <c:v>-2.5887599249866292E-2</c:v>
                </c:pt>
                <c:pt idx="14">
                  <c:v>-0.4388920190968435</c:v>
                </c:pt>
                <c:pt idx="15">
                  <c:v>0.85497688429375762</c:v>
                </c:pt>
                <c:pt idx="16">
                  <c:v>-0.32680761978036577</c:v>
                </c:pt>
                <c:pt idx="17">
                  <c:v>-0.12047482303809905</c:v>
                </c:pt>
                <c:pt idx="18">
                  <c:v>0.19386182898654303</c:v>
                </c:pt>
                <c:pt idx="19">
                  <c:v>-0.51933087548318424</c:v>
                </c:pt>
                <c:pt idx="20">
                  <c:v>0.97376510373372083</c:v>
                </c:pt>
                <c:pt idx="21">
                  <c:v>6.4357668783744965E-2</c:v>
                </c:pt>
                <c:pt idx="22">
                  <c:v>-7.6581414478837581E-2</c:v>
                </c:pt>
                <c:pt idx="23">
                  <c:v>0.24487732483892119</c:v>
                </c:pt>
                <c:pt idx="24">
                  <c:v>-0.31691683611615695</c:v>
                </c:pt>
                <c:pt idx="25">
                  <c:v>0.14755064902170506</c:v>
                </c:pt>
                <c:pt idx="26">
                  <c:v>0.4292477319556316</c:v>
                </c:pt>
                <c:pt idx="27">
                  <c:v>-0.10773438204310064</c:v>
                </c:pt>
                <c:pt idx="28">
                  <c:v>-0.25540053513221006</c:v>
                </c:pt>
                <c:pt idx="29">
                  <c:v>-0.26757779359921458</c:v>
                </c:pt>
                <c:pt idx="30">
                  <c:v>0.32310062532909173</c:v>
                </c:pt>
                <c:pt idx="31">
                  <c:v>0.3128969095772049</c:v>
                </c:pt>
                <c:pt idx="32">
                  <c:v>0.5466126662455626</c:v>
                </c:pt>
                <c:pt idx="33">
                  <c:v>-0.40093440801865549</c:v>
                </c:pt>
                <c:pt idx="34">
                  <c:v>-0.38972853971452542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C-4C56-8FFE-2B77629A2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582736"/>
        <c:axId val="1093571696"/>
      </c:lineChart>
      <c:catAx>
        <c:axId val="10935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71696"/>
        <c:crosses val="autoZero"/>
        <c:auto val="1"/>
        <c:lblAlgn val="ctr"/>
        <c:lblOffset val="100"/>
        <c:noMultiLvlLbl val="0"/>
      </c:catAx>
      <c:valAx>
        <c:axId val="10935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YoY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Performance Analysis'!$D$126</c:f>
              <c:strCache>
                <c:ptCount val="1"/>
                <c:pt idx="0">
                  <c:v>Growth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888232720909886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32-42B7-8401-8FE4C496CD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 Analysis'!$A$127:$A$128</c:f>
              <c:strCache>
                <c:ptCount val="2"/>
                <c:pt idx="0">
                  <c:v>2020 - 2021</c:v>
                </c:pt>
                <c:pt idx="1">
                  <c:v>2021 - 2022</c:v>
                </c:pt>
              </c:strCache>
            </c:strRef>
          </c:cat>
          <c:val>
            <c:numRef>
              <c:f>'Sales Performance Analysis'!$D$127:$D$128</c:f>
              <c:numCache>
                <c:formatCode>0.00%</c:formatCode>
                <c:ptCount val="2"/>
                <c:pt idx="0">
                  <c:v>-0.17205643284969763</c:v>
                </c:pt>
                <c:pt idx="1">
                  <c:v>1.9337283119010455E-2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5-4A2C-96F7-361305C64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546736"/>
        <c:axId val="1093552016"/>
      </c:barChart>
      <c:catAx>
        <c:axId val="109354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52016"/>
        <c:crosses val="autoZero"/>
        <c:auto val="1"/>
        <c:lblAlgn val="ctr"/>
        <c:lblOffset val="100"/>
        <c:noMultiLvlLbl val="0"/>
      </c:catAx>
      <c:valAx>
        <c:axId val="109355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4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Category Performance</a:t>
            </a:r>
            <a:r>
              <a:rPr lang="en-ID" baseline="0"/>
              <a:t> by Revenue</a:t>
            </a:r>
            <a:r>
              <a:rPr lang="en-ID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&amp; Category Analysis'!$B$2</c:f>
              <c:strCache>
                <c:ptCount val="1"/>
                <c:pt idx="0">
                  <c:v>Total Revenue by 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Analysis'!$A$3:$A$12</c:f>
              <c:strCache>
                <c:ptCount val="9"/>
                <c:pt idx="0">
                  <c:v>Basketball</c:v>
                </c:pt>
                <c:pt idx="1">
                  <c:v>Bicycle</c:v>
                </c:pt>
                <c:pt idx="2">
                  <c:v>Billiard</c:v>
                </c:pt>
                <c:pt idx="3">
                  <c:v>Fishing Equipment</c:v>
                </c:pt>
                <c:pt idx="4">
                  <c:v>Futsal</c:v>
                </c:pt>
                <c:pt idx="5">
                  <c:v>Golf</c:v>
                </c:pt>
                <c:pt idx="6">
                  <c:v>Gym &amp; Fitness</c:v>
                </c:pt>
                <c:pt idx="7">
                  <c:v>Hiking &amp; Camping</c:v>
                </c:pt>
                <c:pt idx="8">
                  <c:v>Outdoors Sport</c:v>
                </c:pt>
              </c:strCache>
            </c:strRef>
          </c:cat>
          <c:val>
            <c:numRef>
              <c:f>'Product &amp; Category Analysis'!$B$3:$B$12</c:f>
              <c:numCache>
                <c:formatCode>"Rp"#,##0.00</c:formatCode>
                <c:ptCount val="9"/>
                <c:pt idx="0">
                  <c:v>5778248850</c:v>
                </c:pt>
                <c:pt idx="1">
                  <c:v>109802799810</c:v>
                </c:pt>
                <c:pt idx="2">
                  <c:v>13496671580</c:v>
                </c:pt>
                <c:pt idx="3">
                  <c:v>3419283660</c:v>
                </c:pt>
                <c:pt idx="4">
                  <c:v>3066297420</c:v>
                </c:pt>
                <c:pt idx="5">
                  <c:v>69033801500</c:v>
                </c:pt>
                <c:pt idx="6">
                  <c:v>84120889453</c:v>
                </c:pt>
                <c:pt idx="7">
                  <c:v>6003969090</c:v>
                </c:pt>
                <c:pt idx="8">
                  <c:v>2047939440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0-49E1-9DF3-4EDC1F4EA458}"/>
            </c:ext>
          </c:extLst>
        </c:ser>
        <c:ser>
          <c:idx val="1"/>
          <c:order val="1"/>
          <c:tx>
            <c:strRef>
              <c:f>'Product &amp; Category Analysis'!$C$2</c:f>
              <c:strCache>
                <c:ptCount val="1"/>
                <c:pt idx="0">
                  <c:v>Quantity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Analysis'!$A$3:$A$12</c:f>
              <c:strCache>
                <c:ptCount val="9"/>
                <c:pt idx="0">
                  <c:v>Basketball</c:v>
                </c:pt>
                <c:pt idx="1">
                  <c:v>Bicycle</c:v>
                </c:pt>
                <c:pt idx="2">
                  <c:v>Billiard</c:v>
                </c:pt>
                <c:pt idx="3">
                  <c:v>Fishing Equipment</c:v>
                </c:pt>
                <c:pt idx="4">
                  <c:v>Futsal</c:v>
                </c:pt>
                <c:pt idx="5">
                  <c:v>Golf</c:v>
                </c:pt>
                <c:pt idx="6">
                  <c:v>Gym &amp; Fitness</c:v>
                </c:pt>
                <c:pt idx="7">
                  <c:v>Hiking &amp; Camping</c:v>
                </c:pt>
                <c:pt idx="8">
                  <c:v>Outdoors Sport</c:v>
                </c:pt>
              </c:strCache>
            </c:strRef>
          </c:cat>
          <c:val>
            <c:numRef>
              <c:f>'Product &amp; Category Analysis'!$C$3:$C$12</c:f>
              <c:numCache>
                <c:formatCode>0.00</c:formatCode>
                <c:ptCount val="9"/>
                <c:pt idx="0">
                  <c:v>14162</c:v>
                </c:pt>
                <c:pt idx="1">
                  <c:v>31926</c:v>
                </c:pt>
                <c:pt idx="2">
                  <c:v>27343</c:v>
                </c:pt>
                <c:pt idx="3">
                  <c:v>29794</c:v>
                </c:pt>
                <c:pt idx="4">
                  <c:v>13481</c:v>
                </c:pt>
                <c:pt idx="5">
                  <c:v>42771</c:v>
                </c:pt>
                <c:pt idx="6">
                  <c:v>91209</c:v>
                </c:pt>
                <c:pt idx="7">
                  <c:v>30888</c:v>
                </c:pt>
                <c:pt idx="8">
                  <c:v>16032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0-49E1-9DF3-4EDC1F4EA458}"/>
            </c:ext>
          </c:extLst>
        </c:ser>
        <c:ser>
          <c:idx val="2"/>
          <c:order val="2"/>
          <c:tx>
            <c:strRef>
              <c:f>'Product &amp; Category Analysis'!$D$2</c:f>
              <c:strCache>
                <c:ptCount val="1"/>
                <c:pt idx="0">
                  <c:v>Orders each category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Analysis'!$A$3:$A$12</c:f>
              <c:strCache>
                <c:ptCount val="9"/>
                <c:pt idx="0">
                  <c:v>Basketball</c:v>
                </c:pt>
                <c:pt idx="1">
                  <c:v>Bicycle</c:v>
                </c:pt>
                <c:pt idx="2">
                  <c:v>Billiard</c:v>
                </c:pt>
                <c:pt idx="3">
                  <c:v>Fishing Equipment</c:v>
                </c:pt>
                <c:pt idx="4">
                  <c:v>Futsal</c:v>
                </c:pt>
                <c:pt idx="5">
                  <c:v>Golf</c:v>
                </c:pt>
                <c:pt idx="6">
                  <c:v>Gym &amp; Fitness</c:v>
                </c:pt>
                <c:pt idx="7">
                  <c:v>Hiking &amp; Camping</c:v>
                </c:pt>
                <c:pt idx="8">
                  <c:v>Outdoors Sport</c:v>
                </c:pt>
              </c:strCache>
            </c:strRef>
          </c:cat>
          <c:val>
            <c:numRef>
              <c:f>'Product &amp; Category Analysis'!$D$3:$D$12</c:f>
              <c:numCache>
                <c:formatCode>General</c:formatCode>
                <c:ptCount val="9"/>
                <c:pt idx="0">
                  <c:v>159</c:v>
                </c:pt>
                <c:pt idx="1">
                  <c:v>358</c:v>
                </c:pt>
                <c:pt idx="2">
                  <c:v>332</c:v>
                </c:pt>
                <c:pt idx="3">
                  <c:v>335</c:v>
                </c:pt>
                <c:pt idx="4">
                  <c:v>165</c:v>
                </c:pt>
                <c:pt idx="5">
                  <c:v>482</c:v>
                </c:pt>
                <c:pt idx="6">
                  <c:v>1024</c:v>
                </c:pt>
                <c:pt idx="7">
                  <c:v>355</c:v>
                </c:pt>
                <c:pt idx="8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0-49E1-9DF3-4EDC1F4EA4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127520"/>
        <c:axId val="140116960"/>
      </c:barChart>
      <c:catAx>
        <c:axId val="140127520"/>
        <c:scaling>
          <c:orientation val="minMax"/>
        </c:scaling>
        <c:delete val="0"/>
        <c:axPos val="b"/>
        <c:numFmt formatCode="&quot;Rp&quot;#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6960"/>
        <c:crosses val="autoZero"/>
        <c:auto val="1"/>
        <c:lblAlgn val="ctr"/>
        <c:lblOffset val="100"/>
        <c:noMultiLvlLbl val="0"/>
      </c:catAx>
      <c:valAx>
        <c:axId val="1401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Analysis!PivotTable11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Category</a:t>
            </a:r>
            <a:r>
              <a:rPr lang="en-ID" baseline="0"/>
              <a:t> by Orders Chart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&amp; Category Analysis'!$O$2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&amp; Category Analysis'!$N$3:$N$12</c:f>
              <c:strCache>
                <c:ptCount val="9"/>
                <c:pt idx="0">
                  <c:v>Basketball</c:v>
                </c:pt>
                <c:pt idx="1">
                  <c:v>Bicycle</c:v>
                </c:pt>
                <c:pt idx="2">
                  <c:v>Billiard</c:v>
                </c:pt>
                <c:pt idx="3">
                  <c:v>Fishing Equipment</c:v>
                </c:pt>
                <c:pt idx="4">
                  <c:v>Futsal</c:v>
                </c:pt>
                <c:pt idx="5">
                  <c:v>Golf</c:v>
                </c:pt>
                <c:pt idx="6">
                  <c:v>Gym &amp; Fitness</c:v>
                </c:pt>
                <c:pt idx="7">
                  <c:v>Hiking &amp; Camping</c:v>
                </c:pt>
                <c:pt idx="8">
                  <c:v>Outdoors Sport</c:v>
                </c:pt>
              </c:strCache>
            </c:strRef>
          </c:cat>
          <c:val>
            <c:numRef>
              <c:f>'Product &amp; Category Analysis'!$O$3:$O$12</c:f>
              <c:numCache>
                <c:formatCode>General</c:formatCode>
                <c:ptCount val="9"/>
                <c:pt idx="0">
                  <c:v>159</c:v>
                </c:pt>
                <c:pt idx="1">
                  <c:v>358</c:v>
                </c:pt>
                <c:pt idx="2">
                  <c:v>332</c:v>
                </c:pt>
                <c:pt idx="3">
                  <c:v>335</c:v>
                </c:pt>
                <c:pt idx="4">
                  <c:v>165</c:v>
                </c:pt>
                <c:pt idx="5">
                  <c:v>482</c:v>
                </c:pt>
                <c:pt idx="6">
                  <c:v>1024</c:v>
                </c:pt>
                <c:pt idx="7">
                  <c:v>355</c:v>
                </c:pt>
                <c:pt idx="8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698-A8FB-15676A7F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78560"/>
        <c:axId val="140109280"/>
      </c:barChart>
      <c:catAx>
        <c:axId val="14007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9280"/>
        <c:crosses val="autoZero"/>
        <c:auto val="1"/>
        <c:lblAlgn val="ctr"/>
        <c:lblOffset val="100"/>
        <c:noMultiLvlLbl val="0"/>
      </c:catAx>
      <c:valAx>
        <c:axId val="1401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Category</a:t>
            </a:r>
            <a:r>
              <a:rPr lang="en-ID" baseline="0"/>
              <a:t> by Quantity Orders Chart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&amp; Category Analysis'!$S$3:$S$12</c:f>
              <c:strCache>
                <c:ptCount val="9"/>
                <c:pt idx="0">
                  <c:v>Basketball</c:v>
                </c:pt>
                <c:pt idx="1">
                  <c:v>Bicycle</c:v>
                </c:pt>
                <c:pt idx="2">
                  <c:v>Billiard</c:v>
                </c:pt>
                <c:pt idx="3">
                  <c:v>Fishing Equipment</c:v>
                </c:pt>
                <c:pt idx="4">
                  <c:v>Futsal</c:v>
                </c:pt>
                <c:pt idx="5">
                  <c:v>Golf</c:v>
                </c:pt>
                <c:pt idx="6">
                  <c:v>Gym &amp; Fitness</c:v>
                </c:pt>
                <c:pt idx="7">
                  <c:v>Hiking &amp; Camping</c:v>
                </c:pt>
                <c:pt idx="8">
                  <c:v>Outdoors Sport</c:v>
                </c:pt>
              </c:strCache>
            </c:strRef>
          </c:cat>
          <c:val>
            <c:numRef>
              <c:f>'Product &amp; Category Analysis'!$T$3:$T$12</c:f>
              <c:numCache>
                <c:formatCode>0.00</c:formatCode>
                <c:ptCount val="9"/>
                <c:pt idx="0">
                  <c:v>14162</c:v>
                </c:pt>
                <c:pt idx="1">
                  <c:v>31926</c:v>
                </c:pt>
                <c:pt idx="2">
                  <c:v>27343</c:v>
                </c:pt>
                <c:pt idx="3">
                  <c:v>29794</c:v>
                </c:pt>
                <c:pt idx="4">
                  <c:v>13481</c:v>
                </c:pt>
                <c:pt idx="5">
                  <c:v>42771</c:v>
                </c:pt>
                <c:pt idx="6">
                  <c:v>91209</c:v>
                </c:pt>
                <c:pt idx="7">
                  <c:v>30888</c:v>
                </c:pt>
                <c:pt idx="8">
                  <c:v>16032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0-4BD8-BF1D-401CEFD9C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3520736"/>
        <c:axId val="1853521216"/>
      </c:barChart>
      <c:catAx>
        <c:axId val="185352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21216"/>
        <c:crosses val="autoZero"/>
        <c:auto val="1"/>
        <c:lblAlgn val="ctr"/>
        <c:lblOffset val="100"/>
        <c:noMultiLvlLbl val="0"/>
      </c:catAx>
      <c:valAx>
        <c:axId val="185352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[Red]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2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</a:t>
            </a:r>
            <a:r>
              <a:rPr lang="en-ID" baseline="0"/>
              <a:t> 5 Products by Revenue</a:t>
            </a:r>
            <a:endParaRPr lang="en-ID"/>
          </a:p>
        </c:rich>
      </c:tx>
      <c:layout>
        <c:manualLayout>
          <c:xMode val="edge"/>
          <c:yMode val="edge"/>
          <c:x val="0.34616660936956151"/>
          <c:y val="7.3562707549185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Analysis'!$D$39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Analysis'!$C$40:$C$45</c:f>
              <c:strCache>
                <c:ptCount val="5"/>
                <c:pt idx="0">
                  <c:v>Mountain Bike</c:v>
                </c:pt>
                <c:pt idx="1">
                  <c:v>Treadmill</c:v>
                </c:pt>
                <c:pt idx="2">
                  <c:v>Bench Press</c:v>
                </c:pt>
                <c:pt idx="3">
                  <c:v>Stick Golf Bag</c:v>
                </c:pt>
                <c:pt idx="4">
                  <c:v>Road Bike</c:v>
                </c:pt>
              </c:strCache>
            </c:strRef>
          </c:cat>
          <c:val>
            <c:numRef>
              <c:f>'Product &amp; Category Analysis'!$D$40:$D$45</c:f>
              <c:numCache>
                <c:formatCode>"Rp"#,##0.00</c:formatCode>
                <c:ptCount val="5"/>
                <c:pt idx="0">
                  <c:v>31610057430</c:v>
                </c:pt>
                <c:pt idx="1">
                  <c:v>31829133590</c:v>
                </c:pt>
                <c:pt idx="2">
                  <c:v>35684926500</c:v>
                </c:pt>
                <c:pt idx="3">
                  <c:v>39988768000</c:v>
                </c:pt>
                <c:pt idx="4">
                  <c:v>78192742380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EDC-A703-285D1B0A10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2428607"/>
        <c:axId val="652433887"/>
      </c:barChart>
      <c:catAx>
        <c:axId val="652428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33887"/>
        <c:crosses val="autoZero"/>
        <c:auto val="1"/>
        <c:lblAlgn val="ctr"/>
        <c:lblOffset val="100"/>
        <c:noMultiLvlLbl val="0"/>
      </c:catAx>
      <c:valAx>
        <c:axId val="65243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 in Billion</a:t>
                </a:r>
                <a:r>
                  <a:rPr lang="en-ID" baseline="0"/>
                  <a:t> Rupiah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4011684629793863"/>
              <c:y val="0.9092447143375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&quot;Rp&quot;#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28607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Monthly Sales </a:t>
            </a:r>
            <a:r>
              <a:rPr lang="en-ID" baseline="0"/>
              <a:t>by top 5 Products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&amp; Category Analysis'!$B$116:$B$117</c:f>
              <c:strCache>
                <c:ptCount val="1"/>
                <c:pt idx="0">
                  <c:v>Bench Press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&amp; Category Analysis'!$A$118:$A$130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'Product &amp; Category Analysis'!$B$118:$B$130</c:f>
              <c:numCache>
                <c:formatCode>"Rp"#,##0.00</c:formatCode>
                <c:ptCount val="12"/>
                <c:pt idx="0">
                  <c:v>3095544500</c:v>
                </c:pt>
                <c:pt idx="1">
                  <c:v>2870374000</c:v>
                </c:pt>
                <c:pt idx="2">
                  <c:v>3884767500</c:v>
                </c:pt>
                <c:pt idx="3">
                  <c:v>3287166000</c:v>
                </c:pt>
                <c:pt idx="4">
                  <c:v>2719615500</c:v>
                </c:pt>
                <c:pt idx="5">
                  <c:v>2678169500</c:v>
                </c:pt>
                <c:pt idx="6">
                  <c:v>3398466000</c:v>
                </c:pt>
                <c:pt idx="7">
                  <c:v>3813509000</c:v>
                </c:pt>
                <c:pt idx="8">
                  <c:v>1209168500</c:v>
                </c:pt>
                <c:pt idx="9">
                  <c:v>4420200000</c:v>
                </c:pt>
                <c:pt idx="10">
                  <c:v>2602061500</c:v>
                </c:pt>
                <c:pt idx="11">
                  <c:v>1705884500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0-4983-852D-04A85B61922A}"/>
            </c:ext>
          </c:extLst>
        </c:ser>
        <c:ser>
          <c:idx val="1"/>
          <c:order val="1"/>
          <c:tx>
            <c:strRef>
              <c:f>'Product &amp; Category Analysis'!$C$116:$C$117</c:f>
              <c:strCache>
                <c:ptCount val="1"/>
                <c:pt idx="0">
                  <c:v>Mountain 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&amp; Category Analysis'!$A$118:$A$130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'Product &amp; Category Analysis'!$C$118:$C$130</c:f>
              <c:numCache>
                <c:formatCode>"Rp"#,##0.00</c:formatCode>
                <c:ptCount val="12"/>
                <c:pt idx="0">
                  <c:v>2896946360</c:v>
                </c:pt>
                <c:pt idx="1">
                  <c:v>3626679420</c:v>
                </c:pt>
                <c:pt idx="2">
                  <c:v>2837924180</c:v>
                </c:pt>
                <c:pt idx="3">
                  <c:v>3008574240</c:v>
                </c:pt>
                <c:pt idx="4">
                  <c:v>3360230370</c:v>
                </c:pt>
                <c:pt idx="5">
                  <c:v>2481337740</c:v>
                </c:pt>
                <c:pt idx="6">
                  <c:v>1555265110</c:v>
                </c:pt>
                <c:pt idx="7">
                  <c:v>1821501850</c:v>
                </c:pt>
                <c:pt idx="8">
                  <c:v>1975520960</c:v>
                </c:pt>
                <c:pt idx="9">
                  <c:v>2525993610</c:v>
                </c:pt>
                <c:pt idx="10">
                  <c:v>2783737950</c:v>
                </c:pt>
                <c:pt idx="11">
                  <c:v>2736345640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0-4983-852D-04A85B61922A}"/>
            </c:ext>
          </c:extLst>
        </c:ser>
        <c:ser>
          <c:idx val="2"/>
          <c:order val="2"/>
          <c:tx>
            <c:strRef>
              <c:f>'Product &amp; Category Analysis'!$D$116:$D$117</c:f>
              <c:strCache>
                <c:ptCount val="1"/>
                <c:pt idx="0">
                  <c:v>Road Bike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'Product &amp; Category Analysis'!$A$118:$A$130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'Product &amp; Category Analysis'!$D$118:$D$130</c:f>
              <c:numCache>
                <c:formatCode>"Rp"#,##0.00</c:formatCode>
                <c:ptCount val="12"/>
                <c:pt idx="0">
                  <c:v>6628475330</c:v>
                </c:pt>
                <c:pt idx="1">
                  <c:v>8302525260</c:v>
                </c:pt>
                <c:pt idx="2">
                  <c:v>5917115480</c:v>
                </c:pt>
                <c:pt idx="3">
                  <c:v>8541675250</c:v>
                </c:pt>
                <c:pt idx="4">
                  <c:v>7815259270</c:v>
                </c:pt>
                <c:pt idx="5">
                  <c:v>5564057690</c:v>
                </c:pt>
                <c:pt idx="6">
                  <c:v>3400035050</c:v>
                </c:pt>
                <c:pt idx="7">
                  <c:v>6914767360</c:v>
                </c:pt>
                <c:pt idx="8">
                  <c:v>5718002390</c:v>
                </c:pt>
                <c:pt idx="9">
                  <c:v>7375417270</c:v>
                </c:pt>
                <c:pt idx="10">
                  <c:v>7285249660</c:v>
                </c:pt>
                <c:pt idx="11">
                  <c:v>4730162370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0-4983-852D-04A85B61922A}"/>
            </c:ext>
          </c:extLst>
        </c:ser>
        <c:ser>
          <c:idx val="3"/>
          <c:order val="3"/>
          <c:tx>
            <c:strRef>
              <c:f>'Product &amp; Category Analysis'!$E$116:$E$117</c:f>
              <c:strCache>
                <c:ptCount val="1"/>
                <c:pt idx="0">
                  <c:v>Stick Golf Bag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'Product &amp; Category Analysis'!$A$118:$A$130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'Product &amp; Category Analysis'!$E$118:$E$130</c:f>
              <c:numCache>
                <c:formatCode>"Rp"#,##0.00</c:formatCode>
                <c:ptCount val="12"/>
                <c:pt idx="0">
                  <c:v>1890048000</c:v>
                </c:pt>
                <c:pt idx="1">
                  <c:v>3072512000</c:v>
                </c:pt>
                <c:pt idx="2">
                  <c:v>4007808000</c:v>
                </c:pt>
                <c:pt idx="3">
                  <c:v>1607392000</c:v>
                </c:pt>
                <c:pt idx="4">
                  <c:v>4180352000</c:v>
                </c:pt>
                <c:pt idx="5">
                  <c:v>3820064000</c:v>
                </c:pt>
                <c:pt idx="6">
                  <c:v>2684832000</c:v>
                </c:pt>
                <c:pt idx="7">
                  <c:v>2850336000</c:v>
                </c:pt>
                <c:pt idx="8">
                  <c:v>2983328000</c:v>
                </c:pt>
                <c:pt idx="9">
                  <c:v>3054272000</c:v>
                </c:pt>
                <c:pt idx="10">
                  <c:v>5270272000</c:v>
                </c:pt>
                <c:pt idx="11">
                  <c:v>4567552000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10-4983-852D-04A85B61922A}"/>
            </c:ext>
          </c:extLst>
        </c:ser>
        <c:ser>
          <c:idx val="4"/>
          <c:order val="4"/>
          <c:tx>
            <c:strRef>
              <c:f>'Product &amp; Category Analysis'!$F$116:$F$117</c:f>
              <c:strCache>
                <c:ptCount val="1"/>
                <c:pt idx="0">
                  <c:v>Treadmill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'Product &amp; Category Analysis'!$A$118:$A$130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'Product &amp; Category Analysis'!$F$118:$F$130</c:f>
              <c:numCache>
                <c:formatCode>"Rp"#,##0.00</c:formatCode>
                <c:ptCount val="12"/>
                <c:pt idx="0">
                  <c:v>2322648800</c:v>
                </c:pt>
                <c:pt idx="1">
                  <c:v>2868211270</c:v>
                </c:pt>
                <c:pt idx="2">
                  <c:v>2226067190</c:v>
                </c:pt>
                <c:pt idx="3">
                  <c:v>3529600300</c:v>
                </c:pt>
                <c:pt idx="4">
                  <c:v>2475894680</c:v>
                </c:pt>
                <c:pt idx="5">
                  <c:v>2608340720</c:v>
                </c:pt>
                <c:pt idx="6">
                  <c:v>2280539320</c:v>
                </c:pt>
                <c:pt idx="7">
                  <c:v>2729137830</c:v>
                </c:pt>
                <c:pt idx="8">
                  <c:v>1471792600</c:v>
                </c:pt>
                <c:pt idx="9">
                  <c:v>2756131740</c:v>
                </c:pt>
                <c:pt idx="10">
                  <c:v>3114852510</c:v>
                </c:pt>
                <c:pt idx="11">
                  <c:v>3445916630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10-4983-852D-04A85B619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905055"/>
        <c:axId val="563890175"/>
      </c:lineChart>
      <c:catAx>
        <c:axId val="56390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Monthly</a:t>
                </a:r>
                <a:r>
                  <a:rPr lang="en-ID" baseline="0"/>
                  <a:t> Accumulation Period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42243771702024047"/>
              <c:y val="0.89399039988186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0175"/>
        <c:crosses val="autoZero"/>
        <c:auto val="1"/>
        <c:lblAlgn val="ctr"/>
        <c:lblOffset val="100"/>
        <c:noMultiLvlLbl val="0"/>
      </c:catAx>
      <c:valAx>
        <c:axId val="5638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Realistic Forecast for</a:t>
            </a:r>
            <a:r>
              <a:rPr lang="en-ID" baseline="0"/>
              <a:t> Revenue 2023 - 2025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&amp; Category Analysis'!$B$150</c:f>
              <c:strCache>
                <c:ptCount val="1"/>
                <c:pt idx="0">
                  <c:v>Bench Press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0E5-46B8-832A-4F917CEEF26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E5-46B8-832A-4F917CEEF26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0E5-46B8-832A-4F917CEEF26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E5-46B8-832A-4F917CEEF260}"/>
              </c:ext>
            </c:extLst>
          </c:dPt>
          <c:cat>
            <c:numRef>
              <c:f>'Product &amp; Category Analysis'!$A$151:$A$156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Analysis'!$B$151:$B$156</c:f>
              <c:numCache>
                <c:formatCode>"Rp"#,##0.00</c:formatCode>
                <c:ptCount val="6"/>
                <c:pt idx="0">
                  <c:v>12696309000</c:v>
                </c:pt>
                <c:pt idx="1">
                  <c:v>10706079500</c:v>
                </c:pt>
                <c:pt idx="2">
                  <c:v>12282538000</c:v>
                </c:pt>
                <c:pt idx="3">
                  <c:v>11614838193.743999</c:v>
                </c:pt>
                <c:pt idx="4">
                  <c:v>11378211680.500505</c:v>
                </c:pt>
                <c:pt idx="5">
                  <c:v>11022024367.500509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5-46B8-832A-4F917CEEF260}"/>
            </c:ext>
          </c:extLst>
        </c:ser>
        <c:ser>
          <c:idx val="1"/>
          <c:order val="1"/>
          <c:tx>
            <c:strRef>
              <c:f>'Product &amp; Category Analysis'!$C$150</c:f>
              <c:strCache>
                <c:ptCount val="1"/>
                <c:pt idx="0">
                  <c:v>Mountain 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0E5-46B8-832A-4F917CEEF26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30E5-46B8-832A-4F917CEEF26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0E5-46B8-832A-4F917CEEF260}"/>
              </c:ext>
            </c:extLst>
          </c:dPt>
          <c:cat>
            <c:numRef>
              <c:f>'Product &amp; Category Analysis'!$A$151:$A$156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Analysis'!$C$151:$C$156</c:f>
              <c:numCache>
                <c:formatCode>"Rp"#,##0.00</c:formatCode>
                <c:ptCount val="6"/>
                <c:pt idx="0">
                  <c:v>11772330010</c:v>
                </c:pt>
                <c:pt idx="1">
                  <c:v>9702071610</c:v>
                </c:pt>
                <c:pt idx="2">
                  <c:v>10135655810</c:v>
                </c:pt>
                <c:pt idx="3">
                  <c:v>8993823498.0013008</c:v>
                </c:pt>
                <c:pt idx="4">
                  <c:v>8154607976.360219</c:v>
                </c:pt>
                <c:pt idx="5">
                  <c:v>7231459847.2916012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5-46B8-832A-4F917CEEF260}"/>
            </c:ext>
          </c:extLst>
        </c:ser>
        <c:ser>
          <c:idx val="2"/>
          <c:order val="2"/>
          <c:tx>
            <c:strRef>
              <c:f>'Product &amp; Category Analysis'!$D$150</c:f>
              <c:strCache>
                <c:ptCount val="1"/>
                <c:pt idx="0">
                  <c:v>Road Bike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0E5-46B8-832A-4F917CEEF26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E5-46B8-832A-4F917CEEF26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0E5-46B8-832A-4F917CEEF260}"/>
              </c:ext>
            </c:extLst>
          </c:dPt>
          <c:cat>
            <c:numRef>
              <c:f>'Product &amp; Category Analysis'!$A$151:$A$156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Analysis'!$D$151:$D$156</c:f>
              <c:numCache>
                <c:formatCode>"Rp"#,##0.00</c:formatCode>
                <c:ptCount val="6"/>
                <c:pt idx="0">
                  <c:v>30736440910</c:v>
                </c:pt>
                <c:pt idx="1">
                  <c:v>23877612430</c:v>
                </c:pt>
                <c:pt idx="2">
                  <c:v>23578689040</c:v>
                </c:pt>
                <c:pt idx="3">
                  <c:v>19152276647.324543</c:v>
                </c:pt>
                <c:pt idx="4">
                  <c:v>15518700602.823032</c:v>
                </c:pt>
                <c:pt idx="5">
                  <c:v>11665226574.845732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5-46B8-832A-4F917CEEF260}"/>
            </c:ext>
          </c:extLst>
        </c:ser>
        <c:ser>
          <c:idx val="3"/>
          <c:order val="3"/>
          <c:tx>
            <c:strRef>
              <c:f>'Product &amp; Category Analysis'!$E$150</c:f>
              <c:strCache>
                <c:ptCount val="1"/>
                <c:pt idx="0">
                  <c:v>Stick Golf Bag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0E5-46B8-832A-4F917CEEF26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0E5-46B8-832A-4F917CEEF26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0E5-46B8-832A-4F917CEEF26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0E5-46B8-832A-4F917CEEF260}"/>
              </c:ext>
            </c:extLst>
          </c:dPt>
          <c:cat>
            <c:numRef>
              <c:f>'Product &amp; Category Analysis'!$A$151:$A$156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Analysis'!$E$151:$E$156</c:f>
              <c:numCache>
                <c:formatCode>"Rp"#,##0.00</c:formatCode>
                <c:ptCount val="6"/>
                <c:pt idx="0">
                  <c:v>13953568000</c:v>
                </c:pt>
                <c:pt idx="1">
                  <c:v>13554688000</c:v>
                </c:pt>
                <c:pt idx="2">
                  <c:v>12480512000</c:v>
                </c:pt>
                <c:pt idx="3">
                  <c:v>11831231905.552</c:v>
                </c:pt>
                <c:pt idx="4">
                  <c:v>11100334896.342131</c:v>
                </c:pt>
                <c:pt idx="5">
                  <c:v>10392074834.864267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E5-46B8-832A-4F917CEEF260}"/>
            </c:ext>
          </c:extLst>
        </c:ser>
        <c:ser>
          <c:idx val="4"/>
          <c:order val="4"/>
          <c:tx>
            <c:strRef>
              <c:f>'Product &amp; Category Analysis'!$F$150</c:f>
              <c:strCache>
                <c:ptCount val="1"/>
                <c:pt idx="0">
                  <c:v>Treadmill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0E5-46B8-832A-4F917CEEF26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0E5-46B8-832A-4F917CEEF26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30E5-46B8-832A-4F917CEEF260}"/>
              </c:ext>
            </c:extLst>
          </c:dPt>
          <c:cat>
            <c:numRef>
              <c:f>'Product &amp; Category Analysis'!$A$151:$A$156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Analysis'!$F$151:$F$156</c:f>
              <c:numCache>
                <c:formatCode>"Rp"#,##0.00</c:formatCode>
                <c:ptCount val="6"/>
                <c:pt idx="0">
                  <c:v>12211417830</c:v>
                </c:pt>
                <c:pt idx="1">
                  <c:v>10623212400</c:v>
                </c:pt>
                <c:pt idx="2">
                  <c:v>8994503360</c:v>
                </c:pt>
                <c:pt idx="3">
                  <c:v>7391279171.1601944</c:v>
                </c:pt>
                <c:pt idx="4">
                  <c:v>5783159677.617094</c:v>
                </c:pt>
                <c:pt idx="5">
                  <c:v>4176397926.6084123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E5-46B8-832A-4F917CEEF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880239"/>
        <c:axId val="581870639"/>
      </c:lineChart>
      <c:catAx>
        <c:axId val="5818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70639"/>
        <c:crosses val="autoZero"/>
        <c:auto val="1"/>
        <c:lblAlgn val="ctr"/>
        <c:lblOffset val="100"/>
        <c:noMultiLvlLbl val="0"/>
      </c:catAx>
      <c:valAx>
        <c:axId val="5818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8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Optimistic</a:t>
            </a:r>
            <a:r>
              <a:rPr lang="en-ID" baseline="0"/>
              <a:t> Forecast for Revenue 2023 - 2025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&amp; Category Analysis'!$B$159</c:f>
              <c:strCache>
                <c:ptCount val="1"/>
                <c:pt idx="0">
                  <c:v>Bench Press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546-4922-9D78-4463EC5B6C0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546-4922-9D78-4463EC5B6C0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546-4922-9D78-4463EC5B6C0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46-4922-9D78-4463EC5B6C09}"/>
              </c:ext>
            </c:extLst>
          </c:dPt>
          <c:cat>
            <c:numRef>
              <c:f>'Product &amp; Category Analysis'!$A$160:$A$165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Analysis'!$B$160:$B$165</c:f>
              <c:numCache>
                <c:formatCode>"Rp"#,##0.00</c:formatCode>
                <c:ptCount val="6"/>
                <c:pt idx="0">
                  <c:v>12696309000</c:v>
                </c:pt>
                <c:pt idx="1">
                  <c:v>10706079500</c:v>
                </c:pt>
                <c:pt idx="2">
                  <c:v>12282538000</c:v>
                </c:pt>
                <c:pt idx="3">
                  <c:v>12528188760</c:v>
                </c:pt>
                <c:pt idx="4">
                  <c:v>12778752535.200001</c:v>
                </c:pt>
                <c:pt idx="5">
                  <c:v>13034327585.904001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6-4922-9D78-4463EC5B6C09}"/>
            </c:ext>
          </c:extLst>
        </c:ser>
        <c:ser>
          <c:idx val="1"/>
          <c:order val="1"/>
          <c:tx>
            <c:strRef>
              <c:f>'Product &amp; Category Analysis'!$C$159</c:f>
              <c:strCache>
                <c:ptCount val="1"/>
                <c:pt idx="0">
                  <c:v>Mountain 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46-4922-9D78-4463EC5B6C0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46-4922-9D78-4463EC5B6C0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46-4922-9D78-4463EC5B6C0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46-4922-9D78-4463EC5B6C09}"/>
              </c:ext>
            </c:extLst>
          </c:dPt>
          <c:cat>
            <c:numRef>
              <c:f>'Product &amp; Category Analysis'!$A$160:$A$165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Analysis'!$C$160:$C$165</c:f>
              <c:numCache>
                <c:formatCode>"Rp"#,##0.00</c:formatCode>
                <c:ptCount val="6"/>
                <c:pt idx="0">
                  <c:v>11772330010</c:v>
                </c:pt>
                <c:pt idx="1">
                  <c:v>9702071610</c:v>
                </c:pt>
                <c:pt idx="2">
                  <c:v>10135655810</c:v>
                </c:pt>
                <c:pt idx="3">
                  <c:v>10338368926.200001</c:v>
                </c:pt>
                <c:pt idx="4">
                  <c:v>10545136304.724001</c:v>
                </c:pt>
                <c:pt idx="5">
                  <c:v>10756039030.818481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6-4922-9D78-4463EC5B6C09}"/>
            </c:ext>
          </c:extLst>
        </c:ser>
        <c:ser>
          <c:idx val="2"/>
          <c:order val="2"/>
          <c:tx>
            <c:strRef>
              <c:f>'Product &amp; Category Analysis'!$D$159</c:f>
              <c:strCache>
                <c:ptCount val="1"/>
                <c:pt idx="0">
                  <c:v>Road Bike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46-4922-9D78-4463EC5B6C0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46-4922-9D78-4463EC5B6C0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6-4922-9D78-4463EC5B6C09}"/>
              </c:ext>
            </c:extLst>
          </c:dPt>
          <c:cat>
            <c:numRef>
              <c:f>'Product &amp; Category Analysis'!$A$160:$A$165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Analysis'!$D$160:$D$165</c:f>
              <c:numCache>
                <c:formatCode>"Rp"#,##0.00</c:formatCode>
                <c:ptCount val="6"/>
                <c:pt idx="0">
                  <c:v>30736440910</c:v>
                </c:pt>
                <c:pt idx="1">
                  <c:v>23877612430</c:v>
                </c:pt>
                <c:pt idx="2">
                  <c:v>23578689040</c:v>
                </c:pt>
                <c:pt idx="3">
                  <c:v>24050262820.799999</c:v>
                </c:pt>
                <c:pt idx="4">
                  <c:v>24531268077.216</c:v>
                </c:pt>
                <c:pt idx="5">
                  <c:v>25021893438.760319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46-4922-9D78-4463EC5B6C09}"/>
            </c:ext>
          </c:extLst>
        </c:ser>
        <c:ser>
          <c:idx val="3"/>
          <c:order val="3"/>
          <c:tx>
            <c:strRef>
              <c:f>'Product &amp; Category Analysis'!$E$159</c:f>
              <c:strCache>
                <c:ptCount val="1"/>
                <c:pt idx="0">
                  <c:v>Stick Golf Bag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46-4922-9D78-4463EC5B6C0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46-4922-9D78-4463EC5B6C0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46-4922-9D78-4463EC5B6C09}"/>
              </c:ext>
            </c:extLst>
          </c:dPt>
          <c:cat>
            <c:numRef>
              <c:f>'Product &amp; Category Analysis'!$A$160:$A$165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Analysis'!$E$160:$E$165</c:f>
              <c:numCache>
                <c:formatCode>"Rp"#,##0.00</c:formatCode>
                <c:ptCount val="6"/>
                <c:pt idx="0">
                  <c:v>13953568000</c:v>
                </c:pt>
                <c:pt idx="1">
                  <c:v>13554688000</c:v>
                </c:pt>
                <c:pt idx="2">
                  <c:v>12480512000</c:v>
                </c:pt>
                <c:pt idx="3">
                  <c:v>12730122240</c:v>
                </c:pt>
                <c:pt idx="4">
                  <c:v>12984724684.800001</c:v>
                </c:pt>
                <c:pt idx="5">
                  <c:v>13244419178.496002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46-4922-9D78-4463EC5B6C09}"/>
            </c:ext>
          </c:extLst>
        </c:ser>
        <c:ser>
          <c:idx val="4"/>
          <c:order val="4"/>
          <c:tx>
            <c:strRef>
              <c:f>'Product &amp; Category Analysis'!$F$159</c:f>
              <c:strCache>
                <c:ptCount val="1"/>
                <c:pt idx="0">
                  <c:v>Treadmill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46-4922-9D78-4463EC5B6C0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46-4922-9D78-4463EC5B6C0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7546-4922-9D78-4463EC5B6C09}"/>
              </c:ext>
            </c:extLst>
          </c:dPt>
          <c:cat>
            <c:numRef>
              <c:f>'Product &amp; Category Analysis'!$A$160:$A$165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'Product &amp; Category Analysis'!$F$160:$F$165</c:f>
              <c:numCache>
                <c:formatCode>"Rp"#,##0.00</c:formatCode>
                <c:ptCount val="6"/>
                <c:pt idx="0">
                  <c:v>12211417830</c:v>
                </c:pt>
                <c:pt idx="1">
                  <c:v>10623212400</c:v>
                </c:pt>
                <c:pt idx="2">
                  <c:v>8994503360</c:v>
                </c:pt>
                <c:pt idx="3">
                  <c:v>9174393427.2000008</c:v>
                </c:pt>
                <c:pt idx="4">
                  <c:v>9357881295.7440014</c:v>
                </c:pt>
                <c:pt idx="5">
                  <c:v>9545038921.6588821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46-4922-9D78-4463EC5B6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878799"/>
        <c:axId val="581889839"/>
      </c:lineChart>
      <c:catAx>
        <c:axId val="58187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89839"/>
        <c:crosses val="autoZero"/>
        <c:auto val="1"/>
        <c:lblAlgn val="ctr"/>
        <c:lblOffset val="100"/>
        <c:noMultiLvlLbl val="0"/>
      </c:catAx>
      <c:valAx>
        <c:axId val="5818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7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10 Products by Revenue 2020 - 2022</a:t>
            </a:r>
          </a:p>
        </c:rich>
      </c:tx>
      <c:layout>
        <c:manualLayout>
          <c:xMode val="edge"/>
          <c:yMode val="edge"/>
          <c:x val="6.420307430518811E-2"/>
          <c:y val="5.8585633695534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Analysis'!$B$177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Analysis'!$A$178:$A$188</c:f>
              <c:strCache>
                <c:ptCount val="10"/>
                <c:pt idx="0">
                  <c:v>Heavy bag</c:v>
                </c:pt>
                <c:pt idx="1">
                  <c:v>1 Set Basketball</c:v>
                </c:pt>
                <c:pt idx="2">
                  <c:v>Dumbell Set</c:v>
                </c:pt>
                <c:pt idx="3">
                  <c:v>Stick Billiard</c:v>
                </c:pt>
                <c:pt idx="4">
                  <c:v>Stick Golf Wedge</c:v>
                </c:pt>
                <c:pt idx="5">
                  <c:v>Mountain Bike</c:v>
                </c:pt>
                <c:pt idx="6">
                  <c:v>Treadmill</c:v>
                </c:pt>
                <c:pt idx="7">
                  <c:v>Bench Press</c:v>
                </c:pt>
                <c:pt idx="8">
                  <c:v>Stick Golf Bag</c:v>
                </c:pt>
                <c:pt idx="9">
                  <c:v>Road Bike</c:v>
                </c:pt>
              </c:strCache>
            </c:strRef>
          </c:cat>
          <c:val>
            <c:numRef>
              <c:f>'Product &amp; Category Analysis'!$B$178:$B$188</c:f>
              <c:numCache>
                <c:formatCode>"Rp"#,##0.00</c:formatCode>
                <c:ptCount val="10"/>
                <c:pt idx="0">
                  <c:v>4940433960</c:v>
                </c:pt>
                <c:pt idx="1">
                  <c:v>5778248850</c:v>
                </c:pt>
                <c:pt idx="2">
                  <c:v>7134274280</c:v>
                </c:pt>
                <c:pt idx="3">
                  <c:v>10971071580</c:v>
                </c:pt>
                <c:pt idx="4">
                  <c:v>26568477550</c:v>
                </c:pt>
                <c:pt idx="5">
                  <c:v>31610057430</c:v>
                </c:pt>
                <c:pt idx="6">
                  <c:v>31829133590</c:v>
                </c:pt>
                <c:pt idx="7">
                  <c:v>35684926500</c:v>
                </c:pt>
                <c:pt idx="8">
                  <c:v>39988768000</c:v>
                </c:pt>
                <c:pt idx="9">
                  <c:v>78192742380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E-4A60-9C2F-9F4C59E15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3818640"/>
        <c:axId val="1183814800"/>
      </c:barChart>
      <c:catAx>
        <c:axId val="118381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4800"/>
        <c:crosses val="autoZero"/>
        <c:auto val="1"/>
        <c:lblAlgn val="ctr"/>
        <c:lblOffset val="100"/>
        <c:noMultiLvlLbl val="0"/>
      </c:catAx>
      <c:valAx>
        <c:axId val="11838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864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0428476044163192"/>
                <c:y val="0.9084597863377844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Data</a:t>
                  </a:r>
                  <a:r>
                    <a:rPr lang="en-ID" baseline="0"/>
                    <a:t> display in Billions</a:t>
                  </a:r>
                  <a:endParaRPr lang="en-ID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D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Category by Revenue 2020 - 2022</a:t>
            </a:r>
            <a:endParaRPr lang="en-US"/>
          </a:p>
        </c:rich>
      </c:tx>
      <c:layout>
        <c:manualLayout>
          <c:xMode val="edge"/>
          <c:yMode val="edge"/>
          <c:x val="8.3196978310064368E-2"/>
          <c:y val="4.0856039473439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Analysis'!$B$197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Analysis'!$A$198:$A$203</c:f>
              <c:strCache>
                <c:ptCount val="5"/>
                <c:pt idx="0">
                  <c:v>Hiking &amp; Camping</c:v>
                </c:pt>
                <c:pt idx="1">
                  <c:v>Billiard</c:v>
                </c:pt>
                <c:pt idx="2">
                  <c:v>Golf</c:v>
                </c:pt>
                <c:pt idx="3">
                  <c:v>Gym &amp; Fitness</c:v>
                </c:pt>
                <c:pt idx="4">
                  <c:v>Bicycle</c:v>
                </c:pt>
              </c:strCache>
            </c:strRef>
          </c:cat>
          <c:val>
            <c:numRef>
              <c:f>'Product &amp; Category Analysis'!$B$198:$B$203</c:f>
              <c:numCache>
                <c:formatCode>"Rp"#,##0.00</c:formatCode>
                <c:ptCount val="5"/>
                <c:pt idx="0">
                  <c:v>6003969090</c:v>
                </c:pt>
                <c:pt idx="1">
                  <c:v>13496671580</c:v>
                </c:pt>
                <c:pt idx="2">
                  <c:v>69033801500</c:v>
                </c:pt>
                <c:pt idx="3">
                  <c:v>84120889453</c:v>
                </c:pt>
                <c:pt idx="4">
                  <c:v>109802799810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9-4ED3-BAEB-468A286DE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695920"/>
        <c:axId val="1363699760"/>
      </c:barChart>
      <c:catAx>
        <c:axId val="136369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99760"/>
        <c:crosses val="autoZero"/>
        <c:auto val="1"/>
        <c:lblAlgn val="ctr"/>
        <c:lblOffset val="100"/>
        <c:noMultiLvlLbl val="0"/>
      </c:catAx>
      <c:valAx>
        <c:axId val="13636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9592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38316300145015852"/>
                <c:y val="0.89383750995907929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rPr>
                    <a:t>Data display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Low 10 Products by Revenue 2020 - 2022</a:t>
            </a:r>
          </a:p>
        </c:rich>
      </c:tx>
      <c:layout>
        <c:manualLayout>
          <c:xMode val="edge"/>
          <c:yMode val="edge"/>
          <c:x val="6.6292930668870875E-2"/>
          <c:y val="3.6713290082529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Analysis'!$I$177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Analysis'!$H$178:$H$188</c:f>
              <c:strCache>
                <c:ptCount val="10"/>
                <c:pt idx="0">
                  <c:v>Hiking Shoes</c:v>
                </c:pt>
                <c:pt idx="1">
                  <c:v>1 Set Fishing Equipment</c:v>
                </c:pt>
                <c:pt idx="2">
                  <c:v>1 Set Futsalball</c:v>
                </c:pt>
                <c:pt idx="3">
                  <c:v>Pull Up Bar</c:v>
                </c:pt>
                <c:pt idx="4">
                  <c:v>Stick Billiard Bag</c:v>
                </c:pt>
                <c:pt idx="5">
                  <c:v>1 set Golf Ball</c:v>
                </c:pt>
                <c:pt idx="6">
                  <c:v>Sunglasses</c:v>
                </c:pt>
                <c:pt idx="7">
                  <c:v>Tracking Pole</c:v>
                </c:pt>
                <c:pt idx="8">
                  <c:v>Abs Roller</c:v>
                </c:pt>
                <c:pt idx="9">
                  <c:v>Fishing soft lure</c:v>
                </c:pt>
              </c:strCache>
            </c:strRef>
          </c:cat>
          <c:val>
            <c:numRef>
              <c:f>'Product &amp; Category Analysis'!$I$178:$I$188</c:f>
              <c:numCache>
                <c:formatCode>"Rp"#,##0.00</c:formatCode>
                <c:ptCount val="10"/>
                <c:pt idx="0">
                  <c:v>4312590750</c:v>
                </c:pt>
                <c:pt idx="1">
                  <c:v>3168360660</c:v>
                </c:pt>
                <c:pt idx="2">
                  <c:v>3066297420</c:v>
                </c:pt>
                <c:pt idx="3">
                  <c:v>2926928760</c:v>
                </c:pt>
                <c:pt idx="4">
                  <c:v>2525600000</c:v>
                </c:pt>
                <c:pt idx="5">
                  <c:v>2476555950</c:v>
                </c:pt>
                <c:pt idx="6">
                  <c:v>2047939440</c:v>
                </c:pt>
                <c:pt idx="7">
                  <c:v>1691378340</c:v>
                </c:pt>
                <c:pt idx="8">
                  <c:v>1605192363</c:v>
                </c:pt>
                <c:pt idx="9">
                  <c:v>250923000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9-4C35-BCD6-72ABAB66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719920"/>
        <c:axId val="1363689680"/>
      </c:barChart>
      <c:catAx>
        <c:axId val="136371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9680"/>
        <c:crosses val="autoZero"/>
        <c:auto val="1"/>
        <c:lblAlgn val="ctr"/>
        <c:lblOffset val="100"/>
        <c:noMultiLvlLbl val="0"/>
      </c:catAx>
      <c:valAx>
        <c:axId val="13636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1992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37561630857309347"/>
                <c:y val="0.9094199942569236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rPr>
                    <a:t>Data display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Analysis.xlsx]Product &amp; Category Analysis!PivotTable10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Low 5 Category by Revenue 2020 - 2022</a:t>
            </a:r>
          </a:p>
        </c:rich>
      </c:tx>
      <c:layout>
        <c:manualLayout>
          <c:xMode val="edge"/>
          <c:yMode val="edge"/>
          <c:x val="6.6856320760519339E-2"/>
          <c:y val="2.5362311604955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&amp; Category Analysis'!$I$197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&amp; Category Analysis'!$H$198:$H$203</c:f>
              <c:strCache>
                <c:ptCount val="5"/>
                <c:pt idx="0">
                  <c:v>Hiking &amp; Camping</c:v>
                </c:pt>
                <c:pt idx="1">
                  <c:v>Basketball</c:v>
                </c:pt>
                <c:pt idx="2">
                  <c:v>Fishing Equipment</c:v>
                </c:pt>
                <c:pt idx="3">
                  <c:v>Futsal</c:v>
                </c:pt>
                <c:pt idx="4">
                  <c:v>Outdoors Sport</c:v>
                </c:pt>
              </c:strCache>
            </c:strRef>
          </c:cat>
          <c:val>
            <c:numRef>
              <c:f>'Product &amp; Category Analysis'!$I$198:$I$203</c:f>
              <c:numCache>
                <c:formatCode>"Rp"#,##0.00</c:formatCode>
                <c:ptCount val="5"/>
                <c:pt idx="0">
                  <c:v>6003969090</c:v>
                </c:pt>
                <c:pt idx="1">
                  <c:v>5778248850</c:v>
                </c:pt>
                <c:pt idx="2">
                  <c:v>3419283660</c:v>
                </c:pt>
                <c:pt idx="3">
                  <c:v>3066297420</c:v>
                </c:pt>
                <c:pt idx="4">
                  <c:v>2047939440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C-496A-9D6A-F10AFC2D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745360"/>
        <c:axId val="1363717520"/>
      </c:barChart>
      <c:catAx>
        <c:axId val="136374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17520"/>
        <c:crosses val="autoZero"/>
        <c:auto val="1"/>
        <c:lblAlgn val="ctr"/>
        <c:lblOffset val="100"/>
        <c:noMultiLvlLbl val="0"/>
      </c:catAx>
      <c:valAx>
        <c:axId val="136371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4536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37311297926467818"/>
                <c:y val="0.89768404151430969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 sz="1000" b="0" i="0" u="none" strike="noStrike" kern="120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rPr>
                    <a:t>Data display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10 Partner Stores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Analysis'!$A$3:$A$13</c:f>
              <c:strCache>
                <c:ptCount val="10"/>
                <c:pt idx="0">
                  <c:v>Toko Olahraga NTT</c:v>
                </c:pt>
                <c:pt idx="1">
                  <c:v>Mama Sport</c:v>
                </c:pt>
                <c:pt idx="2">
                  <c:v>Sport Line Indonesia</c:v>
                </c:pt>
                <c:pt idx="3">
                  <c:v>Destination Sport Store</c:v>
                </c:pt>
                <c:pt idx="4">
                  <c:v>Toko SportNesia</c:v>
                </c:pt>
                <c:pt idx="5">
                  <c:v>KakaSport</c:v>
                </c:pt>
                <c:pt idx="6">
                  <c:v>Salam Olahraga</c:v>
                </c:pt>
                <c:pt idx="7">
                  <c:v>SportMania Store</c:v>
                </c:pt>
                <c:pt idx="8">
                  <c:v>Sport Hub Medan</c:v>
                </c:pt>
                <c:pt idx="9">
                  <c:v>Toko Hidup Sehat</c:v>
                </c:pt>
              </c:strCache>
            </c:strRef>
          </c:cat>
          <c:val>
            <c:numRef>
              <c:f>'PartnerStore Behaviour Analysis'!$B$3:$B$13</c:f>
              <c:numCache>
                <c:formatCode>"Rp"#,##0.00</c:formatCode>
                <c:ptCount val="10"/>
                <c:pt idx="0">
                  <c:v>7028787634</c:v>
                </c:pt>
                <c:pt idx="1">
                  <c:v>7663872530</c:v>
                </c:pt>
                <c:pt idx="2">
                  <c:v>8044750889</c:v>
                </c:pt>
                <c:pt idx="3">
                  <c:v>8056757607</c:v>
                </c:pt>
                <c:pt idx="4">
                  <c:v>8236567341</c:v>
                </c:pt>
                <c:pt idx="5">
                  <c:v>8237816158</c:v>
                </c:pt>
                <c:pt idx="6">
                  <c:v>8270107450</c:v>
                </c:pt>
                <c:pt idx="7">
                  <c:v>8349863320</c:v>
                </c:pt>
                <c:pt idx="8">
                  <c:v>8466441644</c:v>
                </c:pt>
                <c:pt idx="9">
                  <c:v>9429903378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1-4D61-B518-4FAC30C1C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9484751"/>
        <c:axId val="919482351"/>
      </c:barChart>
      <c:catAx>
        <c:axId val="91948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82351"/>
        <c:crosses val="autoZero"/>
        <c:auto val="1"/>
        <c:lblAlgn val="ctr"/>
        <c:lblOffset val="100"/>
        <c:noMultiLvlLbl val="0"/>
      </c:catAx>
      <c:valAx>
        <c:axId val="91948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84751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1969736622517551"/>
                <c:y val="0.9136326745621208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</a:t>
                  </a:r>
                  <a:r>
                    <a:rPr lang="en-ID" baseline="0"/>
                    <a:t> in </a:t>
                  </a:r>
                  <a:r>
                    <a:rPr lang="en-ID"/>
                    <a:t>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Top 10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Analysis'!$A$87:$A$97</c:f>
              <c:strCache>
                <c:ptCount val="10"/>
                <c:pt idx="0">
                  <c:v>Atlethic Shop</c:v>
                </c:pt>
                <c:pt idx="1">
                  <c:v>Toko Joko Sport</c:v>
                </c:pt>
                <c:pt idx="2">
                  <c:v>Toko Hidup Sehat</c:v>
                </c:pt>
                <c:pt idx="3">
                  <c:v>Olahraga Gemilang</c:v>
                </c:pt>
                <c:pt idx="4">
                  <c:v>SportMania Store</c:v>
                </c:pt>
                <c:pt idx="5">
                  <c:v>Surya Sport</c:v>
                </c:pt>
                <c:pt idx="6">
                  <c:v>Sport Kita Store</c:v>
                </c:pt>
                <c:pt idx="7">
                  <c:v>Barokah Olahraga Shop</c:v>
                </c:pt>
                <c:pt idx="8">
                  <c:v>Destination Sport Store</c:v>
                </c:pt>
                <c:pt idx="9">
                  <c:v>Mama Sport</c:v>
                </c:pt>
              </c:strCache>
            </c:strRef>
          </c:cat>
          <c:val>
            <c:numRef>
              <c:f>'PartnerStore Behaviour Analysis'!$B$87:$B$97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2-44E8-8A6B-E83D96E51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7127999"/>
        <c:axId val="777115999"/>
      </c:barChart>
      <c:catAx>
        <c:axId val="77712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15999"/>
        <c:crosses val="autoZero"/>
        <c:auto val="1"/>
        <c:lblAlgn val="ctr"/>
        <c:lblOffset val="100"/>
        <c:noMultiLvlLbl val="0"/>
      </c:catAx>
      <c:valAx>
        <c:axId val="777115999"/>
        <c:scaling>
          <c:orientation val="minMax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Revenue vs Repeat Transactions per Partner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'PartnerStore Behaviour Analysis'!$C$107</c:f>
              <c:strCache>
                <c:ptCount val="1"/>
                <c:pt idx="0">
                  <c:v>Count of SalesOrder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'PartnerStore Behaviour Analysis'!$B$108:$B$157</c:f>
              <c:numCache>
                <c:formatCode>"Rp"#,##0.00</c:formatCode>
                <c:ptCount val="50"/>
                <c:pt idx="0">
                  <c:v>3900827045</c:v>
                </c:pt>
                <c:pt idx="1">
                  <c:v>4293251970</c:v>
                </c:pt>
                <c:pt idx="2">
                  <c:v>3889569785</c:v>
                </c:pt>
                <c:pt idx="3">
                  <c:v>5580899608</c:v>
                </c:pt>
                <c:pt idx="4">
                  <c:v>4952467699</c:v>
                </c:pt>
                <c:pt idx="5">
                  <c:v>6026424376</c:v>
                </c:pt>
                <c:pt idx="6">
                  <c:v>3639962330</c:v>
                </c:pt>
                <c:pt idx="7">
                  <c:v>8056757607</c:v>
                </c:pt>
                <c:pt idx="8">
                  <c:v>6012482646</c:v>
                </c:pt>
                <c:pt idx="9">
                  <c:v>4084865339</c:v>
                </c:pt>
                <c:pt idx="10">
                  <c:v>8237816158</c:v>
                </c:pt>
                <c:pt idx="11">
                  <c:v>5661787469</c:v>
                </c:pt>
                <c:pt idx="12">
                  <c:v>7663872530</c:v>
                </c:pt>
                <c:pt idx="13">
                  <c:v>5530890472</c:v>
                </c:pt>
                <c:pt idx="14">
                  <c:v>6863418849</c:v>
                </c:pt>
                <c:pt idx="15">
                  <c:v>6848507826</c:v>
                </c:pt>
                <c:pt idx="16">
                  <c:v>4895902705</c:v>
                </c:pt>
                <c:pt idx="17">
                  <c:v>4899853631</c:v>
                </c:pt>
                <c:pt idx="18">
                  <c:v>3412884933</c:v>
                </c:pt>
                <c:pt idx="19">
                  <c:v>8270107450</c:v>
                </c:pt>
                <c:pt idx="20">
                  <c:v>8466441644</c:v>
                </c:pt>
                <c:pt idx="21">
                  <c:v>5429713808</c:v>
                </c:pt>
                <c:pt idx="22">
                  <c:v>6661159858</c:v>
                </c:pt>
                <c:pt idx="23">
                  <c:v>8044750889</c:v>
                </c:pt>
                <c:pt idx="24">
                  <c:v>5031403133</c:v>
                </c:pt>
                <c:pt idx="25">
                  <c:v>5711163793</c:v>
                </c:pt>
                <c:pt idx="26">
                  <c:v>6035189000</c:v>
                </c:pt>
                <c:pt idx="27">
                  <c:v>8349863320</c:v>
                </c:pt>
                <c:pt idx="28">
                  <c:v>3514691088</c:v>
                </c:pt>
                <c:pt idx="29">
                  <c:v>4533766155</c:v>
                </c:pt>
                <c:pt idx="30">
                  <c:v>6370899868</c:v>
                </c:pt>
                <c:pt idx="31">
                  <c:v>6263837310</c:v>
                </c:pt>
                <c:pt idx="32">
                  <c:v>9429903378</c:v>
                </c:pt>
                <c:pt idx="33">
                  <c:v>5784804859</c:v>
                </c:pt>
                <c:pt idx="34">
                  <c:v>6128243899</c:v>
                </c:pt>
                <c:pt idx="35">
                  <c:v>5954314061</c:v>
                </c:pt>
                <c:pt idx="36">
                  <c:v>6918463963</c:v>
                </c:pt>
                <c:pt idx="37">
                  <c:v>4458097283</c:v>
                </c:pt>
                <c:pt idx="38">
                  <c:v>4475866728</c:v>
                </c:pt>
                <c:pt idx="39">
                  <c:v>7028787634</c:v>
                </c:pt>
                <c:pt idx="40">
                  <c:v>5583173163</c:v>
                </c:pt>
                <c:pt idx="41">
                  <c:v>4585574538</c:v>
                </c:pt>
                <c:pt idx="42">
                  <c:v>5781786562</c:v>
                </c:pt>
                <c:pt idx="43">
                  <c:v>6979441256</c:v>
                </c:pt>
                <c:pt idx="44">
                  <c:v>6487887300</c:v>
                </c:pt>
                <c:pt idx="45">
                  <c:v>8236567341</c:v>
                </c:pt>
                <c:pt idx="46">
                  <c:v>5467839665</c:v>
                </c:pt>
                <c:pt idx="47">
                  <c:v>4679720926</c:v>
                </c:pt>
                <c:pt idx="48">
                  <c:v>5819487734</c:v>
                </c:pt>
                <c:pt idx="49">
                  <c:v>5834510219</c:v>
                </c:pt>
              </c:numCache>
            </c:numRef>
          </c:xVal>
          <c:yVal>
            <c:numRef>
              <c:f>'PartnerStore Behaviour Analysis'!$C$108:$C$157</c:f>
              <c:numCache>
                <c:formatCode>General</c:formatCode>
                <c:ptCount val="50"/>
                <c:pt idx="0">
                  <c:v>20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24</c:v>
                </c:pt>
                <c:pt idx="5">
                  <c:v>26</c:v>
                </c:pt>
                <c:pt idx="6">
                  <c:v>20</c:v>
                </c:pt>
                <c:pt idx="7">
                  <c:v>27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22</c:v>
                </c:pt>
                <c:pt idx="12">
                  <c:v>27</c:v>
                </c:pt>
                <c:pt idx="13">
                  <c:v>22</c:v>
                </c:pt>
                <c:pt idx="14">
                  <c:v>23</c:v>
                </c:pt>
                <c:pt idx="15">
                  <c:v>25</c:v>
                </c:pt>
                <c:pt idx="16">
                  <c:v>20</c:v>
                </c:pt>
                <c:pt idx="17">
                  <c:v>19</c:v>
                </c:pt>
                <c:pt idx="18">
                  <c:v>16</c:v>
                </c:pt>
                <c:pt idx="19">
                  <c:v>23</c:v>
                </c:pt>
                <c:pt idx="20">
                  <c:v>20</c:v>
                </c:pt>
                <c:pt idx="21">
                  <c:v>17</c:v>
                </c:pt>
                <c:pt idx="22">
                  <c:v>25</c:v>
                </c:pt>
                <c:pt idx="23">
                  <c:v>20</c:v>
                </c:pt>
                <c:pt idx="24">
                  <c:v>15</c:v>
                </c:pt>
                <c:pt idx="25">
                  <c:v>22</c:v>
                </c:pt>
                <c:pt idx="26">
                  <c:v>19</c:v>
                </c:pt>
                <c:pt idx="27">
                  <c:v>25</c:v>
                </c:pt>
                <c:pt idx="28">
                  <c:v>15</c:v>
                </c:pt>
                <c:pt idx="29">
                  <c:v>18</c:v>
                </c:pt>
                <c:pt idx="30">
                  <c:v>25</c:v>
                </c:pt>
                <c:pt idx="31">
                  <c:v>20</c:v>
                </c:pt>
                <c:pt idx="32">
                  <c:v>24</c:v>
                </c:pt>
                <c:pt idx="33">
                  <c:v>19</c:v>
                </c:pt>
                <c:pt idx="34">
                  <c:v>24</c:v>
                </c:pt>
                <c:pt idx="35">
                  <c:v>18</c:v>
                </c:pt>
                <c:pt idx="36">
                  <c:v>22</c:v>
                </c:pt>
                <c:pt idx="37">
                  <c:v>20</c:v>
                </c:pt>
                <c:pt idx="38">
                  <c:v>17</c:v>
                </c:pt>
                <c:pt idx="39">
                  <c:v>21</c:v>
                </c:pt>
                <c:pt idx="40">
                  <c:v>17</c:v>
                </c:pt>
                <c:pt idx="41">
                  <c:v>20</c:v>
                </c:pt>
                <c:pt idx="42">
                  <c:v>20</c:v>
                </c:pt>
                <c:pt idx="43">
                  <c:v>22</c:v>
                </c:pt>
                <c:pt idx="44">
                  <c:v>15</c:v>
                </c:pt>
                <c:pt idx="45">
                  <c:v>22</c:v>
                </c:pt>
                <c:pt idx="46">
                  <c:v>19</c:v>
                </c:pt>
                <c:pt idx="47">
                  <c:v>18</c:v>
                </c:pt>
                <c:pt idx="48">
                  <c:v>22</c:v>
                </c:pt>
                <c:pt idx="4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8-4F74-8B3F-A739F45F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644255"/>
        <c:axId val="1110649055"/>
      </c:scatterChart>
      <c:valAx>
        <c:axId val="111064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Revenue per Partner Store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31612835314626153"/>
              <c:y val="0.8598333744867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&quot;Rp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49055"/>
        <c:crosses val="autoZero"/>
        <c:crossBetween val="midCat"/>
        <c:dispUnits>
          <c:builtInUnit val="billions"/>
          <c:dispUnitsLbl>
            <c:layout>
              <c:manualLayout>
                <c:xMode val="edge"/>
                <c:yMode val="edge"/>
                <c:x val="0.39771374155441963"/>
                <c:y val="0.92564831835044992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1106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Count of SalesOrder</a:t>
                </a:r>
              </a:p>
            </c:rich>
          </c:tx>
          <c:layout>
            <c:manualLayout>
              <c:xMode val="edge"/>
              <c:yMode val="edge"/>
              <c:x val="1.999000499750125E-2"/>
              <c:y val="0.27504183928228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4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Partner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0232675771370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'PartnerStore Behaviour Analysis'!$B$178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E3-4827-BF84-1CE4BB192C15}"/>
              </c:ext>
            </c:extLst>
          </c:dPt>
          <c:dLbls>
            <c:dLbl>
              <c:idx val="1"/>
              <c:layout>
                <c:manualLayout>
                  <c:x val="0"/>
                  <c:y val="2.023267577137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3-4827-BF84-1CE4BB192C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Analysis'!$A$179:$A$181</c:f>
              <c:strCache>
                <c:ptCount val="2"/>
                <c:pt idx="0">
                  <c:v>Distributor</c:v>
                </c:pt>
                <c:pt idx="1">
                  <c:v>Retail</c:v>
                </c:pt>
              </c:strCache>
            </c:strRef>
          </c:cat>
          <c:val>
            <c:numRef>
              <c:f>'PartnerStore Behaviour Analysis'!$B$179:$B$181</c:f>
              <c:numCache>
                <c:formatCode>General</c:formatCode>
                <c:ptCount val="2"/>
                <c:pt idx="0">
                  <c:v>87</c:v>
                </c:pt>
                <c:pt idx="1">
                  <c:v>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3-4827-BF84-1CE4BB192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0622175"/>
        <c:axId val="1110641375"/>
      </c:barChart>
      <c:catAx>
        <c:axId val="111062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41375"/>
        <c:crosses val="autoZero"/>
        <c:auto val="1"/>
        <c:lblAlgn val="ctr"/>
        <c:lblOffset val="100"/>
        <c:noMultiLvlLbl val="0"/>
      </c:catAx>
      <c:valAx>
        <c:axId val="1110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Quantity by Partner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Analysis'!$B$194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Analysis'!$A$195:$A$197</c:f>
              <c:strCache>
                <c:ptCount val="2"/>
                <c:pt idx="0">
                  <c:v>Distributor</c:v>
                </c:pt>
                <c:pt idx="1">
                  <c:v>Retail</c:v>
                </c:pt>
              </c:strCache>
            </c:strRef>
          </c:cat>
          <c:val>
            <c:numRef>
              <c:f>'PartnerStore Behaviour Analysis'!$B$195:$B$197</c:f>
              <c:numCache>
                <c:formatCode>0.00</c:formatCode>
                <c:ptCount val="2"/>
                <c:pt idx="0">
                  <c:v>26008</c:v>
                </c:pt>
                <c:pt idx="1">
                  <c:v>271598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D-4280-910D-8AEA5F2B33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0626975"/>
        <c:axId val="1110627455"/>
      </c:barChart>
      <c:catAx>
        <c:axId val="111062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7455"/>
        <c:crosses val="autoZero"/>
        <c:auto val="1"/>
        <c:lblAlgn val="ctr"/>
        <c:lblOffset val="100"/>
        <c:noMultiLvlLbl val="0"/>
      </c:catAx>
      <c:valAx>
        <c:axId val="111062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697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29457670084404919"/>
                <c:y val="0.89522619001593695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Quantity</a:t>
                  </a:r>
                  <a:r>
                    <a:rPr lang="en-US" baseline="0"/>
                    <a:t> Order of </a:t>
                  </a:r>
                  <a:r>
                    <a:rPr lang="en-US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Contribution by Partner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65733188198869"/>
              <c:y val="-0.1518684603886397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EF5F2F6-FE2C-4831-A819-2B9F78A7E4A4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baseline="0"/>
                  <a:t>
</a:t>
                </a:r>
                <a:fld id="{A292BF50-ED30-4A04-BFAB-E6067804D3FC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2423085803682078E-2"/>
              <c:y val="6.56183672108251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B8DFE9-1377-4551-A444-64FCA18DB9A7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baseline="0"/>
                  <a:t>
</a:t>
                </a:r>
                <a:fld id="{DC61EC5C-B84C-419F-AEC1-E3827A552E9C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'PartnerStore Behaviour Analysis'!$B$161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5D-4302-B2E3-7D8B638E0B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15D-4302-B2E3-7D8B638E0BB2}"/>
              </c:ext>
            </c:extLst>
          </c:dPt>
          <c:dLbls>
            <c:dLbl>
              <c:idx val="0"/>
              <c:layout>
                <c:manualLayout>
                  <c:x val="4.2423085803682078E-2"/>
                  <c:y val="6.5618367210825104E-2"/>
                </c:manualLayout>
              </c:layout>
              <c:tx>
                <c:rich>
                  <a:bodyPr/>
                  <a:lstStyle/>
                  <a:p>
                    <a:fld id="{57B8DFE9-1377-4551-A444-64FCA18DB9A7}" type="CATEGORYNAME">
                      <a:rPr lang="en-US" sz="120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DC61EC5C-B84C-419F-AEC1-E3827A552E9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15D-4302-B2E3-7D8B638E0BB2}"/>
                </c:ext>
              </c:extLst>
            </c:dLbl>
            <c:dLbl>
              <c:idx val="1"/>
              <c:layout>
                <c:manualLayout>
                  <c:x val="-0.10965733188198869"/>
                  <c:y val="-0.15186846038863977"/>
                </c:manualLayout>
              </c:layout>
              <c:tx>
                <c:rich>
                  <a:bodyPr/>
                  <a:lstStyle/>
                  <a:p>
                    <a:fld id="{7EF5F2F6-FE2C-4831-A819-2B9F78A7E4A4}" type="CATEGORYNAME">
                      <a:rPr lang="en-US" sz="120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A292BF50-ED30-4A04-BFAB-E6067804D3F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15D-4302-B2E3-7D8B638E0B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'PartnerStore Behaviour Analysis'!$A$162:$A$164</c:f>
              <c:strCache>
                <c:ptCount val="2"/>
                <c:pt idx="0">
                  <c:v>Distributor</c:v>
                </c:pt>
                <c:pt idx="1">
                  <c:v>Retail</c:v>
                </c:pt>
              </c:strCache>
            </c:strRef>
          </c:cat>
          <c:val>
            <c:numRef>
              <c:f>'PartnerStore Behaviour Analysis'!$B$162:$B$164</c:f>
              <c:numCache>
                <c:formatCode>"Rp"#,##0.00</c:formatCode>
                <c:ptCount val="2"/>
                <c:pt idx="0">
                  <c:v>27338152378</c:v>
                </c:pt>
                <c:pt idx="1">
                  <c:v>269431748425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D-4302-B2E3-7D8B638E0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High 10 Value Partner</a:t>
            </a:r>
            <a:r>
              <a:rPr lang="en-US" sz="1200" baseline="0"/>
              <a:t> Stores generate high revenue </a:t>
            </a:r>
            <a:endParaRPr lang="en-US" sz="1200"/>
          </a:p>
        </c:rich>
      </c:tx>
      <c:layout>
        <c:manualLayout>
          <c:xMode val="edge"/>
          <c:yMode val="edge"/>
          <c:x val="0.15334548698654046"/>
          <c:y val="6.3319764812302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891579177602799"/>
          <c:y val="0.17171296296296296"/>
          <c:w val="0.52141294838145236"/>
          <c:h val="0.664382837561971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Analysis'!$B$210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Analysis'!$A$211:$A$221</c:f>
              <c:strCache>
                <c:ptCount val="10"/>
                <c:pt idx="0">
                  <c:v>Toko Olahraga NTT</c:v>
                </c:pt>
                <c:pt idx="1">
                  <c:v>Mama Sport</c:v>
                </c:pt>
                <c:pt idx="2">
                  <c:v>Sport Line Indonesia</c:v>
                </c:pt>
                <c:pt idx="3">
                  <c:v>Destination Sport Store</c:v>
                </c:pt>
                <c:pt idx="4">
                  <c:v>Toko SportNesia</c:v>
                </c:pt>
                <c:pt idx="5">
                  <c:v>KakaSport</c:v>
                </c:pt>
                <c:pt idx="6">
                  <c:v>Salam Olahraga</c:v>
                </c:pt>
                <c:pt idx="7">
                  <c:v>SportMania Store</c:v>
                </c:pt>
                <c:pt idx="8">
                  <c:v>Sport Hub Medan</c:v>
                </c:pt>
                <c:pt idx="9">
                  <c:v>Toko Hidup Sehat</c:v>
                </c:pt>
              </c:strCache>
            </c:strRef>
          </c:cat>
          <c:val>
            <c:numRef>
              <c:f>'PartnerStore Behaviour Analysis'!$B$211:$B$221</c:f>
              <c:numCache>
                <c:formatCode>"Rp"#,##0.00</c:formatCode>
                <c:ptCount val="10"/>
                <c:pt idx="0">
                  <c:v>7028787634</c:v>
                </c:pt>
                <c:pt idx="1">
                  <c:v>7663872530</c:v>
                </c:pt>
                <c:pt idx="2">
                  <c:v>8044750889</c:v>
                </c:pt>
                <c:pt idx="3">
                  <c:v>8056757607</c:v>
                </c:pt>
                <c:pt idx="4">
                  <c:v>8236567341</c:v>
                </c:pt>
                <c:pt idx="5">
                  <c:v>8237816158</c:v>
                </c:pt>
                <c:pt idx="6">
                  <c:v>8270107450</c:v>
                </c:pt>
                <c:pt idx="7">
                  <c:v>8349863320</c:v>
                </c:pt>
                <c:pt idx="8">
                  <c:v>8466441644</c:v>
                </c:pt>
                <c:pt idx="9">
                  <c:v>9429903378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8-42C5-BA1E-ACDED3ADB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635696"/>
        <c:axId val="477660656"/>
      </c:barChart>
      <c:catAx>
        <c:axId val="47763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60656"/>
        <c:crosses val="autoZero"/>
        <c:auto val="1"/>
        <c:lblAlgn val="ctr"/>
        <c:lblOffset val="100"/>
        <c:noMultiLvlLbl val="0"/>
      </c:catAx>
      <c:valAx>
        <c:axId val="47766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5696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0571762904636915"/>
                <c:y val="0.90645815106445027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Low</a:t>
            </a:r>
            <a:r>
              <a:rPr lang="en-US" sz="1200" baseline="0"/>
              <a:t> 10 Value Patner Stores generate low revenue</a:t>
            </a:r>
            <a:endParaRPr lang="en-US" sz="1200"/>
          </a:p>
        </c:rich>
      </c:tx>
      <c:layout>
        <c:manualLayout>
          <c:xMode val="edge"/>
          <c:yMode val="edge"/>
          <c:x val="0.16837121212121212"/>
          <c:y val="5.2700922266139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699006374203227"/>
          <c:y val="0.16288976723759332"/>
          <c:w val="0.55281065719057843"/>
          <c:h val="0.628927065934939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Analysis'!$B$225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Analysis'!$A$226:$A$236</c:f>
              <c:strCache>
                <c:ptCount val="10"/>
                <c:pt idx="0">
                  <c:v>SportXpress</c:v>
                </c:pt>
                <c:pt idx="1">
                  <c:v>Toko Olahraga NTB</c:v>
                </c:pt>
                <c:pt idx="2">
                  <c:v>Toko Olahraga Mandiri</c:v>
                </c:pt>
                <c:pt idx="3">
                  <c:v>Adi Shop</c:v>
                </c:pt>
                <c:pt idx="4">
                  <c:v>Gudang Sport Center</c:v>
                </c:pt>
                <c:pt idx="5">
                  <c:v>Active Sport</c:v>
                </c:pt>
                <c:pt idx="6">
                  <c:v>Amanah Sport</c:v>
                </c:pt>
                <c:pt idx="7">
                  <c:v>Bebasport.com</c:v>
                </c:pt>
                <c:pt idx="8">
                  <c:v>Sportworld</c:v>
                </c:pt>
                <c:pt idx="9">
                  <c:v>Power Play</c:v>
                </c:pt>
              </c:strCache>
            </c:strRef>
          </c:cat>
          <c:val>
            <c:numRef>
              <c:f>'PartnerStore Behaviour Analysis'!$B$226:$B$236</c:f>
              <c:numCache>
                <c:formatCode>"Rp"#,##0.00</c:formatCode>
                <c:ptCount val="10"/>
                <c:pt idx="0">
                  <c:v>4533766155</c:v>
                </c:pt>
                <c:pt idx="1">
                  <c:v>4475866728</c:v>
                </c:pt>
                <c:pt idx="2">
                  <c:v>4458097283</c:v>
                </c:pt>
                <c:pt idx="3">
                  <c:v>4293251970</c:v>
                </c:pt>
                <c:pt idx="4">
                  <c:v>4084865339</c:v>
                </c:pt>
                <c:pt idx="5">
                  <c:v>3900827045</c:v>
                </c:pt>
                <c:pt idx="6">
                  <c:v>3889569785</c:v>
                </c:pt>
                <c:pt idx="7">
                  <c:v>3639962330</c:v>
                </c:pt>
                <c:pt idx="8">
                  <c:v>3514691088</c:v>
                </c:pt>
                <c:pt idx="9">
                  <c:v>3412884933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D-4BD4-BB9B-A0905FC7C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7652976"/>
        <c:axId val="477662096"/>
      </c:barChart>
      <c:catAx>
        <c:axId val="47765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62096"/>
        <c:crosses val="autoZero"/>
        <c:auto val="1"/>
        <c:lblAlgn val="ctr"/>
        <c:lblOffset val="100"/>
        <c:noMultiLvlLbl val="0"/>
      </c:catAx>
      <c:valAx>
        <c:axId val="47766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52976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0297171660360642"/>
                <c:y val="0.91565639275327737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Revenue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'PartnerStore Behaviour Analysis'!$B$265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'PartnerStore Behaviour Analysis'!$A$266:$A$280</c:f>
              <c:strCache>
                <c:ptCount val="14"/>
                <c:pt idx="0">
                  <c:v>South Sulawesi</c:v>
                </c:pt>
                <c:pt idx="1">
                  <c:v>South Sumatera</c:v>
                </c:pt>
                <c:pt idx="2">
                  <c:v>Bali</c:v>
                </c:pt>
                <c:pt idx="3">
                  <c:v>Jogjakarta</c:v>
                </c:pt>
                <c:pt idx="4">
                  <c:v>North Sumatera</c:v>
                </c:pt>
                <c:pt idx="5">
                  <c:v>West Nusa Tenggara</c:v>
                </c:pt>
                <c:pt idx="6">
                  <c:v>East Nusa Tenggara</c:v>
                </c:pt>
                <c:pt idx="7">
                  <c:v>South Kalimantan</c:v>
                </c:pt>
                <c:pt idx="8">
                  <c:v>North Sulawesi</c:v>
                </c:pt>
                <c:pt idx="9">
                  <c:v>Central Kalimantan</c:v>
                </c:pt>
                <c:pt idx="10">
                  <c:v>East Java</c:v>
                </c:pt>
                <c:pt idx="11">
                  <c:v>North Maluku</c:v>
                </c:pt>
                <c:pt idx="12">
                  <c:v>Maluku</c:v>
                </c:pt>
                <c:pt idx="13">
                  <c:v>Jakarta</c:v>
                </c:pt>
              </c:strCache>
            </c:strRef>
          </c:cat>
          <c:val>
            <c:numRef>
              <c:f>'PartnerStore Behaviour Analysis'!$B$266:$B$280</c:f>
              <c:numCache>
                <c:formatCode>"Rp"#,##0.00</c:formatCode>
                <c:ptCount val="14"/>
                <c:pt idx="0">
                  <c:v>3514691088</c:v>
                </c:pt>
                <c:pt idx="1">
                  <c:v>4895902705</c:v>
                </c:pt>
                <c:pt idx="2">
                  <c:v>5031403133</c:v>
                </c:pt>
                <c:pt idx="3">
                  <c:v>5429713808</c:v>
                </c:pt>
                <c:pt idx="4">
                  <c:v>8466441644</c:v>
                </c:pt>
                <c:pt idx="5">
                  <c:v>11339285577</c:v>
                </c:pt>
                <c:pt idx="6">
                  <c:v>20848528138</c:v>
                </c:pt>
                <c:pt idx="7">
                  <c:v>26434926155</c:v>
                </c:pt>
                <c:pt idx="8">
                  <c:v>28143000381</c:v>
                </c:pt>
                <c:pt idx="9">
                  <c:v>28439897552</c:v>
                </c:pt>
                <c:pt idx="10">
                  <c:v>30512220796</c:v>
                </c:pt>
                <c:pt idx="11">
                  <c:v>33079957980</c:v>
                </c:pt>
                <c:pt idx="12">
                  <c:v>38462586434</c:v>
                </c:pt>
                <c:pt idx="13">
                  <c:v>52171345412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E-49BB-95D8-EF2D95E73F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6625376"/>
        <c:axId val="566633056"/>
      </c:barChart>
      <c:catAx>
        <c:axId val="5666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33056"/>
        <c:crosses val="autoZero"/>
        <c:auto val="1"/>
        <c:lblAlgn val="ctr"/>
        <c:lblOffset val="100"/>
        <c:noMultiLvlLbl val="0"/>
      </c:catAx>
      <c:valAx>
        <c:axId val="5666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25376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6347989875052026"/>
                <c:y val="0.91196061276654139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Analysis.xlsx]PartnerStore Behaviour 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Region vs Partner Type Revenue Contribution</a:t>
            </a:r>
          </a:p>
        </c:rich>
      </c:tx>
      <c:layout>
        <c:manualLayout>
          <c:xMode val="edge"/>
          <c:yMode val="edge"/>
          <c:x val="0.17775330396475772"/>
          <c:y val="7.48222970445192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06336597793117"/>
          <c:y val="0.10101010101010101"/>
          <c:w val="0.70650752906987935"/>
          <c:h val="0.732872027360216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'PartnerStore Behaviour Analysis'!$B$287:$B$288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'PartnerStore Behaviour Analysis'!$A$289:$A$297</c:f>
              <c:strCache>
                <c:ptCount val="8"/>
                <c:pt idx="0">
                  <c:v>Bali</c:v>
                </c:pt>
                <c:pt idx="1">
                  <c:v>Java</c:v>
                </c:pt>
                <c:pt idx="2">
                  <c:v>Kalimantan</c:v>
                </c:pt>
                <c:pt idx="3">
                  <c:v>Maluku</c:v>
                </c:pt>
                <c:pt idx="4">
                  <c:v>North Maluku</c:v>
                </c:pt>
                <c:pt idx="5">
                  <c:v>Nusa Tenggara</c:v>
                </c:pt>
                <c:pt idx="6">
                  <c:v>Sulawesi</c:v>
                </c:pt>
                <c:pt idx="7">
                  <c:v>Sumatera</c:v>
                </c:pt>
              </c:strCache>
            </c:strRef>
          </c:cat>
          <c:val>
            <c:numRef>
              <c:f>'PartnerStore Behaviour Analysis'!$B$289:$B$297</c:f>
              <c:numCache>
                <c:formatCode>"Rp"#,##0.00</c:formatCode>
                <c:ptCount val="8"/>
                <c:pt idx="0">
                  <c:v>5031403133</c:v>
                </c:pt>
                <c:pt idx="1">
                  <c:v>5429713808</c:v>
                </c:pt>
                <c:pt idx="6">
                  <c:v>3514691088</c:v>
                </c:pt>
                <c:pt idx="7">
                  <c:v>13362344349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3-4CE6-AC64-A6B5451E0C57}"/>
            </c:ext>
          </c:extLst>
        </c:ser>
        <c:ser>
          <c:idx val="1"/>
          <c:order val="1"/>
          <c:tx>
            <c:strRef>
              <c:f>'PartnerStore Behaviour Analysis'!$C$287:$C$288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'PartnerStore Behaviour Analysis'!$A$289:$A$297</c:f>
              <c:strCache>
                <c:ptCount val="8"/>
                <c:pt idx="0">
                  <c:v>Bali</c:v>
                </c:pt>
                <c:pt idx="1">
                  <c:v>Java</c:v>
                </c:pt>
                <c:pt idx="2">
                  <c:v>Kalimantan</c:v>
                </c:pt>
                <c:pt idx="3">
                  <c:v>Maluku</c:v>
                </c:pt>
                <c:pt idx="4">
                  <c:v>North Maluku</c:v>
                </c:pt>
                <c:pt idx="5">
                  <c:v>Nusa Tenggara</c:v>
                </c:pt>
                <c:pt idx="6">
                  <c:v>Sulawesi</c:v>
                </c:pt>
                <c:pt idx="7">
                  <c:v>Sumatera</c:v>
                </c:pt>
              </c:strCache>
            </c:strRef>
          </c:cat>
          <c:val>
            <c:numRef>
              <c:f>'PartnerStore Behaviour Analysis'!$C$289:$C$297</c:f>
              <c:numCache>
                <c:formatCode>"Rp"#,##0.00</c:formatCode>
                <c:ptCount val="8"/>
                <c:pt idx="1">
                  <c:v>82683566208</c:v>
                </c:pt>
                <c:pt idx="2">
                  <c:v>54874823707</c:v>
                </c:pt>
                <c:pt idx="3">
                  <c:v>38462586434</c:v>
                </c:pt>
                <c:pt idx="4">
                  <c:v>33079957980</c:v>
                </c:pt>
                <c:pt idx="5">
                  <c:v>32187813715</c:v>
                </c:pt>
                <c:pt idx="6">
                  <c:v>28143000381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3-4CE6-AC64-A6B5451E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696176"/>
        <c:axId val="477698096"/>
      </c:barChart>
      <c:catAx>
        <c:axId val="47769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98096"/>
        <c:crosses val="autoZero"/>
        <c:auto val="1"/>
        <c:lblAlgn val="ctr"/>
        <c:lblOffset val="100"/>
        <c:noMultiLvlLbl val="0"/>
      </c:catAx>
      <c:valAx>
        <c:axId val="47769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96176"/>
        <c:crosses val="autoZero"/>
        <c:crossBetween val="between"/>
        <c:majorUnit val="15000000000"/>
        <c:dispUnits>
          <c:builtInUnit val="billions"/>
          <c:dispUnitsLbl>
            <c:layout>
              <c:manualLayout>
                <c:xMode val="edge"/>
                <c:yMode val="edge"/>
                <c:x val="0.45936923082852527"/>
                <c:y val="0.92066951227056204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3001183222141"/>
          <c:y val="0.4894120558162553"/>
          <c:w val="0.1286998816777859"/>
          <c:h val="0.130004624842770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906077348066298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3020257826887663E-3"/>
              <c:y val="-7.11413331297973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604051565377616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9060773480662981E-3"/>
              <c:y val="-7.11413331297973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08103130755065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AD-42D3-9FC1-AF63352CB3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AD-42D3-9FC1-AF63352CB3E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AD-42D3-9FC1-AF63352CB3E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D-42D3-9FC1-AF63352CB3E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AD-42D3-9FC1-AF63352CB3E0}"/>
              </c:ext>
            </c:extLst>
          </c:dPt>
          <c:dLbls>
            <c:dLbl>
              <c:idx val="0"/>
              <c:layout>
                <c:manualLayout>
                  <c:x val="-9.208103130755065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AD-42D3-9FC1-AF63352CB3E0}"/>
                </c:ext>
              </c:extLst>
            </c:dLbl>
            <c:dLbl>
              <c:idx val="1"/>
              <c:layout>
                <c:manualLayout>
                  <c:x val="-6.9060773480662981E-3"/>
                  <c:y val="-7.114133312979739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AD-42D3-9FC1-AF63352CB3E0}"/>
                </c:ext>
              </c:extLst>
            </c:dLbl>
            <c:dLbl>
              <c:idx val="2"/>
              <c:layout>
                <c:manualLayout>
                  <c:x val="-4.60405156537761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AD-42D3-9FC1-AF63352CB3E0}"/>
                </c:ext>
              </c:extLst>
            </c:dLbl>
            <c:dLbl>
              <c:idx val="3"/>
              <c:layout>
                <c:manualLayout>
                  <c:x val="-2.3020257826887663E-3"/>
                  <c:y val="-7.114133312979739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AD-42D3-9FC1-AF63352CB3E0}"/>
                </c:ext>
              </c:extLst>
            </c:dLbl>
            <c:dLbl>
              <c:idx val="4"/>
              <c:layout>
                <c:manualLayout>
                  <c:x val="-6.906077348066298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AD-42D3-9FC1-AF63352CB3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Analysis'!$A$3:$A$8</c:f>
              <c:strCache>
                <c:ptCount val="5"/>
                <c:pt idx="0">
                  <c:v>Bali, East &amp; West Nusa Tenggara</c:v>
                </c:pt>
                <c:pt idx="1">
                  <c:v>Jakarta</c:v>
                </c:pt>
                <c:pt idx="2">
                  <c:v>Java</c:v>
                </c:pt>
                <c:pt idx="3">
                  <c:v>Sulawesi, Maluku, North Maluku</c:v>
                </c:pt>
                <c:pt idx="4">
                  <c:v>Sumatera &amp; Kalimantan</c:v>
                </c:pt>
              </c:strCache>
            </c:strRef>
          </c:cat>
          <c:val>
            <c:numRef>
              <c:f>'Region &amp; Sales Team Analysis'!$B$3:$B$8</c:f>
              <c:numCache>
                <c:formatCode>"Rp"#,##0.00</c:formatCode>
                <c:ptCount val="5"/>
                <c:pt idx="0">
                  <c:v>37219216848</c:v>
                </c:pt>
                <c:pt idx="1">
                  <c:v>52171345412</c:v>
                </c:pt>
                <c:pt idx="2">
                  <c:v>35941934604</c:v>
                </c:pt>
                <c:pt idx="3">
                  <c:v>103200235883</c:v>
                </c:pt>
                <c:pt idx="4">
                  <c:v>68237168056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D-42D3-9FC1-AF63352CB3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8884864"/>
        <c:axId val="1018873344"/>
      </c:barChart>
      <c:catAx>
        <c:axId val="101888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73344"/>
        <c:crosses val="autoZero"/>
        <c:auto val="1"/>
        <c:lblAlgn val="ctr"/>
        <c:lblOffset val="100"/>
        <c:noMultiLvlLbl val="0"/>
      </c:catAx>
      <c:valAx>
        <c:axId val="101887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84864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1916445527182028"/>
                <c:y val="0.91771424381032685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Revenue by Sales Team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291139240507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291139240506328E-3"/>
              <c:y val="-6.6933631060784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2911392405071E-3"/>
              <c:y val="-6.6933631060784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388185654008432E-3"/>
              <c:y val="-6.6933631060784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291139240506328E-3"/>
              <c:y val="-1.338672621215683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0ED-45FD-B0AA-072D50AD00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ED-45FD-B0AA-072D50AD00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ED-45FD-B0AA-072D50AD00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ED-45FD-B0AA-072D50AD00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D-45FD-B0AA-072D50AD00DC}"/>
              </c:ext>
            </c:extLst>
          </c:dPt>
          <c:dLbls>
            <c:dLbl>
              <c:idx val="0"/>
              <c:layout>
                <c:manualLayout>
                  <c:x val="-6.3291139240506328E-3"/>
                  <c:y val="-1.3386726212156838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ED-45FD-B0AA-072D50AD00DC}"/>
                </c:ext>
              </c:extLst>
            </c:dLbl>
            <c:dLbl>
              <c:idx val="1"/>
              <c:layout>
                <c:manualLayout>
                  <c:x val="-8.4388185654008432E-3"/>
                  <c:y val="-6.6933631060784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ED-45FD-B0AA-072D50AD00DC}"/>
                </c:ext>
              </c:extLst>
            </c:dLbl>
            <c:dLbl>
              <c:idx val="2"/>
              <c:layout>
                <c:manualLayout>
                  <c:x val="-6.32911392405071E-3"/>
                  <c:y val="-6.6933631060784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ED-45FD-B0AA-072D50AD00DC}"/>
                </c:ext>
              </c:extLst>
            </c:dLbl>
            <c:dLbl>
              <c:idx val="3"/>
              <c:layout>
                <c:manualLayout>
                  <c:x val="-6.3291139240506328E-3"/>
                  <c:y val="-6.6933631060784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ED-45FD-B0AA-072D50AD00DC}"/>
                </c:ext>
              </c:extLst>
            </c:dLbl>
            <c:dLbl>
              <c:idx val="4"/>
              <c:layout>
                <c:manualLayout>
                  <c:x val="-6.329113924050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ED-45FD-B0AA-072D50AD00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Analysis'!$A$30:$A$35</c:f>
              <c:strCache>
                <c:ptCount val="5"/>
                <c:pt idx="0">
                  <c:v>Online Sales Team</c:v>
                </c:pt>
                <c:pt idx="1">
                  <c:v>Sales Java Region Team</c:v>
                </c:pt>
                <c:pt idx="2">
                  <c:v>Sales Region Bali - Nusa Tenggara Team</c:v>
                </c:pt>
                <c:pt idx="3">
                  <c:v>Sales Region Sulawesi - Maluku Team</c:v>
                </c:pt>
                <c:pt idx="4">
                  <c:v>Sales Sumatera -Kalimantan Region Team</c:v>
                </c:pt>
              </c:strCache>
            </c:strRef>
          </c:cat>
          <c:val>
            <c:numRef>
              <c:f>'Region &amp; Sales Team Analysis'!$B$30:$B$35</c:f>
              <c:numCache>
                <c:formatCode>"Rp"#,##0.00</c:formatCode>
                <c:ptCount val="5"/>
                <c:pt idx="0">
                  <c:v>52171345412</c:v>
                </c:pt>
                <c:pt idx="1">
                  <c:v>35941934604</c:v>
                </c:pt>
                <c:pt idx="2">
                  <c:v>37219216848</c:v>
                </c:pt>
                <c:pt idx="3">
                  <c:v>103200235883</c:v>
                </c:pt>
                <c:pt idx="4">
                  <c:v>68237168056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D-45FD-B0AA-072D50AD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8883904"/>
        <c:axId val="1018875744"/>
      </c:barChart>
      <c:catAx>
        <c:axId val="101888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75744"/>
        <c:crosses val="autoZero"/>
        <c:auto val="1"/>
        <c:lblAlgn val="ctr"/>
        <c:lblOffset val="100"/>
        <c:noMultiLvlLbl val="0"/>
      </c:catAx>
      <c:valAx>
        <c:axId val="10188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83904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6768995647695938"/>
                <c:y val="0.9225810902881390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Sales Orders by Sales Team</a:t>
            </a: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&amp; Sales Team Analysis'!$F$29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Analysis'!$E$30:$E$35</c:f>
              <c:strCache>
                <c:ptCount val="5"/>
                <c:pt idx="0">
                  <c:v>Online Sales Team</c:v>
                </c:pt>
                <c:pt idx="1">
                  <c:v>Sales Java Region Team</c:v>
                </c:pt>
                <c:pt idx="2">
                  <c:v>Sales Region Bali - Nusa Tenggara Team</c:v>
                </c:pt>
                <c:pt idx="3">
                  <c:v>Sales Region Sulawesi - Maluku Team</c:v>
                </c:pt>
                <c:pt idx="4">
                  <c:v>Sales Sumatera -Kalimantan Region Team</c:v>
                </c:pt>
              </c:strCache>
            </c:strRef>
          </c:cat>
          <c:val>
            <c:numRef>
              <c:f>'Region &amp; Sales Team Analysis'!$F$30:$F$35</c:f>
              <c:numCache>
                <c:formatCode>0</c:formatCode>
                <c:ptCount val="5"/>
                <c:pt idx="0">
                  <c:v>55043</c:v>
                </c:pt>
                <c:pt idx="1">
                  <c:v>37129</c:v>
                </c:pt>
                <c:pt idx="2">
                  <c:v>35523</c:v>
                </c:pt>
                <c:pt idx="3">
                  <c:v>100928</c:v>
                </c:pt>
                <c:pt idx="4">
                  <c:v>68983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A-4CE3-A7E0-5F7D49C3C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8897344"/>
        <c:axId val="1018904064"/>
      </c:barChart>
      <c:catAx>
        <c:axId val="10188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04064"/>
        <c:crosses val="autoZero"/>
        <c:auto val="1"/>
        <c:lblAlgn val="ctr"/>
        <c:lblOffset val="100"/>
        <c:noMultiLvlLbl val="0"/>
      </c:catAx>
      <c:valAx>
        <c:axId val="10189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9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Yearly Revenue Trend by Sales Team</a:t>
            </a:r>
            <a:endParaRPr lang="en-ID"/>
          </a:p>
        </c:rich>
      </c:tx>
      <c:layout>
        <c:manualLayout>
          <c:xMode val="edge"/>
          <c:yMode val="edge"/>
          <c:x val="0.271190525810280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9919203647931"/>
          <c:y val="4.4579920820934184E-2"/>
          <c:w val="0.54943180338400377"/>
          <c:h val="0.77499122911143647"/>
        </c:manualLayout>
      </c:layout>
      <c:lineChart>
        <c:grouping val="standard"/>
        <c:varyColors val="0"/>
        <c:ser>
          <c:idx val="0"/>
          <c:order val="0"/>
          <c:tx>
            <c:strRef>
              <c:f>'Region &amp; Sales Team Analysis'!$B$57:$B$58</c:f>
              <c:strCache>
                <c:ptCount val="1"/>
                <c:pt idx="0">
                  <c:v>Online Sales Team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'Region &amp; Sales Team Analysis'!$A$59:$A$62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'Region &amp; Sales Team Analysis'!$B$59:$B$62</c:f>
              <c:numCache>
                <c:formatCode>"Rp"#,##0.00</c:formatCode>
                <c:ptCount val="3"/>
                <c:pt idx="0">
                  <c:v>24000030054</c:v>
                </c:pt>
                <c:pt idx="1">
                  <c:v>16306957968</c:v>
                </c:pt>
                <c:pt idx="2">
                  <c:v>11864357390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C-47D3-AFAD-589351E16B01}"/>
            </c:ext>
          </c:extLst>
        </c:ser>
        <c:ser>
          <c:idx val="1"/>
          <c:order val="1"/>
          <c:tx>
            <c:strRef>
              <c:f>'Region &amp; Sales Team Analysis'!$C$57:$C$58</c:f>
              <c:strCache>
                <c:ptCount val="1"/>
                <c:pt idx="0">
                  <c:v>Sales Java Region Team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'Region &amp; Sales Team Analysis'!$A$59:$A$62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'Region &amp; Sales Team Analysis'!$C$59:$C$62</c:f>
              <c:numCache>
                <c:formatCode>"Rp"#,##0.00</c:formatCode>
                <c:ptCount val="3"/>
                <c:pt idx="0">
                  <c:v>12750281970</c:v>
                </c:pt>
                <c:pt idx="1">
                  <c:v>9530182325</c:v>
                </c:pt>
                <c:pt idx="2">
                  <c:v>13661470309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C-47D3-AFAD-589351E16B01}"/>
            </c:ext>
          </c:extLst>
        </c:ser>
        <c:ser>
          <c:idx val="2"/>
          <c:order val="2"/>
          <c:tx>
            <c:strRef>
              <c:f>'Region &amp; Sales Team Analysis'!$D$57:$D$58</c:f>
              <c:strCache>
                <c:ptCount val="1"/>
                <c:pt idx="0">
                  <c:v>Sales Region Bali - Nusa Tenggara Team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'Region &amp; Sales Team Analysis'!$A$59:$A$62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'Region &amp; Sales Team Analysis'!$D$59:$D$62</c:f>
              <c:numCache>
                <c:formatCode>"Rp"#,##0.00</c:formatCode>
                <c:ptCount val="3"/>
                <c:pt idx="0">
                  <c:v>15017127216</c:v>
                </c:pt>
                <c:pt idx="1">
                  <c:v>9559577587</c:v>
                </c:pt>
                <c:pt idx="2">
                  <c:v>12642512045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C-47D3-AFAD-589351E16B01}"/>
            </c:ext>
          </c:extLst>
        </c:ser>
        <c:ser>
          <c:idx val="3"/>
          <c:order val="3"/>
          <c:tx>
            <c:strRef>
              <c:f>'Region &amp; Sales Team Analysis'!$E$57:$E$58</c:f>
              <c:strCache>
                <c:ptCount val="1"/>
                <c:pt idx="0">
                  <c:v>Sales Region Sulawesi - Maluku Team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'Region &amp; Sales Team Analysis'!$A$59:$A$62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'Region &amp; Sales Team Analysis'!$E$59:$E$62</c:f>
              <c:numCache>
                <c:formatCode>"Rp"#,##0.00</c:formatCode>
                <c:ptCount val="3"/>
                <c:pt idx="0">
                  <c:v>37211661794</c:v>
                </c:pt>
                <c:pt idx="1">
                  <c:v>34397944631</c:v>
                </c:pt>
                <c:pt idx="2">
                  <c:v>31590629458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C-47D3-AFAD-589351E16B01}"/>
            </c:ext>
          </c:extLst>
        </c:ser>
        <c:ser>
          <c:idx val="4"/>
          <c:order val="4"/>
          <c:tx>
            <c:strRef>
              <c:f>'Region &amp; Sales Team Analysis'!$F$57:$F$58</c:f>
              <c:strCache>
                <c:ptCount val="1"/>
                <c:pt idx="0">
                  <c:v>Sales Sumatera -Kalimantan Region Team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'Region &amp; Sales Team Analysis'!$A$59:$A$62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'Region &amp; Sales Team Analysis'!$F$59:$F$62</c:f>
              <c:numCache>
                <c:formatCode>"Rp"#,##0.00</c:formatCode>
                <c:ptCount val="3"/>
                <c:pt idx="0">
                  <c:v>22091747126</c:v>
                </c:pt>
                <c:pt idx="1">
                  <c:v>22165731721</c:v>
                </c:pt>
                <c:pt idx="2">
                  <c:v>23979689209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C-47D3-AFAD-589351E16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569216"/>
        <c:axId val="375514496"/>
      </c:lineChart>
      <c:catAx>
        <c:axId val="37556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14496"/>
        <c:crosses val="autoZero"/>
        <c:auto val="1"/>
        <c:lblAlgn val="ctr"/>
        <c:lblOffset val="100"/>
        <c:noMultiLvlLbl val="0"/>
      </c:catAx>
      <c:valAx>
        <c:axId val="3755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7096655641309"/>
          <c:y val="6.4425450536155074E-2"/>
          <c:w val="0.19184123484013232"/>
          <c:h val="0.92071506860898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Contribution by Promotion Method</a:t>
            </a:r>
          </a:p>
        </c:rich>
      </c:tx>
      <c:layout>
        <c:manualLayout>
          <c:xMode val="edge"/>
          <c:yMode val="edge"/>
          <c:x val="0.25310321058352553"/>
          <c:y val="6.941225043498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Analysis'!$B$85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&amp; Sales Team Analysis'!$A$86:$A$89</c:f>
              <c:strCache>
                <c:ptCount val="3"/>
                <c:pt idx="0">
                  <c:v>Corporate Negotiate/Patnership Contract</c:v>
                </c:pt>
                <c:pt idx="1">
                  <c:v>OnlineMarketing</c:v>
                </c:pt>
                <c:pt idx="2">
                  <c:v>OnlineMarketing/Corporate Negotiate/Patnership Contract</c:v>
                </c:pt>
              </c:strCache>
            </c:strRef>
          </c:cat>
          <c:val>
            <c:numRef>
              <c:f>'Region &amp; Sales Team Analysis'!$B$86:$B$89</c:f>
              <c:numCache>
                <c:formatCode>"Rp"#,##0.00</c:formatCode>
                <c:ptCount val="3"/>
                <c:pt idx="0">
                  <c:v>140419452731</c:v>
                </c:pt>
                <c:pt idx="1">
                  <c:v>52171345412</c:v>
                </c:pt>
                <c:pt idx="2">
                  <c:v>104179102660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C-42E7-9B11-D886F09C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533216"/>
        <c:axId val="375512576"/>
      </c:barChart>
      <c:catAx>
        <c:axId val="37553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12576"/>
        <c:crosses val="autoZero"/>
        <c:auto val="1"/>
        <c:lblAlgn val="ctr"/>
        <c:lblOffset val="100"/>
        <c:noMultiLvlLbl val="0"/>
      </c:catAx>
      <c:valAx>
        <c:axId val="3755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33216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711385508629603"/>
                <c:y val="0.91591743915905632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</a:t>
                  </a:r>
                  <a:r>
                    <a:rPr lang="en-ID" baseline="0"/>
                    <a:t> in </a:t>
                  </a:r>
                  <a:r>
                    <a:rPr lang="en-ID"/>
                    <a:t>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Prospect Contribution by Promotion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&amp; Sales Team Analysis'!$B$104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Analysis'!$A$105:$A$108</c:f>
              <c:strCache>
                <c:ptCount val="3"/>
                <c:pt idx="0">
                  <c:v>Corporate Negotiate/Patnership Contract</c:v>
                </c:pt>
                <c:pt idx="1">
                  <c:v>OnlineMarketing</c:v>
                </c:pt>
                <c:pt idx="2">
                  <c:v>OnlineMarketing/Corporate Negotiate/Patnership Contract</c:v>
                </c:pt>
              </c:strCache>
            </c:strRef>
          </c:cat>
          <c:val>
            <c:numRef>
              <c:f>'Region &amp; Sales Team Analysis'!$B$105:$B$108</c:f>
              <c:numCache>
                <c:formatCode>0.00</c:formatCode>
                <c:ptCount val="3"/>
                <c:pt idx="0">
                  <c:v>22</c:v>
                </c:pt>
                <c:pt idx="1">
                  <c:v>10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5-4580-BC0C-DEB940A061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5568736"/>
        <c:axId val="375544736"/>
      </c:barChart>
      <c:catAx>
        <c:axId val="37556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4736"/>
        <c:crosses val="autoZero"/>
        <c:auto val="1"/>
        <c:lblAlgn val="ctr"/>
        <c:lblOffset val="100"/>
        <c:noMultiLvlLbl val="0"/>
      </c:catAx>
      <c:valAx>
        <c:axId val="3755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6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Analysis Per Promotion</a:t>
            </a:r>
            <a:r>
              <a:rPr lang="en-US" baseline="0"/>
              <a:t> Methods</a:t>
            </a:r>
            <a:endParaRPr lang="en-US"/>
          </a:p>
        </c:rich>
      </c:tx>
      <c:layout>
        <c:manualLayout>
          <c:xMode val="edge"/>
          <c:yMode val="edge"/>
          <c:x val="0.1429374453193350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941557305336831"/>
          <c:y val="0.17171296296296296"/>
          <c:w val="0.50565398075240597"/>
          <c:h val="0.55847951297754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Analysis'!$C$125</c:f>
              <c:strCache>
                <c:ptCount val="1"/>
                <c:pt idx="0">
                  <c:v>Revenue Per Prospect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Analysis'!$A$126:$A$128</c:f>
              <c:strCache>
                <c:ptCount val="3"/>
                <c:pt idx="0">
                  <c:v>Corporate Negotiate/Patnership Contract</c:v>
                </c:pt>
                <c:pt idx="1">
                  <c:v>OnlineMarketing</c:v>
                </c:pt>
                <c:pt idx="2">
                  <c:v>OnlineMarketing/Corporate Negotiate/Patnership Contract</c:v>
                </c:pt>
              </c:strCache>
            </c:strRef>
          </c:cat>
          <c:val>
            <c:numRef>
              <c:f>'Region &amp; Sales Team Analysis'!$C$126:$C$128</c:f>
              <c:numCache>
                <c:formatCode>"Rp"#,##0.00</c:formatCode>
                <c:ptCount val="3"/>
                <c:pt idx="0">
                  <c:v>6382702396.863636</c:v>
                </c:pt>
                <c:pt idx="1">
                  <c:v>5217134541.1999998</c:v>
                </c:pt>
                <c:pt idx="2">
                  <c:v>5787727925.5555553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C-4F3C-9F2E-235CAD54B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2626240"/>
        <c:axId val="482632480"/>
      </c:barChart>
      <c:catAx>
        <c:axId val="48262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32480"/>
        <c:crosses val="autoZero"/>
        <c:auto val="1"/>
        <c:lblAlgn val="ctr"/>
        <c:lblOffset val="100"/>
        <c:noMultiLvlLbl val="0"/>
      </c:catAx>
      <c:valAx>
        <c:axId val="4826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2624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39512510936132977"/>
                <c:y val="0.82370297462817144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250809273840772"/>
          <c:y val="0.89872630504520268"/>
          <c:w val="0.3005393700787401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Sales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Analysis'!$A$143:$A$146</c:f>
              <c:strCache>
                <c:ptCount val="3"/>
                <c:pt idx="0">
                  <c:v>Sales Region Sulawesi - Maluku Team</c:v>
                </c:pt>
                <c:pt idx="1">
                  <c:v>Sales Sumatera -Kalimantan Region Team</c:v>
                </c:pt>
                <c:pt idx="2">
                  <c:v>Online Sales Team</c:v>
                </c:pt>
              </c:strCache>
            </c:strRef>
          </c:cat>
          <c:val>
            <c:numRef>
              <c:f>'Region &amp; Sales Team Analysis'!$B$143:$B$146</c:f>
              <c:numCache>
                <c:formatCode>"Rp"#,##0.00</c:formatCode>
                <c:ptCount val="3"/>
                <c:pt idx="0">
                  <c:v>103200235883</c:v>
                </c:pt>
                <c:pt idx="1">
                  <c:v>68237168056</c:v>
                </c:pt>
                <c:pt idx="2">
                  <c:v>52171345412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9-42EF-9EE6-E16BF3256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022544"/>
        <c:axId val="540019184"/>
      </c:barChart>
      <c:catAx>
        <c:axId val="54002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19184"/>
        <c:crosses val="autoZero"/>
        <c:auto val="1"/>
        <c:lblAlgn val="ctr"/>
        <c:lblOffset val="100"/>
        <c:noMultiLvlLbl val="0"/>
      </c:catAx>
      <c:valAx>
        <c:axId val="54001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22544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0147317443905373"/>
                <c:y val="0.89120937941829004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Portfolio - Ready to Analysis.xlsx]Region &amp; Sales Team Analysis!PivotTable12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Performing Sales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Analysis'!$B$159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Analysis'!$A$160:$A$162</c:f>
              <c:strCache>
                <c:ptCount val="2"/>
                <c:pt idx="0">
                  <c:v>Sales Region Bali - Nusa Tenggara Team</c:v>
                </c:pt>
                <c:pt idx="1">
                  <c:v>Sales Java Region Team</c:v>
                </c:pt>
              </c:strCache>
            </c:strRef>
          </c:cat>
          <c:val>
            <c:numRef>
              <c:f>'Region &amp; Sales Team Analysis'!$B$160:$B$162</c:f>
              <c:numCache>
                <c:formatCode>"Rp"#,##0.00</c:formatCode>
                <c:ptCount val="2"/>
                <c:pt idx="0">
                  <c:v>37219216848</c:v>
                </c:pt>
                <c:pt idx="1">
                  <c:v>35941934604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3-446E-B06B-4FC93F26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663680"/>
        <c:axId val="482657920"/>
      </c:barChart>
      <c:catAx>
        <c:axId val="48266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7920"/>
        <c:crosses val="autoZero"/>
        <c:auto val="1"/>
        <c:lblAlgn val="ctr"/>
        <c:lblOffset val="100"/>
        <c:noMultiLvlLbl val="0"/>
      </c:catAx>
      <c:valAx>
        <c:axId val="48265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3680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0305472795630276"/>
                <c:y val="0.90527407702729124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per Prospect by</a:t>
            </a:r>
            <a:r>
              <a:rPr lang="en-ID" baseline="0"/>
              <a:t> Sales Team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Sales Team Analysis'!$E$176</c:f>
              <c:strCache>
                <c:ptCount val="1"/>
                <c:pt idx="0">
                  <c:v>Revenue per Prospect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Analysis'!$A$177:$A$181</c:f>
              <c:strCache>
                <c:ptCount val="5"/>
                <c:pt idx="0">
                  <c:v>Online Sales Team</c:v>
                </c:pt>
                <c:pt idx="1">
                  <c:v>Sales Java Region Team</c:v>
                </c:pt>
                <c:pt idx="2">
                  <c:v>Sales Region Bali - Nusa Tenggara Team</c:v>
                </c:pt>
                <c:pt idx="3">
                  <c:v>Sales Region Sulawesi - Maluku Team</c:v>
                </c:pt>
                <c:pt idx="4">
                  <c:v>Sales Sumatera -Kalimantan Region Team</c:v>
                </c:pt>
              </c:strCache>
            </c:strRef>
          </c:cat>
          <c:val>
            <c:numRef>
              <c:f>'Region &amp; Sales Team Analysis'!$E$177:$E$181</c:f>
              <c:numCache>
                <c:formatCode>"Rp"#,##0.00</c:formatCode>
                <c:ptCount val="5"/>
                <c:pt idx="0">
                  <c:v>5217134541.1999998</c:v>
                </c:pt>
                <c:pt idx="1">
                  <c:v>5990322434</c:v>
                </c:pt>
                <c:pt idx="2">
                  <c:v>3101601404</c:v>
                </c:pt>
                <c:pt idx="3">
                  <c:v>6450014742.6875</c:v>
                </c:pt>
                <c:pt idx="4">
                  <c:v>11372861342.666666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3-41F7-8F31-543335393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088319"/>
        <c:axId val="465069599"/>
      </c:barChart>
      <c:catAx>
        <c:axId val="46508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69599"/>
        <c:crosses val="autoZero"/>
        <c:auto val="1"/>
        <c:lblAlgn val="ctr"/>
        <c:lblOffset val="100"/>
        <c:noMultiLvlLbl val="0"/>
      </c:catAx>
      <c:valAx>
        <c:axId val="46506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88319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39156955380577424"/>
                <c:y val="0.8925692621755614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200" b="0" i="0" u="none" strike="noStrike" baseline="0"/>
              <a:t>Prospect vs Revenue Scatter Plot</a:t>
            </a:r>
            <a:endParaRPr lang="en-ID" sz="1200"/>
          </a:p>
        </c:rich>
      </c:tx>
      <c:layout>
        <c:manualLayout>
          <c:xMode val="edge"/>
          <c:yMode val="edge"/>
          <c:x val="0.307679582344157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0.17213407669198239"/>
          <c:y val="7.7207086959070984E-2"/>
          <c:w val="0.55971791043172803"/>
          <c:h val="0.78341410507207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'Region &amp; Sales Team Analysis'!$A$177</c:f>
              <c:strCache>
                <c:ptCount val="1"/>
                <c:pt idx="0">
                  <c:v>Online Sales Team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'Region &amp; Sales Team Analysis'!$D$177</c:f>
              <c:numCache>
                <c:formatCode>0.00</c:formatCode>
                <c:ptCount val="1"/>
                <c:pt idx="0">
                  <c:v>10</c:v>
                </c:pt>
              </c:numCache>
            </c:numRef>
          </c:xVal>
          <c:yVal>
            <c:numRef>
              <c:f>'Region &amp; Sales Team Analysis'!$C$177</c:f>
              <c:numCache>
                <c:formatCode>"Rp"#,##0.00</c:formatCode>
                <c:ptCount val="1"/>
                <c:pt idx="0">
                  <c:v>52171345412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E7-4106-917F-8DEDA4F9FC5E}"/>
            </c:ext>
          </c:extLst>
        </c:ser>
        <c:ser>
          <c:idx val="1"/>
          <c:order val="1"/>
          <c:tx>
            <c:strRef>
              <c:f>'Region &amp; Sales Team Analysis'!$A$178</c:f>
              <c:strCache>
                <c:ptCount val="1"/>
                <c:pt idx="0">
                  <c:v>Sales Java Region Team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'Region &amp; Sales Team Analysis'!$D$178</c:f>
              <c:numCache>
                <c:formatCode>0.00</c:formatCode>
                <c:ptCount val="1"/>
                <c:pt idx="0">
                  <c:v>6</c:v>
                </c:pt>
              </c:numCache>
            </c:numRef>
          </c:xVal>
          <c:yVal>
            <c:numRef>
              <c:f>'Region &amp; Sales Team Analysis'!$C$178</c:f>
              <c:numCache>
                <c:formatCode>"Rp"#,##0.00</c:formatCode>
                <c:ptCount val="1"/>
                <c:pt idx="0">
                  <c:v>35941934604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E7-4106-917F-8DEDA4F9FC5E}"/>
            </c:ext>
          </c:extLst>
        </c:ser>
        <c:ser>
          <c:idx val="2"/>
          <c:order val="2"/>
          <c:tx>
            <c:strRef>
              <c:f>'Region &amp; Sales Team Analysis'!$A$179</c:f>
              <c:strCache>
                <c:ptCount val="1"/>
                <c:pt idx="0">
                  <c:v>Sales Region Bali - Nusa Tenggara Team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'Region &amp; Sales Team Analysis'!$D$179</c:f>
              <c:numCache>
                <c:formatCode>0.00</c:formatCode>
                <c:ptCount val="1"/>
                <c:pt idx="0">
                  <c:v>12</c:v>
                </c:pt>
              </c:numCache>
            </c:numRef>
          </c:xVal>
          <c:yVal>
            <c:numRef>
              <c:f>'Region &amp; Sales Team Analysis'!$C$179</c:f>
              <c:numCache>
                <c:formatCode>"Rp"#,##0.00</c:formatCode>
                <c:ptCount val="1"/>
                <c:pt idx="0">
                  <c:v>37219216848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E7-4106-917F-8DEDA4F9FC5E}"/>
            </c:ext>
          </c:extLst>
        </c:ser>
        <c:ser>
          <c:idx val="3"/>
          <c:order val="3"/>
          <c:tx>
            <c:strRef>
              <c:f>'Region &amp; Sales Team Analysis'!$A$180</c:f>
              <c:strCache>
                <c:ptCount val="1"/>
                <c:pt idx="0">
                  <c:v>Sales Region Sulawesi - Maluku Team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'Region &amp; Sales Team Analysis'!$D$180</c:f>
              <c:numCache>
                <c:formatCode>0.00</c:formatCode>
                <c:ptCount val="1"/>
                <c:pt idx="0">
                  <c:v>16</c:v>
                </c:pt>
              </c:numCache>
            </c:numRef>
          </c:xVal>
          <c:yVal>
            <c:numRef>
              <c:f>'Region &amp; Sales Team Analysis'!$C$180</c:f>
              <c:numCache>
                <c:formatCode>"Rp"#,##0.00</c:formatCode>
                <c:ptCount val="1"/>
                <c:pt idx="0">
                  <c:v>103200235883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EE7-4106-917F-8DEDA4F9FC5E}"/>
            </c:ext>
          </c:extLst>
        </c:ser>
        <c:ser>
          <c:idx val="4"/>
          <c:order val="4"/>
          <c:tx>
            <c:strRef>
              <c:f>'Region &amp; Sales Team Analysis'!$A$181</c:f>
              <c:strCache>
                <c:ptCount val="1"/>
                <c:pt idx="0">
                  <c:v>Sales Sumatera -Kalimantan Region Team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'Region &amp; Sales Team Analysis'!$D$181</c:f>
              <c:numCache>
                <c:formatCode>0.00</c:formatCode>
                <c:ptCount val="1"/>
                <c:pt idx="0">
                  <c:v>6</c:v>
                </c:pt>
              </c:numCache>
            </c:numRef>
          </c:xVal>
          <c:yVal>
            <c:numRef>
              <c:f>'Region &amp; Sales Team Analysis'!$C$181</c:f>
              <c:numCache>
                <c:formatCode>"Rp"#,##0.00</c:formatCode>
                <c:ptCount val="1"/>
                <c:pt idx="0">
                  <c:v>68237168056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EE7-4106-917F-8DEDA4F9FC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32766223"/>
        <c:axId val="532775343"/>
      </c:scatterChart>
      <c:valAx>
        <c:axId val="53276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Prospect</a:t>
                </a:r>
              </a:p>
            </c:rich>
          </c:tx>
          <c:layout>
            <c:manualLayout>
              <c:xMode val="edge"/>
              <c:yMode val="edge"/>
              <c:x val="0.3697169078285405"/>
              <c:y val="0.93672476333716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75343"/>
        <c:crosses val="autoZero"/>
        <c:crossBetween val="midCat"/>
      </c:valAx>
      <c:valAx>
        <c:axId val="5327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66223"/>
        <c:crosses val="autoZero"/>
        <c:crossBetween val="midCat"/>
        <c:dispUnits>
          <c:builtInUnit val="billions"/>
          <c:dispUnitsLbl>
            <c:layout>
              <c:manualLayout>
                <c:xMode val="edge"/>
                <c:yMode val="edge"/>
                <c:x val="4.2446817271988339E-2"/>
                <c:y val="0.2639928435911803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Total</a:t>
                  </a:r>
                  <a:r>
                    <a:rPr lang="en-ID" baseline="0"/>
                    <a:t> </a:t>
                  </a:r>
                  <a:r>
                    <a:rPr lang="en-ID"/>
                    <a:t>Revenue in 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48547120559452"/>
          <c:y val="8.6224117818605991E-2"/>
          <c:w val="0.21973678085600828"/>
          <c:h val="0.64236657917760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Orders per Prospect by Sales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&amp; Sales Team Analysis'!$A$177:$A$181</c:f>
              <c:strCache>
                <c:ptCount val="5"/>
                <c:pt idx="0">
                  <c:v>Online Sales Team</c:v>
                </c:pt>
                <c:pt idx="1">
                  <c:v>Sales Java Region Team</c:v>
                </c:pt>
                <c:pt idx="2">
                  <c:v>Sales Region Bali - Nusa Tenggara Team</c:v>
                </c:pt>
                <c:pt idx="3">
                  <c:v>Sales Region Sulawesi - Maluku Team</c:v>
                </c:pt>
                <c:pt idx="4">
                  <c:v>Sales Sumatera -Kalimantan Region Team</c:v>
                </c:pt>
              </c:strCache>
            </c:strRef>
          </c:cat>
          <c:val>
            <c:numRef>
              <c:f>'Region &amp; Sales Team Analysis'!$F$177:$F$181</c:f>
              <c:numCache>
                <c:formatCode>0.00</c:formatCode>
                <c:ptCount val="5"/>
                <c:pt idx="0">
                  <c:v>5504.3</c:v>
                </c:pt>
                <c:pt idx="1">
                  <c:v>6188.166666666667</c:v>
                </c:pt>
                <c:pt idx="2">
                  <c:v>2960.25</c:v>
                </c:pt>
                <c:pt idx="3">
                  <c:v>6308</c:v>
                </c:pt>
                <c:pt idx="4">
                  <c:v>11497.166666666666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8-46B0-A533-F94BAD883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6079935"/>
        <c:axId val="616059775"/>
      </c:barChart>
      <c:catAx>
        <c:axId val="6160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59775"/>
        <c:crosses val="autoZero"/>
        <c:auto val="1"/>
        <c:lblAlgn val="ctr"/>
        <c:lblOffset val="100"/>
        <c:noMultiLvlLbl val="0"/>
      </c:catAx>
      <c:valAx>
        <c:axId val="61605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Order Transaction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Total Order Transaction Histogram</a:t>
          </a:r>
        </a:p>
      </cx:txPr>
    </cx:title>
    <cx:plotArea>
      <cx:plotAreaRegion>
        <cx:series layoutId="clusteredColumn" uniqueId="{8EF19CA9-0763-4DAE-9E03-4BBA443D9DB3}">
          <cx:tx>
            <cx:txData>
              <cx:f>_xlchart.v1.0</cx:f>
              <cx:v>TotalOrderTransaction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Total Order Transaction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Total Order Transaction Boxplot</a:t>
          </a:r>
        </a:p>
      </cx:txPr>
    </cx:title>
    <cx:plotArea>
      <cx:plotAreaRegion>
        <cx:series layoutId="boxWhisker" uniqueId="{577F6EBC-7DE0-4B2B-864A-E8E513C26D12}">
          <cx:tx>
            <cx:txData>
              <cx:f>_xlchart.v1.2</cx:f>
              <cx:v>TotalOrderTransaction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D"/>
              <a:t>Revenue Contribution by Product Category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treemap" uniqueId="{46D0CD0E-4B72-45DB-A677-089708B30A83}">
          <cx:tx>
            <cx:txData>
              <cx:f>_xlchart.v1.8</cx:f>
              <cx:v>Contribution%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Calibri"/>
            <a:cs typeface="Calibri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Distribution Volume of Quantity Order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Distribution Volume of Quantity Order</a:t>
          </a:r>
        </a:p>
      </cx:txPr>
    </cx:title>
    <cx:plotArea>
      <cx:plotAreaRegion>
        <cx:series layoutId="clusteredColumn" uniqueId="{4A939A84-F40E-40C4-A829-9D5A99449724}">
          <cx:tx>
            <cx:txData>
              <cx:f>_xlchart.v1.10</cx:f>
              <cx:v>QuantityOrder</cx:v>
            </cx:txData>
          </cx:tx>
          <cx:dataId val="0"/>
          <cx:layoutPr>
            <cx:binning intervalClosed="r" underflow="20">
              <cx:binSize val="30"/>
            </cx:binning>
          </cx:layoutPr>
        </cx:series>
      </cx:plotAreaRegion>
      <cx:axis id="0">
        <cx:catScaling gapWidth="0"/>
        <cx:title>
          <cx:tx>
            <cx:txData>
              <cx:v>Quantity per 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Quantity per transaction</a:t>
              </a:r>
            </a:p>
          </cx:txPr>
        </cx:title>
        <cx:tickLabels/>
        <cx:numFmt formatCode="0" sourceLinked="0"/>
      </cx:axis>
      <cx:axis id="1">
        <cx:valScaling/>
        <cx:title>
          <cx:tx>
            <cx:txData>
              <cx:v>Frequency for each amount Quantity per 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Frequency for each amount Quantity per 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Quantity Orders Variability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Quantity Orders Variability Analysis</a:t>
          </a:r>
        </a:p>
      </cx:txPr>
    </cx:title>
    <cx:plotArea>
      <cx:plotAreaRegion>
        <cx:series layoutId="boxWhisker" uniqueId="{0510354C-0417-4FDD-8CC8-CBCE8478FFEA}">
          <cx:tx>
            <cx:txData>
              <cx:f>_xlchart.v1.5</cx:f>
              <cx:v>QuantityOrder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numFmt formatCode="0" sourceLinked="0"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Top 10 Partner Store Revenue Contribution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Top 10 Partner Store Revenue Contribution</a:t>
          </a:r>
        </a:p>
      </cx:txPr>
    </cx:title>
    <cx:plotArea>
      <cx:plotAreaRegion>
        <cx:series layoutId="treemap" uniqueId="{D2FF4E66-1BB1-48D1-BD8A-6ADA277A2453}">
          <cx:tx>
            <cx:txData>
              <cx:f>_xlchart.v1.13</cx:f>
              <cx:v>Revenue Contribution(%)</cx:v>
            </cx:txData>
          </cx:tx>
          <cx:dataLabels>
            <cx:visibility seriesName="0" categoryName="1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Destination Sport Store, 2,71%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KakaSport, 2,78%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Mama Sport, 2,58%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Salam Olahraga, 2,79%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Sport Hub Medan, 2,85%</a:t>
                  </a:r>
                </a:p>
              </cx:txPr>
            </cx:dataLabel>
            <cx:dataLabel idx="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Sport Line Indonesia, 2,71%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SportMania Store, 2,81%</a:t>
                  </a:r>
                </a:p>
              </cx:txPr>
            </cx:dataLabel>
            <cx:dataLabel idx="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Toko Hidup Sehat, 3,18%</a:t>
                  </a:r>
                </a:p>
              </cx:txPr>
            </cx:dataLabel>
            <cx:dataLabel idx="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Toko Olahraga NTT, 2,37%</a:t>
                  </a:r>
                </a:p>
              </cx:txPr>
            </cx:dataLabel>
            <cx:dataLabel idx="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rgbClr val="FFFFFF"/>
                      </a:solidFill>
                      <a:latin typeface="Calibri"/>
                      <a:cs typeface="Calibri"/>
                    </a:rPr>
                    <a:t>Toko SportNesia, 2,78%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Revenue Contribution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lang="en-ID" sz="1400"/>
            <a:t>Revenue Contribution by Region</a:t>
          </a:r>
        </a:p>
      </cx:txPr>
    </cx:title>
    <cx:plotArea>
      <cx:plotAreaRegion>
        <cx:series layoutId="treemap" uniqueId="{B208BF3E-CA52-4939-BEBA-98E070B5E971}">
          <cx:tx>
            <cx:txData>
              <cx:f>_xlchart.v1.16</cx:f>
              <cx:v>Percentage</cx:v>
            </cx:txData>
          </cx:tx>
          <cx:dataLabels>
            <cx:visibility seriesName="0" categoryName="1" value="1"/>
            <cx:separator>, </cx:separator>
          </cx:dataLabels>
          <cx:dataId val="0"/>
          <cx:layoutPr/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D"/>
              <a:t>Revenue Contribution Percentage by Region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treemap" uniqueId="{9A313074-DAE0-477E-B5EE-617F6726A090}">
          <cx:tx>
            <cx:txData>
              <cx:f>_xlchart.v1.19</cx:f>
              <cx:v>Revenue Contribution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900" b="1" i="0" u="none" strike="noStrike" baseline="0">
                  <a:solidFill>
                    <a:srgbClr val="FFFF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6.xml"/><Relationship Id="rId7" Type="http://schemas.microsoft.com/office/2014/relationships/chartEx" Target="../charts/chartEx5.xml"/><Relationship Id="rId12" Type="http://schemas.openxmlformats.org/officeDocument/2006/relationships/chart" Target="../charts/chart13.xml"/><Relationship Id="rId2" Type="http://schemas.microsoft.com/office/2014/relationships/chartEx" Target="../charts/chartEx3.xml"/><Relationship Id="rId1" Type="http://schemas.openxmlformats.org/officeDocument/2006/relationships/chart" Target="../charts/chart5.xml"/><Relationship Id="rId6" Type="http://schemas.microsoft.com/office/2014/relationships/chartEx" Target="../charts/chartEx4.xml"/><Relationship Id="rId11" Type="http://schemas.openxmlformats.org/officeDocument/2006/relationships/chart" Target="../charts/chart12.xml"/><Relationship Id="rId5" Type="http://schemas.openxmlformats.org/officeDocument/2006/relationships/chart" Target="../charts/chart8.xml"/><Relationship Id="rId10" Type="http://schemas.openxmlformats.org/officeDocument/2006/relationships/chart" Target="../charts/chart11.xml"/><Relationship Id="rId4" Type="http://schemas.openxmlformats.org/officeDocument/2006/relationships/chart" Target="../charts/chart7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5.xml"/><Relationship Id="rId2" Type="http://schemas.microsoft.com/office/2014/relationships/chartEx" Target="../charts/chartEx6.xml"/><Relationship Id="rId1" Type="http://schemas.openxmlformats.org/officeDocument/2006/relationships/chart" Target="../charts/chart16.xml"/><Relationship Id="rId6" Type="http://schemas.openxmlformats.org/officeDocument/2006/relationships/chart" Target="../charts/chart20.xml"/><Relationship Id="rId11" Type="http://schemas.openxmlformats.org/officeDocument/2006/relationships/chart" Target="../charts/chart24.xml"/><Relationship Id="rId5" Type="http://schemas.openxmlformats.org/officeDocument/2006/relationships/chart" Target="../charts/chart19.xml"/><Relationship Id="rId10" Type="http://schemas.microsoft.com/office/2014/relationships/chartEx" Target="../charts/chartEx7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microsoft.com/office/2014/relationships/chartEx" Target="../charts/chartEx8.xml"/><Relationship Id="rId1" Type="http://schemas.openxmlformats.org/officeDocument/2006/relationships/chart" Target="../charts/chart26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8</xdr:row>
      <xdr:rowOff>179070</xdr:rowOff>
    </xdr:from>
    <xdr:to>
      <xdr:col>10</xdr:col>
      <xdr:colOff>586740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DF840-5FA6-19B5-1C03-7DCF82D49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11430</xdr:rowOff>
    </xdr:from>
    <xdr:to>
      <xdr:col>5</xdr:col>
      <xdr:colOff>0</xdr:colOff>
      <xdr:row>86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AC80CB-4012-AEF5-6BA2-87C3D8560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38419</xdr:colOff>
      <xdr:row>87</xdr:row>
      <xdr:rowOff>217361</xdr:rowOff>
    </xdr:from>
    <xdr:to>
      <xdr:col>13</xdr:col>
      <xdr:colOff>493442</xdr:colOff>
      <xdr:row>115</xdr:row>
      <xdr:rowOff>64289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975D35-F0A0-D4D7-BA74-E5F82ACA8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89647</xdr:colOff>
      <xdr:row>116</xdr:row>
      <xdr:rowOff>89647</xdr:rowOff>
    </xdr:from>
    <xdr:to>
      <xdr:col>10</xdr:col>
      <xdr:colOff>268941</xdr:colOff>
      <xdr:row>131</xdr:row>
      <xdr:rowOff>143436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B98566-A041-D694-08E1-01777C5A5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135</xdr:row>
      <xdr:rowOff>233081</xdr:rowOff>
    </xdr:from>
    <xdr:to>
      <xdr:col>2</xdr:col>
      <xdr:colOff>1631576</xdr:colOff>
      <xdr:row>155</xdr:row>
      <xdr:rowOff>53787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F86B08F-6D00-4728-A3E2-5AB8779A8C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142861"/>
              <a:ext cx="5289176" cy="35316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1649505</xdr:colOff>
      <xdr:row>135</xdr:row>
      <xdr:rowOff>233081</xdr:rowOff>
    </xdr:from>
    <xdr:to>
      <xdr:col>9</xdr:col>
      <xdr:colOff>537881</xdr:colOff>
      <xdr:row>155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7609C5A-E306-463D-8CCF-46126D8599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7105" y="25142861"/>
              <a:ext cx="5609216" cy="3630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34290</xdr:rowOff>
    </xdr:from>
    <xdr:to>
      <xdr:col>13</xdr:col>
      <xdr:colOff>30480</xdr:colOff>
      <xdr:row>14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777D5B-B307-F7B6-F9BD-9E75A3560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15</xdr:row>
      <xdr:rowOff>45374</xdr:rowOff>
    </xdr:from>
    <xdr:to>
      <xdr:col>14</xdr:col>
      <xdr:colOff>166255</xdr:colOff>
      <xdr:row>37</xdr:row>
      <xdr:rowOff>55419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DAAAFD9-F9ED-1625-C968-6174C75B13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3820" y="2864774"/>
              <a:ext cx="14362315" cy="4033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22860</xdr:colOff>
      <xdr:row>0</xdr:row>
      <xdr:rowOff>0</xdr:rowOff>
    </xdr:from>
    <xdr:to>
      <xdr:col>17</xdr:col>
      <xdr:colOff>373380</xdr:colOff>
      <xdr:row>15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45F672-AC00-5CEE-774D-2ECF6A020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499745</xdr:colOff>
      <xdr:row>0</xdr:row>
      <xdr:rowOff>0</xdr:rowOff>
    </xdr:from>
    <xdr:to>
      <xdr:col>23</xdr:col>
      <xdr:colOff>315277</xdr:colOff>
      <xdr:row>14</xdr:row>
      <xdr:rowOff>213360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DE867F0-86B2-8DEC-C764-4F8529737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23177</xdr:colOff>
      <xdr:row>38</xdr:row>
      <xdr:rowOff>11430</xdr:rowOff>
    </xdr:from>
    <xdr:to>
      <xdr:col>10</xdr:col>
      <xdr:colOff>571500</xdr:colOff>
      <xdr:row>54</xdr:row>
      <xdr:rowOff>141514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386E0-87EF-0F4D-A7B7-B09494237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15875</xdr:colOff>
      <xdr:row>71</xdr:row>
      <xdr:rowOff>15875</xdr:rowOff>
    </xdr:from>
    <xdr:to>
      <xdr:col>14</xdr:col>
      <xdr:colOff>1103312</xdr:colOff>
      <xdr:row>93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F3460D-E75A-4B9A-98FA-9C865150A4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5715" y="13152755"/>
              <a:ext cx="16647477" cy="40312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93</xdr:row>
      <xdr:rowOff>182561</xdr:rowOff>
    </xdr:from>
    <xdr:to>
      <xdr:col>12</xdr:col>
      <xdr:colOff>0</xdr:colOff>
      <xdr:row>112</xdr:row>
      <xdr:rowOff>158749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BF00FCC-E5D1-4244-B4E2-EAB3CEB59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9840" y="17342801"/>
              <a:ext cx="13152120" cy="3450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47624</xdr:colOff>
      <xdr:row>114</xdr:row>
      <xdr:rowOff>219868</xdr:rowOff>
    </xdr:from>
    <xdr:to>
      <xdr:col>14</xdr:col>
      <xdr:colOff>206374</xdr:colOff>
      <xdr:row>139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2FC282-1C54-DBC3-85BE-4D6C9F0F3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7939</xdr:colOff>
      <xdr:row>141</xdr:row>
      <xdr:rowOff>172244</xdr:rowOff>
    </xdr:from>
    <xdr:to>
      <xdr:col>10</xdr:col>
      <xdr:colOff>650876</xdr:colOff>
      <xdr:row>156</xdr:row>
      <xdr:rowOff>161131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195B4B-9F08-1D02-7C79-42F9A7DD2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13448</xdr:colOff>
      <xdr:row>158</xdr:row>
      <xdr:rowOff>15240</xdr:rowOff>
    </xdr:from>
    <xdr:to>
      <xdr:col>10</xdr:col>
      <xdr:colOff>652631</xdr:colOff>
      <xdr:row>173</xdr:row>
      <xdr:rowOff>69028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8307AF1-DA8F-4BD9-9527-86EBFCB2B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21771</xdr:colOff>
      <xdr:row>176</xdr:row>
      <xdr:rowOff>21772</xdr:rowOff>
    </xdr:from>
    <xdr:to>
      <xdr:col>6</xdr:col>
      <xdr:colOff>21772</xdr:colOff>
      <xdr:row>192</xdr:row>
      <xdr:rowOff>141515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632AFC-684D-D0CD-8361-CB61D22E1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32658</xdr:colOff>
      <xdr:row>195</xdr:row>
      <xdr:rowOff>10885</xdr:rowOff>
    </xdr:from>
    <xdr:to>
      <xdr:col>5</xdr:col>
      <xdr:colOff>1306286</xdr:colOff>
      <xdr:row>210</xdr:row>
      <xdr:rowOff>130627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0179AF-BDAF-C47A-3D43-C4B0CC0F9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32656</xdr:colOff>
      <xdr:row>175</xdr:row>
      <xdr:rowOff>163286</xdr:rowOff>
    </xdr:from>
    <xdr:to>
      <xdr:col>12</xdr:col>
      <xdr:colOff>1240971</xdr:colOff>
      <xdr:row>192</xdr:row>
      <xdr:rowOff>130629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EF153D-AFFE-B2DD-7F53-6A2F0F699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32656</xdr:colOff>
      <xdr:row>195</xdr:row>
      <xdr:rowOff>21770</xdr:rowOff>
    </xdr:from>
    <xdr:to>
      <xdr:col>12</xdr:col>
      <xdr:colOff>1143000</xdr:colOff>
      <xdr:row>210</xdr:row>
      <xdr:rowOff>163286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3B0258-F4BF-54F2-E4F8-668DCF3EA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</xdr:row>
      <xdr:rowOff>3810</xdr:rowOff>
    </xdr:from>
    <xdr:to>
      <xdr:col>10</xdr:col>
      <xdr:colOff>426720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0E40D-AAF7-23C5-E5D4-F2EA78197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</xdr:colOff>
      <xdr:row>19</xdr:row>
      <xdr:rowOff>179070</xdr:rowOff>
    </xdr:from>
    <xdr:to>
      <xdr:col>11</xdr:col>
      <xdr:colOff>594360</xdr:colOff>
      <xdr:row>81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F91BE3F-C793-DC10-F3D2-5870377536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" y="3691890"/>
              <a:ext cx="7559040" cy="3813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45720</xdr:colOff>
      <xdr:row>85</xdr:row>
      <xdr:rowOff>11430</xdr:rowOff>
    </xdr:from>
    <xdr:to>
      <xdr:col>9</xdr:col>
      <xdr:colOff>419100</xdr:colOff>
      <xdr:row>103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01EF58-666B-4A98-2F56-E046B1B49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60960</xdr:colOff>
      <xdr:row>105</xdr:row>
      <xdr:rowOff>186690</xdr:rowOff>
    </xdr:from>
    <xdr:to>
      <xdr:col>11</xdr:col>
      <xdr:colOff>266700</xdr:colOff>
      <xdr:row>123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6AADD4-0373-2716-16C5-2E8E927E4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177</xdr:row>
      <xdr:rowOff>11430</xdr:rowOff>
    </xdr:from>
    <xdr:to>
      <xdr:col>9</xdr:col>
      <xdr:colOff>563880</xdr:colOff>
      <xdr:row>190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F29B96-EE6A-B7E1-EFF8-490AAB539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</xdr:colOff>
      <xdr:row>193</xdr:row>
      <xdr:rowOff>19050</xdr:rowOff>
    </xdr:from>
    <xdr:to>
      <xdr:col>9</xdr:col>
      <xdr:colOff>601980</xdr:colOff>
      <xdr:row>205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4DAB30-98F5-2793-5E2F-D84DF1F7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15240</xdr:colOff>
      <xdr:row>158</xdr:row>
      <xdr:rowOff>209550</xdr:rowOff>
    </xdr:from>
    <xdr:to>
      <xdr:col>9</xdr:col>
      <xdr:colOff>601980</xdr:colOff>
      <xdr:row>172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BBBBF0-7BBB-13F9-519D-5981E7D5E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137160</xdr:colOff>
      <xdr:row>207</xdr:row>
      <xdr:rowOff>171450</xdr:rowOff>
    </xdr:from>
    <xdr:to>
      <xdr:col>8</xdr:col>
      <xdr:colOff>495300</xdr:colOff>
      <xdr:row>223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C61C65-AF91-FA97-A6AD-91B7C7096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121920</xdr:colOff>
      <xdr:row>224</xdr:row>
      <xdr:rowOff>19050</xdr:rowOff>
    </xdr:from>
    <xdr:to>
      <xdr:col>8</xdr:col>
      <xdr:colOff>533400</xdr:colOff>
      <xdr:row>239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371866-F54A-1F6E-14BA-D56EFEFDC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22860</xdr:colOff>
      <xdr:row>242</xdr:row>
      <xdr:rowOff>179070</xdr:rowOff>
    </xdr:from>
    <xdr:to>
      <xdr:col>11</xdr:col>
      <xdr:colOff>556260</xdr:colOff>
      <xdr:row>262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86D4CE5-951A-F170-07F8-801F8F741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0560" y="37166550"/>
              <a:ext cx="7551420" cy="3493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22860</xdr:colOff>
      <xdr:row>263</xdr:row>
      <xdr:rowOff>179070</xdr:rowOff>
    </xdr:from>
    <xdr:to>
      <xdr:col>10</xdr:col>
      <xdr:colOff>601980</xdr:colOff>
      <xdr:row>283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C96CD57-1519-EBF6-FAB9-3E84BC4DF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30480</xdr:colOff>
      <xdr:row>286</xdr:row>
      <xdr:rowOff>26670</xdr:rowOff>
    </xdr:from>
    <xdr:to>
      <xdr:col>10</xdr:col>
      <xdr:colOff>548640</xdr:colOff>
      <xdr:row>304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F24135-A1E5-4641-71AC-E7A1D882B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</xdr:rowOff>
    </xdr:from>
    <xdr:to>
      <xdr:col>4</xdr:col>
      <xdr:colOff>571500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7CD62-C957-2EC0-77D4-8E30D0E59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8</xdr:row>
      <xdr:rowOff>3810</xdr:rowOff>
    </xdr:from>
    <xdr:to>
      <xdr:col>13</xdr:col>
      <xdr:colOff>495300</xdr:colOff>
      <xdr:row>25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46CEC84-042C-63D7-6BA5-A49B86C6B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9860" y="1504950"/>
              <a:ext cx="10782300" cy="3280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35</xdr:row>
      <xdr:rowOff>11430</xdr:rowOff>
    </xdr:from>
    <xdr:to>
      <xdr:col>3</xdr:col>
      <xdr:colOff>441960</xdr:colOff>
      <xdr:row>53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F7F57-33EA-CE45-5A98-25A65FB9B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15240</xdr:colOff>
      <xdr:row>35</xdr:row>
      <xdr:rowOff>3810</xdr:rowOff>
    </xdr:from>
    <xdr:to>
      <xdr:col>8</xdr:col>
      <xdr:colOff>579120</xdr:colOff>
      <xdr:row>53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CA3B09-BDAA-1235-E0EC-36A2928E5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34290</xdr:rowOff>
    </xdr:from>
    <xdr:to>
      <xdr:col>3</xdr:col>
      <xdr:colOff>2080260</xdr:colOff>
      <xdr:row>80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584CD-C8B1-FC31-73CF-186C7471B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15240</xdr:colOff>
      <xdr:row>83</xdr:row>
      <xdr:rowOff>179070</xdr:rowOff>
    </xdr:from>
    <xdr:to>
      <xdr:col>4</xdr:col>
      <xdr:colOff>2240280</xdr:colOff>
      <xdr:row>100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746B33-0B92-2D0A-43FF-BE3F2717C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30480</xdr:colOff>
      <xdr:row>102</xdr:row>
      <xdr:rowOff>179070</xdr:rowOff>
    </xdr:from>
    <xdr:to>
      <xdr:col>4</xdr:col>
      <xdr:colOff>2225040</xdr:colOff>
      <xdr:row>121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AADEA8-3A3F-40A8-AEF1-5CF169A6B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122</xdr:row>
      <xdr:rowOff>171450</xdr:rowOff>
    </xdr:from>
    <xdr:to>
      <xdr:col>4</xdr:col>
      <xdr:colOff>2194560</xdr:colOff>
      <xdr:row>137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80D383-F341-59D5-247E-B2197A3D9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22860</xdr:colOff>
      <xdr:row>141</xdr:row>
      <xdr:rowOff>3810</xdr:rowOff>
    </xdr:from>
    <xdr:to>
      <xdr:col>4</xdr:col>
      <xdr:colOff>739140</xdr:colOff>
      <xdr:row>155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4E526C-E6E1-DBCC-CD54-93FB47141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22860</xdr:colOff>
      <xdr:row>158</xdr:row>
      <xdr:rowOff>11430</xdr:rowOff>
    </xdr:from>
    <xdr:to>
      <xdr:col>4</xdr:col>
      <xdr:colOff>723900</xdr:colOff>
      <xdr:row>172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220FE4-3BBE-C875-927F-FED906F82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182</xdr:row>
      <xdr:rowOff>179070</xdr:rowOff>
    </xdr:from>
    <xdr:to>
      <xdr:col>2</xdr:col>
      <xdr:colOff>327660</xdr:colOff>
      <xdr:row>197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6C77BF-B973-2F71-5470-1E5FCFC62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449580</xdr:colOff>
      <xdr:row>183</xdr:row>
      <xdr:rowOff>3810</xdr:rowOff>
    </xdr:from>
    <xdr:to>
      <xdr:col>4</xdr:col>
      <xdr:colOff>2225040</xdr:colOff>
      <xdr:row>199</xdr:row>
      <xdr:rowOff>129540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C027D9-43E0-8325-15FF-11550C9DC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200</xdr:row>
      <xdr:rowOff>3810</xdr:rowOff>
    </xdr:from>
    <xdr:to>
      <xdr:col>2</xdr:col>
      <xdr:colOff>327660</xdr:colOff>
      <xdr:row>215</xdr:row>
      <xdr:rowOff>3810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E5F9D0-3188-B4E4-0F9F-5E8921323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45.730266550927" createdVersion="8" refreshedVersion="8" minRefreshableVersion="3" recordCount="1028" xr:uid="{28947E63-CA85-4C69-B0D9-99A6774A4CB3}">
  <cacheSource type="worksheet">
    <worksheetSource ref="A1:H1029" sheet="Sales Order"/>
  </cacheSource>
  <cacheFields count="10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 count="663">
        <d v="2020-01-02T00:00:00"/>
        <d v="2020-01-03T00:00:00"/>
        <d v="2020-01-04T00:00:00"/>
        <d v="2020-01-05T00:00:00"/>
        <d v="2020-01-07T00:00:00"/>
        <d v="2020-01-09T00:00:00"/>
        <d v="2020-01-10T00:00:00"/>
        <d v="2020-01-11T00:00:00"/>
        <d v="2020-01-13T00:00:00"/>
        <d v="2020-01-17T00:00:00"/>
        <d v="2020-01-18T00:00:00"/>
        <d v="2020-01-19T00:00:00"/>
        <d v="2020-01-20T00:00:00"/>
        <d v="2020-01-23T00:00:00"/>
        <d v="2020-01-24T00:00:00"/>
        <d v="2020-01-26T00:00:00"/>
        <d v="2020-01-27T00:00:00"/>
        <d v="2020-01-29T00:00:00"/>
        <d v="2020-01-30T00:00:00"/>
        <d v="2020-01-31T00:00:00"/>
        <d v="2020-02-05T00:00:00"/>
        <d v="2020-02-07T00:00:00"/>
        <d v="2020-02-13T00:00:00"/>
        <d v="2020-02-14T00:00:00"/>
        <d v="2020-02-15T00:00:00"/>
        <d v="2020-02-16T00:00:00"/>
        <d v="2020-02-17T00:00:00"/>
        <d v="2020-02-20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2T00:00:00"/>
        <d v="2020-03-04T00:00:00"/>
        <d v="2020-03-06T00:00:00"/>
        <d v="2020-03-08T00:00:00"/>
        <d v="2020-03-09T00:00:00"/>
        <d v="2020-03-10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4T00:00:00"/>
        <d v="2020-03-25T00:00:00"/>
        <d v="2020-03-28T00:00:00"/>
        <d v="2020-04-01T00:00:00"/>
        <d v="2020-04-02T00:00:00"/>
        <d v="2020-04-03T00:00:00"/>
        <d v="2020-04-05T00:00:00"/>
        <d v="2020-04-06T00:00:00"/>
        <d v="2020-04-08T00:00:00"/>
        <d v="2020-04-11T00:00:00"/>
        <d v="2020-04-12T00:00:00"/>
        <d v="2020-04-13T00:00:00"/>
        <d v="2020-04-14T00:00:00"/>
        <d v="2020-04-15T00:00:00"/>
        <d v="2020-04-17T00:00:00"/>
        <d v="2020-04-18T00:00:00"/>
        <d v="2020-04-20T00:00:00"/>
        <d v="2020-04-22T00:00:00"/>
        <d v="2020-04-23T00:00:00"/>
        <d v="2020-04-24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5T00:00:00"/>
        <d v="2020-05-06T00:00:00"/>
        <d v="2020-05-07T00:00:00"/>
        <d v="2020-05-09T00:00:00"/>
        <d v="2020-05-11T00:00:00"/>
        <d v="2020-05-13T00:00:00"/>
        <d v="2020-05-14T00:00:00"/>
        <d v="2020-05-15T00:00:00"/>
        <d v="2020-05-16T00:00:00"/>
        <d v="2020-05-17T00:00:00"/>
        <d v="2020-05-19T00:00:00"/>
        <d v="2020-05-22T00:00:00"/>
        <d v="2020-05-24T00:00:00"/>
        <d v="2020-05-27T00:00:00"/>
        <d v="2020-05-28T00:00:00"/>
        <d v="2020-05-29T00:00:00"/>
        <d v="2020-05-30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5T00:00:00"/>
        <d v="2020-06-19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3T00:00:00"/>
        <d v="2020-07-04T00:00:00"/>
        <d v="2020-07-07T00:00:00"/>
        <d v="2020-07-10T00:00:00"/>
        <d v="2020-07-11T00:00:00"/>
        <d v="2020-07-12T00:00:00"/>
        <d v="2020-07-16T00:00:00"/>
        <d v="2020-07-18T00:00:00"/>
        <d v="2020-07-19T00:00:00"/>
        <d v="2020-07-20T00:00:00"/>
        <d v="2020-07-22T00:00:00"/>
        <d v="2020-07-23T00:00:00"/>
        <d v="2020-07-25T00:00:00"/>
        <d v="2020-07-26T00:00:00"/>
        <d v="2020-07-27T00:00:00"/>
        <d v="2020-07-29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8T00:00:00"/>
        <d v="2020-08-09T00:00:00"/>
        <d v="2020-08-10T00:00:00"/>
        <d v="2020-08-11T00:00:00"/>
        <d v="2020-08-12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9-02T00:00:00"/>
        <d v="2020-09-03T00:00:00"/>
        <d v="2020-09-05T00:00:00"/>
        <d v="2020-09-09T00:00:00"/>
        <d v="2020-09-10T00:00:00"/>
        <d v="2020-09-12T00:00:00"/>
        <d v="2020-09-15T00:00:00"/>
        <d v="2020-09-16T00:00:00"/>
        <d v="2020-09-17T00:00:00"/>
        <d v="2020-09-21T00:00:00"/>
        <d v="2020-09-24T00:00:00"/>
        <d v="2020-09-25T00:00:00"/>
        <d v="2020-09-27T00:00:00"/>
        <d v="2020-09-28T00:00:00"/>
        <d v="2020-10-01T00:00:00"/>
        <d v="2020-10-02T00:00:00"/>
        <d v="2020-10-04T00:00:00"/>
        <d v="2020-10-10T00:00:00"/>
        <d v="2020-10-11T00:00:00"/>
        <d v="2020-10-12T00:00:00"/>
        <d v="2020-10-14T00:00:00"/>
        <d v="2020-10-17T00:00:00"/>
        <d v="2020-10-18T00:00:00"/>
        <d v="2020-10-20T00:00:00"/>
        <d v="2020-10-22T00:00:00"/>
        <d v="2020-10-24T00:00:00"/>
        <d v="2020-10-25T00:00:00"/>
        <d v="2020-10-26T00:00:00"/>
        <d v="2020-10-27T00:00:00"/>
        <d v="2020-10-31T00:00:00"/>
        <d v="2020-11-01T00:00:00"/>
        <d v="2020-11-02T00:00:00"/>
        <d v="2020-11-06T00:00:00"/>
        <d v="2020-11-08T00:00:00"/>
        <d v="2020-11-12T00:00:00"/>
        <d v="2020-11-14T00:00:00"/>
        <d v="2020-11-16T00:00:00"/>
        <d v="2020-11-17T00:00:00"/>
        <d v="2020-11-19T00:00:00"/>
        <d v="2020-11-20T00:00:00"/>
        <d v="2020-11-22T00:00:00"/>
        <d v="2020-11-23T00:00:00"/>
        <d v="2020-11-24T00:00:00"/>
        <d v="2020-11-25T00:00:00"/>
        <d v="2020-11-26T00:00:00"/>
        <d v="2020-11-27T00:00:00"/>
        <d v="2020-11-29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4T00:00:00"/>
        <d v="2020-12-16T00:00:00"/>
        <d v="2020-12-17T00:00:00"/>
        <d v="2020-12-18T00:00:00"/>
        <d v="2020-12-21T00:00:00"/>
        <d v="2020-12-23T00:00:00"/>
        <d v="2020-12-24T00:00:00"/>
        <d v="2020-12-25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6T00:00:00"/>
        <d v="2021-01-07T00:00:00"/>
        <d v="2021-01-08T00:00:00"/>
        <d v="2021-01-09T00:00:00"/>
        <d v="2021-01-14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10T00:00:00"/>
        <d v="2021-02-11T00:00:00"/>
        <d v="2021-02-12T00:00:00"/>
        <d v="2021-02-13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4T00:00:00"/>
        <d v="2021-03-05T00:00:00"/>
        <d v="2021-03-06T00:00:00"/>
        <d v="2021-03-07T00:00:00"/>
        <d v="2021-03-08T00:00:00"/>
        <d v="2021-03-09T00:00:00"/>
        <d v="2021-03-13T00:00:00"/>
        <d v="2021-03-15T00:00:00"/>
        <d v="2021-03-16T00:00:00"/>
        <d v="2021-03-18T00:00:00"/>
        <d v="2021-03-19T00:00:00"/>
        <d v="2021-03-21T00:00:00"/>
        <d v="2021-03-22T00:00:00"/>
        <d v="2021-03-23T00:00:00"/>
        <d v="2021-03-24T00:00:00"/>
        <d v="2021-03-26T00:00:00"/>
        <d v="2021-03-28T00:00:00"/>
        <d v="2021-03-30T00:00:00"/>
        <d v="2021-04-05T00:00:00"/>
        <d v="2021-04-06T00:00:00"/>
        <d v="2021-04-08T00:00:00"/>
        <d v="2021-04-10T00:00:00"/>
        <d v="2021-04-12T00:00:00"/>
        <d v="2021-04-14T00:00:00"/>
        <d v="2021-04-15T00:00:00"/>
        <d v="2021-04-17T00:00:00"/>
        <d v="2021-04-19T00:00:00"/>
        <d v="2021-04-20T00:00:00"/>
        <d v="2021-04-23T00:00:00"/>
        <d v="2021-04-25T00:00:00"/>
        <d v="2021-04-26T00:00:00"/>
        <d v="2021-04-27T00:00:00"/>
        <d v="2021-04-30T00:00:00"/>
        <d v="2021-05-01T00:00:00"/>
        <d v="2021-05-10T00:00:00"/>
        <d v="2021-05-11T00:00:00"/>
        <d v="2021-05-13T00:00:00"/>
        <d v="2021-05-14T00:00:00"/>
        <d v="2021-05-15T00:00:00"/>
        <d v="2021-05-16T00:00:00"/>
        <d v="2021-05-18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9T00:00:00"/>
        <d v="2021-05-30T00:00:00"/>
        <d v="2021-05-31T00:00:00"/>
        <d v="2021-06-03T00:00:00"/>
        <d v="2021-06-05T00:00:00"/>
        <d v="2021-06-07T00:00:00"/>
        <d v="2021-06-09T00:00:00"/>
        <d v="2021-06-11T00:00:00"/>
        <d v="2021-06-13T00:00:00"/>
        <d v="2021-06-14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6T00:00:00"/>
        <d v="2021-06-28T00:00:00"/>
        <d v="2021-06-29T00:00:00"/>
        <d v="2021-06-30T00:00:00"/>
        <d v="2021-07-01T00:00:00"/>
        <d v="2021-07-03T00:00:00"/>
        <d v="2021-07-04T00:00:00"/>
        <d v="2021-07-05T00:00:00"/>
        <d v="2021-07-06T00:00:00"/>
        <d v="2021-07-08T00:00:00"/>
        <d v="2021-07-09T00:00:00"/>
        <d v="2021-07-10T00:00:00"/>
        <d v="2021-07-15T00:00:00"/>
        <d v="2021-07-17T00:00:00"/>
        <d v="2021-07-19T00:00:00"/>
        <d v="2021-07-20T00:00:00"/>
        <d v="2021-07-22T00:00:00"/>
        <d v="2021-07-25T00:00:00"/>
        <d v="2021-07-27T00:00:00"/>
        <d v="2021-07-29T00:00:00"/>
        <d v="2021-07-30T00:00:00"/>
        <d v="2021-08-02T00:00:00"/>
        <d v="2021-08-04T00:00:00"/>
        <d v="2021-08-05T00:00:00"/>
        <d v="2021-08-06T00:00:00"/>
        <d v="2021-08-07T00:00:00"/>
        <d v="2021-08-09T00:00:00"/>
        <d v="2021-08-10T00:00:00"/>
        <d v="2021-08-11T00:00:00"/>
        <d v="2021-08-12T00:00:00"/>
        <d v="2021-08-13T00:00:00"/>
        <d v="2021-08-16T00:00:00"/>
        <d v="2021-08-18T00:00:00"/>
        <d v="2021-08-19T00:00:00"/>
        <d v="2021-08-20T00:00:00"/>
        <d v="2021-08-21T00:00:00"/>
        <d v="2021-08-24T00:00:00"/>
        <d v="2021-08-26T00:00:00"/>
        <d v="2021-08-28T00:00:00"/>
        <d v="2021-08-29T00:00:00"/>
        <d v="2021-08-31T00:00:00"/>
        <d v="2021-09-05T00:00:00"/>
        <d v="2021-09-07T00:00:00"/>
        <d v="2021-09-09T00:00:00"/>
        <d v="2021-09-12T00:00:00"/>
        <d v="2021-09-16T00:00:00"/>
        <d v="2021-09-19T00:00:00"/>
        <d v="2021-09-23T00:00:00"/>
        <d v="2021-09-26T00:00:00"/>
        <d v="2021-10-01T00:00:00"/>
        <d v="2021-10-03T00:00:00"/>
        <d v="2021-10-05T00:00:00"/>
        <d v="2021-10-06T00:00:00"/>
        <d v="2021-10-07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7T00:00:00"/>
        <d v="2021-10-20T00:00:00"/>
        <d v="2021-10-22T00:00:00"/>
        <d v="2021-10-24T00:00:00"/>
        <d v="2021-10-25T00:00:00"/>
        <d v="2021-10-29T00:00:00"/>
        <d v="2021-10-31T00:00:00"/>
        <d v="2021-11-01T00:00:00"/>
        <d v="2021-11-03T00:00:00"/>
        <d v="2021-11-04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6T00:00:00"/>
        <d v="2021-11-17T00:00:00"/>
        <d v="2021-11-18T00:00:00"/>
        <d v="2021-11-19T00:00:00"/>
        <d v="2021-11-21T00:00:00"/>
        <d v="2021-11-23T00:00:00"/>
        <d v="2021-11-25T00:00:00"/>
        <d v="2021-11-27T00:00:00"/>
        <d v="2021-11-29T00:00:00"/>
        <d v="2021-11-30T00:00:00"/>
        <d v="2021-12-01T00:00:00"/>
        <d v="2021-12-02T00:00:00"/>
        <d v="2021-12-03T00:00:00"/>
        <d v="2021-12-07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21T00:00:00"/>
        <d v="2021-12-22T00:00:00"/>
        <d v="2021-12-26T00:00:00"/>
        <d v="2021-12-28T00:00:00"/>
        <d v="2021-12-29T00:00:00"/>
        <d v="2021-12-31T00:00:00"/>
        <d v="2022-01-01T00:00:00"/>
        <d v="2022-01-02T00:00:00"/>
        <d v="2022-01-04T00:00:00"/>
        <d v="2022-01-06T00:00:00"/>
        <d v="2022-01-09T00:00:00"/>
        <d v="2022-01-10T00:00:00"/>
        <d v="2022-01-11T00:00:00"/>
        <d v="2022-01-13T00:00:00"/>
        <d v="2022-01-15T00:00:00"/>
        <d v="2022-01-16T00:00:00"/>
        <d v="2022-01-18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2T00:00:00"/>
        <d v="2022-02-03T00:00:00"/>
        <d v="2022-02-04T00:00:00"/>
        <d v="2022-02-05T00:00:00"/>
        <d v="2022-02-06T00:00:00"/>
        <d v="2022-02-07T00:00:00"/>
        <d v="2022-02-09T00:00:00"/>
        <d v="2022-02-10T00:00:00"/>
        <d v="2022-02-14T00:00:00"/>
        <d v="2022-02-15T00:00:00"/>
        <d v="2022-02-16T00:00:00"/>
        <d v="2022-02-17T00:00:00"/>
        <d v="2022-02-18T00:00:00"/>
        <d v="2022-02-20T00:00:00"/>
        <d v="2022-02-21T00:00:00"/>
        <d v="2022-02-23T00:00:00"/>
        <d v="2022-02-24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10T00:00:00"/>
        <d v="2022-03-11T00:00:00"/>
        <d v="2022-03-13T00:00:00"/>
        <d v="2022-03-15T00:00:00"/>
        <d v="2022-03-16T00:00:00"/>
        <d v="2022-03-17T00:00:00"/>
        <d v="2022-03-18T00:00:00"/>
        <d v="2022-03-20T00:00:00"/>
        <d v="2022-03-25T00:00:00"/>
        <d v="2022-03-26T00:00:00"/>
        <d v="2022-03-27T00:00:00"/>
        <d v="2022-03-29T00:00:00"/>
        <d v="2022-03-30T00:00:00"/>
        <d v="2022-04-01T00:00:00"/>
        <d v="2022-04-02T00:00:00"/>
        <d v="2022-04-03T00:00:00"/>
        <d v="2022-04-06T00:00:00"/>
        <d v="2022-04-08T00:00:00"/>
        <d v="2022-04-09T00:00:00"/>
        <d v="2022-04-10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6T00:00:00"/>
        <d v="2022-04-27T00:00:00"/>
        <d v="2022-04-28T00:00:00"/>
        <d v="2022-04-30T00:00:00"/>
        <d v="2022-05-01T00:00:00"/>
        <d v="2022-05-02T00:00:00"/>
        <d v="2022-05-03T00:00:00"/>
        <d v="2022-05-06T00:00:00"/>
        <d v="2022-05-07T00:00:00"/>
        <d v="2022-05-09T00:00:00"/>
        <d v="2022-05-10T00:00:00"/>
        <d v="2022-05-14T00:00:00"/>
        <d v="2022-05-15T00:00:00"/>
        <d v="2022-05-16T00:00:00"/>
        <d v="2022-05-17T00:00:00"/>
        <d v="2022-05-18T00:00:00"/>
        <d v="2022-05-20T00:00:00"/>
        <d v="2022-05-22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3T00:00:00"/>
        <d v="2022-06-05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7T00:00:00"/>
        <d v="2022-06-19T00:00:00"/>
        <d v="2022-06-23T00:00:00"/>
        <d v="2022-06-25T00:00:00"/>
        <d v="2022-06-26T00:00:00"/>
        <d v="2022-06-27T00:00:00"/>
        <d v="2022-06-29T00:00:00"/>
        <d v="2022-06-30T00:00:00"/>
        <d v="2022-07-02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4T00:00:00"/>
        <d v="2022-07-15T00:00:00"/>
        <d v="2022-07-17T00:00:00"/>
        <d v="2022-07-19T00:00:00"/>
        <d v="2022-07-21T00:00:00"/>
        <d v="2022-07-23T00:00:00"/>
        <d v="2022-07-24T00:00:00"/>
        <d v="2022-07-25T00:00:00"/>
        <d v="2022-07-26T00:00:00"/>
        <d v="2022-07-30T00:00:00"/>
        <d v="2022-07-31T00:00:00"/>
        <d v="2022-08-03T00:00:00"/>
        <d v="2022-08-05T00:00:00"/>
        <d v="2022-08-09T00:00:00"/>
        <d v="2022-08-12T00:00:00"/>
        <d v="2022-08-13T00:00:00"/>
        <d v="2022-08-15T00:00:00"/>
        <d v="2022-08-17T00:00:00"/>
        <d v="2022-08-20T00:00:00"/>
        <d v="2022-08-25T00:00:00"/>
        <d v="2022-08-26T00:00:00"/>
        <d v="2022-08-27T00:00:00"/>
        <d v="2022-08-28T00:00:00"/>
        <d v="2022-08-29T00:00:00"/>
        <d v="2022-08-30T00:00:00"/>
        <d v="2022-09-01T00:00:00"/>
        <d v="2022-09-02T00:00:00"/>
        <d v="2022-09-04T00:00:00"/>
        <d v="2022-09-06T00:00:00"/>
        <d v="2022-09-07T00:00:00"/>
        <d v="2022-09-09T00:00:00"/>
        <d v="2022-09-11T00:00:00"/>
        <d v="2022-09-13T00:00:00"/>
        <d v="2022-09-14T00:00:00"/>
        <d v="2022-09-15T00:00:00"/>
        <d v="2022-09-17T00:00:00"/>
        <d v="2022-09-18T00:00:00"/>
        <d v="2022-09-20T00:00:00"/>
        <d v="2022-09-21T00:00:00"/>
        <d v="2022-09-22T00:00:00"/>
        <d v="2022-09-24T00:00:00"/>
        <d v="2022-09-25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1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3T00:00:00"/>
        <d v="2022-11-04T00:00:00"/>
        <d v="2022-11-05T00:00:00"/>
        <d v="2022-11-09T00:00:00"/>
        <d v="2022-11-10T00:00:00"/>
        <d v="2022-11-12T00:00:00"/>
        <d v="2022-11-15T00:00:00"/>
        <d v="2022-11-16T00:00:00"/>
        <d v="2022-11-18T00:00:00"/>
        <d v="2022-11-21T00:00:00"/>
        <d v="2022-11-22T00:00:00"/>
        <d v="2022-11-23T00:00:00"/>
        <d v="2022-11-25T00:00:00"/>
        <d v="2022-11-26T00:00:00"/>
        <d v="2022-11-27T00:00:00"/>
        <d v="2022-11-29T00:00:00"/>
        <d v="2022-11-30T00:00:00"/>
        <d v="2022-12-01T00:00:00"/>
        <d v="2022-12-02T00:00:00"/>
        <d v="2022-12-03T00:00:00"/>
        <d v="2022-12-07T00:00:00"/>
        <d v="2022-12-08T00:00:00"/>
        <d v="2022-12-10T00:00:00"/>
        <d v="2022-12-12T00:00:00"/>
        <d v="2022-12-13T00:00:00"/>
        <d v="2022-12-16T00:00:00"/>
        <d v="2022-12-19T00:00:00"/>
        <d v="2022-12-20T00:00:00"/>
      </sharedItems>
      <fieldGroup par="9"/>
    </cacheField>
    <cacheField name="StatusOrder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Months (OrderDate)" numFmtId="0" databaseField="0">
      <fieldGroup base="3">
        <rangePr groupBy="months" startDate="2020-01-02T00:00:00" endDate="2022-12-21T00:00:00"/>
        <groupItems count="14">
          <s v="&lt;02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12/2022"/>
        </groupItems>
      </fieldGroup>
    </cacheField>
    <cacheField name="Years (OrderDate)" numFmtId="0" databaseField="0">
      <fieldGroup base="3">
        <rangePr groupBy="years" startDate="2020-01-02T00:00:00" endDate="2022-12-21T00:00:00"/>
        <groupItems count="5">
          <s v="&lt;02/01/2020"/>
          <s v="2020"/>
          <s v="2021"/>
          <s v="2022"/>
          <s v="&gt;21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53.659990972221" createdVersion="8" refreshedVersion="8" minRefreshableVersion="3" recordCount="3392" xr:uid="{88DD94A0-FC69-403D-9B07-5E46103F32E6}">
  <cacheSource type="worksheet">
    <worksheetSource ref="A1:H3393" sheet="Order Item"/>
  </cacheSource>
  <cacheFields count="8">
    <cacheField name="SalesOrderID" numFmtId="49">
      <sharedItems/>
    </cacheField>
    <cacheField name="ProductID" numFmtId="49">
      <sharedItems/>
    </cacheField>
    <cacheField name="QuantityOrder" numFmtId="2">
      <sharedItems containsSemiMixedTypes="0" containsString="0" containsNumber="1" containsInteger="1" minValue="25" maxValue="150"/>
    </cacheField>
    <cacheField name="DiscountOrder" numFmtId="10">
      <sharedItems containsSemiMixedTypes="0" containsString="0" containsNumber="1" minValue="0.05" maxValue="0.25"/>
    </cacheField>
    <cacheField name="ItemTotal" numFmtId="166">
      <sharedItems containsSemiMixedTypes="0" containsString="0" containsNumber="1" minValue="405000" maxValue="795099000"/>
    </cacheField>
    <cacheField name="OrderItemID" numFmtId="49">
      <sharedItems/>
    </cacheField>
    <cacheField name="ProductName" numFmtId="0">
      <sharedItems count="21">
        <s v="Fishing soft lure"/>
        <s v="Abs Roller"/>
        <s v="Mountain Bike"/>
        <s v="Sunglasses"/>
        <s v="1 Set Futsalball"/>
        <s v="Hiking Shoes"/>
        <s v="Dumbell Set"/>
        <s v="Road Bike"/>
        <s v="Heavy bag"/>
        <s v="Stick Golf Bag"/>
        <s v="Tracking Pole"/>
        <s v="Treadmill"/>
        <s v="1 Set Fishing Equipment"/>
        <s v="1 set Golf Ball"/>
        <s v="Stick Billiard"/>
        <s v="Stick Billiard Bag"/>
        <s v="1 Set Basketball"/>
        <s v="Bench Press"/>
        <s v="Pull Up Bar"/>
        <s v="Stick Golf Wedge"/>
        <s v="Mountine Bike" u="1"/>
      </sharedItems>
    </cacheField>
    <cacheField name="Category" numFmtId="0">
      <sharedItems count="9">
        <s v="Fishing Equipment"/>
        <s v="Gym &amp; Fitness"/>
        <s v="Bicycle"/>
        <s v="Outdoors Sport"/>
        <s v="Futsal"/>
        <s v="Hiking &amp; Camping"/>
        <s v="Golf"/>
        <s v="Billiard"/>
        <s v="Basketb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53.712191550927" createdVersion="8" refreshedVersion="8" minRefreshableVersion="3" recordCount="3392" xr:uid="{2F48702D-F43B-4955-9ACE-2C8CD2832ED8}">
  <cacheSource type="worksheet">
    <worksheetSource ref="A1:H3393" sheet="Order Item"/>
  </cacheSource>
  <cacheFields count="12">
    <cacheField name="SalesOrderID" numFmtId="49">
      <sharedItems/>
    </cacheField>
    <cacheField name="OrderDate" numFmtId="14">
      <sharedItems containsSemiMixedTypes="0" containsNonDate="0" containsDate="1" containsString="0" minDate="2020-01-02T00:00:00" maxDate="2022-12-21T00:00:00" count="663">
        <d v="2020-01-02T00:00:00"/>
        <d v="2020-01-03T00:00:00"/>
        <d v="2020-01-04T00:00:00"/>
        <d v="2020-01-05T00:00:00"/>
        <d v="2020-01-07T00:00:00"/>
        <d v="2020-01-09T00:00:00"/>
        <d v="2020-01-10T00:00:00"/>
        <d v="2020-01-11T00:00:00"/>
        <d v="2020-01-13T00:00:00"/>
        <d v="2020-01-17T00:00:00"/>
        <d v="2020-01-18T00:00:00"/>
        <d v="2020-01-19T00:00:00"/>
        <d v="2020-01-20T00:00:00"/>
        <d v="2020-01-23T00:00:00"/>
        <d v="2020-01-24T00:00:00"/>
        <d v="2020-01-26T00:00:00"/>
        <d v="2020-01-27T00:00:00"/>
        <d v="2020-01-29T00:00:00"/>
        <d v="2020-01-30T00:00:00"/>
        <d v="2020-01-31T00:00:00"/>
        <d v="2020-02-05T00:00:00"/>
        <d v="2020-02-07T00:00:00"/>
        <d v="2020-02-13T00:00:00"/>
        <d v="2020-02-14T00:00:00"/>
        <d v="2020-02-15T00:00:00"/>
        <d v="2020-02-16T00:00:00"/>
        <d v="2020-02-17T00:00:00"/>
        <d v="2020-02-20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2T00:00:00"/>
        <d v="2020-03-04T00:00:00"/>
        <d v="2020-03-06T00:00:00"/>
        <d v="2020-03-08T00:00:00"/>
        <d v="2020-03-09T00:00:00"/>
        <d v="2020-03-10T00:00:00"/>
        <d v="2020-03-13T00:00:00"/>
        <d v="2020-03-14T00:00:00"/>
        <d v="2020-03-16T00:00:00"/>
        <d v="2020-03-17T00:00:00"/>
        <d v="2020-03-19T00:00:00"/>
        <d v="2020-03-20T00:00:00"/>
        <d v="2020-03-21T00:00:00"/>
        <d v="2020-03-22T00:00:00"/>
        <d v="2020-03-24T00:00:00"/>
        <d v="2020-03-25T00:00:00"/>
        <d v="2020-03-28T00:00:00"/>
        <d v="2020-04-01T00:00:00"/>
        <d v="2020-04-02T00:00:00"/>
        <d v="2020-04-03T00:00:00"/>
        <d v="2020-04-05T00:00:00"/>
        <d v="2020-04-06T00:00:00"/>
        <d v="2020-04-08T00:00:00"/>
        <d v="2020-04-11T00:00:00"/>
        <d v="2020-04-12T00:00:00"/>
        <d v="2020-04-13T00:00:00"/>
        <d v="2020-04-14T00:00:00"/>
        <d v="2020-04-15T00:00:00"/>
        <d v="2020-04-17T00:00:00"/>
        <d v="2020-04-18T00:00:00"/>
        <d v="2020-04-20T00:00:00"/>
        <d v="2020-04-22T00:00:00"/>
        <d v="2020-04-23T00:00:00"/>
        <d v="2020-04-24T00:00:00"/>
        <d v="2020-04-26T00:00:00"/>
        <d v="2020-04-27T00:00:00"/>
        <d v="2020-04-28T00:00:00"/>
        <d v="2020-04-29T00:00:00"/>
        <d v="2020-04-30T00:00:00"/>
        <d v="2020-05-02T00:00:00"/>
        <d v="2020-05-03T00:00:00"/>
        <d v="2020-05-05T00:00:00"/>
        <d v="2020-05-06T00:00:00"/>
        <d v="2020-05-07T00:00:00"/>
        <d v="2020-05-09T00:00:00"/>
        <d v="2020-05-11T00:00:00"/>
        <d v="2020-05-13T00:00:00"/>
        <d v="2020-05-14T00:00:00"/>
        <d v="2020-05-15T00:00:00"/>
        <d v="2020-05-16T00:00:00"/>
        <d v="2020-05-17T00:00:00"/>
        <d v="2020-05-19T00:00:00"/>
        <d v="2020-05-22T00:00:00"/>
        <d v="2020-05-24T00:00:00"/>
        <d v="2020-05-27T00:00:00"/>
        <d v="2020-05-28T00:00:00"/>
        <d v="2020-05-29T00:00:00"/>
        <d v="2020-05-30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5T00:00:00"/>
        <d v="2020-06-19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3T00:00:00"/>
        <d v="2020-07-04T00:00:00"/>
        <d v="2020-07-07T00:00:00"/>
        <d v="2020-07-10T00:00:00"/>
        <d v="2020-07-11T00:00:00"/>
        <d v="2020-07-12T00:00:00"/>
        <d v="2020-07-16T00:00:00"/>
        <d v="2020-07-18T00:00:00"/>
        <d v="2020-07-19T00:00:00"/>
        <d v="2020-07-20T00:00:00"/>
        <d v="2020-07-22T00:00:00"/>
        <d v="2020-07-23T00:00:00"/>
        <d v="2020-07-25T00:00:00"/>
        <d v="2020-07-26T00:00:00"/>
        <d v="2020-07-27T00:00:00"/>
        <d v="2020-07-29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8T00:00:00"/>
        <d v="2020-08-09T00:00:00"/>
        <d v="2020-08-10T00:00:00"/>
        <d v="2020-08-11T00:00:00"/>
        <d v="2020-08-12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9-02T00:00:00"/>
        <d v="2020-09-03T00:00:00"/>
        <d v="2020-09-05T00:00:00"/>
        <d v="2020-09-09T00:00:00"/>
        <d v="2020-09-10T00:00:00"/>
        <d v="2020-09-12T00:00:00"/>
        <d v="2020-09-15T00:00:00"/>
        <d v="2020-09-16T00:00:00"/>
        <d v="2020-09-17T00:00:00"/>
        <d v="2020-09-21T00:00:00"/>
        <d v="2020-09-24T00:00:00"/>
        <d v="2020-09-25T00:00:00"/>
        <d v="2020-09-27T00:00:00"/>
        <d v="2020-09-28T00:00:00"/>
        <d v="2020-10-01T00:00:00"/>
        <d v="2020-10-02T00:00:00"/>
        <d v="2020-10-04T00:00:00"/>
        <d v="2020-10-10T00:00:00"/>
        <d v="2020-10-11T00:00:00"/>
        <d v="2020-10-12T00:00:00"/>
        <d v="2020-10-14T00:00:00"/>
        <d v="2020-10-17T00:00:00"/>
        <d v="2020-10-18T00:00:00"/>
        <d v="2020-10-20T00:00:00"/>
        <d v="2020-10-22T00:00:00"/>
        <d v="2020-10-24T00:00:00"/>
        <d v="2020-10-25T00:00:00"/>
        <d v="2020-10-26T00:00:00"/>
        <d v="2020-10-31T00:00:00"/>
        <d v="2020-11-01T00:00:00"/>
        <d v="2020-11-02T00:00:00"/>
        <d v="2020-11-06T00:00:00"/>
        <d v="2020-11-08T00:00:00"/>
        <d v="2020-11-12T00:00:00"/>
        <d v="2020-11-14T00:00:00"/>
        <d v="2020-11-16T00:00:00"/>
        <d v="2020-11-17T00:00:00"/>
        <d v="2020-11-19T00:00:00"/>
        <d v="2020-11-20T00:00:00"/>
        <d v="2020-11-22T00:00:00"/>
        <d v="2020-11-23T00:00:00"/>
        <d v="2020-11-24T00:00:00"/>
        <d v="2020-11-25T00:00:00"/>
        <d v="2020-11-26T00:00:00"/>
        <d v="2020-11-27T00:00:00"/>
        <d v="2020-11-29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4T00:00:00"/>
        <d v="2020-12-16T00:00:00"/>
        <d v="2020-12-17T00:00:00"/>
        <d v="2020-12-18T00:00:00"/>
        <d v="2020-12-21T00:00:00"/>
        <d v="2020-12-23T00:00:00"/>
        <d v="2020-12-24T00:00:00"/>
        <d v="2020-12-25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6T00:00:00"/>
        <d v="2021-01-07T00:00:00"/>
        <d v="2021-01-08T00:00:00"/>
        <d v="2021-01-09T00:00:00"/>
        <d v="2021-01-14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10T00:00:00"/>
        <d v="2021-02-11T00:00:00"/>
        <d v="2021-02-12T00:00:00"/>
        <d v="2021-02-13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4T00:00:00"/>
        <d v="2021-03-05T00:00:00"/>
        <d v="2021-03-06T00:00:00"/>
        <d v="2021-03-07T00:00:00"/>
        <d v="2021-03-08T00:00:00"/>
        <d v="2021-03-09T00:00:00"/>
        <d v="2021-03-13T00:00:00"/>
        <d v="2021-03-15T00:00:00"/>
        <d v="2021-03-16T00:00:00"/>
        <d v="2021-03-18T00:00:00"/>
        <d v="2021-03-19T00:00:00"/>
        <d v="2021-03-21T00:00:00"/>
        <d v="2021-03-22T00:00:00"/>
        <d v="2021-03-23T00:00:00"/>
        <d v="2021-03-24T00:00:00"/>
        <d v="2021-03-26T00:00:00"/>
        <d v="2021-03-28T00:00:00"/>
        <d v="2021-03-30T00:00:00"/>
        <d v="2021-04-05T00:00:00"/>
        <d v="2021-04-06T00:00:00"/>
        <d v="2021-04-08T00:00:00"/>
        <d v="2021-04-10T00:00:00"/>
        <d v="2021-04-12T00:00:00"/>
        <d v="2021-04-14T00:00:00"/>
        <d v="2021-04-15T00:00:00"/>
        <d v="2021-04-17T00:00:00"/>
        <d v="2021-04-19T00:00:00"/>
        <d v="2021-04-20T00:00:00"/>
        <d v="2021-04-23T00:00:00"/>
        <d v="2021-04-25T00:00:00"/>
        <d v="2021-04-26T00:00:00"/>
        <d v="2021-04-27T00:00:00"/>
        <d v="2021-04-30T00:00:00"/>
        <d v="2021-05-01T00:00:00"/>
        <d v="2021-05-10T00:00:00"/>
        <d v="2021-05-11T00:00:00"/>
        <d v="2021-05-13T00:00:00"/>
        <d v="2021-05-14T00:00:00"/>
        <d v="2021-05-15T00:00:00"/>
        <d v="2021-05-16T00:00:00"/>
        <d v="2021-05-18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9T00:00:00"/>
        <d v="2021-05-30T00:00:00"/>
        <d v="2021-05-31T00:00:00"/>
        <d v="2021-06-03T00:00:00"/>
        <d v="2021-06-05T00:00:00"/>
        <d v="2021-06-07T00:00:00"/>
        <d v="2021-06-09T00:00:00"/>
        <d v="2021-06-11T00:00:00"/>
        <d v="2021-06-13T00:00:00"/>
        <d v="2021-06-14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6T00:00:00"/>
        <d v="2021-06-28T00:00:00"/>
        <d v="2021-06-29T00:00:00"/>
        <d v="2021-06-30T00:00:00"/>
        <d v="2021-07-01T00:00:00"/>
        <d v="2021-07-03T00:00:00"/>
        <d v="2021-07-04T00:00:00"/>
        <d v="2021-07-05T00:00:00"/>
        <d v="2021-07-06T00:00:00"/>
        <d v="2021-07-08T00:00:00"/>
        <d v="2021-07-09T00:00:00"/>
        <d v="2021-07-10T00:00:00"/>
        <d v="2021-07-15T00:00:00"/>
        <d v="2021-07-17T00:00:00"/>
        <d v="2021-07-19T00:00:00"/>
        <d v="2021-07-20T00:00:00"/>
        <d v="2021-07-22T00:00:00"/>
        <d v="2021-07-25T00:00:00"/>
        <d v="2021-07-27T00:00:00"/>
        <d v="2021-07-29T00:00:00"/>
        <d v="2021-07-30T00:00:00"/>
        <d v="2021-08-02T00:00:00"/>
        <d v="2021-08-04T00:00:00"/>
        <d v="2021-08-05T00:00:00"/>
        <d v="2021-08-06T00:00:00"/>
        <d v="2021-08-07T00:00:00"/>
        <d v="2021-08-09T00:00:00"/>
        <d v="2021-08-10T00:00:00"/>
        <d v="2021-08-11T00:00:00"/>
        <d v="2021-08-12T00:00:00"/>
        <d v="2021-08-13T00:00:00"/>
        <d v="2021-08-16T00:00:00"/>
        <d v="2021-08-18T00:00:00"/>
        <d v="2021-08-19T00:00:00"/>
        <d v="2021-08-20T00:00:00"/>
        <d v="2021-08-21T00:00:00"/>
        <d v="2021-08-24T00:00:00"/>
        <d v="2021-08-26T00:00:00"/>
        <d v="2021-08-28T00:00:00"/>
        <d v="2021-08-29T00:00:00"/>
        <d v="2021-08-31T00:00:00"/>
        <d v="2021-09-05T00:00:00"/>
        <d v="2021-09-07T00:00:00"/>
        <d v="2021-09-09T00:00:00"/>
        <d v="2021-09-12T00:00:00"/>
        <d v="2021-09-16T00:00:00"/>
        <d v="2021-09-19T00:00:00"/>
        <d v="2021-09-23T00:00:00"/>
        <d v="2021-09-26T00:00:00"/>
        <d v="2021-10-01T00:00:00"/>
        <d v="2021-10-03T00:00:00"/>
        <d v="2021-10-05T00:00:00"/>
        <d v="2021-10-06T00:00:00"/>
        <d v="2021-10-07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7T00:00:00"/>
        <d v="2021-10-20T00:00:00"/>
        <d v="2021-10-22T00:00:00"/>
        <d v="2021-10-24T00:00:00"/>
        <d v="2021-10-25T00:00:00"/>
        <d v="2021-10-29T00:00:00"/>
        <d v="2021-10-31T00:00:00"/>
        <d v="2021-11-01T00:00:00"/>
        <d v="2021-11-03T00:00:00"/>
        <d v="2021-11-04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6T00:00:00"/>
        <d v="2021-11-17T00:00:00"/>
        <d v="2021-11-18T00:00:00"/>
        <d v="2021-11-19T00:00:00"/>
        <d v="2021-11-21T00:00:00"/>
        <d v="2021-11-23T00:00:00"/>
        <d v="2021-11-25T00:00:00"/>
        <d v="2021-11-27T00:00:00"/>
        <d v="2021-11-29T00:00:00"/>
        <d v="2021-11-30T00:00:00"/>
        <d v="2021-12-01T00:00:00"/>
        <d v="2021-12-02T00:00:00"/>
        <d v="2021-12-03T00:00:00"/>
        <d v="2021-12-07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21T00:00:00"/>
        <d v="2021-12-22T00:00:00"/>
        <d v="2021-12-26T00:00:00"/>
        <d v="2021-12-28T00:00:00"/>
        <d v="2021-12-29T00:00:00"/>
        <d v="2021-12-31T00:00:00"/>
        <d v="2022-01-01T00:00:00"/>
        <d v="2022-01-02T00:00:00"/>
        <d v="2022-01-04T00:00:00"/>
        <d v="2022-01-06T00:00:00"/>
        <d v="2022-01-09T00:00:00"/>
        <d v="2022-01-10T00:00:00"/>
        <d v="2022-01-11T00:00:00"/>
        <d v="2022-01-13T00:00:00"/>
        <d v="2022-01-15T00:00:00"/>
        <d v="2022-01-16T00:00:00"/>
        <d v="2022-01-18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2T00:00:00"/>
        <d v="2022-02-03T00:00:00"/>
        <d v="2022-02-04T00:00:00"/>
        <d v="2022-02-05T00:00:00"/>
        <d v="2022-02-06T00:00:00"/>
        <d v="2022-02-07T00:00:00"/>
        <d v="2022-02-09T00:00:00"/>
        <d v="2022-02-10T00:00:00"/>
        <d v="2022-02-14T00:00:00"/>
        <d v="2022-02-15T00:00:00"/>
        <d v="2022-02-16T00:00:00"/>
        <d v="2022-02-17T00:00:00"/>
        <d v="2022-02-18T00:00:00"/>
        <d v="2022-02-20T00:00:00"/>
        <d v="2022-02-21T00:00:00"/>
        <d v="2022-02-23T00:00:00"/>
        <d v="2022-02-24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10T00:00:00"/>
        <d v="2022-03-11T00:00:00"/>
        <d v="2022-03-15T00:00:00"/>
        <d v="2022-03-17T00:00:00"/>
        <d v="2022-03-18T00:00:00"/>
        <d v="2022-03-20T00:00:00"/>
        <d v="2022-03-25T00:00:00"/>
        <d v="2022-03-26T00:00:00"/>
        <d v="2022-03-27T00:00:00"/>
        <d v="2022-03-29T00:00:00"/>
        <d v="2022-04-01T00:00:00"/>
        <d v="2022-04-02T00:00:00"/>
        <d v="2022-04-03T00:00:00"/>
        <d v="2022-04-06T00:00:00"/>
        <d v="2022-04-08T00:00:00"/>
        <d v="2022-04-09T00:00:00"/>
        <d v="2022-04-10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6T00:00:00"/>
        <d v="2022-04-27T00:00:00"/>
        <d v="2022-04-28T00:00:00"/>
        <d v="2022-04-30T00:00:00"/>
        <d v="2022-05-01T00:00:00"/>
        <d v="2022-05-02T00:00:00"/>
        <d v="2022-05-03T00:00:00"/>
        <d v="2022-05-06T00:00:00"/>
        <d v="2022-05-07T00:00:00"/>
        <d v="2022-05-09T00:00:00"/>
        <d v="2022-05-10T00:00:00"/>
        <d v="2022-05-14T00:00:00"/>
        <d v="2022-05-15T00:00:00"/>
        <d v="2022-05-16T00:00:00"/>
        <d v="2022-05-17T00:00:00"/>
        <d v="2022-05-18T00:00:00"/>
        <d v="2022-05-20T00:00:00"/>
        <d v="2022-05-22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3T00:00:00"/>
        <d v="2022-06-05T00:00:00"/>
        <d v="2022-06-06T00:00:00"/>
        <d v="2022-06-08T00:00:00"/>
        <d v="2022-06-09T00:00:00"/>
        <d v="2022-06-10T00:00:00"/>
        <d v="2022-06-13T00:00:00"/>
        <d v="2022-06-14T00:00:00"/>
        <d v="2022-06-17T00:00:00"/>
        <d v="2022-06-19T00:00:00"/>
        <d v="2022-06-23T00:00:00"/>
        <d v="2022-06-25T00:00:00"/>
        <d v="2022-06-26T00:00:00"/>
        <d v="2022-06-27T00:00:00"/>
        <d v="2022-06-29T00:00:00"/>
        <d v="2022-07-02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4T00:00:00"/>
        <d v="2022-07-15T00:00:00"/>
        <d v="2022-07-17T00:00:00"/>
        <d v="2022-07-19T00:00:00"/>
        <d v="2022-07-21T00:00:00"/>
        <d v="2022-07-23T00:00:00"/>
        <d v="2022-07-24T00:00:00"/>
        <d v="2022-07-25T00:00:00"/>
        <d v="2022-07-26T00:00:00"/>
        <d v="2022-07-30T00:00:00"/>
        <d v="2022-07-31T00:00:00"/>
        <d v="2022-08-03T00:00:00"/>
        <d v="2022-08-05T00:00:00"/>
        <d v="2022-08-09T00:00:00"/>
        <d v="2022-08-12T00:00:00"/>
        <d v="2022-08-13T00:00:00"/>
        <d v="2022-08-15T00:00:00"/>
        <d v="2022-08-17T00:00:00"/>
        <d v="2022-08-20T00:00:00"/>
        <d v="2022-08-25T00:00:00"/>
        <d v="2022-08-26T00:00:00"/>
        <d v="2022-08-27T00:00:00"/>
        <d v="2022-08-28T00:00:00"/>
        <d v="2022-08-29T00:00:00"/>
        <d v="2022-08-30T00:00:00"/>
        <d v="2022-09-01T00:00:00"/>
        <d v="2022-09-02T00:00:00"/>
        <d v="2022-09-04T00:00:00"/>
        <d v="2022-09-06T00:00:00"/>
        <d v="2022-09-07T00:00:00"/>
        <d v="2022-09-09T00:00:00"/>
        <d v="2022-09-11T00:00:00"/>
        <d v="2022-09-13T00:00:00"/>
        <d v="2022-09-14T00:00:00"/>
        <d v="2022-09-15T00:00:00"/>
        <d v="2022-09-17T00:00:00"/>
        <d v="2022-09-18T00:00:00"/>
        <d v="2022-09-20T00:00:00"/>
        <d v="2022-09-21T00:00:00"/>
        <d v="2022-09-22T00:00:00"/>
        <d v="2022-09-24T00:00:00"/>
        <d v="2022-09-25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1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3T00:00:00"/>
        <d v="2022-11-04T00:00:00"/>
        <d v="2022-11-05T00:00:00"/>
        <d v="2022-11-09T00:00:00"/>
        <d v="2022-11-10T00:00:00"/>
        <d v="2022-11-12T00:00:00"/>
        <d v="2022-11-15T00:00:00"/>
        <d v="2022-11-16T00:00:00"/>
        <d v="2022-11-18T00:00:00"/>
        <d v="2022-11-21T00:00:00"/>
        <d v="2022-11-22T00:00:00"/>
        <d v="2022-11-23T00:00:00"/>
        <d v="2022-11-25T00:00:00"/>
        <d v="2022-11-26T00:00:00"/>
        <d v="2022-11-27T00:00:00"/>
        <d v="2022-11-29T00:00:00"/>
        <d v="2022-11-30T00:00:00"/>
        <d v="2022-12-01T00:00:00"/>
        <d v="2022-12-02T00:00:00"/>
        <d v="2022-12-03T00:00:00"/>
        <d v="2022-12-07T00:00:00"/>
        <d v="2022-12-08T00:00:00"/>
        <d v="2022-12-10T00:00:00"/>
        <d v="2022-12-12T00:00:00"/>
        <d v="2022-12-13T00:00:00"/>
        <d v="2022-12-16T00:00:00"/>
        <d v="2022-12-20T00:00:00"/>
        <d v="2020-03-15T00:00:00"/>
        <d v="2020-05-01T00:00:00"/>
        <d v="2020-10-27T00:00:00"/>
        <d v="2022-03-13T00:00:00"/>
        <d v="2022-03-16T00:00:00"/>
        <d v="2022-03-30T00:00:00"/>
        <d v="2022-06-07T00:00:00"/>
        <d v="2022-06-30T00:00:00"/>
        <d v="2022-12-19T00:00:00"/>
      </sharedItems>
      <fieldGroup par="11"/>
    </cacheField>
    <cacheField name="ProductID" numFmtId="49">
      <sharedItems/>
    </cacheField>
    <cacheField name="QuantityOrder" numFmtId="2">
      <sharedItems containsSemiMixedTypes="0" containsString="0" containsNumber="1" containsInteger="1" minValue="25" maxValue="150" count="126">
        <n v="99"/>
        <n v="89"/>
        <n v="45"/>
        <n v="72"/>
        <n v="77"/>
        <n v="92"/>
        <n v="142"/>
        <n v="125"/>
        <n v="150"/>
        <n v="94"/>
        <n v="128"/>
        <n v="101"/>
        <n v="96"/>
        <n v="90"/>
        <n v="104"/>
        <n v="83"/>
        <n v="123"/>
        <n v="62"/>
        <n v="91"/>
        <n v="133"/>
        <n v="82"/>
        <n v="112"/>
        <n v="140"/>
        <n v="111"/>
        <n v="32"/>
        <n v="79"/>
        <n v="143"/>
        <n v="114"/>
        <n v="80"/>
        <n v="147"/>
        <n v="55"/>
        <n v="106"/>
        <n v="109"/>
        <n v="107"/>
        <n v="75"/>
        <n v="56"/>
        <n v="36"/>
        <n v="113"/>
        <n v="95"/>
        <n v="73"/>
        <n v="97"/>
        <n v="126"/>
        <n v="132"/>
        <n v="124"/>
        <n v="60"/>
        <n v="33"/>
        <n v="108"/>
        <n v="66"/>
        <n v="137"/>
        <n v="138"/>
        <n v="34"/>
        <n v="136"/>
        <n v="47"/>
        <n v="131"/>
        <n v="71"/>
        <n v="69"/>
        <n v="74"/>
        <n v="54"/>
        <n v="58"/>
        <n v="35"/>
        <n v="25"/>
        <n v="118"/>
        <n v="135"/>
        <n v="59"/>
        <n v="46"/>
        <n v="65"/>
        <n v="78"/>
        <n v="40"/>
        <n v="31"/>
        <n v="29"/>
        <n v="30"/>
        <n v="85"/>
        <n v="64"/>
        <n v="84"/>
        <n v="130"/>
        <n v="102"/>
        <n v="52"/>
        <n v="37"/>
        <n v="134"/>
        <n v="110"/>
        <n v="120"/>
        <n v="149"/>
        <n v="127"/>
        <n v="139"/>
        <n v="67"/>
        <n v="68"/>
        <n v="146"/>
        <n v="121"/>
        <n v="38"/>
        <n v="117"/>
        <n v="81"/>
        <n v="28"/>
        <n v="43"/>
        <n v="145"/>
        <n v="98"/>
        <n v="100"/>
        <n v="116"/>
        <n v="39"/>
        <n v="49"/>
        <n v="61"/>
        <n v="53"/>
        <n v="27"/>
        <n v="70"/>
        <n v="144"/>
        <n v="86"/>
        <n v="93"/>
        <n v="141"/>
        <n v="57"/>
        <n v="148"/>
        <n v="105"/>
        <n v="88"/>
        <n v="63"/>
        <n v="129"/>
        <n v="122"/>
        <n v="103"/>
        <n v="87"/>
        <n v="76"/>
        <n v="26"/>
        <n v="119"/>
        <n v="115"/>
        <n v="42"/>
        <n v="48"/>
        <n v="44"/>
        <n v="51"/>
        <n v="50"/>
        <n v="41"/>
      </sharedItems>
    </cacheField>
    <cacheField name="DiscountOrder" numFmtId="10">
      <sharedItems containsSemiMixedTypes="0" containsString="0" containsNumber="1" minValue="0.05" maxValue="0.25"/>
    </cacheField>
    <cacheField name="ItemTotal" numFmtId="166">
      <sharedItems containsSemiMixedTypes="0" containsString="0" containsNumber="1" minValue="405000" maxValue="795099000" count="3192">
        <n v="1841399.9999999998"/>
        <n v="9192276"/>
        <n v="93416400"/>
        <n v="10191600"/>
        <n v="17063970"/>
        <n v="27807000"/>
        <n v="291430860"/>
        <n v="51870000"/>
        <n v="44850000"/>
        <n v="12885520"/>
        <n v="671266560"/>
        <n v="29503110"/>
        <n v="10698048"/>
        <n v="250560000"/>
        <n v="11269440"/>
        <n v="167137930"/>
        <n v="24630750"/>
        <n v="14926500"/>
        <n v="10774080"/>
        <n v="12063040"/>
        <n v="197495480"/>
        <n v="29805300"/>
        <n v="13881780"/>
        <n v="555779840"/>
        <n v="14650020"/>
        <n v="22039050"/>
        <n v="153380800"/>
        <n v="8266797"/>
        <n v="236160000"/>
        <n v="119819700"/>
        <n v="15627120"/>
        <n v="14546400"/>
        <n v="29106000"/>
        <n v="12482250"/>
        <n v="14056660"/>
        <n v="33194700"/>
        <n v="22118280"/>
        <n v="23452000"/>
        <n v="18784920"/>
        <n v="184837500"/>
        <n v="8707500"/>
        <n v="44508680"/>
        <n v="24521280"/>
        <n v="374528000"/>
        <n v="246311520"/>
        <n v="561600"/>
        <n v="439278100"/>
        <n v="30832050"/>
        <n v="15675000"/>
        <n v="9100950"/>
        <n v="149820090"/>
        <n v="9509880"/>
        <n v="15411060"/>
        <n v="223099800"/>
        <n v="313472000"/>
        <n v="192494400"/>
        <n v="147870000"/>
        <n v="23349480"/>
        <n v="18770400"/>
        <n v="25291200"/>
        <n v="24910710"/>
        <n v="250620160"/>
        <n v="25502400"/>
        <n v="14470400"/>
        <n v="6101700"/>
        <n v="33178560"/>
        <n v="16736720"/>
        <n v="33255320"/>
        <n v="57147440.000000007"/>
        <n v="129351350"/>
        <n v="29733480.000000004"/>
        <n v="7944714"/>
        <n v="134784000"/>
        <n v="121771580"/>
        <n v="179602150"/>
        <n v="10650640"/>
        <n v="129697000"/>
        <n v="6909156.0000000009"/>
        <n v="30681180.000000004"/>
        <n v="27033750"/>
        <n v="16434600"/>
        <n v="14650289.999999998"/>
        <n v="5281260"/>
        <n v="1590000"/>
        <n v="28355600.000000004"/>
        <n v="22815000"/>
        <n v="9886800"/>
        <n v="18661500"/>
        <n v="6456450"/>
        <n v="35750400"/>
        <n v="177491160"/>
        <n v="1343200"/>
        <n v="651868400"/>
        <n v="1056000"/>
        <n v="12416250"/>
        <n v="38266410"/>
        <n v="9213750"/>
        <n v="63215200"/>
        <n v="5805800"/>
        <n v="4237560"/>
        <n v="38176320"/>
        <n v="62972840"/>
        <n v="18001170"/>
        <n v="3575880"/>
        <n v="11043120"/>
        <n v="7015158"/>
        <n v="29186850"/>
        <n v="9067500"/>
        <n v="49731360.000000007"/>
        <n v="2793000"/>
        <n v="222243750"/>
        <n v="26705250"/>
        <n v="42959000"/>
        <n v="7392960"/>
        <n v="13342560"/>
        <n v="38982240"/>
        <n v="26867100"/>
        <n v="54257000"/>
        <n v="20425500"/>
        <n v="11107200"/>
        <n v="3675210"/>
        <n v="26605700"/>
        <n v="349920000"/>
        <n v="28242500"/>
        <n v="37399600"/>
        <n v="23904000"/>
        <n v="605515820"/>
        <n v="343519500"/>
        <n v="88897500"/>
        <n v="41634320"/>
        <n v="15015591"/>
        <n v="373632000"/>
        <n v="259867440.00000003"/>
        <n v="466965590"/>
        <n v="211861400"/>
        <n v="13641920"/>
        <n v="123269640"/>
        <n v="17635740"/>
        <n v="166400000"/>
        <n v="586174050"/>
        <n v="1060800"/>
        <n v="14313840"/>
        <n v="215466970"/>
        <n v="280476000"/>
        <n v="2299000"/>
        <n v="11136750"/>
        <n v="110232900"/>
        <n v="22915360"/>
        <n v="24168760"/>
        <n v="7609500"/>
        <n v="8333400"/>
        <n v="541005660"/>
        <n v="96592500"/>
        <n v="52774400"/>
        <n v="147130830"/>
        <n v="2853480"/>
        <n v="149997400"/>
        <n v="3424680"/>
        <n v="95718000"/>
        <n v="59584000"/>
        <n v="525780360"/>
        <n v="307849500"/>
        <n v="313527000"/>
        <n v="16267230"/>
        <n v="13433840"/>
        <n v="13704320"/>
        <n v="12937680"/>
        <n v="24158160"/>
        <n v="10197450"/>
        <n v="23905420"/>
        <n v="75075840"/>
        <n v="20025000"/>
        <n v="18708690"/>
        <n v="31434000"/>
        <n v="25956280.000000004"/>
        <n v="14389650"/>
        <n v="229158000"/>
        <n v="27290400"/>
        <n v="5680620"/>
        <n v="431383500"/>
        <n v="241696000"/>
        <n v="190701560"/>
        <n v="71709000"/>
        <n v="89280000"/>
        <n v="30862650"/>
        <n v="61818400"/>
        <n v="11014300"/>
        <n v="324148000"/>
        <n v="310702250"/>
        <n v="111161890"/>
        <n v="35008260"/>
        <n v="277932000"/>
        <n v="300300700"/>
        <n v="30981720"/>
        <n v="45432800"/>
        <n v="31521000"/>
        <n v="321174000"/>
        <n v="13310046"/>
        <n v="126405000"/>
        <n v="7102200"/>
        <n v="10475730"/>
        <n v="212026400"/>
        <n v="16140480"/>
        <n v="186832800"/>
        <n v="327381000"/>
        <n v="7619400"/>
        <n v="595478400"/>
        <n v="276668460"/>
        <n v="47512010"/>
        <n v="30705000"/>
        <n v="150448520"/>
        <n v="175654850"/>
        <n v="12532698"/>
        <n v="111296000"/>
        <n v="16917120"/>
        <n v="6993414"/>
        <n v="63903840"/>
        <n v="279840000"/>
        <n v="29474130"/>
        <n v="10897821"/>
        <n v="22027500"/>
        <n v="183589800"/>
        <n v="343415100"/>
        <n v="27991200"/>
        <n v="219953160"/>
        <n v="149391700"/>
        <n v="70479360"/>
        <n v="196224000"/>
        <n v="78509200"/>
        <n v="100096000"/>
        <n v="236654880"/>
        <n v="189210000"/>
        <n v="19186200"/>
        <n v="255935999.99999997"/>
        <n v="14694790"/>
        <n v="8054860.0000000009"/>
        <n v="293625150"/>
        <n v="12058920"/>
        <n v="63010080"/>
        <n v="1210400"/>
        <n v="266855000"/>
        <n v="308284130"/>
        <n v="11769030"/>
        <n v="289590840"/>
        <n v="9457140"/>
        <n v="53111520"/>
        <n v="69405900"/>
        <n v="51492500"/>
        <n v="411083100"/>
        <n v="302821200"/>
        <n v="316781000"/>
        <n v="256463800"/>
        <n v="87552000"/>
        <n v="157183950"/>
        <n v="205781250"/>
        <n v="30494070.000000004"/>
        <n v="160802000"/>
        <n v="329381780"/>
        <n v="236048540"/>
        <n v="6323580"/>
        <n v="34378920"/>
        <n v="11382210"/>
        <n v="23662600"/>
        <n v="2137200"/>
        <n v="26884000"/>
        <n v="35631000"/>
        <n v="54817280"/>
        <n v="153618080"/>
        <n v="106940400"/>
        <n v="11843685"/>
        <n v="112585830"/>
        <n v="42549360"/>
        <n v="21851280"/>
        <n v="35005320"/>
        <n v="325144740"/>
        <n v="30778860"/>
        <n v="244274450"/>
        <n v="15307110"/>
        <n v="21963810"/>
        <n v="219102000"/>
        <n v="36834750"/>
        <n v="14907200"/>
        <n v="6871104"/>
        <n v="12918630"/>
        <n v="288164450"/>
        <n v="195574500"/>
        <n v="27490320"/>
        <n v="10345500"/>
        <n v="24067680"/>
        <n v="16246960"/>
        <n v="269205860"/>
        <n v="2041600"/>
        <n v="32835660"/>
        <n v="7508040"/>
        <n v="11880000"/>
        <n v="17298900"/>
        <n v="80468700"/>
        <n v="19191200"/>
        <n v="21210120"/>
        <n v="17674020"/>
        <n v="14577750"/>
        <n v="281430000"/>
        <n v="16503696"/>
        <n v="12086880"/>
        <n v="27183000.000000004"/>
        <n v="18998100"/>
        <n v="35192130"/>
        <n v="148956500"/>
        <n v="134816900"/>
        <n v="224482440"/>
        <n v="2456800"/>
        <n v="9818820"/>
        <n v="598523460"/>
        <n v="10347426"/>
        <n v="3377220"/>
        <n v="9506820"/>
        <n v="242082270.00000003"/>
        <n v="13000500"/>
        <n v="3679080"/>
        <n v="67268110"/>
        <n v="16572600.000000002"/>
        <n v="64909320"/>
        <n v="2660000"/>
        <n v="16192000"/>
        <n v="7815609.0000000009"/>
        <n v="1462000"/>
        <n v="201215650"/>
        <n v="587865750"/>
        <n v="22274840"/>
        <n v="70467390"/>
        <n v="635289740"/>
        <n v="30277800"/>
        <n v="11787600"/>
        <n v="295051900"/>
        <n v="19272840"/>
        <n v="19159030"/>
        <n v="153004740"/>
        <n v="32418720"/>
        <n v="177707200"/>
        <n v="23889060"/>
        <n v="125310080"/>
        <n v="63680400"/>
        <n v="4576000"/>
        <n v="53671950"/>
        <n v="64212400"/>
        <n v="148121610"/>
        <n v="41063750"/>
        <n v="5376204"/>
        <n v="776772250"/>
        <n v="20520500"/>
        <n v="13811600"/>
        <n v="24170340"/>
        <n v="27577550"/>
        <n v="64766000"/>
        <n v="15843222"/>
        <n v="2027399.9999999998"/>
        <n v="41710740"/>
        <n v="291605600"/>
        <n v="150976000"/>
        <n v="17956250"/>
        <n v="21843270"/>
        <n v="372174000"/>
        <n v="14173250"/>
        <n v="247683800"/>
        <n v="14734278"/>
        <n v="17138000"/>
        <n v="35194250"/>
        <n v="86602000"/>
        <n v="67510800"/>
        <n v="518280490"/>
        <n v="39175500"/>
        <n v="9081050"/>
        <n v="236190340.00000003"/>
        <n v="6930900"/>
        <n v="165120000"/>
        <n v="148617000"/>
        <n v="15263280"/>
        <n v="29741130"/>
        <n v="28452600"/>
        <n v="20314800"/>
        <n v="58629600"/>
        <n v="6826680"/>
        <n v="25016200"/>
        <n v="15452940"/>
        <n v="123380950"/>
        <n v="1095600"/>
        <n v="13213200"/>
        <n v="61240499.999999993"/>
        <n v="3366900"/>
        <n v="8928480"/>
        <n v="41778380"/>
        <n v="274275000"/>
        <n v="42179400"/>
        <n v="17778600"/>
        <n v="52680420"/>
        <n v="154442000"/>
        <n v="11294640"/>
        <n v="39421200"/>
        <n v="4965786"/>
        <n v="24750000"/>
        <n v="61676040"/>
        <n v="90772500"/>
        <n v="20691000"/>
        <n v="6004062"/>
        <n v="157251000"/>
        <n v="46335870"/>
        <n v="31014720"/>
        <n v="143100000"/>
        <n v="13539717"/>
        <n v="4606360"/>
        <n v="26552500"/>
        <n v="4401540"/>
        <n v="37346400"/>
        <n v="5304400"/>
        <n v="106767080"/>
        <n v="25025280"/>
        <n v="7961800"/>
        <n v="316800000"/>
        <n v="9286260"/>
        <n v="79020000"/>
        <n v="64638000.000000007"/>
        <n v="327193300"/>
        <n v="247742180"/>
        <n v="20020000"/>
        <n v="46698960"/>
        <n v="5831280"/>
        <n v="27686250"/>
        <n v="26117000.000000004"/>
        <n v="53644220"/>
        <n v="15037440"/>
        <n v="146916000"/>
        <n v="10792140"/>
        <n v="8092480"/>
        <n v="97717760"/>
        <n v="133287210"/>
        <n v="160015500"/>
        <n v="23684880"/>
        <n v="21785400"/>
        <n v="1453600"/>
        <n v="29556900"/>
        <n v="26032500"/>
        <n v="6989220"/>
        <n v="9999150"/>
        <n v="13965000"/>
        <n v="13094250"/>
        <n v="16419800"/>
        <n v="272049000"/>
        <n v="19635000"/>
        <n v="613579590"/>
        <n v="18139980"/>
        <n v="262080000"/>
        <n v="21577920"/>
        <n v="230475000"/>
        <n v="570666800"/>
        <n v="960000"/>
        <n v="14134139.999999998"/>
        <n v="56686770"/>
        <n v="24890040"/>
        <n v="128934300"/>
        <n v="1641600"/>
        <n v="18413550"/>
        <n v="135666090"/>
        <n v="26816790"/>
        <n v="12936150"/>
        <n v="6968700"/>
        <n v="164724000"/>
        <n v="29228490"/>
        <n v="28988190"/>
        <n v="42689790"/>
        <n v="19616490"/>
        <n v="201498450"/>
        <n v="248914499.99999997"/>
        <n v="56642040"/>
        <n v="27726150"/>
        <n v="292727160"/>
        <n v="11571000"/>
        <n v="47708400"/>
        <n v="25872000"/>
        <n v="27981600"/>
        <n v="6573600"/>
        <n v="31604790"/>
        <n v="299520000"/>
        <n v="3796520"/>
        <n v="265717760"/>
        <n v="19852800"/>
        <n v="46922400"/>
        <n v="95842400"/>
        <n v="35181600"/>
        <n v="10913400"/>
        <n v="6114960"/>
        <n v="323468100"/>
        <n v="9167760"/>
        <n v="8362250"/>
        <n v="220202400"/>
        <n v="37114020"/>
        <n v="15892800"/>
        <n v="5818560"/>
        <n v="28778750"/>
        <n v="684800160"/>
        <n v="26623080"/>
        <n v="354144000"/>
        <n v="1478400"/>
        <n v="24001110"/>
        <n v="18167570"/>
        <n v="237439350.00000003"/>
        <n v="2147000"/>
        <n v="1341600"/>
        <n v="11553750"/>
        <n v="10039200"/>
        <n v="119828750"/>
        <n v="220845360"/>
        <n v="146847750"/>
        <n v="2152800"/>
        <n v="26109930"/>
        <n v="219936000"/>
        <n v="6305520"/>
        <n v="12546270"/>
        <n v="5880600"/>
        <n v="12377360"/>
        <n v="158855060"/>
        <n v="108491000"/>
        <n v="21961800"/>
        <n v="31714800"/>
        <n v="16271200"/>
        <n v="12609750"/>
        <n v="6960690"/>
        <n v="89642000"/>
        <n v="37518000"/>
        <n v="26521110"/>
        <n v="454728960"/>
        <n v="16860840"/>
        <n v="228351200"/>
        <n v="884800"/>
        <n v="646567740"/>
        <n v="13841280"/>
        <n v="1216800"/>
        <n v="237981900"/>
        <n v="18201900"/>
        <n v="18094560"/>
        <n v="316160000"/>
        <n v="6319350"/>
        <n v="83234400"/>
        <n v="46558800"/>
        <n v="253764000"/>
        <n v="173060910"/>
        <n v="11462310"/>
        <n v="9232860"/>
        <n v="171072000"/>
        <n v="24139200"/>
        <n v="278350800"/>
        <n v="28955549.999999996"/>
        <n v="113749580.00000001"/>
        <n v="67606000"/>
        <n v="969000"/>
        <n v="63871920"/>
        <n v="26109600"/>
        <n v="1425000"/>
        <n v="16643000"/>
        <n v="35823600"/>
        <n v="9434178"/>
        <n v="213600000"/>
        <n v="212160000"/>
        <n v="129241600"/>
        <n v="31025400"/>
        <n v="9926550"/>
        <n v="45006840"/>
        <n v="8045730.0000000009"/>
        <n v="1228400"/>
        <n v="240196000"/>
        <n v="21379600"/>
        <n v="374204040"/>
        <n v="9422760"/>
        <n v="14997924"/>
        <n v="12368520"/>
        <n v="19720800"/>
        <n v="6754440"/>
        <n v="118702500"/>
        <n v="33020000"/>
        <n v="20225250"/>
        <n v="29850120.000000004"/>
        <n v="276925000"/>
        <n v="63347700"/>
        <n v="4388580"/>
        <n v="299529500"/>
        <n v="21177450"/>
        <n v="12462670"/>
        <n v="14369310"/>
        <n v="280084120"/>
        <n v="9784800"/>
        <n v="2999250"/>
        <n v="61073600"/>
        <n v="9009000"/>
        <n v="21727440"/>
        <n v="18216250"/>
        <n v="83607200"/>
        <n v="19032090"/>
        <n v="12260160"/>
        <n v="15323880"/>
        <n v="516927130"/>
        <n v="14710090"/>
        <n v="14151200"/>
        <n v="14954940"/>
        <n v="23760000"/>
        <n v="324480000"/>
        <n v="14438100"/>
        <n v="479315000"/>
        <n v="215498000"/>
        <n v="38339160"/>
        <n v="21370680"/>
        <n v="10909800"/>
        <n v="26103720"/>
        <n v="14491860.000000002"/>
        <n v="79195600"/>
        <n v="110849500"/>
        <n v="34096620"/>
        <n v="23279400"/>
        <n v="27031440"/>
        <n v="39501000"/>
        <n v="6741000"/>
        <n v="8487040"/>
        <n v="28684800"/>
        <n v="11131960"/>
        <n v="3845690"/>
        <n v="133560000"/>
        <n v="54788020"/>
        <n v="385707600"/>
        <n v="25932720"/>
        <n v="23192250"/>
        <n v="260352630.00000003"/>
        <n v="69283830"/>
        <n v="114304000"/>
        <n v="31613040"/>
        <n v="3308850"/>
        <n v="94878210"/>
        <n v="115622640.00000001"/>
        <n v="61900160.000000007"/>
        <n v="27426750"/>
        <n v="8223600"/>
        <n v="13125690"/>
        <n v="100548000"/>
        <n v="763600"/>
        <n v="9486510"/>
        <n v="51391200"/>
        <n v="71863890"/>
        <n v="177246250"/>
        <n v="19042200"/>
        <n v="70196100"/>
        <n v="359744000"/>
        <n v="7205639.9999999991"/>
        <n v="21289500"/>
        <n v="12938240"/>
        <n v="14417900"/>
        <n v="285107840"/>
        <n v="7294950"/>
        <n v="238765000"/>
        <n v="346281650"/>
        <n v="15818880"/>
        <n v="15777990"/>
        <n v="9952800"/>
        <n v="49935750"/>
        <n v="82467980"/>
        <n v="5569620"/>
        <n v="17307290"/>
        <n v="15488550"/>
        <n v="7881840.0000000009"/>
        <n v="15343380"/>
        <n v="141669000"/>
        <n v="19753160"/>
        <n v="14205749.999999998"/>
        <n v="59136800"/>
        <n v="147392000"/>
        <n v="115676500"/>
        <n v="2384200"/>
        <n v="200657280.00000003"/>
        <n v="299357100"/>
        <n v="46475520"/>
        <n v="20790000"/>
        <n v="196365000"/>
        <n v="19255170"/>
        <n v="19025600"/>
        <n v="9620000"/>
        <n v="55085000"/>
        <n v="28768740"/>
        <n v="80300360"/>
        <n v="339904000"/>
        <n v="38703000"/>
        <n v="57182020"/>
        <n v="72697480"/>
        <n v="23549400"/>
        <n v="191843000"/>
        <n v="499333450"/>
        <n v="5561600"/>
        <n v="9893600"/>
        <n v="48294960"/>
        <n v="28236600"/>
        <n v="2008799.9999999998"/>
        <n v="5456700"/>
        <n v="15058800"/>
        <n v="10284912"/>
        <n v="4976400"/>
        <n v="16439280"/>
        <n v="40181960"/>
        <n v="2410400"/>
        <n v="5789250"/>
        <n v="23200520"/>
        <n v="177947500"/>
        <n v="6171000"/>
        <n v="18791190"/>
        <n v="8030250"/>
        <n v="13857000"/>
        <n v="11404460"/>
        <n v="13432770"/>
        <n v="31300220.000000004"/>
        <n v="311584000"/>
        <n v="13830180"/>
        <n v="26969670"/>
        <n v="247200000"/>
        <n v="122479280"/>
        <n v="397887840"/>
        <n v="9290190"/>
        <n v="3483000"/>
        <n v="269260650"/>
        <n v="54902400"/>
        <n v="280896000"/>
        <n v="26115120"/>
        <n v="111352350"/>
        <n v="476269940.00000006"/>
        <n v="12548800"/>
        <n v="270482940"/>
        <n v="23166000"/>
        <n v="10413180"/>
        <n v="5605050"/>
        <n v="68396200"/>
        <n v="8966100"/>
        <n v="286052340"/>
        <n v="8854560"/>
        <n v="35863440"/>
        <n v="26887280"/>
        <n v="1272800"/>
        <n v="207018000"/>
        <n v="37833060"/>
        <n v="21712440"/>
        <n v="7816600"/>
        <n v="319431000"/>
        <n v="330426870"/>
        <n v="9906600"/>
        <n v="37852320"/>
        <n v="283747650"/>
        <n v="7806150"/>
        <n v="16994550"/>
        <n v="293695500"/>
        <n v="711000"/>
        <n v="6060420"/>
        <n v="30865200"/>
        <n v="8712000"/>
        <n v="667093700"/>
        <n v="181488800"/>
        <n v="18537090"/>
        <n v="312928000"/>
        <n v="31422400"/>
        <n v="111360000"/>
        <n v="164422300"/>
        <n v="20204800"/>
        <n v="14820479.999999998"/>
        <n v="32690640"/>
        <n v="8847090"/>
        <n v="260442000"/>
        <n v="15144360"/>
        <n v="17295993"/>
        <n v="456702610"/>
        <n v="25865840"/>
        <n v="24262560"/>
        <n v="629594350"/>
        <n v="34321320"/>
        <n v="43291500"/>
        <n v="7689600"/>
        <n v="54923680"/>
        <n v="32771200"/>
        <n v="1782000"/>
        <n v="40937000"/>
        <n v="18014100"/>
        <n v="39585000"/>
        <n v="26270640"/>
        <n v="16795240"/>
        <n v="19714200"/>
        <n v="17075300"/>
        <n v="10711610"/>
        <n v="321816000"/>
        <n v="10159884"/>
        <n v="65449300"/>
        <n v="182139700"/>
        <n v="30829499.999999996"/>
        <n v="14241600"/>
        <n v="16672500"/>
        <n v="6920640"/>
        <n v="184945600"/>
        <n v="36805860"/>
        <n v="319338720"/>
        <n v="18997500"/>
        <n v="6006000"/>
        <n v="50034600"/>
        <n v="29137570"/>
        <n v="581042560"/>
        <n v="135424000"/>
        <n v="225909400"/>
        <n v="58174200.000000007"/>
        <n v="158029410"/>
        <n v="221256000"/>
        <n v="28124800"/>
        <n v="8034400"/>
        <n v="13662630"/>
        <n v="9758850"/>
        <n v="14365000"/>
        <n v="440518680"/>
        <n v="197292600"/>
        <n v="24271170"/>
        <n v="10702125"/>
        <n v="391424000"/>
        <n v="20119200"/>
        <n v="91717920"/>
        <n v="316992000"/>
        <n v="210658700"/>
        <n v="14212000"/>
        <n v="36525600"/>
        <n v="539652300"/>
        <n v="31958760"/>
        <n v="192611250"/>
        <n v="13396590"/>
        <n v="188908720"/>
        <n v="40983240"/>
        <n v="26785440"/>
        <n v="57658380"/>
        <n v="8031360"/>
        <n v="9677800"/>
        <n v="14885100"/>
        <n v="105683200"/>
        <n v="21741810"/>
        <n v="5607000"/>
        <n v="19723290"/>
        <n v="311040000"/>
        <n v="34034000"/>
        <n v="25792200"/>
        <n v="16200770"/>
        <n v="156064500"/>
        <n v="13464000"/>
        <n v="10368300"/>
        <n v="259041790"/>
        <n v="655200"/>
        <n v="38320000"/>
        <n v="40446250"/>
        <n v="6396570"/>
        <n v="9633360"/>
        <n v="5544000"/>
        <n v="2685384"/>
        <n v="163200000"/>
        <n v="9357660"/>
        <n v="10511950"/>
        <n v="643297120"/>
        <n v="255328000"/>
        <n v="18720000"/>
        <n v="271213600"/>
        <n v="23737950"/>
        <n v="146069280"/>
        <n v="13544910"/>
        <n v="12732300"/>
        <n v="22312890"/>
        <n v="18516450"/>
        <n v="61723400"/>
        <n v="20434140"/>
        <n v="22321200"/>
        <n v="6058800"/>
        <n v="26110500"/>
        <n v="112384000"/>
        <n v="12578904"/>
        <n v="351027750"/>
        <n v="55123320"/>
        <n v="34060000"/>
        <n v="134179359.99999999"/>
        <n v="239070710"/>
        <n v="222720000"/>
        <n v="340021500"/>
        <n v="387568470"/>
        <n v="162498750"/>
        <n v="246539279.99999997"/>
        <n v="202089000"/>
        <n v="10100700"/>
        <n v="251086049.99999997"/>
        <n v="204480000"/>
        <n v="15819750"/>
        <n v="30381000.000000004"/>
        <n v="16926910"/>
        <n v="209952000"/>
        <n v="9702880"/>
        <n v="16511000"/>
        <n v="528881810"/>
        <n v="12790800"/>
        <n v="81639390"/>
        <n v="22569510"/>
        <n v="974400"/>
        <n v="252412500"/>
        <n v="12810560"/>
        <n v="217914010"/>
        <n v="27020400"/>
        <n v="26611000"/>
        <n v="57157799.999999993"/>
        <n v="71761480"/>
        <n v="11741580"/>
        <n v="22695000"/>
        <n v="246743200"/>
        <n v="63201600"/>
        <n v="29372280"/>
        <n v="14613280"/>
        <n v="36430030"/>
        <n v="7241400.0000000009"/>
        <n v="15421920"/>
        <n v="63764750"/>
        <n v="288187500"/>
        <n v="222272800"/>
        <n v="39086400"/>
        <n v="53338500"/>
        <n v="276768000"/>
        <n v="8986250"/>
        <n v="7775040"/>
        <n v="25418250"/>
        <n v="9984573"/>
        <n v="24959160"/>
        <n v="23844240"/>
        <n v="194998500"/>
        <n v="132693750"/>
        <n v="6068160"/>
        <n v="10808160"/>
        <n v="46140360"/>
        <n v="14834440"/>
        <n v="15002280"/>
        <n v="29245050.000000004"/>
        <n v="216646500"/>
        <n v="11253970"/>
        <n v="143286990"/>
        <n v="260985500.00000003"/>
        <n v="26919200"/>
        <n v="22915200"/>
        <n v="96658080"/>
        <n v="154184240"/>
        <n v="16717680"/>
        <n v="11603820"/>
        <n v="136000000"/>
        <n v="6478380"/>
        <n v="311322000"/>
        <n v="9398920"/>
        <n v="11455200"/>
        <n v="77831600"/>
        <n v="55168400"/>
        <n v="280593920"/>
        <n v="348160000"/>
        <n v="99942850"/>
        <n v="14048100"/>
        <n v="55971150"/>
        <n v="185440000"/>
        <n v="416834880"/>
        <n v="152721660"/>
        <n v="16675829.999999998"/>
        <n v="6821250"/>
        <n v="20559000"/>
        <n v="101322750"/>
        <n v="94589600"/>
        <n v="25434900"/>
        <n v="50972250"/>
        <n v="134746080"/>
        <n v="24948000"/>
        <n v="51013500"/>
        <n v="1918800.0000000002"/>
        <n v="242623150"/>
        <n v="203665100"/>
        <n v="33223500"/>
        <n v="14926590"/>
        <n v="220224000"/>
        <n v="12041700"/>
        <n v="80161400"/>
        <n v="10973600"/>
        <n v="215798340"/>
        <n v="7832880"/>
        <n v="25350000"/>
        <n v="428564000"/>
        <n v="1575000"/>
        <n v="37537920"/>
        <n v="220437520"/>
        <n v="184832000"/>
        <n v="13706874.000000002"/>
        <n v="5761140"/>
        <n v="19870200"/>
        <n v="38291500"/>
        <n v="75810000"/>
        <n v="41990000"/>
        <n v="9858530"/>
        <n v="252425000"/>
        <n v="77489600"/>
        <n v="8255925.0000000009"/>
        <n v="19031760"/>
        <n v="43012200"/>
        <n v="56483680"/>
        <n v="30963660"/>
        <n v="109440000"/>
        <n v="17680740"/>
        <n v="48114080"/>
        <n v="11109825"/>
        <n v="165360000"/>
        <n v="9059310"/>
        <n v="10635534"/>
        <n v="28485540"/>
        <n v="30045509.999999996"/>
        <n v="7518720"/>
        <n v="8522800"/>
        <n v="8088300"/>
        <n v="23920000"/>
        <n v="27238400"/>
        <n v="15421500"/>
        <n v="78534690"/>
        <n v="106487780"/>
        <n v="60850160"/>
        <n v="304224050"/>
        <n v="16017760"/>
        <n v="20991960"/>
        <n v="7211100"/>
        <n v="777600"/>
        <n v="22908600"/>
        <n v="18504144"/>
        <n v="22110000"/>
        <n v="76137180"/>
        <n v="3823560"/>
        <n v="2760000"/>
        <n v="66528900"/>
        <n v="15716800"/>
        <n v="223342000"/>
        <n v="12335400"/>
        <n v="5662800"/>
        <n v="192192000"/>
        <n v="246761900"/>
        <n v="28694250.000000004"/>
        <n v="2171400"/>
        <n v="17701200"/>
        <n v="2751975"/>
        <n v="9882810"/>
        <n v="16489829.999999998"/>
        <n v="7342720"/>
        <n v="74532760"/>
        <n v="114586000"/>
        <n v="8518400"/>
        <n v="1571400"/>
        <n v="14378220"/>
        <n v="93984000"/>
        <n v="6652800"/>
        <n v="87685600"/>
        <n v="63540750"/>
        <n v="22185900"/>
        <n v="10858890"/>
        <n v="6274503"/>
        <n v="9771750"/>
        <n v="25121460"/>
        <n v="141163620"/>
        <n v="81006310"/>
        <n v="446439630"/>
        <n v="51732000"/>
        <n v="7250880"/>
        <n v="31586100"/>
        <n v="5022864"/>
        <n v="7369340.0000000009"/>
        <n v="10216800"/>
        <n v="8940000"/>
        <n v="5948190"/>
        <n v="5786760"/>
        <n v="874000"/>
        <n v="3228984"/>
        <n v="14826989.999999998"/>
        <n v="326692000"/>
        <n v="26729010"/>
        <n v="24297000"/>
        <n v="14183040"/>
        <n v="263542500"/>
        <n v="351366090"/>
        <n v="202818000"/>
        <n v="329792500"/>
        <n v="160081740"/>
        <n v="1353600"/>
        <n v="16387020"/>
        <n v="118322500"/>
        <n v="24393600"/>
        <n v="24219000"/>
        <n v="3586430"/>
        <n v="21089700"/>
        <n v="7118220"/>
        <n v="26786200"/>
        <n v="9789300"/>
        <n v="13067520.000000002"/>
        <n v="12363680"/>
        <n v="83695350"/>
        <n v="160512000"/>
        <n v="18726500"/>
        <n v="51072000"/>
        <n v="13864500"/>
        <n v="9505200"/>
        <n v="58131440.000000007"/>
        <n v="64159850"/>
        <n v="36318750"/>
        <n v="27065790"/>
        <n v="316092000"/>
        <n v="16872760"/>
        <n v="220443850"/>
        <n v="4028076"/>
        <n v="25726680.000000004"/>
        <n v="21420880"/>
        <n v="9612000"/>
        <n v="19971600"/>
        <n v="61009760"/>
        <n v="35388180"/>
        <n v="115316760"/>
        <n v="918000"/>
        <n v="10171650"/>
        <n v="217939500"/>
        <n v="3641560"/>
        <n v="6844500"/>
        <n v="316686240"/>
        <n v="18537300"/>
        <n v="19487160"/>
        <n v="27882060"/>
        <n v="25289000"/>
        <n v="17507190"/>
        <n v="170414160"/>
        <n v="268047500"/>
        <n v="13377000"/>
        <n v="4633200"/>
        <n v="234048000"/>
        <n v="257178180"/>
        <n v="683785140"/>
        <n v="1428800"/>
        <n v="73156300"/>
        <n v="247520000"/>
        <n v="9662730"/>
        <n v="95723950"/>
        <n v="11591140"/>
        <n v="696416500"/>
        <n v="240768000"/>
        <n v="267874409.99999997"/>
        <n v="27647880"/>
        <n v="49436100"/>
        <n v="646000"/>
        <n v="23356040"/>
        <n v="7757750"/>
        <n v="7546500"/>
        <n v="74815160"/>
        <n v="268737280"/>
        <n v="60582000"/>
        <n v="133856000"/>
        <n v="9241200"/>
        <n v="185170200"/>
        <n v="16449600"/>
        <n v="35059620"/>
        <n v="25573240"/>
        <n v="102396000"/>
        <n v="99856470"/>
        <n v="135229500"/>
        <n v="10629660"/>
        <n v="32071200"/>
        <n v="175139050"/>
        <n v="10307100"/>
        <n v="51011800"/>
        <n v="505600"/>
        <n v="21226800"/>
        <n v="14222250"/>
        <n v="208417440"/>
        <n v="24626100"/>
        <n v="295535520"/>
        <n v="468000"/>
        <n v="155801100"/>
        <n v="795099000"/>
        <n v="17493840"/>
        <n v="9759750"/>
        <n v="313728000"/>
        <n v="30542129.999999996"/>
        <n v="15958590"/>
        <n v="6437200"/>
        <n v="12337200"/>
        <n v="8314199.9999999991"/>
        <n v="15236100"/>
        <n v="30334500"/>
        <n v="14578200"/>
        <n v="164186400"/>
        <n v="6825000"/>
        <n v="292497750"/>
        <n v="8640060"/>
        <n v="239863120.00000003"/>
        <n v="760419150"/>
        <n v="10706202"/>
        <n v="1936400"/>
        <n v="127809500"/>
        <n v="12111550"/>
        <n v="10507480"/>
        <n v="8366400"/>
        <n v="577600"/>
        <n v="6816744"/>
        <n v="263133269.99999997"/>
        <n v="27562410"/>
        <n v="20540790"/>
        <n v="15867000.000000002"/>
        <n v="87360000"/>
        <n v="26188800"/>
        <n v="7229880"/>
        <n v="9897750"/>
        <n v="53973920"/>
        <n v="13232520"/>
        <n v="18630180"/>
        <n v="317920500"/>
        <n v="250756800"/>
        <n v="90120800"/>
        <n v="10126830"/>
        <n v="212310000"/>
        <n v="6998530"/>
        <n v="59731300"/>
        <n v="9788220"/>
        <n v="24586250"/>
        <n v="13475560"/>
        <n v="63885220"/>
        <n v="260669500"/>
        <n v="25660800"/>
        <n v="3315250"/>
        <n v="226840000"/>
        <n v="174682970"/>
        <n v="24796520"/>
        <n v="110401200"/>
        <n v="241680000"/>
        <n v="230578710"/>
        <n v="36562500"/>
        <n v="236751120"/>
        <n v="46568620"/>
        <n v="20627160"/>
        <n v="177042950"/>
        <n v="24500850"/>
        <n v="11759640"/>
        <n v="264019500.00000003"/>
        <n v="38636500"/>
        <n v="143907280"/>
        <n v="263566860.00000003"/>
        <n v="133401450"/>
        <n v="15239826"/>
        <n v="1915200"/>
        <n v="10921200"/>
        <n v="321975000"/>
        <n v="19639400"/>
        <n v="603091050"/>
        <n v="1247400"/>
        <n v="149808750"/>
        <n v="50295000"/>
        <n v="160711500"/>
        <n v="11403040"/>
        <n v="300128000"/>
        <n v="6849900"/>
        <n v="8291700"/>
        <n v="247135050.00000003"/>
        <n v="7106000"/>
        <n v="38224200"/>
        <n v="29779750"/>
        <n v="1344600"/>
        <n v="27343470"/>
        <n v="151016000"/>
        <n v="10353420"/>
        <n v="104495440"/>
        <n v="26320860"/>
        <n v="45265500"/>
        <n v="259712400"/>
        <n v="14810880"/>
        <n v="2256000"/>
        <n v="37024140"/>
        <n v="14058000"/>
        <n v="4938120"/>
        <n v="290972400"/>
        <n v="23692500"/>
        <n v="158981130"/>
        <n v="24131520"/>
        <n v="16452540"/>
        <n v="963800"/>
        <n v="24200000"/>
        <n v="143377400"/>
        <n v="2142000"/>
        <n v="267793680"/>
        <n v="57264480"/>
        <n v="14790600"/>
        <n v="145293000"/>
        <n v="248543500"/>
        <n v="5582772"/>
        <n v="11823300"/>
        <n v="298304000"/>
        <n v="21067200"/>
        <n v="16340400"/>
        <n v="10944360"/>
        <n v="103680000"/>
        <n v="29364660"/>
        <n v="182916240"/>
        <n v="11486160"/>
        <n v="141634360"/>
        <n v="14357339.999999998"/>
        <n v="7854000"/>
        <n v="11455290"/>
        <n v="32164850"/>
        <n v="5938830"/>
        <n v="20962500"/>
        <n v="76431600"/>
        <n v="13595400"/>
        <n v="51454180.000000007"/>
        <n v="20770750"/>
        <n v="407264000"/>
        <n v="367555000"/>
        <n v="143681720"/>
        <n v="173484940"/>
        <n v="5463150"/>
        <n v="98724150"/>
        <n v="24299670"/>
        <n v="11484000"/>
        <n v="19512360"/>
        <n v="11726100"/>
        <n v="79781380"/>
        <n v="14952000"/>
        <n v="276209640"/>
        <n v="497021460"/>
        <n v="13480500"/>
        <n v="7151760"/>
        <n v="308327040"/>
        <n v="13566000"/>
        <n v="119144600"/>
        <n v="268642920"/>
        <n v="7847070"/>
        <n v="5200893"/>
        <n v="52284960"/>
        <n v="27874800"/>
        <n v="21627000"/>
        <n v="80007750"/>
        <n v="18294030"/>
        <n v="206367040"/>
        <n v="24482250"/>
        <n v="23605200"/>
        <n v="7160790"/>
        <n v="187672500"/>
        <n v="9099864"/>
        <n v="613523200"/>
        <n v="142894500"/>
        <n v="37225500"/>
        <n v="27215500"/>
        <n v="136351020"/>
        <n v="5231600"/>
        <n v="315840000"/>
        <n v="7280280"/>
        <n v="26237200"/>
        <n v="87940500"/>
        <n v="41666240"/>
        <n v="320320000"/>
        <n v="7716300"/>
        <n v="16452480.000000002"/>
        <n v="37415760"/>
        <n v="14514120"/>
        <n v="51559560"/>
        <n v="112156000"/>
        <n v="32659440"/>
        <n v="28004480"/>
        <n v="9125685"/>
        <n v="8075760"/>
        <n v="28999320"/>
        <n v="22388460"/>
        <n v="358922350"/>
        <n v="51420650"/>
        <n v="226688000"/>
        <n v="51560550"/>
        <n v="8251848"/>
        <n v="29648430.000000004"/>
        <n v="207233250"/>
        <n v="291040000"/>
        <n v="223916280"/>
        <n v="136968000"/>
        <n v="281184000"/>
        <n v="58094400"/>
        <n v="28080000"/>
        <n v="7985250"/>
        <n v="197120000"/>
        <n v="247034480"/>
        <n v="17258670"/>
        <n v="20441520"/>
        <n v="33426250"/>
        <n v="275450550"/>
        <n v="5517600"/>
        <n v="674988300"/>
        <n v="28248600"/>
        <n v="17434780"/>
        <n v="211576050"/>
        <n v="17296260"/>
        <n v="76546470"/>
        <n v="12678120"/>
        <n v="5962110"/>
        <n v="7728820"/>
        <n v="42142420"/>
        <n v="22409310"/>
        <n v="4785000"/>
        <n v="43052520"/>
        <n v="26941530"/>
        <n v="334020960"/>
        <n v="62914320.000000007"/>
        <n v="1410000"/>
        <n v="48858000"/>
        <n v="16948750"/>
        <n v="74554480"/>
        <n v="156880000"/>
        <n v="7286400"/>
        <n v="662200"/>
        <n v="16851900"/>
        <n v="162243850"/>
        <n v="17756694"/>
        <n v="25696800"/>
        <n v="27579240"/>
        <n v="58962500"/>
        <n v="1209600"/>
        <n v="241408000"/>
        <n v="117050080.00000001"/>
        <n v="18553800"/>
        <n v="51617250"/>
        <n v="32193980"/>
        <n v="2080000"/>
        <n v="16632000"/>
        <n v="4529600"/>
        <n v="283834880"/>
        <n v="13642440"/>
        <n v="254772000"/>
        <n v="165095000"/>
        <n v="12452880"/>
        <n v="10736880"/>
        <n v="282796920"/>
        <n v="9261840"/>
        <n v="23400000"/>
        <n v="17773620"/>
        <n v="70479850"/>
        <n v="11648700"/>
        <n v="62560680"/>
        <n v="27461070"/>
        <n v="228096000.00000003"/>
        <n v="1372400"/>
        <n v="6270000"/>
        <n v="316728000"/>
        <n v="25736130"/>
        <n v="2356000"/>
        <n v="10465000"/>
        <n v="12748800"/>
        <n v="7326000"/>
        <n v="1128400"/>
        <n v="38245480"/>
        <n v="637000"/>
        <n v="34771520"/>
        <n v="207515200"/>
        <n v="7180310"/>
        <n v="285344640"/>
        <n v="22110480"/>
        <n v="16086300"/>
        <n v="6643910"/>
        <n v="13804560"/>
        <n v="185828700"/>
        <n v="21446370"/>
        <n v="776151960"/>
        <n v="287040000"/>
        <n v="16575000"/>
        <n v="43709120"/>
        <n v="56474100"/>
        <n v="10759203"/>
        <n v="23388570"/>
        <n v="9686952"/>
        <n v="18843440"/>
        <n v="1995000"/>
        <n v="34713000"/>
        <n v="35959560"/>
        <n v="269421390"/>
        <n v="249232500"/>
        <n v="7313130"/>
        <n v="9711000"/>
        <n v="119884380"/>
        <n v="10518660"/>
        <n v="27093690"/>
        <n v="14787278.999999998"/>
        <n v="244860000"/>
        <n v="12009900"/>
        <n v="235145250"/>
        <n v="47579070"/>
        <n v="346347380"/>
        <n v="161355600"/>
        <n v="25211250"/>
        <n v="351873600"/>
        <n v="14018200"/>
        <n v="208960220"/>
        <n v="54508720"/>
        <n v="2124000"/>
        <n v="17654040"/>
        <n v="24904750"/>
        <n v="13106400"/>
        <n v="107899170"/>
        <n v="25017300"/>
        <n v="212352000"/>
        <n v="30638250"/>
        <n v="31297500"/>
        <n v="75327210"/>
        <n v="19399380"/>
        <n v="21175770"/>
        <n v="314502000"/>
        <n v="22598880"/>
        <n v="27906840"/>
        <n v="165939900"/>
        <n v="93509640"/>
        <n v="111286500"/>
        <n v="12394080"/>
        <n v="27111660.000000004"/>
        <n v="11223000"/>
        <n v="15975960"/>
        <n v="207230000"/>
        <n v="421233300"/>
        <n v="14295600"/>
        <n v="25614630"/>
        <n v="8415000"/>
        <n v="21983000"/>
        <n v="1038400"/>
        <n v="10920924"/>
        <n v="36039010"/>
        <n v="27787500"/>
        <n v="22033440"/>
        <n v="224720000"/>
        <n v="54139050"/>
        <n v="58448180"/>
        <n v="223598280"/>
        <n v="309096000"/>
        <n v="15796979.999999998"/>
        <n v="131106749.99999999"/>
        <n v="267904000"/>
        <n v="13165740"/>
        <n v="83883100"/>
        <n v="25972110"/>
        <n v="11389560"/>
        <n v="8326560"/>
        <n v="330455000"/>
        <n v="60243680"/>
        <n v="59187780"/>
        <n v="40755000"/>
        <n v="6392100"/>
        <n v="50678200"/>
        <n v="43086680"/>
        <n v="7654860"/>
        <n v="19547990"/>
        <n v="94454360"/>
        <n v="9980460"/>
        <n v="5681760"/>
        <n v="42046620"/>
        <n v="27897320"/>
        <n v="36614760"/>
        <n v="110080000"/>
        <n v="138945100"/>
        <n v="2160000"/>
        <n v="29319270"/>
        <n v="8480160"/>
        <n v="303792020"/>
        <n v="5437010"/>
        <n v="4824600"/>
        <n v="27805380.000000004"/>
        <n v="285120000"/>
        <n v="215517950"/>
        <n v="13349600.000000002"/>
        <n v="64467150"/>
        <n v="1248200"/>
        <n v="6179250"/>
        <n v="8814474"/>
        <n v="23839200"/>
        <n v="7367250"/>
        <n v="29381130.000000004"/>
        <n v="50965600"/>
        <n v="74880000"/>
        <n v="3003390"/>
        <n v="145361580"/>
        <n v="50237520"/>
        <n v="231168000"/>
        <n v="6397110"/>
        <n v="151104720"/>
        <n v="287154000"/>
        <n v="9475830"/>
        <n v="2112000"/>
        <n v="32424210"/>
        <n v="739200"/>
        <n v="12441000"/>
        <n v="623200"/>
        <n v="29660400"/>
        <n v="142104300"/>
        <n v="597226490"/>
        <n v="4157099.9999999995"/>
        <n v="21109000"/>
        <n v="6658980"/>
        <n v="21041550"/>
        <n v="35686560"/>
        <n v="29506400"/>
        <n v="603542170"/>
        <n v="18107760"/>
        <n v="9243000"/>
        <n v="78554700"/>
        <n v="49408170"/>
        <n v="13317960"/>
        <n v="15146909.999999998"/>
        <n v="10332900"/>
        <n v="74954810"/>
        <n v="6849360"/>
        <n v="12041250"/>
        <n v="25371840"/>
        <n v="22064250"/>
        <n v="65381850"/>
        <n v="1255600"/>
        <n v="413440000"/>
        <n v="191055410"/>
        <n v="343440000"/>
        <n v="22621650"/>
        <n v="15585012"/>
        <n v="23253720"/>
        <n v="34611210"/>
        <n v="22344000"/>
        <n v="9145290"/>
        <n v="8592830"/>
        <n v="332926560"/>
        <n v="12236940"/>
        <n v="16303922.999999998"/>
        <n v="16252230"/>
        <n v="17501660"/>
        <n v="205737350"/>
        <n v="31888080.000000004"/>
        <n v="12786150"/>
        <n v="52841600"/>
        <n v="64638000"/>
        <n v="2215200"/>
        <n v="16897440"/>
        <n v="237120000"/>
        <n v="26373360"/>
        <n v="20295990"/>
        <n v="94407180"/>
        <n v="27087450"/>
        <n v="35126520"/>
        <n v="34143960"/>
        <n v="4618900"/>
        <n v="5414256"/>
        <n v="91200760"/>
        <n v="17347000"/>
        <n v="30218640.000000004"/>
        <n v="238706250"/>
        <n v="13074750"/>
        <n v="52115200"/>
        <n v="28053690"/>
        <n v="96365150"/>
        <n v="3479130"/>
        <n v="52444560"/>
        <n v="255990000"/>
        <n v="2604800"/>
        <n v="16025328"/>
        <n v="13855600"/>
        <n v="44768750"/>
        <n v="132858880"/>
        <n v="20408850"/>
        <n v="708032840"/>
        <n v="516306840"/>
        <n v="1762800"/>
        <n v="209221920"/>
        <n v="46970280"/>
        <n v="10984280"/>
        <n v="21908250"/>
        <n v="34026720"/>
        <n v="16821000"/>
        <n v="11959200"/>
        <n v="30622020"/>
        <n v="17556000"/>
        <n v="74051740"/>
        <n v="189648000"/>
        <n v="39665990"/>
        <n v="5742000"/>
        <n v="244156500"/>
        <n v="128645580"/>
        <n v="11710080"/>
        <n v="23198500"/>
        <n v="2002000"/>
        <n v="723540090"/>
        <n v="19588800"/>
        <n v="126336000"/>
        <n v="13893750"/>
        <n v="14813160"/>
        <n v="30037500"/>
        <n v="40019070"/>
        <n v="2260600"/>
        <n v="53008480"/>
        <n v="207208000"/>
        <n v="342496000"/>
        <n v="14179806"/>
        <n v="27400560"/>
        <n v="11651800"/>
        <n v="414297330"/>
        <n v="205751980"/>
        <n v="12515580"/>
        <n v="9475920"/>
        <n v="51633260"/>
        <n v="49672300"/>
        <n v="11682000"/>
        <n v="4733397"/>
        <n v="14132310"/>
        <n v="14254500"/>
        <n v="132358500"/>
        <n v="18559200"/>
        <n v="15360030.000000002"/>
        <n v="22492470"/>
        <n v="2250000"/>
        <n v="430144000"/>
        <n v="21584280"/>
        <n v="207442000"/>
        <n v="326909250"/>
        <n v="7392000"/>
        <n v="14264250"/>
        <n v="26643000"/>
        <n v="226575020.00000003"/>
        <n v="106848000"/>
        <n v="8127000"/>
        <n v="14577749.999999998"/>
        <n v="40612000"/>
        <n v="17084340"/>
        <n v="366976000"/>
        <n v="100771440"/>
        <n v="25542000"/>
        <n v="32424480"/>
        <n v="169176000"/>
        <n v="86676100"/>
        <n v="19926400"/>
        <n v="28916100"/>
        <n v="101920000"/>
        <n v="252656880"/>
        <n v="16693956"/>
        <n v="209425840"/>
        <n v="11344520"/>
        <n v="70848000"/>
        <n v="75012000"/>
        <n v="7888320"/>
        <n v="15932070"/>
        <n v="125946090.00000001"/>
        <n v="43272880"/>
        <n v="15614160"/>
        <n v="154775280"/>
        <n v="428064000"/>
        <n v="408150820"/>
        <n v="11139240"/>
        <n v="10396350"/>
        <n v="16794300"/>
        <n v="97019000"/>
        <n v="45927560"/>
        <n v="172480000"/>
        <n v="2252800"/>
        <n v="19895100"/>
        <n v="3770670"/>
        <n v="258168960"/>
        <n v="40937400"/>
        <n v="79765000"/>
        <n v="14494150"/>
        <n v="6603480"/>
        <n v="13220352"/>
        <n v="30309840"/>
        <n v="128363600"/>
        <n v="2594400"/>
        <n v="5684800"/>
        <n v="23621000"/>
        <n v="88891880"/>
        <n v="288942360"/>
        <n v="9719600"/>
        <n v="12536220"/>
        <n v="5781780"/>
        <n v="5293305"/>
        <n v="17288480"/>
        <n v="5308680"/>
        <n v="17152080"/>
        <n v="347936000"/>
        <n v="88957050"/>
        <n v="23716000"/>
        <n v="12766320"/>
        <n v="12535600"/>
        <n v="160051710"/>
        <n v="5152420"/>
        <n v="109471500"/>
        <n v="50348480"/>
        <n v="5247990"/>
        <n v="8210250"/>
        <n v="34735610"/>
        <n v="11698020"/>
        <n v="72618000"/>
        <n v="14802480"/>
        <n v="15287400"/>
        <n v="101302110"/>
        <n v="158391200"/>
        <n v="22769760"/>
        <n v="30405960"/>
        <n v="105093450"/>
        <n v="14411280"/>
        <n v="155661000"/>
        <n v="36448650"/>
        <n v="50662360"/>
        <n v="28249000.000000004"/>
        <n v="86583000"/>
        <n v="176951580"/>
        <n v="268312500.00000003"/>
        <n v="31817500"/>
        <n v="426590350"/>
        <n v="10661850"/>
        <n v="55915860"/>
        <n v="613241250"/>
        <n v="7010640"/>
        <n v="9306000"/>
        <n v="64999500"/>
        <n v="8704850"/>
        <n v="393151080"/>
        <n v="100454900"/>
        <n v="30838500"/>
        <n v="8371380.0000000009"/>
        <n v="163134000"/>
        <n v="5436060"/>
        <n v="31079220"/>
        <n v="3220830"/>
        <n v="130119600"/>
        <n v="59234489.999999993"/>
        <n v="211296000"/>
        <n v="92142540"/>
        <n v="55972500"/>
        <n v="3018600"/>
        <n v="28183649.999999996"/>
        <n v="11761200"/>
        <n v="1190400"/>
        <n v="12139600"/>
        <n v="8515800"/>
        <n v="91312000"/>
        <n v="327495520"/>
        <n v="275035810"/>
        <n v="13789440"/>
        <n v="19822320"/>
        <n v="10773750"/>
        <n v="161266650"/>
        <n v="1377800"/>
        <n v="446608800"/>
        <n v="22014150"/>
        <n v="2335200"/>
        <n v="319032840"/>
        <n v="17530500"/>
        <n v="22698840"/>
        <n v="10092600"/>
        <n v="2279200"/>
        <n v="381024000"/>
        <n v="17030700"/>
        <n v="29885310"/>
        <n v="269458200"/>
        <n v="11583000"/>
        <n v="11643870"/>
        <n v="29792000"/>
        <n v="25612950"/>
        <n v="8364180"/>
        <n v="149260000"/>
        <n v="72610020"/>
        <n v="233856000"/>
        <n v="19379750"/>
        <n v="26488700"/>
        <n v="4592400"/>
        <n v="27810720"/>
        <n v="14518560"/>
        <n v="33036250"/>
        <n v="248064000"/>
        <n v="17617600"/>
        <n v="147240600"/>
        <n v="79069980"/>
        <n v="6289452"/>
        <n v="57020159.999999993"/>
        <n v="26732640"/>
        <n v="11675400"/>
        <n v="14418000"/>
        <n v="4356760"/>
        <n v="23116860"/>
        <n v="84674450"/>
        <n v="18460000"/>
        <n v="266931280"/>
        <n v="8548110"/>
        <n v="33516000"/>
        <n v="214411500"/>
        <n v="715927440"/>
        <n v="16680510"/>
        <n v="104228610"/>
        <n v="13382600"/>
        <n v="6726060"/>
        <n v="8843550"/>
        <n v="108252500"/>
        <n v="3557862"/>
        <n v="31664639.999999996"/>
        <n v="28408500"/>
        <n v="74476350"/>
        <n v="8057511"/>
        <n v="382662540"/>
        <n v="18183000"/>
        <n v="7549080"/>
        <n v="1696800"/>
        <n v="3921680"/>
        <n v="18393630"/>
        <n v="14924000.000000002"/>
        <n v="7510380.0000000009"/>
        <n v="25105080"/>
        <n v="10696070"/>
        <n v="2887875"/>
        <n v="272029280"/>
        <n v="102084150"/>
        <n v="120840000"/>
        <n v="66640200"/>
        <n v="41564250"/>
        <n v="276427620"/>
        <n v="12167190"/>
        <n v="12687840"/>
        <n v="191302450"/>
        <n v="249110400"/>
        <n v="1170000"/>
        <n v="4751064"/>
        <n v="16598400"/>
        <n v="24277500"/>
        <n v="46549220"/>
        <n v="12783960"/>
        <n v="223236000"/>
        <n v="14040000"/>
        <n v="117268760"/>
        <n v="169629600"/>
        <n v="12421500"/>
        <n v="62339759.999999993"/>
        <n v="147332200"/>
        <n v="496119220"/>
        <n v="69340880"/>
        <n v="10366400"/>
        <n v="9297600"/>
        <n v="31999950"/>
        <n v="17220840"/>
        <n v="108278100"/>
        <n v="281192800"/>
        <n v="7816540"/>
        <n v="300890600"/>
        <n v="30642660"/>
        <n v="171394760"/>
        <n v="15026760"/>
        <n v="260760000.00000003"/>
        <n v="26867700"/>
        <n v="2394000"/>
        <n v="26004160"/>
        <n v="166012160"/>
        <n v="23479060"/>
        <n v="19228450"/>
        <n v="649612800"/>
        <n v="13286640"/>
        <n v="158406850"/>
        <n v="49454720"/>
        <n v="11906400"/>
        <n v="1281600"/>
        <n v="32770890"/>
        <n v="13041600"/>
        <n v="9655800"/>
        <n v="299582500"/>
        <n v="33481800"/>
        <n v="3349935"/>
        <n v="174259330"/>
        <n v="7106211"/>
        <n v="397662280"/>
        <n v="1540000"/>
        <n v="48290970"/>
        <n v="18135000"/>
        <n v="71341200"/>
        <n v="8997750"/>
        <n v="14125200"/>
        <n v="7636200"/>
        <n v="39377070"/>
        <n v="110240000"/>
        <n v="330401540"/>
        <n v="22080500"/>
        <n v="13992264"/>
        <n v="9594000"/>
        <n v="299227110"/>
        <n v="3215420"/>
        <n v="75727540"/>
        <n v="88322850"/>
        <n v="29323350"/>
        <n v="197802400"/>
        <n v="41895000"/>
        <n v="10428360"/>
        <n v="12175200"/>
        <n v="181767950"/>
        <n v="73458000"/>
        <n v="25100670"/>
        <n v="120379770.00000001"/>
        <n v="13119810"/>
        <n v="85780500"/>
        <n v="159232500"/>
        <n v="31583500"/>
        <n v="182850000"/>
        <n v="281498880"/>
        <n v="14920850"/>
        <n v="264864000"/>
        <n v="1008000"/>
        <n v="73317720"/>
        <n v="24578400"/>
        <n v="6074250"/>
        <n v="15595580.000000002"/>
        <n v="385120000"/>
        <n v="107584000.00000001"/>
        <n v="2819925"/>
        <n v="1596000"/>
        <n v="2961840"/>
        <n v="12231000"/>
        <n v="220320000"/>
        <n v="44575740"/>
        <n v="274911000"/>
        <n v="33134700"/>
        <n v="17558280"/>
        <n v="58833460"/>
        <n v="50486600"/>
        <n v="26601210"/>
        <n v="14362110.000000002"/>
        <n v="4489200"/>
        <n v="20697840"/>
        <n v="22222970"/>
        <n v="124983300"/>
        <n v="39752640"/>
        <n v="2096000"/>
        <n v="9664140"/>
        <n v="52965920"/>
        <n v="1680000"/>
        <n v="12298020"/>
        <n v="22067550"/>
        <n v="19250800"/>
        <n v="120283500"/>
        <n v="157215320"/>
        <n v="53681460"/>
        <n v="9118800"/>
        <n v="33705000"/>
        <n v="206351950"/>
        <n v="12614238"/>
        <n v="184473800"/>
        <n v="244581120.00000003"/>
        <n v="243556950"/>
        <n v="8019180"/>
        <n v="23140890"/>
        <n v="201600000"/>
        <n v="14303520"/>
        <n v="8362440"/>
        <n v="514615140"/>
        <n v="29275200"/>
        <n v="765663420"/>
        <n v="109634560"/>
        <n v="5423000"/>
        <n v="68823000"/>
        <n v="2492400"/>
        <n v="9045960"/>
        <n v="21602970"/>
        <n v="16525080"/>
        <n v="28371420"/>
        <n v="111775860"/>
        <n v="35350200"/>
        <n v="347424000"/>
        <n v="246586300.00000003"/>
        <n v="33361650"/>
        <n v="28916370"/>
        <n v="577489990"/>
        <n v="13068000"/>
        <n v="145376000"/>
        <n v="582800"/>
        <n v="30304049.999999996"/>
        <n v="30302720"/>
        <n v="1292000"/>
        <n v="248100850"/>
        <n v="6953100"/>
        <n v="9029940"/>
        <n v="25896000"/>
        <n v="17637510"/>
        <n v="12631770"/>
        <n v="12276110"/>
        <n v="20361420"/>
        <n v="300897040"/>
        <n v="10742895"/>
        <n v="9762720"/>
        <n v="321197440"/>
        <n v="229198499.99999997"/>
        <n v="24974700"/>
        <n v="25134300"/>
        <n v="159424000"/>
        <n v="135912680"/>
        <n v="331296000"/>
        <n v="227529000.00000003"/>
        <n v="72813510"/>
        <n v="226351200"/>
        <n v="3063750"/>
        <n v="16036020"/>
        <n v="23925000"/>
        <n v="220160000"/>
        <n v="23869890"/>
        <n v="10429650"/>
        <n v="6203835"/>
        <n v="15931080.000000002"/>
        <n v="99644930"/>
        <n v="225992000.00000003"/>
        <n v="35766360"/>
        <n v="1602000"/>
        <n v="140238000"/>
        <n v="28961129.999999996"/>
        <n v="209029850"/>
        <n v="11414250"/>
        <n v="27541800"/>
        <n v="30950640"/>
        <n v="957600"/>
        <n v="139920000"/>
        <n v="187760300"/>
        <n v="17493300"/>
        <n v="27503280"/>
        <n v="4067700"/>
        <n v="23581440"/>
        <n v="101760200"/>
        <n v="2318400"/>
        <n v="17244120"/>
        <n v="13756560"/>
        <n v="335346440"/>
        <n v="1488000"/>
        <n v="14065650"/>
        <n v="1062400"/>
        <n v="28264620"/>
        <n v="19439200"/>
        <n v="15052284"/>
        <n v="51614640"/>
        <n v="21840840"/>
        <n v="28356800"/>
        <n v="21271250"/>
        <n v="80960880"/>
        <n v="22149000"/>
        <n v="83268640"/>
        <n v="51675000"/>
        <n v="241889000"/>
        <n v="125970600"/>
        <n v="22991370"/>
        <n v="5808000"/>
        <n v="209073750"/>
        <n v="31026240.000000004"/>
        <n v="28115100"/>
        <n v="21450000"/>
        <n v="590400"/>
        <n v="69600000"/>
        <n v="1029600"/>
        <n v="31687560"/>
        <n v="77439600"/>
        <n v="19704600"/>
        <n v="24690120"/>
        <n v="174900000"/>
        <n v="18433800"/>
        <n v="26780000"/>
        <n v="221651640"/>
        <n v="22428000"/>
        <n v="14917500"/>
        <n v="63840000"/>
        <n v="189316000"/>
        <n v="35880000"/>
        <n v="61045670"/>
        <n v="26988360"/>
        <n v="228416000"/>
        <n v="237060000"/>
        <n v="21021000"/>
        <n v="25178880"/>
        <n v="11918730"/>
        <n v="24510600"/>
        <n v="195419560"/>
        <n v="58562560"/>
        <n v="22479600"/>
        <n v="55841820"/>
        <n v="16756470"/>
        <n v="131783050"/>
        <n v="221716950"/>
        <n v="8693520"/>
        <n v="11369394"/>
        <n v="14389650.000000002"/>
        <n v="12777600"/>
        <n v="94440450"/>
        <n v="12489780"/>
        <n v="72264150"/>
        <n v="15027150"/>
        <n v="271082500"/>
        <n v="16620750"/>
        <n v="39697840"/>
        <n v="163997680"/>
        <n v="16359300"/>
        <n v="26536160"/>
        <n v="9627156"/>
        <n v="212480000"/>
        <n v="596493420"/>
        <n v="11377548"/>
        <n v="10813500"/>
        <n v="303942100"/>
        <n v="241067250"/>
        <n v="8985708"/>
        <n v="496000"/>
        <n v="675101080"/>
        <n v="16100100"/>
        <n v="10015200"/>
        <n v="16291692.000000002"/>
        <n v="35977500"/>
        <n v="36207920"/>
        <n v="96386430"/>
        <n v="131008000"/>
        <n v="15846360"/>
        <n v="32035520"/>
        <n v="382098640"/>
        <n v="44818340"/>
        <n v="8159820.0000000009"/>
        <n v="52939320"/>
        <n v="10279500"/>
        <n v="4362780"/>
        <n v="9086010"/>
        <n v="15592800"/>
        <n v="451007220"/>
        <n v="19773120"/>
        <n v="15688296"/>
        <n v="2038400"/>
        <n v="13721400"/>
        <n v="8552700"/>
        <n v="24277440"/>
        <n v="147390320"/>
        <n v="27597120"/>
        <n v="49412160"/>
        <n v="18951660"/>
        <n v="5061530"/>
        <n v="13003200"/>
        <n v="210834000"/>
        <n v="17541900"/>
        <n v="65038619.999999993"/>
        <n v="32380180"/>
        <n v="36661410"/>
        <n v="21959630"/>
        <n v="82587600"/>
        <n v="246847500.00000003"/>
        <n v="26072550"/>
        <n v="13368810"/>
        <n v="15288750"/>
        <n v="16259160"/>
        <n v="242528000"/>
        <n v="14558940.000000002"/>
        <n v="54216120"/>
        <n v="198720000"/>
        <n v="272844000"/>
        <n v="18009150"/>
        <n v="9094800"/>
        <n v="271285000"/>
        <n v="4621980"/>
        <n v="18022620"/>
        <n v="80717700"/>
        <n v="15441300"/>
        <n v="43044120"/>
        <n v="15550080"/>
        <n v="278545500"/>
        <n v="52300920"/>
        <n v="26280800"/>
        <n v="10922340"/>
        <n v="3754800"/>
        <n v="19136040"/>
        <n v="24096750"/>
        <n v="12243231"/>
        <n v="12371340"/>
        <n v="72698400"/>
        <n v="13018920"/>
        <n v="300576000"/>
        <n v="9522590"/>
        <n v="64630020"/>
        <n v="384861750"/>
        <n v="21333300"/>
        <n v="1372800"/>
        <n v="8569470"/>
        <n v="16360520"/>
        <n v="13648800"/>
        <n v="29162850"/>
        <n v="5000040"/>
        <n v="18010400"/>
        <n v="69601560"/>
        <n v="435781920"/>
        <n v="67989600"/>
        <n v="14635071"/>
        <n v="104365100"/>
        <n v="27091200"/>
        <n v="294780640"/>
        <n v="38219410"/>
        <n v="28061819.999999996"/>
        <n v="172461150"/>
        <n v="34944000"/>
        <n v="44252000"/>
        <n v="258912000"/>
        <n v="23978700"/>
        <n v="29099250"/>
        <n v="19260000"/>
        <n v="4843476"/>
        <n v="35100000"/>
        <n v="17518760"/>
        <n v="7473840"/>
        <n v="31343130"/>
        <n v="4223772"/>
        <n v="190164000"/>
        <n v="23351250"/>
        <n v="131328000"/>
        <n v="73902780"/>
        <n v="1717000"/>
        <n v="5016000"/>
        <n v="415707080"/>
        <n v="108893280"/>
        <n v="305440000"/>
        <n v="62563200"/>
        <n v="124550000"/>
        <n v="16907319"/>
        <n v="11064740"/>
        <n v="35617800"/>
        <n v="243561500"/>
        <n v="9069990"/>
        <n v="148469800"/>
        <n v="210980730"/>
        <n v="24085160"/>
        <n v="108773490"/>
        <n v="416416000"/>
        <n v="12262250"/>
        <n v="27930000"/>
        <n v="181947620"/>
        <n v="25664040"/>
        <n v="12611360"/>
        <n v="6624150"/>
        <n v="264443900"/>
        <n v="12441960"/>
        <n v="6372730"/>
        <n v="13141740"/>
        <n v="27539400"/>
        <n v="13570920"/>
        <n v="23495780"/>
        <n v="15612300"/>
        <n v="53838400"/>
        <n v="36029700"/>
        <n v="92220000"/>
        <n v="21636440"/>
        <n v="15763800"/>
        <n v="30041850"/>
        <n v="12376980"/>
        <n v="16597350"/>
        <n v="11347560"/>
        <n v="1041600"/>
        <n v="217035000"/>
        <n v="20037600"/>
        <n v="15291090"/>
        <n v="8594730"/>
        <n v="157732120"/>
        <n v="2059200"/>
        <n v="15742320"/>
        <n v="8610750"/>
        <n v="25086750"/>
        <n v="10766760"/>
        <n v="26272800"/>
        <n v="26710200"/>
        <n v="329448000"/>
        <n v="9905220"/>
        <n v="207692520"/>
        <n v="64159200"/>
        <n v="98771330"/>
        <n v="10043000"/>
        <n v="91340480"/>
        <n v="735889500"/>
        <n v="58907420"/>
        <n v="12605400"/>
        <n v="6439680"/>
        <n v="14992380"/>
        <n v="23191620"/>
        <n v="16623860.000000002"/>
        <n v="12255300"/>
        <n v="19034154"/>
        <n v="13885560"/>
        <n v="16999710"/>
        <n v="14364000"/>
        <n v="22684860"/>
        <n v="66948420"/>
        <n v="8527200"/>
        <n v="26020500"/>
        <n v="83178340"/>
        <n v="14355120"/>
        <n v="253440000"/>
        <n v="15098160"/>
        <n v="9886500"/>
        <n v="22352000"/>
        <n v="47090490"/>
        <n v="25231500"/>
        <n v="17410080"/>
        <n v="680400"/>
        <n v="228000000"/>
        <n v="27916120"/>
        <n v="27609120"/>
        <n v="164962500"/>
        <n v="4729320"/>
        <n v="47965120"/>
        <n v="19496700"/>
        <n v="133952000"/>
        <n v="12672450"/>
        <n v="7747740"/>
        <n v="11986380"/>
        <n v="8015340"/>
        <n v="18847010"/>
        <n v="41408250"/>
        <n v="49156800"/>
        <n v="32072040"/>
        <n v="16571800"/>
        <n v="7979620"/>
        <n v="11718630"/>
        <n v="279045000"/>
        <n v="6531270"/>
        <n v="351704430"/>
        <n v="1444800"/>
        <n v="10308600"/>
        <n v="8921640"/>
        <n v="664386980"/>
        <n v="98602210"/>
        <n v="46289320"/>
        <n v="86028750"/>
        <n v="1809400"/>
        <n v="7713630"/>
        <n v="15931500"/>
        <n v="115200000"/>
        <n v="300560190"/>
        <n v="31941000"/>
        <n v="108704000"/>
        <n v="14478750.000000002"/>
        <n v="26227600"/>
        <n v="15619500"/>
        <n v="54728800"/>
        <n v="150951780"/>
        <n v="7827840"/>
        <n v="208063800"/>
        <n v="1118000"/>
        <n v="13804290"/>
        <n v="11235840"/>
        <n v="419584000"/>
        <n v="102447240"/>
        <n v="10608800"/>
        <n v="26530650"/>
        <n v="304860400"/>
        <n v="32576670"/>
        <n v="16328385"/>
        <n v="152022360"/>
        <n v="56192000"/>
        <n v="31706250"/>
        <n v="8414928"/>
        <n v="81568000"/>
        <n v="14251600"/>
        <n v="297171000"/>
        <n v="210781000.00000003"/>
        <n v="11228058"/>
        <n v="22522500"/>
        <n v="1083600"/>
        <n v="18396560"/>
        <n v="135198960"/>
        <n v="10466400"/>
        <n v="45964800"/>
        <n v="62135880"/>
        <n v="5632380"/>
        <n v="10799880"/>
        <n v="30119040"/>
        <n v="92160000"/>
        <n v="295709160"/>
        <n v="94446000"/>
        <n v="2527000"/>
        <n v="1264800"/>
        <n v="248850910"/>
        <n v="486758480"/>
        <n v="28165830"/>
        <n v="8561700"/>
        <n v="752806500"/>
        <n v="70511280"/>
        <n v="14944700"/>
        <n v="17732000"/>
        <n v="324411230"/>
        <n v="17765000"/>
        <n v="49529200"/>
        <n v="227840000"/>
        <n v="13257440"/>
        <n v="245468700"/>
        <n v="8939700"/>
        <n v="383452000"/>
        <n v="13622400"/>
        <n v="9529230"/>
        <n v="354816000"/>
        <n v="6498900"/>
        <n v="11622490"/>
        <n v="74308500"/>
        <n v="130936500.00000001"/>
        <n v="87839850"/>
        <n v="589726620"/>
        <n v="1902400.0000000002"/>
        <n v="175775600"/>
        <n v="9171500"/>
        <n v="28483109.999999996"/>
        <n v="172961880"/>
        <n v="2413800"/>
        <n v="54202820.000000007"/>
        <n v="10103280"/>
        <n v="16093000"/>
        <n v="34462560"/>
        <n v="205428000"/>
        <n v="10461750"/>
        <n v="22514240"/>
        <n v="582400"/>
        <n v="18392000"/>
        <n v="26635920"/>
        <n v="18137400"/>
        <n v="74277860"/>
        <n v="37500680"/>
        <n v="20768000"/>
        <n v="20920900"/>
        <n v="589388280"/>
        <n v="24670800"/>
        <n v="13770900"/>
        <n v="5650080"/>
        <n v="318039600"/>
        <n v="63256739.999999993"/>
        <n v="504600"/>
        <n v="85344770"/>
        <n v="23076690"/>
        <n v="19063800"/>
        <n v="35810040"/>
        <n v="277064550"/>
        <n v="125202800"/>
        <n v="15651960"/>
        <n v="37864950"/>
        <n v="5420800"/>
        <n v="19491120"/>
        <n v="4729140"/>
        <n v="2048000"/>
        <n v="7736080"/>
        <n v="17950410"/>
        <n v="11272905"/>
        <n v="55540800"/>
        <n v="18352400"/>
        <n v="181845660"/>
        <n v="7912650"/>
        <n v="111936000"/>
        <n v="92783600"/>
        <n v="9147600"/>
        <n v="41308960"/>
        <n v="27458340"/>
        <n v="364544000"/>
        <n v="28509000"/>
        <n v="27932820"/>
        <n v="28341090.000000004"/>
        <n v="282633120"/>
        <n v="211470000"/>
        <n v="14411279.999999998"/>
        <n v="294694140"/>
        <n v="65803080"/>
        <n v="21301280"/>
        <n v="23610730"/>
        <n v="63707000"/>
        <n v="19285500"/>
        <n v="367360000"/>
        <n v="9836442"/>
        <n v="230615840"/>
        <n v="243379240"/>
        <n v="120434160"/>
        <n v="397662280.00000006"/>
        <n v="363262000"/>
        <n v="33653750"/>
        <n v="2079000"/>
        <n v="22365090"/>
        <n v="115741920"/>
        <n v="14193000"/>
        <n v="275604200"/>
        <n v="9415310"/>
        <n v="29700000"/>
        <n v="199386000"/>
        <n v="13515255"/>
        <n v="170744420"/>
        <n v="17355300"/>
        <n v="117304980"/>
        <n v="4881240"/>
        <n v="102726000"/>
        <n v="224587500"/>
        <n v="15419010"/>
        <n v="212901000"/>
        <n v="30368580"/>
        <n v="159796000"/>
        <n v="405000"/>
        <n v="17007900"/>
        <n v="20363200"/>
        <n v="359313500"/>
        <n v="1976000"/>
        <n v="15313500.000000002"/>
        <n v="8624100"/>
        <n v="402624600"/>
        <n v="128451400"/>
        <n v="24960960"/>
        <n v="4702050"/>
        <n v="311640000"/>
        <n v="55476960"/>
        <n v="332707500"/>
        <n v="16795800"/>
        <n v="1666000"/>
        <n v="43890000"/>
        <n v="79426840"/>
        <n v="21849750"/>
        <n v="7903200"/>
        <n v="91764000"/>
        <n v="22679160"/>
        <n v="10692240"/>
        <n v="29788800"/>
        <n v="28897410"/>
        <n v="109312500"/>
        <n v="19616220"/>
        <n v="6108960"/>
        <n v="46673760"/>
        <n v="27394200"/>
        <n v="30349440"/>
        <n v="56049840"/>
        <n v="130260900"/>
        <n v="8156610"/>
        <n v="312626160"/>
        <n v="1409400"/>
        <n v="129226020"/>
        <n v="23336880"/>
        <n v="191079000"/>
        <n v="69933500"/>
        <n v="121016700"/>
        <n v="55482570"/>
        <n v="125610000"/>
        <n v="95073720"/>
        <n v="649838360"/>
        <n v="40654650"/>
        <n v="30834720"/>
        <n v="167040000"/>
        <n v="28932120"/>
        <n v="7923180"/>
        <n v="11737440"/>
        <n v="10895340"/>
        <n v="7634250"/>
        <n v="195967500"/>
        <n v="123885800"/>
        <n v="36612240"/>
        <n v="1073600"/>
        <n v="24882000"/>
        <n v="92867250"/>
        <n v="44657520"/>
        <n v="171649000"/>
        <n v="403680000"/>
        <n v="11514720"/>
        <n v="179352000"/>
        <n v="24745500"/>
        <n v="186644080"/>
        <n v="27676350"/>
        <n v="199571400"/>
        <n v="68772970"/>
        <n v="122176000"/>
        <n v="21567000"/>
        <n v="85000300"/>
        <n v="145260640"/>
        <n v="9516780"/>
        <n v="2575200"/>
        <n v="14558940"/>
        <n v="115801070"/>
        <n v="37820220"/>
        <n v="14092830"/>
        <n v="231276360"/>
        <n v="20213820"/>
        <n v="45294480"/>
        <n v="40073140"/>
        <n v="5775000"/>
        <n v="18427500"/>
        <n v="79656360"/>
        <n v="103536510"/>
        <n v="16158840"/>
        <n v="26347680"/>
        <n v="27202500"/>
        <n v="386948180"/>
        <n v="795000"/>
        <n v="24094080"/>
        <n v="54414400"/>
        <n v="98136500"/>
        <n v="7444602"/>
        <n v="10836650"/>
        <n v="8255500"/>
        <n v="388352000"/>
        <n v="21998130"/>
        <n v="206090500"/>
        <n v="245973000"/>
        <n v="253002750"/>
        <n v="17380251"/>
        <n v="235638000"/>
        <n v="466232520"/>
        <n v="1544400"/>
        <n v="25770840"/>
        <n v="57115520"/>
        <n v="60217080"/>
        <n v="9797031"/>
        <n v="2310000"/>
        <n v="45188860"/>
        <n v="174912380"/>
        <n v="30712500"/>
        <n v="257984250"/>
        <n v="205188600"/>
        <n v="27211800"/>
        <n v="16162350"/>
        <n v="8190000"/>
        <n v="247969150"/>
        <n v="8779140"/>
        <n v="336000000"/>
        <n v="54444880"/>
        <n v="1030400"/>
        <n v="14810249.999999998"/>
        <n v="1643200"/>
        <n v="24537240"/>
        <n v="33999420"/>
        <n v="90139420"/>
        <n v="187606400"/>
        <n v="150386250"/>
        <n v="35620000"/>
        <n v="99058400"/>
        <n v="221920000"/>
        <n v="274901250"/>
        <n v="171971100"/>
        <n v="250572980"/>
        <n v="44943360"/>
        <n v="223429050"/>
        <n v="3201804"/>
        <n v="6267800"/>
        <n v="9748350"/>
        <n v="1335000"/>
        <n v="15779280"/>
        <n v="8784720"/>
        <n v="16947260"/>
        <n v="12091170"/>
        <n v="22902600"/>
        <n v="19712000"/>
        <n v="805600"/>
        <n v="4518800"/>
        <n v="315456000"/>
        <n v="14976180"/>
        <n v="27456000"/>
        <n v="69536390"/>
        <n v="19864800"/>
        <n v="81276300"/>
        <n v="1780800"/>
        <n v="8015310"/>
        <n v="33312500.000000004"/>
        <n v="15372500"/>
        <n v="16742880"/>
        <n v="229632000"/>
        <n v="18704400"/>
        <n v="244800000"/>
        <n v="87787560"/>
        <n v="6184260"/>
        <n v="71118000"/>
        <n v="135945000"/>
        <n v="26080560"/>
        <n v="293848720"/>
        <n v="225897840"/>
        <n v="179829000"/>
        <n v="19081700"/>
        <n v="281600000"/>
        <n v="138489000"/>
        <n v="150722370"/>
        <n v="21315500"/>
        <n v="21915360"/>
        <n v="9392280"/>
        <n v="1485200"/>
        <n v="200499000"/>
        <n v="183528000"/>
        <n v="1124200"/>
        <n v="98006750"/>
        <n v="268800000"/>
        <n v="945000"/>
        <n v="17091360"/>
        <n v="83862100"/>
        <n v="16470720"/>
        <n v="121635000"/>
        <n v="7791210"/>
        <n v="34856250"/>
        <n v="8808800"/>
        <n v="68633320"/>
        <n v="59879600"/>
        <n v="199392000"/>
        <n v="154857250"/>
        <n v="8018010"/>
        <n v="27279050"/>
        <n v="167469300"/>
        <n v="30636840.000000004"/>
        <n v="15979950"/>
        <n v="268336250"/>
        <n v="3510440"/>
        <n v="11530020"/>
        <n v="661454700"/>
        <n v="6613440"/>
        <n v="1131000"/>
        <n v="261184000"/>
        <n v="178939800"/>
        <n v="9276900"/>
        <n v="15289680"/>
        <n v="8116800"/>
        <n v="12224040"/>
        <n v="7885080"/>
        <n v="239232000"/>
        <n v="53502120"/>
        <n v="514276800"/>
        <n v="227676680"/>
        <n v="15667400"/>
        <n v="20609730"/>
        <n v="30636840"/>
        <n v="30895920"/>
        <n v="990000"/>
        <n v="17117100"/>
        <n v="193599000"/>
        <n v="7841790"/>
        <n v="63251950"/>
        <n v="25798500"/>
        <n v="4289250"/>
        <n v="30660500"/>
        <n v="5592150"/>
        <n v="268922000"/>
        <n v="36867600"/>
        <n v="15719370"/>
        <n v="196757310"/>
        <n v="10358040"/>
        <n v="25007070"/>
        <n v="1892000"/>
        <n v="55115200"/>
        <n v="6598350"/>
        <n v="7843360"/>
        <n v="1232000"/>
        <n v="11748650"/>
        <n v="59610600"/>
        <n v="9917982"/>
        <n v="25692840"/>
        <n v="60138449.999999993"/>
        <n v="20719200"/>
        <n v="345825000"/>
        <n v="328821000"/>
        <n v="12918300"/>
        <n v="33748000"/>
        <n v="4822020"/>
        <n v="9207000"/>
        <n v="7605000"/>
        <n v="106022280"/>
        <n v="1651200"/>
        <n v="12791650"/>
        <n v="12852840"/>
        <n v="6824400"/>
        <n v="90409410"/>
        <n v="8538600"/>
        <n v="53944800"/>
        <n v="85968540"/>
        <n v="8272000"/>
        <n v="669236520"/>
        <n v="265387500"/>
        <n v="16932000"/>
        <n v="806400"/>
        <n v="8408400"/>
        <n v="71091160"/>
        <n v="203869020"/>
        <n v="222149500"/>
        <n v="14530428.000000002"/>
        <n v="41161250"/>
        <n v="5662000"/>
        <n v="6030750"/>
        <n v="8720703"/>
        <n v="58727480"/>
        <n v="59855840"/>
        <n v="19464300"/>
        <n v="1643400"/>
        <n v="10370400"/>
        <n v="9427320"/>
        <n v="22059540"/>
        <n v="56525000"/>
        <n v="1326000"/>
        <n v="21767580"/>
        <n v="183106900"/>
        <n v="376000000"/>
        <n v="33955380"/>
        <n v="105871920"/>
        <n v="48039600"/>
        <n v="33839000"/>
        <n v="3054500"/>
        <n v="23132880"/>
        <n v="91434840"/>
        <n v="307889400"/>
        <n v="371200000"/>
        <n v="188248200"/>
        <n v="561644400"/>
        <n v="7315000"/>
        <n v="111720000"/>
        <n v="9972450"/>
        <n v="9857910"/>
        <n v="119271040"/>
        <n v="39201360"/>
        <n v="2734200"/>
        <n v="35360000"/>
        <n v="13196700"/>
        <n v="31303920"/>
        <n v="12390840"/>
        <n v="29842650"/>
        <n v="2304800"/>
        <n v="57456000"/>
        <n v="7453620"/>
        <n v="10734240"/>
        <n v="89860120"/>
        <n v="4090590"/>
        <n v="13392720"/>
        <n v="6039540"/>
        <n v="36768040"/>
        <n v="104304000.00000001"/>
        <n v="84397390"/>
        <n v="57926050"/>
        <n v="27598450"/>
        <n v="187804200"/>
        <n v="13517380"/>
        <n v="620910290"/>
        <n v="100918020"/>
        <n v="11748000"/>
        <n v="369984000"/>
        <n v="141314100"/>
        <n v="7264840"/>
        <n v="188989500"/>
        <n v="43912800"/>
        <n v="36457960"/>
        <n v="10685340"/>
        <n v="32993520.000000004"/>
        <n v="187968000"/>
        <n v="94648400"/>
        <n v="11124960"/>
        <n v="39503750"/>
        <n v="39195000"/>
        <n v="15387120"/>
        <n v="3070200"/>
        <n v="324000000"/>
        <n v="30225000"/>
        <n v="108169600"/>
        <n v="8226270"/>
        <n v="46103750"/>
        <n v="4119850"/>
        <n v="41710500"/>
        <n v="40282290"/>
        <n v="14905960.000000002"/>
        <n v="448000"/>
        <n v="15603280"/>
        <n v="112618660"/>
        <n v="590516080"/>
        <n v="54436000"/>
        <n v="302400000"/>
        <n v="214498350"/>
        <n v="6749760"/>
        <n v="367944750"/>
        <n v="20020110"/>
        <n v="17066460"/>
        <n v="55412910"/>
        <n v="8303489.9999999991"/>
        <n v="8756880"/>
        <n v="367840000"/>
        <n v="224004500"/>
        <n v="625929000"/>
        <n v="13351500"/>
        <n v="19500000"/>
        <n v="413451480"/>
        <n v="14058150"/>
        <n v="21161250"/>
        <n v="15957900"/>
        <n v="172790400"/>
        <n v="388608000"/>
        <n v="6271830"/>
        <n v="22855200"/>
        <n v="211974840"/>
        <n v="207548000"/>
        <n v="55379850"/>
        <n v="165600000"/>
        <n v="24996400"/>
        <n v="6459150"/>
        <n v="21937500"/>
        <n v="28453750"/>
        <n v="6130080"/>
        <n v="8931060"/>
        <n v="255715680"/>
        <n v="260521500"/>
        <n v="6556000"/>
        <n v="32132100"/>
        <n v="318159000"/>
        <n v="151028250"/>
        <n v="544727400"/>
        <n v="86814000"/>
        <n v="14688419.999999998"/>
        <n v="40433160"/>
        <n v="28809300"/>
        <n v="18609900"/>
        <n v="13243120"/>
        <n v="50304580"/>
        <n v="256939200"/>
        <n v="21780080"/>
        <n v="16082550.000000002"/>
        <n v="35053200"/>
        <n v="16589280"/>
        <n v="22415250"/>
        <n v="25696000"/>
        <n v="128407500"/>
        <n v="293344000"/>
        <n v="54008640"/>
        <n v="11267100"/>
        <n v="216717000"/>
        <n v="179628030"/>
        <n v="8471190"/>
        <n v="75440820"/>
        <n v="29839920"/>
        <n v="48196980"/>
        <n v="23364250"/>
        <n v="6966000"/>
        <n v="11825430"/>
        <n v="36416250"/>
        <n v="602000"/>
        <n v="23391060"/>
        <n v="180463500"/>
        <n v="426759520"/>
        <n v="14847870"/>
        <n v="3456800"/>
        <n v="3098520"/>
        <n v="23306400"/>
        <n v="567000"/>
        <n v="142236000"/>
        <n v="339648000"/>
        <n v="8653920"/>
        <n v="31837000"/>
        <n v="31100160"/>
        <n v="12842550"/>
        <n v="222571650"/>
        <n v="741866840"/>
        <n v="6653640"/>
        <n v="24524800"/>
        <n v="9907200"/>
        <n v="84236880"/>
        <n v="25300000"/>
        <n v="12465340"/>
        <n v="45695000"/>
        <n v="31934250"/>
        <n v="15050490"/>
        <n v="24546420"/>
        <n v="7944680"/>
        <n v="264433260"/>
        <n v="14523600"/>
        <n v="42526080"/>
        <n v="8345619"/>
        <n v="7384440"/>
        <n v="21763170"/>
        <n v="123516500"/>
        <n v="22627000"/>
        <n v="12609870"/>
        <n v="185975040"/>
        <n v="7407400"/>
        <n v="23465100"/>
        <n v="31104900"/>
        <n v="18418400"/>
        <n v="6769920.0000000009"/>
        <n v="39520000"/>
        <n v="6827180"/>
        <n v="21586500"/>
        <n v="5263200"/>
        <n v="194641640"/>
        <n v="234127500"/>
        <n v="4895000"/>
        <n v="15552450"/>
        <n v="53077500"/>
        <n v="255108360"/>
        <n v="21226500"/>
        <n v="24869680"/>
        <n v="14637600"/>
        <n v="8230200"/>
        <n v="15447960"/>
        <n v="4300140"/>
        <n v="31164840"/>
        <n v="7563240"/>
        <n v="26371590"/>
        <n v="36208800"/>
        <n v="36561900"/>
        <n v="5643000"/>
        <n v="51111900"/>
        <n v="15468200"/>
        <n v="25691820"/>
        <n v="63470100"/>
        <n v="150334500"/>
        <n v="15955920"/>
        <n v="5171790"/>
        <n v="38096280"/>
        <n v="17250870"/>
        <n v="55947200"/>
        <n v="14421000"/>
        <n v="116747400"/>
        <n v="8012664"/>
        <n v="21381360"/>
        <n v="130508800"/>
        <n v="24344320"/>
        <n v="32202720"/>
        <n v="22940370"/>
        <n v="605200"/>
        <n v="28851480"/>
        <n v="50433600"/>
        <n v="31971600"/>
        <n v="13862640"/>
        <n v="29962240"/>
        <n v="28713749.999999996"/>
        <n v="250384260"/>
        <n v="17875530"/>
        <n v="2069800"/>
        <n v="9284190"/>
        <n v="1098800"/>
        <n v="236678470"/>
        <n v="696303720"/>
        <n v="24740640"/>
        <n v="1107600"/>
        <n v="92024590"/>
        <n v="279694400"/>
        <n v="8675856"/>
        <n v="39710910"/>
        <n v="23271600"/>
        <n v="24367200"/>
        <n v="11665140"/>
        <n v="4104780"/>
        <n v="9150750"/>
        <n v="8833920"/>
        <n v="31746300.000000004"/>
        <n v="14167575"/>
        <n v="31843200"/>
        <n v="47823360"/>
        <n v="18450900"/>
        <n v="33300540"/>
        <n v="38304500"/>
        <n v="7430400"/>
        <n v="142400000"/>
        <n v="57289500"/>
        <n v="22784580"/>
        <n v="13373910"/>
        <n v="2129600"/>
        <n v="40567980"/>
        <n v="38025000"/>
        <n v="11778450"/>
        <n v="5299320"/>
        <n v="8341541.9999999991"/>
        <n v="26543000"/>
        <n v="12220470"/>
        <n v="20357500"/>
        <n v="24569340"/>
        <n v="15091890"/>
        <n v="32116050"/>
        <n v="32286180"/>
        <n v="28807800"/>
        <n v="108663870"/>
        <n v="283338000"/>
        <n v="287616000"/>
        <n v="162254400"/>
        <n v="379008000"/>
        <n v="95482500"/>
        <n v="162218360"/>
        <n v="261120000"/>
        <n v="1809600"/>
        <n v="16066050"/>
        <n v="13552920"/>
        <n v="34850970"/>
        <n v="18605160"/>
        <n v="5998300"/>
        <n v="32087160"/>
        <n v="26334000"/>
        <n v="111132850"/>
        <n v="292320000"/>
        <n v="199807300"/>
        <n v="477228570"/>
        <n v="8330400"/>
        <n v="16199780"/>
        <n v="14268240"/>
        <n v="10788580"/>
        <n v="41352070"/>
        <n v="10399650"/>
        <n v="7407750"/>
        <n v="12358500"/>
        <n v="26321750"/>
        <n v="12673080"/>
        <n v="26142480"/>
        <n v="30174000"/>
        <n v="11510250"/>
        <n v="13755840"/>
        <n v="29659680"/>
        <n v="82562110"/>
        <n v="327275000"/>
        <n v="17217200"/>
        <n v="25166400"/>
        <n v="15512700"/>
        <n v="10140940"/>
        <n v="38199000"/>
        <n v="47348000"/>
        <n v="3196368"/>
        <n v="14129640"/>
        <n v="54467090"/>
        <n v="175687800"/>
      </sharedItems>
    </cacheField>
    <cacheField name="OrderItemID" numFmtId="49">
      <sharedItems/>
    </cacheField>
    <cacheField name="ProductName" numFmtId="0">
      <sharedItems count="20">
        <s v="Fishing soft lure"/>
        <s v="Abs Roller"/>
        <s v="Mountain Bike"/>
        <s v="Sunglasses"/>
        <s v="1 Set Futsalball"/>
        <s v="Hiking Shoes"/>
        <s v="Dumbell Set"/>
        <s v="Road Bike"/>
        <s v="Heavy bag"/>
        <s v="Stick Golf Bag"/>
        <s v="Tracking Pole"/>
        <s v="Treadmill"/>
        <s v="1 Set Fishing Equipment"/>
        <s v="1 set Golf Ball"/>
        <s v="Stick Billiard"/>
        <s v="Stick Billiard Bag"/>
        <s v="1 Set Basketball"/>
        <s v="Bench Press"/>
        <s v="Pull Up Bar"/>
        <s v="Stick Golf Wedge"/>
      </sharedItems>
    </cacheField>
    <cacheField name="Category" numFmtId="0">
      <sharedItems/>
    </cacheField>
    <cacheField name="Months (OrderDate)" numFmtId="0" databaseField="0">
      <fieldGroup base="1">
        <rangePr groupBy="months" startDate="2020-01-02T00:00:00" endDate="2022-12-21T00:00:00"/>
        <groupItems count="14">
          <s v="&lt;02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12/2022"/>
        </groupItems>
      </fieldGroup>
    </cacheField>
    <cacheField name="Quarters (OrderDate)" numFmtId="0" databaseField="0">
      <fieldGroup base="1">
        <rangePr groupBy="quarters" startDate="2020-01-02T00:00:00" endDate="2022-12-21T00:00:00"/>
        <groupItems count="6">
          <s v="&lt;02/01/2020"/>
          <s v="Qtr1"/>
          <s v="Qtr2"/>
          <s v="Qtr3"/>
          <s v="Qtr4"/>
          <s v="&gt;21/12/2022"/>
        </groupItems>
      </fieldGroup>
    </cacheField>
    <cacheField name="Years (OrderDate)" numFmtId="0" databaseField="0">
      <fieldGroup base="1">
        <rangePr groupBy="years" startDate="2020-01-02T00:00:00" endDate="2022-12-21T00:00:00"/>
        <groupItems count="5">
          <s v="&lt;02/01/2020"/>
          <s v="2020"/>
          <s v="2021"/>
          <s v="2022"/>
          <s v="&gt;21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0.647416203705" createdVersion="8" refreshedVersion="8" minRefreshableVersion="3" recordCount="1028" xr:uid="{784533EF-8293-4646-A86A-ADA56FFACC96}">
  <cacheSource type="worksheet">
    <worksheetSource ref="A1:G1029" sheet="Sales Order"/>
  </cacheSource>
  <cacheFields count="7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Region Sales Team" numFmtId="49">
      <sharedItems count="5">
        <s v="Sumatera &amp; Kalimantan"/>
        <s v="Jakarta"/>
        <s v="Bali, East &amp; West Nusa Tenggara"/>
        <s v="Java"/>
        <s v="Sulawesi, Maluku, North Maluku"/>
      </sharedItems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0.68876863426" createdVersion="8" refreshedVersion="8" minRefreshableVersion="3" recordCount="1028" xr:uid="{2D70B0BC-AB1D-499F-9EC1-9AB19176A3F4}">
  <cacheSource type="worksheet">
    <worksheetSource ref="A1:I1029" sheet="Sales Order"/>
  </cacheSource>
  <cacheFields count="12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 count="663">
        <d v="2020-01-02T00:00:00"/>
        <d v="2020-01-03T00:00:00"/>
        <d v="2020-01-04T00:00:00"/>
        <d v="2020-01-05T00:00:00"/>
        <d v="2020-01-07T00:00:00"/>
        <d v="2020-01-09T00:00:00"/>
        <d v="2020-01-10T00:00:00"/>
        <d v="2020-01-11T00:00:00"/>
        <d v="2020-01-13T00:00:00"/>
        <d v="2020-01-17T00:00:00"/>
        <d v="2020-01-18T00:00:00"/>
        <d v="2020-01-19T00:00:00"/>
        <d v="2020-01-20T00:00:00"/>
        <d v="2020-01-23T00:00:00"/>
        <d v="2020-01-24T00:00:00"/>
        <d v="2020-01-26T00:00:00"/>
        <d v="2020-01-27T00:00:00"/>
        <d v="2020-01-29T00:00:00"/>
        <d v="2020-01-30T00:00:00"/>
        <d v="2020-01-31T00:00:00"/>
        <d v="2020-02-05T00:00:00"/>
        <d v="2020-02-07T00:00:00"/>
        <d v="2020-02-13T00:00:00"/>
        <d v="2020-02-14T00:00:00"/>
        <d v="2020-02-15T00:00:00"/>
        <d v="2020-02-16T00:00:00"/>
        <d v="2020-02-17T00:00:00"/>
        <d v="2020-02-20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2T00:00:00"/>
        <d v="2020-03-04T00:00:00"/>
        <d v="2020-03-06T00:00:00"/>
        <d v="2020-03-08T00:00:00"/>
        <d v="2020-03-09T00:00:00"/>
        <d v="2020-03-10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4T00:00:00"/>
        <d v="2020-03-25T00:00:00"/>
        <d v="2020-03-28T00:00:00"/>
        <d v="2020-04-01T00:00:00"/>
        <d v="2020-04-02T00:00:00"/>
        <d v="2020-04-03T00:00:00"/>
        <d v="2020-04-05T00:00:00"/>
        <d v="2020-04-06T00:00:00"/>
        <d v="2020-04-08T00:00:00"/>
        <d v="2020-04-11T00:00:00"/>
        <d v="2020-04-12T00:00:00"/>
        <d v="2020-04-13T00:00:00"/>
        <d v="2020-04-14T00:00:00"/>
        <d v="2020-04-15T00:00:00"/>
        <d v="2020-04-17T00:00:00"/>
        <d v="2020-04-18T00:00:00"/>
        <d v="2020-04-20T00:00:00"/>
        <d v="2020-04-22T00:00:00"/>
        <d v="2020-04-23T00:00:00"/>
        <d v="2020-04-24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5T00:00:00"/>
        <d v="2020-05-06T00:00:00"/>
        <d v="2020-05-07T00:00:00"/>
        <d v="2020-05-09T00:00:00"/>
        <d v="2020-05-11T00:00:00"/>
        <d v="2020-05-13T00:00:00"/>
        <d v="2020-05-14T00:00:00"/>
        <d v="2020-05-15T00:00:00"/>
        <d v="2020-05-16T00:00:00"/>
        <d v="2020-05-17T00:00:00"/>
        <d v="2020-05-19T00:00:00"/>
        <d v="2020-05-22T00:00:00"/>
        <d v="2020-05-24T00:00:00"/>
        <d v="2020-05-27T00:00:00"/>
        <d v="2020-05-28T00:00:00"/>
        <d v="2020-05-29T00:00:00"/>
        <d v="2020-05-30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5T00:00:00"/>
        <d v="2020-06-19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3T00:00:00"/>
        <d v="2020-07-04T00:00:00"/>
        <d v="2020-07-07T00:00:00"/>
        <d v="2020-07-10T00:00:00"/>
        <d v="2020-07-11T00:00:00"/>
        <d v="2020-07-12T00:00:00"/>
        <d v="2020-07-16T00:00:00"/>
        <d v="2020-07-18T00:00:00"/>
        <d v="2020-07-19T00:00:00"/>
        <d v="2020-07-20T00:00:00"/>
        <d v="2020-07-22T00:00:00"/>
        <d v="2020-07-23T00:00:00"/>
        <d v="2020-07-25T00:00:00"/>
        <d v="2020-07-26T00:00:00"/>
        <d v="2020-07-27T00:00:00"/>
        <d v="2020-07-29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8T00:00:00"/>
        <d v="2020-08-09T00:00:00"/>
        <d v="2020-08-10T00:00:00"/>
        <d v="2020-08-11T00:00:00"/>
        <d v="2020-08-12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9-02T00:00:00"/>
        <d v="2020-09-03T00:00:00"/>
        <d v="2020-09-05T00:00:00"/>
        <d v="2020-09-09T00:00:00"/>
        <d v="2020-09-10T00:00:00"/>
        <d v="2020-09-12T00:00:00"/>
        <d v="2020-09-15T00:00:00"/>
        <d v="2020-09-16T00:00:00"/>
        <d v="2020-09-17T00:00:00"/>
        <d v="2020-09-21T00:00:00"/>
        <d v="2020-09-24T00:00:00"/>
        <d v="2020-09-25T00:00:00"/>
        <d v="2020-09-27T00:00:00"/>
        <d v="2020-09-28T00:00:00"/>
        <d v="2020-10-01T00:00:00"/>
        <d v="2020-10-02T00:00:00"/>
        <d v="2020-10-04T00:00:00"/>
        <d v="2020-10-10T00:00:00"/>
        <d v="2020-10-11T00:00:00"/>
        <d v="2020-10-12T00:00:00"/>
        <d v="2020-10-14T00:00:00"/>
        <d v="2020-10-17T00:00:00"/>
        <d v="2020-10-18T00:00:00"/>
        <d v="2020-10-20T00:00:00"/>
        <d v="2020-10-22T00:00:00"/>
        <d v="2020-10-24T00:00:00"/>
        <d v="2020-10-25T00:00:00"/>
        <d v="2020-10-26T00:00:00"/>
        <d v="2020-10-27T00:00:00"/>
        <d v="2020-10-31T00:00:00"/>
        <d v="2020-11-01T00:00:00"/>
        <d v="2020-11-02T00:00:00"/>
        <d v="2020-11-06T00:00:00"/>
        <d v="2020-11-08T00:00:00"/>
        <d v="2020-11-12T00:00:00"/>
        <d v="2020-11-14T00:00:00"/>
        <d v="2020-11-16T00:00:00"/>
        <d v="2020-11-17T00:00:00"/>
        <d v="2020-11-19T00:00:00"/>
        <d v="2020-11-20T00:00:00"/>
        <d v="2020-11-22T00:00:00"/>
        <d v="2020-11-23T00:00:00"/>
        <d v="2020-11-24T00:00:00"/>
        <d v="2020-11-25T00:00:00"/>
        <d v="2020-11-26T00:00:00"/>
        <d v="2020-11-27T00:00:00"/>
        <d v="2020-11-29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4T00:00:00"/>
        <d v="2020-12-16T00:00:00"/>
        <d v="2020-12-17T00:00:00"/>
        <d v="2020-12-18T00:00:00"/>
        <d v="2020-12-21T00:00:00"/>
        <d v="2020-12-23T00:00:00"/>
        <d v="2020-12-24T00:00:00"/>
        <d v="2020-12-25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6T00:00:00"/>
        <d v="2021-01-07T00:00:00"/>
        <d v="2021-01-08T00:00:00"/>
        <d v="2021-01-09T00:00:00"/>
        <d v="2021-01-14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10T00:00:00"/>
        <d v="2021-02-11T00:00:00"/>
        <d v="2021-02-12T00:00:00"/>
        <d v="2021-02-13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4T00:00:00"/>
        <d v="2021-03-05T00:00:00"/>
        <d v="2021-03-06T00:00:00"/>
        <d v="2021-03-07T00:00:00"/>
        <d v="2021-03-08T00:00:00"/>
        <d v="2021-03-09T00:00:00"/>
        <d v="2021-03-13T00:00:00"/>
        <d v="2021-03-15T00:00:00"/>
        <d v="2021-03-16T00:00:00"/>
        <d v="2021-03-18T00:00:00"/>
        <d v="2021-03-19T00:00:00"/>
        <d v="2021-03-21T00:00:00"/>
        <d v="2021-03-22T00:00:00"/>
        <d v="2021-03-23T00:00:00"/>
        <d v="2021-03-24T00:00:00"/>
        <d v="2021-03-26T00:00:00"/>
        <d v="2021-03-28T00:00:00"/>
        <d v="2021-03-30T00:00:00"/>
        <d v="2021-04-05T00:00:00"/>
        <d v="2021-04-06T00:00:00"/>
        <d v="2021-04-08T00:00:00"/>
        <d v="2021-04-10T00:00:00"/>
        <d v="2021-04-12T00:00:00"/>
        <d v="2021-04-14T00:00:00"/>
        <d v="2021-04-15T00:00:00"/>
        <d v="2021-04-17T00:00:00"/>
        <d v="2021-04-19T00:00:00"/>
        <d v="2021-04-20T00:00:00"/>
        <d v="2021-04-23T00:00:00"/>
        <d v="2021-04-25T00:00:00"/>
        <d v="2021-04-26T00:00:00"/>
        <d v="2021-04-27T00:00:00"/>
        <d v="2021-04-30T00:00:00"/>
        <d v="2021-05-01T00:00:00"/>
        <d v="2021-05-10T00:00:00"/>
        <d v="2021-05-11T00:00:00"/>
        <d v="2021-05-13T00:00:00"/>
        <d v="2021-05-14T00:00:00"/>
        <d v="2021-05-15T00:00:00"/>
        <d v="2021-05-16T00:00:00"/>
        <d v="2021-05-18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9T00:00:00"/>
        <d v="2021-05-30T00:00:00"/>
        <d v="2021-05-31T00:00:00"/>
        <d v="2021-06-03T00:00:00"/>
        <d v="2021-06-05T00:00:00"/>
        <d v="2021-06-07T00:00:00"/>
        <d v="2021-06-09T00:00:00"/>
        <d v="2021-06-11T00:00:00"/>
        <d v="2021-06-13T00:00:00"/>
        <d v="2021-06-14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6T00:00:00"/>
        <d v="2021-06-28T00:00:00"/>
        <d v="2021-06-29T00:00:00"/>
        <d v="2021-06-30T00:00:00"/>
        <d v="2021-07-01T00:00:00"/>
        <d v="2021-07-03T00:00:00"/>
        <d v="2021-07-04T00:00:00"/>
        <d v="2021-07-05T00:00:00"/>
        <d v="2021-07-06T00:00:00"/>
        <d v="2021-07-08T00:00:00"/>
        <d v="2021-07-09T00:00:00"/>
        <d v="2021-07-10T00:00:00"/>
        <d v="2021-07-15T00:00:00"/>
        <d v="2021-07-17T00:00:00"/>
        <d v="2021-07-19T00:00:00"/>
        <d v="2021-07-20T00:00:00"/>
        <d v="2021-07-22T00:00:00"/>
        <d v="2021-07-25T00:00:00"/>
        <d v="2021-07-27T00:00:00"/>
        <d v="2021-07-29T00:00:00"/>
        <d v="2021-07-30T00:00:00"/>
        <d v="2021-08-02T00:00:00"/>
        <d v="2021-08-04T00:00:00"/>
        <d v="2021-08-05T00:00:00"/>
        <d v="2021-08-06T00:00:00"/>
        <d v="2021-08-07T00:00:00"/>
        <d v="2021-08-09T00:00:00"/>
        <d v="2021-08-10T00:00:00"/>
        <d v="2021-08-11T00:00:00"/>
        <d v="2021-08-12T00:00:00"/>
        <d v="2021-08-13T00:00:00"/>
        <d v="2021-08-16T00:00:00"/>
        <d v="2021-08-18T00:00:00"/>
        <d v="2021-08-19T00:00:00"/>
        <d v="2021-08-20T00:00:00"/>
        <d v="2021-08-21T00:00:00"/>
        <d v="2021-08-24T00:00:00"/>
        <d v="2021-08-26T00:00:00"/>
        <d v="2021-08-28T00:00:00"/>
        <d v="2021-08-29T00:00:00"/>
        <d v="2021-08-31T00:00:00"/>
        <d v="2021-09-05T00:00:00"/>
        <d v="2021-09-07T00:00:00"/>
        <d v="2021-09-09T00:00:00"/>
        <d v="2021-09-12T00:00:00"/>
        <d v="2021-09-16T00:00:00"/>
        <d v="2021-09-19T00:00:00"/>
        <d v="2021-09-23T00:00:00"/>
        <d v="2021-09-26T00:00:00"/>
        <d v="2021-10-01T00:00:00"/>
        <d v="2021-10-03T00:00:00"/>
        <d v="2021-10-05T00:00:00"/>
        <d v="2021-10-06T00:00:00"/>
        <d v="2021-10-07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7T00:00:00"/>
        <d v="2021-10-20T00:00:00"/>
        <d v="2021-10-22T00:00:00"/>
        <d v="2021-10-24T00:00:00"/>
        <d v="2021-10-25T00:00:00"/>
        <d v="2021-10-29T00:00:00"/>
        <d v="2021-10-31T00:00:00"/>
        <d v="2021-11-01T00:00:00"/>
        <d v="2021-11-03T00:00:00"/>
        <d v="2021-11-04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6T00:00:00"/>
        <d v="2021-11-17T00:00:00"/>
        <d v="2021-11-18T00:00:00"/>
        <d v="2021-11-19T00:00:00"/>
        <d v="2021-11-21T00:00:00"/>
        <d v="2021-11-23T00:00:00"/>
        <d v="2021-11-25T00:00:00"/>
        <d v="2021-11-27T00:00:00"/>
        <d v="2021-11-29T00:00:00"/>
        <d v="2021-11-30T00:00:00"/>
        <d v="2021-12-01T00:00:00"/>
        <d v="2021-12-02T00:00:00"/>
        <d v="2021-12-03T00:00:00"/>
        <d v="2021-12-07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21T00:00:00"/>
        <d v="2021-12-22T00:00:00"/>
        <d v="2021-12-26T00:00:00"/>
        <d v="2021-12-28T00:00:00"/>
        <d v="2021-12-29T00:00:00"/>
        <d v="2021-12-31T00:00:00"/>
        <d v="2022-01-01T00:00:00"/>
        <d v="2022-01-02T00:00:00"/>
        <d v="2022-01-04T00:00:00"/>
        <d v="2022-01-06T00:00:00"/>
        <d v="2022-01-09T00:00:00"/>
        <d v="2022-01-10T00:00:00"/>
        <d v="2022-01-11T00:00:00"/>
        <d v="2022-01-13T00:00:00"/>
        <d v="2022-01-15T00:00:00"/>
        <d v="2022-01-16T00:00:00"/>
        <d v="2022-01-18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2T00:00:00"/>
        <d v="2022-02-03T00:00:00"/>
        <d v="2022-02-04T00:00:00"/>
        <d v="2022-02-05T00:00:00"/>
        <d v="2022-02-06T00:00:00"/>
        <d v="2022-02-07T00:00:00"/>
        <d v="2022-02-09T00:00:00"/>
        <d v="2022-02-10T00:00:00"/>
        <d v="2022-02-14T00:00:00"/>
        <d v="2022-02-15T00:00:00"/>
        <d v="2022-02-16T00:00:00"/>
        <d v="2022-02-17T00:00:00"/>
        <d v="2022-02-18T00:00:00"/>
        <d v="2022-02-20T00:00:00"/>
        <d v="2022-02-21T00:00:00"/>
        <d v="2022-02-23T00:00:00"/>
        <d v="2022-02-24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10T00:00:00"/>
        <d v="2022-03-11T00:00:00"/>
        <d v="2022-03-13T00:00:00"/>
        <d v="2022-03-15T00:00:00"/>
        <d v="2022-03-16T00:00:00"/>
        <d v="2022-03-17T00:00:00"/>
        <d v="2022-03-18T00:00:00"/>
        <d v="2022-03-20T00:00:00"/>
        <d v="2022-03-25T00:00:00"/>
        <d v="2022-03-26T00:00:00"/>
        <d v="2022-03-27T00:00:00"/>
        <d v="2022-03-29T00:00:00"/>
        <d v="2022-03-30T00:00:00"/>
        <d v="2022-04-01T00:00:00"/>
        <d v="2022-04-02T00:00:00"/>
        <d v="2022-04-03T00:00:00"/>
        <d v="2022-04-06T00:00:00"/>
        <d v="2022-04-08T00:00:00"/>
        <d v="2022-04-09T00:00:00"/>
        <d v="2022-04-10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6T00:00:00"/>
        <d v="2022-04-27T00:00:00"/>
        <d v="2022-04-28T00:00:00"/>
        <d v="2022-04-30T00:00:00"/>
        <d v="2022-05-01T00:00:00"/>
        <d v="2022-05-02T00:00:00"/>
        <d v="2022-05-03T00:00:00"/>
        <d v="2022-05-06T00:00:00"/>
        <d v="2022-05-07T00:00:00"/>
        <d v="2022-05-09T00:00:00"/>
        <d v="2022-05-10T00:00:00"/>
        <d v="2022-05-14T00:00:00"/>
        <d v="2022-05-15T00:00:00"/>
        <d v="2022-05-16T00:00:00"/>
        <d v="2022-05-17T00:00:00"/>
        <d v="2022-05-18T00:00:00"/>
        <d v="2022-05-20T00:00:00"/>
        <d v="2022-05-22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3T00:00:00"/>
        <d v="2022-06-05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7T00:00:00"/>
        <d v="2022-06-19T00:00:00"/>
        <d v="2022-06-23T00:00:00"/>
        <d v="2022-06-25T00:00:00"/>
        <d v="2022-06-26T00:00:00"/>
        <d v="2022-06-27T00:00:00"/>
        <d v="2022-06-29T00:00:00"/>
        <d v="2022-06-30T00:00:00"/>
        <d v="2022-07-02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4T00:00:00"/>
        <d v="2022-07-15T00:00:00"/>
        <d v="2022-07-17T00:00:00"/>
        <d v="2022-07-19T00:00:00"/>
        <d v="2022-07-21T00:00:00"/>
        <d v="2022-07-23T00:00:00"/>
        <d v="2022-07-24T00:00:00"/>
        <d v="2022-07-25T00:00:00"/>
        <d v="2022-07-26T00:00:00"/>
        <d v="2022-07-30T00:00:00"/>
        <d v="2022-07-31T00:00:00"/>
        <d v="2022-08-03T00:00:00"/>
        <d v="2022-08-05T00:00:00"/>
        <d v="2022-08-09T00:00:00"/>
        <d v="2022-08-12T00:00:00"/>
        <d v="2022-08-13T00:00:00"/>
        <d v="2022-08-15T00:00:00"/>
        <d v="2022-08-17T00:00:00"/>
        <d v="2022-08-20T00:00:00"/>
        <d v="2022-08-25T00:00:00"/>
        <d v="2022-08-26T00:00:00"/>
        <d v="2022-08-27T00:00:00"/>
        <d v="2022-08-28T00:00:00"/>
        <d v="2022-08-29T00:00:00"/>
        <d v="2022-08-30T00:00:00"/>
        <d v="2022-09-01T00:00:00"/>
        <d v="2022-09-02T00:00:00"/>
        <d v="2022-09-04T00:00:00"/>
        <d v="2022-09-06T00:00:00"/>
        <d v="2022-09-07T00:00:00"/>
        <d v="2022-09-09T00:00:00"/>
        <d v="2022-09-11T00:00:00"/>
        <d v="2022-09-13T00:00:00"/>
        <d v="2022-09-14T00:00:00"/>
        <d v="2022-09-15T00:00:00"/>
        <d v="2022-09-17T00:00:00"/>
        <d v="2022-09-18T00:00:00"/>
        <d v="2022-09-20T00:00:00"/>
        <d v="2022-09-21T00:00:00"/>
        <d v="2022-09-22T00:00:00"/>
        <d v="2022-09-24T00:00:00"/>
        <d v="2022-09-25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1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3T00:00:00"/>
        <d v="2022-11-04T00:00:00"/>
        <d v="2022-11-05T00:00:00"/>
        <d v="2022-11-09T00:00:00"/>
        <d v="2022-11-10T00:00:00"/>
        <d v="2022-11-12T00:00:00"/>
        <d v="2022-11-15T00:00:00"/>
        <d v="2022-11-16T00:00:00"/>
        <d v="2022-11-18T00:00:00"/>
        <d v="2022-11-21T00:00:00"/>
        <d v="2022-11-22T00:00:00"/>
        <d v="2022-11-23T00:00:00"/>
        <d v="2022-11-25T00:00:00"/>
        <d v="2022-11-26T00:00:00"/>
        <d v="2022-11-27T00:00:00"/>
        <d v="2022-11-29T00:00:00"/>
        <d v="2022-11-30T00:00:00"/>
        <d v="2022-12-01T00:00:00"/>
        <d v="2022-12-02T00:00:00"/>
        <d v="2022-12-03T00:00:00"/>
        <d v="2022-12-07T00:00:00"/>
        <d v="2022-12-08T00:00:00"/>
        <d v="2022-12-10T00:00:00"/>
        <d v="2022-12-12T00:00:00"/>
        <d v="2022-12-13T00:00:00"/>
        <d v="2022-12-16T00:00:00"/>
        <d v="2022-12-19T00:00:00"/>
        <d v="2022-12-20T00:00:00"/>
      </sharedItems>
      <fieldGroup par="11"/>
    </cacheField>
    <cacheField name="Region Sales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Region Sales Team" numFmtId="0">
      <sharedItems count="5">
        <s v="Sales Sumatera -Kalimantan Region Team"/>
        <s v="Online Sales Team"/>
        <s v="Sales Region Bali - Nusa Tenggara Team"/>
        <s v="Sales Java Region Team"/>
        <s v="Sales Region Sulawesi - Maluku Team"/>
      </sharedItems>
    </cacheField>
    <cacheField name="Months (OrderDate)" numFmtId="0" databaseField="0">
      <fieldGroup base="3">
        <rangePr groupBy="months" startDate="2020-01-02T00:00:00" endDate="2022-12-21T00:00:00"/>
        <groupItems count="14">
          <s v="&lt;02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12/2022"/>
        </groupItems>
      </fieldGroup>
    </cacheField>
    <cacheField name="Quarters (OrderDate)" numFmtId="0" databaseField="0">
      <fieldGroup base="3">
        <rangePr groupBy="quarters" startDate="2020-01-02T00:00:00" endDate="2022-12-21T00:00:00"/>
        <groupItems count="6">
          <s v="&lt;02/01/2020"/>
          <s v="Qtr1"/>
          <s v="Qtr2"/>
          <s v="Qtr3"/>
          <s v="Qtr4"/>
          <s v="&gt;21/12/2022"/>
        </groupItems>
      </fieldGroup>
    </cacheField>
    <cacheField name="Years (OrderDate)" numFmtId="0" databaseField="0">
      <fieldGroup base="3">
        <rangePr groupBy="years" startDate="2020-01-02T00:00:00" endDate="2022-12-21T00:00:00"/>
        <groupItems count="5">
          <s v="&lt;02/01/2020"/>
          <s v="2020"/>
          <s v="2021"/>
          <s v="2022"/>
          <s v="&gt;21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0.697848148149" createdVersion="8" refreshedVersion="8" minRefreshableVersion="3" recordCount="3392" xr:uid="{B033E6A4-ADA6-479B-B65B-5552E8379525}">
  <cacheSource type="worksheet">
    <worksheetSource ref="A1:K3393" sheet="Order Item"/>
  </cacheSource>
  <cacheFields count="12">
    <cacheField name="SalesOrder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ProductID" numFmtId="49">
      <sharedItems/>
    </cacheField>
    <cacheField name="QuantityOrder" numFmtId="2">
      <sharedItems containsSemiMixedTypes="0" containsString="0" containsNumber="1" containsInteger="1" minValue="25" maxValue="150"/>
    </cacheField>
    <cacheField name="DiscountOrder" numFmtId="10">
      <sharedItems containsSemiMixedTypes="0" containsString="0" containsNumber="1" minValue="0.05" maxValue="0.25"/>
    </cacheField>
    <cacheField name="ItemTotal" numFmtId="166">
      <sharedItems containsSemiMixedTypes="0" containsString="0" containsNumber="1" minValue="405000" maxValue="795099000"/>
    </cacheField>
    <cacheField name="OrderItemID" numFmtId="49">
      <sharedItems/>
    </cacheField>
    <cacheField name="ProductName" numFmtId="0">
      <sharedItems/>
    </cacheField>
    <cacheField name="Category" numFmtId="0">
      <sharedItems/>
    </cacheField>
    <cacheField name="ProductName2" numFmtId="0">
      <sharedItems/>
    </cacheField>
    <cacheField name="QuantityOrder2" numFmtId="2">
      <sharedItems containsSemiMixedTypes="0" containsString="0" containsNumber="1" containsInteger="1" minValue="25" maxValue="150"/>
    </cacheField>
    <cacheField name="SalesTeamName" numFmtId="0">
      <sharedItems count="5">
        <s v="Sales Sumatera -Kalimantan Region Team"/>
        <s v="Online Sales Team"/>
        <s v="Sales Region Bali - Nusa Tenggara Team"/>
        <s v="Sales Java Region Team"/>
        <s v="Sales Region Sulawesi - Maluku Te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2.77315439815" createdVersion="8" refreshedVersion="8" minRefreshableVersion="3" recordCount="1028" xr:uid="{EAA16F60-A621-4606-A367-9B1BE9D7FFA4}">
  <cacheSource type="worksheet">
    <worksheetSource ref="A1:J1029" sheet="Sales Order"/>
  </cacheSource>
  <cacheFields count="10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Region Sales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Region Sales Team" numFmtId="0">
      <sharedItems count="5">
        <s v="Sales Sumatera -Kalimantan Region Team"/>
        <s v="Online Sales Team"/>
        <s v="Sales Region Bali - Nusa Tenggara Team"/>
        <s v="Sales Java Region Team"/>
        <s v="Sales Region Sulawesi - Maluku Team"/>
      </sharedItems>
    </cacheField>
    <cacheField name="Sales Teams Method" numFmtId="0">
      <sharedItems count="3">
        <s v="OnlineMarketing/Corporate Negotiate/Patnership Contract"/>
        <s v="OnlineMarketing"/>
        <s v="Corporate Negotiate/Patnership Contra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2.77555150463" createdVersion="8" refreshedVersion="8" minRefreshableVersion="3" recordCount="5" xr:uid="{94328744-945B-4E32-A378-797470FCA1E7}">
  <cacheSource type="worksheet">
    <worksheetSource ref="A1:E6" sheet="Sales Team"/>
  </cacheSource>
  <cacheFields count="5">
    <cacheField name="SalesTeamID" numFmtId="49">
      <sharedItems/>
    </cacheField>
    <cacheField name="SalesTeamName" numFmtId="49">
      <sharedItems/>
    </cacheField>
    <cacheField name="SalesTeamRegion" numFmtId="49">
      <sharedItems/>
    </cacheField>
    <cacheField name="SalesPromotionMethods" numFmtId="49">
      <sharedItems count="3">
        <s v="OnlineMarketing"/>
        <s v="OnlineMarketing/Corporate Negotiate/Patnership Contract"/>
        <s v="Corporate Negotiate/Patnership Contract"/>
      </sharedItems>
    </cacheField>
    <cacheField name="TotalProspect" numFmtId="2">
      <sharedItems containsSemiMixedTypes="0" containsString="0" containsNumber="1" containsInteger="1" minValue="6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7.756464699072" createdVersion="8" refreshedVersion="8" minRefreshableVersion="3" recordCount="1028" xr:uid="{006A949A-4424-4A50-B586-823948167A1C}">
  <cacheSource type="worksheet">
    <worksheetSource ref="A1:K1029" sheet="Sales Order"/>
  </cacheSource>
  <cacheFields count="11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Region Sales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Region Sales Team" numFmtId="0">
      <sharedItems/>
    </cacheField>
    <cacheField name="Sales Teams Method" numFmtId="0">
      <sharedItems/>
    </cacheField>
    <cacheField name="Patner Store" numFmtId="0">
      <sharedItems count="50">
        <s v="Olahraga Gemilang"/>
        <s v="Markas Olahraga"/>
        <s v="SportChampion10"/>
        <s v="Toko Olahraga Mandiri"/>
        <s v="Adi Shop"/>
        <s v="Toko Olahraga NTB"/>
        <s v="Toko Joko Sport"/>
        <s v="Toko Gelora Sport"/>
        <s v="SportMania Store"/>
        <s v="Toko Peralatan Olahraga"/>
        <s v="Toko Idola Olahraga"/>
        <s v="Sport Hub Medan"/>
        <s v="Amanah Sport"/>
        <s v="Playing Outdoor"/>
        <s v="Surya Sport"/>
        <s v="Barokah Olahraga Shop"/>
        <s v="Toko olahraga Pantai"/>
        <s v="Sport Jogja City"/>
        <s v="Active Sport"/>
        <s v="SportArt88"/>
        <s v="Power Play"/>
        <s v="Toko Olahraga Lengkap"/>
        <s v="Toko SportNesia"/>
        <s v="Sport Kita Store"/>
        <s v="Twinsport.com"/>
        <s v="WorldSport.com"/>
        <s v="Sport Nation"/>
        <s v="Toko Olahraga NTT"/>
        <s v="Nusantara Sport"/>
        <s v="KakaSport"/>
        <s v="Gudang Sport Center"/>
        <s v="Mama Sport"/>
        <s v="TokoSport"/>
        <s v="Toko Rezeki Olahraga"/>
        <s v="Salam Olahraga"/>
        <s v="Arena Sport Shop"/>
        <s v="Toko Olahraga Satu"/>
        <s v="Sport Line Indonesia"/>
        <s v="Toko Olahraga Bersama"/>
        <s v="Destination Sport Store"/>
        <s v="GilaSport.id"/>
        <s v="Toko Olahraga Unggul"/>
        <s v="Toko Hidup Sehat"/>
        <s v="SportXpress"/>
        <s v="Olahraga Mall"/>
        <s v="Atlethic Shop"/>
        <s v="Sportworld"/>
        <s v="Wakaka Sport"/>
        <s v="Kartika Sport Center"/>
        <s v="Bebasport.c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7.8247505787" createdVersion="8" refreshedVersion="8" minRefreshableVersion="3" recordCount="1028" xr:uid="{2ED6D9AF-C597-4FDB-AD90-778B811101C0}">
  <cacheSource type="worksheet">
    <worksheetSource ref="A1:L1029" sheet="Sales Order"/>
  </cacheSource>
  <cacheFields count="12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Region Sales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Region Sales Team" numFmtId="0">
      <sharedItems/>
    </cacheField>
    <cacheField name="Sales Teams Method" numFmtId="0">
      <sharedItems/>
    </cacheField>
    <cacheField name="Patner Store" numFmtId="0">
      <sharedItems count="50">
        <s v="Olahraga Gemilang"/>
        <s v="Markas Olahraga"/>
        <s v="SportChampion10"/>
        <s v="Toko Olahraga Mandiri"/>
        <s v="Adi Shop"/>
        <s v="Toko Olahraga NTB"/>
        <s v="Toko Joko Sport"/>
        <s v="Toko Gelora Sport"/>
        <s v="SportMania Store"/>
        <s v="Toko Peralatan Olahraga"/>
        <s v="Toko Idola Olahraga"/>
        <s v="Sport Hub Medan"/>
        <s v="Amanah Sport"/>
        <s v="Playing Outdoor"/>
        <s v="Surya Sport"/>
        <s v="Barokah Olahraga Shop"/>
        <s v="Toko olahraga Pantai"/>
        <s v="Sport Jogja City"/>
        <s v="Active Sport"/>
        <s v="SportArt88"/>
        <s v="Power Play"/>
        <s v="Toko Olahraga Lengkap"/>
        <s v="Toko SportNesia"/>
        <s v="Sport Kita Store"/>
        <s v="Twinsport.com"/>
        <s v="WorldSport.com"/>
        <s v="Sport Nation"/>
        <s v="Toko Olahraga NTT"/>
        <s v="Nusantara Sport"/>
        <s v="KakaSport"/>
        <s v="Gudang Sport Center"/>
        <s v="Mama Sport"/>
        <s v="TokoSport"/>
        <s v="Toko Rezeki Olahraga"/>
        <s v="Salam Olahraga"/>
        <s v="Arena Sport Shop"/>
        <s v="Toko Olahraga Satu"/>
        <s v="Sport Line Indonesia"/>
        <s v="Toko Olahraga Bersama"/>
        <s v="Destination Sport Store"/>
        <s v="GilaSport.id"/>
        <s v="Toko Olahraga Unggul"/>
        <s v="Toko Hidup Sehat"/>
        <s v="SportXpress"/>
        <s v="Olahraga Mall"/>
        <s v="Atlethic Shop"/>
        <s v="Sportworld"/>
        <s v="Wakaka Sport"/>
        <s v="Kartika Sport Center"/>
        <s v="Bebasport.com"/>
      </sharedItems>
    </cacheField>
    <cacheField name="Patner Type" numFmtId="0">
      <sharedItems count="2">
        <s v="Retail"/>
        <s v="Distribu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7.827874652779" createdVersion="8" refreshedVersion="8" minRefreshableVersion="3" recordCount="3392" xr:uid="{DD127FCD-624A-44E3-9B7A-F120C67FA118}">
  <cacheSource type="worksheet">
    <worksheetSource ref="A1:M3393" sheet="Order Item"/>
  </cacheSource>
  <cacheFields count="14">
    <cacheField name="SalesOrder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ProductID" numFmtId="49">
      <sharedItems/>
    </cacheField>
    <cacheField name="QuantityOrder" numFmtId="2">
      <sharedItems containsSemiMixedTypes="0" containsString="0" containsNumber="1" containsInteger="1" minValue="25" maxValue="150"/>
    </cacheField>
    <cacheField name="DiscountOrder" numFmtId="10">
      <sharedItems containsSemiMixedTypes="0" containsString="0" containsNumber="1" minValue="0.05" maxValue="0.25"/>
    </cacheField>
    <cacheField name="ItemTotal" numFmtId="166">
      <sharedItems containsSemiMixedTypes="0" containsString="0" containsNumber="1" minValue="405000" maxValue="795099000"/>
    </cacheField>
    <cacheField name="OrderItemID" numFmtId="49">
      <sharedItems/>
    </cacheField>
    <cacheField name="ProductName" numFmtId="0">
      <sharedItems/>
    </cacheField>
    <cacheField name="Category" numFmtId="0">
      <sharedItems/>
    </cacheField>
    <cacheField name="ProductName2" numFmtId="0">
      <sharedItems/>
    </cacheField>
    <cacheField name="QuantityOrder2" numFmtId="2">
      <sharedItems containsSemiMixedTypes="0" containsString="0" containsNumber="1" containsInteger="1" minValue="25" maxValue="150"/>
    </cacheField>
    <cacheField name="SalesTeamName" numFmtId="0">
      <sharedItems/>
    </cacheField>
    <cacheField name="Prospect per Sales Team" numFmtId="0">
      <sharedItems containsNonDate="0" containsString="0" containsBlank="1"/>
    </cacheField>
    <cacheField name="Patner Type" numFmtId="0">
      <sharedItems count="2">
        <s v="Retail"/>
        <s v="Distribu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xm" refreshedDate="46168.746719560186" createdVersion="8" refreshedVersion="8" minRefreshableVersion="3" recordCount="1028" xr:uid="{CE14A345-C293-43A5-95E6-F7A84841F723}">
  <cacheSource type="worksheet">
    <worksheetSource ref="A1:N1029" sheet="Sales Order"/>
  </cacheSource>
  <cacheFields count="14">
    <cacheField name="SalesOrderID" numFmtId="49">
      <sharedItems/>
    </cacheField>
    <cacheField name="PatnerStoreID" numFmtId="49">
      <sharedItems/>
    </cacheField>
    <cacheField name="SalesTeamID" numFmtId="49">
      <sharedItems/>
    </cacheField>
    <cacheField name="OrderDate" numFmtId="14">
      <sharedItems containsSemiMixedTypes="0" containsNonDate="0" containsDate="1" containsString="0" minDate="2020-01-02T00:00:00" maxDate="2022-12-21T00:00:00"/>
    </cacheField>
    <cacheField name="Region Sales" numFmtId="49">
      <sharedItems/>
    </cacheField>
    <cacheField name="Payment" numFmtId="49">
      <sharedItems/>
    </cacheField>
    <cacheField name="TotalOrderTransaction" numFmtId="166">
      <sharedItems containsSemiMixedTypes="0" containsString="0" containsNumber="1" minValue="918000" maxValue="1309915710"/>
    </cacheField>
    <cacheField name="Note" numFmtId="49">
      <sharedItems containsBlank="1"/>
    </cacheField>
    <cacheField name="Region Sales Team" numFmtId="0">
      <sharedItems/>
    </cacheField>
    <cacheField name="Sales Teams Method" numFmtId="0">
      <sharedItems/>
    </cacheField>
    <cacheField name="Patner Store" numFmtId="0">
      <sharedItems/>
    </cacheField>
    <cacheField name="Patner Type" numFmtId="0">
      <sharedItems count="2">
        <s v="Retail"/>
        <s v="Distributor"/>
      </sharedItems>
    </cacheField>
    <cacheField name="Region_Sales" numFmtId="0">
      <sharedItems count="8">
        <s v="Kalimantan"/>
        <s v="Java"/>
        <s v="Nusa Tenggara"/>
        <s v="North Maluku"/>
        <s v="Maluku"/>
        <s v="Sulawesi"/>
        <s v="Sumatera"/>
        <s v="Bali"/>
      </sharedItems>
    </cacheField>
    <cacheField name="Province_Sales" numFmtId="0">
      <sharedItems count="14">
        <s v="Central Kalimantan"/>
        <s v="South Kalimantan"/>
        <s v="Jakarta"/>
        <s v="West Nusa Tenggara"/>
        <s v="East Java"/>
        <s v="North Maluku"/>
        <s v="Maluku"/>
        <s v="North Sulawesi"/>
        <s v="North Sumatera"/>
        <s v="East Nusa Tenggara"/>
        <s v="Jogjakarta"/>
        <s v="Bali"/>
        <s v="South Sumatera"/>
        <s v="South Sulawe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x v="0"/>
    <s v="Success"/>
    <s v="CASH"/>
    <n v="114641676"/>
    <m/>
  </r>
  <r>
    <s v="SO0002"/>
    <s v="PS0046"/>
    <s v="ST0003"/>
    <x v="0"/>
    <s v="Success"/>
    <s v="CASH"/>
    <n v="44870970"/>
    <m/>
  </r>
  <r>
    <s v="SO0003"/>
    <s v="PS0024"/>
    <s v="ST0001"/>
    <x v="1"/>
    <s v="Success"/>
    <s v="CREDIT"/>
    <n v="1101806050"/>
    <s v="transaction as agreed with the vendor"/>
  </r>
  <r>
    <s v="SO0004"/>
    <s v="PS0048"/>
    <s v="ST0003"/>
    <x v="2"/>
    <s v="Success"/>
    <s v="CASH"/>
    <n v="10698048"/>
    <m/>
  </r>
  <r>
    <s v="SO0005"/>
    <s v="PS0024"/>
    <s v="ST0001"/>
    <x v="3"/>
    <s v="Success"/>
    <s v="CREDIT"/>
    <n v="250560000"/>
    <m/>
  </r>
  <r>
    <s v="SO0006"/>
    <s v="PS0012"/>
    <s v="ST0003"/>
    <x v="4"/>
    <s v="Success"/>
    <s v="CASH"/>
    <n v="11269440"/>
    <m/>
  </r>
  <r>
    <s v="SO0007"/>
    <s v="PS0024"/>
    <s v="ST0001"/>
    <x v="5"/>
    <s v="Success"/>
    <s v="CREDIT"/>
    <n v="427027780"/>
    <m/>
  </r>
  <r>
    <s v="SO0008"/>
    <s v="PS0045"/>
    <s v="ST0005"/>
    <x v="6"/>
    <s v="Success"/>
    <s v="CREDIT"/>
    <n v="614116940"/>
    <m/>
  </r>
  <r>
    <s v="SO0009"/>
    <s v="PS0037"/>
    <s v="ST0002"/>
    <x v="7"/>
    <s v="Success"/>
    <s v="CASH"/>
    <n v="175419850"/>
    <m/>
  </r>
  <r>
    <s v="SO0010"/>
    <s v="PS0037"/>
    <s v="ST0002"/>
    <x v="7"/>
    <s v="Success"/>
    <s v="CREDIT"/>
    <n v="669084987"/>
    <m/>
  </r>
  <r>
    <s v="SO0011"/>
    <s v="PS0003"/>
    <s v="ST0003"/>
    <x v="8"/>
    <s v="Failed"/>
    <s v="CASH"/>
    <n v="70191310"/>
    <s v="The transaction agreement has undergone changes"/>
  </r>
  <r>
    <s v="SO0012"/>
    <s v="PS0043"/>
    <s v="ST0004"/>
    <x v="9"/>
    <s v="Success"/>
    <s v="CASH"/>
    <n v="97549900"/>
    <m/>
  </r>
  <r>
    <s v="SO0013"/>
    <s v="PS0050"/>
    <s v="ST0004"/>
    <x v="10"/>
    <s v="Success"/>
    <s v="CREDIT"/>
    <n v="637102960"/>
    <m/>
  </r>
  <r>
    <s v="SO0014"/>
    <s v="PS0032"/>
    <s v="ST0004"/>
    <x v="11"/>
    <s v="Success"/>
    <s v="CREDIT"/>
    <n v="290103980"/>
    <m/>
  </r>
  <r>
    <s v="SO0015"/>
    <s v="PS0014"/>
    <s v="ST0003"/>
    <x v="12"/>
    <s v="Success"/>
    <s v="CREDIT"/>
    <n v="644706190"/>
    <s v="transaction as agreed with the vendor"/>
  </r>
  <r>
    <s v="SO0016"/>
    <s v="PS0008"/>
    <s v="ST0004"/>
    <x v="12"/>
    <s v="Failed"/>
    <s v="CASH"/>
    <n v="248020740"/>
    <s v="Partner Store canceled the order"/>
  </r>
  <r>
    <s v="SO0017"/>
    <s v="PS0013"/>
    <s v="ST0001"/>
    <x v="13"/>
    <s v="Success"/>
    <s v="CREDIT"/>
    <n v="688063360"/>
    <m/>
  </r>
  <r>
    <s v="SO0018"/>
    <s v="PS0039"/>
    <s v="ST0003"/>
    <x v="13"/>
    <s v="Success"/>
    <s v="CASH"/>
    <n v="44061600"/>
    <m/>
  </r>
  <r>
    <s v="SO0019"/>
    <s v="PS0020"/>
    <s v="ST0004"/>
    <x v="14"/>
    <s v="Success"/>
    <s v="CREDIT"/>
    <n v="301033270"/>
    <m/>
  </r>
  <r>
    <s v="SO0020"/>
    <s v="PS0019"/>
    <s v="ST0005"/>
    <x v="15"/>
    <s v="Success"/>
    <s v="CASH"/>
    <n v="70487380"/>
    <m/>
  </r>
  <r>
    <s v="SO0021"/>
    <s v="PS0037"/>
    <s v="ST0002"/>
    <x v="15"/>
    <s v="Success"/>
    <s v="CASH"/>
    <n v="219754110"/>
    <m/>
  </r>
  <r>
    <s v="SO0022"/>
    <s v="PS0018"/>
    <s v="ST0002"/>
    <x v="15"/>
    <s v="Failed"/>
    <s v="CREDIT"/>
    <n v="473835924"/>
    <s v="The product is unavailable from the vendor or there has been a product replacement"/>
  </r>
  <r>
    <s v="SO0023"/>
    <s v="PS0013"/>
    <s v="ST0001"/>
    <x v="16"/>
    <s v="Success"/>
    <s v="CASH"/>
    <n v="177937976"/>
    <m/>
  </r>
  <r>
    <s v="SO0024"/>
    <s v="PS0040"/>
    <s v="ST0003"/>
    <x v="17"/>
    <s v="Success"/>
    <s v="CASH"/>
    <n v="43468350"/>
    <m/>
  </r>
  <r>
    <s v="SO0025"/>
    <s v="PS0034"/>
    <s v="ST0001"/>
    <x v="18"/>
    <s v="Success"/>
    <s v="CASH"/>
    <n v="72692150"/>
    <m/>
  </r>
  <r>
    <s v="SO0026"/>
    <s v="PS0021"/>
    <s v="ST0001"/>
    <x v="19"/>
    <s v="Failed"/>
    <s v="CASH"/>
    <n v="249589510"/>
    <s v="The product is unavailable from the vendor or there has been a product replacement"/>
  </r>
  <r>
    <s v="SO0027"/>
    <s v="PS0047"/>
    <s v="ST0001"/>
    <x v="19"/>
    <s v="Success"/>
    <s v="CREDIT"/>
    <n v="665340650"/>
    <s v="transaction as agreed with the vendor"/>
  </r>
  <r>
    <s v="SO0028"/>
    <s v="PS0035"/>
    <s v="ST0004"/>
    <x v="20"/>
    <s v="Failed"/>
    <s v="CASH"/>
    <n v="110695360"/>
    <s v="Partner Store canceled the order"/>
  </r>
  <r>
    <s v="SO0029"/>
    <s v="PS0028"/>
    <s v="ST0005"/>
    <x v="20"/>
    <s v="Success"/>
    <s v="CASH"/>
    <n v="48219680"/>
    <m/>
  </r>
  <r>
    <s v="SO0030"/>
    <s v="PS0022"/>
    <s v="ST0004"/>
    <x v="21"/>
    <s v="Success"/>
    <s v="CASH"/>
    <n v="80974010"/>
    <m/>
  </r>
  <r>
    <s v="SO0031"/>
    <s v="PS0007"/>
    <s v="ST0001"/>
    <x v="22"/>
    <s v="Failed"/>
    <s v="CASH"/>
    <n v="21634158"/>
    <s v="The transaction agreement has undergone changes"/>
  </r>
  <r>
    <s v="SO0032"/>
    <s v="PS0010"/>
    <s v="ST0001"/>
    <x v="23"/>
    <s v="Success"/>
    <s v="CASH"/>
    <n v="38254350"/>
    <m/>
  </r>
  <r>
    <s v="SO0033"/>
    <s v="PS0012"/>
    <s v="ST0003"/>
    <x v="23"/>
    <s v="Failed"/>
    <s v="CREDIT"/>
    <n v="274768110"/>
    <s v="The transaction agreement has undergone changes"/>
  </r>
  <r>
    <s v="SO0034"/>
    <s v="PS0001"/>
    <s v="ST0005"/>
    <x v="24"/>
    <s v="Success"/>
    <s v="CASH"/>
    <n v="156249110"/>
    <m/>
  </r>
  <r>
    <s v="SO0035"/>
    <s v="PS0033"/>
    <s v="ST0005"/>
    <x v="25"/>
    <s v="Success"/>
    <s v="CREDIT"/>
    <n v="473491910"/>
    <m/>
  </r>
  <r>
    <s v="SO0036"/>
    <s v="PS0034"/>
    <s v="ST0001"/>
    <x v="26"/>
    <s v="Success"/>
    <s v="CREDIT"/>
    <n v="376525700"/>
    <m/>
  </r>
  <r>
    <s v="SO0037"/>
    <s v="PS0028"/>
    <s v="ST0005"/>
    <x v="27"/>
    <s v="Success"/>
    <s v="CREDIT"/>
    <n v="1038581420"/>
    <s v="transaction as agreed with the vendor"/>
  </r>
  <r>
    <s v="SO0038"/>
    <s v="PS0036"/>
    <s v="ST0005"/>
    <x v="28"/>
    <s v="Success"/>
    <s v="CASH"/>
    <n v="130531820"/>
    <m/>
  </r>
  <r>
    <s v="SO0039"/>
    <s v="PS0013"/>
    <s v="ST0001"/>
    <x v="29"/>
    <s v="Success"/>
    <s v="CREDIT"/>
    <n v="1115480621"/>
    <s v="transaction as agreed with the vendor"/>
  </r>
  <r>
    <s v="SO0040"/>
    <s v="PS0018"/>
    <s v="ST0002"/>
    <x v="30"/>
    <s v="Success"/>
    <s v="CREDIT"/>
    <n v="348772960"/>
    <m/>
  </r>
  <r>
    <s v="SO0041"/>
    <s v="PS0033"/>
    <s v="ST0005"/>
    <x v="31"/>
    <s v="Success"/>
    <s v="CREDIT"/>
    <n v="771270590"/>
    <m/>
  </r>
  <r>
    <s v="SO0042"/>
    <s v="PS0030"/>
    <s v="ST0004"/>
    <x v="32"/>
    <s v="Success"/>
    <s v="CREDIT"/>
    <n v="536592260"/>
    <m/>
  </r>
  <r>
    <s v="SO0043"/>
    <s v="PS0013"/>
    <s v="ST0001"/>
    <x v="32"/>
    <s v="Success"/>
    <s v="CASH"/>
    <n v="123668650"/>
    <m/>
  </r>
  <r>
    <s v="SO0044"/>
    <s v="PS0019"/>
    <s v="ST0005"/>
    <x v="32"/>
    <s v="Success"/>
    <s v="CREDIT"/>
    <n v="1067431930"/>
    <m/>
  </r>
  <r>
    <s v="SO0045"/>
    <s v="PS0023"/>
    <s v="ST0003"/>
    <x v="33"/>
    <s v="Failed"/>
    <s v="CASH"/>
    <n v="217941590"/>
    <s v="The transaction agreement has undergone changes"/>
  </r>
  <r>
    <s v="SO0046"/>
    <s v="PS0007"/>
    <s v="ST0001"/>
    <x v="34"/>
    <s v="Success"/>
    <s v="CREDIT"/>
    <n v="311577560"/>
    <m/>
  </r>
  <r>
    <s v="SO0047"/>
    <s v="PS0001"/>
    <s v="ST0005"/>
    <x v="34"/>
    <s v="Success"/>
    <s v="CREDIT"/>
    <n v="1147156860"/>
    <s v="transaction as agreed with the vendor"/>
  </r>
  <r>
    <s v="SO0048"/>
    <s v="PS0029"/>
    <s v="ST0004"/>
    <x v="34"/>
    <s v="Success"/>
    <s v="CASH"/>
    <n v="240900870"/>
    <m/>
  </r>
  <r>
    <s v="SO0049"/>
    <s v="PS0048"/>
    <s v="ST0003"/>
    <x v="34"/>
    <s v="Success"/>
    <s v="CASH"/>
    <n v="37095840"/>
    <m/>
  </r>
  <r>
    <s v="SO0050"/>
    <s v="PS0010"/>
    <s v="ST0001"/>
    <x v="35"/>
    <s v="Failed"/>
    <s v="CASH"/>
    <n v="129203710"/>
    <s v="The product is unavailable from the vendor or there has been a product replacement"/>
  </r>
  <r>
    <s v="SO0051"/>
    <s v="PS0034"/>
    <s v="ST0001"/>
    <x v="35"/>
    <s v="Success"/>
    <s v="CASH"/>
    <n v="76098970"/>
    <m/>
  </r>
  <r>
    <s v="SO0052"/>
    <s v="PS0024"/>
    <s v="ST0001"/>
    <x v="36"/>
    <s v="Failed"/>
    <s v="CREDIT"/>
    <n v="465515470"/>
    <s v="The transaction agreement has undergone changes"/>
  </r>
  <r>
    <s v="SO0053"/>
    <s v="PS0048"/>
    <s v="ST0003"/>
    <x v="37"/>
    <s v="Success"/>
    <s v="CREDIT"/>
    <n v="464354520"/>
    <m/>
  </r>
  <r>
    <s v="SO0054"/>
    <s v="PS0013"/>
    <s v="ST0001"/>
    <x v="38"/>
    <s v="Success"/>
    <s v="CREDIT"/>
    <n v="284343460"/>
    <m/>
  </r>
  <r>
    <s v="SO0055"/>
    <s v="PS0002"/>
    <s v="ST0002"/>
    <x v="39"/>
    <s v="Success"/>
    <s v="CASH"/>
    <n v="77442120"/>
    <m/>
  </r>
  <r>
    <s v="SO0056"/>
    <s v="PS0044"/>
    <s v="ST0004"/>
    <x v="39"/>
    <s v="Success"/>
    <s v="CREDIT"/>
    <n v="382553210"/>
    <m/>
  </r>
  <r>
    <s v="SO0057"/>
    <s v="PS0034"/>
    <s v="ST0001"/>
    <x v="40"/>
    <s v="Success"/>
    <s v="CASH"/>
    <n v="61818400"/>
    <m/>
  </r>
  <r>
    <s v="SO0058"/>
    <s v="PS0038"/>
    <s v="ST0004"/>
    <x v="41"/>
    <s v="Success"/>
    <s v="CREDIT"/>
    <n v="757026440"/>
    <m/>
  </r>
  <r>
    <s v="SO0059"/>
    <s v="PS0046"/>
    <s v="ST0003"/>
    <x v="41"/>
    <s v="Success"/>
    <s v="CREDIT"/>
    <n v="312940260"/>
    <m/>
  </r>
  <r>
    <s v="SO0060"/>
    <s v="PS0006"/>
    <s v="ST0003"/>
    <x v="42"/>
    <s v="Success"/>
    <s v="CREDIT"/>
    <n v="331282420"/>
    <m/>
  </r>
  <r>
    <s v="SO0061"/>
    <s v="PS0045"/>
    <s v="ST0005"/>
    <x v="42"/>
    <s v="Failed"/>
    <s v="CREDIT"/>
    <n v="398127800"/>
    <s v="Partner Store canceled the order"/>
  </r>
  <r>
    <s v="SO0062"/>
    <s v="PS0050"/>
    <s v="ST0004"/>
    <x v="43"/>
    <s v="Failed"/>
    <s v="CASH"/>
    <n v="157292976"/>
    <s v="The transaction agreement has undergone changes"/>
  </r>
  <r>
    <s v="SO0063"/>
    <s v="PS0015"/>
    <s v="ST0004"/>
    <x v="44"/>
    <s v="Failed"/>
    <s v="CASH"/>
    <n v="259271600"/>
    <s v="Partner Store canceled the order"/>
  </r>
  <r>
    <s v="SO0064"/>
    <s v="PS0004"/>
    <s v="ST0001"/>
    <x v="45"/>
    <s v="Failed"/>
    <s v="CREDIT"/>
    <n v="750000080"/>
    <s v="The transaction agreement has undergone changes"/>
  </r>
  <r>
    <s v="SO0065"/>
    <s v="PS0043"/>
    <s v="ST0004"/>
    <x v="46"/>
    <s v="Success"/>
    <s v="CREDIT"/>
    <n v="919658870"/>
    <s v="transaction as agreed with the vendor"/>
  </r>
  <r>
    <s v="SO0066"/>
    <s v="PS0023"/>
    <s v="ST0003"/>
    <x v="47"/>
    <s v="Success"/>
    <s v="CASH"/>
    <n v="181153520"/>
    <m/>
  </r>
  <r>
    <s v="SO0067"/>
    <s v="PS0049"/>
    <s v="ST0004"/>
    <x v="48"/>
    <s v="Failed"/>
    <s v="CREDIT"/>
    <n v="299483548"/>
    <s v="The transaction agreement has undergone changes"/>
  </r>
  <r>
    <s v="SO0068"/>
    <s v="PS0039"/>
    <s v="ST0003"/>
    <x v="48"/>
    <s v="Success"/>
    <s v="CASH"/>
    <n v="23910534"/>
    <m/>
  </r>
  <r>
    <s v="SO0069"/>
    <s v="PS0033"/>
    <s v="ST0005"/>
    <x v="49"/>
    <s v="Success"/>
    <s v="CREDIT"/>
    <n v="781515220"/>
    <m/>
  </r>
  <r>
    <s v="SO0070"/>
    <s v="PS0010"/>
    <s v="ST0001"/>
    <x v="50"/>
    <s v="Success"/>
    <s v="CREDIT"/>
    <n v="559930221"/>
    <m/>
  </r>
  <r>
    <s v="SO0071"/>
    <s v="PS0014"/>
    <s v="ST0003"/>
    <x v="51"/>
    <s v="Failed"/>
    <s v="CASH"/>
    <n v="247944360"/>
    <s v="Partner Store canceled the order"/>
  </r>
  <r>
    <s v="SO0072"/>
    <s v="PS0002"/>
    <s v="ST0002"/>
    <x v="52"/>
    <s v="Success"/>
    <s v="CREDIT"/>
    <n v="494604260"/>
    <m/>
  </r>
  <r>
    <s v="SO0073"/>
    <s v="PS0006"/>
    <s v="ST0003"/>
    <x v="53"/>
    <s v="Failed"/>
    <s v="CREDIT"/>
    <n v="545147080"/>
    <s v="The product is unavailable from the vendor or there has been a product replacement"/>
  </r>
  <r>
    <s v="SO0074"/>
    <s v="PS0045"/>
    <s v="ST0005"/>
    <x v="53"/>
    <s v="Success"/>
    <s v="CREDIT"/>
    <n v="270630790"/>
    <m/>
  </r>
  <r>
    <s v="SO0075"/>
    <s v="PS0047"/>
    <s v="ST0001"/>
    <x v="53"/>
    <s v="Failed"/>
    <s v="CREDIT"/>
    <n v="377959410"/>
    <s v="The transaction agreement has undergone changes"/>
  </r>
  <r>
    <s v="SO0076"/>
    <s v="PS0044"/>
    <s v="ST0004"/>
    <x v="54"/>
    <s v="Success"/>
    <s v="CREDIT"/>
    <n v="876499000"/>
    <m/>
  </r>
  <r>
    <s v="SO0077"/>
    <s v="PS0037"/>
    <s v="ST0002"/>
    <x v="54"/>
    <s v="Success"/>
    <s v="CASH"/>
    <n v="131974560"/>
    <m/>
  </r>
  <r>
    <s v="SO0078"/>
    <s v="PS0021"/>
    <s v="ST0001"/>
    <x v="55"/>
    <s v="Success"/>
    <s v="CREDIT"/>
    <n v="765396800"/>
    <m/>
  </r>
  <r>
    <s v="SO0079"/>
    <s v="PS0021"/>
    <s v="ST0001"/>
    <x v="56"/>
    <s v="Success"/>
    <s v="CREDIT"/>
    <n v="573244800"/>
    <m/>
  </r>
  <r>
    <s v="SO0080"/>
    <s v="PS0027"/>
    <s v="ST0004"/>
    <x v="56"/>
    <s v="Failed"/>
    <s v="CASH"/>
    <n v="244735950"/>
    <s v="The product is unavailable from the vendor or there has been a product replacement"/>
  </r>
  <r>
    <s v="SO0081"/>
    <s v="PS0041"/>
    <s v="ST0001"/>
    <x v="57"/>
    <s v="Success"/>
    <s v="CREDIT"/>
    <n v="271572380"/>
    <m/>
  </r>
  <r>
    <s v="SO0082"/>
    <s v="PS0020"/>
    <s v="ST0004"/>
    <x v="58"/>
    <s v="Success"/>
    <s v="CREDIT"/>
    <n v="490183780"/>
    <m/>
  </r>
  <r>
    <s v="SO0083"/>
    <s v="PS0033"/>
    <s v="ST0005"/>
    <x v="58"/>
    <s v="Failed"/>
    <s v="CREDIT"/>
    <n v="276751040"/>
    <s v="The product is unavailable from the vendor or there has been a product replacement"/>
  </r>
  <r>
    <s v="SO0084"/>
    <s v="PS0041"/>
    <s v="ST0001"/>
    <x v="59"/>
    <s v="Success"/>
    <s v="CASH"/>
    <n v="64066010"/>
    <m/>
  </r>
  <r>
    <s v="SO0085"/>
    <s v="PS0049"/>
    <s v="ST0004"/>
    <x v="60"/>
    <s v="Success"/>
    <s v="CASH"/>
    <n v="244066360"/>
    <m/>
  </r>
  <r>
    <s v="SO0086"/>
    <s v="PS0019"/>
    <s v="ST0005"/>
    <x v="61"/>
    <s v="Success"/>
    <s v="CASH"/>
    <n v="231369915"/>
    <m/>
  </r>
  <r>
    <s v="SO0087"/>
    <s v="PS0004"/>
    <s v="ST0001"/>
    <x v="62"/>
    <s v="Failed"/>
    <s v="CASH"/>
    <n v="99405960"/>
    <s v="The product is unavailable from the vendor or there has been a product replacement"/>
  </r>
  <r>
    <s v="SO0088"/>
    <s v="PS0001"/>
    <s v="ST0005"/>
    <x v="62"/>
    <s v="Failed"/>
    <s v="CREDIT"/>
    <n v="600198050"/>
    <s v="The product is unavailable from the vendor or there has been a product replacement"/>
  </r>
  <r>
    <s v="SO0089"/>
    <s v="PS0046"/>
    <s v="ST0003"/>
    <x v="62"/>
    <s v="Success"/>
    <s v="CREDIT"/>
    <n v="256372920"/>
    <m/>
  </r>
  <r>
    <s v="SO0090"/>
    <s v="PS0029"/>
    <s v="ST0004"/>
    <x v="63"/>
    <s v="Failed"/>
    <s v="CREDIT"/>
    <n v="359696134"/>
    <s v="The product is unavailable from the vendor or there has been a product replacement"/>
  </r>
  <r>
    <s v="SO0091"/>
    <s v="PS0010"/>
    <s v="ST0001"/>
    <x v="64"/>
    <s v="Success"/>
    <s v="CASH"/>
    <n v="223064820"/>
    <m/>
  </r>
  <r>
    <s v="SO0092"/>
    <s v="PS0025"/>
    <s v="ST0003"/>
    <x v="64"/>
    <s v="Failed"/>
    <s v="CREDIT"/>
    <n v="244572270"/>
    <s v="The product is unavailable from the vendor or there has been a product replacement"/>
  </r>
  <r>
    <s v="SO0093"/>
    <s v="PS0032"/>
    <s v="ST0004"/>
    <x v="65"/>
    <s v="Success"/>
    <s v="CREDIT"/>
    <n v="320330080"/>
    <m/>
  </r>
  <r>
    <s v="SO0094"/>
    <s v="PS0015"/>
    <s v="ST0004"/>
    <x v="65"/>
    <s v="Success"/>
    <s v="CASH"/>
    <n v="117155640"/>
    <m/>
  </r>
  <r>
    <s v="SO0095"/>
    <s v="PS0046"/>
    <s v="ST0003"/>
    <x v="65"/>
    <s v="Success"/>
    <s v="CASH"/>
    <n v="72653090"/>
    <m/>
  </r>
  <r>
    <s v="SO0096"/>
    <s v="PS0048"/>
    <s v="ST0003"/>
    <x v="65"/>
    <s v="Success"/>
    <s v="CREDIT"/>
    <n v="297933696"/>
    <m/>
  </r>
  <r>
    <s v="SO0097"/>
    <s v="PS0007"/>
    <s v="ST0001"/>
    <x v="66"/>
    <s v="Failed"/>
    <s v="CASH"/>
    <n v="58267980"/>
    <s v="The product is unavailable from the vendor or there has been a product replacement"/>
  </r>
  <r>
    <s v="SO0098"/>
    <s v="PS0031"/>
    <s v="ST0002"/>
    <x v="67"/>
    <s v="Failed"/>
    <s v="CREDIT"/>
    <n v="318965530"/>
    <s v="The transaction agreement has undergone changes"/>
  </r>
  <r>
    <s v="SO0099"/>
    <s v="PS0007"/>
    <s v="ST0001"/>
    <x v="68"/>
    <s v="Success"/>
    <s v="CASH"/>
    <n v="236758060"/>
    <m/>
  </r>
  <r>
    <s v="SO0100"/>
    <s v="PS0006"/>
    <s v="ST0003"/>
    <x v="69"/>
    <s v="Success"/>
    <s v="CREDIT"/>
    <n v="621754926"/>
    <m/>
  </r>
  <r>
    <s v="SO0101"/>
    <s v="PS0042"/>
    <s v="ST0002"/>
    <x v="69"/>
    <s v="Failed"/>
    <s v="CREDIT"/>
    <n v="305378640.00000006"/>
    <s v="Partner Store canceled the order"/>
  </r>
  <r>
    <s v="SO0102"/>
    <s v="PS0012"/>
    <s v="ST0003"/>
    <x v="70"/>
    <s v="Failed"/>
    <s v="CASH"/>
    <n v="83840710"/>
    <s v="The transaction agreement has undergone changes"/>
  </r>
  <r>
    <s v="SO0103"/>
    <s v="PS0018"/>
    <s v="ST0002"/>
    <x v="71"/>
    <s v="Success"/>
    <s v="CREDIT"/>
    <n v="1036408339"/>
    <m/>
  </r>
  <r>
    <s v="SO0104"/>
    <s v="PS0027"/>
    <s v="ST0004"/>
    <x v="71"/>
    <s v="Success"/>
    <s v="CASH"/>
    <n v="202677650"/>
    <m/>
  </r>
  <r>
    <s v="SO0105"/>
    <s v="PS0044"/>
    <s v="ST0004"/>
    <x v="72"/>
    <s v="Success"/>
    <s v="CREDIT"/>
    <n v="617885030"/>
    <m/>
  </r>
  <r>
    <s v="SO0106"/>
    <s v="PS0038"/>
    <s v="ST0004"/>
    <x v="73"/>
    <s v="Success"/>
    <s v="CREDIT"/>
    <n v="1062147270"/>
    <s v="transaction as agreed with the vendor"/>
  </r>
  <r>
    <s v="SO0107"/>
    <s v="PS0024"/>
    <s v="ST0001"/>
    <x v="73"/>
    <s v="Failed"/>
    <s v="CREDIT"/>
    <n v="382289690"/>
    <s v="The product is unavailable from the vendor or there has been a product replacement"/>
  </r>
  <r>
    <s v="SO0108"/>
    <s v="PS0009"/>
    <s v="ST0003"/>
    <x v="74"/>
    <s v="Success"/>
    <s v="CASH"/>
    <n v="212879540"/>
    <m/>
  </r>
  <r>
    <s v="SO0109"/>
    <s v="PS0011"/>
    <s v="ST0002"/>
    <x v="74"/>
    <s v="Success"/>
    <s v="CASH"/>
    <n v="58247950"/>
    <m/>
  </r>
  <r>
    <s v="SO0110"/>
    <s v="PS0050"/>
    <s v="ST0004"/>
    <x v="74"/>
    <s v="Success"/>
    <s v="CREDIT"/>
    <n v="253397760"/>
    <m/>
  </r>
  <r>
    <s v="SO0111"/>
    <s v="PS0002"/>
    <s v="ST0002"/>
    <x v="75"/>
    <s v="Success"/>
    <s v="CREDIT"/>
    <n v="802668954"/>
    <m/>
  </r>
  <r>
    <s v="SO0112"/>
    <s v="PS0043"/>
    <s v="ST0004"/>
    <x v="76"/>
    <s v="Success"/>
    <s v="CASH"/>
    <n v="449400700"/>
    <m/>
  </r>
  <r>
    <s v="SO0113"/>
    <s v="PS0003"/>
    <s v="ST0003"/>
    <x v="77"/>
    <s v="Failed"/>
    <s v="CASH"/>
    <n v="37981940"/>
    <s v="Partner Store canceled the order"/>
  </r>
  <r>
    <s v="SO0114"/>
    <s v="PS0042"/>
    <s v="ST0002"/>
    <x v="78"/>
    <s v="Success"/>
    <s v="CASH"/>
    <n v="108186772"/>
    <m/>
  </r>
  <r>
    <s v="SO0115"/>
    <s v="PS0022"/>
    <s v="ST0004"/>
    <x v="79"/>
    <s v="Failed"/>
    <s v="CASH"/>
    <n v="43738140"/>
    <s v="The transaction agreement has undergone changes"/>
  </r>
  <r>
    <s v="SO0116"/>
    <s v="PS0028"/>
    <s v="ST0005"/>
    <x v="80"/>
    <s v="Failed"/>
    <s v="CREDIT"/>
    <n v="460537850"/>
    <s v="Partner Store canceled the order"/>
  </r>
  <r>
    <s v="SO0117"/>
    <s v="PS0003"/>
    <s v="ST0003"/>
    <x v="81"/>
    <s v="Success"/>
    <s v="CREDIT"/>
    <n v="685061170"/>
    <m/>
  </r>
  <r>
    <s v="SO0118"/>
    <s v="PS0042"/>
    <s v="ST0002"/>
    <x v="82"/>
    <s v="Success"/>
    <s v="CASH"/>
    <n v="67066528"/>
    <m/>
  </r>
  <r>
    <s v="SO0119"/>
    <s v="PS0010"/>
    <s v="ST0001"/>
    <x v="82"/>
    <s v="Success"/>
    <s v="CREDIT"/>
    <n v="695799770"/>
    <m/>
  </r>
  <r>
    <s v="SO0120"/>
    <s v="PS0007"/>
    <s v="ST0001"/>
    <x v="83"/>
    <s v="Failed"/>
    <s v="CREDIT"/>
    <n v="476606910"/>
    <s v="The product is unavailable from the vendor or there has been a product replacement"/>
  </r>
  <r>
    <s v="SO0121"/>
    <s v="PS0020"/>
    <s v="ST0004"/>
    <x v="83"/>
    <s v="Failed"/>
    <s v="CASH"/>
    <n v="148617000"/>
    <s v="Partner Store canceled the order"/>
  </r>
  <r>
    <s v="SO0122"/>
    <s v="PS0005"/>
    <s v="ST0004"/>
    <x v="83"/>
    <s v="Success"/>
    <s v="CREDIT"/>
    <n v="1059173930"/>
    <m/>
  </r>
  <r>
    <s v="SO0123"/>
    <s v="PS0038"/>
    <s v="ST0004"/>
    <x v="83"/>
    <s v="Success"/>
    <s v="CASH"/>
    <n v="105925420"/>
    <m/>
  </r>
  <r>
    <s v="SO0124"/>
    <s v="PS0026"/>
    <s v="ST0004"/>
    <x v="84"/>
    <s v="Success"/>
    <s v="CASH"/>
    <n v="123380950"/>
    <m/>
  </r>
  <r>
    <s v="SO0125"/>
    <s v="PS0029"/>
    <s v="ST0004"/>
    <x v="85"/>
    <s v="Success"/>
    <s v="CASH"/>
    <n v="78916200"/>
    <m/>
  </r>
  <r>
    <s v="SO0126"/>
    <s v="PS0020"/>
    <s v="ST0004"/>
    <x v="85"/>
    <s v="Success"/>
    <s v="CASH"/>
    <n v="50706860"/>
    <m/>
  </r>
  <r>
    <s v="SO0127"/>
    <s v="PS0006"/>
    <s v="ST0003"/>
    <x v="86"/>
    <s v="Failed"/>
    <s v="CREDIT"/>
    <n v="274275000"/>
    <s v="The transaction agreement has undergone changes"/>
  </r>
  <r>
    <s v="SO0128"/>
    <s v="PS0011"/>
    <s v="ST0002"/>
    <x v="86"/>
    <s v="Success"/>
    <s v="CASH"/>
    <n v="112638420"/>
    <m/>
  </r>
  <r>
    <s v="SO0129"/>
    <s v="PS0040"/>
    <s v="ST0003"/>
    <x v="87"/>
    <s v="Success"/>
    <s v="CREDIT"/>
    <n v="397786080"/>
    <m/>
  </r>
  <r>
    <s v="SO0130"/>
    <s v="PS0034"/>
    <s v="ST0001"/>
    <x v="88"/>
    <s v="Success"/>
    <s v="CASH"/>
    <n v="142107666"/>
    <m/>
  </r>
  <r>
    <s v="SO0131"/>
    <s v="PS0048"/>
    <s v="ST0003"/>
    <x v="89"/>
    <s v="Success"/>
    <s v="CASH"/>
    <n v="162710070"/>
    <m/>
  </r>
  <r>
    <s v="SO0132"/>
    <s v="PS0011"/>
    <s v="ST0002"/>
    <x v="90"/>
    <s v="Success"/>
    <s v="CASH"/>
    <n v="240605652"/>
    <m/>
  </r>
  <r>
    <s v="SO0133"/>
    <s v="PS0015"/>
    <s v="ST0004"/>
    <x v="91"/>
    <s v="Success"/>
    <s v="CASH"/>
    <n v="161246077"/>
    <m/>
  </r>
  <r>
    <s v="SO0134"/>
    <s v="PS0009"/>
    <s v="ST0003"/>
    <x v="92"/>
    <s v="Success"/>
    <s v="CASH"/>
    <n v="102679360"/>
    <m/>
  </r>
  <r>
    <s v="SO0135"/>
    <s v="PS0011"/>
    <s v="ST0002"/>
    <x v="93"/>
    <s v="Success"/>
    <s v="CASH"/>
    <n v="5304400"/>
    <m/>
  </r>
  <r>
    <s v="SO0136"/>
    <s v="PS0049"/>
    <s v="ST0004"/>
    <x v="94"/>
    <s v="Success"/>
    <s v="CASH"/>
    <n v="106767080"/>
    <m/>
  </r>
  <r>
    <s v="SO0137"/>
    <s v="PS0044"/>
    <s v="ST0004"/>
    <x v="94"/>
    <s v="Success"/>
    <s v="CREDIT"/>
    <n v="469979260"/>
    <m/>
  </r>
  <r>
    <s v="SO0138"/>
    <s v="PS0025"/>
    <s v="ST0003"/>
    <x v="95"/>
    <s v="Success"/>
    <s v="CREDIT"/>
    <n v="602547400"/>
    <m/>
  </r>
  <r>
    <s v="SO0139"/>
    <s v="PS0001"/>
    <s v="ST0005"/>
    <x v="96"/>
    <s v="Success"/>
    <s v="CREDIT"/>
    <n v="314461140"/>
    <m/>
  </r>
  <r>
    <s v="SO0140"/>
    <s v="PS0030"/>
    <s v="ST0004"/>
    <x v="97"/>
    <s v="Success"/>
    <s v="CASH"/>
    <n v="5831280"/>
    <m/>
  </r>
  <r>
    <s v="SO0141"/>
    <s v="PS0046"/>
    <s v="ST0003"/>
    <x v="97"/>
    <s v="Success"/>
    <s v="CASH"/>
    <n v="53803250"/>
    <m/>
  </r>
  <r>
    <s v="SO0142"/>
    <s v="PS0022"/>
    <s v="ST0004"/>
    <x v="98"/>
    <s v="Failed"/>
    <s v="CASH"/>
    <n v="226389800"/>
    <s v="Partner Store canceled the order"/>
  </r>
  <r>
    <s v="SO0143"/>
    <s v="PS0012"/>
    <s v="ST0003"/>
    <x v="99"/>
    <s v="Failed"/>
    <s v="CASH"/>
    <n v="105810240"/>
    <s v="Partner Store canceled the order"/>
  </r>
  <r>
    <s v="SO0144"/>
    <s v="PS0021"/>
    <s v="ST0001"/>
    <x v="100"/>
    <s v="Success"/>
    <s v="CREDIT"/>
    <n v="293302710"/>
    <m/>
  </r>
  <r>
    <s v="SO0145"/>
    <s v="PS0047"/>
    <s v="ST0001"/>
    <x v="100"/>
    <s v="Success"/>
    <s v="CASH"/>
    <n v="76480780"/>
    <m/>
  </r>
  <r>
    <s v="SO0146"/>
    <s v="PS0005"/>
    <s v="ST0004"/>
    <x v="101"/>
    <s v="Success"/>
    <s v="CASH"/>
    <n v="97126240"/>
    <m/>
  </r>
  <r>
    <s v="SO0147"/>
    <s v="PS0036"/>
    <s v="ST0005"/>
    <x v="101"/>
    <s v="Success"/>
    <s v="CASH"/>
    <n v="60467420"/>
    <m/>
  </r>
  <r>
    <s v="SO0148"/>
    <s v="PS0023"/>
    <s v="ST0003"/>
    <x v="102"/>
    <s v="Success"/>
    <s v="CREDIT"/>
    <n v="923403570"/>
    <m/>
  </r>
  <r>
    <s v="SO0149"/>
    <s v="PS0033"/>
    <s v="ST0005"/>
    <x v="103"/>
    <s v="Success"/>
    <s v="CREDIT"/>
    <n v="262080000"/>
    <m/>
  </r>
  <r>
    <s v="SO0150"/>
    <s v="PS0024"/>
    <s v="ST0001"/>
    <x v="103"/>
    <s v="Failed"/>
    <s v="CREDIT"/>
    <n v="837813860"/>
    <s v="Partner Store canceled the order"/>
  </r>
  <r>
    <s v="SO0151"/>
    <s v="PS0019"/>
    <s v="ST0005"/>
    <x v="104"/>
    <s v="Failed"/>
    <s v="CASH"/>
    <n v="240598860"/>
    <s v="Partner Store canceled the order"/>
  </r>
  <r>
    <s v="SO0152"/>
    <s v="PS0031"/>
    <s v="ST0002"/>
    <x v="105"/>
    <s v="Success"/>
    <s v="CASH"/>
    <n v="20055150"/>
    <m/>
  </r>
  <r>
    <s v="SO0153"/>
    <s v="PS0040"/>
    <s v="ST0003"/>
    <x v="106"/>
    <s v="Success"/>
    <s v="CASH"/>
    <n v="182387730"/>
    <m/>
  </r>
  <r>
    <s v="SO0154"/>
    <s v="PS0011"/>
    <s v="ST0002"/>
    <x v="106"/>
    <s v="Success"/>
    <s v="CASH"/>
    <n v="222940680"/>
    <m/>
  </r>
  <r>
    <s v="SO0155"/>
    <s v="PS0024"/>
    <s v="ST0001"/>
    <x v="106"/>
    <s v="Success"/>
    <s v="CASH"/>
    <n v="62306280"/>
    <m/>
  </r>
  <r>
    <s v="SO0156"/>
    <s v="PS0038"/>
    <s v="ST0004"/>
    <x v="107"/>
    <s v="Failed"/>
    <s v="CASH"/>
    <n v="201498450"/>
    <s v="Partner Store canceled the order"/>
  </r>
  <r>
    <s v="SO0157"/>
    <s v="PS0035"/>
    <s v="ST0004"/>
    <x v="107"/>
    <s v="Failed"/>
    <s v="CREDIT"/>
    <n v="305556540"/>
    <s v="The transaction agreement has undergone changes"/>
  </r>
  <r>
    <s v="SO0158"/>
    <s v="PS0016"/>
    <s v="ST0003"/>
    <x v="108"/>
    <s v="Success"/>
    <s v="CASH"/>
    <n v="36252650"/>
    <m/>
  </r>
  <r>
    <s v="SO0159"/>
    <s v="PS0028"/>
    <s v="ST0005"/>
    <x v="108"/>
    <s v="Success"/>
    <s v="CREDIT"/>
    <n v="405604710"/>
    <m/>
  </r>
  <r>
    <s v="SO0160"/>
    <s v="PS0050"/>
    <s v="ST0004"/>
    <x v="109"/>
    <s v="Success"/>
    <s v="CREDIT"/>
    <n v="365679990"/>
    <m/>
  </r>
  <r>
    <s v="SO0161"/>
    <s v="PS0020"/>
    <s v="ST0004"/>
    <x v="109"/>
    <s v="Success"/>
    <s v="CREDIT"/>
    <n v="845856240"/>
    <m/>
  </r>
  <r>
    <s v="SO0162"/>
    <s v="PS0005"/>
    <s v="ST0004"/>
    <x v="110"/>
    <s v="Failed"/>
    <s v="CASH"/>
    <n v="270070440"/>
    <s v="The transaction agreement has undergone changes"/>
  </r>
  <r>
    <s v="SO0163"/>
    <s v="PS0007"/>
    <s v="ST0001"/>
    <x v="110"/>
    <s v="Failed"/>
    <s v="CASH"/>
    <n v="73821470"/>
    <s v="Partner Store canceled the order"/>
  </r>
  <r>
    <s v="SO0164"/>
    <s v="PS0034"/>
    <s v="ST0001"/>
    <x v="110"/>
    <s v="Success"/>
    <s v="CASH"/>
    <n v="148052360"/>
    <m/>
  </r>
  <r>
    <s v="SO0165"/>
    <s v="PS0020"/>
    <s v="ST0004"/>
    <x v="110"/>
    <s v="Success"/>
    <s v="CREDIT"/>
    <n v="581626010"/>
    <m/>
  </r>
  <r>
    <s v="SO0166"/>
    <s v="PS0013"/>
    <s v="ST0001"/>
    <x v="111"/>
    <s v="Failed"/>
    <s v="CASH"/>
    <n v="53006820"/>
    <s v="Partner Store canceled the order"/>
  </r>
  <r>
    <s v="SO0167"/>
    <s v="PS0035"/>
    <s v="ST0004"/>
    <x v="112"/>
    <s v="Success"/>
    <s v="CREDIT"/>
    <n v="874708360"/>
    <s v="transaction as agreed with the vendor"/>
  </r>
  <r>
    <s v="SO0168"/>
    <s v="PS0037"/>
    <s v="ST0002"/>
    <x v="113"/>
    <s v="Success"/>
    <s v="CREDIT"/>
    <n v="711423240"/>
    <m/>
  </r>
  <r>
    <s v="SO0169"/>
    <s v="PS0023"/>
    <s v="ST0003"/>
    <x v="114"/>
    <s v="Success"/>
    <s v="CREDIT"/>
    <n v="355622400"/>
    <m/>
  </r>
  <r>
    <s v="SO0170"/>
    <s v="PS0042"/>
    <s v="ST0002"/>
    <x v="114"/>
    <s v="Failed"/>
    <s v="CREDIT"/>
    <n v="281755030"/>
    <s v="Partner Store canceled the order"/>
  </r>
  <r>
    <s v="SO0171"/>
    <s v="PS0004"/>
    <s v="ST0001"/>
    <x v="115"/>
    <s v="Failed"/>
    <s v="CASH"/>
    <n v="37376260"/>
    <s v="The transaction agreement has undergone changes"/>
  </r>
  <r>
    <s v="SO0172"/>
    <s v="PS0028"/>
    <s v="ST0005"/>
    <x v="116"/>
    <s v="Success"/>
    <s v="CREDIT"/>
    <n v="487521860"/>
    <m/>
  </r>
  <r>
    <s v="SO0173"/>
    <s v="PS0012"/>
    <s v="ST0003"/>
    <x v="116"/>
    <s v="Success"/>
    <s v="CREDIT"/>
    <n v="272931120"/>
    <m/>
  </r>
  <r>
    <s v="SO0174"/>
    <s v="PS0036"/>
    <s v="ST0005"/>
    <x v="117"/>
    <s v="Success"/>
    <s v="CREDIT"/>
    <n v="314665870"/>
    <m/>
  </r>
  <r>
    <s v="SO0175"/>
    <s v="PS0036"/>
    <s v="ST0005"/>
    <x v="118"/>
    <s v="Success"/>
    <s v="CASH"/>
    <n v="67556440"/>
    <m/>
  </r>
  <r>
    <s v="SO0176"/>
    <s v="PS0034"/>
    <s v="ST0001"/>
    <x v="119"/>
    <s v="Success"/>
    <s v="CREDIT"/>
    <n v="608410070"/>
    <m/>
  </r>
  <r>
    <s v="SO0177"/>
    <s v="PS0006"/>
    <s v="ST0003"/>
    <x v="120"/>
    <s v="Success"/>
    <s v="CASH"/>
    <n v="246096840"/>
    <m/>
  </r>
  <r>
    <s v="SO0178"/>
    <s v="PS0019"/>
    <s v="ST0005"/>
    <x v="120"/>
    <s v="Failed"/>
    <s v="CREDIT"/>
    <n v="899607720"/>
    <s v="The transaction agreement has undergone changes"/>
  </r>
  <r>
    <s v="SO0179"/>
    <s v="PS0039"/>
    <s v="ST0003"/>
    <x v="121"/>
    <s v="Success"/>
    <s v="CASH"/>
    <n v="36296460"/>
    <m/>
  </r>
  <r>
    <s v="SO0180"/>
    <s v="PS0029"/>
    <s v="ST0004"/>
    <x v="122"/>
    <s v="Success"/>
    <s v="CREDIT"/>
    <n v="412576460"/>
    <m/>
  </r>
  <r>
    <s v="SO0181"/>
    <s v="PS0011"/>
    <s v="ST0002"/>
    <x v="122"/>
    <s v="Success"/>
    <s v="CASH"/>
    <n v="136112550"/>
    <m/>
  </r>
  <r>
    <s v="SO0182"/>
    <s v="PS0029"/>
    <s v="ST0004"/>
    <x v="123"/>
    <s v="Success"/>
    <s v="CREDIT"/>
    <n v="253764000"/>
    <m/>
  </r>
  <r>
    <s v="SO0183"/>
    <s v="PS0012"/>
    <s v="ST0003"/>
    <x v="124"/>
    <s v="Success"/>
    <s v="CASH"/>
    <n v="229366902"/>
    <m/>
  </r>
  <r>
    <s v="SO0184"/>
    <s v="PS0021"/>
    <s v="ST0001"/>
    <x v="124"/>
    <s v="Success"/>
    <s v="CASH"/>
    <n v="276068850"/>
    <m/>
  </r>
  <r>
    <s v="SO0185"/>
    <s v="PS0043"/>
    <s v="ST0004"/>
    <x v="125"/>
    <s v="Success"/>
    <s v="CREDIT"/>
    <n v="488661930"/>
    <m/>
  </r>
  <r>
    <s v="SO0186"/>
    <s v="PS0023"/>
    <s v="ST0003"/>
    <x v="126"/>
    <s v="Success"/>
    <s v="CASH"/>
    <n v="969000"/>
    <m/>
  </r>
  <r>
    <s v="SO0187"/>
    <s v="PS0006"/>
    <s v="ST0003"/>
    <x v="126"/>
    <s v="Success"/>
    <s v="CASH"/>
    <n v="91406520"/>
    <m/>
  </r>
  <r>
    <s v="SO0188"/>
    <s v="PS0019"/>
    <s v="ST0005"/>
    <x v="127"/>
    <s v="Success"/>
    <s v="CREDIT"/>
    <n v="950146778"/>
    <s v="transaction as agreed with the vendor"/>
  </r>
  <r>
    <s v="SO0189"/>
    <s v="PS0025"/>
    <s v="ST0003"/>
    <x v="128"/>
    <s v="Success"/>
    <s v="CASH"/>
    <n v="212160000"/>
    <m/>
  </r>
  <r>
    <s v="SO0190"/>
    <s v="PS0037"/>
    <s v="ST0002"/>
    <x v="129"/>
    <s v="Success"/>
    <s v="CASH"/>
    <n v="170193550"/>
    <m/>
  </r>
  <r>
    <s v="SO0191"/>
    <s v="PS0038"/>
    <s v="ST0004"/>
    <x v="130"/>
    <s v="Success"/>
    <s v="CASH"/>
    <n v="54280970"/>
    <m/>
  </r>
  <r>
    <s v="SO0192"/>
    <s v="PS0011"/>
    <s v="ST0002"/>
    <x v="130"/>
    <s v="Success"/>
    <s v="CREDIT"/>
    <n v="261575600"/>
    <m/>
  </r>
  <r>
    <s v="SO0193"/>
    <s v="PS0038"/>
    <s v="ST0004"/>
    <x v="131"/>
    <s v="Success"/>
    <s v="CREDIT"/>
    <n v="398624724"/>
    <m/>
  </r>
  <r>
    <s v="SO0194"/>
    <s v="PS0002"/>
    <s v="ST0002"/>
    <x v="131"/>
    <s v="Failed"/>
    <s v="CASH"/>
    <n v="32089320"/>
    <s v="The transaction agreement has undergone changes"/>
  </r>
  <r>
    <s v="SO0195"/>
    <s v="PS0043"/>
    <s v="ST0004"/>
    <x v="132"/>
    <s v="Success"/>
    <s v="CASH"/>
    <n v="6754440"/>
    <m/>
  </r>
  <r>
    <s v="SO0196"/>
    <s v="PS0030"/>
    <s v="ST0004"/>
    <x v="133"/>
    <s v="Success"/>
    <s v="CASH"/>
    <n v="151722500"/>
    <m/>
  </r>
  <r>
    <s v="SO0197"/>
    <s v="PS0030"/>
    <s v="ST0004"/>
    <x v="133"/>
    <s v="Success"/>
    <s v="CREDIT"/>
    <n v="327000370"/>
    <m/>
  </r>
  <r>
    <s v="SO0198"/>
    <s v="PS0030"/>
    <s v="ST0004"/>
    <x v="133"/>
    <s v="Success"/>
    <s v="CASH"/>
    <n v="114402580"/>
    <m/>
  </r>
  <r>
    <s v="SO0199"/>
    <s v="PS0027"/>
    <s v="ST0004"/>
    <x v="134"/>
    <s v="Failed"/>
    <s v="CREDIT"/>
    <n v="637407850"/>
    <s v="The transaction agreement has undergone changes"/>
  </r>
  <r>
    <s v="SO0200"/>
    <s v="PS0005"/>
    <s v="ST0004"/>
    <x v="135"/>
    <s v="Success"/>
    <s v="CASH"/>
    <n v="94809290"/>
    <m/>
  </r>
  <r>
    <s v="SO0201"/>
    <s v="PS0040"/>
    <s v="ST0003"/>
    <x v="136"/>
    <s v="Success"/>
    <s v="CASH"/>
    <n v="101823450"/>
    <m/>
  </r>
  <r>
    <s v="SO0202"/>
    <s v="PS0020"/>
    <s v="ST0004"/>
    <x v="136"/>
    <s v="Success"/>
    <s v="CASH"/>
    <n v="46616130"/>
    <m/>
  </r>
  <r>
    <s v="SO0203"/>
    <s v="PS0035"/>
    <s v="ST0004"/>
    <x v="137"/>
    <s v="Success"/>
    <s v="CREDIT"/>
    <n v="560743360"/>
    <m/>
  </r>
  <r>
    <s v="SO0204"/>
    <s v="PS0033"/>
    <s v="ST0005"/>
    <x v="137"/>
    <s v="Failed"/>
    <s v="CREDIT"/>
    <n v="362678100"/>
    <s v="The transaction agreement has undergone changes"/>
  </r>
  <r>
    <s v="SO0205"/>
    <s v="PS0026"/>
    <s v="ST0004"/>
    <x v="138"/>
    <s v="Success"/>
    <s v="CREDIT"/>
    <n v="733152160"/>
    <m/>
  </r>
  <r>
    <s v="SO0206"/>
    <s v="PS0020"/>
    <s v="ST0004"/>
    <x v="138"/>
    <s v="Success"/>
    <s v="CREDIT"/>
    <n v="285036060"/>
    <m/>
  </r>
  <r>
    <s v="SO0207"/>
    <s v="PS0013"/>
    <s v="ST0001"/>
    <x v="139"/>
    <s v="Success"/>
    <s v="CREDIT"/>
    <n v="317701400"/>
    <m/>
  </r>
  <r>
    <s v="SO0208"/>
    <s v="PS0031"/>
    <s v="ST0002"/>
    <x v="140"/>
    <s v="Success"/>
    <s v="CASH"/>
    <n v="98850310"/>
    <m/>
  </r>
  <r>
    <s v="SO0209"/>
    <s v="PS0022"/>
    <s v="ST0004"/>
    <x v="141"/>
    <s v="Success"/>
    <s v="CASH"/>
    <n v="46242000"/>
    <m/>
  </r>
  <r>
    <s v="SO0210"/>
    <s v="PS0038"/>
    <s v="ST0004"/>
    <x v="142"/>
    <s v="Success"/>
    <s v="CASH"/>
    <n v="147258490"/>
    <m/>
  </r>
  <r>
    <s v="SO0211"/>
    <s v="PS0020"/>
    <s v="ST0004"/>
    <x v="142"/>
    <s v="Success"/>
    <s v="CASH"/>
    <n v="211021050"/>
    <m/>
  </r>
  <r>
    <s v="SO0212"/>
    <s v="PS0006"/>
    <s v="ST0003"/>
    <x v="143"/>
    <s v="Success"/>
    <s v="CASH"/>
    <n v="94240540"/>
    <m/>
  </r>
  <r>
    <s v="SO0213"/>
    <s v="PS0040"/>
    <s v="ST0003"/>
    <x v="143"/>
    <s v="Success"/>
    <s v="CREDIT"/>
    <n v="489620590"/>
    <m/>
  </r>
  <r>
    <s v="SO0214"/>
    <s v="PS0050"/>
    <s v="ST0004"/>
    <x v="144"/>
    <s v="Failed"/>
    <s v="CREDIT"/>
    <n v="443940460"/>
    <s v="The product is unavailable from the vendor or there has been a product replacement"/>
  </r>
  <r>
    <s v="SO0215"/>
    <s v="PS0008"/>
    <s v="ST0004"/>
    <x v="144"/>
    <s v="Success"/>
    <s v="CREDIT"/>
    <n v="334749650"/>
    <m/>
  </r>
  <r>
    <s v="SO0216"/>
    <s v="PS0005"/>
    <s v="ST0004"/>
    <x v="144"/>
    <s v="Success"/>
    <s v="CASH"/>
    <n v="121897290"/>
    <m/>
  </r>
  <r>
    <s v="SO0217"/>
    <s v="PS0027"/>
    <s v="ST0004"/>
    <x v="144"/>
    <s v="Failed"/>
    <s v="CASH"/>
    <n v="10250110"/>
    <s v="Partner Store canceled the order"/>
  </r>
  <r>
    <s v="SO0218"/>
    <s v="PS0028"/>
    <s v="ST0005"/>
    <x v="145"/>
    <s v="Success"/>
    <s v="CASH"/>
    <n v="51391200"/>
    <m/>
  </r>
  <r>
    <s v="SO0219"/>
    <s v="PS0028"/>
    <s v="ST0005"/>
    <x v="146"/>
    <s v="Success"/>
    <s v="CREDIT"/>
    <n v="268152340"/>
    <m/>
  </r>
  <r>
    <s v="SO0220"/>
    <s v="PS0040"/>
    <s v="ST0003"/>
    <x v="146"/>
    <s v="Success"/>
    <s v="CREDIT"/>
    <n v="429940100"/>
    <m/>
  </r>
  <r>
    <s v="SO0221"/>
    <s v="PS0048"/>
    <s v="ST0003"/>
    <x v="146"/>
    <s v="Success"/>
    <s v="CASH"/>
    <n v="28495140"/>
    <m/>
  </r>
  <r>
    <s v="SO0222"/>
    <s v="PS0043"/>
    <s v="ST0004"/>
    <x v="147"/>
    <s v="Success"/>
    <s v="CREDIT"/>
    <n v="312463980"/>
    <m/>
  </r>
  <r>
    <s v="SO0223"/>
    <s v="PS0017"/>
    <s v="ST0001"/>
    <x v="148"/>
    <s v="Failed"/>
    <s v="CREDIT"/>
    <n v="698932980"/>
    <s v="Partner Store canceled the order"/>
  </r>
  <r>
    <s v="SO0224"/>
    <s v="PS0049"/>
    <s v="ST0004"/>
    <x v="148"/>
    <s v="Success"/>
    <s v="CREDIT"/>
    <n v="950402010"/>
    <s v="transaction as agreed with the vendor"/>
  </r>
  <r>
    <s v="SO0225"/>
    <s v="PS0047"/>
    <s v="ST0001"/>
    <x v="149"/>
    <s v="Success"/>
    <s v="CASH"/>
    <n v="165233440"/>
    <m/>
  </r>
  <r>
    <s v="SO0226"/>
    <s v="PS0046"/>
    <s v="ST0003"/>
    <x v="150"/>
    <s v="Success"/>
    <s v="CASH"/>
    <n v="200135930"/>
    <m/>
  </r>
  <r>
    <s v="SO0227"/>
    <s v="PS0047"/>
    <s v="ST0001"/>
    <x v="151"/>
    <s v="Success"/>
    <s v="CASH"/>
    <n v="73342550"/>
    <m/>
  </r>
  <r>
    <s v="SO0228"/>
    <s v="PS0003"/>
    <s v="ST0003"/>
    <x v="151"/>
    <s v="Success"/>
    <s v="CREDIT"/>
    <n v="466109980"/>
    <m/>
  </r>
  <r>
    <s v="SO0229"/>
    <s v="PS0021"/>
    <s v="ST0001"/>
    <x v="152"/>
    <s v="Success"/>
    <s v="CREDIT"/>
    <n v="345832620"/>
    <m/>
  </r>
  <r>
    <s v="SO0230"/>
    <s v="PS0028"/>
    <s v="ST0005"/>
    <x v="152"/>
    <s v="Success"/>
    <s v="CASH"/>
    <n v="38528400"/>
    <m/>
  </r>
  <r>
    <s v="SO0231"/>
    <s v="PS0048"/>
    <s v="ST0003"/>
    <x v="153"/>
    <s v="Failed"/>
    <s v="CASH"/>
    <n v="215620170"/>
    <s v="Partner Store canceled the order"/>
  </r>
  <r>
    <s v="SO0232"/>
    <s v="PS0027"/>
    <s v="ST0004"/>
    <x v="154"/>
    <s v="Failed"/>
    <s v="CASH"/>
    <n v="28645600"/>
    <s v="The product is unavailable from the vendor or there has been a product replacement"/>
  </r>
  <r>
    <s v="SO0233"/>
    <s v="PS0011"/>
    <s v="ST0002"/>
    <x v="155"/>
    <s v="Success"/>
    <s v="CASH"/>
    <n v="134584560"/>
    <m/>
  </r>
  <r>
    <s v="SO0234"/>
    <s v="PS0013"/>
    <s v="ST0001"/>
    <x v="155"/>
    <s v="Failed"/>
    <s v="CASH"/>
    <n v="109069100"/>
    <s v="The transaction agreement has undergone changes"/>
  </r>
  <r>
    <s v="SO0235"/>
    <s v="PS0014"/>
    <s v="ST0003"/>
    <x v="156"/>
    <s v="Success"/>
    <s v="CREDIT"/>
    <n v="339904000"/>
    <m/>
  </r>
  <r>
    <s v="SO0236"/>
    <s v="PS0036"/>
    <s v="ST0005"/>
    <x v="157"/>
    <s v="Success"/>
    <s v="CASH"/>
    <n v="95885020"/>
    <m/>
  </r>
  <r>
    <s v="SO0237"/>
    <s v="PS0035"/>
    <s v="ST0004"/>
    <x v="157"/>
    <s v="Success"/>
    <s v="CREDIT"/>
    <n v="288089880"/>
    <m/>
  </r>
  <r>
    <s v="SO0238"/>
    <s v="PS0046"/>
    <s v="ST0003"/>
    <x v="158"/>
    <s v="Success"/>
    <s v="CREDIT"/>
    <n v="504895050"/>
    <m/>
  </r>
  <r>
    <s v="SO0239"/>
    <s v="PS0040"/>
    <s v="ST0003"/>
    <x v="159"/>
    <s v="Success"/>
    <s v="CASH"/>
    <n v="88433960"/>
    <m/>
  </r>
  <r>
    <s v="SO0240"/>
    <s v="PS0006"/>
    <s v="ST0003"/>
    <x v="159"/>
    <s v="Success"/>
    <s v="CASH"/>
    <n v="92398052"/>
    <m/>
  </r>
  <r>
    <s v="SO0241"/>
    <s v="PS0022"/>
    <s v="ST0004"/>
    <x v="160"/>
    <s v="Failed"/>
    <s v="CASH"/>
    <n v="8199650"/>
    <s v="The product is unavailable from the vendor or there has been a product replacement"/>
  </r>
  <r>
    <s v="SO0242"/>
    <s v="PS0031"/>
    <s v="ST0002"/>
    <x v="161"/>
    <s v="Failed"/>
    <s v="CASH"/>
    <n v="247997460"/>
    <s v="The transaction agreement has undergone changes"/>
  </r>
  <r>
    <s v="SO0243"/>
    <s v="PS0049"/>
    <s v="ST0004"/>
    <x v="161"/>
    <s v="Failed"/>
    <s v="CREDIT"/>
    <n v="367721450"/>
    <s v="The product is unavailable from the vendor or there has been a product replacement"/>
  </r>
  <r>
    <s v="SO0244"/>
    <s v="PS0004"/>
    <s v="ST0001"/>
    <x v="162"/>
    <s v="Success"/>
    <s v="CASH"/>
    <n v="40799850"/>
    <m/>
  </r>
  <r>
    <s v="SO0245"/>
    <s v="PS0012"/>
    <s v="ST0003"/>
    <x v="162"/>
    <s v="Success"/>
    <s v="CREDIT"/>
    <n v="369679280"/>
    <m/>
  </r>
  <r>
    <s v="SO0246"/>
    <s v="PS0017"/>
    <s v="ST0001"/>
    <x v="163"/>
    <s v="Success"/>
    <s v="CREDIT"/>
    <n v="407178030"/>
    <m/>
  </r>
  <r>
    <s v="SO0247"/>
    <s v="PS0027"/>
    <s v="ST0004"/>
    <x v="164"/>
    <s v="Success"/>
    <s v="CREDIT"/>
    <n v="782620120"/>
    <m/>
  </r>
  <r>
    <s v="SO0248"/>
    <s v="PS0013"/>
    <s v="ST0001"/>
    <x v="164"/>
    <s v="Failed"/>
    <s v="CREDIT"/>
    <n v="418363470"/>
    <s v="The product is unavailable from the vendor or there has been a product replacement"/>
  </r>
  <r>
    <s v="SO0249"/>
    <s v="PS0024"/>
    <s v="ST0001"/>
    <x v="165"/>
    <s v="Success"/>
    <s v="CREDIT"/>
    <n v="759301680"/>
    <m/>
  </r>
  <r>
    <s v="SO0250"/>
    <s v="PS0050"/>
    <s v="ST0004"/>
    <x v="166"/>
    <s v="Success"/>
    <s v="CASH"/>
    <n v="39184230"/>
    <m/>
  </r>
  <r>
    <s v="SO0251"/>
    <s v="PS0035"/>
    <s v="ST0004"/>
    <x v="166"/>
    <s v="Failed"/>
    <s v="CREDIT"/>
    <n v="363414640"/>
    <s v="The transaction agreement has undergone changes"/>
  </r>
  <r>
    <s v="SO0252"/>
    <s v="PS0027"/>
    <s v="ST0004"/>
    <x v="167"/>
    <s v="Failed"/>
    <s v="CASH"/>
    <n v="72878080"/>
    <s v="The product is unavailable from the vendor or there has been a product replacement"/>
  </r>
  <r>
    <s v="SO0253"/>
    <s v="PS0042"/>
    <s v="ST0002"/>
    <x v="168"/>
    <s v="Failed"/>
    <s v="CASH"/>
    <n v="244851060"/>
    <s v="The transaction agreement has undergone changes"/>
  </r>
  <r>
    <s v="SO0254"/>
    <s v="PS0037"/>
    <s v="ST0002"/>
    <x v="169"/>
    <s v="Failed"/>
    <s v="CREDIT"/>
    <n v="679386910"/>
    <s v="Partner Store canceled the order"/>
  </r>
  <r>
    <s v="SO0255"/>
    <s v="PS0042"/>
    <s v="ST0002"/>
    <x v="170"/>
    <s v="Success"/>
    <s v="CREDIT"/>
    <n v="339312720"/>
    <m/>
  </r>
  <r>
    <s v="SO0256"/>
    <s v="PS0047"/>
    <s v="ST0001"/>
    <x v="171"/>
    <s v="Success"/>
    <s v="CREDIT"/>
    <n v="311401050"/>
    <m/>
  </r>
  <r>
    <s v="SO0257"/>
    <s v="PS0038"/>
    <s v="ST0004"/>
    <x v="172"/>
    <s v="Success"/>
    <s v="CREDIT"/>
    <n v="712731320"/>
    <s v="transaction as agreed with the vendor"/>
  </r>
  <r>
    <s v="SO0258"/>
    <s v="PS0005"/>
    <s v="ST0004"/>
    <x v="173"/>
    <s v="Success"/>
    <s v="CREDIT"/>
    <n v="588840348"/>
    <m/>
  </r>
  <r>
    <s v="SO0259"/>
    <s v="PS0028"/>
    <s v="ST0005"/>
    <x v="173"/>
    <s v="Success"/>
    <s v="CASH"/>
    <n v="142782400"/>
    <m/>
  </r>
  <r>
    <s v="SO0260"/>
    <s v="PS0039"/>
    <s v="ST0003"/>
    <x v="173"/>
    <s v="Success"/>
    <s v="CASH"/>
    <n v="237481100"/>
    <m/>
  </r>
  <r>
    <s v="SO0261"/>
    <s v="PS0028"/>
    <s v="ST0005"/>
    <x v="173"/>
    <s v="Success"/>
    <s v="CASH"/>
    <n v="47511120"/>
    <m/>
  </r>
  <r>
    <s v="SO0262"/>
    <s v="PS0034"/>
    <s v="ST0001"/>
    <x v="174"/>
    <s v="Success"/>
    <s v="CASH"/>
    <n v="8847090"/>
    <m/>
  </r>
  <r>
    <s v="SO0263"/>
    <s v="PS0046"/>
    <s v="ST0003"/>
    <x v="175"/>
    <s v="Success"/>
    <s v="CREDIT"/>
    <n v="260442000"/>
    <m/>
  </r>
  <r>
    <s v="SO0264"/>
    <s v="PS0001"/>
    <s v="ST0005"/>
    <x v="176"/>
    <s v="Success"/>
    <s v="CASH"/>
    <n v="32440353"/>
    <m/>
  </r>
  <r>
    <s v="SO0265"/>
    <s v="PS0010"/>
    <s v="ST0001"/>
    <x v="176"/>
    <s v="Success"/>
    <s v="CREDIT"/>
    <n v="456702610"/>
    <m/>
  </r>
  <r>
    <s v="SO0266"/>
    <s v="PS0015"/>
    <s v="ST0004"/>
    <x v="176"/>
    <s v="Success"/>
    <s v="CASH"/>
    <n v="74267600"/>
    <m/>
  </r>
  <r>
    <s v="SO0267"/>
    <s v="PS0016"/>
    <s v="ST0003"/>
    <x v="177"/>
    <s v="Success"/>
    <s v="CREDIT"/>
    <n v="714896770"/>
    <m/>
  </r>
  <r>
    <s v="SO0268"/>
    <s v="PS0048"/>
    <s v="ST0003"/>
    <x v="178"/>
    <s v="Success"/>
    <s v="CASH"/>
    <n v="148427980"/>
    <m/>
  </r>
  <r>
    <s v="SO0269"/>
    <s v="PS0027"/>
    <s v="ST0004"/>
    <x v="179"/>
    <s v="Success"/>
    <s v="CASH"/>
    <n v="133303823"/>
    <m/>
  </r>
  <r>
    <s v="SO0270"/>
    <s v="PS0037"/>
    <s v="ST0002"/>
    <x v="179"/>
    <s v="Success"/>
    <s v="CASH"/>
    <n v="16795240"/>
    <m/>
  </r>
  <r>
    <s v="SO0271"/>
    <s v="PS0008"/>
    <s v="ST0004"/>
    <x v="179"/>
    <s v="Success"/>
    <s v="CREDIT"/>
    <n v="369317110"/>
    <m/>
  </r>
  <r>
    <s v="SO0272"/>
    <s v="PS0014"/>
    <s v="ST0003"/>
    <x v="180"/>
    <s v="Success"/>
    <s v="CASH"/>
    <n v="232403634"/>
    <m/>
  </r>
  <r>
    <s v="SO0273"/>
    <s v="PS0007"/>
    <s v="ST0001"/>
    <x v="180"/>
    <s v="Failed"/>
    <s v="CREDIT"/>
    <n v="292660100"/>
    <s v="Partner Store canceled the order"/>
  </r>
  <r>
    <s v="SO0274"/>
    <s v="PS0042"/>
    <s v="ST0002"/>
    <x v="181"/>
    <s v="Success"/>
    <s v="CASH"/>
    <n v="23593140"/>
    <m/>
  </r>
  <r>
    <s v="SO0275"/>
    <s v="PS0024"/>
    <s v="ST0001"/>
    <x v="182"/>
    <s v="Failed"/>
    <s v="CASH"/>
    <n v="79320140"/>
    <s v="The transaction agreement has undergone changes"/>
  </r>
  <r>
    <s v="SO0276"/>
    <s v="PS0044"/>
    <s v="ST0004"/>
    <x v="183"/>
    <s v="Failed"/>
    <s v="CREDIT"/>
    <n v="541090180"/>
    <s v="The product is unavailable from the vendor or there has been a product replacement"/>
  </r>
  <r>
    <s v="SO0277"/>
    <s v="PS0026"/>
    <s v="ST0004"/>
    <x v="184"/>
    <s v="Success"/>
    <s v="CASH"/>
    <n v="104175670"/>
    <m/>
  </r>
  <r>
    <s v="SO0278"/>
    <s v="PS0031"/>
    <s v="ST0002"/>
    <x v="184"/>
    <s v="Success"/>
    <s v="CREDIT"/>
    <n v="1000550160"/>
    <s v="transaction as agreed with the vendor"/>
  </r>
  <r>
    <s v="SO0279"/>
    <s v="PS0033"/>
    <s v="ST0005"/>
    <x v="185"/>
    <s v="Success"/>
    <s v="CREDIT"/>
    <n v="407410210"/>
    <m/>
  </r>
  <r>
    <s v="SO0280"/>
    <s v="PS0035"/>
    <s v="ST0004"/>
    <x v="185"/>
    <s v="Success"/>
    <s v="CASH"/>
    <n v="31455880"/>
    <m/>
  </r>
  <r>
    <s v="SO0281"/>
    <s v="PS0004"/>
    <s v="ST0001"/>
    <x v="186"/>
    <s v="Success"/>
    <s v="CREDIT"/>
    <n v="1110706575"/>
    <s v="transaction as agreed with the vendor"/>
  </r>
  <r>
    <s v="SO0282"/>
    <s v="PS0042"/>
    <s v="ST0002"/>
    <x v="186"/>
    <s v="Failed"/>
    <s v="CASH"/>
    <n v="128029240"/>
    <s v="The product is unavailable from the vendor or there has been a product replacement"/>
  </r>
  <r>
    <s v="SO0283"/>
    <s v="PS0029"/>
    <s v="ST0004"/>
    <x v="186"/>
    <s v="Failed"/>
    <s v="CREDIT"/>
    <n v="1118040600"/>
    <s v="Partner Store canceled the order"/>
  </r>
  <r>
    <s v="SO0284"/>
    <s v="PS0004"/>
    <s v="ST0001"/>
    <x v="186"/>
    <s v="Failed"/>
    <s v="CREDIT"/>
    <n v="546443100"/>
    <s v="Partner Store canceled the order"/>
  </r>
  <r>
    <s v="SO0285"/>
    <s v="PS0041"/>
    <s v="ST0001"/>
    <x v="186"/>
    <s v="Failed"/>
    <s v="CASH"/>
    <n v="154022980"/>
    <s v="Partner Store canceled the order"/>
  </r>
  <r>
    <s v="SO0286"/>
    <s v="PS0030"/>
    <s v="ST0004"/>
    <x v="187"/>
    <s v="Failed"/>
    <s v="CREDIT"/>
    <n v="535807980"/>
    <s v="The transaction agreement has undergone changes"/>
  </r>
  <r>
    <s v="SO0287"/>
    <s v="PS0046"/>
    <s v="ST0003"/>
    <x v="187"/>
    <s v="Success"/>
    <s v="CASH"/>
    <n v="211521470"/>
    <m/>
  </r>
  <r>
    <s v="SO0288"/>
    <s v="PS0005"/>
    <s v="ST0004"/>
    <x v="188"/>
    <s v="Success"/>
    <s v="CREDIT"/>
    <n v="270065290"/>
    <m/>
  </r>
  <r>
    <s v="SO0289"/>
    <s v="PS0013"/>
    <s v="ST0001"/>
    <x v="188"/>
    <s v="Success"/>
    <s v="CASH"/>
    <n v="78766250"/>
    <m/>
  </r>
  <r>
    <s v="SO0290"/>
    <s v="PS0017"/>
    <s v="ST0001"/>
    <x v="189"/>
    <s v="Success"/>
    <s v="CASH"/>
    <n v="24259314"/>
    <m/>
  </r>
  <r>
    <s v="SO0291"/>
    <s v="PS0014"/>
    <s v="ST0003"/>
    <x v="189"/>
    <s v="Success"/>
    <s v="CREDIT"/>
    <n v="851382930"/>
    <s v="transaction as agreed with the vendor"/>
  </r>
  <r>
    <s v="SO0292"/>
    <s v="PS0014"/>
    <s v="ST0003"/>
    <x v="189"/>
    <s v="Failed"/>
    <s v="CREDIT"/>
    <n v="274048000"/>
    <s v="The transaction agreement has undergone changes"/>
  </r>
  <r>
    <s v="SO0293"/>
    <s v="PS0007"/>
    <s v="ST0001"/>
    <x v="189"/>
    <s v="Failed"/>
    <s v="CREDIT"/>
    <n v="1000127730"/>
    <s v="The product is unavailable from the vendor or there has been a product replacement"/>
  </r>
  <r>
    <s v="SO0294"/>
    <s v="PS0024"/>
    <s v="ST0001"/>
    <x v="190"/>
    <s v="Success"/>
    <s v="CASH"/>
    <n v="26277210"/>
    <m/>
  </r>
  <r>
    <s v="SO0295"/>
    <s v="PS0037"/>
    <s v="ST0002"/>
    <x v="191"/>
    <s v="Failed"/>
    <s v="CASH"/>
    <n v="122986880"/>
    <s v="The product is unavailable from the vendor or there has been a product replacement"/>
  </r>
  <r>
    <s v="SO0296"/>
    <s v="PS0048"/>
    <s v="ST0003"/>
    <x v="192"/>
    <s v="Success"/>
    <s v="CASH"/>
    <n v="166874500"/>
    <m/>
  </r>
  <r>
    <s v="SO0297"/>
    <s v="PS0042"/>
    <s v="ST0002"/>
    <x v="193"/>
    <s v="Failed"/>
    <s v="CREDIT"/>
    <n v="586969334"/>
    <s v="The transaction agreement has undergone changes"/>
  </r>
  <r>
    <s v="SO0298"/>
    <s v="PS0015"/>
    <s v="ST0004"/>
    <x v="194"/>
    <s v="Failed"/>
    <s v="CREDIT"/>
    <n v="251956230"/>
    <s v="The transaction agreement has undergone changes"/>
  </r>
  <r>
    <s v="SO0299"/>
    <s v="PS0008"/>
    <s v="ST0004"/>
    <x v="195"/>
    <s v="Success"/>
    <s v="CREDIT"/>
    <n v="271966470"/>
    <m/>
  </r>
  <r>
    <s v="SO0300"/>
    <s v="PS0037"/>
    <s v="ST0002"/>
    <x v="195"/>
    <s v="Success"/>
    <s v="CREDIT"/>
    <n v="934920070"/>
    <s v="transaction as agreed with the vendor"/>
  </r>
  <r>
    <s v="SO0301"/>
    <s v="PS0014"/>
    <s v="ST0003"/>
    <x v="196"/>
    <s v="Success"/>
    <s v="CASH"/>
    <n v="162498750"/>
    <m/>
  </r>
  <r>
    <s v="SO0302"/>
    <s v="PS0001"/>
    <s v="ST0005"/>
    <x v="197"/>
    <s v="Success"/>
    <s v="CREDIT"/>
    <n v="448628280"/>
    <m/>
  </r>
  <r>
    <s v="SO0303"/>
    <s v="PS0003"/>
    <s v="ST0003"/>
    <x v="197"/>
    <s v="Failed"/>
    <s v="CREDIT"/>
    <n v="481486500"/>
    <s v="The transaction agreement has undergone changes"/>
  </r>
  <r>
    <s v="SO0304"/>
    <s v="PS0010"/>
    <s v="ST0001"/>
    <x v="197"/>
    <s v="Success"/>
    <s v="CREDIT"/>
    <n v="257259910"/>
    <m/>
  </r>
  <r>
    <s v="SO0305"/>
    <s v="PS0037"/>
    <s v="ST0002"/>
    <x v="197"/>
    <s v="Failed"/>
    <s v="CREDIT"/>
    <n v="555095690"/>
    <s v="The transaction agreement has undergone changes"/>
  </r>
  <r>
    <s v="SO0306"/>
    <s v="PS0012"/>
    <s v="ST0003"/>
    <x v="198"/>
    <s v="Success"/>
    <s v="CASH"/>
    <n v="116999700"/>
    <m/>
  </r>
  <r>
    <s v="SO0307"/>
    <s v="PS0043"/>
    <s v="ST0004"/>
    <x v="199"/>
    <s v="Failed"/>
    <s v="CREDIT"/>
    <n v="253386900"/>
    <s v="The product is unavailable from the vendor or there has been a product replacement"/>
  </r>
  <r>
    <s v="SO0308"/>
    <s v="PS0050"/>
    <s v="ST0004"/>
    <x v="199"/>
    <s v="Success"/>
    <s v="CREDIT"/>
    <n v="257744970"/>
    <m/>
  </r>
  <r>
    <s v="SO0309"/>
    <s v="PS0038"/>
    <s v="ST0004"/>
    <x v="199"/>
    <s v="Success"/>
    <s v="CASH"/>
    <n v="155530280"/>
    <m/>
  </r>
  <r>
    <s v="SO0310"/>
    <s v="PS0025"/>
    <s v="ST0003"/>
    <x v="200"/>
    <s v="Success"/>
    <s v="CREDIT"/>
    <n v="281179780"/>
    <m/>
  </r>
  <r>
    <s v="SO0311"/>
    <s v="PS0020"/>
    <s v="ST0004"/>
    <x v="200"/>
    <s v="Failed"/>
    <s v="CASH"/>
    <n v="63201600"/>
    <s v="Partner Store canceled the order"/>
  </r>
  <r>
    <s v="SO0312"/>
    <s v="PS0047"/>
    <s v="ST0001"/>
    <x v="201"/>
    <s v="Success"/>
    <s v="CASH"/>
    <n v="24750000"/>
    <m/>
  </r>
  <r>
    <s v="SO0313"/>
    <s v="PS0005"/>
    <s v="ST0004"/>
    <x v="201"/>
    <s v="Success"/>
    <s v="CASH"/>
    <n v="120019190"/>
    <m/>
  </r>
  <r>
    <s v="SO0314"/>
    <s v="PS0012"/>
    <s v="ST0003"/>
    <x v="202"/>
    <s v="Success"/>
    <s v="CASH"/>
    <n v="86428070"/>
    <m/>
  </r>
  <r>
    <s v="SO0315"/>
    <s v="PS0032"/>
    <s v="ST0004"/>
    <x v="202"/>
    <s v="Success"/>
    <s v="CREDIT"/>
    <n v="549546700"/>
    <m/>
  </r>
  <r>
    <s v="SO0316"/>
    <s v="PS0040"/>
    <s v="ST0003"/>
    <x v="202"/>
    <s v="Success"/>
    <s v="CREDIT"/>
    <n v="738416990"/>
    <m/>
  </r>
  <r>
    <s v="SO0317"/>
    <s v="PS0021"/>
    <s v="ST0001"/>
    <x v="203"/>
    <s v="Success"/>
    <s v="CASH"/>
    <n v="43177863"/>
    <m/>
  </r>
  <r>
    <s v="SO0318"/>
    <s v="PS0048"/>
    <s v="ST0003"/>
    <x v="203"/>
    <s v="Failed"/>
    <s v="CASH"/>
    <n v="243801900"/>
    <s v="Partner Store canceled the order"/>
  </r>
  <r>
    <s v="SO0319"/>
    <s v="PS0049"/>
    <s v="ST0004"/>
    <x v="204"/>
    <s v="Success"/>
    <s v="CREDIT"/>
    <n v="673523350"/>
    <m/>
  </r>
  <r>
    <s v="SO0320"/>
    <s v="PS0050"/>
    <s v="ST0004"/>
    <x v="205"/>
    <s v="Success"/>
    <s v="CASH"/>
    <n v="16876320"/>
    <m/>
  </r>
  <r>
    <s v="SO0321"/>
    <s v="PS0016"/>
    <s v="ST0003"/>
    <x v="205"/>
    <s v="Failed"/>
    <s v="CASH"/>
    <n v="105222130"/>
    <s v="The product is unavailable from the vendor or there has been a product replacement"/>
  </r>
  <r>
    <s v="SO0322"/>
    <s v="PS0036"/>
    <s v="ST0005"/>
    <x v="206"/>
    <s v="Success"/>
    <s v="CREDIT"/>
    <n v="371187460"/>
    <m/>
  </r>
  <r>
    <s v="SO0323"/>
    <s v="PS0003"/>
    <s v="ST0003"/>
    <x v="207"/>
    <s v="Success"/>
    <s v="CREDIT"/>
    <n v="287904700"/>
    <m/>
  </r>
  <r>
    <s v="SO0324"/>
    <s v="PS0025"/>
    <s v="ST0003"/>
    <x v="208"/>
    <s v="Failed"/>
    <s v="CREDIT"/>
    <n v="290475200"/>
    <s v="The transaction agreement has undergone changes"/>
  </r>
  <r>
    <s v="SO0325"/>
    <s v="PS0026"/>
    <s v="ST0004"/>
    <x v="209"/>
    <s v="Success"/>
    <s v="CASH"/>
    <n v="147603820"/>
    <m/>
  </r>
  <r>
    <s v="SO0326"/>
    <s v="PS0016"/>
    <s v="ST0003"/>
    <x v="210"/>
    <s v="Failed"/>
    <s v="CASH"/>
    <n v="6478380"/>
    <s v="The transaction agreement has undergone changes"/>
  </r>
  <r>
    <s v="SO0327"/>
    <s v="PS0022"/>
    <s v="ST0004"/>
    <x v="210"/>
    <s v="Failed"/>
    <s v="CREDIT"/>
    <n v="311322000"/>
    <s v="The product is unavailable from the vendor or there has been a product replacement"/>
  </r>
  <r>
    <s v="SO0328"/>
    <s v="PS0002"/>
    <s v="ST0002"/>
    <x v="210"/>
    <s v="Failed"/>
    <s v="CASH"/>
    <n v="153854120"/>
    <s v="Partner Store canceled the order"/>
  </r>
  <r>
    <s v="SO0329"/>
    <s v="PS0008"/>
    <s v="ST0004"/>
    <x v="211"/>
    <s v="Failed"/>
    <s v="CREDIT"/>
    <n v="628753920"/>
    <s v="Partner Store canceled the order"/>
  </r>
  <r>
    <s v="SO0330"/>
    <s v="PS0014"/>
    <s v="ST0003"/>
    <x v="211"/>
    <s v="Success"/>
    <s v="CREDIT"/>
    <n v="371594100"/>
    <m/>
  </r>
  <r>
    <s v="SO0331"/>
    <s v="PS0025"/>
    <s v="ST0003"/>
    <x v="212"/>
    <s v="Failed"/>
    <s v="CREDIT"/>
    <n v="597486340"/>
    <s v="Partner Store canceled the order"/>
  </r>
  <r>
    <s v="SO0332"/>
    <s v="PS0030"/>
    <s v="ST0004"/>
    <x v="212"/>
    <s v="Success"/>
    <s v="CASH"/>
    <n v="223292600"/>
    <m/>
  </r>
  <r>
    <s v="SO0333"/>
    <s v="PS0028"/>
    <s v="ST0005"/>
    <x v="212"/>
    <s v="Success"/>
    <s v="CASH"/>
    <n v="211153230"/>
    <m/>
  </r>
  <r>
    <s v="SO0334"/>
    <s v="PS0027"/>
    <s v="ST0004"/>
    <x v="212"/>
    <s v="Success"/>
    <s v="CREDIT"/>
    <n v="833562150"/>
    <s v="transaction as agreed with the vendor"/>
  </r>
  <r>
    <s v="SO0335"/>
    <s v="PS0022"/>
    <s v="ST0004"/>
    <x v="212"/>
    <s v="Success"/>
    <s v="CREDIT"/>
    <n v="479511750"/>
    <m/>
  </r>
  <r>
    <s v="SO0336"/>
    <s v="PS0048"/>
    <s v="ST0003"/>
    <x v="212"/>
    <s v="Failed"/>
    <s v="CREDIT"/>
    <n v="554125630"/>
    <s v="The transaction agreement has undergone changes"/>
  </r>
  <r>
    <s v="SO0337"/>
    <s v="PS0027"/>
    <s v="ST0004"/>
    <x v="213"/>
    <s v="Success"/>
    <s v="CREDIT"/>
    <n v="463321880"/>
    <m/>
  </r>
  <r>
    <s v="SO0338"/>
    <s v="PS0046"/>
    <s v="ST0003"/>
    <x v="213"/>
    <s v="Success"/>
    <s v="CREDIT"/>
    <n v="442807440"/>
    <m/>
  </r>
  <r>
    <s v="SO0339"/>
    <s v="PS0046"/>
    <s v="ST0003"/>
    <x v="213"/>
    <s v="Success"/>
    <s v="CASH"/>
    <n v="77629714"/>
    <m/>
  </r>
  <r>
    <s v="SO0340"/>
    <s v="PS0046"/>
    <s v="ST0003"/>
    <x v="214"/>
    <s v="Success"/>
    <s v="CASH"/>
    <n v="75810000"/>
    <m/>
  </r>
  <r>
    <s v="SO0341"/>
    <s v="PS0049"/>
    <s v="ST0004"/>
    <x v="214"/>
    <s v="Success"/>
    <s v="CASH"/>
    <n v="51848530"/>
    <m/>
  </r>
  <r>
    <s v="SO0342"/>
    <s v="PS0034"/>
    <s v="ST0001"/>
    <x v="215"/>
    <s v="Success"/>
    <s v="CREDIT"/>
    <n v="338170525"/>
    <m/>
  </r>
  <r>
    <s v="SO0343"/>
    <s v="PS0023"/>
    <s v="ST0003"/>
    <x v="215"/>
    <s v="Failed"/>
    <s v="CASH"/>
    <n v="19031760"/>
    <s v="The product is unavailable from the vendor or there has been a product replacement"/>
  </r>
  <r>
    <s v="SO0344"/>
    <s v="PS0034"/>
    <s v="ST0001"/>
    <x v="216"/>
    <s v="Success"/>
    <s v="CASH"/>
    <n v="130459540"/>
    <m/>
  </r>
  <r>
    <s v="SO0345"/>
    <s v="PS0004"/>
    <s v="ST0001"/>
    <x v="217"/>
    <s v="Success"/>
    <s v="CREDIT"/>
    <n v="351704645"/>
    <m/>
  </r>
  <r>
    <s v="SO0346"/>
    <s v="PS0030"/>
    <s v="ST0004"/>
    <x v="218"/>
    <s v="Success"/>
    <s v="CASH"/>
    <n v="78225894"/>
    <m/>
  </r>
  <r>
    <s v="SO0347"/>
    <s v="PS0017"/>
    <s v="ST0001"/>
    <x v="218"/>
    <s v="Success"/>
    <s v="CASH"/>
    <n v="126553720"/>
    <m/>
  </r>
  <r>
    <s v="SO0348"/>
    <s v="PS0006"/>
    <s v="ST0003"/>
    <x v="219"/>
    <s v="Success"/>
    <s v="CASH"/>
    <n v="90259860"/>
    <m/>
  </r>
  <r>
    <s v="SO0349"/>
    <s v="PS0050"/>
    <s v="ST0004"/>
    <x v="219"/>
    <s v="Success"/>
    <s v="CREDIT"/>
    <n v="727842370"/>
    <s v="transaction as agreed with the vendor"/>
  </r>
  <r>
    <s v="SO0350"/>
    <s v="PS0004"/>
    <s v="ST0001"/>
    <x v="219"/>
    <s v="Success"/>
    <s v="CREDIT"/>
    <n v="471561990"/>
    <m/>
  </r>
  <r>
    <s v="SO0351"/>
    <s v="PS0030"/>
    <s v="ST0004"/>
    <x v="220"/>
    <s v="Success"/>
    <s v="CASH"/>
    <n v="16017760"/>
    <m/>
  </r>
  <r>
    <s v="SO0352"/>
    <s v="PS0044"/>
    <s v="ST0004"/>
    <x v="220"/>
    <s v="Success"/>
    <s v="CASH"/>
    <n v="78162480"/>
    <m/>
  </r>
  <r>
    <s v="SO0353"/>
    <s v="PS0017"/>
    <s v="ST0001"/>
    <x v="220"/>
    <s v="Success"/>
    <s v="CASH"/>
    <n v="50854050"/>
    <m/>
  </r>
  <r>
    <s v="SO0354"/>
    <s v="PS0023"/>
    <s v="ST0003"/>
    <x v="221"/>
    <s v="Success"/>
    <s v="CASH"/>
    <n v="123334884"/>
    <m/>
  </r>
  <r>
    <s v="SO0355"/>
    <s v="PS0015"/>
    <s v="ST0004"/>
    <x v="222"/>
    <s v="Success"/>
    <s v="CREDIT"/>
    <n v="305587700"/>
    <m/>
  </r>
  <r>
    <s v="SO0356"/>
    <s v="PS0049"/>
    <s v="ST0004"/>
    <x v="223"/>
    <s v="Success"/>
    <s v="CASH"/>
    <n v="17998200"/>
    <m/>
  </r>
  <r>
    <s v="SO0357"/>
    <s v="PS0011"/>
    <s v="ST0002"/>
    <x v="223"/>
    <s v="Success"/>
    <s v="CREDIT"/>
    <n v="438953900"/>
    <m/>
  </r>
  <r>
    <s v="SO0358"/>
    <s v="PS0031"/>
    <s v="ST0002"/>
    <x v="224"/>
    <s v="Success"/>
    <s v="CASH"/>
    <n v="28694250.000000004"/>
    <m/>
  </r>
  <r>
    <s v="SO0359"/>
    <s v="PS0002"/>
    <s v="ST0002"/>
    <x v="225"/>
    <s v="Failed"/>
    <s v="CASH"/>
    <n v="2171400"/>
    <s v="Partner Store canceled the order"/>
  </r>
  <r>
    <s v="SO0360"/>
    <s v="PS0047"/>
    <s v="ST0001"/>
    <x v="226"/>
    <s v="Success"/>
    <s v="CASH"/>
    <n v="20453175"/>
    <m/>
  </r>
  <r>
    <s v="SO0361"/>
    <s v="PS0001"/>
    <s v="ST0005"/>
    <x v="227"/>
    <s v="Success"/>
    <s v="CASH"/>
    <n v="26372640"/>
    <m/>
  </r>
  <r>
    <s v="SO0362"/>
    <s v="PS0035"/>
    <s v="ST0004"/>
    <x v="228"/>
    <s v="Success"/>
    <s v="CASH"/>
    <n v="245018180"/>
    <m/>
  </r>
  <r>
    <s v="SO0363"/>
    <s v="PS0029"/>
    <s v="ST0004"/>
    <x v="229"/>
    <s v="Success"/>
    <s v="CASH"/>
    <n v="24468020"/>
    <m/>
  </r>
  <r>
    <s v="SO0364"/>
    <s v="PS0031"/>
    <s v="ST0002"/>
    <x v="230"/>
    <s v="Success"/>
    <s v="CREDIT"/>
    <n v="251863150"/>
    <m/>
  </r>
  <r>
    <s v="SO0365"/>
    <s v="PS0049"/>
    <s v="ST0004"/>
    <x v="230"/>
    <s v="Success"/>
    <s v="CASH"/>
    <n v="39319293"/>
    <m/>
  </r>
  <r>
    <s v="SO0366"/>
    <s v="PS0030"/>
    <s v="ST0004"/>
    <x v="230"/>
    <s v="Success"/>
    <s v="CREDIT"/>
    <n v="272841130"/>
    <m/>
  </r>
  <r>
    <s v="SO0367"/>
    <s v="PS0029"/>
    <s v="ST0004"/>
    <x v="231"/>
    <s v="Success"/>
    <s v="CREDIT"/>
    <n v="585726234"/>
    <m/>
  </r>
  <r>
    <s v="SO0368"/>
    <s v="PS0039"/>
    <s v="ST0003"/>
    <x v="231"/>
    <s v="Failed"/>
    <s v="CASH"/>
    <n v="123583210"/>
    <s v="The transaction agreement has undergone changes"/>
  </r>
  <r>
    <s v="SO0369"/>
    <s v="PS0009"/>
    <s v="ST0003"/>
    <x v="232"/>
    <s v="Failed"/>
    <s v="CASH"/>
    <n v="12608950"/>
    <s v="Partner Store canceled the order"/>
  </r>
  <r>
    <s v="SO0370"/>
    <s v="PS0026"/>
    <s v="ST0004"/>
    <x v="233"/>
    <s v="Success"/>
    <s v="CREDIT"/>
    <n v="344747974"/>
    <m/>
  </r>
  <r>
    <s v="SO0371"/>
    <s v="PS0007"/>
    <s v="ST0001"/>
    <x v="234"/>
    <s v="Success"/>
    <s v="CREDIT"/>
    <n v="680117640"/>
    <m/>
  </r>
  <r>
    <s v="SO0372"/>
    <s v="PS0047"/>
    <s v="ST0001"/>
    <x v="235"/>
    <s v="Success"/>
    <s v="CREDIT"/>
    <n v="704557790"/>
    <m/>
  </r>
  <r>
    <s v="SO0373"/>
    <s v="PS0022"/>
    <s v="ST0004"/>
    <x v="235"/>
    <s v="Success"/>
    <s v="CREDIT"/>
    <n v="259697480"/>
    <m/>
  </r>
  <r>
    <s v="SO0374"/>
    <s v="PS0029"/>
    <s v="ST0004"/>
    <x v="236"/>
    <s v="Success"/>
    <s v="CASH"/>
    <n v="45288740"/>
    <m/>
  </r>
  <r>
    <s v="SO0375"/>
    <s v="PS0015"/>
    <s v="ST0004"/>
    <x v="237"/>
    <s v="Success"/>
    <s v="CASH"/>
    <n v="64783420"/>
    <m/>
  </r>
  <r>
    <s v="SO0376"/>
    <s v="PS0035"/>
    <s v="ST0004"/>
    <x v="237"/>
    <s v="Success"/>
    <s v="CREDIT"/>
    <n v="340635520"/>
    <m/>
  </r>
  <r>
    <s v="SO0377"/>
    <s v="PS0006"/>
    <s v="ST0003"/>
    <x v="238"/>
    <s v="Success"/>
    <s v="CASH"/>
    <n v="160512000"/>
    <m/>
  </r>
  <r>
    <s v="SO0378"/>
    <s v="PS0017"/>
    <s v="ST0001"/>
    <x v="239"/>
    <s v="Success"/>
    <s v="CASH"/>
    <n v="18726500"/>
    <m/>
  </r>
  <r>
    <s v="SO0379"/>
    <s v="PS0026"/>
    <s v="ST0004"/>
    <x v="239"/>
    <s v="Success"/>
    <s v="CASH"/>
    <n v="64936500"/>
    <m/>
  </r>
  <r>
    <s v="SO0380"/>
    <s v="PS0031"/>
    <s v="ST0002"/>
    <x v="239"/>
    <s v="Success"/>
    <s v="CASH"/>
    <n v="168115240"/>
    <m/>
  </r>
  <r>
    <s v="SO0381"/>
    <s v="PS0026"/>
    <s v="ST0004"/>
    <x v="240"/>
    <s v="Success"/>
    <s v="CREDIT"/>
    <n v="580474400"/>
    <m/>
  </r>
  <r>
    <s v="SO0382"/>
    <s v="PS0045"/>
    <s v="ST0005"/>
    <x v="240"/>
    <s v="Success"/>
    <s v="CASH"/>
    <n v="60787636"/>
    <m/>
  </r>
  <r>
    <s v="SO0383"/>
    <s v="PS0039"/>
    <s v="ST0003"/>
    <x v="241"/>
    <s v="Success"/>
    <s v="CASH"/>
    <n v="80981360"/>
    <m/>
  </r>
  <r>
    <s v="SO0384"/>
    <s v="PS0016"/>
    <s v="ST0003"/>
    <x v="242"/>
    <s v="Success"/>
    <s v="CREDIT"/>
    <n v="342486990"/>
    <m/>
  </r>
  <r>
    <s v="SO0385"/>
    <s v="PS0005"/>
    <s v="ST0004"/>
    <x v="243"/>
    <s v="Success"/>
    <s v="CASH"/>
    <n v="918000"/>
    <m/>
  </r>
  <r>
    <s v="SO0386"/>
    <s v="PS0043"/>
    <s v="ST0004"/>
    <x v="244"/>
    <s v="Success"/>
    <s v="CASH"/>
    <n v="231752710"/>
    <m/>
  </r>
  <r>
    <s v="SO0387"/>
    <s v="PS0033"/>
    <s v="ST0005"/>
    <x v="245"/>
    <s v="Success"/>
    <s v="CREDIT"/>
    <n v="371539773"/>
    <m/>
  </r>
  <r>
    <s v="SO0388"/>
    <s v="PS0011"/>
    <s v="ST0002"/>
    <x v="246"/>
    <s v="Success"/>
    <s v="CASH"/>
    <n v="70678250"/>
    <m/>
  </r>
  <r>
    <s v="SO0389"/>
    <s v="PS0036"/>
    <s v="ST0005"/>
    <x v="246"/>
    <s v="Failed"/>
    <s v="CASH"/>
    <n v="170414160"/>
    <s v="The transaction agreement has undergone changes"/>
  </r>
  <r>
    <s v="SO0390"/>
    <s v="PS0050"/>
    <s v="ST0004"/>
    <x v="246"/>
    <s v="Failed"/>
    <s v="CREDIT"/>
    <n v="557271300"/>
    <s v="The transaction agreement has undergone changes"/>
  </r>
  <r>
    <s v="SO0391"/>
    <s v="PS0030"/>
    <s v="ST0004"/>
    <x v="246"/>
    <s v="Success"/>
    <s v="CREDIT"/>
    <n v="1281327240"/>
    <s v="transaction as agreed with the vendor"/>
  </r>
  <r>
    <s v="SO0392"/>
    <s v="PS0039"/>
    <s v="ST0003"/>
    <x v="247"/>
    <s v="Success"/>
    <s v="CREDIT"/>
    <n v="427491780"/>
    <m/>
  </r>
  <r>
    <s v="SO0393"/>
    <s v="PS0030"/>
    <s v="ST0004"/>
    <x v="248"/>
    <s v="Success"/>
    <s v="CREDIT"/>
    <n v="708007640"/>
    <m/>
  </r>
  <r>
    <s v="SO0394"/>
    <s v="PS0038"/>
    <s v="ST0004"/>
    <x v="249"/>
    <s v="Success"/>
    <s v="CREDIT"/>
    <n v="585726390"/>
    <m/>
  </r>
  <r>
    <s v="SO0395"/>
    <s v="PS0033"/>
    <s v="ST0005"/>
    <x v="249"/>
    <s v="Success"/>
    <s v="CASH"/>
    <n v="114121450"/>
    <m/>
  </r>
  <r>
    <s v="SO0396"/>
    <s v="PS0025"/>
    <s v="ST0003"/>
    <x v="250"/>
    <s v="Success"/>
    <s v="CREDIT"/>
    <n v="463175280"/>
    <m/>
  </r>
  <r>
    <s v="SO0397"/>
    <s v="PS0016"/>
    <s v="ST0003"/>
    <x v="251"/>
    <s v="Success"/>
    <s v="CASH"/>
    <n v="210861000"/>
    <m/>
  </r>
  <r>
    <s v="SO0398"/>
    <s v="PS0035"/>
    <s v="ST0004"/>
    <x v="251"/>
    <s v="Success"/>
    <s v="CASH"/>
    <n v="163028860"/>
    <m/>
  </r>
  <r>
    <s v="SO0399"/>
    <s v="PS0045"/>
    <s v="ST0005"/>
    <x v="251"/>
    <s v="Success"/>
    <s v="CASH"/>
    <n v="235085970"/>
    <m/>
  </r>
  <r>
    <s v="SO0400"/>
    <s v="PS0004"/>
    <s v="ST0001"/>
    <x v="252"/>
    <s v="Failed"/>
    <s v="CASH"/>
    <n v="217839910"/>
    <s v="The product is unavailable from the vendor or there has been a product replacement"/>
  </r>
  <r>
    <s v="SO0401"/>
    <s v="PS0015"/>
    <s v="ST0004"/>
    <x v="253"/>
    <s v="Success"/>
    <s v="CASH"/>
    <n v="61318900"/>
    <m/>
  </r>
  <r>
    <s v="SO0402"/>
    <s v="PS0018"/>
    <s v="ST0002"/>
    <x v="254"/>
    <s v="Success"/>
    <s v="CASH"/>
    <n v="35954650"/>
    <m/>
  </r>
  <r>
    <s v="SO0403"/>
    <s v="PS0016"/>
    <s v="ST0003"/>
    <x v="254"/>
    <s v="Success"/>
    <s v="CREDIT"/>
    <n v="423820090"/>
    <m/>
  </r>
  <r>
    <s v="SO0404"/>
    <s v="PS0032"/>
    <s v="ST0004"/>
    <x v="254"/>
    <s v="Success"/>
    <s v="CREDIT"/>
    <n v="320629620"/>
    <m/>
  </r>
  <r>
    <s v="SO0405"/>
    <s v="PS0015"/>
    <s v="ST0004"/>
    <x v="255"/>
    <s v="Success"/>
    <s v="CASH"/>
    <n v="155801100"/>
    <m/>
  </r>
  <r>
    <s v="SO0406"/>
    <s v="PS0041"/>
    <s v="ST0001"/>
    <x v="256"/>
    <s v="Success"/>
    <s v="CREDIT"/>
    <n v="1136080590"/>
    <s v="transaction as agreed with the vendor"/>
  </r>
  <r>
    <s v="SO0407"/>
    <s v="PS0006"/>
    <s v="ST0003"/>
    <x v="256"/>
    <s v="Success"/>
    <s v="CASH"/>
    <n v="205659580"/>
    <m/>
  </r>
  <r>
    <s v="SO0408"/>
    <s v="PS0026"/>
    <s v="ST0004"/>
    <x v="257"/>
    <s v="Failed"/>
    <s v="CASH"/>
    <n v="41297860"/>
    <s v="The transaction agreement has undergone changes"/>
  </r>
  <r>
    <s v="SO0409"/>
    <s v="PS0041"/>
    <s v="ST0001"/>
    <x v="258"/>
    <s v="Success"/>
    <s v="CASH"/>
    <n v="24031000"/>
    <m/>
  </r>
  <r>
    <s v="SO0410"/>
    <s v="PS0022"/>
    <s v="ST0004"/>
    <x v="258"/>
    <s v="Success"/>
    <s v="CREDIT"/>
    <n v="748380810"/>
    <s v="transaction as agreed with the vendor"/>
  </r>
  <r>
    <s v="SO0411"/>
    <s v="PS0030"/>
    <s v="ST0004"/>
    <x v="258"/>
    <s v="Failed"/>
    <s v="CASH"/>
    <n v="81765000"/>
    <s v="Partner Store canceled the order"/>
  </r>
  <r>
    <s v="SO0412"/>
    <s v="PS0035"/>
    <s v="ST0004"/>
    <x v="259"/>
    <s v="Success"/>
    <s v="CASH"/>
    <n v="237082300"/>
    <m/>
  </r>
  <r>
    <s v="SO0413"/>
    <s v="PS0032"/>
    <s v="ST0004"/>
    <x v="260"/>
    <s v="Success"/>
    <s v="CREDIT"/>
    <n v="343106270"/>
    <m/>
  </r>
  <r>
    <s v="SO0414"/>
    <s v="PS0029"/>
    <s v="ST0004"/>
    <x v="261"/>
    <s v="Success"/>
    <s v="CASH"/>
    <n v="248503180.00000003"/>
    <m/>
  </r>
  <r>
    <s v="SO0415"/>
    <s v="PS0041"/>
    <s v="ST0001"/>
    <x v="262"/>
    <s v="Success"/>
    <s v="CREDIT"/>
    <n v="796416552"/>
    <m/>
  </r>
  <r>
    <s v="SO0416"/>
    <s v="PS0044"/>
    <s v="ST0004"/>
    <x v="263"/>
    <s v="Failed"/>
    <s v="CASH"/>
    <n v="141857450"/>
    <s v="The product is unavailable from the vendor or there has been a product replacement"/>
  </r>
  <r>
    <s v="SO0417"/>
    <s v="PS0014"/>
    <s v="ST0003"/>
    <x v="264"/>
    <s v="Success"/>
    <s v="CREDIT"/>
    <n v="530749580"/>
    <m/>
  </r>
  <r>
    <s v="SO0418"/>
    <s v="PS0043"/>
    <s v="ST0004"/>
    <x v="265"/>
    <s v="Success"/>
    <s v="CASH"/>
    <n v="6816744"/>
    <m/>
  </r>
  <r>
    <s v="SO0419"/>
    <s v="PS0043"/>
    <s v="ST0004"/>
    <x v="265"/>
    <s v="Success"/>
    <s v="CREDIT"/>
    <n v="414463470"/>
    <m/>
  </r>
  <r>
    <s v="SO0420"/>
    <s v="PS0036"/>
    <s v="ST0005"/>
    <x v="265"/>
    <s v="Success"/>
    <s v="CASH"/>
    <n v="229673020"/>
    <m/>
  </r>
  <r>
    <s v="SO0421"/>
    <s v="PS0034"/>
    <s v="ST0001"/>
    <x v="266"/>
    <s v="Failed"/>
    <s v="CASH"/>
    <n v="77104190"/>
    <s v="The transaction agreement has undergone changes"/>
  </r>
  <r>
    <s v="SO0422"/>
    <s v="PS0035"/>
    <s v="ST0004"/>
    <x v="266"/>
    <s v="Success"/>
    <s v="CREDIT"/>
    <n v="587307480"/>
    <m/>
  </r>
  <r>
    <s v="SO0423"/>
    <s v="PS0046"/>
    <s v="ST0003"/>
    <x v="267"/>
    <s v="Success"/>
    <s v="CASH"/>
    <n v="100247630"/>
    <m/>
  </r>
  <r>
    <s v="SO0424"/>
    <s v="PS0048"/>
    <s v="ST0003"/>
    <x v="267"/>
    <s v="Success"/>
    <s v="CREDIT"/>
    <n v="292680760"/>
    <m/>
  </r>
  <r>
    <s v="SO0425"/>
    <s v="PS0015"/>
    <s v="ST0004"/>
    <x v="268"/>
    <s v="Success"/>
    <s v="CASH"/>
    <n v="101104300"/>
    <m/>
  </r>
  <r>
    <s v="SO0426"/>
    <s v="PS0002"/>
    <s v="ST0002"/>
    <x v="268"/>
    <s v="Success"/>
    <s v="CREDIT"/>
    <n v="363691080"/>
    <m/>
  </r>
  <r>
    <s v="SO0427"/>
    <s v="PS0001"/>
    <s v="ST0005"/>
    <x v="269"/>
    <s v="Success"/>
    <s v="CREDIT"/>
    <n v="273834110"/>
    <m/>
  </r>
  <r>
    <s v="SO0428"/>
    <s v="PS0014"/>
    <s v="ST0003"/>
    <x v="270"/>
    <s v="Success"/>
    <s v="CREDIT"/>
    <n v="782139400"/>
    <m/>
  </r>
  <r>
    <s v="SO0429"/>
    <s v="PS0021"/>
    <s v="ST0001"/>
    <x v="271"/>
    <s v="Success"/>
    <s v="CREDIT"/>
    <n v="319178900"/>
    <m/>
  </r>
  <r>
    <s v="SO0430"/>
    <s v="PS0035"/>
    <s v="ST0004"/>
    <x v="272"/>
    <s v="Success"/>
    <s v="CREDIT"/>
    <n v="303946900"/>
    <m/>
  </r>
  <r>
    <s v="SO0431"/>
    <s v="PS0042"/>
    <s v="ST0002"/>
    <x v="273"/>
    <s v="Success"/>
    <s v="CASH"/>
    <n v="213303440"/>
    <m/>
  </r>
  <r>
    <s v="SO0432"/>
    <s v="PS0009"/>
    <s v="ST0003"/>
    <x v="273"/>
    <s v="Success"/>
    <s v="CREDIT"/>
    <n v="264019500.00000003"/>
    <m/>
  </r>
  <r>
    <s v="SO0433"/>
    <s v="PS0019"/>
    <s v="ST0005"/>
    <x v="273"/>
    <s v="Success"/>
    <s v="CASH"/>
    <n v="233172490"/>
    <m/>
  </r>
  <r>
    <s v="SO0434"/>
    <s v="PS0039"/>
    <s v="ST0003"/>
    <x v="274"/>
    <s v="Success"/>
    <s v="CREDIT"/>
    <n v="766658936"/>
    <m/>
  </r>
  <r>
    <s v="SO0435"/>
    <s v="PS0028"/>
    <s v="ST0005"/>
    <x v="275"/>
    <s v="Success"/>
    <s v="CREDIT"/>
    <n v="754147200"/>
    <m/>
  </r>
  <r>
    <s v="SO0436"/>
    <s v="PS0019"/>
    <s v="ST0005"/>
    <x v="276"/>
    <s v="Success"/>
    <s v="CASH"/>
    <n v="211006500"/>
    <m/>
  </r>
  <r>
    <s v="SO0437"/>
    <s v="PS0032"/>
    <s v="ST0004"/>
    <x v="276"/>
    <s v="Success"/>
    <s v="CREDIT"/>
    <n v="573807690"/>
    <m/>
  </r>
  <r>
    <s v="SO0438"/>
    <s v="PS0039"/>
    <s v="ST0003"/>
    <x v="276"/>
    <s v="Success"/>
    <s v="CASH"/>
    <n v="61688120"/>
    <m/>
  </r>
  <r>
    <s v="SO0439"/>
    <s v="PS0017"/>
    <s v="ST0001"/>
    <x v="277"/>
    <s v="Success"/>
    <s v="CASH"/>
    <n v="68003950"/>
    <m/>
  </r>
  <r>
    <s v="SO0440"/>
    <s v="PS0024"/>
    <s v="ST0001"/>
    <x v="277"/>
    <s v="Success"/>
    <s v="CREDIT"/>
    <n v="466809400"/>
    <m/>
  </r>
  <r>
    <s v="SO0441"/>
    <s v="PS0029"/>
    <s v="ST0004"/>
    <x v="278"/>
    <s v="Success"/>
    <s v="CREDIT"/>
    <n v="293208330"/>
    <m/>
  </r>
  <r>
    <s v="SO0442"/>
    <s v="PS0021"/>
    <s v="ST0001"/>
    <x v="279"/>
    <s v="Success"/>
    <s v="CREDIT"/>
    <n v="348365640"/>
    <m/>
  </r>
  <r>
    <s v="SO0443"/>
    <s v="PS0032"/>
    <s v="ST0004"/>
    <x v="280"/>
    <s v="Success"/>
    <s v="CREDIT"/>
    <n v="346992660"/>
    <m/>
  </r>
  <r>
    <s v="SO0444"/>
    <s v="PS0011"/>
    <s v="ST0002"/>
    <x v="280"/>
    <s v="Success"/>
    <s v="CASH"/>
    <n v="223257690"/>
    <m/>
  </r>
  <r>
    <s v="SO0445"/>
    <s v="PS0032"/>
    <s v="ST0004"/>
    <x v="281"/>
    <s v="Success"/>
    <s v="CASH"/>
    <n v="222871220"/>
    <m/>
  </r>
  <r>
    <s v="SO0446"/>
    <s v="PS0028"/>
    <s v="ST0005"/>
    <x v="281"/>
    <s v="Success"/>
    <s v="CREDIT"/>
    <n v="327200160"/>
    <m/>
  </r>
  <r>
    <s v="SO0447"/>
    <s v="PS0020"/>
    <s v="ST0004"/>
    <x v="282"/>
    <s v="Success"/>
    <s v="CASH"/>
    <n v="14790600"/>
    <m/>
  </r>
  <r>
    <s v="SO0448"/>
    <s v="PS0031"/>
    <s v="ST0002"/>
    <x v="283"/>
    <s v="Failed"/>
    <s v="CREDIT"/>
    <n v="405716500"/>
    <s v="Partner Store canceled the order"/>
  </r>
  <r>
    <s v="SO0449"/>
    <s v="PS0025"/>
    <s v="ST0003"/>
    <x v="283"/>
    <s v="Success"/>
    <s v="CASH"/>
    <n v="5582772"/>
    <m/>
  </r>
  <r>
    <s v="SO0450"/>
    <s v="PS0040"/>
    <s v="ST0003"/>
    <x v="283"/>
    <s v="Success"/>
    <s v="CREDIT"/>
    <n v="347534900"/>
    <m/>
  </r>
  <r>
    <s v="SO0451"/>
    <s v="PS0028"/>
    <s v="ST0005"/>
    <x v="284"/>
    <s v="Failed"/>
    <s v="CASH"/>
    <n v="114624360"/>
    <s v="Partner Store canceled the order"/>
  </r>
  <r>
    <s v="SO0452"/>
    <s v="PS0030"/>
    <s v="ST0004"/>
    <x v="285"/>
    <s v="Failed"/>
    <s v="CREDIT"/>
    <n v="269597410"/>
    <s v="Partner Store canceled the order"/>
  </r>
  <r>
    <s v="SO0453"/>
    <s v="PS0040"/>
    <s v="ST0003"/>
    <x v="286"/>
    <s v="Success"/>
    <s v="CASH"/>
    <n v="141634360"/>
    <m/>
  </r>
  <r>
    <s v="SO0454"/>
    <s v="PS0040"/>
    <s v="ST0003"/>
    <x v="287"/>
    <s v="Success"/>
    <s v="CASH"/>
    <n v="33666630"/>
    <m/>
  </r>
  <r>
    <s v="SO0455"/>
    <s v="PS0027"/>
    <s v="ST0004"/>
    <x v="288"/>
    <s v="Success"/>
    <s v="CASH"/>
    <n v="149093180"/>
    <m/>
  </r>
  <r>
    <s v="SO0456"/>
    <s v="PS0004"/>
    <s v="ST0001"/>
    <x v="289"/>
    <s v="Success"/>
    <s v="CREDIT"/>
    <n v="902232180"/>
    <m/>
  </r>
  <r>
    <s v="SO0457"/>
    <s v="PS0010"/>
    <s v="ST0001"/>
    <x v="289"/>
    <s v="Success"/>
    <s v="CREDIT"/>
    <n v="457137630"/>
    <m/>
  </r>
  <r>
    <s v="SO0458"/>
    <s v="PS0021"/>
    <s v="ST0001"/>
    <x v="290"/>
    <s v="Failed"/>
    <s v="CASH"/>
    <n v="31238460"/>
    <s v="The product is unavailable from the vendor or there has been a product replacement"/>
  </r>
  <r>
    <s v="SO0459"/>
    <s v="PS0043"/>
    <s v="ST0004"/>
    <x v="290"/>
    <s v="Success"/>
    <s v="CASH"/>
    <n v="94733380"/>
    <m/>
  </r>
  <r>
    <s v="SO0460"/>
    <s v="PS0029"/>
    <s v="ST0004"/>
    <x v="290"/>
    <s v="Success"/>
    <s v="CREDIT"/>
    <n v="793863360"/>
    <m/>
  </r>
  <r>
    <s v="SO0461"/>
    <s v="PS0025"/>
    <s v="ST0003"/>
    <x v="291"/>
    <s v="Success"/>
    <s v="CREDIT"/>
    <n v="321893040"/>
    <m/>
  </r>
  <r>
    <s v="SO0462"/>
    <s v="PS0021"/>
    <s v="ST0001"/>
    <x v="292"/>
    <s v="Failed"/>
    <s v="CREDIT"/>
    <n v="453120443"/>
    <s v="Partner Store canceled the order"/>
  </r>
  <r>
    <s v="SO0463"/>
    <s v="PS0027"/>
    <s v="ST0004"/>
    <x v="293"/>
    <s v="Failed"/>
    <s v="CASH"/>
    <n v="49501800"/>
    <s v="Partner Store canceled the order"/>
  </r>
  <r>
    <s v="SO0464"/>
    <s v="PS0015"/>
    <s v="ST0004"/>
    <x v="294"/>
    <s v="Failed"/>
    <s v="CREDIT"/>
    <n v="329151070"/>
    <s v="The transaction agreement has undergone changes"/>
  </r>
  <r>
    <s v="SO0465"/>
    <s v="PS0004"/>
    <s v="ST0001"/>
    <x v="295"/>
    <s v="Success"/>
    <s v="CASH"/>
    <n v="39656480"/>
    <m/>
  </r>
  <r>
    <s v="SO0466"/>
    <s v="PS0011"/>
    <s v="ST0002"/>
    <x v="296"/>
    <s v="Success"/>
    <s v="CASH"/>
    <n v="7160790"/>
    <m/>
  </r>
  <r>
    <s v="SO0467"/>
    <s v="PS0025"/>
    <s v="ST0003"/>
    <x v="296"/>
    <s v="Success"/>
    <s v="CASH"/>
    <n v="187672500"/>
    <m/>
  </r>
  <r>
    <s v="SO0468"/>
    <s v="PS0030"/>
    <s v="ST0004"/>
    <x v="297"/>
    <s v="Success"/>
    <s v="CREDIT"/>
    <n v="622623064"/>
    <m/>
  </r>
  <r>
    <s v="SO0469"/>
    <s v="PS0032"/>
    <s v="ST0004"/>
    <x v="298"/>
    <s v="Success"/>
    <s v="CREDIT"/>
    <n v="703134740"/>
    <m/>
  </r>
  <r>
    <s v="SO0470"/>
    <s v="PS0026"/>
    <s v="ST0004"/>
    <x v="298"/>
    <s v="Success"/>
    <s v="CASH"/>
    <n v="180120000"/>
    <m/>
  </r>
  <r>
    <s v="SO0471"/>
    <s v="PS0017"/>
    <s v="ST0001"/>
    <x v="298"/>
    <s v="Success"/>
    <s v="CASH"/>
    <n v="27215500"/>
    <m/>
  </r>
  <r>
    <s v="SO0472"/>
    <s v="PS0025"/>
    <s v="ST0003"/>
    <x v="299"/>
    <s v="Success"/>
    <s v="CASH"/>
    <n v="141582620"/>
    <m/>
  </r>
  <r>
    <s v="SO0473"/>
    <s v="PS0033"/>
    <s v="ST0005"/>
    <x v="300"/>
    <s v="Success"/>
    <s v="CREDIT"/>
    <n v="437297980"/>
    <m/>
  </r>
  <r>
    <s v="SO0474"/>
    <s v="PS0006"/>
    <s v="ST0003"/>
    <x v="300"/>
    <s v="Success"/>
    <s v="CREDIT"/>
    <n v="356836000"/>
    <m/>
  </r>
  <r>
    <s v="SO0475"/>
    <s v="PS0011"/>
    <s v="ST0002"/>
    <x v="301"/>
    <s v="Failed"/>
    <s v="CREDIT"/>
    <n v="607403130"/>
    <s v="The transaction agreement has undergone changes"/>
  </r>
  <r>
    <s v="SO0476"/>
    <s v="PS0015"/>
    <s v="ST0004"/>
    <x v="301"/>
    <s v="Success"/>
    <s v="CASH"/>
    <n v="230340230"/>
    <m/>
  </r>
  <r>
    <s v="SO0477"/>
    <s v="PS0021"/>
    <s v="ST0001"/>
    <x v="302"/>
    <s v="Success"/>
    <s v="CASH"/>
    <n v="60663920"/>
    <m/>
  </r>
  <r>
    <s v="SO0478"/>
    <s v="PS0027"/>
    <s v="ST0004"/>
    <x v="303"/>
    <s v="Success"/>
    <s v="CREDIT"/>
    <n v="427511575"/>
    <m/>
  </r>
  <r>
    <s v="SO0479"/>
    <s v="PS0046"/>
    <s v="ST0003"/>
    <x v="303"/>
    <s v="Success"/>
    <s v="CASH"/>
    <n v="51420650"/>
    <m/>
  </r>
  <r>
    <s v="SO0480"/>
    <s v="PS0023"/>
    <s v="ST0003"/>
    <x v="304"/>
    <s v="Success"/>
    <s v="CREDIT"/>
    <n v="278248550"/>
    <m/>
  </r>
  <r>
    <s v="SO0481"/>
    <s v="PS0032"/>
    <s v="ST0004"/>
    <x v="304"/>
    <s v="Success"/>
    <s v="CASH"/>
    <n v="37900278"/>
    <m/>
  </r>
  <r>
    <s v="SO0482"/>
    <s v="PS0010"/>
    <s v="ST0001"/>
    <x v="304"/>
    <s v="Failed"/>
    <s v="CASH"/>
    <n v="207233250"/>
    <s v="Partner Store canceled the order"/>
  </r>
  <r>
    <s v="SO0483"/>
    <s v="PS0040"/>
    <s v="ST0003"/>
    <x v="304"/>
    <s v="Success"/>
    <s v="CREDIT"/>
    <n v="514956280"/>
    <m/>
  </r>
  <r>
    <s v="SO0484"/>
    <s v="PS0043"/>
    <s v="ST0004"/>
    <x v="305"/>
    <s v="Success"/>
    <s v="CREDIT"/>
    <n v="418152000"/>
    <m/>
  </r>
  <r>
    <s v="SO0485"/>
    <s v="PS0022"/>
    <s v="ST0004"/>
    <x v="306"/>
    <s v="Success"/>
    <s v="CREDIT"/>
    <n v="931519000"/>
    <m/>
  </r>
  <r>
    <s v="SO0486"/>
    <s v="PS0036"/>
    <s v="ST0005"/>
    <x v="306"/>
    <s v="Success"/>
    <s v="CREDIT"/>
    <n v="489839920"/>
    <m/>
  </r>
  <r>
    <s v="SO0487"/>
    <s v="PS0030"/>
    <s v="ST0004"/>
    <x v="306"/>
    <s v="Success"/>
    <s v="CREDIT"/>
    <n v="989382700"/>
    <m/>
  </r>
  <r>
    <s v="SO0488"/>
    <s v="PS0041"/>
    <s v="ST0001"/>
    <x v="307"/>
    <s v="Success"/>
    <s v="CASH"/>
    <n v="45683380"/>
    <m/>
  </r>
  <r>
    <s v="SO0489"/>
    <s v="PS0038"/>
    <s v="ST0004"/>
    <x v="307"/>
    <s v="Success"/>
    <s v="CREDIT"/>
    <n v="318096900"/>
    <m/>
  </r>
  <r>
    <s v="SO0490"/>
    <s v="PS0029"/>
    <s v="ST0004"/>
    <x v="308"/>
    <s v="Success"/>
    <s v="CASH"/>
    <n v="61893770"/>
    <m/>
  </r>
  <r>
    <s v="SO0491"/>
    <s v="PS0024"/>
    <s v="ST0001"/>
    <x v="309"/>
    <s v="Success"/>
    <s v="CASH"/>
    <n v="22409310"/>
    <m/>
  </r>
  <r>
    <s v="SO0492"/>
    <s v="PS0025"/>
    <s v="ST0003"/>
    <x v="309"/>
    <s v="Success"/>
    <s v="CASH"/>
    <n v="47837520"/>
    <m/>
  </r>
  <r>
    <s v="SO0493"/>
    <s v="PS0004"/>
    <s v="ST0001"/>
    <x v="310"/>
    <s v="Success"/>
    <s v="CREDIT"/>
    <n v="1275220310"/>
    <m/>
  </r>
  <r>
    <s v="SO0494"/>
    <s v="PS0024"/>
    <s v="ST0001"/>
    <x v="310"/>
    <s v="Success"/>
    <s v="CREDIT"/>
    <n v="297241230"/>
    <m/>
  </r>
  <r>
    <s v="SO0495"/>
    <s v="PS0012"/>
    <s v="ST0003"/>
    <x v="311"/>
    <s v="Success"/>
    <s v="CASH"/>
    <n v="230497844"/>
    <m/>
  </r>
  <r>
    <s v="SO0496"/>
    <s v="PS0016"/>
    <s v="ST0003"/>
    <x v="312"/>
    <s v="Success"/>
    <s v="CASH"/>
    <n v="97150260"/>
    <m/>
  </r>
  <r>
    <s v="SO0497"/>
    <s v="PS0049"/>
    <s v="ST0004"/>
    <x v="312"/>
    <s v="Success"/>
    <s v="CREDIT"/>
    <n v="420574990"/>
    <m/>
  </r>
  <r>
    <s v="SO0498"/>
    <s v="PS0008"/>
    <s v="ST0004"/>
    <x v="313"/>
    <s v="Success"/>
    <s v="CASH"/>
    <n v="102523230"/>
    <m/>
  </r>
  <r>
    <s v="SO0499"/>
    <s v="PS0014"/>
    <s v="ST0003"/>
    <x v="313"/>
    <s v="Failed"/>
    <s v="CREDIT"/>
    <n v="288364480"/>
    <s v="Partner Store canceled the order"/>
  </r>
  <r>
    <s v="SO0500"/>
    <s v="PS0044"/>
    <s v="ST0004"/>
    <x v="314"/>
    <s v="Success"/>
    <s v="CREDIT"/>
    <n v="891817920"/>
    <s v="transaction as agreed with the vendor"/>
  </r>
  <r>
    <s v="SO0501"/>
    <s v="PS0033"/>
    <s v="ST0005"/>
    <x v="315"/>
    <s v="Failed"/>
    <s v="CREDIT"/>
    <n v="335509160"/>
    <s v="The product is unavailable from the vendor or there has been a product replacement"/>
  </r>
  <r>
    <s v="SO0502"/>
    <s v="PS0035"/>
    <s v="ST0004"/>
    <x v="316"/>
    <s v="Success"/>
    <s v="CREDIT"/>
    <n v="346080570"/>
    <m/>
  </r>
  <r>
    <s v="SO0503"/>
    <s v="PS0003"/>
    <s v="ST0003"/>
    <x v="317"/>
    <s v="Success"/>
    <s v="CASH"/>
    <n v="23400000"/>
    <m/>
  </r>
  <r>
    <s v="SO0504"/>
    <s v="PS0020"/>
    <s v="ST0004"/>
    <x v="318"/>
    <s v="Success"/>
    <s v="CASH"/>
    <n v="99902170"/>
    <m/>
  </r>
  <r>
    <s v="SO0505"/>
    <s v="PS0011"/>
    <s v="ST0002"/>
    <x v="319"/>
    <s v="Success"/>
    <s v="CREDIT"/>
    <n v="318117750"/>
    <m/>
  </r>
  <r>
    <s v="SO0506"/>
    <s v="PS0020"/>
    <s v="ST0004"/>
    <x v="319"/>
    <s v="Success"/>
    <s v="CASH"/>
    <n v="1372400"/>
    <m/>
  </r>
  <r>
    <s v="SO0507"/>
    <s v="PS0032"/>
    <s v="ST0004"/>
    <x v="320"/>
    <s v="Success"/>
    <s v="CREDIT"/>
    <n v="348734130"/>
    <m/>
  </r>
  <r>
    <s v="SO0508"/>
    <s v="PS0008"/>
    <s v="ST0004"/>
    <x v="321"/>
    <s v="Failed"/>
    <s v="CASH"/>
    <n v="12821000"/>
    <s v="Partner Store canceled the order"/>
  </r>
  <r>
    <s v="SO0509"/>
    <s v="PS0026"/>
    <s v="ST0004"/>
    <x v="321"/>
    <s v="Success"/>
    <s v="CASH"/>
    <n v="59448680"/>
    <m/>
  </r>
  <r>
    <s v="SO0510"/>
    <s v="PS0018"/>
    <s v="ST0002"/>
    <x v="322"/>
    <s v="Success"/>
    <s v="CASH"/>
    <n v="35408520"/>
    <m/>
  </r>
  <r>
    <s v="SO0511"/>
    <s v="PS0039"/>
    <s v="ST0003"/>
    <x v="323"/>
    <s v="Success"/>
    <s v="CREDIT"/>
    <n v="424647510"/>
    <m/>
  </r>
  <r>
    <s v="SO0512"/>
    <s v="PS0005"/>
    <s v="ST0004"/>
    <x v="324"/>
    <s v="Success"/>
    <s v="CREDIT"/>
    <n v="343989890"/>
    <m/>
  </r>
  <r>
    <s v="SO0513"/>
    <s v="PS0010"/>
    <s v="ST0001"/>
    <x v="324"/>
    <s v="Failed"/>
    <s v="CASH"/>
    <n v="185828700"/>
    <s v="The product is unavailable from the vendor or there has been a product replacement"/>
  </r>
  <r>
    <s v="SO0514"/>
    <s v="PS0041"/>
    <s v="ST0001"/>
    <x v="325"/>
    <s v="Success"/>
    <s v="CREDIT"/>
    <n v="797598330"/>
    <m/>
  </r>
  <r>
    <s v="SO0515"/>
    <s v="PS0035"/>
    <s v="ST0004"/>
    <x v="325"/>
    <s v="Success"/>
    <s v="CREDIT"/>
    <n v="446565983"/>
    <m/>
  </r>
  <r>
    <s v="SO0516"/>
    <s v="PS0020"/>
    <s v="ST0004"/>
    <x v="326"/>
    <s v="Success"/>
    <s v="CASH"/>
    <n v="33075522"/>
    <m/>
  </r>
  <r>
    <s v="SO0517"/>
    <s v="PS0017"/>
    <s v="ST0001"/>
    <x v="327"/>
    <s v="Success"/>
    <s v="CASH"/>
    <n v="34433840"/>
    <m/>
  </r>
  <r>
    <s v="SO0518"/>
    <s v="PS0039"/>
    <s v="ST0003"/>
    <x v="327"/>
    <s v="Success"/>
    <s v="CREDIT"/>
    <n v="340093950"/>
    <m/>
  </r>
  <r>
    <s v="SO0519"/>
    <s v="PS0036"/>
    <s v="ST0005"/>
    <x v="327"/>
    <s v="Success"/>
    <s v="CREDIT"/>
    <n v="256545630"/>
    <m/>
  </r>
  <r>
    <s v="SO0520"/>
    <s v="PS0038"/>
    <s v="ST0004"/>
    <x v="328"/>
    <s v="Failed"/>
    <s v="CASH"/>
    <n v="140114040"/>
    <s v="The product is unavailable from the vendor or there has been a product replacement"/>
  </r>
  <r>
    <s v="SO0521"/>
    <s v="PS0048"/>
    <s v="ST0003"/>
    <x v="329"/>
    <s v="Success"/>
    <s v="CASH"/>
    <n v="41880969"/>
    <m/>
  </r>
  <r>
    <s v="SO0522"/>
    <s v="PS0033"/>
    <s v="ST0005"/>
    <x v="330"/>
    <s v="Success"/>
    <s v="CREDIT"/>
    <n v="576713370"/>
    <m/>
  </r>
  <r>
    <s v="SO0523"/>
    <s v="PS0035"/>
    <s v="ST0004"/>
    <x v="330"/>
    <s v="Success"/>
    <s v="CREDIT"/>
    <n v="561398400"/>
    <m/>
  </r>
  <r>
    <s v="SO0524"/>
    <s v="PS0003"/>
    <s v="ST0003"/>
    <x v="331"/>
    <s v="Success"/>
    <s v="CREDIT"/>
    <n v="981564100"/>
    <m/>
  </r>
  <r>
    <s v="SO0525"/>
    <s v="PS0040"/>
    <s v="ST0003"/>
    <x v="332"/>
    <s v="Success"/>
    <s v="CREDIT"/>
    <n v="574852020"/>
    <m/>
  </r>
  <r>
    <s v="SO0526"/>
    <s v="PS0007"/>
    <s v="ST0001"/>
    <x v="333"/>
    <s v="Success"/>
    <s v="CREDIT"/>
    <n v="320171360"/>
    <m/>
  </r>
  <r>
    <s v="SO0527"/>
    <s v="PS0033"/>
    <s v="ST0005"/>
    <x v="333"/>
    <s v="Success"/>
    <s v="CASH"/>
    <n v="146022870"/>
    <m/>
  </r>
  <r>
    <s v="SO0528"/>
    <s v="PS0041"/>
    <s v="ST0001"/>
    <x v="334"/>
    <s v="Success"/>
    <s v="CASH"/>
    <n v="242990250"/>
    <m/>
  </r>
  <r>
    <s v="SO0529"/>
    <s v="PS0009"/>
    <s v="ST0003"/>
    <x v="335"/>
    <s v="Success"/>
    <s v="CASH"/>
    <n v="31297500"/>
    <m/>
  </r>
  <r>
    <s v="SO0530"/>
    <s v="PS0002"/>
    <s v="ST0002"/>
    <x v="336"/>
    <s v="Success"/>
    <s v="CREDIT"/>
    <n v="597542290"/>
    <m/>
  </r>
  <r>
    <s v="SO0531"/>
    <s v="PS0027"/>
    <s v="ST0004"/>
    <x v="337"/>
    <s v="Success"/>
    <s v="CREDIT"/>
    <n v="309955260"/>
    <m/>
  </r>
  <r>
    <s v="SO0532"/>
    <s v="PS0009"/>
    <s v="ST0003"/>
    <x v="338"/>
    <s v="Failed"/>
    <s v="CASH"/>
    <n v="189428740"/>
    <s v="The product is unavailable from the vendor or there has been a product replacement"/>
  </r>
  <r>
    <s v="SO0533"/>
    <s v="PS0035"/>
    <s v="ST0004"/>
    <x v="339"/>
    <s v="Success"/>
    <s v="CASH"/>
    <n v="82668250"/>
    <m/>
  </r>
  <r>
    <s v="SO0534"/>
    <s v="PS0016"/>
    <s v="ST0003"/>
    <x v="339"/>
    <s v="Success"/>
    <s v="CASH"/>
    <n v="27198960"/>
    <m/>
  </r>
  <r>
    <s v="SO0535"/>
    <s v="PS0008"/>
    <s v="ST0004"/>
    <x v="339"/>
    <s v="Success"/>
    <s v="CASH"/>
    <n v="207230000"/>
    <m/>
  </r>
  <r>
    <s v="SO0536"/>
    <s v="PS0008"/>
    <s v="ST0004"/>
    <x v="340"/>
    <s v="Success"/>
    <s v="CREDIT"/>
    <n v="455817130"/>
    <m/>
  </r>
  <r>
    <s v="SO0537"/>
    <s v="PS0040"/>
    <s v="ST0003"/>
    <x v="341"/>
    <s v="Success"/>
    <s v="CASH"/>
    <n v="70308230"/>
    <m/>
  </r>
  <r>
    <s v="SO0538"/>
    <s v="PS0013"/>
    <s v="ST0001"/>
    <x v="342"/>
    <s v="Success"/>
    <s v="CASH"/>
    <n v="24569074"/>
    <m/>
  </r>
  <r>
    <s v="SO0539"/>
    <s v="PS0035"/>
    <s v="ST0004"/>
    <x v="343"/>
    <s v="Failed"/>
    <s v="CASH"/>
    <n v="36039010"/>
    <s v="The transaction agreement has undergone changes"/>
  </r>
  <r>
    <s v="SO0540"/>
    <s v="PS0043"/>
    <s v="ST0004"/>
    <x v="343"/>
    <s v="Success"/>
    <s v="CREDIT"/>
    <n v="319158560"/>
    <m/>
  </r>
  <r>
    <s v="SO0541"/>
    <s v="PS0022"/>
    <s v="ST0004"/>
    <x v="344"/>
    <s v="Success"/>
    <s v="CREDIT"/>
    <n v="692599490"/>
    <m/>
  </r>
  <r>
    <s v="SO0542"/>
    <s v="PS0031"/>
    <s v="ST0002"/>
    <x v="345"/>
    <s v="Success"/>
    <s v="CREDIT"/>
    <n v="989487270"/>
    <m/>
  </r>
  <r>
    <s v="SO0543"/>
    <s v="PS0047"/>
    <s v="ST0001"/>
    <x v="345"/>
    <s v="Success"/>
    <s v="CASH"/>
    <n v="121244770"/>
    <m/>
  </r>
  <r>
    <s v="SO0544"/>
    <s v="PS0044"/>
    <s v="ST0004"/>
    <x v="346"/>
    <s v="Success"/>
    <s v="CREDIT"/>
    <n v="338781560"/>
    <m/>
  </r>
  <r>
    <s v="SO0545"/>
    <s v="PS0023"/>
    <s v="ST0003"/>
    <x v="346"/>
    <s v="Success"/>
    <s v="CASH"/>
    <n v="160186460"/>
    <m/>
  </r>
  <r>
    <s v="SO0546"/>
    <s v="PS0032"/>
    <s v="ST0004"/>
    <x v="347"/>
    <s v="Success"/>
    <s v="CASH"/>
    <n v="100156980"/>
    <m/>
  </r>
  <r>
    <s v="SO0547"/>
    <s v="PS0034"/>
    <s v="ST0001"/>
    <x v="348"/>
    <s v="Failed"/>
    <s v="CASH"/>
    <n v="27202850"/>
    <s v="The transaction agreement has undergone changes"/>
  </r>
  <r>
    <s v="SO0548"/>
    <s v="PS0039"/>
    <s v="ST0003"/>
    <x v="349"/>
    <s v="Success"/>
    <s v="CREDIT"/>
    <n v="495578300"/>
    <m/>
  </r>
  <r>
    <s v="SO0549"/>
    <s v="PS0027"/>
    <s v="ST0004"/>
    <x v="349"/>
    <s v="Success"/>
    <s v="CASH"/>
    <n v="174592080"/>
    <m/>
  </r>
  <r>
    <s v="SO0550"/>
    <s v="PS0002"/>
    <s v="ST0002"/>
    <x v="350"/>
    <s v="Success"/>
    <s v="CASH"/>
    <n v="138945100"/>
    <m/>
  </r>
  <r>
    <s v="SO0551"/>
    <s v="PS0016"/>
    <s v="ST0003"/>
    <x v="350"/>
    <s v="Success"/>
    <s v="CASH"/>
    <n v="31479270"/>
    <m/>
  </r>
  <r>
    <s v="SO0552"/>
    <s v="PS0029"/>
    <s v="ST0004"/>
    <x v="350"/>
    <s v="Failed"/>
    <s v="CREDIT"/>
    <n v="312272180"/>
    <s v="The transaction agreement has undergone changes"/>
  </r>
  <r>
    <s v="SO0553"/>
    <s v="PS0034"/>
    <s v="ST0001"/>
    <x v="351"/>
    <s v="Success"/>
    <s v="CASH"/>
    <n v="10261610"/>
    <m/>
  </r>
  <r>
    <s v="SO0554"/>
    <s v="PS0034"/>
    <s v="ST0001"/>
    <x v="351"/>
    <s v="Success"/>
    <s v="CASH"/>
    <n v="37977030"/>
    <m/>
  </r>
  <r>
    <s v="SO0555"/>
    <s v="PS0007"/>
    <s v="ST0001"/>
    <x v="352"/>
    <s v="Success"/>
    <s v="CREDIT"/>
    <n v="323808100"/>
    <m/>
  </r>
  <r>
    <s v="SO0556"/>
    <s v="PS0046"/>
    <s v="ST0003"/>
    <x v="352"/>
    <s v="Success"/>
    <s v="CASH"/>
    <n v="215517950"/>
    <m/>
  </r>
  <r>
    <s v="SO0557"/>
    <s v="PS0045"/>
    <s v="ST0005"/>
    <x v="353"/>
    <s v="Success"/>
    <s v="CASH"/>
    <n v="79064950"/>
    <m/>
  </r>
  <r>
    <s v="SO0558"/>
    <s v="PS0029"/>
    <s v="ST0004"/>
    <x v="353"/>
    <s v="Success"/>
    <s v="CASH"/>
    <n v="38832924"/>
    <m/>
  </r>
  <r>
    <s v="SO0559"/>
    <s v="PS0024"/>
    <s v="ST0001"/>
    <x v="353"/>
    <s v="Success"/>
    <s v="CASH"/>
    <n v="36748380"/>
    <m/>
  </r>
  <r>
    <s v="SO0560"/>
    <s v="PS0025"/>
    <s v="ST0003"/>
    <x v="354"/>
    <s v="Success"/>
    <s v="CASH"/>
    <n v="125845600"/>
    <m/>
  </r>
  <r>
    <s v="SO0561"/>
    <s v="PS0039"/>
    <s v="ST0003"/>
    <x v="355"/>
    <s v="Success"/>
    <s v="CASH"/>
    <n v="148364970"/>
    <m/>
  </r>
  <r>
    <s v="SO0562"/>
    <s v="PS0050"/>
    <s v="ST0004"/>
    <x v="355"/>
    <s v="Success"/>
    <s v="CASH"/>
    <n v="50237520"/>
    <m/>
  </r>
  <r>
    <s v="SO0563"/>
    <s v="PS0039"/>
    <s v="ST0003"/>
    <x v="355"/>
    <s v="Failed"/>
    <s v="CREDIT"/>
    <n v="706752360"/>
    <s v="The transaction agreement has undergone changes"/>
  </r>
  <r>
    <s v="SO0564"/>
    <s v="PS0031"/>
    <s v="ST0002"/>
    <x v="355"/>
    <s v="Failed"/>
    <s v="CREDIT"/>
    <n v="782646120"/>
    <s v="The transaction agreement has undergone changes"/>
  </r>
  <r>
    <s v="SO0565"/>
    <s v="PS0043"/>
    <s v="ST0004"/>
    <x v="356"/>
    <s v="Success"/>
    <s v="CREDIT"/>
    <n v="298741830"/>
    <m/>
  </r>
  <r>
    <s v="SO0566"/>
    <s v="PS0034"/>
    <s v="ST0001"/>
    <x v="357"/>
    <s v="Success"/>
    <s v="CASH"/>
    <n v="45604410"/>
    <m/>
  </r>
  <r>
    <s v="SO0567"/>
    <s v="PS0004"/>
    <s v="ST0001"/>
    <x v="357"/>
    <s v="Success"/>
    <s v="CREDIT"/>
    <n v="769614390"/>
    <m/>
  </r>
  <r>
    <s v="SO0568"/>
    <s v="PS0018"/>
    <s v="ST0002"/>
    <x v="357"/>
    <s v="Failed"/>
    <s v="CASH"/>
    <n v="28001340"/>
    <s v="The transaction agreement has undergone changes"/>
  </r>
  <r>
    <s v="SO0569"/>
    <s v="PS0033"/>
    <s v="ST0005"/>
    <x v="358"/>
    <s v="Success"/>
    <s v="CASH"/>
    <n v="71586250"/>
    <m/>
  </r>
  <r>
    <s v="SO0570"/>
    <s v="PS0034"/>
    <s v="ST0001"/>
    <x v="359"/>
    <s v="Success"/>
    <s v="CREDIT"/>
    <n v="766102390"/>
    <m/>
  </r>
  <r>
    <s v="SO0571"/>
    <s v="PS0022"/>
    <s v="ST0004"/>
    <x v="359"/>
    <s v="Success"/>
    <s v="CREDIT"/>
    <n v="237471230"/>
    <m/>
  </r>
  <r>
    <s v="SO0572"/>
    <s v="PS0032"/>
    <s v="ST0004"/>
    <x v="360"/>
    <s v="Success"/>
    <s v="CASH"/>
    <n v="28464870"/>
    <m/>
  </r>
  <r>
    <s v="SO0573"/>
    <s v="PS0012"/>
    <s v="ST0003"/>
    <x v="360"/>
    <s v="Success"/>
    <s v="CREDIT"/>
    <n v="584621160"/>
    <m/>
  </r>
  <r>
    <s v="SO0574"/>
    <s v="PS0041"/>
    <s v="ST0001"/>
    <x v="361"/>
    <s v="Failed"/>
    <s v="CREDIT"/>
    <n v="322981730"/>
    <s v="The product is unavailable from the vendor or there has been a product replacement"/>
  </r>
  <r>
    <s v="SO0575"/>
    <s v="PS0037"/>
    <s v="ST0002"/>
    <x v="362"/>
    <s v="Success"/>
    <s v="CASH"/>
    <n v="73200000"/>
    <m/>
  </r>
  <r>
    <s v="SO0576"/>
    <s v="PS0026"/>
    <s v="ST0004"/>
    <x v="363"/>
    <s v="Success"/>
    <s v="CASH"/>
    <n v="66637450"/>
    <m/>
  </r>
  <r>
    <s v="SO0577"/>
    <s v="PS0044"/>
    <s v="ST0004"/>
    <x v="364"/>
    <s v="Success"/>
    <s v="CREDIT"/>
    <n v="643499940"/>
    <m/>
  </r>
  <r>
    <s v="SO0578"/>
    <s v="PS0012"/>
    <s v="ST0003"/>
    <x v="365"/>
    <s v="Success"/>
    <s v="CREDIT"/>
    <n v="381646662"/>
    <m/>
  </r>
  <r>
    <s v="SO0579"/>
    <s v="PS0046"/>
    <s v="ST0003"/>
    <x v="366"/>
    <s v="Failed"/>
    <s v="CREDIT"/>
    <n v="436417610"/>
    <s v="The product is unavailable from the vendor or there has been a product replacement"/>
  </r>
  <r>
    <s v="SO0580"/>
    <s v="PS0020"/>
    <s v="ST0004"/>
    <x v="367"/>
    <s v="Success"/>
    <s v="CASH"/>
    <n v="12236940"/>
    <m/>
  </r>
  <r>
    <s v="SO0581"/>
    <s v="PS0041"/>
    <s v="ST0001"/>
    <x v="367"/>
    <s v="Success"/>
    <s v="CASH"/>
    <n v="32556153"/>
    <m/>
  </r>
  <r>
    <s v="SO0582"/>
    <s v="PS0021"/>
    <s v="ST0001"/>
    <x v="368"/>
    <s v="Success"/>
    <s v="CASH"/>
    <n v="223239010"/>
    <m/>
  </r>
  <r>
    <s v="SO0583"/>
    <s v="PS0037"/>
    <s v="ST0002"/>
    <x v="368"/>
    <s v="Success"/>
    <s v="CASH"/>
    <n v="31888080.000000004"/>
    <m/>
  </r>
  <r>
    <s v="SO0584"/>
    <s v="PS0037"/>
    <s v="ST0002"/>
    <x v="368"/>
    <s v="Success"/>
    <s v="CASH"/>
    <n v="12786150"/>
    <m/>
  </r>
  <r>
    <s v="SO0585"/>
    <s v="PS0028"/>
    <s v="ST0005"/>
    <x v="369"/>
    <s v="Success"/>
    <s v="CASH"/>
    <n v="119694800"/>
    <m/>
  </r>
  <r>
    <s v="SO0586"/>
    <s v="PS0008"/>
    <s v="ST0004"/>
    <x v="369"/>
    <s v="Success"/>
    <s v="CASH"/>
    <n v="16897440"/>
    <m/>
  </r>
  <r>
    <s v="SO0587"/>
    <s v="PS0008"/>
    <s v="ST0004"/>
    <x v="369"/>
    <s v="Failed"/>
    <s v="CREDIT"/>
    <n v="263493360"/>
    <s v="Partner Store canceled the order"/>
  </r>
  <r>
    <s v="SO0588"/>
    <s v="PS0009"/>
    <s v="ST0003"/>
    <x v="370"/>
    <s v="Success"/>
    <s v="CASH"/>
    <n v="141790620"/>
    <m/>
  </r>
  <r>
    <s v="SO0589"/>
    <s v="PS0049"/>
    <s v="ST0004"/>
    <x v="371"/>
    <s v="Failed"/>
    <s v="CASH"/>
    <n v="73889380"/>
    <s v="The product is unavailable from the vendor or there has been a product replacement"/>
  </r>
  <r>
    <s v="SO0590"/>
    <s v="PS0036"/>
    <s v="ST0005"/>
    <x v="372"/>
    <s v="Failed"/>
    <s v="CASH"/>
    <n v="96615016"/>
    <s v="The product is unavailable from the vendor or there has been a product replacement"/>
  </r>
  <r>
    <s v="SO0591"/>
    <s v="PS0016"/>
    <s v="ST0003"/>
    <x v="373"/>
    <s v="Success"/>
    <s v="CASH"/>
    <n v="17347000"/>
    <m/>
  </r>
  <r>
    <s v="SO0592"/>
    <s v="PS0012"/>
    <s v="ST0003"/>
    <x v="373"/>
    <s v="Success"/>
    <s v="CREDIT"/>
    <n v="268924890"/>
    <m/>
  </r>
  <r>
    <s v="SO0593"/>
    <s v="PS0027"/>
    <s v="ST0004"/>
    <x v="374"/>
    <s v="Success"/>
    <s v="CASH"/>
    <n v="65189950"/>
    <m/>
  </r>
  <r>
    <s v="SO0594"/>
    <s v="PS0027"/>
    <s v="ST0004"/>
    <x v="374"/>
    <s v="Failed"/>
    <s v="CASH"/>
    <n v="28053690"/>
    <s v="Partner Store canceled the order"/>
  </r>
  <r>
    <s v="SO0595"/>
    <s v="PS0041"/>
    <s v="ST0001"/>
    <x v="375"/>
    <s v="Failed"/>
    <s v="CASH"/>
    <n v="152288840"/>
    <s v="The product is unavailable from the vendor or there has been a product replacement"/>
  </r>
  <r>
    <s v="SO0596"/>
    <s v="PS0031"/>
    <s v="ST0002"/>
    <x v="376"/>
    <s v="Success"/>
    <s v="CREDIT"/>
    <n v="753146848"/>
    <m/>
  </r>
  <r>
    <s v="SO0597"/>
    <s v="PS0037"/>
    <s v="ST0002"/>
    <x v="376"/>
    <s v="Success"/>
    <s v="CREDIT"/>
    <n v="475476370"/>
    <m/>
  </r>
  <r>
    <s v="SO0598"/>
    <s v="PS0003"/>
    <s v="ST0003"/>
    <x v="377"/>
    <s v="Failed"/>
    <s v="CREDIT"/>
    <n v="906069320"/>
    <s v="The transaction agreement has undergone changes"/>
  </r>
  <r>
    <s v="SO0599"/>
    <s v="PS0028"/>
    <s v="ST0005"/>
    <x v="378"/>
    <s v="Success"/>
    <s v="CREDIT"/>
    <n v="774261840"/>
    <m/>
  </r>
  <r>
    <s v="SO0600"/>
    <s v="PS0018"/>
    <s v="ST0002"/>
    <x v="379"/>
    <s v="Success"/>
    <s v="CASH"/>
    <n v="32892530"/>
    <m/>
  </r>
  <r>
    <s v="SO0601"/>
    <s v="PS0023"/>
    <s v="ST0003"/>
    <x v="379"/>
    <s v="Success"/>
    <s v="CASH"/>
    <n v="50847720"/>
    <m/>
  </r>
  <r>
    <s v="SO0602"/>
    <s v="PS0034"/>
    <s v="ST0001"/>
    <x v="380"/>
    <s v="Success"/>
    <s v="CASH"/>
    <n v="11959200"/>
    <m/>
  </r>
  <r>
    <s v="SO0603"/>
    <s v="PS0019"/>
    <s v="ST0005"/>
    <x v="380"/>
    <s v="Success"/>
    <s v="CASH"/>
    <n v="187848390"/>
    <m/>
  </r>
  <r>
    <s v="SO0604"/>
    <s v="PS0016"/>
    <s v="ST0003"/>
    <x v="381"/>
    <s v="Failed"/>
    <s v="CREDIT"/>
    <n v="413246280"/>
    <s v="The product is unavailable from the vendor or there has been a product replacement"/>
  </r>
  <r>
    <s v="SO0605"/>
    <s v="PS0020"/>
    <s v="ST0004"/>
    <x v="382"/>
    <s v="Success"/>
    <s v="CREDIT"/>
    <n v="289564490"/>
    <m/>
  </r>
  <r>
    <s v="SO0606"/>
    <s v="PS0004"/>
    <s v="ST0001"/>
    <x v="382"/>
    <s v="Failed"/>
    <s v="CASH"/>
    <n v="140355660"/>
    <s v="The product is unavailable from the vendor or there has been a product replacement"/>
  </r>
  <r>
    <s v="SO0607"/>
    <s v="PS0043"/>
    <s v="ST0004"/>
    <x v="383"/>
    <s v="Success"/>
    <s v="CREDIT"/>
    <n v="697134740"/>
    <m/>
  </r>
  <r>
    <s v="SO0608"/>
    <s v="PS0010"/>
    <s v="ST0001"/>
    <x v="384"/>
    <s v="Success"/>
    <s v="CREDIT"/>
    <n v="723540090"/>
    <m/>
  </r>
  <r>
    <s v="SO0609"/>
    <s v="PS0032"/>
    <s v="ST0004"/>
    <x v="384"/>
    <s v="Success"/>
    <s v="CASH"/>
    <n v="204669210"/>
    <m/>
  </r>
  <r>
    <s v="SO0610"/>
    <s v="PS0018"/>
    <s v="ST0002"/>
    <x v="385"/>
    <s v="Success"/>
    <s v="CASH"/>
    <n v="95288150"/>
    <m/>
  </r>
  <r>
    <s v="SO0611"/>
    <s v="PS0045"/>
    <s v="ST0005"/>
    <x v="386"/>
    <s v="Success"/>
    <s v="CREDIT"/>
    <n v="549704000"/>
    <m/>
  </r>
  <r>
    <s v="SO0612"/>
    <s v="PS0016"/>
    <s v="ST0003"/>
    <x v="387"/>
    <s v="Success"/>
    <s v="CASH"/>
    <n v="53232166"/>
    <m/>
  </r>
  <r>
    <s v="SO0613"/>
    <s v="PS0021"/>
    <s v="ST0001"/>
    <x v="387"/>
    <s v="Success"/>
    <s v="CREDIT"/>
    <n v="620049310"/>
    <m/>
  </r>
  <r>
    <s v="SO0614"/>
    <s v="PS0011"/>
    <s v="ST0002"/>
    <x v="388"/>
    <s v="Success"/>
    <s v="CASH"/>
    <n v="153844767"/>
    <m/>
  </r>
  <r>
    <s v="SO0615"/>
    <s v="PS0024"/>
    <s v="ST0001"/>
    <x v="388"/>
    <s v="Success"/>
    <s v="CASH"/>
    <n v="78036900"/>
    <m/>
  </r>
  <r>
    <s v="SO0616"/>
    <s v="PS0045"/>
    <s v="ST0005"/>
    <x v="389"/>
    <s v="Success"/>
    <s v="CASH"/>
    <n v="165172200"/>
    <m/>
  </r>
  <r>
    <s v="SO0617"/>
    <s v="PS0050"/>
    <s v="ST0004"/>
    <x v="390"/>
    <s v="Failed"/>
    <s v="CASH"/>
    <n v="37852500"/>
    <s v="The transaction agreement has undergone changes"/>
  </r>
  <r>
    <s v="SO0618"/>
    <s v="PS0036"/>
    <s v="ST0005"/>
    <x v="390"/>
    <s v="Success"/>
    <s v="CREDIT"/>
    <n v="432394000"/>
    <m/>
  </r>
  <r>
    <s v="SO0619"/>
    <s v="PS0045"/>
    <s v="ST0005"/>
    <x v="390"/>
    <s v="Failed"/>
    <s v="CASH"/>
    <n v="21584280"/>
    <s v="Partner Store canceled the order"/>
  </r>
  <r>
    <s v="SO0620"/>
    <s v="PS0026"/>
    <s v="ST0004"/>
    <x v="391"/>
    <s v="Success"/>
    <s v="CASH"/>
    <n v="30330250"/>
    <m/>
  </r>
  <r>
    <s v="SO0621"/>
    <s v="PS0043"/>
    <s v="ST0004"/>
    <x v="391"/>
    <s v="Success"/>
    <s v="CASH"/>
    <n v="48241680"/>
    <m/>
  </r>
  <r>
    <s v="SO0622"/>
    <s v="PS0040"/>
    <s v="ST0003"/>
    <x v="391"/>
    <s v="Success"/>
    <s v="CASH"/>
    <n v="231435060"/>
    <m/>
  </r>
  <r>
    <s v="SO0623"/>
    <s v="PS0027"/>
    <s v="ST0004"/>
    <x v="392"/>
    <s v="Success"/>
    <s v="CREDIT"/>
    <n v="334301250"/>
    <m/>
  </r>
  <r>
    <s v="SO0624"/>
    <s v="PS0039"/>
    <s v="ST0003"/>
    <x v="393"/>
    <s v="Success"/>
    <s v="CREDIT"/>
    <n v="267482270.00000003"/>
    <m/>
  </r>
  <r>
    <s v="SO0625"/>
    <s v="PS0040"/>
    <s v="ST0003"/>
    <x v="394"/>
    <s v="Success"/>
    <s v="CASH"/>
    <n v="170164750"/>
    <m/>
  </r>
  <r>
    <s v="SO0626"/>
    <s v="PS0022"/>
    <s v="ST0004"/>
    <x v="395"/>
    <s v="Success"/>
    <s v="CREDIT"/>
    <n v="510373780"/>
    <m/>
  </r>
  <r>
    <s v="SO0627"/>
    <s v="PS0002"/>
    <s v="ST0002"/>
    <x v="396"/>
    <s v="Success"/>
    <s v="CREDIT"/>
    <n v="308202980"/>
    <m/>
  </r>
  <r>
    <s v="SO0628"/>
    <s v="PS0039"/>
    <s v="ST0003"/>
    <x v="397"/>
    <s v="Success"/>
    <s v="CREDIT"/>
    <n v="383492980"/>
    <m/>
  </r>
  <r>
    <s v="SO0629"/>
    <s v="PS0017"/>
    <s v="ST0001"/>
    <x v="398"/>
    <s v="Success"/>
    <s v="CASH"/>
    <n v="237464316"/>
    <m/>
  </r>
  <r>
    <s v="SO0630"/>
    <s v="PS0043"/>
    <s v="ST0004"/>
    <x v="399"/>
    <s v="Success"/>
    <s v="CASH"/>
    <n v="153748320"/>
    <m/>
  </r>
  <r>
    <s v="SO0631"/>
    <s v="PS0036"/>
    <s v="ST0005"/>
    <x v="400"/>
    <s v="Success"/>
    <s v="CASH"/>
    <n v="185151040"/>
    <m/>
  </r>
  <r>
    <s v="SO0632"/>
    <s v="PS0018"/>
    <s v="ST0002"/>
    <x v="401"/>
    <s v="Success"/>
    <s v="CREDIT"/>
    <n v="777612460"/>
    <s v="transaction as agreed with the vendor"/>
  </r>
  <r>
    <s v="SO0633"/>
    <s v="PS0003"/>
    <s v="ST0003"/>
    <x v="402"/>
    <s v="Success"/>
    <s v="CREDIT"/>
    <n v="847354060"/>
    <m/>
  </r>
  <r>
    <s v="SO0634"/>
    <s v="PS0022"/>
    <s v="ST0004"/>
    <x v="402"/>
    <s v="Success"/>
    <s v="CASH"/>
    <n v="27190650"/>
    <m/>
  </r>
  <r>
    <s v="SO0635"/>
    <s v="PS0001"/>
    <s v="ST0005"/>
    <x v="403"/>
    <s v="Success"/>
    <s v="CREDIT"/>
    <n v="341345130"/>
    <m/>
  </r>
  <r>
    <s v="SO0636"/>
    <s v="PS0029"/>
    <s v="ST0004"/>
    <x v="404"/>
    <s v="Success"/>
    <s v="CREDIT"/>
    <n v="299106360"/>
    <m/>
  </r>
  <r>
    <s v="SO0637"/>
    <s v="PS0010"/>
    <s v="ST0001"/>
    <x v="405"/>
    <s v="Success"/>
    <s v="CASH"/>
    <n v="100862630"/>
    <m/>
  </r>
  <r>
    <s v="SO0638"/>
    <s v="PS0036"/>
    <s v="ST0005"/>
    <x v="405"/>
    <s v="Failed"/>
    <s v="CASH"/>
    <n v="61624752"/>
    <s v="The product is unavailable from the vendor or there has been a product replacement"/>
  </r>
  <r>
    <s v="SO0639"/>
    <s v="PS0003"/>
    <s v="ST0003"/>
    <x v="406"/>
    <s v="Success"/>
    <s v="CASH"/>
    <n v="160263800"/>
    <m/>
  </r>
  <r>
    <s v="SO0640"/>
    <s v="PS0050"/>
    <s v="ST0004"/>
    <x v="407"/>
    <s v="Failed"/>
    <s v="CREDIT"/>
    <n v="377834240"/>
    <s v="Partner Store canceled the order"/>
  </r>
  <r>
    <s v="SO0641"/>
    <s v="PS0037"/>
    <s v="ST0002"/>
    <x v="408"/>
    <s v="Success"/>
    <s v="CASH"/>
    <n v="28037600"/>
    <m/>
  </r>
  <r>
    <s v="SO0642"/>
    <s v="PS0021"/>
    <s v="ST0001"/>
    <x v="408"/>
    <s v="Success"/>
    <s v="CASH"/>
    <n v="24375575"/>
    <m/>
  </r>
  <r>
    <s v="SO0643"/>
    <s v="PS0046"/>
    <s v="ST0003"/>
    <x v="409"/>
    <s v="Success"/>
    <s v="CREDIT"/>
    <n v="500863890"/>
    <m/>
  </r>
  <r>
    <s v="SO0644"/>
    <s v="PS0017"/>
    <s v="ST0001"/>
    <x v="410"/>
    <s v="Success"/>
    <s v="CASH"/>
    <n v="25301920"/>
    <m/>
  </r>
  <r>
    <s v="SO0645"/>
    <s v="PS0048"/>
    <s v="ST0003"/>
    <x v="411"/>
    <s v="Success"/>
    <s v="CASH"/>
    <n v="160051710"/>
    <m/>
  </r>
  <r>
    <s v="SO0646"/>
    <s v="PS0031"/>
    <s v="ST0002"/>
    <x v="411"/>
    <s v="Failed"/>
    <s v="CASH"/>
    <n v="192581520"/>
    <s v="The transaction agreement has undergone changes"/>
  </r>
  <r>
    <s v="SO0647"/>
    <s v="PS0007"/>
    <s v="ST0001"/>
    <x v="411"/>
    <s v="Failed"/>
    <s v="CASH"/>
    <n v="13458240"/>
    <s v="Partner Store canceled the order"/>
  </r>
  <r>
    <s v="SO0648"/>
    <s v="PS0013"/>
    <s v="ST0001"/>
    <x v="412"/>
    <s v="Success"/>
    <s v="CASH"/>
    <n v="133854110"/>
    <m/>
  </r>
  <r>
    <s v="SO0649"/>
    <s v="PS0021"/>
    <s v="ST0001"/>
    <x v="413"/>
    <s v="Failed"/>
    <s v="CREDIT"/>
    <n v="297750470"/>
    <s v="The product is unavailable from the vendor or there has been a product replacement"/>
  </r>
  <r>
    <s v="SO0650"/>
    <s v="PS0026"/>
    <s v="ST0004"/>
    <x v="414"/>
    <s v="Success"/>
    <s v="CREDIT"/>
    <n v="329445090"/>
    <m/>
  </r>
  <r>
    <s v="SO0651"/>
    <s v="PS0017"/>
    <s v="ST0001"/>
    <x v="415"/>
    <s v="Failed"/>
    <s v="CASH"/>
    <n v="87111010"/>
    <s v="The transaction agreement has undergone changes"/>
  </r>
  <r>
    <s v="SO0652"/>
    <s v="PS0050"/>
    <s v="ST0004"/>
    <x v="416"/>
    <s v="Failed"/>
    <s v="CREDIT"/>
    <n v="596716000"/>
    <s v="The product is unavailable from the vendor or there has been a product replacement"/>
  </r>
  <r>
    <s v="SO0653"/>
    <s v="PS0015"/>
    <s v="ST0004"/>
    <x v="417"/>
    <s v="Success"/>
    <s v="CREDIT"/>
    <n v="462918120"/>
    <m/>
  </r>
  <r>
    <s v="SO0654"/>
    <s v="PS0049"/>
    <s v="ST0004"/>
    <x v="417"/>
    <s v="Success"/>
    <s v="CREDIT"/>
    <n v="458407850"/>
    <m/>
  </r>
  <r>
    <s v="SO0655"/>
    <s v="PS0014"/>
    <s v="ST0003"/>
    <x v="418"/>
    <s v="Failed"/>
    <s v="CREDIT"/>
    <n v="686829600"/>
    <s v="The transaction agreement has undergone changes"/>
  </r>
  <r>
    <s v="SO0656"/>
    <s v="PS0009"/>
    <s v="ST0003"/>
    <x v="418"/>
    <s v="Failed"/>
    <s v="CASH"/>
    <n v="9306000"/>
    <s v="Partner Store canceled the order"/>
  </r>
  <r>
    <s v="SO0657"/>
    <s v="PS0031"/>
    <s v="ST0002"/>
    <x v="419"/>
    <s v="Success"/>
    <s v="CREDIT"/>
    <n v="507346350"/>
    <m/>
  </r>
  <r>
    <s v="SO0658"/>
    <s v="PS0020"/>
    <s v="ST0004"/>
    <x v="419"/>
    <s v="Failed"/>
    <s v="CASH"/>
    <n v="131293400"/>
    <s v="The product is unavailable from the vendor or there has been a product replacement"/>
  </r>
  <r>
    <s v="SO0659"/>
    <s v="PS0010"/>
    <s v="ST0001"/>
    <x v="420"/>
    <s v="Failed"/>
    <s v="CASH"/>
    <n v="52314090"/>
    <s v="The transaction agreement has undergone changes"/>
  </r>
  <r>
    <s v="SO0660"/>
    <s v="PS0029"/>
    <s v="ST0004"/>
    <x v="421"/>
    <s v="Success"/>
    <s v="CASH"/>
    <n v="202870110"/>
    <m/>
  </r>
  <r>
    <s v="SO0661"/>
    <s v="PS0009"/>
    <s v="ST0003"/>
    <x v="421"/>
    <s v="Failed"/>
    <s v="CREDIT"/>
    <n v="1094558090"/>
    <s v="Partner Store canceled the order"/>
  </r>
  <r>
    <s v="SO0662"/>
    <s v="PS0026"/>
    <s v="ST0004"/>
    <x v="422"/>
    <s v="Success"/>
    <s v="CREDIT"/>
    <n v="690046750"/>
    <s v="transaction as agreed with the vendor"/>
  </r>
  <r>
    <s v="SO0663"/>
    <s v="PS0050"/>
    <s v="ST0004"/>
    <x v="422"/>
    <s v="Success"/>
    <s v="CREDIT"/>
    <n v="303438540"/>
    <m/>
  </r>
  <r>
    <s v="SO0664"/>
    <s v="PS0021"/>
    <s v="ST0001"/>
    <x v="422"/>
    <s v="Success"/>
    <s v="CASH"/>
    <n v="100126350"/>
    <m/>
  </r>
  <r>
    <s v="SO0665"/>
    <s v="PS0006"/>
    <s v="ST0003"/>
    <x v="423"/>
    <s v="Failed"/>
    <s v="CREDIT"/>
    <n v="439462920"/>
    <s v="The transaction agreement has undergone changes"/>
  </r>
  <r>
    <s v="SO0666"/>
    <s v="PS0045"/>
    <s v="ST0005"/>
    <x v="424"/>
    <s v="Success"/>
    <s v="CREDIT"/>
    <n v="398362130"/>
    <m/>
  </r>
  <r>
    <s v="SO0667"/>
    <s v="PS0022"/>
    <s v="ST0004"/>
    <x v="425"/>
    <s v="Success"/>
    <s v="CASH"/>
    <n v="30596070"/>
    <m/>
  </r>
  <r>
    <s v="SO0668"/>
    <s v="PS0030"/>
    <s v="ST0004"/>
    <x v="425"/>
    <s v="Failed"/>
    <s v="CASH"/>
    <n v="162644450"/>
    <s v="The product is unavailable from the vendor or there has been a product replacement"/>
  </r>
  <r>
    <s v="SO0669"/>
    <s v="PS0030"/>
    <s v="ST0004"/>
    <x v="425"/>
    <s v="Success"/>
    <s v="CREDIT"/>
    <n v="504769140"/>
    <m/>
  </r>
  <r>
    <s v="SO0670"/>
    <s v="PS0024"/>
    <s v="ST0001"/>
    <x v="426"/>
    <s v="Success"/>
    <s v="CASH"/>
    <n v="24349350"/>
    <m/>
  </r>
  <r>
    <s v="SO0671"/>
    <s v="PS0014"/>
    <s v="ST0003"/>
    <x v="427"/>
    <s v="Failed"/>
    <s v="CREDIT"/>
    <n v="369354780"/>
    <s v="The product is unavailable from the vendor or there has been a product replacement"/>
  </r>
  <r>
    <s v="SO0672"/>
    <s v="PS0019"/>
    <s v="ST0005"/>
    <x v="428"/>
    <s v="Success"/>
    <s v="CREDIT"/>
    <n v="383303200"/>
    <m/>
  </r>
  <r>
    <s v="SO0673"/>
    <s v="PS0001"/>
    <s v="ST0005"/>
    <x v="429"/>
    <s v="Success"/>
    <s v="CREDIT"/>
    <n v="327957210"/>
    <m/>
  </r>
  <r>
    <s v="SO0674"/>
    <s v="PS0043"/>
    <s v="ST0004"/>
    <x v="430"/>
    <s v="Success"/>
    <s v="CASH"/>
    <n v="11643870"/>
    <m/>
  </r>
  <r>
    <s v="SO0675"/>
    <s v="PS0042"/>
    <s v="ST0002"/>
    <x v="431"/>
    <s v="Success"/>
    <s v="CASH"/>
    <n v="115853690"/>
    <m/>
  </r>
  <r>
    <s v="SO0676"/>
    <s v="PS0041"/>
    <s v="ST0001"/>
    <x v="431"/>
    <s v="Failed"/>
    <s v="CREDIT"/>
    <n v="464090200"/>
    <s v="Partner Store canceled the order"/>
  </r>
  <r>
    <s v="SO0677"/>
    <s v="PS0022"/>
    <s v="ST0004"/>
    <x v="432"/>
    <s v="Success"/>
    <s v="CASH"/>
    <n v="110762670"/>
    <m/>
  </r>
  <r>
    <s v="SO0678"/>
    <s v="PS0009"/>
    <s v="ST0003"/>
    <x v="433"/>
    <s v="Failed"/>
    <s v="CREDIT"/>
    <n v="592193270"/>
    <s v="The product is unavailable from the vendor or there has been a product replacement"/>
  </r>
  <r>
    <s v="SO0679"/>
    <s v="PS0032"/>
    <s v="ST0004"/>
    <x v="434"/>
    <s v="Failed"/>
    <s v="CREDIT"/>
    <n v="465075580"/>
    <s v="Partner Store canceled the order"/>
  </r>
  <r>
    <s v="SO0680"/>
    <s v="PS0012"/>
    <s v="ST0003"/>
    <x v="435"/>
    <s v="Failed"/>
    <s v="CASH"/>
    <n v="116135652"/>
    <s v="The transaction agreement has undergone changes"/>
  </r>
  <r>
    <s v="SO0681"/>
    <s v="PS0031"/>
    <s v="ST0002"/>
    <x v="436"/>
    <s v="Failed"/>
    <s v="CREDIT"/>
    <n v="264912970.00000003"/>
    <s v="The transaction agreement has undergone changes"/>
  </r>
  <r>
    <s v="SO0682"/>
    <s v="PS0049"/>
    <s v="ST0004"/>
    <x v="437"/>
    <s v="Failed"/>
    <s v="CASH"/>
    <n v="178944450"/>
    <s v="The transaction agreement has undergone changes"/>
  </r>
  <r>
    <s v="SO0683"/>
    <s v="PS0040"/>
    <s v="ST0003"/>
    <x v="437"/>
    <s v="Success"/>
    <s v="CASH"/>
    <n v="33426250"/>
    <m/>
  </r>
  <r>
    <s v="SO0684"/>
    <s v="PS0027"/>
    <s v="ST0004"/>
    <x v="438"/>
    <s v="Failed"/>
    <s v="CREDIT"/>
    <n v="346950589"/>
    <s v="Partner Store canceled the order"/>
  </r>
  <r>
    <s v="SO0685"/>
    <s v="PS0042"/>
    <s v="ST0002"/>
    <x v="438"/>
    <s v="Success"/>
    <s v="CREDIT"/>
    <n v="1106694770"/>
    <s v="transaction as agreed with the vendor"/>
  </r>
  <r>
    <s v="SO0686"/>
    <s v="PS0018"/>
    <s v="ST0002"/>
    <x v="439"/>
    <s v="Failed"/>
    <s v="CREDIT"/>
    <n v="301584860"/>
    <s v="Partner Store canceled the order"/>
  </r>
  <r>
    <s v="SO0687"/>
    <s v="PS0007"/>
    <s v="ST0001"/>
    <x v="439"/>
    <s v="Failed"/>
    <s v="CASH"/>
    <n v="111810362"/>
    <s v="The product is unavailable from the vendor or there has been a product replacement"/>
  </r>
  <r>
    <s v="SO0688"/>
    <s v="PS0014"/>
    <s v="ST0003"/>
    <x v="440"/>
    <s v="Success"/>
    <s v="CASH"/>
    <n v="198702460"/>
    <m/>
  </r>
  <r>
    <s v="SO0689"/>
    <s v="PS0002"/>
    <s v="ST0002"/>
    <x v="440"/>
    <s v="Failed"/>
    <s v="CREDIT"/>
    <n v="410983051"/>
    <s v="The product is unavailable from the vendor or there has been a product replacement"/>
  </r>
  <r>
    <s v="SO0690"/>
    <s v="PS0013"/>
    <s v="ST0001"/>
    <x v="441"/>
    <s v="Failed"/>
    <s v="CASH"/>
    <n v="7549080"/>
    <s v="The transaction agreement has undergone changes"/>
  </r>
  <r>
    <s v="SO0691"/>
    <s v="PS0010"/>
    <s v="ST0001"/>
    <x v="441"/>
    <s v="Success"/>
    <s v="CASH"/>
    <n v="24012110"/>
    <m/>
  </r>
  <r>
    <s v="SO0692"/>
    <s v="PS0016"/>
    <s v="ST0003"/>
    <x v="442"/>
    <s v="Failed"/>
    <s v="CASH"/>
    <n v="58235530"/>
    <s v="Partner Store canceled the order"/>
  </r>
  <r>
    <s v="SO0693"/>
    <s v="PS0016"/>
    <s v="ST0003"/>
    <x v="442"/>
    <s v="Success"/>
    <s v="CREDIT"/>
    <n v="377771635"/>
    <m/>
  </r>
  <r>
    <s v="SO0694"/>
    <s v="PS0031"/>
    <s v="ST0002"/>
    <x v="443"/>
    <s v="Success"/>
    <s v="CREDIT"/>
    <n v="561593630"/>
    <m/>
  </r>
  <r>
    <s v="SO0695"/>
    <s v="PS0015"/>
    <s v="ST0004"/>
    <x v="443"/>
    <s v="Success"/>
    <s v="CREDIT"/>
    <n v="424023580"/>
    <m/>
  </r>
  <r>
    <s v="SO0696"/>
    <s v="PS0019"/>
    <s v="ST0005"/>
    <x v="444"/>
    <s v="Success"/>
    <s v="CREDIT"/>
    <n v="317991870"/>
    <m/>
  </r>
  <r>
    <s v="SO0697"/>
    <s v="PS0049"/>
    <s v="ST0004"/>
    <x v="445"/>
    <s v="Success"/>
    <s v="CREDIT"/>
    <n v="483522220"/>
    <m/>
  </r>
  <r>
    <s v="SO0698"/>
    <s v="PS0047"/>
    <s v="ST0001"/>
    <x v="446"/>
    <s v="Failed"/>
    <s v="CASH"/>
    <n v="45626964"/>
    <s v="The transaction agreement has undergone changes"/>
  </r>
  <r>
    <s v="SO0699"/>
    <s v="PS0037"/>
    <s v="ST0002"/>
    <x v="447"/>
    <s v="Failed"/>
    <s v="CASH"/>
    <n v="108856480"/>
    <s v="Partner Store canceled the order"/>
  </r>
  <r>
    <s v="SO0700"/>
    <s v="PS0007"/>
    <s v="ST0001"/>
    <x v="448"/>
    <s v="Success"/>
    <s v="CREDIT"/>
    <n v="261538560"/>
    <m/>
  </r>
  <r>
    <s v="SO0701"/>
    <s v="PS0040"/>
    <s v="ST0003"/>
    <x v="449"/>
    <s v="Success"/>
    <s v="CASH"/>
    <n v="137710280"/>
    <m/>
  </r>
  <r>
    <s v="SO0702"/>
    <s v="PS0029"/>
    <s v="ST0004"/>
    <x v="450"/>
    <s v="Success"/>
    <s v="CASH"/>
    <n v="244390860"/>
    <m/>
  </r>
  <r>
    <s v="SO0703"/>
    <s v="PS0013"/>
    <s v="ST0001"/>
    <x v="450"/>
    <s v="Success"/>
    <s v="CASH"/>
    <n v="46289920"/>
    <m/>
  </r>
  <r>
    <s v="SO0704"/>
    <s v="PS0015"/>
    <s v="ST0004"/>
    <x v="451"/>
    <s v="Success"/>
    <s v="CREDIT"/>
    <n v="746469180"/>
    <m/>
  </r>
  <r>
    <s v="SO0705"/>
    <s v="PS0041"/>
    <s v="ST0001"/>
    <x v="452"/>
    <s v="Failed"/>
    <s v="CASH"/>
    <n v="214388390"/>
    <s v="Partner Store canceled the order"/>
  </r>
  <r>
    <s v="SO0706"/>
    <s v="PS0031"/>
    <s v="ST0002"/>
    <x v="453"/>
    <s v="Failed"/>
    <s v="CREDIT"/>
    <n v="620542600"/>
    <s v="The transaction agreement has undergone changes"/>
  </r>
  <r>
    <s v="SO0707"/>
    <s v="PS0011"/>
    <s v="ST0002"/>
    <x v="453"/>
    <s v="Success"/>
    <s v="CASH"/>
    <n v="186421520"/>
    <m/>
  </r>
  <r>
    <s v="SO0708"/>
    <s v="PS0045"/>
    <s v="ST0005"/>
    <x v="454"/>
    <s v="Failed"/>
    <s v="CREDIT"/>
    <n v="290021700"/>
    <s v="The product is unavailable from the vendor or there has been a product replacement"/>
  </r>
  <r>
    <s v="SO0709"/>
    <s v="PS0005"/>
    <s v="ST0004"/>
    <x v="454"/>
    <s v="Success"/>
    <s v="CASH"/>
    <n v="68482360"/>
    <m/>
  </r>
  <r>
    <s v="SO0710"/>
    <s v="PS0022"/>
    <s v="ST0004"/>
    <x v="455"/>
    <s v="Success"/>
    <s v="CASH"/>
    <n v="208719670"/>
    <m/>
  </r>
  <r>
    <s v="SO0711"/>
    <s v="PS0049"/>
    <s v="ST0004"/>
    <x v="455"/>
    <s v="Failed"/>
    <s v="CREDIT"/>
    <n v="870761010"/>
    <s v="The product is unavailable from the vendor or there has been a product replacement"/>
  </r>
  <r>
    <s v="SO0712"/>
    <s v="PS0024"/>
    <s v="ST0001"/>
    <x v="456"/>
    <s v="Failed"/>
    <s v="CASH"/>
    <n v="11906400"/>
    <s v="The transaction agreement has undergone changes"/>
  </r>
  <r>
    <s v="SO0713"/>
    <s v="PS0009"/>
    <s v="ST0003"/>
    <x v="457"/>
    <s v="Failed"/>
    <s v="CASH"/>
    <n v="47094090"/>
    <s v="The transaction agreement has undergone changes"/>
  </r>
  <r>
    <s v="SO0714"/>
    <s v="PS0017"/>
    <s v="ST0001"/>
    <x v="458"/>
    <s v="Success"/>
    <s v="CREDIT"/>
    <n v="325672900"/>
    <m/>
  </r>
  <r>
    <s v="SO0715"/>
    <s v="PS0016"/>
    <s v="ST0003"/>
    <x v="459"/>
    <s v="Failed"/>
    <s v="CREDIT"/>
    <n v="622174165"/>
    <s v="The transaction agreement has undergone changes"/>
  </r>
  <r>
    <s v="SO0716"/>
    <s v="PS0015"/>
    <s v="ST0004"/>
    <x v="460"/>
    <s v="Failed"/>
    <s v="CREDIT"/>
    <n v="472734461"/>
    <s v="Partner Store canceled the order"/>
  </r>
  <r>
    <s v="SO0717"/>
    <s v="PS0019"/>
    <s v="ST0005"/>
    <x v="460"/>
    <s v="Failed"/>
    <s v="CASH"/>
    <n v="80338950"/>
    <s v="The transaction agreement has undergone changes"/>
  </r>
  <r>
    <s v="SO0718"/>
    <s v="PS0037"/>
    <s v="ST0002"/>
    <x v="461"/>
    <s v="Failed"/>
    <s v="CASH"/>
    <n v="21761400"/>
    <s v="Partner Store canceled the order"/>
  </r>
  <r>
    <s v="SO0719"/>
    <s v="PS0013"/>
    <s v="ST0001"/>
    <x v="462"/>
    <s v="Failed"/>
    <s v="CASH"/>
    <n v="39377070"/>
    <s v="The transaction agreement has undergone changes"/>
  </r>
  <r>
    <s v="SO0720"/>
    <s v="PS0038"/>
    <s v="ST0004"/>
    <x v="462"/>
    <s v="Success"/>
    <s v="CREDIT"/>
    <n v="440641540"/>
    <m/>
  </r>
  <r>
    <s v="SO0721"/>
    <s v="PS0034"/>
    <s v="ST0001"/>
    <x v="463"/>
    <s v="Failed"/>
    <s v="CREDIT"/>
    <n v="464841904"/>
    <s v="The product is unavailable from the vendor or there has been a product replacement"/>
  </r>
  <r>
    <s v="SO0722"/>
    <s v="PS0023"/>
    <s v="ST0003"/>
    <x v="464"/>
    <s v="Success"/>
    <s v="CREDIT"/>
    <n v="387764070"/>
    <m/>
  </r>
  <r>
    <s v="SO0723"/>
    <s v="PS0012"/>
    <s v="ST0003"/>
    <x v="465"/>
    <s v="Failed"/>
    <s v="CASH"/>
    <n v="143140130"/>
    <s v="Partner Store canceled the order"/>
  </r>
  <r>
    <s v="SO0724"/>
    <s v="PS0029"/>
    <s v="ST0004"/>
    <x v="466"/>
    <s v="Failed"/>
    <s v="CASH"/>
    <n v="29323350"/>
    <s v="The transaction agreement has undergone changes"/>
  </r>
  <r>
    <s v="SO0725"/>
    <s v="PS0026"/>
    <s v="ST0004"/>
    <x v="467"/>
    <s v="Success"/>
    <s v="CREDIT"/>
    <n v="282748410"/>
    <m/>
  </r>
  <r>
    <s v="SO0726"/>
    <s v="PS0027"/>
    <s v="ST0004"/>
    <x v="468"/>
    <s v="Success"/>
    <s v="CREDIT"/>
    <n v="489953810"/>
    <m/>
  </r>
  <r>
    <s v="SO0727"/>
    <s v="PS0007"/>
    <s v="ST0001"/>
    <x v="469"/>
    <s v="Failed"/>
    <s v="CASH"/>
    <n v="46096180"/>
    <s v="The product is unavailable from the vendor or there has been a product replacement"/>
  </r>
  <r>
    <s v="SO0728"/>
    <s v="PS0041"/>
    <s v="ST0001"/>
    <x v="469"/>
    <s v="Success"/>
    <s v="CASH"/>
    <n v="73458000"/>
    <m/>
  </r>
  <r>
    <s v="SO0729"/>
    <s v="PS0033"/>
    <s v="ST0005"/>
    <x v="469"/>
    <s v="Success"/>
    <s v="CASH"/>
    <n v="168348240"/>
    <m/>
  </r>
  <r>
    <s v="SO0730"/>
    <s v="PS0011"/>
    <s v="ST0002"/>
    <x v="470"/>
    <s v="Failed"/>
    <s v="CASH"/>
    <n v="98900310"/>
    <s v="The product is unavailable from the vendor or there has been a product replacement"/>
  </r>
  <r>
    <s v="SO0731"/>
    <s v="PS0029"/>
    <s v="ST0004"/>
    <x v="470"/>
    <s v="Failed"/>
    <s v="CASH"/>
    <n v="190816000"/>
    <s v="The transaction agreement has undergone changes"/>
  </r>
  <r>
    <s v="SO0732"/>
    <s v="PS0001"/>
    <s v="ST0005"/>
    <x v="471"/>
    <s v="Failed"/>
    <s v="CASH"/>
    <n v="182850000"/>
    <s v="Partner Store canceled the order"/>
  </r>
  <r>
    <s v="SO0733"/>
    <s v="PS0014"/>
    <s v="ST0003"/>
    <x v="472"/>
    <s v="Failed"/>
    <s v="CREDIT"/>
    <n v="655357550"/>
    <s v="Partner Store canceled the order"/>
  </r>
  <r>
    <s v="SO0734"/>
    <s v="PS0035"/>
    <s v="ST0004"/>
    <x v="473"/>
    <s v="Failed"/>
    <s v="CREDIT"/>
    <n v="431368230"/>
    <s v="Partner Store canceled the order"/>
  </r>
  <r>
    <s v="SO0735"/>
    <s v="PS0041"/>
    <s v="ST0001"/>
    <x v="473"/>
    <s v="Failed"/>
    <s v="CASH"/>
    <n v="110403925.00000001"/>
    <s v="The product is unavailable from the vendor or there has been a product replacement"/>
  </r>
  <r>
    <s v="SO0736"/>
    <s v="PS0003"/>
    <s v="ST0003"/>
    <x v="474"/>
    <s v="Success"/>
    <s v="CASH"/>
    <n v="25103040"/>
    <m/>
  </r>
  <r>
    <s v="SO0737"/>
    <s v="PS0020"/>
    <s v="ST0004"/>
    <x v="475"/>
    <s v="Success"/>
    <s v="CREDIT"/>
    <n v="301486740"/>
    <m/>
  </r>
  <r>
    <s v="SO0738"/>
    <s v="PS0002"/>
    <s v="ST0002"/>
    <x v="476"/>
    <s v="Success"/>
    <s v="CREDIT"/>
    <n v="384437440"/>
    <m/>
  </r>
  <r>
    <s v="SO0739"/>
    <s v="PS0026"/>
    <s v="ST0004"/>
    <x v="476"/>
    <s v="Failed"/>
    <s v="CASH"/>
    <n v="95939120"/>
    <s v="The product is unavailable from the vendor or there has been a product replacement"/>
  </r>
  <r>
    <s v="SO0740"/>
    <s v="PS0011"/>
    <s v="ST0002"/>
    <x v="477"/>
    <s v="Failed"/>
    <s v="CASH"/>
    <n v="86587010"/>
    <s v="The product is unavailable from the vendor or there has been a product replacement"/>
  </r>
  <r>
    <s v="SO0741"/>
    <s v="PS0050"/>
    <s v="ST0004"/>
    <x v="477"/>
    <s v="Failed"/>
    <s v="CASH"/>
    <n v="164735940"/>
    <s v="The product is unavailable from the vendor or there has been a product replacement"/>
  </r>
  <r>
    <s v="SO0742"/>
    <s v="PS0042"/>
    <s v="ST0002"/>
    <x v="477"/>
    <s v="Failed"/>
    <s v="CASH"/>
    <n v="79963790"/>
    <s v="Partner Store canceled the order"/>
  </r>
  <r>
    <s v="SO0743"/>
    <s v="PS0048"/>
    <s v="ST0003"/>
    <x v="478"/>
    <s v="Success"/>
    <s v="CASH"/>
    <n v="76608080"/>
    <m/>
  </r>
  <r>
    <s v="SO0744"/>
    <s v="PS0028"/>
    <s v="ST0005"/>
    <x v="479"/>
    <s v="Success"/>
    <s v="CREDIT"/>
    <n v="318817170"/>
    <m/>
  </r>
  <r>
    <s v="SO0745"/>
    <s v="PS0016"/>
    <s v="ST0003"/>
    <x v="480"/>
    <s v="Success"/>
    <s v="CREDIT"/>
    <n v="499945248"/>
    <m/>
  </r>
  <r>
    <s v="SO0746"/>
    <s v="PS0030"/>
    <s v="ST0004"/>
    <x v="481"/>
    <s v="Success"/>
    <s v="CREDIT"/>
    <n v="496157250"/>
    <m/>
  </r>
  <r>
    <s v="SO0747"/>
    <s v="PS0045"/>
    <s v="ST0005"/>
    <x v="482"/>
    <s v="Success"/>
    <s v="CREDIT"/>
    <n v="762021990"/>
    <m/>
  </r>
  <r>
    <s v="SO0748"/>
    <s v="PS0027"/>
    <s v="ST0004"/>
    <x v="482"/>
    <s v="Failed"/>
    <s v="CASH"/>
    <n v="38241300"/>
    <s v="The product is unavailable from the vendor or there has been a product replacement"/>
  </r>
  <r>
    <s v="SO0749"/>
    <s v="PS0011"/>
    <s v="ST0002"/>
    <x v="483"/>
    <s v="Success"/>
    <s v="CREDIT"/>
    <n v="949543980"/>
    <m/>
  </r>
  <r>
    <s v="SO0750"/>
    <s v="PS0035"/>
    <s v="ST0004"/>
    <x v="484"/>
    <s v="Failed"/>
    <s v="CASH"/>
    <n v="69333100"/>
    <s v="The transaction agreement has undergone changes"/>
  </r>
  <r>
    <s v="SO0751"/>
    <s v="PS0009"/>
    <s v="ST0003"/>
    <x v="485"/>
    <s v="Success"/>
    <s v="CASH"/>
    <n v="68293260"/>
    <m/>
  </r>
  <r>
    <s v="SO0752"/>
    <s v="PS0045"/>
    <s v="ST0005"/>
    <x v="486"/>
    <s v="Failed"/>
    <s v="CASH"/>
    <n v="41160020"/>
    <s v="Partner Store canceled the order"/>
  </r>
  <r>
    <s v="SO0753"/>
    <s v="PS0039"/>
    <s v="ST0003"/>
    <x v="487"/>
    <s v="Failed"/>
    <s v="CASH"/>
    <n v="178275330"/>
    <s v="The transaction agreement has undergone changes"/>
  </r>
  <r>
    <s v="SO0754"/>
    <s v="PS0044"/>
    <s v="ST0004"/>
    <x v="487"/>
    <s v="Success"/>
    <s v="CREDIT"/>
    <n v="843165100"/>
    <m/>
  </r>
  <r>
    <s v="SO0755"/>
    <s v="PS0017"/>
    <s v="ST0001"/>
    <x v="488"/>
    <s v="Success"/>
    <s v="CASH"/>
    <n v="62278020"/>
    <m/>
  </r>
  <r>
    <s v="SO0756"/>
    <s v="PS0014"/>
    <s v="ST0003"/>
    <x v="489"/>
    <s v="Success"/>
    <s v="CREDIT"/>
    <n v="577489990"/>
    <m/>
  </r>
  <r>
    <s v="SO0757"/>
    <s v="PS0022"/>
    <s v="ST0004"/>
    <x v="489"/>
    <s v="Success"/>
    <s v="CASH"/>
    <n v="159026800"/>
    <m/>
  </r>
  <r>
    <s v="SO0758"/>
    <s v="PS0038"/>
    <s v="ST0004"/>
    <x v="489"/>
    <s v="Success"/>
    <s v="CREDIT"/>
    <n v="309999620"/>
    <m/>
  </r>
  <r>
    <s v="SO0759"/>
    <s v="PS0037"/>
    <s v="ST0002"/>
    <x v="490"/>
    <s v="Success"/>
    <s v="CASH"/>
    <n v="6953100"/>
    <m/>
  </r>
  <r>
    <s v="SO0760"/>
    <s v="PS0033"/>
    <s v="ST0005"/>
    <x v="491"/>
    <s v="Success"/>
    <s v="CASH"/>
    <n v="52563450"/>
    <m/>
  </r>
  <r>
    <s v="SO0761"/>
    <s v="PS0044"/>
    <s v="ST0004"/>
    <x v="492"/>
    <s v="Success"/>
    <s v="CASH"/>
    <n v="77192840"/>
    <m/>
  </r>
  <r>
    <s v="SO0762"/>
    <s v="PS0018"/>
    <s v="ST0002"/>
    <x v="493"/>
    <s v="Success"/>
    <s v="CREDIT"/>
    <n v="630305355"/>
    <m/>
  </r>
  <r>
    <s v="SO0763"/>
    <s v="PS0026"/>
    <s v="ST0004"/>
    <x v="494"/>
    <s v="Success"/>
    <s v="CASH"/>
    <n v="21127710"/>
    <m/>
  </r>
  <r>
    <s v="SO0764"/>
    <s v="PS0023"/>
    <s v="ST0003"/>
    <x v="495"/>
    <s v="Failed"/>
    <s v="CREDIT"/>
    <n v="637286300"/>
    <s v="The transaction agreement has undergone changes"/>
  </r>
  <r>
    <s v="SO0765"/>
    <s v="PS0040"/>
    <s v="ST0003"/>
    <x v="495"/>
    <s v="Failed"/>
    <s v="CREDIT"/>
    <n v="320470980"/>
    <s v="Partner Store canceled the order"/>
  </r>
  <r>
    <s v="SO0766"/>
    <s v="PS0009"/>
    <s v="ST0003"/>
    <x v="496"/>
    <s v="Success"/>
    <s v="CREDIT"/>
    <n v="857989710"/>
    <s v="transaction as agreed with the vendor"/>
  </r>
  <r>
    <s v="SO0767"/>
    <s v="PS0033"/>
    <s v="ST0005"/>
    <x v="496"/>
    <s v="Failed"/>
    <s v="CREDIT"/>
    <n v="263184770"/>
    <s v="The transaction agreement has undergone changes"/>
  </r>
  <r>
    <s v="SO0768"/>
    <s v="PS0016"/>
    <s v="ST0003"/>
    <x v="497"/>
    <s v="Success"/>
    <s v="CASH"/>
    <n v="40503375"/>
    <m/>
  </r>
  <r>
    <s v="SO0769"/>
    <s v="PS0022"/>
    <s v="ST0004"/>
    <x v="497"/>
    <s v="Success"/>
    <s v="CREDIT"/>
    <n v="341568010"/>
    <m/>
  </r>
  <r>
    <s v="SO0770"/>
    <s v="PS0032"/>
    <s v="ST0004"/>
    <x v="498"/>
    <s v="Failed"/>
    <s v="CASH"/>
    <n v="206567490"/>
    <s v="The product is unavailable from the vendor or there has been a product replacement"/>
  </r>
  <r>
    <s v="SO0771"/>
    <s v="PS0027"/>
    <s v="ST0004"/>
    <x v="499"/>
    <s v="Success"/>
    <s v="CREDIT"/>
    <n v="278936540"/>
    <m/>
  </r>
  <r>
    <s v="SO0772"/>
    <s v="PS0021"/>
    <s v="ST0001"/>
    <x v="500"/>
    <s v="Failed"/>
    <s v="CASH"/>
    <n v="214075670"/>
    <s v="Partner Store canceled the order"/>
  </r>
  <r>
    <s v="SO0773"/>
    <s v="PS0013"/>
    <s v="ST0001"/>
    <x v="500"/>
    <s v="Success"/>
    <s v="CREDIT"/>
    <n v="480975360"/>
    <m/>
  </r>
  <r>
    <s v="SO0774"/>
    <s v="PS0011"/>
    <s v="ST0002"/>
    <x v="500"/>
    <s v="Failed"/>
    <s v="CASH"/>
    <n v="4067700"/>
    <s v="The product is unavailable from the vendor or there has been a product replacement"/>
  </r>
  <r>
    <s v="SO0775"/>
    <s v="PS0042"/>
    <s v="ST0002"/>
    <x v="500"/>
    <s v="Success"/>
    <s v="CASH"/>
    <n v="52975464"/>
    <m/>
  </r>
  <r>
    <s v="SO0776"/>
    <s v="PS0036"/>
    <s v="ST0005"/>
    <x v="501"/>
    <s v="Failed"/>
    <s v="CASH"/>
    <n v="101760200"/>
    <s v="Partner Store canceled the order"/>
  </r>
  <r>
    <s v="SO0777"/>
    <s v="PS0040"/>
    <s v="ST0003"/>
    <x v="502"/>
    <s v="Success"/>
    <s v="CASH"/>
    <n v="33319080"/>
    <m/>
  </r>
  <r>
    <s v="SO0778"/>
    <s v="PS0045"/>
    <s v="ST0005"/>
    <x v="503"/>
    <s v="Failed"/>
    <s v="CREDIT"/>
    <n v="496499180"/>
    <s v="Partner Store canceled the order"/>
  </r>
  <r>
    <s v="SO0779"/>
    <s v="PS0047"/>
    <s v="ST0001"/>
    <x v="503"/>
    <s v="Failed"/>
    <s v="CREDIT"/>
    <n v="341243304"/>
    <s v="The product is unavailable from the vendor or there has been a product replacement"/>
  </r>
  <r>
    <s v="SO0780"/>
    <s v="PS0049"/>
    <s v="ST0004"/>
    <x v="504"/>
    <s v="Failed"/>
    <s v="CASH"/>
    <n v="123083530"/>
    <s v="Partner Store canceled the order"/>
  </r>
  <r>
    <s v="SO0781"/>
    <s v="PS0037"/>
    <s v="ST0002"/>
    <x v="505"/>
    <s v="Failed"/>
    <s v="CASH"/>
    <n v="186378520"/>
    <s v="Partner Store canceled the order"/>
  </r>
  <r>
    <s v="SO0782"/>
    <s v="PS0043"/>
    <s v="ST0004"/>
    <x v="506"/>
    <s v="Failed"/>
    <s v="CREDIT"/>
    <n v="442525970"/>
    <s v="Partner Store canceled the order"/>
  </r>
  <r>
    <s v="SO0783"/>
    <s v="PS0036"/>
    <s v="ST0005"/>
    <x v="506"/>
    <s v="Success"/>
    <s v="CREDIT"/>
    <n v="800907000"/>
    <s v="transaction as agreed with the vendor"/>
  </r>
  <r>
    <s v="SO0784"/>
    <s v="PS0034"/>
    <s v="ST0001"/>
    <x v="507"/>
    <s v="Failed"/>
    <s v="CREDIT"/>
    <n v="268215090"/>
    <s v="The transaction agreement has undergone changes"/>
  </r>
  <r>
    <s v="SO0785"/>
    <s v="PS0026"/>
    <s v="ST0004"/>
    <x v="507"/>
    <s v="Success"/>
    <s v="CASH"/>
    <n v="22040400"/>
    <m/>
  </r>
  <r>
    <s v="SO0786"/>
    <s v="PS0046"/>
    <s v="ST0003"/>
    <x v="507"/>
    <s v="Success"/>
    <s v="CASH"/>
    <n v="70629600"/>
    <m/>
  </r>
  <r>
    <s v="SO0787"/>
    <s v="PS0018"/>
    <s v="ST0002"/>
    <x v="508"/>
    <s v="Failed"/>
    <s v="CASH"/>
    <n v="128831760"/>
    <s v="The product is unavailable from the vendor or there has been a product replacement"/>
  </r>
  <r>
    <s v="SO0788"/>
    <s v="PS0004"/>
    <s v="ST0001"/>
    <x v="508"/>
    <s v="Success"/>
    <s v="CREDIT"/>
    <n v="301350960"/>
    <m/>
  </r>
  <r>
    <s v="SO0789"/>
    <s v="PS0040"/>
    <s v="ST0003"/>
    <x v="509"/>
    <s v="Failed"/>
    <s v="CREDIT"/>
    <n v="258997140"/>
    <s v="Partner Store canceled the order"/>
  </r>
  <r>
    <s v="SO0790"/>
    <s v="PS0041"/>
    <s v="ST0001"/>
    <x v="509"/>
    <s v="Failed"/>
    <s v="CREDIT"/>
    <n v="592721810"/>
    <s v="The transaction agreement has undergone changes"/>
  </r>
  <r>
    <s v="SO0791"/>
    <s v="PS0011"/>
    <s v="ST0002"/>
    <x v="510"/>
    <s v="Failed"/>
    <s v="CREDIT"/>
    <n v="286241670"/>
    <s v="Partner Store canceled the order"/>
  </r>
  <r>
    <s v="SO0792"/>
    <s v="PS0016"/>
    <s v="ST0003"/>
    <x v="511"/>
    <s v="Success"/>
    <s v="CREDIT"/>
    <n v="370721120"/>
    <m/>
  </r>
  <r>
    <s v="SO0793"/>
    <s v="PS0022"/>
    <s v="ST0004"/>
    <x v="511"/>
    <s v="Failed"/>
    <s v="CREDIT"/>
    <n v="515108770"/>
    <s v="Partner Store canceled the order"/>
  </r>
  <r>
    <s v="SO0794"/>
    <s v="PS0014"/>
    <s v="ST0003"/>
    <x v="512"/>
    <s v="Failed"/>
    <s v="CASH"/>
    <n v="160429550"/>
    <s v="The product is unavailable from the vendor or there has been a product replacement"/>
  </r>
  <r>
    <s v="SO0795"/>
    <s v="PS0033"/>
    <s v="ST0005"/>
    <x v="512"/>
    <s v="Failed"/>
    <s v="CREDIT"/>
    <n v="370256470"/>
    <s v="The product is unavailable from the vendor or there has been a product replacement"/>
  </r>
  <r>
    <s v="SO0796"/>
    <s v="PS0042"/>
    <s v="ST0002"/>
    <x v="513"/>
    <s v="Failed"/>
    <s v="CASH"/>
    <n v="79285080"/>
    <s v="The product is unavailable from the vendor or there has been a product replacement"/>
  </r>
  <r>
    <s v="SO0797"/>
    <s v="PS0005"/>
    <s v="ST0004"/>
    <x v="513"/>
    <s v="Success"/>
    <s v="CASH"/>
    <n v="20062914"/>
    <m/>
  </r>
  <r>
    <s v="SO0798"/>
    <s v="PS0008"/>
    <s v="ST0004"/>
    <x v="514"/>
    <s v="Failed"/>
    <s v="CASH"/>
    <n v="60223890"/>
    <s v="The product is unavailable from the vendor or there has been a product replacement"/>
  </r>
  <r>
    <s v="SO0799"/>
    <s v="PS0025"/>
    <s v="ST0003"/>
    <x v="515"/>
    <s v="Failed"/>
    <s v="CREDIT"/>
    <n v="264966820"/>
    <s v="The transaction agreement has undergone changes"/>
  </r>
  <r>
    <s v="SO0800"/>
    <s v="PS0018"/>
    <s v="ST0002"/>
    <x v="515"/>
    <s v="Success"/>
    <s v="CASH"/>
    <n v="82026870"/>
    <m/>
  </r>
  <r>
    <s v="SO0801"/>
    <s v="PS0041"/>
    <s v="ST0001"/>
    <x v="516"/>
    <s v="Success"/>
    <s v="CREDIT"/>
    <n v="286109650"/>
    <m/>
  </r>
  <r>
    <s v="SO0802"/>
    <s v="PS0031"/>
    <s v="ST0002"/>
    <x v="517"/>
    <s v="Failed"/>
    <s v="CREDIT"/>
    <n v="523137470"/>
    <s v="The product is unavailable from the vendor or there has been a product replacement"/>
  </r>
  <r>
    <s v="SO0803"/>
    <s v="PS0005"/>
    <s v="ST0004"/>
    <x v="518"/>
    <s v="Success"/>
    <s v="CREDIT"/>
    <n v="315347876"/>
    <m/>
  </r>
  <r>
    <s v="SO0804"/>
    <s v="PS0046"/>
    <s v="ST0003"/>
    <x v="519"/>
    <s v="Success"/>
    <s v="CREDIT"/>
    <n v="831164468"/>
    <m/>
  </r>
  <r>
    <s v="SO0805"/>
    <s v="PS0043"/>
    <s v="ST0004"/>
    <x v="519"/>
    <s v="Failed"/>
    <s v="CREDIT"/>
    <n v="333265450"/>
    <s v="The transaction agreement has undergone changes"/>
  </r>
  <r>
    <s v="SO0806"/>
    <s v="PS0039"/>
    <s v="ST0003"/>
    <x v="520"/>
    <s v="Success"/>
    <s v="CREDIT"/>
    <n v="270974458"/>
    <m/>
  </r>
  <r>
    <s v="SO0807"/>
    <s v="PS0016"/>
    <s v="ST0003"/>
    <x v="520"/>
    <s v="Failed"/>
    <s v="CREDIT"/>
    <n v="701216380"/>
    <s v="The transaction agreement has undergone changes"/>
  </r>
  <r>
    <s v="SO0808"/>
    <s v="PS0003"/>
    <s v="ST0003"/>
    <x v="521"/>
    <s v="Success"/>
    <s v="CASH"/>
    <n v="19945330"/>
    <m/>
  </r>
  <r>
    <s v="SO0809"/>
    <s v="PS0021"/>
    <s v="ST0001"/>
    <x v="521"/>
    <s v="Failed"/>
    <s v="CASH"/>
    <n v="184863542"/>
    <s v="The transaction agreement has undergone changes"/>
  </r>
  <r>
    <s v="SO0810"/>
    <s v="PS0003"/>
    <s v="ST0003"/>
    <x v="522"/>
    <s v="Failed"/>
    <s v="CASH"/>
    <n v="131008000"/>
    <s v="The transaction agreement has undergone changes"/>
  </r>
  <r>
    <s v="SO0811"/>
    <s v="PS0026"/>
    <s v="ST0004"/>
    <x v="523"/>
    <s v="Success"/>
    <s v="CASH"/>
    <n v="47881880"/>
    <m/>
  </r>
  <r>
    <s v="SO0812"/>
    <s v="PS0020"/>
    <s v="ST0004"/>
    <x v="524"/>
    <s v="Success"/>
    <s v="CREDIT"/>
    <n v="426916980"/>
    <m/>
  </r>
  <r>
    <s v="SO0813"/>
    <s v="PS0043"/>
    <s v="ST0004"/>
    <x v="525"/>
    <s v="Failed"/>
    <s v="CASH"/>
    <n v="61099140"/>
    <s v="The product is unavailable from the vendor or there has been a product replacement"/>
  </r>
  <r>
    <s v="SO0814"/>
    <s v="PS0002"/>
    <s v="ST0002"/>
    <x v="525"/>
    <s v="Success"/>
    <s v="CASH"/>
    <n v="39321090"/>
    <m/>
  </r>
  <r>
    <s v="SO0815"/>
    <s v="PS0043"/>
    <s v="ST0004"/>
    <x v="525"/>
    <s v="Failed"/>
    <s v="CREDIT"/>
    <n v="649668636"/>
    <s v="The transaction agreement has undergone changes"/>
  </r>
  <r>
    <s v="SO0816"/>
    <s v="PS0022"/>
    <s v="ST0004"/>
    <x v="526"/>
    <s v="Failed"/>
    <s v="CASH"/>
    <n v="2038400"/>
    <s v="Partner Store canceled the order"/>
  </r>
  <r>
    <s v="SO0817"/>
    <s v="PS0042"/>
    <s v="ST0002"/>
    <x v="526"/>
    <s v="Success"/>
    <s v="CASH"/>
    <n v="22274100"/>
    <m/>
  </r>
  <r>
    <s v="SO0818"/>
    <s v="PS0029"/>
    <s v="ST0004"/>
    <x v="526"/>
    <s v="Success"/>
    <s v="CASH"/>
    <n v="182050750"/>
    <m/>
  </r>
  <r>
    <s v="SO0819"/>
    <s v="PS0023"/>
    <s v="ST0003"/>
    <x v="527"/>
    <s v="Failed"/>
    <s v="CASH"/>
    <n v="207128880"/>
    <s v="The transaction agreement has undergone changes"/>
  </r>
  <r>
    <s v="SO0820"/>
    <s v="PS0015"/>
    <s v="ST0004"/>
    <x v="527"/>
    <s v="Success"/>
    <s v="CASH"/>
    <n v="37016390"/>
    <m/>
  </r>
  <r>
    <s v="SO0821"/>
    <s v="PS0034"/>
    <s v="ST0001"/>
    <x v="528"/>
    <s v="Success"/>
    <s v="CASH"/>
    <n v="228375900"/>
    <m/>
  </r>
  <r>
    <s v="SO0822"/>
    <s v="PS0022"/>
    <s v="ST0004"/>
    <x v="529"/>
    <s v="Success"/>
    <s v="CASH"/>
    <n v="134080210"/>
    <m/>
  </r>
  <r>
    <s v="SO0823"/>
    <s v="PS0019"/>
    <s v="ST0005"/>
    <x v="530"/>
    <s v="Success"/>
    <s v="CASH"/>
    <n v="104547230"/>
    <m/>
  </r>
  <r>
    <s v="SO0824"/>
    <s v="PS0028"/>
    <s v="ST0005"/>
    <x v="531"/>
    <s v="Success"/>
    <s v="CREDIT"/>
    <n v="1219271050"/>
    <s v="transaction as agreed with the vendor"/>
  </r>
  <r>
    <s v="SO0825"/>
    <s v="PS0008"/>
    <s v="ST0004"/>
    <x v="531"/>
    <s v="Failed"/>
    <s v="CREDIT"/>
    <n v="314483090"/>
    <s v="The product is unavailable from the vendor or there has been a product replacement"/>
  </r>
  <r>
    <s v="SO0826"/>
    <s v="PS0037"/>
    <s v="ST0002"/>
    <x v="532"/>
    <s v="Success"/>
    <s v="CREDIT"/>
    <n v="252936120"/>
    <m/>
  </r>
  <r>
    <s v="SO0827"/>
    <s v="PS0008"/>
    <s v="ST0004"/>
    <x v="533"/>
    <s v="Failed"/>
    <s v="CASH"/>
    <n v="20540790"/>
    <s v="The product is unavailable from the vendor or there has been a product replacement"/>
  </r>
  <r>
    <s v="SO0828"/>
    <s v="PS0039"/>
    <s v="ST0003"/>
    <x v="533"/>
    <s v="Failed"/>
    <s v="CREDIT"/>
    <n v="299947950"/>
    <s v="The transaction agreement has undergone changes"/>
  </r>
  <r>
    <s v="SO0829"/>
    <s v="PS0001"/>
    <s v="ST0005"/>
    <x v="534"/>
    <s v="Success"/>
    <s v="CREDIT"/>
    <n v="271285000"/>
    <m/>
  </r>
  <r>
    <s v="SO0830"/>
    <s v="PS0001"/>
    <s v="ST0005"/>
    <x v="534"/>
    <s v="Success"/>
    <s v="CREDIT"/>
    <n v="394363590"/>
    <m/>
  </r>
  <r>
    <s v="SO0831"/>
    <s v="PS0008"/>
    <s v="ST0004"/>
    <x v="535"/>
    <s v="Success"/>
    <s v="CASH"/>
    <n v="96159000"/>
    <m/>
  </r>
  <r>
    <s v="SO0832"/>
    <s v="PS0018"/>
    <s v="ST0002"/>
    <x v="536"/>
    <s v="Success"/>
    <s v="CREDIT"/>
    <n v="382431516"/>
    <m/>
  </r>
  <r>
    <s v="SO0833"/>
    <s v="PS0019"/>
    <s v="ST0005"/>
    <x v="537"/>
    <s v="Success"/>
    <s v="CREDIT"/>
    <n v="330846420"/>
    <m/>
  </r>
  <r>
    <s v="SO0834"/>
    <s v="PS0013"/>
    <s v="ST0001"/>
    <x v="538"/>
    <s v="Failed"/>
    <s v="CASH"/>
    <n v="37203140"/>
    <s v="The transaction agreement has undergone changes"/>
  </r>
  <r>
    <s v="SO0835"/>
    <s v="PS0003"/>
    <s v="ST0003"/>
    <x v="539"/>
    <s v="Failed"/>
    <s v="CASH"/>
    <n v="31305840"/>
    <s v="Partner Store canceled the order"/>
  </r>
  <r>
    <s v="SO0836"/>
    <s v="PS0010"/>
    <s v="ST0001"/>
    <x v="540"/>
    <s v="Success"/>
    <s v="CASH"/>
    <n v="24096750"/>
    <m/>
  </r>
  <r>
    <s v="SO0837"/>
    <s v="PS0032"/>
    <s v="ST0004"/>
    <x v="540"/>
    <s v="Failed"/>
    <s v="CREDIT"/>
    <n v="410907891"/>
    <s v="The product is unavailable from the vendor or there has been a product replacement"/>
  </r>
  <r>
    <s v="SO0838"/>
    <s v="PS0025"/>
    <s v="ST0003"/>
    <x v="541"/>
    <s v="Success"/>
    <s v="CASH"/>
    <n v="30551880"/>
    <m/>
  </r>
  <r>
    <s v="SO0839"/>
    <s v="PS0002"/>
    <s v="ST0002"/>
    <x v="542"/>
    <s v="Success"/>
    <s v="CASH"/>
    <n v="19714200"/>
    <m/>
  </r>
  <r>
    <s v="SO0840"/>
    <s v="PS0006"/>
    <s v="ST0003"/>
    <x v="543"/>
    <s v="Success"/>
    <s v="CASH"/>
    <n v="74152610"/>
    <m/>
  </r>
  <r>
    <s v="SO0841"/>
    <s v="PS0024"/>
    <s v="ST0001"/>
    <x v="544"/>
    <s v="Success"/>
    <s v="CREDIT"/>
    <n v="384861750"/>
    <m/>
  </r>
  <r>
    <s v="SO0842"/>
    <s v="PS0048"/>
    <s v="ST0003"/>
    <x v="544"/>
    <s v="Failed"/>
    <s v="CASH"/>
    <n v="31275570"/>
    <s v="The transaction agreement has undergone changes"/>
  </r>
  <r>
    <s v="SO0843"/>
    <s v="PS0019"/>
    <s v="ST0005"/>
    <x v="544"/>
    <s v="Success"/>
    <s v="CASH"/>
    <n v="64172210"/>
    <m/>
  </r>
  <r>
    <s v="SO0844"/>
    <s v="PS0029"/>
    <s v="ST0004"/>
    <x v="545"/>
    <s v="Success"/>
    <s v="CASH"/>
    <n v="123644300"/>
    <m/>
  </r>
  <r>
    <s v="SO0845"/>
    <s v="PS0028"/>
    <s v="ST0005"/>
    <x v="545"/>
    <s v="Failed"/>
    <s v="CREDIT"/>
    <n v="622771691"/>
    <s v="The product is unavailable from the vendor or there has been a product replacement"/>
  </r>
  <r>
    <s v="SO0846"/>
    <s v="PS0036"/>
    <s v="ST0005"/>
    <x v="545"/>
    <s v="Success"/>
    <s v="CREDIT"/>
    <n v="595558220"/>
    <m/>
  </r>
  <r>
    <s v="SO0847"/>
    <s v="PS0016"/>
    <s v="ST0003"/>
    <x v="546"/>
    <s v="Success"/>
    <s v="CREDIT"/>
    <n v="375501950"/>
    <m/>
  </r>
  <r>
    <s v="SO0848"/>
    <s v="PS0041"/>
    <s v="ST0001"/>
    <x v="547"/>
    <s v="Success"/>
    <s v="CASH"/>
    <n v="39943476"/>
    <m/>
  </r>
  <r>
    <s v="SO0849"/>
    <s v="PS0037"/>
    <s v="ST0002"/>
    <x v="547"/>
    <s v="Success"/>
    <s v="CASH"/>
    <n v="27690410"/>
    <m/>
  </r>
  <r>
    <s v="SO0850"/>
    <s v="PS0037"/>
    <s v="ST0002"/>
    <x v="548"/>
    <s v="Failed"/>
    <s v="CREDIT"/>
    <n v="256555992"/>
    <s v="The product is unavailable from the vendor or there has been a product replacement"/>
  </r>
  <r>
    <s v="SO0851"/>
    <s v="PS0027"/>
    <s v="ST0004"/>
    <x v="549"/>
    <s v="Success"/>
    <s v="CREDIT"/>
    <n v="627670860"/>
    <m/>
  </r>
  <r>
    <s v="SO0852"/>
    <s v="PS0033"/>
    <s v="ST0005"/>
    <x v="549"/>
    <s v="Failed"/>
    <s v="CASH"/>
    <n v="124551810"/>
    <s v="Partner Store canceled the order"/>
  </r>
  <r>
    <s v="SO0853"/>
    <s v="PS0046"/>
    <s v="ST0003"/>
    <x v="550"/>
    <s v="Success"/>
    <s v="CREDIT"/>
    <n v="321632000"/>
    <m/>
  </r>
  <r>
    <s v="SO0854"/>
    <s v="PS0004"/>
    <s v="ST0001"/>
    <x v="551"/>
    <s v="Success"/>
    <s v="CREDIT"/>
    <n v="282151729"/>
    <m/>
  </r>
  <r>
    <s v="SO0855"/>
    <s v="PS0009"/>
    <s v="ST0003"/>
    <x v="551"/>
    <s v="Success"/>
    <s v="CREDIT"/>
    <n v="657995895"/>
    <m/>
  </r>
  <r>
    <s v="SO0856"/>
    <s v="PS0047"/>
    <s v="ST0001"/>
    <x v="551"/>
    <s v="Success"/>
    <s v="CASH"/>
    <n v="132858650"/>
    <m/>
  </r>
  <r>
    <s v="SO0857"/>
    <s v="PS0001"/>
    <s v="ST0005"/>
    <x v="552"/>
    <s v="Failed"/>
    <s v="CREDIT"/>
    <n v="490650930"/>
    <s v="The product is unavailable from the vendor or there has been a product replacement"/>
  </r>
  <r>
    <s v="SO0858"/>
    <s v="PS0036"/>
    <s v="ST0005"/>
    <x v="553"/>
    <s v="Failed"/>
    <s v="CREDIT"/>
    <n v="519221070"/>
    <s v="Partner Store canceled the order"/>
  </r>
  <r>
    <s v="SO0859"/>
    <s v="PS0045"/>
    <s v="ST0005"/>
    <x v="553"/>
    <s v="Success"/>
    <s v="CASH"/>
    <n v="18814690"/>
    <m/>
  </r>
  <r>
    <s v="SO0860"/>
    <s v="PS0038"/>
    <s v="ST0004"/>
    <x v="554"/>
    <s v="Success"/>
    <s v="CASH"/>
    <n v="38280400"/>
    <m/>
  </r>
  <r>
    <s v="SO0861"/>
    <s v="PS0039"/>
    <s v="ST0003"/>
    <x v="555"/>
    <s v="Failed"/>
    <s v="CASH"/>
    <n v="77747840"/>
    <s v="The product is unavailable from the vendor or there has been a product replacement"/>
  </r>
  <r>
    <s v="SO0862"/>
    <s v="PS0039"/>
    <s v="ST0003"/>
    <x v="555"/>
    <s v="Success"/>
    <s v="CASH"/>
    <n v="132311500"/>
    <m/>
  </r>
  <r>
    <s v="SO0863"/>
    <s v="PS0003"/>
    <s v="ST0003"/>
    <x v="556"/>
    <s v="Success"/>
    <s v="CASH"/>
    <n v="36029700"/>
    <m/>
  </r>
  <r>
    <s v="SO0864"/>
    <s v="PS0020"/>
    <s v="ST0004"/>
    <x v="557"/>
    <s v="Success"/>
    <s v="CASH"/>
    <n v="113856440"/>
    <m/>
  </r>
  <r>
    <s v="SO0865"/>
    <s v="PS0033"/>
    <s v="ST0005"/>
    <x v="558"/>
    <s v="Success"/>
    <s v="CASH"/>
    <n v="74779980"/>
    <m/>
  </r>
  <r>
    <s v="SO0866"/>
    <s v="PS0024"/>
    <s v="ST0001"/>
    <x v="559"/>
    <s v="Failed"/>
    <s v="CREDIT"/>
    <n v="320608120"/>
    <s v="The transaction agreement has undergone changes"/>
  </r>
  <r>
    <s v="SO0867"/>
    <s v="PS0012"/>
    <s v="ST0003"/>
    <x v="560"/>
    <s v="Failed"/>
    <s v="CREDIT"/>
    <n v="252363690"/>
    <s v="The product is unavailable from the vendor or there has been a product replacement"/>
  </r>
  <r>
    <s v="SO0868"/>
    <s v="PS0014"/>
    <s v="ST0003"/>
    <x v="561"/>
    <s v="Failed"/>
    <s v="CASH"/>
    <n v="202485340"/>
    <s v="The transaction agreement has undergone changes"/>
  </r>
  <r>
    <s v="SO0869"/>
    <s v="PS0023"/>
    <s v="ST0003"/>
    <x v="562"/>
    <s v="Success"/>
    <s v="CASH"/>
    <n v="58475500"/>
    <m/>
  </r>
  <r>
    <s v="SO0870"/>
    <s v="PS0031"/>
    <s v="ST0002"/>
    <x v="563"/>
    <s v="Success"/>
    <s v="CASH"/>
    <n v="49439820"/>
    <m/>
  </r>
  <r>
    <s v="SO0871"/>
    <s v="PS0039"/>
    <s v="ST0003"/>
    <x v="564"/>
    <s v="Success"/>
    <s v="CREDIT"/>
    <n v="393197760"/>
    <m/>
  </r>
  <r>
    <s v="SO0872"/>
    <s v="PS0043"/>
    <s v="ST0004"/>
    <x v="565"/>
    <s v="Failed"/>
    <s v="CREDIT"/>
    <n v="390571270"/>
    <s v="The product is unavailable from the vendor or there has been a product replacement"/>
  </r>
  <r>
    <s v="SO0873"/>
    <s v="PS0006"/>
    <s v="ST0003"/>
    <x v="565"/>
    <s v="Success"/>
    <s v="CREDIT"/>
    <n v="939279100"/>
    <s v="transaction as agreed with the vendor"/>
  </r>
  <r>
    <s v="SO0874"/>
    <s v="PS0019"/>
    <s v="ST0005"/>
    <x v="565"/>
    <s v="Success"/>
    <s v="CASH"/>
    <n v="67063160"/>
    <m/>
  </r>
  <r>
    <s v="SO0875"/>
    <s v="PS0038"/>
    <s v="ST0004"/>
    <x v="566"/>
    <s v="Failed"/>
    <s v="CASH"/>
    <n v="86968284"/>
    <s v="The transaction agreement has undergone changes"/>
  </r>
  <r>
    <s v="SO0876"/>
    <s v="PS0039"/>
    <s v="ST0003"/>
    <x v="566"/>
    <s v="Failed"/>
    <s v="CASH"/>
    <n v="101496120"/>
    <s v="The product is unavailable from the vendor or there has been a product replacement"/>
  </r>
  <r>
    <s v="SO0877"/>
    <s v="PS0038"/>
    <s v="ST0004"/>
    <x v="567"/>
    <s v="Success"/>
    <s v="CASH"/>
    <n v="214186340"/>
    <m/>
  </r>
  <r>
    <s v="SO0878"/>
    <s v="PS0025"/>
    <s v="ST0003"/>
    <x v="567"/>
    <s v="Success"/>
    <s v="CASH"/>
    <n v="14355120"/>
    <m/>
  </r>
  <r>
    <s v="SO0879"/>
    <s v="PS0017"/>
    <s v="ST0001"/>
    <x v="568"/>
    <s v="Success"/>
    <s v="CREDIT"/>
    <n v="347867150"/>
    <m/>
  </r>
  <r>
    <s v="SO0880"/>
    <s v="PS0015"/>
    <s v="ST0004"/>
    <x v="569"/>
    <s v="Success"/>
    <s v="CASH"/>
    <n v="42697580"/>
    <m/>
  </r>
  <r>
    <s v="SO0881"/>
    <s v="PS0028"/>
    <s v="ST0005"/>
    <x v="569"/>
    <s v="Success"/>
    <s v="CREDIT"/>
    <n v="317473980"/>
    <m/>
  </r>
  <r>
    <s v="SO0882"/>
    <s v="PS0036"/>
    <s v="ST0005"/>
    <x v="570"/>
    <s v="Success"/>
    <s v="CASH"/>
    <n v="220487740"/>
    <m/>
  </r>
  <r>
    <s v="SO0883"/>
    <s v="PS0020"/>
    <s v="ST0004"/>
    <x v="571"/>
    <s v="Success"/>
    <s v="CASH"/>
    <n v="218815590"/>
    <m/>
  </r>
  <r>
    <s v="SO0884"/>
    <s v="PS0039"/>
    <s v="ST0003"/>
    <x v="571"/>
    <s v="Success"/>
    <s v="CASH"/>
    <n v="53249270"/>
    <m/>
  </r>
  <r>
    <s v="SO0885"/>
    <s v="PS0038"/>
    <s v="ST0004"/>
    <x v="572"/>
    <s v="Success"/>
    <s v="CASH"/>
    <n v="41408250"/>
    <m/>
  </r>
  <r>
    <s v="SO0886"/>
    <s v="PS0016"/>
    <s v="ST0003"/>
    <x v="573"/>
    <s v="Success"/>
    <s v="CASH"/>
    <n v="136046120"/>
    <m/>
  </r>
  <r>
    <s v="SO0887"/>
    <s v="PS0009"/>
    <s v="ST0003"/>
    <x v="574"/>
    <s v="Success"/>
    <s v="CASH"/>
    <n v="39712690"/>
    <m/>
  </r>
  <r>
    <s v="SO0888"/>
    <s v="PS0009"/>
    <s v="ST0003"/>
    <x v="575"/>
    <s v="Success"/>
    <s v="CASH"/>
    <n v="19698250"/>
    <m/>
  </r>
  <r>
    <s v="SO0889"/>
    <s v="PS0017"/>
    <s v="ST0001"/>
    <x v="575"/>
    <s v="Failed"/>
    <s v="CREDIT"/>
    <n v="637280700"/>
    <s v="Partner Store canceled the order"/>
  </r>
  <r>
    <s v="SO0890"/>
    <s v="PS0025"/>
    <s v="ST0003"/>
    <x v="576"/>
    <s v="Failed"/>
    <s v="CREDIT"/>
    <n v="783664230"/>
    <s v="The transaction agreement has undergone changes"/>
  </r>
  <r>
    <s v="SO0891"/>
    <s v="PS0032"/>
    <s v="ST0004"/>
    <x v="577"/>
    <s v="Failed"/>
    <s v="CASH"/>
    <n v="134127470"/>
    <s v="The product is unavailable from the vendor or there has been a product replacement"/>
  </r>
  <r>
    <s v="SO0892"/>
    <s v="PS0027"/>
    <s v="ST0004"/>
    <x v="578"/>
    <s v="Success"/>
    <s v="CASH"/>
    <n v="189755520"/>
    <m/>
  </r>
  <r>
    <s v="SO0893"/>
    <s v="PS0020"/>
    <s v="ST0004"/>
    <x v="579"/>
    <s v="Success"/>
    <s v="CREDIT"/>
    <n v="314978190"/>
    <m/>
  </r>
  <r>
    <s v="SO0894"/>
    <s v="PS0035"/>
    <s v="ST0004"/>
    <x v="580"/>
    <s v="Success"/>
    <s v="CASH"/>
    <n v="140645000"/>
    <m/>
  </r>
  <r>
    <s v="SO0895"/>
    <s v="PS0009"/>
    <s v="ST0003"/>
    <x v="580"/>
    <s v="Success"/>
    <s v="CREDIT"/>
    <n v="269834270"/>
    <m/>
  </r>
  <r>
    <s v="SO0896"/>
    <s v="PS0009"/>
    <s v="ST0003"/>
    <x v="580"/>
    <s v="Failed"/>
    <s v="CASH"/>
    <n v="234221930"/>
    <s v="The product is unavailable from the vendor or there has been a product replacement"/>
  </r>
  <r>
    <s v="SO0897"/>
    <s v="PS0042"/>
    <s v="ST0002"/>
    <x v="580"/>
    <s v="Success"/>
    <s v="CREDIT"/>
    <n v="535672102"/>
    <m/>
  </r>
  <r>
    <s v="SO0898"/>
    <s v="PS0027"/>
    <s v="ST0004"/>
    <x v="581"/>
    <s v="Success"/>
    <s v="CREDIT"/>
    <n v="374576520"/>
    <m/>
  </r>
  <r>
    <s v="SO0899"/>
    <s v="PS0008"/>
    <s v="ST0004"/>
    <x v="582"/>
    <s v="Success"/>
    <s v="CASH"/>
    <n v="225228245"/>
    <m/>
  </r>
  <r>
    <s v="SO0900"/>
    <s v="PS0010"/>
    <s v="ST0001"/>
    <x v="583"/>
    <s v="Failed"/>
    <s v="CASH"/>
    <n v="96313178"/>
    <s v="The product is unavailable from the vendor or there has been a product replacement"/>
  </r>
  <r>
    <s v="SO0901"/>
    <s v="PS0003"/>
    <s v="ST0003"/>
    <x v="583"/>
    <s v="Success"/>
    <s v="CREDIT"/>
    <n v="482346240"/>
    <m/>
  </r>
  <r>
    <s v="SO0902"/>
    <s v="PS0004"/>
    <s v="ST0001"/>
    <x v="583"/>
    <s v="Success"/>
    <s v="CASH"/>
    <n v="31413840"/>
    <m/>
  </r>
  <r>
    <s v="SO0903"/>
    <s v="PS0022"/>
    <s v="ST0004"/>
    <x v="584"/>
    <s v="Success"/>
    <s v="CREDIT"/>
    <n v="311219658"/>
    <m/>
  </r>
  <r>
    <s v="SO0904"/>
    <s v="PS0011"/>
    <s v="ST0002"/>
    <x v="585"/>
    <s v="Success"/>
    <s v="CASH"/>
    <n v="135198960"/>
    <m/>
  </r>
  <r>
    <s v="SO0905"/>
    <s v="PS0045"/>
    <s v="ST0005"/>
    <x v="585"/>
    <s v="Failed"/>
    <s v="CASH"/>
    <n v="56431200"/>
    <s v="Partner Store canceled the order"/>
  </r>
  <r>
    <s v="SO0906"/>
    <s v="PS0018"/>
    <s v="ST0002"/>
    <x v="585"/>
    <s v="Success"/>
    <s v="CREDIT"/>
    <n v="557426240"/>
    <m/>
  </r>
  <r>
    <s v="SO0907"/>
    <s v="PS0048"/>
    <s v="ST0003"/>
    <x v="586"/>
    <s v="Success"/>
    <s v="CREDIT"/>
    <n v="525080790"/>
    <m/>
  </r>
  <r>
    <s v="SO0908"/>
    <s v="PS0035"/>
    <s v="ST0004"/>
    <x v="587"/>
    <s v="Failed"/>
    <s v="CREDIT"/>
    <n v="392682160"/>
    <s v="Partner Store canceled the order"/>
  </r>
  <r>
    <s v="SO0909"/>
    <s v="PS0027"/>
    <s v="ST0004"/>
    <x v="588"/>
    <s v="Success"/>
    <s v="CREDIT"/>
    <n v="736874190"/>
    <m/>
  </r>
  <r>
    <s v="SO0910"/>
    <s v="PS0025"/>
    <s v="ST0003"/>
    <x v="588"/>
    <s v="Failed"/>
    <s v="CASH"/>
    <n v="5680620"/>
    <s v="The transaction agreement has undergone changes"/>
  </r>
  <r>
    <s v="SO0911"/>
    <s v="PS0026"/>
    <s v="ST0004"/>
    <x v="589"/>
    <s v="Success"/>
    <s v="CREDIT"/>
    <n v="1309915710"/>
    <s v="transaction as agreed with the vendor"/>
  </r>
  <r>
    <s v="SO0912"/>
    <s v="PS0005"/>
    <s v="ST0004"/>
    <x v="590"/>
    <s v="Failed"/>
    <s v="CASH"/>
    <n v="32676700"/>
    <s v="Partner Store canceled the order"/>
  </r>
  <r>
    <s v="SO0913"/>
    <s v="PS0010"/>
    <s v="ST0001"/>
    <x v="591"/>
    <s v="Success"/>
    <s v="CREDIT"/>
    <n v="824934230"/>
    <m/>
  </r>
  <r>
    <s v="SO0914"/>
    <s v="PS0039"/>
    <s v="ST0003"/>
    <x v="592"/>
    <s v="Success"/>
    <s v="CREDIT"/>
    <n v="295134200"/>
    <m/>
  </r>
  <r>
    <s v="SO0915"/>
    <s v="PS0009"/>
    <s v="ST0003"/>
    <x v="593"/>
    <s v="Failed"/>
    <s v="CASH"/>
    <n v="13257440"/>
    <s v="The product is unavailable from the vendor or there has been a product replacement"/>
  </r>
  <r>
    <s v="SO0916"/>
    <s v="PS0031"/>
    <s v="ST0002"/>
    <x v="593"/>
    <s v="Failed"/>
    <s v="CREDIT"/>
    <n v="254408400"/>
    <s v="The product is unavailable from the vendor or there has been a product replacement"/>
  </r>
  <r>
    <s v="SO0917"/>
    <s v="PS0031"/>
    <s v="ST0002"/>
    <x v="594"/>
    <s v="Success"/>
    <s v="CREDIT"/>
    <n v="408897700"/>
    <m/>
  </r>
  <r>
    <s v="SO0918"/>
    <s v="PS0003"/>
    <s v="ST0003"/>
    <x v="594"/>
    <s v="Failed"/>
    <s v="CASH"/>
    <n v="17138730"/>
    <s v="The transaction agreement has undergone changes"/>
  </r>
  <r>
    <s v="SO0919"/>
    <s v="PS0038"/>
    <s v="ST0004"/>
    <x v="595"/>
    <s v="Success"/>
    <s v="CREDIT"/>
    <n v="447245890"/>
    <m/>
  </r>
  <r>
    <s v="SO0920"/>
    <s v="PS0043"/>
    <s v="ST0004"/>
    <x v="595"/>
    <s v="Success"/>
    <s v="CREDIT"/>
    <n v="1231841330"/>
    <s v="transaction as agreed with the vendor"/>
  </r>
  <r>
    <s v="SO0921"/>
    <s v="PS0032"/>
    <s v="ST0004"/>
    <x v="596"/>
    <s v="Success"/>
    <s v="CASH"/>
    <n v="177678000"/>
    <m/>
  </r>
  <r>
    <s v="SO0922"/>
    <s v="PS0048"/>
    <s v="ST0003"/>
    <x v="596"/>
    <s v="Failed"/>
    <s v="CASH"/>
    <n v="246048140"/>
    <s v="The product is unavailable from the vendor or there has been a product replacement"/>
  </r>
  <r>
    <s v="SO0923"/>
    <s v="PS0038"/>
    <s v="ST0004"/>
    <x v="597"/>
    <s v="Success"/>
    <s v="CASH"/>
    <n v="56616620.000000007"/>
    <m/>
  </r>
  <r>
    <s v="SO0924"/>
    <s v="PS0027"/>
    <s v="ST0004"/>
    <x v="598"/>
    <s v="Success"/>
    <s v="CASH"/>
    <n v="26196280"/>
    <m/>
  </r>
  <r>
    <s v="SO0925"/>
    <s v="PS0003"/>
    <s v="ST0003"/>
    <x v="599"/>
    <s v="Success"/>
    <s v="CREDIT"/>
    <n v="272866550"/>
    <m/>
  </r>
  <r>
    <s v="SO0926"/>
    <s v="PS0018"/>
    <s v="ST0002"/>
    <x v="599"/>
    <s v="Success"/>
    <s v="CASH"/>
    <n v="18974400"/>
    <m/>
  </r>
  <r>
    <s v="SO0927"/>
    <s v="PS0022"/>
    <s v="ST0004"/>
    <x v="600"/>
    <s v="Success"/>
    <s v="CASH"/>
    <n v="167455070"/>
    <m/>
  </r>
  <r>
    <s v="SO0928"/>
    <s v="PS0050"/>
    <s v="ST0004"/>
    <x v="601"/>
    <s v="Failed"/>
    <s v="CASH"/>
    <n v="79189580"/>
    <s v="The product is unavailable from the vendor or there has been a product replacement"/>
  </r>
  <r>
    <s v="SO0929"/>
    <s v="PS0006"/>
    <s v="ST0003"/>
    <x v="602"/>
    <s v="Failed"/>
    <s v="CREDIT"/>
    <n v="633480060"/>
    <s v="The product is unavailable from the vendor or there has been a product replacement"/>
  </r>
  <r>
    <s v="SO0930"/>
    <s v="PS0044"/>
    <s v="ST0004"/>
    <x v="603"/>
    <s v="Success"/>
    <s v="CREDIT"/>
    <n v="381296340"/>
    <m/>
  </r>
  <r>
    <s v="SO0931"/>
    <s v="PS0026"/>
    <s v="ST0004"/>
    <x v="603"/>
    <s v="Success"/>
    <s v="CASH"/>
    <n v="147352350"/>
    <m/>
  </r>
  <r>
    <s v="SO0932"/>
    <s v="PS0031"/>
    <s v="ST0002"/>
    <x v="604"/>
    <s v="Success"/>
    <s v="CASH"/>
    <n v="108421460"/>
    <m/>
  </r>
  <r>
    <s v="SO0933"/>
    <s v="PS0018"/>
    <s v="ST0002"/>
    <x v="604"/>
    <s v="Success"/>
    <s v="CREDIT"/>
    <n v="463957934"/>
    <m/>
  </r>
  <r>
    <s v="SO0934"/>
    <s v="PS0021"/>
    <s v="ST0001"/>
    <x v="605"/>
    <s v="Failed"/>
    <s v="CASH"/>
    <n v="120465330"/>
    <s v="The transaction agreement has undergone changes"/>
  </r>
  <r>
    <s v="SO0935"/>
    <s v="PS0050"/>
    <s v="ST0004"/>
    <x v="606"/>
    <s v="Success"/>
    <s v="CASH"/>
    <n v="29641060"/>
    <m/>
  </r>
  <r>
    <s v="SO0936"/>
    <s v="PS0038"/>
    <s v="ST0004"/>
    <x v="607"/>
    <s v="Failed"/>
    <s v="CASH"/>
    <n v="9784080"/>
    <s v="The transaction agreement has undergone changes"/>
  </r>
  <r>
    <s v="SO0937"/>
    <s v="PS0023"/>
    <s v="ST0003"/>
    <x v="608"/>
    <s v="Success"/>
    <s v="CASH"/>
    <n v="29223315"/>
    <m/>
  </r>
  <r>
    <s v="SO0938"/>
    <s v="PS0050"/>
    <s v="ST0004"/>
    <x v="609"/>
    <s v="Success"/>
    <s v="CASH"/>
    <n v="98496660"/>
    <m/>
  </r>
  <r>
    <s v="SO0939"/>
    <s v="PS0040"/>
    <s v="ST0003"/>
    <x v="610"/>
    <s v="Failed"/>
    <s v="CREDIT"/>
    <n v="320403000"/>
    <s v="Partner Store canceled the order"/>
  </r>
  <r>
    <s v="SO0940"/>
    <s v="PS0019"/>
    <s v="ST0005"/>
    <x v="610"/>
    <s v="Failed"/>
    <s v="CASH"/>
    <n v="143240160"/>
    <s v="The product is unavailable from the vendor or there has been a product replacement"/>
  </r>
  <r>
    <s v="SO0941"/>
    <s v="PS0030"/>
    <s v="ST0004"/>
    <x v="611"/>
    <s v="Success"/>
    <s v="CASH"/>
    <n v="93987240"/>
    <m/>
  </r>
  <r>
    <s v="SO0942"/>
    <s v="PS0002"/>
    <s v="ST0002"/>
    <x v="612"/>
    <s v="Success"/>
    <s v="CREDIT"/>
    <n v="422965160"/>
    <m/>
  </r>
  <r>
    <s v="SO0943"/>
    <s v="PS0020"/>
    <s v="ST0004"/>
    <x v="613"/>
    <s v="Success"/>
    <s v="CREDIT"/>
    <n v="578886030"/>
    <m/>
  </r>
  <r>
    <s v="SO0944"/>
    <s v="PS0023"/>
    <s v="ST0003"/>
    <x v="614"/>
    <s v="Success"/>
    <s v="CASH"/>
    <n v="14411279.999999998"/>
    <m/>
  </r>
  <r>
    <s v="SO0945"/>
    <s v="PS0025"/>
    <s v="ST0003"/>
    <x v="614"/>
    <s v="Success"/>
    <s v="CREDIT"/>
    <n v="763950070"/>
    <m/>
  </r>
  <r>
    <s v="SO0946"/>
    <s v="PS0009"/>
    <s v="ST0003"/>
    <x v="615"/>
    <s v="Success"/>
    <s v="CASH"/>
    <n v="37043600"/>
    <m/>
  </r>
  <r>
    <s v="SO0947"/>
    <s v="PS0001"/>
    <s v="ST0005"/>
    <x v="616"/>
    <s v="Success"/>
    <s v="CASH"/>
    <n v="23610730"/>
    <m/>
  </r>
  <r>
    <s v="SO0948"/>
    <s v="PS0038"/>
    <s v="ST0004"/>
    <x v="616"/>
    <s v="Success"/>
    <s v="CREDIT"/>
    <n v="1137224812"/>
    <s v="transaction as agreed with the vendor"/>
  </r>
  <r>
    <s v="SO0949"/>
    <s v="PS0015"/>
    <s v="ST0004"/>
    <x v="617"/>
    <s v="Success"/>
    <s v="CASH"/>
    <n v="230615840"/>
    <m/>
  </r>
  <r>
    <s v="SO0950"/>
    <s v="PS0048"/>
    <s v="ST0003"/>
    <x v="617"/>
    <s v="Success"/>
    <s v="CREDIT"/>
    <n v="363813400"/>
    <m/>
  </r>
  <r>
    <s v="SO0951"/>
    <s v="PS0036"/>
    <s v="ST0005"/>
    <x v="618"/>
    <s v="Success"/>
    <s v="CREDIT"/>
    <n v="934764040"/>
    <m/>
  </r>
  <r>
    <s v="SO0952"/>
    <s v="PS0022"/>
    <s v="ST0004"/>
    <x v="618"/>
    <s v="Success"/>
    <s v="CASH"/>
    <n v="76974740"/>
    <m/>
  </r>
  <r>
    <s v="SO0953"/>
    <s v="PS0003"/>
    <s v="ST0003"/>
    <x v="619"/>
    <s v="Success"/>
    <s v="CREDIT"/>
    <n v="300707000"/>
    <m/>
  </r>
  <r>
    <s v="SO0954"/>
    <s v="PS0010"/>
    <s v="ST0001"/>
    <x v="620"/>
    <s v="Success"/>
    <s v="CASH"/>
    <n v="9415310"/>
    <m/>
  </r>
  <r>
    <s v="SO0955"/>
    <s v="PS0042"/>
    <s v="ST0002"/>
    <x v="620"/>
    <s v="Success"/>
    <s v="CASH"/>
    <n v="242601255"/>
    <m/>
  </r>
  <r>
    <s v="SO0956"/>
    <s v="PS0017"/>
    <s v="ST0001"/>
    <x v="620"/>
    <s v="Success"/>
    <s v="CREDIT"/>
    <n v="310285940"/>
    <m/>
  </r>
  <r>
    <s v="SO0957"/>
    <s v="PS0010"/>
    <s v="ST0001"/>
    <x v="621"/>
    <s v="Success"/>
    <s v="CREDIT"/>
    <n v="327313500"/>
    <m/>
  </r>
  <r>
    <s v="SO0958"/>
    <s v="PS0037"/>
    <s v="ST0002"/>
    <x v="622"/>
    <s v="Success"/>
    <s v="CREDIT"/>
    <n v="258688590"/>
    <m/>
  </r>
  <r>
    <s v="SO0959"/>
    <s v="PS0007"/>
    <s v="ST0001"/>
    <x v="623"/>
    <s v="Success"/>
    <s v="CASH"/>
    <n v="165166786"/>
    <m/>
  </r>
  <r>
    <s v="SO0960"/>
    <s v="PS0026"/>
    <s v="ST0004"/>
    <x v="623"/>
    <s v="Success"/>
    <s v="CREDIT"/>
    <n v="396684600"/>
    <m/>
  </r>
  <r>
    <s v="SO0961"/>
    <s v="PS0014"/>
    <s v="ST0003"/>
    <x v="623"/>
    <s v="Success"/>
    <s v="CREDIT"/>
    <n v="428538200"/>
    <m/>
  </r>
  <r>
    <s v="SO0962"/>
    <s v="PS0002"/>
    <s v="ST0002"/>
    <x v="623"/>
    <s v="Success"/>
    <s v="CASH"/>
    <n v="183171230"/>
    <m/>
  </r>
  <r>
    <s v="SO0963"/>
    <s v="PS0006"/>
    <s v="ST0003"/>
    <x v="624"/>
    <s v="Success"/>
    <s v="CREDIT"/>
    <n v="367521960"/>
    <m/>
  </r>
  <r>
    <s v="SO0964"/>
    <s v="PS0050"/>
    <s v="ST0004"/>
    <x v="624"/>
    <s v="Failed"/>
    <s v="CREDIT"/>
    <n v="366003740"/>
    <s v="Partner Store canceled the order"/>
  </r>
  <r>
    <s v="SO0965"/>
    <s v="PS0044"/>
    <s v="ST0004"/>
    <x v="624"/>
    <s v="Success"/>
    <s v="CASH"/>
    <n v="175068560"/>
    <m/>
  </r>
  <r>
    <s v="SO0966"/>
    <s v="PS0017"/>
    <s v="ST0001"/>
    <x v="625"/>
    <s v="Success"/>
    <s v="CASH"/>
    <n v="21849750"/>
    <m/>
  </r>
  <r>
    <s v="SO0967"/>
    <s v="PS0021"/>
    <s v="ST0001"/>
    <x v="625"/>
    <s v="Success"/>
    <s v="CASH"/>
    <n v="133038600"/>
    <m/>
  </r>
  <r>
    <s v="SO0968"/>
    <s v="PS0029"/>
    <s v="ST0004"/>
    <x v="626"/>
    <s v="Success"/>
    <s v="CREDIT"/>
    <n v="764390690"/>
    <m/>
  </r>
  <r>
    <s v="SO0969"/>
    <s v="PS0011"/>
    <s v="ST0002"/>
    <x v="627"/>
    <s v="Success"/>
    <s v="CASH"/>
    <n v="135571260"/>
    <m/>
  </r>
  <r>
    <s v="SO0970"/>
    <s v="PS0046"/>
    <s v="ST0003"/>
    <x v="628"/>
    <s v="Failed"/>
    <s v="CREDIT"/>
    <n v="316785430"/>
    <s v="The transaction agreement has undergone changes"/>
  </r>
  <r>
    <s v="SO0971"/>
    <s v="PS0023"/>
    <s v="ST0003"/>
    <x v="628"/>
    <s v="Success"/>
    <s v="CASH"/>
    <n v="194467350"/>
    <m/>
  </r>
  <r>
    <s v="SO0972"/>
    <s v="PS0040"/>
    <s v="ST0003"/>
    <x v="629"/>
    <s v="Success"/>
    <s v="CREDIT"/>
    <n v="314035560"/>
    <m/>
  </r>
  <r>
    <s v="SO0973"/>
    <s v="PS0046"/>
    <s v="ST0003"/>
    <x v="630"/>
    <s v="Success"/>
    <s v="CASH"/>
    <n v="172329150"/>
    <m/>
  </r>
  <r>
    <s v="SO0974"/>
    <s v="PS0041"/>
    <s v="ST0001"/>
    <x v="630"/>
    <s v="Success"/>
    <s v="CASH"/>
    <n v="191079000"/>
    <m/>
  </r>
  <r>
    <s v="SO0975"/>
    <s v="PS0036"/>
    <s v="ST0005"/>
    <x v="630"/>
    <s v="Success"/>
    <s v="CASH"/>
    <n v="69933500"/>
    <m/>
  </r>
  <r>
    <s v="SO0976"/>
    <s v="PS0029"/>
    <s v="ST0004"/>
    <x v="631"/>
    <s v="Success"/>
    <s v="CASH"/>
    <n v="229837770"/>
    <m/>
  </r>
  <r>
    <s v="SO0977"/>
    <s v="PS0050"/>
    <s v="ST0004"/>
    <x v="632"/>
    <s v="Success"/>
    <s v="CREDIT"/>
    <n v="1162213850"/>
    <s v="transaction as agreed with the vendor"/>
  </r>
  <r>
    <s v="SO0978"/>
    <s v="PS0028"/>
    <s v="ST0005"/>
    <x v="632"/>
    <s v="Success"/>
    <s v="CASH"/>
    <n v="240232250"/>
    <m/>
  </r>
  <r>
    <s v="SO0979"/>
    <s v="PS0020"/>
    <s v="ST0004"/>
    <x v="633"/>
    <s v="Success"/>
    <s v="CASH"/>
    <n v="69082590"/>
    <m/>
  </r>
  <r>
    <s v="SO0980"/>
    <s v="PS0004"/>
    <s v="ST0001"/>
    <x v="633"/>
    <s v="Success"/>
    <s v="CREDIT"/>
    <n v="357539140"/>
    <m/>
  </r>
  <r>
    <s v="SO0981"/>
    <s v="PS0013"/>
    <s v="ST0001"/>
    <x v="634"/>
    <s v="Success"/>
    <s v="CREDIT"/>
    <n v="737735770"/>
    <m/>
  </r>
  <r>
    <s v="SO0982"/>
    <s v="PS0014"/>
    <s v="ST0003"/>
    <x v="634"/>
    <s v="Success"/>
    <s v="CREDIT"/>
    <n v="461518750"/>
    <m/>
  </r>
  <r>
    <s v="SO0983"/>
    <s v="PS0048"/>
    <s v="ST0003"/>
    <x v="634"/>
    <s v="Failed"/>
    <s v="CREDIT"/>
    <n v="390520370"/>
    <s v="Partner Store canceled the order"/>
  </r>
  <r>
    <s v="SO0984"/>
    <s v="PS0008"/>
    <s v="ST0004"/>
    <x v="635"/>
    <s v="Success"/>
    <s v="CREDIT"/>
    <n v="261344720"/>
    <m/>
  </r>
  <r>
    <s v="SO0985"/>
    <s v="PS0006"/>
    <s v="ST0003"/>
    <x v="635"/>
    <s v="Success"/>
    <s v="CASH"/>
    <n v="17134140"/>
    <m/>
  </r>
  <r>
    <s v="SO0986"/>
    <s v="PS0020"/>
    <s v="ST0004"/>
    <x v="636"/>
    <s v="Success"/>
    <s v="CASH"/>
    <n v="153621290"/>
    <m/>
  </r>
  <r>
    <s v="SO0987"/>
    <s v="PS0023"/>
    <s v="ST0003"/>
    <x v="636"/>
    <s v="Success"/>
    <s v="CASH"/>
    <n v="245369190"/>
    <m/>
  </r>
  <r>
    <s v="SO0988"/>
    <s v="PS0047"/>
    <s v="ST0001"/>
    <x v="637"/>
    <s v="Success"/>
    <s v="CASH"/>
    <n v="105581440"/>
    <m/>
  </r>
  <r>
    <s v="SO0989"/>
    <s v="PS0047"/>
    <s v="ST0001"/>
    <x v="637"/>
    <s v="Success"/>
    <s v="CASH"/>
    <n v="5775000"/>
    <m/>
  </r>
  <r>
    <s v="SO0990"/>
    <s v="PS0029"/>
    <s v="ST0004"/>
    <x v="637"/>
    <s v="Failed"/>
    <s v="CASH"/>
    <n v="7634250"/>
    <s v="Partner Store canceled the order"/>
  </r>
  <r>
    <s v="SO0991"/>
    <s v="PS0043"/>
    <s v="ST0004"/>
    <x v="638"/>
    <s v="Success"/>
    <s v="CASH"/>
    <n v="18427500"/>
    <m/>
  </r>
  <r>
    <s v="SO0992"/>
    <s v="PS0047"/>
    <s v="ST0001"/>
    <x v="639"/>
    <s v="Success"/>
    <s v="CREDIT"/>
    <n v="241035960"/>
    <m/>
  </r>
  <r>
    <s v="SO0993"/>
    <s v="PS0010"/>
    <s v="ST0001"/>
    <x v="640"/>
    <s v="Success"/>
    <s v="CREDIT"/>
    <n v="441293360"/>
    <m/>
  </r>
  <r>
    <s v="SO0994"/>
    <s v="PS0049"/>
    <s v="ST0004"/>
    <x v="640"/>
    <s v="Success"/>
    <s v="CASH"/>
    <n v="176644980"/>
    <m/>
  </r>
  <r>
    <s v="SO0995"/>
    <s v="PS0045"/>
    <s v="ST0005"/>
    <x v="640"/>
    <s v="Success"/>
    <s v="CASH"/>
    <n v="18281252"/>
    <m/>
  </r>
  <r>
    <s v="SO0996"/>
    <s v="PS0025"/>
    <s v="ST0003"/>
    <x v="641"/>
    <s v="Success"/>
    <s v="CREDIT"/>
    <n v="396607500"/>
    <m/>
  </r>
  <r>
    <s v="SO0997"/>
    <s v="PS0028"/>
    <s v="ST0005"/>
    <x v="641"/>
    <s v="Success"/>
    <s v="CASH"/>
    <n v="228088630"/>
    <m/>
  </r>
  <r>
    <s v="SO0998"/>
    <s v="PS0033"/>
    <s v="ST0005"/>
    <x v="642"/>
    <s v="Failed"/>
    <s v="CREDIT"/>
    <n v="587114991"/>
    <s v="The product is unavailable from the vendor or there has been a product replacement"/>
  </r>
  <r>
    <s v="SO0999"/>
    <s v="PS0038"/>
    <s v="ST0004"/>
    <x v="642"/>
    <s v="Success"/>
    <s v="CREDIT"/>
    <n v="848790920"/>
    <s v="transaction as agreed with the vendor"/>
  </r>
  <r>
    <s v="SO1000"/>
    <s v="PS0017"/>
    <s v="ST0001"/>
    <x v="643"/>
    <s v="Success"/>
    <s v="CASH"/>
    <n v="25770840"/>
    <m/>
  </r>
  <r>
    <s v="SO1001"/>
    <s v="PS0015"/>
    <s v="ST0004"/>
    <x v="644"/>
    <s v="Success"/>
    <s v="CASH"/>
    <n v="57115520"/>
    <m/>
  </r>
  <r>
    <s v="SO1002"/>
    <s v="PS0049"/>
    <s v="ST0004"/>
    <x v="644"/>
    <s v="Success"/>
    <s v="CREDIT"/>
    <n v="417355830"/>
    <m/>
  </r>
  <r>
    <s v="SO1003"/>
    <s v="PS0036"/>
    <s v="ST0005"/>
    <x v="645"/>
    <s v="Success"/>
    <s v="CASH"/>
    <n v="114707711"/>
    <m/>
  </r>
  <r>
    <s v="SO1004"/>
    <s v="PS0030"/>
    <s v="ST0004"/>
    <x v="646"/>
    <s v="Success"/>
    <s v="CREDIT"/>
    <n v="739640230"/>
    <m/>
  </r>
  <r>
    <s v="SO1005"/>
    <s v="PS0002"/>
    <s v="ST0002"/>
    <x v="647"/>
    <s v="Success"/>
    <s v="CASH"/>
    <n v="76368600"/>
    <m/>
  </r>
  <r>
    <s v="SO1006"/>
    <s v="PS0007"/>
    <s v="ST0001"/>
    <x v="647"/>
    <s v="Success"/>
    <s v="CASH"/>
    <n v="24352350"/>
    <m/>
  </r>
  <r>
    <s v="SO1007"/>
    <s v="PS0050"/>
    <s v="ST0004"/>
    <x v="648"/>
    <s v="Success"/>
    <s v="CREDIT"/>
    <n v="256748290"/>
    <m/>
  </r>
  <r>
    <s v="SO1008"/>
    <s v="PS0012"/>
    <s v="ST0003"/>
    <x v="648"/>
    <s v="Success"/>
    <s v="CREDIT"/>
    <n v="413536410"/>
    <m/>
  </r>
  <r>
    <s v="SO1009"/>
    <s v="PS0030"/>
    <s v="ST0004"/>
    <x v="649"/>
    <s v="Success"/>
    <s v="CASH"/>
    <n v="26180440"/>
    <m/>
  </r>
  <r>
    <s v="SO1010"/>
    <s v="PS0021"/>
    <s v="ST0001"/>
    <x v="650"/>
    <s v="Success"/>
    <s v="CASH"/>
    <n v="33999420"/>
    <m/>
  </r>
  <r>
    <s v="SO1011"/>
    <s v="PS0031"/>
    <s v="ST0002"/>
    <x v="651"/>
    <s v="Success"/>
    <s v="CREDIT"/>
    <n v="363292820"/>
    <m/>
  </r>
  <r>
    <s v="SO1012"/>
    <s v="PS0031"/>
    <s v="ST0002"/>
    <x v="652"/>
    <s v="Success"/>
    <s v="CREDIT"/>
    <n v="509240650"/>
    <m/>
  </r>
  <r>
    <s v="SO1013"/>
    <s v="PS0029"/>
    <s v="ST0004"/>
    <x v="653"/>
    <s v="Success"/>
    <s v="CREDIT"/>
    <n v="467132688"/>
    <m/>
  </r>
  <r>
    <s v="SO1014"/>
    <s v="PS0004"/>
    <s v="ST0001"/>
    <x v="654"/>
    <s v="Failed"/>
    <s v="CREDIT"/>
    <n v="295516340"/>
    <s v="The product is unavailable from the vendor or there has been a product replacement"/>
  </r>
  <r>
    <s v="SO1015"/>
    <s v="PS0020"/>
    <s v="ST0004"/>
    <x v="655"/>
    <s v="Success"/>
    <s v="CASH"/>
    <n v="242647004"/>
    <m/>
  </r>
  <r>
    <s v="SO1016"/>
    <s v="PS0013"/>
    <s v="ST0001"/>
    <x v="656"/>
    <s v="Success"/>
    <s v="CASH"/>
    <n v="25899000"/>
    <m/>
  </r>
  <r>
    <s v="SO1017"/>
    <s v="PS0044"/>
    <s v="ST0004"/>
    <x v="656"/>
    <s v="Success"/>
    <s v="CASH"/>
    <n v="29038430"/>
    <m/>
  </r>
  <r>
    <s v="SO1018"/>
    <s v="PS0005"/>
    <s v="ST0004"/>
    <x v="657"/>
    <s v="Failed"/>
    <s v="CASH"/>
    <n v="111211330"/>
    <s v="The product is unavailable from the vendor or there has been a product replacement"/>
  </r>
  <r>
    <s v="SO1019"/>
    <s v="PS0004"/>
    <s v="ST0001"/>
    <x v="657"/>
    <s v="Success"/>
    <s v="CASH"/>
    <n v="23861490"/>
    <m/>
  </r>
  <r>
    <s v="SO1020"/>
    <s v="PS0002"/>
    <s v="ST0002"/>
    <x v="657"/>
    <s v="Success"/>
    <s v="CREDIT"/>
    <n v="479156570"/>
    <m/>
  </r>
  <r>
    <s v="SO1021"/>
    <s v="PS0017"/>
    <s v="ST0001"/>
    <x v="657"/>
    <s v="Failed"/>
    <s v="CASH"/>
    <n v="102921900"/>
    <s v="Partner Store canceled the order"/>
  </r>
  <r>
    <s v="SO1022"/>
    <s v="PS0029"/>
    <s v="ST0004"/>
    <x v="658"/>
    <s v="Success"/>
    <s v="CASH"/>
    <n v="54724400"/>
    <m/>
  </r>
  <r>
    <s v="SO1023"/>
    <s v="PS0007"/>
    <s v="ST0001"/>
    <x v="659"/>
    <s v="Success"/>
    <s v="CREDIT"/>
    <n v="261747380"/>
    <m/>
  </r>
  <r>
    <s v="SO1024"/>
    <s v="PS0012"/>
    <s v="ST0003"/>
    <x v="659"/>
    <s v="Success"/>
    <s v="CREDIT"/>
    <n v="351291960"/>
    <m/>
  </r>
  <r>
    <s v="SO1025"/>
    <s v="PS0011"/>
    <s v="ST0002"/>
    <x v="660"/>
    <s v="Success"/>
    <s v="CASH"/>
    <n v="78509200"/>
    <m/>
  </r>
  <r>
    <s v="SO1026"/>
    <s v="PS0040"/>
    <s v="ST0003"/>
    <x v="660"/>
    <s v="Success"/>
    <s v="CREDIT"/>
    <n v="759074380"/>
    <s v="transaction as agreed with the vendor"/>
  </r>
  <r>
    <s v="SO1027"/>
    <s v="PS0036"/>
    <s v="ST0005"/>
    <x v="661"/>
    <s v="Failed"/>
    <s v="CREDIT"/>
    <n v="543527800"/>
    <s v="The transaction agreement has undergone changes"/>
  </r>
  <r>
    <s v="SO1028"/>
    <s v="PS0002"/>
    <s v="ST0002"/>
    <x v="662"/>
    <s v="Success"/>
    <s v="CREDIT"/>
    <n v="4805107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2">
  <r>
    <s v="SO0001"/>
    <s v="PD0002"/>
    <n v="99"/>
    <n v="7.0000000000000007E-2"/>
    <n v="1841399.9999999998"/>
    <s v="SO0001-PD0002"/>
    <x v="0"/>
    <x v="0"/>
  </r>
  <r>
    <s v="SO0001"/>
    <s v="PD0015"/>
    <n v="89"/>
    <n v="0.24"/>
    <n v="9192276"/>
    <s v="SO0001-PD0015"/>
    <x v="1"/>
    <x v="1"/>
  </r>
  <r>
    <s v="SO0001"/>
    <s v="PD0011"/>
    <n v="45"/>
    <n v="0.12"/>
    <n v="93416400"/>
    <s v="SO0001-PD0011"/>
    <x v="2"/>
    <x v="2"/>
  </r>
  <r>
    <s v="SO0001"/>
    <s v="PD0008"/>
    <n v="72"/>
    <n v="0.05"/>
    <n v="10191600"/>
    <s v="SO0001-PD0008"/>
    <x v="3"/>
    <x v="3"/>
  </r>
  <r>
    <s v="SO0002"/>
    <s v="PD0014"/>
    <n v="77"/>
    <n v="0.17"/>
    <n v="17063970"/>
    <s v="SO0002-PD0014"/>
    <x v="4"/>
    <x v="4"/>
  </r>
  <r>
    <s v="SO0002"/>
    <s v="PD0010"/>
    <n v="92"/>
    <n v="7.0000000000000007E-2"/>
    <n v="27807000"/>
    <s v="SO0002-PD0010"/>
    <x v="5"/>
    <x v="5"/>
  </r>
  <r>
    <s v="SO0003"/>
    <s v="PD0011"/>
    <n v="142"/>
    <n v="0.13"/>
    <n v="291430860"/>
    <s v="SO0003-PD0011"/>
    <x v="2"/>
    <x v="2"/>
  </r>
  <r>
    <s v="SO0003"/>
    <s v="PD0018"/>
    <n v="125"/>
    <n v="0.22"/>
    <n v="51870000"/>
    <s v="SO0003-PD0018"/>
    <x v="6"/>
    <x v="1"/>
  </r>
  <r>
    <s v="SO0003"/>
    <s v="PD0010"/>
    <n v="150"/>
    <n v="0.08"/>
    <n v="44850000"/>
    <s v="SO0003-PD0010"/>
    <x v="5"/>
    <x v="5"/>
  </r>
  <r>
    <s v="SO0003"/>
    <s v="PD0008"/>
    <n v="94"/>
    <n v="0.08"/>
    <n v="12885520"/>
    <s v="SO0003-PD0008"/>
    <x v="3"/>
    <x v="3"/>
  </r>
  <r>
    <s v="SO0003"/>
    <s v="PD0012"/>
    <n v="128"/>
    <n v="7.0000000000000007E-2"/>
    <n v="671266560"/>
    <s v="SO0003-PD0012"/>
    <x v="7"/>
    <x v="2"/>
  </r>
  <r>
    <s v="SO0003"/>
    <s v="PD0020"/>
    <n v="101"/>
    <n v="0.09"/>
    <n v="29503110"/>
    <s v="SO0003-PD0020"/>
    <x v="8"/>
    <x v="1"/>
  </r>
  <r>
    <s v="SO0004"/>
    <s v="PD0015"/>
    <n v="96"/>
    <n v="0.18"/>
    <n v="10698048"/>
    <s v="SO0004-PD0015"/>
    <x v="1"/>
    <x v="1"/>
  </r>
  <r>
    <s v="SO0005"/>
    <s v="PD0007"/>
    <n v="90"/>
    <n v="0.13"/>
    <n v="250560000"/>
    <s v="SO0005-PD0007"/>
    <x v="9"/>
    <x v="6"/>
  </r>
  <r>
    <s v="SO0006"/>
    <s v="PD0009"/>
    <n v="104"/>
    <n v="0.16"/>
    <n v="11269440"/>
    <s v="SO0006-PD0009"/>
    <x v="10"/>
    <x v="5"/>
  </r>
  <r>
    <s v="SO0007"/>
    <s v="PD0019"/>
    <n v="83"/>
    <n v="0.21"/>
    <n v="167137930"/>
    <s v="SO0007-PD0019"/>
    <x v="11"/>
    <x v="1"/>
  </r>
  <r>
    <s v="SO0007"/>
    <s v="PD0014"/>
    <n v="123"/>
    <n v="0.25"/>
    <n v="24630750"/>
    <s v="SO0007-PD0014"/>
    <x v="4"/>
    <x v="4"/>
  </r>
  <r>
    <s v="SO0007"/>
    <s v="PD0020"/>
    <n v="62"/>
    <n v="0.25"/>
    <n v="14926500"/>
    <s v="SO0007-PD0020"/>
    <x v="8"/>
    <x v="1"/>
  </r>
  <r>
    <s v="SO0007"/>
    <s v="PD0009"/>
    <n v="96"/>
    <n v="0.13"/>
    <n v="10774080"/>
    <s v="SO0007-PD0009"/>
    <x v="10"/>
    <x v="5"/>
  </r>
  <r>
    <s v="SO0007"/>
    <s v="PD0008"/>
    <n v="92"/>
    <n v="0.12"/>
    <n v="12063040"/>
    <s v="SO0007-PD0008"/>
    <x v="3"/>
    <x v="3"/>
  </r>
  <r>
    <s v="SO0007"/>
    <s v="PD0011"/>
    <n v="91"/>
    <n v="0.08"/>
    <n v="197495480"/>
    <s v="SO0007-PD0011"/>
    <x v="2"/>
    <x v="2"/>
  </r>
  <r>
    <s v="SO0008"/>
    <s v="PD0001"/>
    <n v="133"/>
    <n v="0.1"/>
    <n v="29805300"/>
    <s v="SO0008-PD0001"/>
    <x v="12"/>
    <x v="0"/>
  </r>
  <r>
    <s v="SO0008"/>
    <s v="PD0006"/>
    <n v="82"/>
    <n v="0.19"/>
    <n v="13881780"/>
    <s v="SO0008-PD0006"/>
    <x v="13"/>
    <x v="6"/>
  </r>
  <r>
    <s v="SO0008"/>
    <s v="PD0012"/>
    <n v="112"/>
    <n v="0.12"/>
    <n v="555779840"/>
    <s v="SO0008-PD0012"/>
    <x v="7"/>
    <x v="2"/>
  </r>
  <r>
    <s v="SO0008"/>
    <s v="PD0015"/>
    <n v="140"/>
    <n v="0.23"/>
    <n v="14650020"/>
    <s v="SO0008-PD0015"/>
    <x v="1"/>
    <x v="1"/>
  </r>
  <r>
    <s v="SO0009"/>
    <s v="PD0006"/>
    <n v="111"/>
    <n v="0.05"/>
    <n v="22039050"/>
    <s v="SO0009-PD0006"/>
    <x v="13"/>
    <x v="6"/>
  </r>
  <r>
    <s v="SO0009"/>
    <s v="PD0012"/>
    <n v="32"/>
    <n v="0.15"/>
    <n v="153380800"/>
    <s v="SO0009-PD0012"/>
    <x v="7"/>
    <x v="2"/>
  </r>
  <r>
    <s v="SO0010"/>
    <s v="PD0015"/>
    <n v="79"/>
    <n v="0.23"/>
    <n v="8266797"/>
    <s v="SO0010-PD0015"/>
    <x v="1"/>
    <x v="1"/>
  </r>
  <r>
    <s v="SO0010"/>
    <s v="PD0007"/>
    <n v="82"/>
    <n v="0.1"/>
    <n v="236160000"/>
    <s v="SO0010-PD0007"/>
    <x v="9"/>
    <x v="6"/>
  </r>
  <r>
    <s v="SO0010"/>
    <s v="PD0003"/>
    <n v="143"/>
    <n v="0.1"/>
    <n v="119819700"/>
    <s v="SO0010-PD0003"/>
    <x v="14"/>
    <x v="7"/>
  </r>
  <r>
    <s v="SO0010"/>
    <s v="PD0008"/>
    <n v="114"/>
    <n v="0.08"/>
    <n v="15627120"/>
    <s v="SO0010-PD0008"/>
    <x v="3"/>
    <x v="3"/>
  </r>
  <r>
    <s v="SO0011"/>
    <s v="PD0006"/>
    <n v="80"/>
    <n v="0.13"/>
    <n v="14546400"/>
    <s v="SO0011-PD0006"/>
    <x v="13"/>
    <x v="6"/>
  </r>
  <r>
    <s v="SO0011"/>
    <s v="PD0004"/>
    <n v="147"/>
    <n v="0.1"/>
    <n v="29106000"/>
    <s v="SO0011-PD0004"/>
    <x v="15"/>
    <x v="7"/>
  </r>
  <r>
    <s v="SO0011"/>
    <s v="PD0014"/>
    <n v="55"/>
    <n v="0.15"/>
    <n v="12482250"/>
    <s v="SO0011-PD0014"/>
    <x v="4"/>
    <x v="4"/>
  </r>
  <r>
    <s v="SO0011"/>
    <s v="PD0008"/>
    <n v="106"/>
    <n v="0.11"/>
    <n v="14056660"/>
    <s v="SO0011-PD0008"/>
    <x v="3"/>
    <x v="3"/>
  </r>
  <r>
    <s v="SO0012"/>
    <s v="PD0013"/>
    <n v="77"/>
    <n v="0.1"/>
    <n v="33194700"/>
    <s v="SO0012-PD0013"/>
    <x v="16"/>
    <x v="8"/>
  </r>
  <r>
    <s v="SO0012"/>
    <s v="PD0014"/>
    <n v="109"/>
    <n v="0.24"/>
    <n v="22118280"/>
    <s v="SO0012-PD0014"/>
    <x v="4"/>
    <x v="4"/>
  </r>
  <r>
    <s v="SO0012"/>
    <s v="PD0010"/>
    <n v="82"/>
    <n v="0.12"/>
    <n v="23452000"/>
    <s v="SO0012-PD0010"/>
    <x v="5"/>
    <x v="5"/>
  </r>
  <r>
    <s v="SO0012"/>
    <s v="PD0006"/>
    <n v="107"/>
    <n v="0.16"/>
    <n v="18784920"/>
    <s v="SO0012-PD0006"/>
    <x v="13"/>
    <x v="6"/>
  </r>
  <r>
    <s v="SO0013"/>
    <s v="PD0017"/>
    <n v="75"/>
    <n v="7.0000000000000007E-2"/>
    <n v="184837500"/>
    <s v="SO0013-PD0017"/>
    <x v="17"/>
    <x v="1"/>
  </r>
  <r>
    <s v="SO0013"/>
    <s v="PD0009"/>
    <n v="90"/>
    <n v="0.25"/>
    <n v="8707500"/>
    <s v="SO0013-PD0009"/>
    <x v="10"/>
    <x v="5"/>
  </r>
  <r>
    <s v="SO0013"/>
    <s v="PD0013"/>
    <n v="101"/>
    <n v="0.08"/>
    <n v="44508680"/>
    <s v="SO0013-PD0013"/>
    <x v="16"/>
    <x v="8"/>
  </r>
  <r>
    <s v="SO0013"/>
    <s v="PD0016"/>
    <n v="112"/>
    <n v="0.18"/>
    <n v="24521280"/>
    <s v="SO0013-PD0016"/>
    <x v="18"/>
    <x v="1"/>
  </r>
  <r>
    <s v="SO0013"/>
    <s v="PD0007"/>
    <n v="133"/>
    <n v="0.12"/>
    <n v="374528000"/>
    <s v="SO0013-PD0007"/>
    <x v="9"/>
    <x v="6"/>
  </r>
  <r>
    <s v="SO0014"/>
    <s v="PD0012"/>
    <n v="56"/>
    <n v="0.22"/>
    <n v="246311520"/>
    <s v="SO0014-PD0012"/>
    <x v="7"/>
    <x v="2"/>
  </r>
  <r>
    <s v="SO0014"/>
    <s v="PD0002"/>
    <n v="36"/>
    <n v="0.22"/>
    <n v="561600"/>
    <s v="SO0014-PD0002"/>
    <x v="0"/>
    <x v="0"/>
  </r>
  <r>
    <s v="SO0015"/>
    <s v="PD0012"/>
    <n v="82"/>
    <n v="0.05"/>
    <n v="439278100"/>
    <s v="SO0015-PD0012"/>
    <x v="7"/>
    <x v="2"/>
  </r>
  <r>
    <s v="SO0015"/>
    <s v="PD0020"/>
    <n v="113"/>
    <n v="0.15"/>
    <n v="30832050"/>
    <s v="SO0015-PD0020"/>
    <x v="8"/>
    <x v="1"/>
  </r>
  <r>
    <s v="SO0015"/>
    <s v="PD0004"/>
    <n v="95"/>
    <n v="0.25"/>
    <n v="15675000"/>
    <s v="SO0015-PD0004"/>
    <x v="15"/>
    <x v="7"/>
  </r>
  <r>
    <s v="SO0015"/>
    <s v="PD0009"/>
    <n v="83"/>
    <n v="0.15"/>
    <n v="9100950"/>
    <s v="SO0015-PD0009"/>
    <x v="10"/>
    <x v="5"/>
  </r>
  <r>
    <s v="SO0015"/>
    <s v="PD0011"/>
    <n v="73"/>
    <n v="0.13"/>
    <n v="149820090"/>
    <s v="SO0015-PD0011"/>
    <x v="2"/>
    <x v="2"/>
  </r>
  <r>
    <s v="SO0016"/>
    <s v="PD0009"/>
    <n v="97"/>
    <n v="0.24"/>
    <n v="9509880"/>
    <s v="SO0016-PD0009"/>
    <x v="10"/>
    <x v="5"/>
  </r>
  <r>
    <s v="SO0016"/>
    <s v="PD0015"/>
    <n v="126"/>
    <n v="0.1"/>
    <n v="15411060"/>
    <s v="SO0016-PD0015"/>
    <x v="1"/>
    <x v="1"/>
  </r>
  <r>
    <s v="SO0016"/>
    <s v="PD0005"/>
    <n v="132"/>
    <n v="0.23"/>
    <n v="223099800"/>
    <s v="SO0016-PD0005"/>
    <x v="19"/>
    <x v="6"/>
  </r>
  <r>
    <s v="SO0017"/>
    <s v="PD0007"/>
    <n v="124"/>
    <n v="0.21"/>
    <n v="313472000"/>
    <s v="SO0017-PD0007"/>
    <x v="9"/>
    <x v="6"/>
  </r>
  <r>
    <s v="SO0017"/>
    <s v="PD0011"/>
    <n v="96"/>
    <n v="0.15"/>
    <n v="192494400"/>
    <s v="SO0017-PD0011"/>
    <x v="2"/>
    <x v="2"/>
  </r>
  <r>
    <s v="SO0017"/>
    <s v="PD0017"/>
    <n v="60"/>
    <n v="7.0000000000000007E-2"/>
    <n v="147870000"/>
    <s v="SO0017-PD0017"/>
    <x v="17"/>
    <x v="1"/>
  </r>
  <r>
    <s v="SO0017"/>
    <s v="PD0003"/>
    <n v="33"/>
    <n v="0.24"/>
    <n v="23349480"/>
    <s v="SO0017-PD0003"/>
    <x v="14"/>
    <x v="7"/>
  </r>
  <r>
    <s v="SO0018"/>
    <s v="PD0004"/>
    <n v="108"/>
    <n v="0.21"/>
    <n v="18770400"/>
    <s v="SO0018-PD0004"/>
    <x v="15"/>
    <x v="7"/>
  </r>
  <r>
    <s v="SO0018"/>
    <s v="PD0013"/>
    <n v="66"/>
    <n v="0.2"/>
    <n v="25291200"/>
    <s v="SO0018-PD0013"/>
    <x v="16"/>
    <x v="8"/>
  </r>
  <r>
    <s v="SO0019"/>
    <s v="PD0006"/>
    <n v="137"/>
    <n v="0.13"/>
    <n v="24910710"/>
    <s v="SO0019-PD0006"/>
    <x v="13"/>
    <x v="6"/>
  </r>
  <r>
    <s v="SO0019"/>
    <s v="PD0011"/>
    <n v="128"/>
    <n v="0.17"/>
    <n v="250620160"/>
    <s v="SO0019-PD0011"/>
    <x v="2"/>
    <x v="2"/>
  </r>
  <r>
    <s v="SO0019"/>
    <s v="PD0004"/>
    <n v="138"/>
    <n v="0.16"/>
    <n v="25502400"/>
    <s v="SO0019-PD0004"/>
    <x v="15"/>
    <x v="7"/>
  </r>
  <r>
    <s v="SO0020"/>
    <s v="PD0018"/>
    <n v="34"/>
    <n v="0.2"/>
    <n v="14470400"/>
    <s v="SO0020-PD0018"/>
    <x v="6"/>
    <x v="1"/>
  </r>
  <r>
    <s v="SO0020"/>
    <s v="PD0009"/>
    <n v="55"/>
    <n v="0.14000000000000001"/>
    <n v="6101700"/>
    <s v="SO0020-PD0009"/>
    <x v="10"/>
    <x v="5"/>
  </r>
  <r>
    <s v="SO0020"/>
    <s v="PD0020"/>
    <n v="136"/>
    <n v="0.24"/>
    <n v="33178560"/>
    <s v="SO0020-PD0020"/>
    <x v="8"/>
    <x v="1"/>
  </r>
  <r>
    <s v="SO0020"/>
    <s v="PD0006"/>
    <n v="104"/>
    <n v="0.23"/>
    <n v="16736720"/>
    <s v="SO0020-PD0006"/>
    <x v="13"/>
    <x v="6"/>
  </r>
  <r>
    <s v="SO0021"/>
    <s v="PD0003"/>
    <n v="47"/>
    <n v="0.24"/>
    <n v="33255320"/>
    <s v="SO0021-PD0003"/>
    <x v="14"/>
    <x v="7"/>
  </r>
  <r>
    <s v="SO0021"/>
    <s v="PD0018"/>
    <n v="131"/>
    <n v="0.18"/>
    <n v="57147440.000000007"/>
    <s v="SO0021-PD0018"/>
    <x v="6"/>
    <x v="1"/>
  </r>
  <r>
    <s v="SO0021"/>
    <s v="PD0005"/>
    <n v="71"/>
    <n v="0.17"/>
    <n v="129351350"/>
    <s v="SO0021-PD0005"/>
    <x v="19"/>
    <x v="6"/>
  </r>
  <r>
    <s v="SO0022"/>
    <s v="PD0018"/>
    <n v="69"/>
    <n v="0.19"/>
    <n v="29733480.000000004"/>
    <s v="SO0022-PD0018"/>
    <x v="6"/>
    <x v="1"/>
  </r>
  <r>
    <s v="SO0022"/>
    <s v="PD0015"/>
    <n v="74"/>
    <n v="0.21"/>
    <n v="7944714"/>
    <s v="SO0022-PD0015"/>
    <x v="1"/>
    <x v="1"/>
  </r>
  <r>
    <s v="SO0022"/>
    <s v="PD0007"/>
    <n v="54"/>
    <n v="0.22"/>
    <n v="134784000"/>
    <s v="SO0022-PD0007"/>
    <x v="9"/>
    <x v="6"/>
  </r>
  <r>
    <s v="SO0022"/>
    <s v="PD0011"/>
    <n v="58"/>
    <n v="0.11"/>
    <n v="121771580"/>
    <s v="SO0022-PD0011"/>
    <x v="2"/>
    <x v="2"/>
  </r>
  <r>
    <s v="SO0022"/>
    <s v="PD0012"/>
    <n v="35"/>
    <n v="0.09"/>
    <n v="179602150"/>
    <s v="SO0022-PD0012"/>
    <x v="7"/>
    <x v="2"/>
  </r>
  <r>
    <s v="SO0023"/>
    <s v="PD0006"/>
    <n v="56"/>
    <n v="0.09"/>
    <n v="10650640"/>
    <s v="SO0023-PD0006"/>
    <x v="13"/>
    <x v="6"/>
  </r>
  <r>
    <s v="SO0023"/>
    <s v="PD0012"/>
    <n v="25"/>
    <n v="0.08"/>
    <n v="129697000"/>
    <s v="SO0023-PD0012"/>
    <x v="7"/>
    <x v="2"/>
  </r>
  <r>
    <s v="SO0023"/>
    <s v="PD0015"/>
    <n v="62"/>
    <n v="0.18"/>
    <n v="6909156.0000000009"/>
    <s v="SO0023-PD0015"/>
    <x v="1"/>
    <x v="1"/>
  </r>
  <r>
    <s v="SO0023"/>
    <s v="PD0020"/>
    <n v="118"/>
    <n v="0.19"/>
    <n v="30681180.000000004"/>
    <s v="SO0023-PD0020"/>
    <x v="8"/>
    <x v="1"/>
  </r>
  <r>
    <s v="SO0024"/>
    <s v="PD0014"/>
    <n v="135"/>
    <n v="0.25"/>
    <n v="27033750"/>
    <s v="SO0024-PD0014"/>
    <x v="4"/>
    <x v="4"/>
  </r>
  <r>
    <s v="SO0024"/>
    <s v="PD0009"/>
    <n v="140"/>
    <n v="0.09"/>
    <n v="16434600"/>
    <s v="SO0024-PD0009"/>
    <x v="10"/>
    <x v="5"/>
  </r>
  <r>
    <s v="SO0025"/>
    <s v="PD0016"/>
    <n v="59"/>
    <n v="7.0000000000000007E-2"/>
    <n v="14650289.999999998"/>
    <s v="SO0025-PD0016"/>
    <x v="18"/>
    <x v="1"/>
  </r>
  <r>
    <s v="SO0025"/>
    <s v="PD0009"/>
    <n v="46"/>
    <n v="0.11"/>
    <n v="5281260"/>
    <s v="SO0025-PD0009"/>
    <x v="10"/>
    <x v="5"/>
  </r>
  <r>
    <s v="SO0025"/>
    <s v="PD0002"/>
    <n v="106"/>
    <n v="0.25"/>
    <n v="1590000"/>
    <s v="SO0025-PD0002"/>
    <x v="0"/>
    <x v="0"/>
  </r>
  <r>
    <s v="SO0025"/>
    <s v="PD0018"/>
    <n v="65"/>
    <n v="0.18"/>
    <n v="28355600.000000004"/>
    <s v="SO0025-PD0018"/>
    <x v="6"/>
    <x v="1"/>
  </r>
  <r>
    <s v="SO0025"/>
    <s v="PD0010"/>
    <n v="78"/>
    <n v="0.1"/>
    <n v="22815000"/>
    <s v="SO0025-PD0010"/>
    <x v="5"/>
    <x v="5"/>
  </r>
  <r>
    <s v="SO0026"/>
    <s v="PD0020"/>
    <n v="40"/>
    <n v="0.23"/>
    <n v="9886800"/>
    <s v="SO0026-PD0020"/>
    <x v="8"/>
    <x v="1"/>
  </r>
  <r>
    <s v="SO0026"/>
    <s v="PD0010"/>
    <n v="66"/>
    <n v="0.13"/>
    <n v="18661500"/>
    <s v="SO0026-PD0010"/>
    <x v="5"/>
    <x v="5"/>
  </r>
  <r>
    <s v="SO0026"/>
    <s v="PD0009"/>
    <n v="65"/>
    <n v="0.23"/>
    <n v="6456450"/>
    <s v="SO0026-PD0009"/>
    <x v="10"/>
    <x v="5"/>
  </r>
  <r>
    <s v="SO0026"/>
    <s v="PD0018"/>
    <n v="80"/>
    <n v="0.16"/>
    <n v="35750400"/>
    <s v="SO0026-PD0018"/>
    <x v="6"/>
    <x v="1"/>
  </r>
  <r>
    <s v="SO0026"/>
    <s v="PD0011"/>
    <n v="99"/>
    <n v="0.24"/>
    <n v="177491160"/>
    <s v="SO0026-PD0011"/>
    <x v="2"/>
    <x v="2"/>
  </r>
  <r>
    <s v="SO0026"/>
    <s v="PD0002"/>
    <n v="73"/>
    <n v="0.08"/>
    <n v="1343200"/>
    <s v="SO0026-PD0002"/>
    <x v="0"/>
    <x v="0"/>
  </r>
  <r>
    <s v="SO0027"/>
    <s v="PD0012"/>
    <n v="136"/>
    <n v="0.15"/>
    <n v="651868400"/>
    <s v="SO0027-PD0012"/>
    <x v="7"/>
    <x v="2"/>
  </r>
  <r>
    <s v="SO0027"/>
    <s v="PD0002"/>
    <n v="60"/>
    <n v="0.12"/>
    <n v="1056000"/>
    <s v="SO0027-PD0002"/>
    <x v="0"/>
    <x v="0"/>
  </r>
  <r>
    <s v="SO0027"/>
    <s v="PD0009"/>
    <n v="125"/>
    <n v="0.23"/>
    <n v="12416250"/>
    <s v="SO0027-PD0009"/>
    <x v="10"/>
    <x v="5"/>
  </r>
  <r>
    <s v="SO0028"/>
    <s v="PD0020"/>
    <n v="131"/>
    <n v="0.09"/>
    <n v="38266410"/>
    <s v="SO0028-PD0020"/>
    <x v="8"/>
    <x v="1"/>
  </r>
  <r>
    <s v="SO0028"/>
    <s v="PD0010"/>
    <n v="35"/>
    <n v="0.19"/>
    <n v="9213750"/>
    <s v="SO0028-PD0010"/>
    <x v="5"/>
    <x v="5"/>
  </r>
  <r>
    <s v="SO0028"/>
    <s v="PD0019"/>
    <n v="31"/>
    <n v="0.2"/>
    <n v="63215200"/>
    <s v="SO0028-PD0019"/>
    <x v="11"/>
    <x v="1"/>
  </r>
  <r>
    <s v="SO0029"/>
    <s v="PD0004"/>
    <n v="29"/>
    <n v="0.09"/>
    <n v="5805800"/>
    <s v="SO0029-PD0004"/>
    <x v="15"/>
    <x v="7"/>
  </r>
  <r>
    <s v="SO0029"/>
    <s v="PD0008"/>
    <n v="36"/>
    <n v="0.21"/>
    <n v="4237560"/>
    <s v="SO0029-PD0008"/>
    <x v="3"/>
    <x v="3"/>
  </r>
  <r>
    <s v="SO0029"/>
    <s v="PD0018"/>
    <n v="92"/>
    <n v="0.22"/>
    <n v="38176320"/>
    <s v="SO0029-PD0018"/>
    <x v="6"/>
    <x v="1"/>
  </r>
  <r>
    <s v="SO0030"/>
    <s v="PD0003"/>
    <n v="89"/>
    <n v="0.24"/>
    <n v="62972840"/>
    <s v="SO0030-PD0003"/>
    <x v="14"/>
    <x v="7"/>
  </r>
  <r>
    <s v="SO0030"/>
    <s v="PD0006"/>
    <n v="99"/>
    <n v="0.13"/>
    <n v="18001170"/>
    <s v="SO0030-PD0006"/>
    <x v="13"/>
    <x v="6"/>
  </r>
  <r>
    <s v="SO0031"/>
    <s v="PD0009"/>
    <n v="33"/>
    <n v="0.16"/>
    <n v="3575880"/>
    <s v="SO0031-PD0009"/>
    <x v="10"/>
    <x v="5"/>
  </r>
  <r>
    <s v="SO0031"/>
    <s v="PD0014"/>
    <n v="47"/>
    <n v="0.12"/>
    <n v="11043120"/>
    <s v="SO0031-PD0014"/>
    <x v="4"/>
    <x v="4"/>
  </r>
  <r>
    <s v="SO0031"/>
    <s v="PD0015"/>
    <n v="58"/>
    <n v="0.11"/>
    <n v="7015158"/>
    <s v="SO0031-PD0015"/>
    <x v="1"/>
    <x v="1"/>
  </r>
  <r>
    <s v="SO0032"/>
    <s v="PD0006"/>
    <n v="147"/>
    <n v="0.05"/>
    <n v="29186850"/>
    <s v="SO0032-PD0006"/>
    <x v="13"/>
    <x v="6"/>
  </r>
  <r>
    <s v="SO0032"/>
    <s v="PD0010"/>
    <n v="30"/>
    <n v="7.0000000000000007E-2"/>
    <n v="9067500"/>
    <s v="SO0032-PD0010"/>
    <x v="5"/>
    <x v="5"/>
  </r>
  <r>
    <s v="SO0033"/>
    <s v="PD0018"/>
    <n v="114"/>
    <n v="0.18"/>
    <n v="49731360.000000007"/>
    <s v="SO0033-PD0018"/>
    <x v="6"/>
    <x v="1"/>
  </r>
  <r>
    <s v="SO0033"/>
    <s v="PD0002"/>
    <n v="147"/>
    <n v="0.05"/>
    <n v="2793000"/>
    <s v="SO0033-PD0002"/>
    <x v="0"/>
    <x v="0"/>
  </r>
  <r>
    <s v="SO0033"/>
    <s v="PD0005"/>
    <n v="125"/>
    <n v="0.19"/>
    <n v="222243750"/>
    <s v="SO0033-PD0005"/>
    <x v="19"/>
    <x v="6"/>
  </r>
  <r>
    <s v="SO0034"/>
    <s v="PD0010"/>
    <n v="99"/>
    <n v="0.17"/>
    <n v="26705250"/>
    <s v="SO0034-PD0010"/>
    <x v="5"/>
    <x v="5"/>
  </r>
  <r>
    <s v="SO0034"/>
    <s v="PD0018"/>
    <n v="85"/>
    <n v="0.05"/>
    <n v="42959000"/>
    <s v="SO0034-PD0018"/>
    <x v="6"/>
    <x v="1"/>
  </r>
  <r>
    <s v="SO0034"/>
    <s v="PD0015"/>
    <n v="64"/>
    <n v="0.15"/>
    <n v="7392960"/>
    <s v="SO0034-PD0015"/>
    <x v="1"/>
    <x v="1"/>
  </r>
  <r>
    <s v="SO0034"/>
    <s v="PD0006"/>
    <n v="84"/>
    <n v="0.24"/>
    <n v="13342560"/>
    <s v="SO0034-PD0006"/>
    <x v="13"/>
    <x v="6"/>
  </r>
  <r>
    <s v="SO0034"/>
    <s v="PD0020"/>
    <n v="138"/>
    <n v="0.12"/>
    <n v="38982240"/>
    <s v="SO0034-PD0020"/>
    <x v="8"/>
    <x v="1"/>
  </r>
  <r>
    <s v="SO0034"/>
    <s v="PD0001"/>
    <n v="130"/>
    <n v="0.17"/>
    <n v="26867100"/>
    <s v="SO0034-PD0001"/>
    <x v="12"/>
    <x v="0"/>
  </r>
  <r>
    <s v="SO0035"/>
    <s v="PD0011"/>
    <n v="25"/>
    <n v="0.08"/>
    <n v="54257000"/>
    <s v="SO0035-PD0011"/>
    <x v="2"/>
    <x v="2"/>
  </r>
  <r>
    <s v="SO0035"/>
    <s v="PD0016"/>
    <n v="102"/>
    <n v="0.25"/>
    <n v="20425500"/>
    <s v="SO0035-PD0016"/>
    <x v="18"/>
    <x v="1"/>
  </r>
  <r>
    <s v="SO0035"/>
    <s v="PD0014"/>
    <n v="52"/>
    <n v="0.2"/>
    <n v="11107200"/>
    <s v="SO0035-PD0014"/>
    <x v="4"/>
    <x v="4"/>
  </r>
  <r>
    <s v="SO0035"/>
    <s v="PD0009"/>
    <n v="37"/>
    <n v="0.23"/>
    <n v="3675210"/>
    <s v="SO0035-PD0009"/>
    <x v="10"/>
    <x v="5"/>
  </r>
  <r>
    <s v="SO0036"/>
    <s v="PD0006"/>
    <n v="134"/>
    <n v="0.05"/>
    <n v="26605700"/>
    <s v="SO0036-PD0006"/>
    <x v="13"/>
    <x v="6"/>
  </r>
  <r>
    <s v="SO0036"/>
    <s v="PD0007"/>
    <n v="135"/>
    <n v="0.19"/>
    <n v="349920000"/>
    <s v="SO0036-PD0007"/>
    <x v="9"/>
    <x v="6"/>
  </r>
  <r>
    <s v="SO0037"/>
    <s v="PD0010"/>
    <n v="110"/>
    <n v="0.21"/>
    <n v="28242500"/>
    <s v="SO0037-PD0010"/>
    <x v="5"/>
    <x v="5"/>
  </r>
  <r>
    <s v="SO0037"/>
    <s v="PD0018"/>
    <n v="74"/>
    <n v="0.05"/>
    <n v="37399600"/>
    <s v="SO0037-PD0018"/>
    <x v="6"/>
    <x v="1"/>
  </r>
  <r>
    <s v="SO0037"/>
    <s v="PD0001"/>
    <n v="120"/>
    <n v="0.2"/>
    <n v="23904000"/>
    <s v="SO0037-PD0001"/>
    <x v="12"/>
    <x v="0"/>
  </r>
  <r>
    <s v="SO0037"/>
    <s v="PD0012"/>
    <n v="118"/>
    <n v="0.09"/>
    <n v="605515820"/>
    <s v="SO0037-PD0012"/>
    <x v="7"/>
    <x v="2"/>
  </r>
  <r>
    <s v="SO0037"/>
    <s v="PD0017"/>
    <n v="149"/>
    <n v="0.13"/>
    <n v="343519500"/>
    <s v="SO0037-PD0017"/>
    <x v="17"/>
    <x v="1"/>
  </r>
  <r>
    <s v="SO0038"/>
    <s v="PD0005"/>
    <n v="54"/>
    <n v="0.25"/>
    <n v="88897500"/>
    <s v="SO0038-PD0005"/>
    <x v="19"/>
    <x v="6"/>
  </r>
  <r>
    <s v="SO0038"/>
    <s v="PD0003"/>
    <n v="52"/>
    <n v="0.14000000000000001"/>
    <n v="41634320"/>
    <s v="SO0038-PD0003"/>
    <x v="14"/>
    <x v="7"/>
  </r>
  <r>
    <s v="SO0039"/>
    <s v="PD0015"/>
    <n v="127"/>
    <n v="0.13"/>
    <n v="15015591"/>
    <s v="SO0039-PD0015"/>
    <x v="1"/>
    <x v="1"/>
  </r>
  <r>
    <s v="SO0039"/>
    <s v="PD0007"/>
    <n v="139"/>
    <n v="0.16"/>
    <n v="373632000"/>
    <s v="SO0039-PD0007"/>
    <x v="9"/>
    <x v="6"/>
  </r>
  <r>
    <s v="SO0039"/>
    <s v="PD0011"/>
    <n v="136"/>
    <n v="0.19"/>
    <n v="259867440.00000003"/>
    <s v="SO0039-PD0011"/>
    <x v="2"/>
    <x v="2"/>
  </r>
  <r>
    <s v="SO0039"/>
    <s v="PD0012"/>
    <n v="91"/>
    <n v="0.09"/>
    <n v="466965590"/>
    <s v="SO0039-PD0012"/>
    <x v="7"/>
    <x v="2"/>
  </r>
  <r>
    <s v="SO0040"/>
    <s v="PD0005"/>
    <n v="127"/>
    <n v="0.24"/>
    <n v="211861400"/>
    <s v="SO0040-PD0005"/>
    <x v="19"/>
    <x v="6"/>
  </r>
  <r>
    <s v="SO0040"/>
    <s v="PD0013"/>
    <n v="32"/>
    <n v="0.11"/>
    <n v="13641920"/>
    <s v="SO0040-PD0013"/>
    <x v="16"/>
    <x v="8"/>
  </r>
  <r>
    <s v="SO0040"/>
    <s v="PD0019"/>
    <n v="62"/>
    <n v="0.22"/>
    <n v="123269640"/>
    <s v="SO0040-PD0019"/>
    <x v="11"/>
    <x v="1"/>
  </r>
  <r>
    <s v="SO0041"/>
    <s v="PD0020"/>
    <n v="67"/>
    <n v="0.18"/>
    <n v="17635740"/>
    <s v="SO0041-PD0020"/>
    <x v="8"/>
    <x v="1"/>
  </r>
  <r>
    <s v="SO0041"/>
    <s v="PD0007"/>
    <n v="65"/>
    <n v="0.2"/>
    <n v="166400000"/>
    <s v="SO0041-PD0007"/>
    <x v="9"/>
    <x v="6"/>
  </r>
  <r>
    <s v="SO0041"/>
    <s v="PD0012"/>
    <n v="135"/>
    <n v="0.23"/>
    <n v="586174050"/>
    <s v="SO0041-PD0012"/>
    <x v="7"/>
    <x v="2"/>
  </r>
  <r>
    <s v="SO0041"/>
    <s v="PD0002"/>
    <n v="68"/>
    <n v="0.22"/>
    <n v="1060800"/>
    <s v="SO0041-PD0002"/>
    <x v="0"/>
    <x v="0"/>
  </r>
  <r>
    <s v="SO0042"/>
    <s v="PD0009"/>
    <n v="146"/>
    <n v="0.24"/>
    <n v="14313840"/>
    <s v="SO0042-PD0009"/>
    <x v="10"/>
    <x v="5"/>
  </r>
  <r>
    <s v="SO0042"/>
    <s v="PD0019"/>
    <n v="107"/>
    <n v="0.21"/>
    <n v="215466970"/>
    <s v="SO0042-PD0019"/>
    <x v="11"/>
    <x v="1"/>
  </r>
  <r>
    <s v="SO0042"/>
    <s v="PD0017"/>
    <n v="126"/>
    <n v="0.16"/>
    <n v="280476000"/>
    <s v="SO0042-PD0017"/>
    <x v="17"/>
    <x v="1"/>
  </r>
  <r>
    <s v="SO0043"/>
    <s v="PD0002"/>
    <n v="121"/>
    <n v="0.05"/>
    <n v="2299000"/>
    <s v="SO0043-PD0002"/>
    <x v="0"/>
    <x v="0"/>
  </r>
  <r>
    <s v="SO0043"/>
    <s v="PD0013"/>
    <n v="31"/>
    <n v="0.25"/>
    <n v="11136750"/>
    <s v="SO0043-PD0013"/>
    <x v="16"/>
    <x v="8"/>
  </r>
  <r>
    <s v="SO0043"/>
    <s v="PD0005"/>
    <n v="62"/>
    <n v="0.19"/>
    <n v="110232900"/>
    <s v="SO0043-PD0005"/>
    <x v="19"/>
    <x v="6"/>
  </r>
  <r>
    <s v="SO0044"/>
    <s v="PD0013"/>
    <n v="52"/>
    <n v="0.08"/>
    <n v="22915360"/>
    <s v="SO0044-PD0013"/>
    <x v="16"/>
    <x v="8"/>
  </r>
  <r>
    <s v="SO0044"/>
    <s v="PD0018"/>
    <n v="59"/>
    <n v="0.23"/>
    <n v="24168760"/>
    <s v="SO0044-PD0018"/>
    <x v="6"/>
    <x v="1"/>
  </r>
  <r>
    <s v="SO0044"/>
    <s v="PD0016"/>
    <n v="38"/>
    <n v="0.25"/>
    <n v="7609500"/>
    <s v="SO0044-PD0016"/>
    <x v="18"/>
    <x v="1"/>
  </r>
  <r>
    <s v="SO0044"/>
    <s v="PD0009"/>
    <n v="68"/>
    <n v="0.05"/>
    <n v="8333400"/>
    <s v="SO0044-PD0009"/>
    <x v="10"/>
    <x v="5"/>
  </r>
  <r>
    <s v="SO0044"/>
    <s v="PD0012"/>
    <n v="117"/>
    <n v="0.18"/>
    <n v="541005660"/>
    <s v="SO0044-PD0012"/>
    <x v="7"/>
    <x v="2"/>
  </r>
  <r>
    <s v="SO0044"/>
    <s v="PD0017"/>
    <n v="45"/>
    <n v="0.19"/>
    <n v="96592500"/>
    <s v="SO0044-PD0017"/>
    <x v="17"/>
    <x v="1"/>
  </r>
  <r>
    <s v="SO0045"/>
    <s v="PD0018"/>
    <n v="124"/>
    <n v="0.2"/>
    <n v="52774400"/>
    <s v="SO0045-PD0018"/>
    <x v="6"/>
    <x v="1"/>
  </r>
  <r>
    <s v="SO0045"/>
    <s v="PD0011"/>
    <n v="81"/>
    <n v="0.23"/>
    <n v="147130830"/>
    <s v="SO0045-PD0011"/>
    <x v="2"/>
    <x v="2"/>
  </r>
  <r>
    <s v="SO0046"/>
    <s v="PD0009"/>
    <n v="28"/>
    <n v="0.21"/>
    <n v="2853480"/>
    <s v="SO0046-PD0009"/>
    <x v="10"/>
    <x v="5"/>
  </r>
  <r>
    <s v="SO0046"/>
    <s v="PD0012"/>
    <n v="28"/>
    <n v="0.05"/>
    <n v="149997400"/>
    <s v="SO0046-PD0012"/>
    <x v="7"/>
    <x v="2"/>
  </r>
  <r>
    <s v="SO0046"/>
    <s v="PD0015"/>
    <n v="30"/>
    <n v="0.16"/>
    <n v="3424680"/>
    <s v="SO0046-PD0015"/>
    <x v="1"/>
    <x v="1"/>
  </r>
  <r>
    <s v="SO0046"/>
    <s v="PD0017"/>
    <n v="43"/>
    <n v="0.16"/>
    <n v="95718000"/>
    <s v="SO0046-PD0017"/>
    <x v="17"/>
    <x v="1"/>
  </r>
  <r>
    <s v="SO0046"/>
    <s v="PD0003"/>
    <n v="80"/>
    <n v="0.2"/>
    <n v="59584000"/>
    <s v="SO0046-PD0003"/>
    <x v="14"/>
    <x v="7"/>
  </r>
  <r>
    <s v="SO0047"/>
    <s v="PD0012"/>
    <n v="111"/>
    <n v="0.16"/>
    <n v="525780360"/>
    <s v="SO0047-PD0012"/>
    <x v="7"/>
    <x v="2"/>
  </r>
  <r>
    <s v="SO0047"/>
    <s v="PD0011"/>
    <n v="145"/>
    <n v="0.1"/>
    <n v="307849500"/>
    <s v="SO0047-PD0011"/>
    <x v="2"/>
    <x v="2"/>
  </r>
  <r>
    <s v="SO0047"/>
    <s v="PD0019"/>
    <n v="150"/>
    <n v="0.18"/>
    <n v="313527000"/>
    <s v="SO0047-PD0019"/>
    <x v="11"/>
    <x v="1"/>
  </r>
  <r>
    <s v="SO0048"/>
    <s v="PD0015"/>
    <n v="126"/>
    <n v="0.05"/>
    <n v="16267230"/>
    <s v="SO0048-PD0015"/>
    <x v="1"/>
    <x v="1"/>
  </r>
  <r>
    <s v="SO0048"/>
    <s v="PD0011"/>
    <n v="92"/>
    <n v="0.09"/>
    <n v="197495480"/>
    <s v="SO0048-PD0011"/>
    <x v="2"/>
    <x v="2"/>
  </r>
  <r>
    <s v="SO0048"/>
    <s v="PD0008"/>
    <n v="98"/>
    <n v="0.08"/>
    <n v="13433840"/>
    <s v="SO0048-PD0008"/>
    <x v="3"/>
    <x v="3"/>
  </r>
  <r>
    <s v="SO0048"/>
    <s v="PD0018"/>
    <n v="28"/>
    <n v="0.08"/>
    <n v="13704320"/>
    <s v="SO0048-PD0018"/>
    <x v="6"/>
    <x v="1"/>
  </r>
  <r>
    <s v="SO0049"/>
    <s v="PD0015"/>
    <n v="112"/>
    <n v="0.15"/>
    <n v="12937680"/>
    <s v="SO0049-PD0015"/>
    <x v="1"/>
    <x v="1"/>
  </r>
  <r>
    <s v="SO0049"/>
    <s v="PD0014"/>
    <n v="104"/>
    <n v="0.13"/>
    <n v="24158160"/>
    <s v="SO0049-PD0014"/>
    <x v="4"/>
    <x v="4"/>
  </r>
  <r>
    <s v="SO0050"/>
    <s v="PD0009"/>
    <n v="85"/>
    <n v="7.0000000000000007E-2"/>
    <n v="10197450"/>
    <s v="SO0050-PD0009"/>
    <x v="10"/>
    <x v="5"/>
  </r>
  <r>
    <s v="SO0050"/>
    <s v="PD0006"/>
    <n v="133"/>
    <n v="0.14000000000000001"/>
    <n v="23905420"/>
    <s v="SO0050-PD0006"/>
    <x v="13"/>
    <x v="6"/>
  </r>
  <r>
    <s v="SO0050"/>
    <s v="PD0003"/>
    <n v="96"/>
    <n v="0.16"/>
    <n v="75075840"/>
    <s v="SO0050-PD0003"/>
    <x v="14"/>
    <x v="7"/>
  </r>
  <r>
    <s v="SO0050"/>
    <s v="PD0016"/>
    <n v="100"/>
    <n v="0.25"/>
    <n v="20025000"/>
    <s v="SO0050-PD0016"/>
    <x v="18"/>
    <x v="1"/>
  </r>
  <r>
    <s v="SO0051"/>
    <s v="PD0016"/>
    <n v="77"/>
    <n v="0.09"/>
    <n v="18708690"/>
    <s v="SO0051-PD0016"/>
    <x v="18"/>
    <x v="1"/>
  </r>
  <r>
    <s v="SO0051"/>
    <s v="PD0010"/>
    <n v="124"/>
    <n v="0.22"/>
    <n v="31434000"/>
    <s v="SO0051-PD0010"/>
    <x v="5"/>
    <x v="5"/>
  </r>
  <r>
    <s v="SO0051"/>
    <s v="PD0003"/>
    <n v="34"/>
    <n v="0.18"/>
    <n v="25956280.000000004"/>
    <s v="SO0051-PD0003"/>
    <x v="14"/>
    <x v="7"/>
  </r>
  <r>
    <s v="SO0052"/>
    <s v="PD0006"/>
    <n v="81"/>
    <n v="0.15"/>
    <n v="14389650"/>
    <s v="SO0052-PD0006"/>
    <x v="13"/>
    <x v="6"/>
  </r>
  <r>
    <s v="SO0052"/>
    <s v="PD0005"/>
    <n v="116"/>
    <n v="0.1"/>
    <n v="229158000"/>
    <s v="SO0052-PD0005"/>
    <x v="19"/>
    <x v="6"/>
  </r>
  <r>
    <s v="SO0053"/>
    <s v="PD0001"/>
    <n v="137"/>
    <n v="0.2"/>
    <n v="27290400"/>
    <s v="SO0053-PD0001"/>
    <x v="12"/>
    <x v="0"/>
  </r>
  <r>
    <s v="SO0053"/>
    <s v="PD0015"/>
    <n v="55"/>
    <n v="0.24"/>
    <n v="5680620"/>
    <s v="SO0053-PD0015"/>
    <x v="1"/>
    <x v="1"/>
  </r>
  <r>
    <s v="SO0053"/>
    <s v="PD0012"/>
    <n v="85"/>
    <n v="0.1"/>
    <n v="431383500"/>
    <s v="SO0053-PD0012"/>
    <x v="7"/>
    <x v="2"/>
  </r>
  <r>
    <s v="SO0054"/>
    <s v="PD0007"/>
    <n v="83"/>
    <n v="0.09"/>
    <n v="241696000"/>
    <s v="SO0054-PD0007"/>
    <x v="9"/>
    <x v="6"/>
  </r>
  <r>
    <s v="SO0056"/>
    <s v="PD0011"/>
    <n v="94"/>
    <n v="0.14000000000000001"/>
    <n v="190701560"/>
    <s v="SO0056-PD0011"/>
    <x v="2"/>
    <x v="2"/>
  </r>
  <r>
    <s v="SO0056"/>
    <s v="PD0017"/>
    <n v="33"/>
    <n v="0.18"/>
    <n v="71709000"/>
    <s v="SO0056-PD0017"/>
    <x v="17"/>
    <x v="1"/>
  </r>
  <r>
    <s v="SO0056"/>
    <s v="PD0007"/>
    <n v="31"/>
    <n v="0.1"/>
    <n v="89280000"/>
    <s v="SO0056-PD0007"/>
    <x v="9"/>
    <x v="6"/>
  </r>
  <r>
    <s v="SO0056"/>
    <s v="PD0003"/>
    <n v="39"/>
    <n v="0.15"/>
    <n v="30862650"/>
    <s v="SO0056-PD0003"/>
    <x v="14"/>
    <x v="7"/>
  </r>
  <r>
    <s v="SO0057"/>
    <s v="PD0003"/>
    <n v="80"/>
    <n v="0.17"/>
    <n v="61818400"/>
    <s v="SO0057-PD0003"/>
    <x v="14"/>
    <x v="7"/>
  </r>
  <r>
    <s v="SO0058"/>
    <s v="PD0006"/>
    <n v="62"/>
    <n v="0.15"/>
    <n v="11014300"/>
    <s v="SO0058-PD0006"/>
    <x v="13"/>
    <x v="6"/>
  </r>
  <r>
    <s v="SO0058"/>
    <s v="PD0017"/>
    <n v="139"/>
    <n v="0.12"/>
    <n v="324148000"/>
    <s v="SO0058-PD0017"/>
    <x v="17"/>
    <x v="1"/>
  </r>
  <r>
    <s v="SO0058"/>
    <s v="PD0005"/>
    <n v="149"/>
    <n v="0.05"/>
    <n v="310702250"/>
    <s v="SO0058-PD0005"/>
    <x v="19"/>
    <x v="6"/>
  </r>
  <r>
    <s v="SO0058"/>
    <s v="PD0019"/>
    <n v="49"/>
    <n v="0.11"/>
    <n v="111161890"/>
    <s v="SO0058-PD0019"/>
    <x v="11"/>
    <x v="1"/>
  </r>
  <r>
    <s v="SO0059"/>
    <s v="PD0020"/>
    <n v="133"/>
    <n v="0.18"/>
    <n v="35008260"/>
    <s v="SO0059-PD0020"/>
    <x v="8"/>
    <x v="1"/>
  </r>
  <r>
    <s v="SO0059"/>
    <s v="PD0017"/>
    <n v="138"/>
    <n v="0.24"/>
    <n v="277932000"/>
    <s v="SO0059-PD0017"/>
    <x v="17"/>
    <x v="1"/>
  </r>
  <r>
    <s v="SO0060"/>
    <s v="PD0011"/>
    <n v="134"/>
    <n v="0.05"/>
    <n v="300300700"/>
    <s v="SO0060-PD0011"/>
    <x v="2"/>
    <x v="2"/>
  </r>
  <r>
    <s v="SO0060"/>
    <s v="PD0013"/>
    <n v="84"/>
    <n v="0.23"/>
    <n v="30981720"/>
    <s v="SO0060-PD0013"/>
    <x v="16"/>
    <x v="8"/>
  </r>
  <r>
    <s v="SO0061"/>
    <s v="PD0003"/>
    <n v="61"/>
    <n v="0.2"/>
    <n v="45432800"/>
    <s v="SO0061-PD0003"/>
    <x v="14"/>
    <x v="7"/>
  </r>
  <r>
    <s v="SO0061"/>
    <s v="PD0018"/>
    <n v="75"/>
    <n v="0.21"/>
    <n v="31521000"/>
    <s v="SO0061-PD0018"/>
    <x v="6"/>
    <x v="1"/>
  </r>
  <r>
    <s v="SO0061"/>
    <s v="PD0019"/>
    <n v="140"/>
    <n v="0.1"/>
    <n v="321174000"/>
    <s v="SO0061-PD0019"/>
    <x v="11"/>
    <x v="1"/>
  </r>
  <r>
    <s v="SO0062"/>
    <s v="PD0015"/>
    <n v="118"/>
    <n v="0.17"/>
    <n v="13310046"/>
    <s v="SO0062-PD0015"/>
    <x v="1"/>
    <x v="1"/>
  </r>
  <r>
    <s v="SO0062"/>
    <s v="PD0017"/>
    <n v="53"/>
    <n v="0.1"/>
    <n v="126405000"/>
    <s v="SO0062-PD0017"/>
    <x v="17"/>
    <x v="1"/>
  </r>
  <r>
    <s v="SO0062"/>
    <s v="PD0014"/>
    <n v="28"/>
    <n v="0.05"/>
    <n v="7102200"/>
    <s v="SO0062-PD0014"/>
    <x v="4"/>
    <x v="4"/>
  </r>
  <r>
    <s v="SO0062"/>
    <s v="PD0013"/>
    <n v="27"/>
    <n v="0.19"/>
    <n v="10475730"/>
    <s v="SO0062-PD0013"/>
    <x v="16"/>
    <x v="8"/>
  </r>
  <r>
    <s v="SO0064"/>
    <s v="PD0012"/>
    <n v="47"/>
    <n v="0.2"/>
    <n v="212026400"/>
    <s v="SO0064-PD0012"/>
    <x v="7"/>
    <x v="2"/>
  </r>
  <r>
    <s v="SO0064"/>
    <s v="PD0009"/>
    <n v="136"/>
    <n v="0.08"/>
    <n v="16140480"/>
    <s v="SO0064-PD0009"/>
    <x v="10"/>
    <x v="5"/>
  </r>
  <r>
    <s v="SO0064"/>
    <s v="PD0011"/>
    <n v="90"/>
    <n v="0.12"/>
    <n v="186832800"/>
    <s v="SO0064-PD0011"/>
    <x v="2"/>
    <x v="2"/>
  </r>
  <r>
    <s v="SO0064"/>
    <s v="PD0017"/>
    <n v="142"/>
    <n v="0.13"/>
    <n v="327381000"/>
    <s v="SO0064-PD0017"/>
    <x v="17"/>
    <x v="1"/>
  </r>
  <r>
    <s v="SO0064"/>
    <s v="PD0001"/>
    <n v="34"/>
    <n v="0.1"/>
    <n v="7619400"/>
    <s v="SO0064-PD0001"/>
    <x v="12"/>
    <x v="0"/>
  </r>
  <r>
    <s v="SO0065"/>
    <s v="PD0012"/>
    <n v="132"/>
    <n v="0.2"/>
    <n v="595478400"/>
    <s v="SO0065-PD0012"/>
    <x v="7"/>
    <x v="2"/>
  </r>
  <r>
    <s v="SO0065"/>
    <s v="PD0019"/>
    <n v="134"/>
    <n v="0.19"/>
    <n v="276668460"/>
    <s v="SO0065-PD0019"/>
    <x v="11"/>
    <x v="1"/>
  </r>
  <r>
    <s v="SO0065"/>
    <s v="PD0013"/>
    <n v="109"/>
    <n v="0.09"/>
    <n v="47512010"/>
    <s v="SO0065-PD0013"/>
    <x v="16"/>
    <x v="8"/>
  </r>
  <r>
    <s v="SO0066"/>
    <s v="PD0014"/>
    <n v="125"/>
    <n v="0.08"/>
    <n v="30705000"/>
    <s v="SO0066-PD0014"/>
    <x v="4"/>
    <x v="4"/>
  </r>
  <r>
    <s v="SO0066"/>
    <s v="PD0012"/>
    <n v="29"/>
    <n v="0.08"/>
    <n v="150448520"/>
    <s v="SO0066-PD0012"/>
    <x v="7"/>
    <x v="2"/>
  </r>
  <r>
    <s v="SO0067"/>
    <s v="PD0012"/>
    <n v="35"/>
    <n v="0.11"/>
    <n v="175654850"/>
    <s v="SO0067-PD0012"/>
    <x v="7"/>
    <x v="2"/>
  </r>
  <r>
    <s v="SO0067"/>
    <s v="PD0015"/>
    <n v="106"/>
    <n v="0.13"/>
    <n v="12532698"/>
    <s v="SO0067-PD0015"/>
    <x v="1"/>
    <x v="1"/>
  </r>
  <r>
    <s v="SO0067"/>
    <s v="PD0007"/>
    <n v="37"/>
    <n v="0.06"/>
    <n v="111296000"/>
    <s v="SO0067-PD0007"/>
    <x v="9"/>
    <x v="6"/>
  </r>
  <r>
    <s v="SO0068"/>
    <s v="PD0014"/>
    <n v="72"/>
    <n v="0.12"/>
    <n v="16917120"/>
    <s v="SO0068-PD0014"/>
    <x v="4"/>
    <x v="4"/>
  </r>
  <r>
    <s v="SO0068"/>
    <s v="PD0015"/>
    <n v="62"/>
    <n v="0.17"/>
    <n v="6993414"/>
    <s v="SO0068-PD0015"/>
    <x v="1"/>
    <x v="1"/>
  </r>
  <r>
    <s v="SO0069"/>
    <s v="PD0018"/>
    <n v="132"/>
    <n v="0.09"/>
    <n v="63903840"/>
    <s v="SO0069-PD0018"/>
    <x v="6"/>
    <x v="1"/>
  </r>
  <r>
    <s v="SO0069"/>
    <s v="PD0017"/>
    <n v="120"/>
    <n v="0.12"/>
    <n v="279840000"/>
    <s v="SO0069-PD0017"/>
    <x v="17"/>
    <x v="1"/>
  </r>
  <r>
    <s v="SO0069"/>
    <s v="PD0001"/>
    <n v="133"/>
    <n v="0.11"/>
    <n v="29474130"/>
    <s v="SO0069-PD0001"/>
    <x v="12"/>
    <x v="0"/>
  </r>
  <r>
    <s v="SO0070"/>
    <s v="PD0015"/>
    <n v="99"/>
    <n v="0.19"/>
    <n v="10897821"/>
    <s v="SO0070-PD0015"/>
    <x v="1"/>
    <x v="1"/>
  </r>
  <r>
    <s v="SO0070"/>
    <s v="PD0016"/>
    <n v="110"/>
    <n v="0.25"/>
    <n v="22027500"/>
    <s v="SO0070-PD0016"/>
    <x v="18"/>
    <x v="1"/>
  </r>
  <r>
    <s v="SO0070"/>
    <s v="PD0005"/>
    <n v="102"/>
    <n v="0.18"/>
    <n v="183589800"/>
    <s v="SO0070-PD0005"/>
    <x v="19"/>
    <x v="6"/>
  </r>
  <r>
    <s v="SO0070"/>
    <s v="PD0012"/>
    <n v="70"/>
    <n v="0.13"/>
    <n v="343415100"/>
    <s v="SO0070-PD0012"/>
    <x v="7"/>
    <x v="2"/>
  </r>
  <r>
    <s v="SO0071"/>
    <s v="PD0020"/>
    <n v="109"/>
    <n v="0.2"/>
    <n v="27991200"/>
    <s v="SO0071-PD0020"/>
    <x v="8"/>
    <x v="1"/>
  </r>
  <r>
    <s v="SO0071"/>
    <s v="PD0011"/>
    <n v="111"/>
    <n v="0.16"/>
    <n v="219953160"/>
    <s v="SO0071-PD0011"/>
    <x v="2"/>
    <x v="2"/>
  </r>
  <r>
    <s v="SO0072"/>
    <s v="PD0005"/>
    <n v="82"/>
    <n v="0.17"/>
    <n v="149391700"/>
    <s v="SO0072-PD0005"/>
    <x v="19"/>
    <x v="6"/>
  </r>
  <r>
    <s v="SO0072"/>
    <s v="PD0018"/>
    <n v="144"/>
    <n v="0.08"/>
    <n v="70479360"/>
    <s v="SO0072-PD0018"/>
    <x v="6"/>
    <x v="1"/>
  </r>
  <r>
    <s v="SO0072"/>
    <s v="PD0007"/>
    <n v="73"/>
    <n v="0.16"/>
    <n v="196224000"/>
    <s v="SO0072-PD0007"/>
    <x v="9"/>
    <x v="6"/>
  </r>
  <r>
    <s v="SO0072"/>
    <s v="PD0019"/>
    <n v="35"/>
    <n v="0.12"/>
    <n v="78509200"/>
    <s v="SO0072-PD0019"/>
    <x v="11"/>
    <x v="1"/>
  </r>
  <r>
    <s v="SO0073"/>
    <s v="PD0007"/>
    <n v="34"/>
    <n v="0.08"/>
    <n v="100096000"/>
    <s v="SO0073-PD0007"/>
    <x v="9"/>
    <x v="6"/>
  </r>
  <r>
    <s v="SO0073"/>
    <s v="PD0011"/>
    <n v="132"/>
    <n v="0.24"/>
    <n v="236654880"/>
    <s v="SO0073-PD0011"/>
    <x v="2"/>
    <x v="2"/>
  </r>
  <r>
    <s v="SO0073"/>
    <s v="PD0017"/>
    <n v="84"/>
    <n v="0.15"/>
    <n v="189210000"/>
    <s v="SO0073-PD0017"/>
    <x v="17"/>
    <x v="1"/>
  </r>
  <r>
    <s v="SO0073"/>
    <s v="PD0006"/>
    <n v="108"/>
    <n v="0.15"/>
    <n v="19186200"/>
    <s v="SO0073-PD0006"/>
    <x v="13"/>
    <x v="6"/>
  </r>
  <r>
    <s v="SO0074"/>
    <s v="PD0007"/>
    <n v="86"/>
    <n v="7.0000000000000007E-2"/>
    <n v="255935999.99999997"/>
    <s v="SO0074-PD0007"/>
    <x v="9"/>
    <x v="6"/>
  </r>
  <r>
    <s v="SO0074"/>
    <s v="PD0006"/>
    <n v="79"/>
    <n v="0.11"/>
    <n v="14694790"/>
    <s v="SO0074-PD0006"/>
    <x v="13"/>
    <x v="6"/>
  </r>
  <r>
    <s v="SO0075"/>
    <s v="PD0006"/>
    <n v="47"/>
    <n v="0.18"/>
    <n v="8054860.0000000009"/>
    <s v="SO0075-PD0006"/>
    <x v="13"/>
    <x v="6"/>
  </r>
  <r>
    <s v="SO0075"/>
    <s v="PD0005"/>
    <n v="147"/>
    <n v="0.09"/>
    <n v="293625150"/>
    <s v="SO0075-PD0005"/>
    <x v="19"/>
    <x v="6"/>
  </r>
  <r>
    <s v="SO0075"/>
    <s v="PD0009"/>
    <n v="114"/>
    <n v="0.18"/>
    <n v="12058920"/>
    <s v="SO0075-PD0009"/>
    <x v="10"/>
    <x v="5"/>
  </r>
  <r>
    <s v="SO0075"/>
    <s v="PD0003"/>
    <n v="72"/>
    <n v="0.06"/>
    <n v="63010080"/>
    <s v="SO0075-PD0003"/>
    <x v="14"/>
    <x v="7"/>
  </r>
  <r>
    <s v="SO0075"/>
    <s v="PD0002"/>
    <n v="68"/>
    <n v="0.11"/>
    <n v="1210400"/>
    <s v="SO0075-PD0002"/>
    <x v="0"/>
    <x v="0"/>
  </r>
  <r>
    <s v="SO0076"/>
    <s v="PD0017"/>
    <n v="106"/>
    <n v="0.05"/>
    <n v="266855000"/>
    <s v="SO0076-PD0017"/>
    <x v="17"/>
    <x v="1"/>
  </r>
  <r>
    <s v="SO0076"/>
    <s v="PD0012"/>
    <n v="71"/>
    <n v="0.23"/>
    <n v="308284130"/>
    <s v="SO0076-PD0012"/>
    <x v="7"/>
    <x v="2"/>
  </r>
  <r>
    <s v="SO0076"/>
    <s v="PD0013"/>
    <n v="27"/>
    <n v="0.09"/>
    <n v="11769030"/>
    <s v="SO0076-PD0013"/>
    <x v="16"/>
    <x v="8"/>
  </r>
  <r>
    <s v="SO0076"/>
    <s v="PD0011"/>
    <n v="132"/>
    <n v="7.0000000000000007E-2"/>
    <n v="289590840"/>
    <s v="SO0076-PD0011"/>
    <x v="2"/>
    <x v="2"/>
  </r>
  <r>
    <s v="SO0077"/>
    <s v="PD0014"/>
    <n v="46"/>
    <n v="0.23"/>
    <n v="9457140"/>
    <s v="SO0077-PD0014"/>
    <x v="4"/>
    <x v="4"/>
  </r>
  <r>
    <s v="SO0077"/>
    <s v="PD0013"/>
    <n v="144"/>
    <n v="0.23"/>
    <n v="53111520"/>
    <s v="SO0077-PD0013"/>
    <x v="16"/>
    <x v="8"/>
  </r>
  <r>
    <s v="SO0077"/>
    <s v="PD0005"/>
    <n v="34"/>
    <n v="7.0000000000000007E-2"/>
    <n v="69405900"/>
    <s v="SO0077-PD0005"/>
    <x v="19"/>
    <x v="6"/>
  </r>
  <r>
    <s v="SO0078"/>
    <s v="PD0013"/>
    <n v="125"/>
    <n v="0.14000000000000001"/>
    <n v="51492500"/>
    <s v="SO0078-PD0013"/>
    <x v="16"/>
    <x v="8"/>
  </r>
  <r>
    <s v="SO0078"/>
    <s v="PD0012"/>
    <n v="81"/>
    <n v="0.1"/>
    <n v="411083100"/>
    <s v="SO0078-PD0012"/>
    <x v="7"/>
    <x v="2"/>
  </r>
  <r>
    <s v="SO0078"/>
    <s v="PD0019"/>
    <n v="135"/>
    <n v="0.12"/>
    <n v="302821200"/>
    <s v="SO0078-PD0019"/>
    <x v="11"/>
    <x v="1"/>
  </r>
  <r>
    <s v="SO0079"/>
    <s v="PD0017"/>
    <n v="139"/>
    <n v="0.14000000000000001"/>
    <n v="316781000"/>
    <s v="SO0079-PD0017"/>
    <x v="17"/>
    <x v="1"/>
  </r>
  <r>
    <s v="SO0079"/>
    <s v="PD0005"/>
    <n v="127"/>
    <n v="0.08"/>
    <n v="256463800"/>
    <s v="SO0079-PD0005"/>
    <x v="19"/>
    <x v="6"/>
  </r>
  <r>
    <s v="SO0080"/>
    <s v="PD0007"/>
    <n v="36"/>
    <n v="0.24"/>
    <n v="87552000"/>
    <s v="SO0080-PD0007"/>
    <x v="9"/>
    <x v="6"/>
  </r>
  <r>
    <s v="SO0080"/>
    <s v="PD0005"/>
    <n v="93"/>
    <n v="0.23"/>
    <n v="157183950"/>
    <s v="SO0080-PD0005"/>
    <x v="19"/>
    <x v="6"/>
  </r>
  <r>
    <s v="SO0081"/>
    <s v="PD0005"/>
    <n v="125"/>
    <n v="0.25"/>
    <n v="205781250"/>
    <s v="SO0081-PD0005"/>
    <x v="19"/>
    <x v="6"/>
  </r>
  <r>
    <s v="SO0081"/>
    <s v="PD0016"/>
    <n v="141"/>
    <n v="0.19"/>
    <n v="30494070.000000004"/>
    <s v="SO0081-PD0016"/>
    <x v="18"/>
    <x v="1"/>
  </r>
  <r>
    <s v="SO0082"/>
    <s v="PD0017"/>
    <n v="74"/>
    <n v="0.18"/>
    <n v="160802000"/>
    <s v="SO0082-PD0017"/>
    <x v="17"/>
    <x v="1"/>
  </r>
  <r>
    <s v="SO0082"/>
    <s v="PD0019"/>
    <n v="142"/>
    <n v="0.09"/>
    <n v="329381780"/>
    <s v="SO0082-PD0019"/>
    <x v="11"/>
    <x v="1"/>
  </r>
  <r>
    <s v="SO0083"/>
    <s v="PD0012"/>
    <n v="46"/>
    <n v="0.09"/>
    <n v="236048540"/>
    <s v="SO0083-PD0012"/>
    <x v="7"/>
    <x v="2"/>
  </r>
  <r>
    <s v="SO0083"/>
    <s v="PD0009"/>
    <n v="57"/>
    <n v="0.14000000000000001"/>
    <n v="6323580"/>
    <s v="SO0083-PD0009"/>
    <x v="10"/>
    <x v="5"/>
  </r>
  <r>
    <s v="SO0083"/>
    <s v="PD0016"/>
    <n v="148"/>
    <n v="0.13"/>
    <n v="34378920"/>
    <s v="SO0083-PD0016"/>
    <x v="18"/>
    <x v="1"/>
  </r>
  <r>
    <s v="SO0084"/>
    <s v="PD0016"/>
    <n v="49"/>
    <n v="0.13"/>
    <n v="11382210"/>
    <s v="SO0084-PD0016"/>
    <x v="18"/>
    <x v="1"/>
  </r>
  <r>
    <s v="SO0084"/>
    <s v="PD0013"/>
    <n v="65"/>
    <n v="0.24"/>
    <n v="23662600"/>
    <s v="SO0084-PD0013"/>
    <x v="16"/>
    <x v="8"/>
  </r>
  <r>
    <s v="SO0084"/>
    <s v="PD0002"/>
    <n v="137"/>
    <n v="0.22"/>
    <n v="2137200"/>
    <s v="SO0084-PD0002"/>
    <x v="0"/>
    <x v="0"/>
  </r>
  <r>
    <s v="SO0084"/>
    <s v="PD0004"/>
    <n v="130"/>
    <n v="0.06"/>
    <n v="26884000"/>
    <s v="SO0084-PD0004"/>
    <x v="15"/>
    <x v="7"/>
  </r>
  <r>
    <s v="SO0085"/>
    <s v="PD0020"/>
    <n v="148"/>
    <n v="0.25"/>
    <n v="35631000"/>
    <s v="SO0085-PD0020"/>
    <x v="8"/>
    <x v="1"/>
  </r>
  <r>
    <s v="SO0085"/>
    <s v="PD0003"/>
    <n v="64"/>
    <n v="0.08"/>
    <n v="54817280"/>
    <s v="SO0085-PD0003"/>
    <x v="14"/>
    <x v="7"/>
  </r>
  <r>
    <s v="SO0085"/>
    <s v="PD0011"/>
    <n v="74"/>
    <n v="0.12"/>
    <n v="153618080"/>
    <s v="SO0085-PD0011"/>
    <x v="2"/>
    <x v="2"/>
  </r>
  <r>
    <s v="SO0086"/>
    <s v="PD0005"/>
    <n v="58"/>
    <n v="0.16"/>
    <n v="106940400"/>
    <s v="SO0086-PD0005"/>
    <x v="19"/>
    <x v="6"/>
  </r>
  <r>
    <s v="SO0086"/>
    <s v="PD0015"/>
    <n v="105"/>
    <n v="0.17"/>
    <n v="11843685"/>
    <s v="SO0086-PD0015"/>
    <x v="1"/>
    <x v="1"/>
  </r>
  <r>
    <s v="SO0086"/>
    <s v="PD0003"/>
    <n v="139"/>
    <n v="0.13"/>
    <n v="112585830"/>
    <s v="SO0086-PD0003"/>
    <x v="14"/>
    <x v="7"/>
  </r>
  <r>
    <s v="SO0087"/>
    <s v="PD0018"/>
    <n v="93"/>
    <n v="0.14000000000000001"/>
    <n v="42549360"/>
    <s v="SO0087-PD0018"/>
    <x v="6"/>
    <x v="1"/>
  </r>
  <r>
    <s v="SO0087"/>
    <s v="PD0016"/>
    <n v="88"/>
    <n v="7.0000000000000007E-2"/>
    <n v="21851280"/>
    <s v="SO0087-PD0016"/>
    <x v="18"/>
    <x v="1"/>
  </r>
  <r>
    <s v="SO0087"/>
    <s v="PD0013"/>
    <n v="84"/>
    <n v="0.13"/>
    <n v="35005320"/>
    <s v="SO0087-PD0013"/>
    <x v="16"/>
    <x v="8"/>
  </r>
  <r>
    <s v="SO0088"/>
    <s v="PD0012"/>
    <n v="62"/>
    <n v="7.0000000000000007E-2"/>
    <n v="325144740"/>
    <s v="SO0088-PD0012"/>
    <x v="7"/>
    <x v="2"/>
  </r>
  <r>
    <s v="SO0088"/>
    <s v="PD0003"/>
    <n v="38"/>
    <n v="0.13"/>
    <n v="30778860"/>
    <s v="SO0088-PD0003"/>
    <x v="14"/>
    <x v="7"/>
  </r>
  <r>
    <s v="SO0088"/>
    <s v="PD0011"/>
    <n v="109"/>
    <n v="0.05"/>
    <n v="244274450"/>
    <s v="SO0088-PD0011"/>
    <x v="2"/>
    <x v="2"/>
  </r>
  <r>
    <s v="SO0089"/>
    <s v="PD0014"/>
    <n v="63"/>
    <n v="0.09"/>
    <n v="15307110"/>
    <s v="SO0089-PD0014"/>
    <x v="4"/>
    <x v="4"/>
  </r>
  <r>
    <s v="SO0089"/>
    <s v="PD0006"/>
    <n v="113"/>
    <n v="7.0000000000000007E-2"/>
    <n v="21963810"/>
    <s v="SO0089-PD0006"/>
    <x v="13"/>
    <x v="6"/>
  </r>
  <r>
    <s v="SO0089"/>
    <s v="PD0017"/>
    <n v="106"/>
    <n v="0.22"/>
    <n v="219102000"/>
    <s v="SO0089-PD0017"/>
    <x v="17"/>
    <x v="1"/>
  </r>
  <r>
    <s v="SO0090"/>
    <s v="PD0020"/>
    <n v="135"/>
    <n v="0.15"/>
    <n v="36834750"/>
    <s v="SO0090-PD0020"/>
    <x v="8"/>
    <x v="1"/>
  </r>
  <r>
    <s v="SO0090"/>
    <s v="PD0004"/>
    <n v="77"/>
    <n v="0.12"/>
    <n v="14907200"/>
    <s v="SO0090-PD0004"/>
    <x v="15"/>
    <x v="7"/>
  </r>
  <r>
    <s v="SO0090"/>
    <s v="PD0015"/>
    <n v="64"/>
    <n v="0.21"/>
    <n v="6871104"/>
    <s v="SO0090-PD0015"/>
    <x v="1"/>
    <x v="1"/>
  </r>
  <r>
    <s v="SO0090"/>
    <s v="PD0013"/>
    <n v="29"/>
    <n v="7.0000000000000007E-2"/>
    <n v="12918630"/>
    <s v="SO0090-PD0013"/>
    <x v="16"/>
    <x v="8"/>
  </r>
  <r>
    <s v="SO0090"/>
    <s v="PD0019"/>
    <n v="133"/>
    <n v="0.15"/>
    <n v="288164450"/>
    <s v="SO0090-PD0019"/>
    <x v="11"/>
    <x v="1"/>
  </r>
  <r>
    <s v="SO0091"/>
    <s v="PD0005"/>
    <n v="110"/>
    <n v="0.19"/>
    <n v="195574500"/>
    <s v="SO0091-PD0005"/>
    <x v="19"/>
    <x v="6"/>
  </r>
  <r>
    <s v="SO0091"/>
    <s v="PD0014"/>
    <n v="132"/>
    <n v="0.22"/>
    <n v="27490320"/>
    <s v="SO0091-PD0014"/>
    <x v="4"/>
    <x v="4"/>
  </r>
  <r>
    <s v="SO0092"/>
    <s v="PD0006"/>
    <n v="66"/>
    <n v="0.25"/>
    <n v="10345500"/>
    <s v="SO0092-PD0006"/>
    <x v="13"/>
    <x v="6"/>
  </r>
  <r>
    <s v="SO0092"/>
    <s v="PD0018"/>
    <n v="52"/>
    <n v="0.13"/>
    <n v="24067680"/>
    <s v="SO0092-PD0018"/>
    <x v="6"/>
    <x v="1"/>
  </r>
  <r>
    <s v="SO0093"/>
    <s v="PD0008"/>
    <n v="116"/>
    <n v="0.06"/>
    <n v="16246960"/>
    <s v="SO0093-PD0008"/>
    <x v="3"/>
    <x v="3"/>
  </r>
  <r>
    <s v="SO0093"/>
    <s v="PD0012"/>
    <n v="62"/>
    <n v="0.23"/>
    <n v="269205860"/>
    <s v="SO0093-PD0012"/>
    <x v="7"/>
    <x v="2"/>
  </r>
  <r>
    <s v="SO0093"/>
    <s v="PD0002"/>
    <n v="116"/>
    <n v="0.12"/>
    <n v="2041600"/>
    <s v="SO0093-PD0002"/>
    <x v="0"/>
    <x v="0"/>
  </r>
  <r>
    <s v="SO0093"/>
    <s v="PD0014"/>
    <n v="143"/>
    <n v="0.14000000000000001"/>
    <n v="32835660"/>
    <s v="SO0093-PD0014"/>
    <x v="4"/>
    <x v="4"/>
  </r>
  <r>
    <s v="SO0094"/>
    <s v="PD0014"/>
    <n v="37"/>
    <n v="0.24"/>
    <n v="7508040"/>
    <s v="SO0094-PD0014"/>
    <x v="4"/>
    <x v="4"/>
  </r>
  <r>
    <s v="SO0094"/>
    <s v="PD0004"/>
    <n v="72"/>
    <n v="0.25"/>
    <n v="11880000"/>
    <s v="SO0094-PD0004"/>
    <x v="15"/>
    <x v="7"/>
  </r>
  <r>
    <s v="SO0094"/>
    <s v="PD0008"/>
    <n v="129"/>
    <n v="0.1"/>
    <n v="17298900"/>
    <s v="SO0094-PD0008"/>
    <x v="3"/>
    <x v="3"/>
  </r>
  <r>
    <s v="SO0094"/>
    <s v="PD0005"/>
    <n v="47"/>
    <n v="0.22"/>
    <n v="80468700"/>
    <s v="SO0094-PD0005"/>
    <x v="19"/>
    <x v="6"/>
  </r>
  <r>
    <s v="SO0095"/>
    <s v="PD0008"/>
    <n v="140"/>
    <n v="0.08"/>
    <n v="19191200"/>
    <s v="SO0095-PD0008"/>
    <x v="3"/>
    <x v="3"/>
  </r>
  <r>
    <s v="SO0095"/>
    <s v="PD0013"/>
    <n v="54"/>
    <n v="0.18"/>
    <n v="21210120"/>
    <s v="SO0095-PD0013"/>
    <x v="16"/>
    <x v="8"/>
  </r>
  <r>
    <s v="SO0095"/>
    <s v="PD0001"/>
    <n v="78"/>
    <n v="0.09"/>
    <n v="17674020"/>
    <s v="SO0095-PD0001"/>
    <x v="12"/>
    <x v="0"/>
  </r>
  <r>
    <s v="SO0095"/>
    <s v="PD0006"/>
    <n v="93"/>
    <n v="0.25"/>
    <n v="14577750"/>
    <s v="SO0095-PD0006"/>
    <x v="13"/>
    <x v="6"/>
  </r>
  <r>
    <s v="SO0096"/>
    <s v="PD0017"/>
    <n v="118"/>
    <n v="0.1"/>
    <n v="281430000"/>
    <s v="SO0096-PD0017"/>
    <x v="17"/>
    <x v="1"/>
  </r>
  <r>
    <s v="SO0096"/>
    <s v="PD0015"/>
    <n v="138"/>
    <n v="0.12"/>
    <n v="16503696"/>
    <s v="SO0096-PD0015"/>
    <x v="1"/>
    <x v="1"/>
  </r>
  <r>
    <s v="SO0097"/>
    <s v="PD0008"/>
    <n v="104"/>
    <n v="0.22"/>
    <n v="12086880"/>
    <s v="SO0097-PD0008"/>
    <x v="3"/>
    <x v="3"/>
  </r>
  <r>
    <s v="SO0097"/>
    <s v="PD0010"/>
    <n v="102"/>
    <n v="0.18"/>
    <n v="27183000.000000004"/>
    <s v="SO0097-PD0010"/>
    <x v="5"/>
    <x v="5"/>
  </r>
  <r>
    <s v="SO0097"/>
    <s v="PD0006"/>
    <n v="101"/>
    <n v="0.1"/>
    <n v="18998100"/>
    <s v="SO0097-PD0006"/>
    <x v="13"/>
    <x v="6"/>
  </r>
  <r>
    <s v="SO0098"/>
    <s v="PD0013"/>
    <n v="93"/>
    <n v="0.21"/>
    <n v="35192130"/>
    <s v="SO0098-PD0013"/>
    <x v="16"/>
    <x v="8"/>
  </r>
  <r>
    <s v="SO0098"/>
    <s v="PD0017"/>
    <n v="73"/>
    <n v="0.23"/>
    <n v="148956500"/>
    <s v="SO0098-PD0017"/>
    <x v="17"/>
    <x v="1"/>
  </r>
  <r>
    <s v="SO0098"/>
    <s v="PD0005"/>
    <n v="74"/>
    <n v="0.17"/>
    <n v="134816900"/>
    <s v="SO0098-PD0005"/>
    <x v="19"/>
    <x v="6"/>
  </r>
  <r>
    <s v="SO0099"/>
    <s v="PD0011"/>
    <n v="122"/>
    <n v="0.22"/>
    <n v="224482440"/>
    <s v="SO0099-PD0011"/>
    <x v="2"/>
    <x v="2"/>
  </r>
  <r>
    <s v="SO0099"/>
    <s v="PD0002"/>
    <n v="148"/>
    <n v="0.17"/>
    <n v="2456800"/>
    <s v="SO0099-PD0002"/>
    <x v="0"/>
    <x v="0"/>
  </r>
  <r>
    <s v="SO0099"/>
    <s v="PD0006"/>
    <n v="58"/>
    <n v="0.19"/>
    <n v="9818820"/>
    <s v="SO0099-PD0006"/>
    <x v="13"/>
    <x v="6"/>
  </r>
  <r>
    <s v="SO0100"/>
    <s v="PD0012"/>
    <n v="122"/>
    <n v="0.13"/>
    <n v="598523460"/>
    <s v="SO0100-PD0012"/>
    <x v="7"/>
    <x v="2"/>
  </r>
  <r>
    <s v="SO0100"/>
    <s v="PD0015"/>
    <n v="81"/>
    <n v="0.06"/>
    <n v="10347426"/>
    <s v="SO0100-PD0015"/>
    <x v="1"/>
    <x v="1"/>
  </r>
  <r>
    <s v="SO0100"/>
    <s v="PD0009"/>
    <n v="34"/>
    <n v="0.23"/>
    <n v="3377220"/>
    <s v="SO0100-PD0009"/>
    <x v="10"/>
    <x v="5"/>
  </r>
  <r>
    <s v="SO0100"/>
    <s v="PD0001"/>
    <n v="46"/>
    <n v="0.17"/>
    <n v="9506820"/>
    <s v="SO0100-PD0001"/>
    <x v="12"/>
    <x v="0"/>
  </r>
  <r>
    <s v="SO0101"/>
    <s v="PD0012"/>
    <n v="53"/>
    <n v="0.19"/>
    <n v="242082270.00000003"/>
    <s v="SO0101-PD0012"/>
    <x v="7"/>
    <x v="2"/>
  </r>
  <r>
    <s v="SO0101"/>
    <s v="PD0020"/>
    <n v="54"/>
    <n v="0.25"/>
    <n v="13000500"/>
    <s v="SO0101-PD0020"/>
    <x v="8"/>
    <x v="1"/>
  </r>
  <r>
    <s v="SO0101"/>
    <s v="PD0009"/>
    <n v="31"/>
    <n v="0.08"/>
    <n v="3679080"/>
    <s v="SO0101-PD0009"/>
    <x v="10"/>
    <x v="5"/>
  </r>
  <r>
    <s v="SO0102"/>
    <s v="PD0019"/>
    <n v="29"/>
    <n v="0.09"/>
    <n v="67268110"/>
    <s v="SO0102-PD0019"/>
    <x v="11"/>
    <x v="1"/>
  </r>
  <r>
    <s v="SO0102"/>
    <s v="PD0004"/>
    <n v="93"/>
    <n v="0.19"/>
    <n v="16572600.000000002"/>
    <s v="SO0102-PD0004"/>
    <x v="15"/>
    <x v="7"/>
  </r>
  <r>
    <s v="SO0103"/>
    <s v="PD0018"/>
    <n v="147"/>
    <n v="0.17"/>
    <n v="64909320"/>
    <s v="SO0103-PD0018"/>
    <x v="6"/>
    <x v="1"/>
  </r>
  <r>
    <s v="SO0103"/>
    <s v="PD0002"/>
    <n v="140"/>
    <n v="0.05"/>
    <n v="2660000"/>
    <s v="SO0103-PD0002"/>
    <x v="0"/>
    <x v="0"/>
  </r>
  <r>
    <s v="SO0103"/>
    <s v="PD0004"/>
    <n v="80"/>
    <n v="0.08"/>
    <n v="16192000"/>
    <s v="SO0103-PD0004"/>
    <x v="15"/>
    <x v="7"/>
  </r>
  <r>
    <s v="SO0103"/>
    <s v="PD0015"/>
    <n v="71"/>
    <n v="0.19"/>
    <n v="7815609.0000000009"/>
    <s v="SO0103-PD0015"/>
    <x v="1"/>
    <x v="1"/>
  </r>
  <r>
    <s v="SO0104"/>
    <s v="PD0002"/>
    <n v="85"/>
    <n v="0.14000000000000001"/>
    <n v="1462000"/>
    <s v="SO0104-PD0002"/>
    <x v="0"/>
    <x v="0"/>
  </r>
  <r>
    <s v="SO0104"/>
    <s v="PD0005"/>
    <n v="103"/>
    <n v="0.11"/>
    <n v="201215650"/>
    <s v="SO0104-PD0005"/>
    <x v="19"/>
    <x v="6"/>
  </r>
  <r>
    <s v="SO0105"/>
    <s v="PD0012"/>
    <n v="139"/>
    <n v="0.25"/>
    <n v="587865750"/>
    <s v="SO0105-PD0012"/>
    <x v="7"/>
    <x v="2"/>
  </r>
  <r>
    <s v="SO0105"/>
    <s v="PD0018"/>
    <n v="53"/>
    <n v="0.21"/>
    <n v="22274840"/>
    <s v="SO0105-PD0018"/>
    <x v="6"/>
    <x v="1"/>
  </r>
  <r>
    <s v="SO0106"/>
    <s v="PD0003"/>
    <n v="87"/>
    <n v="0.13"/>
    <n v="70467390"/>
    <s v="SO0106-PD0003"/>
    <x v="14"/>
    <x v="7"/>
  </r>
  <r>
    <s v="SO0106"/>
    <s v="PD0012"/>
    <n v="131"/>
    <n v="0.14000000000000001"/>
    <n v="635289740"/>
    <s v="SO0106-PD0012"/>
    <x v="7"/>
    <x v="2"/>
  </r>
  <r>
    <s v="SO0106"/>
    <s v="PD0016"/>
    <n v="126"/>
    <n v="0.1"/>
    <n v="30277800"/>
    <s v="SO0106-PD0016"/>
    <x v="18"/>
    <x v="1"/>
  </r>
  <r>
    <s v="SO0106"/>
    <s v="PD0004"/>
    <n v="57"/>
    <n v="0.06"/>
    <n v="11787600"/>
    <s v="SO0106-PD0004"/>
    <x v="15"/>
    <x v="7"/>
  </r>
  <r>
    <s v="SO0106"/>
    <s v="PD0005"/>
    <n v="143"/>
    <n v="0.06"/>
    <n v="295051900"/>
    <s v="SO0106-PD0005"/>
    <x v="19"/>
    <x v="6"/>
  </r>
  <r>
    <s v="SO0106"/>
    <s v="PD0020"/>
    <n v="76"/>
    <n v="0.21"/>
    <n v="19272840"/>
    <s v="SO0106-PD0020"/>
    <x v="8"/>
    <x v="1"/>
  </r>
  <r>
    <s v="SO0107"/>
    <s v="PD0006"/>
    <n v="103"/>
    <n v="0.11"/>
    <n v="19159030"/>
    <s v="SO0107-PD0006"/>
    <x v="13"/>
    <x v="6"/>
  </r>
  <r>
    <s v="SO0107"/>
    <s v="PD0011"/>
    <n v="69"/>
    <n v="0.06"/>
    <n v="153004740"/>
    <s v="SO0107-PD0011"/>
    <x v="2"/>
    <x v="2"/>
  </r>
  <r>
    <s v="SO0107"/>
    <s v="PD0013"/>
    <n v="72"/>
    <n v="0.06"/>
    <n v="32418720"/>
    <s v="SO0107-PD0013"/>
    <x v="16"/>
    <x v="8"/>
  </r>
  <r>
    <s v="SO0107"/>
    <s v="PD0005"/>
    <n v="92"/>
    <n v="0.12"/>
    <n v="177707200"/>
    <s v="SO0107-PD0005"/>
    <x v="19"/>
    <x v="6"/>
  </r>
  <r>
    <s v="SO0108"/>
    <s v="PD0001"/>
    <n v="117"/>
    <n v="0.18"/>
    <n v="23889060"/>
    <s v="SO0108-PD0001"/>
    <x v="12"/>
    <x v="0"/>
  </r>
  <r>
    <s v="SO0108"/>
    <s v="PD0011"/>
    <n v="64"/>
    <n v="0.17"/>
    <n v="125310080"/>
    <s v="SO0108-PD0011"/>
    <x v="2"/>
    <x v="2"/>
  </r>
  <r>
    <s v="SO0108"/>
    <s v="PD0003"/>
    <n v="72"/>
    <n v="0.05"/>
    <n v="63680400"/>
    <s v="SO0108-PD0003"/>
    <x v="14"/>
    <x v="7"/>
  </r>
  <r>
    <s v="SO0109"/>
    <s v="PD0004"/>
    <n v="26"/>
    <n v="0.2"/>
    <n v="4576000"/>
    <s v="SO0109-PD0004"/>
    <x v="15"/>
    <x v="7"/>
  </r>
  <r>
    <s v="SO0109"/>
    <s v="PD0013"/>
    <n v="135"/>
    <n v="0.17"/>
    <n v="53671950"/>
    <s v="SO0109-PD0013"/>
    <x v="16"/>
    <x v="8"/>
  </r>
  <r>
    <s v="SO0110"/>
    <s v="PD0018"/>
    <n v="142"/>
    <n v="0.15"/>
    <n v="64212400"/>
    <s v="SO0110-PD0018"/>
    <x v="6"/>
    <x v="1"/>
  </r>
  <r>
    <s v="SO0110"/>
    <s v="PD0011"/>
    <n v="69"/>
    <n v="0.09"/>
    <n v="148121610"/>
    <s v="SO0110-PD0011"/>
    <x v="2"/>
    <x v="2"/>
  </r>
  <r>
    <s v="SO0110"/>
    <s v="PD0010"/>
    <n v="133"/>
    <n v="0.05"/>
    <n v="41063750"/>
    <s v="SO0110-PD0010"/>
    <x v="5"/>
    <x v="5"/>
  </r>
  <r>
    <s v="SO0111"/>
    <s v="PD0015"/>
    <n v="46"/>
    <n v="0.14000000000000001"/>
    <n v="5376204"/>
    <s v="SO0111-PD0015"/>
    <x v="1"/>
    <x v="1"/>
  </r>
  <r>
    <s v="SO0111"/>
    <s v="PD0012"/>
    <n v="145"/>
    <n v="0.05"/>
    <n v="776772250"/>
    <s v="SO0111-PD0012"/>
    <x v="7"/>
    <x v="2"/>
  </r>
  <r>
    <s v="SO0111"/>
    <s v="PD0010"/>
    <n v="82"/>
    <n v="0.23"/>
    <n v="20520500"/>
    <s v="SO0111-PD0010"/>
    <x v="5"/>
    <x v="5"/>
  </r>
  <r>
    <s v="SO0113"/>
    <s v="PD0004"/>
    <n v="73"/>
    <n v="0.14000000000000001"/>
    <n v="13811600"/>
    <s v="SO0113-PD0004"/>
    <x v="15"/>
    <x v="7"/>
  </r>
  <r>
    <s v="SO0113"/>
    <s v="PD0013"/>
    <n v="58"/>
    <n v="0.13"/>
    <n v="24170340"/>
    <s v="SO0113-PD0013"/>
    <x v="16"/>
    <x v="8"/>
  </r>
  <r>
    <s v="SO0114"/>
    <s v="PD0006"/>
    <n v="145"/>
    <n v="0.09"/>
    <n v="27577550"/>
    <s v="SO0114-PD0006"/>
    <x v="13"/>
    <x v="6"/>
  </r>
  <r>
    <s v="SO0114"/>
    <s v="PD0017"/>
    <n v="26"/>
    <n v="0.06"/>
    <n v="64766000"/>
    <s v="SO0114-PD0017"/>
    <x v="17"/>
    <x v="1"/>
  </r>
  <r>
    <s v="SO0114"/>
    <s v="PD0015"/>
    <n v="134"/>
    <n v="0.13"/>
    <n v="15843222"/>
    <s v="SO0114-PD0015"/>
    <x v="1"/>
    <x v="1"/>
  </r>
  <r>
    <s v="SO0115"/>
    <s v="PD0002"/>
    <n v="109"/>
    <n v="7.0000000000000007E-2"/>
    <n v="2027399.9999999998"/>
    <s v="SO0115-PD0002"/>
    <x v="0"/>
    <x v="0"/>
  </r>
  <r>
    <s v="SO0115"/>
    <s v="PD0020"/>
    <n v="146"/>
    <n v="0.11"/>
    <n v="41710740"/>
    <s v="SO0115-PD0020"/>
    <x v="8"/>
    <x v="1"/>
  </r>
  <r>
    <s v="SO0116"/>
    <s v="PD0019"/>
    <n v="143"/>
    <n v="0.2"/>
    <n v="291605600"/>
    <s v="SO0116-PD0019"/>
    <x v="11"/>
    <x v="1"/>
  </r>
  <r>
    <s v="SO0116"/>
    <s v="PD0011"/>
    <n v="80"/>
    <n v="0.2"/>
    <n v="150976000"/>
    <s v="SO0116-PD0011"/>
    <x v="2"/>
    <x v="2"/>
  </r>
  <r>
    <s v="SO0116"/>
    <s v="PD0010"/>
    <n v="65"/>
    <n v="0.15"/>
    <n v="17956250"/>
    <s v="SO0116-PD0010"/>
    <x v="5"/>
    <x v="5"/>
  </r>
  <r>
    <s v="SO0117"/>
    <s v="PD0016"/>
    <n v="101"/>
    <n v="0.19"/>
    <n v="21843270"/>
    <s v="SO0117-PD0016"/>
    <x v="18"/>
    <x v="1"/>
  </r>
  <r>
    <s v="SO0117"/>
    <s v="PD0003"/>
    <n v="33"/>
    <n v="0.05"/>
    <n v="29186850"/>
    <s v="SO0117-PD0003"/>
    <x v="14"/>
    <x v="7"/>
  </r>
  <r>
    <s v="SO0117"/>
    <s v="PD0012"/>
    <n v="88"/>
    <n v="0.25"/>
    <n v="372174000"/>
    <s v="SO0117-PD0012"/>
    <x v="7"/>
    <x v="2"/>
  </r>
  <r>
    <s v="SO0117"/>
    <s v="PD0010"/>
    <n v="49"/>
    <n v="0.11"/>
    <n v="14173250"/>
    <s v="SO0117-PD0010"/>
    <x v="5"/>
    <x v="5"/>
  </r>
  <r>
    <s v="SO0117"/>
    <s v="PD0005"/>
    <n v="124"/>
    <n v="0.09"/>
    <n v="247683800"/>
    <s v="SO0117-PD0005"/>
    <x v="19"/>
    <x v="6"/>
  </r>
  <r>
    <s v="SO0118"/>
    <s v="PD0015"/>
    <n v="139"/>
    <n v="0.22"/>
    <n v="14734278"/>
    <s v="SO0118-PD0015"/>
    <x v="1"/>
    <x v="1"/>
  </r>
  <r>
    <s v="SO0118"/>
    <s v="PD0004"/>
    <n v="95"/>
    <n v="0.18"/>
    <n v="17138000"/>
    <s v="SO0118-PD0004"/>
    <x v="15"/>
    <x v="7"/>
  </r>
  <r>
    <s v="SO0118"/>
    <s v="PD0010"/>
    <n v="119"/>
    <n v="0.09"/>
    <n v="35194250"/>
    <s v="SO0118-PD0010"/>
    <x v="5"/>
    <x v="5"/>
  </r>
  <r>
    <s v="SO0119"/>
    <s v="PD0017"/>
    <n v="43"/>
    <n v="0.24"/>
    <n v="86602000"/>
    <s v="SO0119-PD0017"/>
    <x v="17"/>
    <x v="1"/>
  </r>
  <r>
    <s v="SO0119"/>
    <s v="PD0018"/>
    <n v="141"/>
    <n v="0.1"/>
    <n v="67510800"/>
    <s v="SO0119-PD0018"/>
    <x v="6"/>
    <x v="1"/>
  </r>
  <r>
    <s v="SO0119"/>
    <s v="PD0012"/>
    <n v="101"/>
    <n v="0.09"/>
    <n v="518280490"/>
    <s v="SO0119-PD0012"/>
    <x v="7"/>
    <x v="2"/>
  </r>
  <r>
    <s v="SO0120"/>
    <s v="PD0010"/>
    <n v="147"/>
    <n v="0.18"/>
    <n v="39175500"/>
    <s v="SO0120-PD0010"/>
    <x v="5"/>
    <x v="5"/>
  </r>
  <r>
    <s v="SO0120"/>
    <s v="PD0006"/>
    <n v="55"/>
    <n v="0.21"/>
    <n v="9081050"/>
    <s v="SO0120-PD0006"/>
    <x v="13"/>
    <x v="6"/>
  </r>
  <r>
    <s v="SO0120"/>
    <s v="PD0019"/>
    <n v="113"/>
    <n v="0.18"/>
    <n v="236190340.00000003"/>
    <s v="SO0120-PD0019"/>
    <x v="11"/>
    <x v="1"/>
  </r>
  <r>
    <s v="SO0120"/>
    <s v="PD0015"/>
    <n v="68"/>
    <n v="0.25"/>
    <n v="6930900"/>
    <s v="SO0120-PD0015"/>
    <x v="1"/>
    <x v="1"/>
  </r>
  <r>
    <s v="SO0120"/>
    <s v="PD0007"/>
    <n v="60"/>
    <n v="0.14000000000000001"/>
    <n v="165120000"/>
    <s v="SO0120-PD0007"/>
    <x v="9"/>
    <x v="6"/>
  </r>
  <r>
    <s v="SO0121"/>
    <s v="PD0011"/>
    <n v="84"/>
    <n v="0.25"/>
    <n v="148617000"/>
    <s v="SO0121-PD0011"/>
    <x v="2"/>
    <x v="2"/>
  </r>
  <r>
    <s v="SO0122"/>
    <s v="PD0009"/>
    <n v="136"/>
    <n v="0.13"/>
    <n v="15263280"/>
    <s v="SO0122-PD0009"/>
    <x v="10"/>
    <x v="5"/>
  </r>
  <r>
    <s v="SO0122"/>
    <s v="PD0016"/>
    <n v="141"/>
    <n v="0.21"/>
    <n v="29741130"/>
    <s v="SO0122-PD0016"/>
    <x v="18"/>
    <x v="1"/>
  </r>
  <r>
    <s v="SO0122"/>
    <s v="PD0013"/>
    <n v="66"/>
    <n v="0.1"/>
    <n v="28452600"/>
    <s v="SO0122-PD0013"/>
    <x v="16"/>
    <x v="8"/>
  </r>
  <r>
    <s v="SO0122"/>
    <s v="PD0006"/>
    <n v="120"/>
    <n v="0.19"/>
    <n v="20314800"/>
    <s v="SO0122-PD0006"/>
    <x v="13"/>
    <x v="6"/>
  </r>
  <r>
    <s v="SO0123"/>
    <s v="PD0013"/>
    <n v="144"/>
    <n v="0.15"/>
    <n v="58629600"/>
    <s v="SO0123-PD0013"/>
    <x v="16"/>
    <x v="8"/>
  </r>
  <r>
    <s v="SO0123"/>
    <s v="PD0009"/>
    <n v="63"/>
    <n v="0.16"/>
    <n v="6826680"/>
    <s v="SO0123-PD0009"/>
    <x v="10"/>
    <x v="5"/>
  </r>
  <r>
    <s v="SO0123"/>
    <s v="PD0004"/>
    <n v="137"/>
    <n v="0.17"/>
    <n v="25016200"/>
    <s v="SO0123-PD0004"/>
    <x v="15"/>
    <x v="7"/>
  </r>
  <r>
    <s v="SO0123"/>
    <s v="PD0020"/>
    <n v="58"/>
    <n v="0.17"/>
    <n v="15452940"/>
    <s v="SO0123-PD0020"/>
    <x v="8"/>
    <x v="1"/>
  </r>
  <r>
    <s v="SO0124"/>
    <s v="PD0005"/>
    <n v="73"/>
    <n v="0.23"/>
    <n v="123380950"/>
    <s v="SO0124-PD0005"/>
    <x v="19"/>
    <x v="6"/>
  </r>
  <r>
    <s v="SO0125"/>
    <s v="PD0002"/>
    <n v="66"/>
    <n v="0.17"/>
    <n v="1095600"/>
    <s v="SO0125-PD0002"/>
    <x v="0"/>
    <x v="0"/>
  </r>
  <r>
    <s v="SO0125"/>
    <s v="PD0004"/>
    <n v="66"/>
    <n v="0.09"/>
    <n v="13213200"/>
    <s v="SO0125-PD0004"/>
    <x v="15"/>
    <x v="7"/>
  </r>
  <r>
    <s v="SO0125"/>
    <s v="PD0005"/>
    <n v="30"/>
    <n v="7.0000000000000007E-2"/>
    <n v="61240499.999999993"/>
    <s v="SO0125-PD0005"/>
    <x v="19"/>
    <x v="6"/>
  </r>
  <r>
    <s v="SO0125"/>
    <s v="PD0009"/>
    <n v="29"/>
    <n v="0.1"/>
    <n v="3366900"/>
    <s v="SO0125-PD0009"/>
    <x v="10"/>
    <x v="5"/>
  </r>
  <r>
    <s v="SO0126"/>
    <s v="PD0016"/>
    <n v="38"/>
    <n v="0.12"/>
    <n v="8928480"/>
    <s v="SO0126-PD0016"/>
    <x v="18"/>
    <x v="1"/>
  </r>
  <r>
    <s v="SO0126"/>
    <s v="PD0013"/>
    <n v="98"/>
    <n v="0.11"/>
    <n v="41778380"/>
    <s v="SO0126-PD0013"/>
    <x v="16"/>
    <x v="8"/>
  </r>
  <r>
    <s v="SO0127"/>
    <s v="PD0017"/>
    <n v="115"/>
    <n v="0.1"/>
    <n v="274275000"/>
    <s v="SO0127-PD0017"/>
    <x v="17"/>
    <x v="1"/>
  </r>
  <r>
    <s v="SO0128"/>
    <s v="PD0020"/>
    <n v="146"/>
    <n v="0.1"/>
    <n v="42179400"/>
    <s v="SO0128-PD0020"/>
    <x v="8"/>
    <x v="1"/>
  </r>
  <r>
    <s v="SO0128"/>
    <s v="PD0001"/>
    <n v="85"/>
    <n v="0.16"/>
    <n v="17778600"/>
    <s v="SO0128-PD0001"/>
    <x v="12"/>
    <x v="0"/>
  </r>
  <r>
    <s v="SO0128"/>
    <s v="PD0013"/>
    <n v="117"/>
    <n v="0.06"/>
    <n v="52680420"/>
    <s v="SO0128-PD0013"/>
    <x v="16"/>
    <x v="8"/>
  </r>
  <r>
    <s v="SO0129"/>
    <s v="PD0017"/>
    <n v="62"/>
    <n v="0.06"/>
    <n v="154442000"/>
    <s v="SO0129-PD0017"/>
    <x v="17"/>
    <x v="1"/>
  </r>
  <r>
    <s v="SO0130"/>
    <s v="PD0001"/>
    <n v="56"/>
    <n v="0.19"/>
    <n v="11294640"/>
    <s v="SO0130-PD0001"/>
    <x v="12"/>
    <x v="0"/>
  </r>
  <r>
    <s v="SO0130"/>
    <s v="PD0018"/>
    <n v="95"/>
    <n v="0.22"/>
    <n v="39421200"/>
    <s v="SO0130-PD0018"/>
    <x v="6"/>
    <x v="1"/>
  </r>
  <r>
    <s v="SO0130"/>
    <s v="PD0015"/>
    <n v="42"/>
    <n v="0.13"/>
    <n v="4965786"/>
    <s v="SO0130-PD0015"/>
    <x v="1"/>
    <x v="1"/>
  </r>
  <r>
    <s v="SO0130"/>
    <s v="PD0004"/>
    <n v="150"/>
    <n v="0.25"/>
    <n v="24750000"/>
    <s v="SO0130-PD0004"/>
    <x v="15"/>
    <x v="7"/>
  </r>
  <r>
    <s v="SO0130"/>
    <s v="PD0013"/>
    <n v="148"/>
    <n v="0.13"/>
    <n v="61676040"/>
    <s v="SO0130-PD0013"/>
    <x v="16"/>
    <x v="8"/>
  </r>
  <r>
    <s v="SO0131"/>
    <s v="PD0003"/>
    <n v="125"/>
    <n v="0.22"/>
    <n v="90772500"/>
    <s v="SO0131-PD0003"/>
    <x v="14"/>
    <x v="7"/>
  </r>
  <r>
    <s v="SO0131"/>
    <s v="PD0006"/>
    <n v="110"/>
    <n v="0.1"/>
    <n v="20691000"/>
    <s v="SO0131-PD0006"/>
    <x v="13"/>
    <x v="6"/>
  </r>
  <r>
    <s v="SO0132"/>
    <s v="PD0015"/>
    <n v="47"/>
    <n v="0.06"/>
    <n v="6004062"/>
    <s v="SO0132-PD0015"/>
    <x v="1"/>
    <x v="1"/>
  </r>
  <r>
    <s v="SO0132"/>
    <s v="PD0017"/>
    <n v="69"/>
    <n v="0.14000000000000001"/>
    <n v="157251000"/>
    <s v="SO0132-PD0017"/>
    <x v="17"/>
    <x v="1"/>
  </r>
  <r>
    <s v="SO0132"/>
    <s v="PD0003"/>
    <n v="63"/>
    <n v="0.21"/>
    <n v="46335870"/>
    <s v="SO0132-PD0003"/>
    <x v="14"/>
    <x v="7"/>
  </r>
  <r>
    <s v="SO0132"/>
    <s v="PD0016"/>
    <n v="132"/>
    <n v="0.12"/>
    <n v="31014720"/>
    <s v="SO0132-PD0016"/>
    <x v="18"/>
    <x v="1"/>
  </r>
  <r>
    <s v="SO0133"/>
    <s v="PD0017"/>
    <n v="60"/>
    <n v="0.1"/>
    <n v="143100000"/>
    <s v="SO0133-PD0017"/>
    <x v="17"/>
    <x v="1"/>
  </r>
  <r>
    <s v="SO0133"/>
    <s v="PD0015"/>
    <n v="123"/>
    <n v="0.19"/>
    <n v="13539717"/>
    <s v="SO0133-PD0015"/>
    <x v="1"/>
    <x v="1"/>
  </r>
  <r>
    <s v="SO0133"/>
    <s v="PD0006"/>
    <n v="29"/>
    <n v="0.24"/>
    <n v="4606360"/>
    <s v="SO0133-PD0006"/>
    <x v="13"/>
    <x v="6"/>
  </r>
  <r>
    <s v="SO0134"/>
    <s v="PD0010"/>
    <n v="86"/>
    <n v="0.05"/>
    <n v="26552500"/>
    <s v="SO0134-PD0010"/>
    <x v="5"/>
    <x v="5"/>
  </r>
  <r>
    <s v="SO0134"/>
    <s v="PD0006"/>
    <n v="27"/>
    <n v="0.22"/>
    <n v="4401540"/>
    <s v="SO0134-PD0006"/>
    <x v="13"/>
    <x v="6"/>
  </r>
  <r>
    <s v="SO0134"/>
    <s v="PD0018"/>
    <n v="90"/>
    <n v="0.22"/>
    <n v="37346400"/>
    <s v="SO0134-PD0018"/>
    <x v="6"/>
    <x v="1"/>
  </r>
  <r>
    <s v="SO0134"/>
    <s v="PD0014"/>
    <n v="148"/>
    <n v="0.13"/>
    <n v="34378920"/>
    <s v="SO0134-PD0014"/>
    <x v="4"/>
    <x v="4"/>
  </r>
  <r>
    <s v="SO0135"/>
    <s v="PD0008"/>
    <n v="40"/>
    <n v="0.11"/>
    <n v="5304400"/>
    <s v="SO0135-PD0008"/>
    <x v="3"/>
    <x v="3"/>
  </r>
  <r>
    <s v="SO0136"/>
    <s v="PD0003"/>
    <n v="122"/>
    <n v="0.06"/>
    <n v="106767080"/>
    <s v="SO0136-PD0003"/>
    <x v="14"/>
    <x v="7"/>
  </r>
  <r>
    <s v="SO0137"/>
    <s v="PD0003"/>
    <n v="32"/>
    <n v="0.16"/>
    <n v="25025280"/>
    <s v="SO0137-PD0003"/>
    <x v="14"/>
    <x v="7"/>
  </r>
  <r>
    <s v="SO0137"/>
    <s v="PD0004"/>
    <n v="47"/>
    <n v="0.23"/>
    <n v="7961800"/>
    <s v="SO0137-PD0004"/>
    <x v="15"/>
    <x v="7"/>
  </r>
  <r>
    <s v="SO0137"/>
    <s v="PD0007"/>
    <n v="110"/>
    <n v="0.1"/>
    <n v="316800000"/>
    <s v="SO0137-PD0007"/>
    <x v="9"/>
    <x v="6"/>
  </r>
  <r>
    <s v="SO0137"/>
    <s v="PD0014"/>
    <n v="37"/>
    <n v="0.06"/>
    <n v="9286260"/>
    <s v="SO0137-PD0014"/>
    <x v="4"/>
    <x v="4"/>
  </r>
  <r>
    <s v="SO0137"/>
    <s v="PD0005"/>
    <n v="48"/>
    <n v="0.25"/>
    <n v="79020000"/>
    <s v="SO0137-PD0005"/>
    <x v="19"/>
    <x v="6"/>
  </r>
  <r>
    <s v="SO0138"/>
    <s v="PD0018"/>
    <n v="150"/>
    <n v="0.19"/>
    <n v="64638000.000000007"/>
    <s v="SO0138-PD0018"/>
    <x v="6"/>
    <x v="1"/>
  </r>
  <r>
    <s v="SO0138"/>
    <s v="PD0011"/>
    <n v="146"/>
    <n v="0.05"/>
    <n v="327193300"/>
    <s v="SO0138-PD0011"/>
    <x v="2"/>
    <x v="2"/>
  </r>
  <r>
    <s v="SO0139"/>
    <s v="PD0011"/>
    <n v="118"/>
    <n v="0.11"/>
    <n v="247742180"/>
    <s v="SO0139-PD0011"/>
    <x v="2"/>
    <x v="2"/>
  </r>
  <r>
    <s v="SO0139"/>
    <s v="PD0004"/>
    <n v="100"/>
    <n v="0.09"/>
    <n v="20020000"/>
    <s v="SO0139-PD0004"/>
    <x v="15"/>
    <x v="7"/>
  </r>
  <r>
    <s v="SO0139"/>
    <s v="PD0003"/>
    <n v="57"/>
    <n v="0.12"/>
    <n v="46698960"/>
    <s v="SO0139-PD0003"/>
    <x v="14"/>
    <x v="7"/>
  </r>
  <r>
    <s v="SO0140"/>
    <s v="PD0016"/>
    <n v="28"/>
    <n v="0.22"/>
    <n v="5831280"/>
    <s v="SO0140-PD0016"/>
    <x v="18"/>
    <x v="1"/>
  </r>
  <r>
    <s v="SO0141"/>
    <s v="PD0020"/>
    <n v="115"/>
    <n v="0.25"/>
    <n v="27686250"/>
    <s v="SO0141-PD0020"/>
    <x v="8"/>
    <x v="1"/>
  </r>
  <r>
    <s v="SO0141"/>
    <s v="PD0010"/>
    <n v="98"/>
    <n v="0.18"/>
    <n v="26117000.000000004"/>
    <s v="SO0141-PD0010"/>
    <x v="5"/>
    <x v="5"/>
  </r>
  <r>
    <s v="SO0142"/>
    <s v="PD0003"/>
    <n v="67"/>
    <n v="0.14000000000000001"/>
    <n v="53644220"/>
    <s v="SO0142-PD0003"/>
    <x v="14"/>
    <x v="7"/>
  </r>
  <r>
    <s v="SO0142"/>
    <s v="PD0016"/>
    <n v="64"/>
    <n v="0.12"/>
    <n v="15037440"/>
    <s v="SO0142-PD0016"/>
    <x v="18"/>
    <x v="1"/>
  </r>
  <r>
    <s v="SO0142"/>
    <s v="PD0017"/>
    <n v="66"/>
    <n v="0.16"/>
    <n v="146916000"/>
    <s v="SO0142-PD0017"/>
    <x v="17"/>
    <x v="1"/>
  </r>
  <r>
    <s v="SO0142"/>
    <s v="PD0014"/>
    <n v="47"/>
    <n v="0.14000000000000001"/>
    <n v="10792140"/>
    <s v="SO0142-PD0014"/>
    <x v="4"/>
    <x v="4"/>
  </r>
  <r>
    <s v="SO0143"/>
    <s v="PD0006"/>
    <n v="44"/>
    <n v="0.12"/>
    <n v="8092480"/>
    <s v="SO0143-PD0006"/>
    <x v="13"/>
    <x v="6"/>
  </r>
  <r>
    <s v="SO0143"/>
    <s v="PD0003"/>
    <n v="128"/>
    <n v="0.18"/>
    <n v="97717760"/>
    <s v="SO0143-PD0003"/>
    <x v="14"/>
    <x v="7"/>
  </r>
  <r>
    <s v="SO0144"/>
    <s v="PD0019"/>
    <n v="63"/>
    <n v="0.17"/>
    <n v="133287210"/>
    <s v="SO0144-PD0019"/>
    <x v="11"/>
    <x v="1"/>
  </r>
  <r>
    <s v="SO0144"/>
    <s v="PD0005"/>
    <n v="90"/>
    <n v="0.19"/>
    <n v="160015500"/>
    <s v="SO0144-PD0005"/>
    <x v="19"/>
    <x v="6"/>
  </r>
  <r>
    <s v="SO0145"/>
    <s v="PD0001"/>
    <n v="116"/>
    <n v="0.18"/>
    <n v="23684880"/>
    <s v="SO0145-PD0001"/>
    <x v="12"/>
    <x v="0"/>
  </r>
  <r>
    <s v="SO0145"/>
    <s v="PD0018"/>
    <n v="45"/>
    <n v="0.09"/>
    <n v="21785400"/>
    <s v="SO0145-PD0018"/>
    <x v="6"/>
    <x v="1"/>
  </r>
  <r>
    <s v="SO0145"/>
    <s v="PD0002"/>
    <n v="92"/>
    <n v="0.21"/>
    <n v="1453600"/>
    <s v="SO0145-PD0002"/>
    <x v="0"/>
    <x v="0"/>
  </r>
  <r>
    <s v="SO0145"/>
    <s v="PD0016"/>
    <n v="123"/>
    <n v="0.1"/>
    <n v="29556900"/>
    <s v="SO0145-PD0016"/>
    <x v="18"/>
    <x v="1"/>
  </r>
  <r>
    <s v="SO0146"/>
    <s v="PD0016"/>
    <n v="130"/>
    <n v="0.25"/>
    <n v="26032500"/>
    <s v="SO0146-PD0016"/>
    <x v="18"/>
    <x v="1"/>
  </r>
  <r>
    <s v="SO0147"/>
    <s v="PD0009"/>
    <n v="63"/>
    <n v="0.14000000000000001"/>
    <n v="6989220"/>
    <s v="SO0147-PD0009"/>
    <x v="10"/>
    <x v="5"/>
  </r>
  <r>
    <s v="SO0147"/>
    <s v="PD0020"/>
    <n v="35"/>
    <n v="0.11"/>
    <n v="9999150"/>
    <s v="SO0147-PD0020"/>
    <x v="8"/>
    <x v="1"/>
  </r>
  <r>
    <s v="SO0147"/>
    <s v="PD0018"/>
    <n v="35"/>
    <n v="0.25"/>
    <n v="13965000"/>
    <s v="SO0147-PD0018"/>
    <x v="6"/>
    <x v="1"/>
  </r>
  <r>
    <s v="SO0147"/>
    <s v="PD0010"/>
    <n v="51"/>
    <n v="0.21"/>
    <n v="13094250"/>
    <s v="SO0147-PD0010"/>
    <x v="5"/>
    <x v="5"/>
  </r>
  <r>
    <s v="SO0147"/>
    <s v="PD0008"/>
    <n v="116"/>
    <n v="0.05"/>
    <n v="16419800"/>
    <s v="SO0147-PD0008"/>
    <x v="3"/>
    <x v="3"/>
  </r>
  <r>
    <s v="SO0148"/>
    <s v="PD0017"/>
    <n v="118"/>
    <n v="0.13"/>
    <n v="272049000"/>
    <s v="SO0148-PD0017"/>
    <x v="17"/>
    <x v="1"/>
  </r>
  <r>
    <s v="SO0148"/>
    <s v="PD0004"/>
    <n v="105"/>
    <n v="0.15"/>
    <n v="19635000"/>
    <s v="SO0148-PD0004"/>
    <x v="15"/>
    <x v="7"/>
  </r>
  <r>
    <s v="SO0148"/>
    <s v="PD0012"/>
    <n v="117"/>
    <n v="7.0000000000000007E-2"/>
    <n v="613579590"/>
    <s v="SO0148-PD0012"/>
    <x v="7"/>
    <x v="2"/>
  </r>
  <r>
    <s v="SO0148"/>
    <s v="PD0016"/>
    <n v="86"/>
    <n v="0.21"/>
    <n v="18139980"/>
    <s v="SO0148-PD0016"/>
    <x v="18"/>
    <x v="1"/>
  </r>
  <r>
    <s v="SO0149"/>
    <s v="PD0007"/>
    <n v="105"/>
    <n v="0.22"/>
    <n v="262080000"/>
    <s v="SO0149-PD0007"/>
    <x v="9"/>
    <x v="6"/>
  </r>
  <r>
    <s v="SO0150"/>
    <s v="PD0018"/>
    <n v="52"/>
    <n v="0.22"/>
    <n v="21577920"/>
    <s v="SO0150-PD0018"/>
    <x v="6"/>
    <x v="1"/>
  </r>
  <r>
    <s v="SO0150"/>
    <s v="PD0005"/>
    <n v="125"/>
    <n v="0.16"/>
    <n v="230475000"/>
    <s v="SO0150-PD0005"/>
    <x v="19"/>
    <x v="6"/>
  </r>
  <r>
    <s v="SO0150"/>
    <s v="PD0012"/>
    <n v="110"/>
    <n v="0.08"/>
    <n v="570666800"/>
    <s v="SO0150-PD0012"/>
    <x v="7"/>
    <x v="2"/>
  </r>
  <r>
    <s v="SO0150"/>
    <s v="PD0002"/>
    <n v="64"/>
    <n v="0.25"/>
    <n v="960000"/>
    <s v="SO0150-PD0002"/>
    <x v="0"/>
    <x v="0"/>
  </r>
  <r>
    <s v="SO0150"/>
    <s v="PD0008"/>
    <n v="102"/>
    <n v="7.0000000000000007E-2"/>
    <n v="14134139.999999998"/>
    <s v="SO0150-PD0008"/>
    <x v="3"/>
    <x v="3"/>
  </r>
  <r>
    <s v="SO0151"/>
    <s v="PD0011"/>
    <n v="27"/>
    <n v="0.11"/>
    <n v="56686770"/>
    <s v="SO0151-PD0011"/>
    <x v="2"/>
    <x v="2"/>
  </r>
  <r>
    <s v="SO0151"/>
    <s v="PD0001"/>
    <n v="119"/>
    <n v="0.16"/>
    <n v="24890040"/>
    <s v="SO0151-PD0001"/>
    <x v="12"/>
    <x v="0"/>
  </r>
  <r>
    <s v="SO0151"/>
    <s v="PD0005"/>
    <n v="66"/>
    <n v="0.11"/>
    <n v="128934300"/>
    <s v="SO0151-PD0005"/>
    <x v="19"/>
    <x v="6"/>
  </r>
  <r>
    <s v="SO0152"/>
    <s v="PD0002"/>
    <n v="108"/>
    <n v="0.24"/>
    <n v="1641600"/>
    <s v="SO0152-PD0002"/>
    <x v="0"/>
    <x v="0"/>
  </r>
  <r>
    <s v="SO0152"/>
    <s v="PD0001"/>
    <n v="85"/>
    <n v="0.13"/>
    <n v="18413550"/>
    <s v="SO0152-PD0001"/>
    <x v="12"/>
    <x v="0"/>
  </r>
  <r>
    <s v="SO0153"/>
    <s v="PD0011"/>
    <n v="71"/>
    <n v="0.19"/>
    <n v="135666090"/>
    <s v="SO0153-PD0011"/>
    <x v="2"/>
    <x v="2"/>
  </r>
  <r>
    <s v="SO0153"/>
    <s v="PD0006"/>
    <n v="141"/>
    <n v="0.09"/>
    <n v="26816790"/>
    <s v="SO0153-PD0006"/>
    <x v="13"/>
    <x v="6"/>
  </r>
  <r>
    <s v="SO0153"/>
    <s v="PD0016"/>
    <n v="51"/>
    <n v="0.05"/>
    <n v="12936150"/>
    <s v="SO0153-PD0016"/>
    <x v="18"/>
    <x v="1"/>
  </r>
  <r>
    <s v="SO0153"/>
    <s v="PD0014"/>
    <n v="29"/>
    <n v="0.1"/>
    <n v="6968700"/>
    <s v="SO0153-PD0014"/>
    <x v="4"/>
    <x v="4"/>
  </r>
  <r>
    <s v="SO0154"/>
    <s v="PD0017"/>
    <n v="74"/>
    <n v="0.16"/>
    <n v="164724000"/>
    <s v="SO0154-PD0017"/>
    <x v="17"/>
    <x v="1"/>
  </r>
  <r>
    <s v="SO0154"/>
    <s v="PD0016"/>
    <n v="123"/>
    <n v="0.11"/>
    <n v="29228490"/>
    <s v="SO0154-PD0016"/>
    <x v="18"/>
    <x v="1"/>
  </r>
  <r>
    <s v="SO0154"/>
    <s v="PD0014"/>
    <n v="141"/>
    <n v="0.23"/>
    <n v="28988190"/>
    <s v="SO0154-PD0014"/>
    <x v="4"/>
    <x v="4"/>
  </r>
  <r>
    <s v="SO0155"/>
    <s v="PD0020"/>
    <n v="143"/>
    <n v="7.0000000000000007E-2"/>
    <n v="42689790"/>
    <s v="SO0155-PD0020"/>
    <x v="8"/>
    <x v="1"/>
  </r>
  <r>
    <s v="SO0155"/>
    <s v="PD0016"/>
    <n v="93"/>
    <n v="0.21"/>
    <n v="19616490"/>
    <s v="SO0155-PD0016"/>
    <x v="18"/>
    <x v="1"/>
  </r>
  <r>
    <s v="SO0156"/>
    <s v="PD0019"/>
    <n v="93"/>
    <n v="0.15"/>
    <n v="201498450"/>
    <s v="SO0156-PD0019"/>
    <x v="11"/>
    <x v="1"/>
  </r>
  <r>
    <s v="SO0157"/>
    <s v="PD0017"/>
    <n v="101"/>
    <n v="7.0000000000000007E-2"/>
    <n v="248914499.99999997"/>
    <s v="SO0157-PD0017"/>
    <x v="17"/>
    <x v="1"/>
  </r>
  <r>
    <s v="SO0157"/>
    <s v="PD0003"/>
    <n v="78"/>
    <n v="0.22"/>
    <n v="56642040"/>
    <s v="SO0157-PD0003"/>
    <x v="14"/>
    <x v="7"/>
  </r>
  <r>
    <s v="SO0159"/>
    <s v="PD0001"/>
    <n v="131"/>
    <n v="0.15"/>
    <n v="27726150"/>
    <s v="SO0159-PD0001"/>
    <x v="12"/>
    <x v="0"/>
  </r>
  <r>
    <s v="SO0159"/>
    <s v="PD0019"/>
    <n v="132"/>
    <n v="0.13"/>
    <n v="292727160"/>
    <s v="SO0159-PD0019"/>
    <x v="11"/>
    <x v="1"/>
  </r>
  <r>
    <s v="SO0159"/>
    <s v="PD0018"/>
    <n v="29"/>
    <n v="0.25"/>
    <n v="11571000"/>
    <s v="SO0159-PD0018"/>
    <x v="6"/>
    <x v="1"/>
  </r>
  <r>
    <s v="SO0159"/>
    <s v="PD0013"/>
    <n v="120"/>
    <n v="0.17"/>
    <n v="47708400"/>
    <s v="SO0159-PD0013"/>
    <x v="16"/>
    <x v="8"/>
  </r>
  <r>
    <s v="SO0159"/>
    <s v="PD0004"/>
    <n v="140"/>
    <n v="0.16"/>
    <n v="25872000"/>
    <s v="SO0159-PD0004"/>
    <x v="15"/>
    <x v="7"/>
  </r>
  <r>
    <s v="SO0160"/>
    <s v="PD0014"/>
    <n v="131"/>
    <n v="0.2"/>
    <n v="27981600"/>
    <s v="SO0160-PD0014"/>
    <x v="4"/>
    <x v="4"/>
  </r>
  <r>
    <s v="SO0160"/>
    <s v="PD0001"/>
    <n v="30"/>
    <n v="0.12"/>
    <n v="6573600"/>
    <s v="SO0160-PD0001"/>
    <x v="12"/>
    <x v="0"/>
  </r>
  <r>
    <s v="SO0160"/>
    <s v="PD0016"/>
    <n v="133"/>
    <n v="0.11"/>
    <n v="31604790"/>
    <s v="SO0160-PD0016"/>
    <x v="18"/>
    <x v="1"/>
  </r>
  <r>
    <s v="SO0160"/>
    <s v="PD0007"/>
    <n v="104"/>
    <n v="0.1"/>
    <n v="299520000"/>
    <s v="SO0160-PD0007"/>
    <x v="9"/>
    <x v="6"/>
  </r>
  <r>
    <s v="SO0161"/>
    <s v="PD0008"/>
    <n v="28"/>
    <n v="0.09"/>
    <n v="3796520"/>
    <s v="SO0161-PD0008"/>
    <x v="3"/>
    <x v="3"/>
  </r>
  <r>
    <s v="SO0161"/>
    <s v="PD0011"/>
    <n v="128"/>
    <n v="0.12"/>
    <n v="265717760"/>
    <s v="SO0161-PD0011"/>
    <x v="2"/>
    <x v="2"/>
  </r>
  <r>
    <s v="SO0161"/>
    <s v="PD0004"/>
    <n v="96"/>
    <n v="0.06"/>
    <n v="19852800"/>
    <s v="SO0161-PD0004"/>
    <x v="15"/>
    <x v="7"/>
  </r>
  <r>
    <s v="SO0163"/>
    <s v="PD0018"/>
    <n v="98"/>
    <n v="0.1"/>
    <n v="46922400"/>
    <s v="SO0163-PD0018"/>
    <x v="6"/>
    <x v="1"/>
  </r>
  <r>
    <s v="SO0164"/>
    <s v="PD0019"/>
    <n v="40"/>
    <n v="0.06"/>
    <n v="95842400"/>
    <s v="SO0164-PD0019"/>
    <x v="11"/>
    <x v="1"/>
  </r>
  <r>
    <s v="SO0164"/>
    <s v="PD0020"/>
    <n v="137"/>
    <n v="0.2"/>
    <n v="35181600"/>
    <s v="SO0164-PD0020"/>
    <x v="8"/>
    <x v="1"/>
  </r>
  <r>
    <s v="SO0164"/>
    <s v="PD0009"/>
    <n v="90"/>
    <n v="0.06"/>
    <n v="10913400"/>
    <s v="SO0164-PD0009"/>
    <x v="10"/>
    <x v="5"/>
  </r>
  <r>
    <s v="SO0164"/>
    <s v="PD0008"/>
    <n v="54"/>
    <n v="0.24"/>
    <n v="6114960"/>
    <s v="SO0164-PD0008"/>
    <x v="3"/>
    <x v="3"/>
  </r>
  <r>
    <s v="SO0165"/>
    <s v="PD0019"/>
    <n v="135"/>
    <n v="0.06"/>
    <n v="323468100"/>
    <s v="SO0165-PD0019"/>
    <x v="11"/>
    <x v="1"/>
  </r>
  <r>
    <s v="SO0165"/>
    <s v="PD0020"/>
    <n v="34"/>
    <n v="0.16"/>
    <n v="9167760"/>
    <s v="SO0165-PD0020"/>
    <x v="8"/>
    <x v="1"/>
  </r>
  <r>
    <s v="SO0165"/>
    <s v="PD0010"/>
    <n v="31"/>
    <n v="0.17"/>
    <n v="8362250"/>
    <s v="SO0165-PD0010"/>
    <x v="5"/>
    <x v="5"/>
  </r>
  <r>
    <s v="SO0165"/>
    <s v="PD0005"/>
    <n v="114"/>
    <n v="0.12"/>
    <n v="220202400"/>
    <s v="SO0165-PD0005"/>
    <x v="19"/>
    <x v="6"/>
  </r>
  <r>
    <s v="SO0165"/>
    <s v="PD0016"/>
    <n v="102"/>
    <n v="0.25"/>
    <n v="20425500"/>
    <s v="SO0165-PD0016"/>
    <x v="18"/>
    <x v="1"/>
  </r>
  <r>
    <s v="SO0166"/>
    <s v="PD0020"/>
    <n v="123"/>
    <n v="0.06"/>
    <n v="37114020"/>
    <s v="SO0166-PD0020"/>
    <x v="8"/>
    <x v="1"/>
  </r>
  <r>
    <s v="SO0166"/>
    <s v="PD0009"/>
    <n v="140"/>
    <n v="0.12"/>
    <n v="15892800"/>
    <s v="SO0166-PD0009"/>
    <x v="10"/>
    <x v="5"/>
  </r>
  <r>
    <s v="SO0167"/>
    <s v="PD0006"/>
    <n v="32"/>
    <n v="0.13"/>
    <n v="5818560"/>
    <s v="SO0167-PD0006"/>
    <x v="13"/>
    <x v="6"/>
  </r>
  <r>
    <s v="SO0167"/>
    <s v="PD0012"/>
    <n v="145"/>
    <n v="0.05"/>
    <n v="776772250"/>
    <s v="SO0167-PD0012"/>
    <x v="7"/>
    <x v="2"/>
  </r>
  <r>
    <s v="SO0167"/>
    <s v="PD0010"/>
    <n v="115"/>
    <n v="0.23"/>
    <n v="28778750"/>
    <s v="SO0167-PD0010"/>
    <x v="5"/>
    <x v="5"/>
  </r>
  <r>
    <s v="SO0168"/>
    <s v="PD0012"/>
    <n v="138"/>
    <n v="0.12"/>
    <n v="684800160"/>
    <s v="SO0168-PD0012"/>
    <x v="7"/>
    <x v="2"/>
  </r>
  <r>
    <s v="SO0168"/>
    <s v="PD0001"/>
    <n v="132"/>
    <n v="0.19"/>
    <n v="26623080"/>
    <s v="SO0168-PD0001"/>
    <x v="12"/>
    <x v="0"/>
  </r>
  <r>
    <s v="SO0169"/>
    <s v="PD0007"/>
    <n v="119"/>
    <n v="7.0000000000000007E-2"/>
    <n v="354144000"/>
    <s v="SO0169-PD0007"/>
    <x v="9"/>
    <x v="6"/>
  </r>
  <r>
    <s v="SO0169"/>
    <s v="PD0002"/>
    <n v="88"/>
    <n v="0.16"/>
    <n v="1478400"/>
    <s v="SO0169-PD0002"/>
    <x v="0"/>
    <x v="0"/>
  </r>
  <r>
    <s v="SO0170"/>
    <s v="PD0001"/>
    <n v="119"/>
    <n v="0.19"/>
    <n v="24001110"/>
    <s v="SO0170-PD0001"/>
    <x v="12"/>
    <x v="0"/>
  </r>
  <r>
    <s v="SO0170"/>
    <s v="PD0008"/>
    <n v="137"/>
    <n v="0.11"/>
    <n v="18167570"/>
    <s v="SO0170-PD0008"/>
    <x v="3"/>
    <x v="3"/>
  </r>
  <r>
    <s v="SO0170"/>
    <s v="PD0019"/>
    <n v="115"/>
    <n v="0.19"/>
    <n v="237439350.00000003"/>
    <s v="SO0170-PD0019"/>
    <x v="11"/>
    <x v="1"/>
  </r>
  <r>
    <s v="SO0170"/>
    <s v="PD0002"/>
    <n v="113"/>
    <n v="0.05"/>
    <n v="2147000"/>
    <s v="SO0170-PD0002"/>
    <x v="0"/>
    <x v="0"/>
  </r>
  <r>
    <s v="SO0171"/>
    <s v="PD0002"/>
    <n v="78"/>
    <n v="0.14000000000000001"/>
    <n v="1341600"/>
    <s v="SO0171-PD0002"/>
    <x v="0"/>
    <x v="0"/>
  </r>
  <r>
    <s v="SO0171"/>
    <s v="PD0010"/>
    <n v="45"/>
    <n v="0.21"/>
    <n v="11553750"/>
    <s v="SO0171-PD0010"/>
    <x v="5"/>
    <x v="5"/>
  </r>
  <r>
    <s v="SO0171"/>
    <s v="PD0014"/>
    <n v="47"/>
    <n v="0.2"/>
    <n v="10039200"/>
    <s v="SO0171-PD0014"/>
    <x v="4"/>
    <x v="4"/>
  </r>
  <r>
    <s v="SO0172"/>
    <s v="PD0012"/>
    <n v="25"/>
    <n v="0.15"/>
    <n v="119828750"/>
    <s v="SO0172-PD0012"/>
    <x v="7"/>
    <x v="2"/>
  </r>
  <r>
    <s v="SO0172"/>
    <s v="PD0019"/>
    <n v="114"/>
    <n v="0.24"/>
    <n v="220845360"/>
    <s v="SO0172-PD0019"/>
    <x v="11"/>
    <x v="1"/>
  </r>
  <r>
    <s v="SO0172"/>
    <s v="PD0011"/>
    <n v="75"/>
    <n v="0.17"/>
    <n v="146847750"/>
    <s v="SO0172-PD0011"/>
    <x v="2"/>
    <x v="2"/>
  </r>
  <r>
    <s v="SO0173"/>
    <s v="PD0002"/>
    <n v="117"/>
    <n v="0.08"/>
    <n v="2152800"/>
    <s v="SO0173-PD0002"/>
    <x v="0"/>
    <x v="0"/>
  </r>
  <r>
    <s v="SO0173"/>
    <s v="PD0016"/>
    <n v="127"/>
    <n v="0.23"/>
    <n v="26109930"/>
    <s v="SO0173-PD0016"/>
    <x v="18"/>
    <x v="1"/>
  </r>
  <r>
    <s v="SO0173"/>
    <s v="PD0007"/>
    <n v="87"/>
    <n v="0.21"/>
    <n v="219936000"/>
    <s v="SO0173-PD0007"/>
    <x v="9"/>
    <x v="6"/>
  </r>
  <r>
    <s v="SO0173"/>
    <s v="PD0009"/>
    <n v="52"/>
    <n v="0.06"/>
    <n v="6305520"/>
    <s v="SO0173-PD0009"/>
    <x v="10"/>
    <x v="5"/>
  </r>
  <r>
    <s v="SO0173"/>
    <s v="PD0006"/>
    <n v="69"/>
    <n v="0.13"/>
    <n v="12546270"/>
    <s v="SO0173-PD0006"/>
    <x v="13"/>
    <x v="6"/>
  </r>
  <r>
    <s v="SO0173"/>
    <s v="PD0004"/>
    <n v="33"/>
    <n v="0.19"/>
    <n v="5880600"/>
    <s v="SO0173-PD0004"/>
    <x v="15"/>
    <x v="7"/>
  </r>
  <r>
    <s v="SO0174"/>
    <s v="PD0013"/>
    <n v="34"/>
    <n v="0.24"/>
    <n v="12377360"/>
    <s v="SO0174-PD0013"/>
    <x v="16"/>
    <x v="8"/>
  </r>
  <r>
    <s v="SO0174"/>
    <s v="PD0011"/>
    <n v="74"/>
    <n v="0.09"/>
    <n v="158855060"/>
    <s v="SO0174-PD0011"/>
    <x v="2"/>
    <x v="2"/>
  </r>
  <r>
    <s v="SO0174"/>
    <s v="PD0017"/>
    <n v="46"/>
    <n v="0.11"/>
    <n v="108491000"/>
    <s v="SO0174-PD0017"/>
    <x v="17"/>
    <x v="1"/>
  </r>
  <r>
    <s v="SO0174"/>
    <s v="PD0001"/>
    <n v="98"/>
    <n v="0.1"/>
    <n v="21961800"/>
    <s v="SO0174-PD0001"/>
    <x v="12"/>
    <x v="0"/>
  </r>
  <r>
    <s v="SO0175"/>
    <s v="PD0020"/>
    <n v="104"/>
    <n v="0.05"/>
    <n v="31714800"/>
    <s v="SO0175-PD0020"/>
    <x v="8"/>
    <x v="1"/>
  </r>
  <r>
    <s v="SO0175"/>
    <s v="PD0004"/>
    <n v="86"/>
    <n v="0.14000000000000001"/>
    <n v="16271200"/>
    <s v="SO0175-PD0004"/>
    <x v="15"/>
    <x v="7"/>
  </r>
  <r>
    <s v="SO0175"/>
    <s v="PD0009"/>
    <n v="115"/>
    <n v="0.15"/>
    <n v="12609750"/>
    <s v="SO0175-PD0009"/>
    <x v="10"/>
    <x v="5"/>
  </r>
  <r>
    <s v="SO0175"/>
    <s v="PD0014"/>
    <n v="33"/>
    <n v="0.21"/>
    <n v="6960690"/>
    <s v="SO0175-PD0014"/>
    <x v="4"/>
    <x v="4"/>
  </r>
  <r>
    <s v="SO0176"/>
    <s v="PD0011"/>
    <n v="50"/>
    <n v="0.24"/>
    <n v="89642000"/>
    <s v="SO0176-PD0011"/>
    <x v="2"/>
    <x v="2"/>
  </r>
  <r>
    <s v="SO0176"/>
    <s v="PD0010"/>
    <n v="148"/>
    <n v="0.22"/>
    <n v="37518000"/>
    <s v="SO0176-PD0010"/>
    <x v="5"/>
    <x v="5"/>
  </r>
  <r>
    <s v="SO0176"/>
    <s v="PD0014"/>
    <n v="129"/>
    <n v="0.23"/>
    <n v="26521110"/>
    <s v="SO0176-PD0014"/>
    <x v="4"/>
    <x v="4"/>
  </r>
  <r>
    <s v="SO0176"/>
    <s v="PD0012"/>
    <n v="96"/>
    <n v="0.16"/>
    <n v="454728960"/>
    <s v="SO0176-PD0012"/>
    <x v="7"/>
    <x v="2"/>
  </r>
  <r>
    <s v="SO0177"/>
    <s v="PD0008"/>
    <n v="138"/>
    <n v="0.18"/>
    <n v="16860840"/>
    <s v="SO0177-PD0008"/>
    <x v="3"/>
    <x v="3"/>
  </r>
  <r>
    <s v="SO0177"/>
    <s v="PD0011"/>
    <n v="110"/>
    <n v="0.12"/>
    <n v="228351200"/>
    <s v="SO0177-PD0011"/>
    <x v="2"/>
    <x v="2"/>
  </r>
  <r>
    <s v="SO0177"/>
    <s v="PD0002"/>
    <n v="56"/>
    <n v="0.21"/>
    <n v="884800"/>
    <s v="SO0177-PD0002"/>
    <x v="0"/>
    <x v="0"/>
  </r>
  <r>
    <s v="SO0178"/>
    <s v="PD0012"/>
    <n v="147"/>
    <n v="0.22"/>
    <n v="646567740"/>
    <s v="SO0178-PD0012"/>
    <x v="7"/>
    <x v="2"/>
  </r>
  <r>
    <s v="SO0178"/>
    <s v="PD0016"/>
    <n v="64"/>
    <n v="0.19"/>
    <n v="13841280"/>
    <s v="SO0178-PD0016"/>
    <x v="18"/>
    <x v="1"/>
  </r>
  <r>
    <s v="SO0178"/>
    <s v="PD0002"/>
    <n v="78"/>
    <n v="0.22"/>
    <n v="1216800"/>
    <s v="SO0178-PD0002"/>
    <x v="0"/>
    <x v="0"/>
  </r>
  <r>
    <s v="SO0178"/>
    <s v="PD0005"/>
    <n v="139"/>
    <n v="0.22"/>
    <n v="237981900"/>
    <s v="SO0178-PD0005"/>
    <x v="19"/>
    <x v="6"/>
  </r>
  <r>
    <s v="SO0179"/>
    <s v="PD0001"/>
    <n v="86"/>
    <n v="0.15"/>
    <n v="18201900"/>
    <s v="SO0179-PD0001"/>
    <x v="12"/>
    <x v="0"/>
  </r>
  <r>
    <s v="SO0179"/>
    <s v="PD0008"/>
    <n v="138"/>
    <n v="0.12"/>
    <n v="18094560"/>
    <s v="SO0179-PD0008"/>
    <x v="3"/>
    <x v="3"/>
  </r>
  <r>
    <s v="SO0180"/>
    <s v="PD0007"/>
    <n v="104"/>
    <n v="0.05"/>
    <n v="316160000"/>
    <s v="SO0180-PD0007"/>
    <x v="9"/>
    <x v="6"/>
  </r>
  <r>
    <s v="SO0181"/>
    <s v="PD0015"/>
    <n v="50"/>
    <n v="7.0000000000000007E-2"/>
    <n v="6319350"/>
    <s v="SO0181-PD0015"/>
    <x v="1"/>
    <x v="1"/>
  </r>
  <r>
    <s v="SO0181"/>
    <s v="PD0005"/>
    <n v="48"/>
    <n v="0.21"/>
    <n v="83234400"/>
    <s v="SO0181-PD0005"/>
    <x v="19"/>
    <x v="6"/>
  </r>
  <r>
    <s v="SO0181"/>
    <s v="PD0013"/>
    <n v="108"/>
    <n v="0.1"/>
    <n v="46558800"/>
    <s v="SO0181-PD0013"/>
    <x v="16"/>
    <x v="8"/>
  </r>
  <r>
    <s v="SO0182"/>
    <s v="PD0017"/>
    <n v="114"/>
    <n v="0.16"/>
    <n v="253764000"/>
    <s v="SO0182-PD0017"/>
    <x v="17"/>
    <x v="1"/>
  </r>
  <r>
    <s v="SO0183"/>
    <s v="PD0012"/>
    <n v="33"/>
    <n v="7.0000000000000007E-2"/>
    <n v="173060910"/>
    <s v="SO0183-PD0012"/>
    <x v="7"/>
    <x v="2"/>
  </r>
  <r>
    <s v="SO0183"/>
    <s v="PD0014"/>
    <n v="53"/>
    <n v="0.19"/>
    <n v="11462310"/>
    <s v="SO0183-PD0014"/>
    <x v="4"/>
    <x v="4"/>
  </r>
  <r>
    <s v="SO0183"/>
    <s v="PD0016"/>
    <n v="38"/>
    <n v="0.09"/>
    <n v="9232860"/>
    <s v="SO0183-PD0016"/>
    <x v="18"/>
    <x v="1"/>
  </r>
  <r>
    <s v="SO0184"/>
    <s v="PD0007"/>
    <n v="66"/>
    <n v="0.19"/>
    <n v="171072000"/>
    <s v="SO0184-PD0007"/>
    <x v="9"/>
    <x v="6"/>
  </r>
  <r>
    <s v="SO0184"/>
    <s v="PD0020"/>
    <n v="80"/>
    <n v="0.06"/>
    <n v="24139200"/>
    <s v="SO0184-PD0020"/>
    <x v="8"/>
    <x v="1"/>
  </r>
  <r>
    <s v="SO0185"/>
    <s v="PD0019"/>
    <n v="130"/>
    <n v="0.16"/>
    <n v="278350800"/>
    <s v="SO0185-PD0019"/>
    <x v="11"/>
    <x v="1"/>
  </r>
  <r>
    <s v="SO0185"/>
    <s v="PD0013"/>
    <n v="65"/>
    <n v="7.0000000000000007E-2"/>
    <n v="28955549.999999996"/>
    <s v="SO0185-PD0013"/>
    <x v="16"/>
    <x v="8"/>
  </r>
  <r>
    <s v="SO0185"/>
    <s v="PD0003"/>
    <n v="149"/>
    <n v="0.18"/>
    <n v="113749580.00000001"/>
    <s v="SO0185-PD0003"/>
    <x v="14"/>
    <x v="7"/>
  </r>
  <r>
    <s v="SO0185"/>
    <s v="PD0005"/>
    <n v="40"/>
    <n v="0.23"/>
    <n v="67606000"/>
    <s v="SO0185-PD0005"/>
    <x v="19"/>
    <x v="6"/>
  </r>
  <r>
    <s v="SO0186"/>
    <s v="PD0002"/>
    <n v="57"/>
    <n v="0.15"/>
    <n v="969000"/>
    <s v="SO0186-PD0002"/>
    <x v="0"/>
    <x v="0"/>
  </r>
  <r>
    <s v="SO0187"/>
    <s v="PD0018"/>
    <n v="138"/>
    <n v="0.13"/>
    <n v="63871920"/>
    <s v="SO0187-PD0018"/>
    <x v="6"/>
    <x v="1"/>
  </r>
  <r>
    <s v="SO0187"/>
    <s v="PD0004"/>
    <n v="138"/>
    <n v="0.14000000000000001"/>
    <n v="26109600"/>
    <s v="SO0187-PD0004"/>
    <x v="15"/>
    <x v="7"/>
  </r>
  <r>
    <s v="SO0187"/>
    <s v="PD0002"/>
    <n v="75"/>
    <n v="0.05"/>
    <n v="1425000"/>
    <s v="SO0187-PD0002"/>
    <x v="0"/>
    <x v="0"/>
  </r>
  <r>
    <s v="SO0188"/>
    <s v="PD0004"/>
    <n v="89"/>
    <n v="0.15"/>
    <n v="16643000"/>
    <s v="SO0188-PD0004"/>
    <x v="15"/>
    <x v="7"/>
  </r>
  <r>
    <s v="SO0188"/>
    <s v="PD0020"/>
    <n v="124"/>
    <n v="0.1"/>
    <n v="35823600"/>
    <s v="SO0188-PD0020"/>
    <x v="8"/>
    <x v="1"/>
  </r>
  <r>
    <s v="SO0188"/>
    <s v="PD0015"/>
    <n v="78"/>
    <n v="0.11"/>
    <n v="9434178"/>
    <s v="SO0188-PD0015"/>
    <x v="1"/>
    <x v="1"/>
  </r>
  <r>
    <s v="SO0188"/>
    <s v="PD0007"/>
    <n v="75"/>
    <n v="0.11"/>
    <n v="213600000"/>
    <s v="SO0188-PD0007"/>
    <x v="9"/>
    <x v="6"/>
  </r>
  <r>
    <s v="SO0189"/>
    <s v="PD0007"/>
    <n v="85"/>
    <n v="0.22"/>
    <n v="212160000"/>
    <s v="SO0189-PD0007"/>
    <x v="9"/>
    <x v="6"/>
  </r>
  <r>
    <s v="SO0190"/>
    <s v="PD0005"/>
    <n v="64"/>
    <n v="0.08"/>
    <n v="129241600"/>
    <s v="SO0190-PD0005"/>
    <x v="19"/>
    <x v="6"/>
  </r>
  <r>
    <s v="SO0190"/>
    <s v="PD0001"/>
    <n v="140"/>
    <n v="0.11"/>
    <n v="31025400"/>
    <s v="SO0190-PD0001"/>
    <x v="12"/>
    <x v="0"/>
  </r>
  <r>
    <s v="SO0190"/>
    <s v="PD0009"/>
    <n v="81"/>
    <n v="0.05"/>
    <n v="9926550"/>
    <s v="SO0190-PD0009"/>
    <x v="10"/>
    <x v="5"/>
  </r>
  <r>
    <s v="SO0191"/>
    <s v="PD0013"/>
    <n v="116"/>
    <n v="0.19"/>
    <n v="45006840"/>
    <s v="SO0191-PD0013"/>
    <x v="16"/>
    <x v="8"/>
  </r>
  <r>
    <s v="SO0191"/>
    <s v="PD0009"/>
    <n v="77"/>
    <n v="0.19"/>
    <n v="8045730.0000000009"/>
    <s v="SO0191-PD0009"/>
    <x v="10"/>
    <x v="5"/>
  </r>
  <r>
    <s v="SO0191"/>
    <s v="PD0002"/>
    <n v="74"/>
    <n v="0.17"/>
    <n v="1228400"/>
    <s v="SO0191-PD0002"/>
    <x v="0"/>
    <x v="0"/>
  </r>
  <r>
    <s v="SO0192"/>
    <s v="PD0017"/>
    <n v="103"/>
    <n v="0.12"/>
    <n v="240196000"/>
    <s v="SO0192-PD0017"/>
    <x v="17"/>
    <x v="1"/>
  </r>
  <r>
    <s v="SO0192"/>
    <s v="PD0004"/>
    <n v="113"/>
    <n v="0.14000000000000001"/>
    <n v="21379600"/>
    <s v="SO0192-PD0004"/>
    <x v="15"/>
    <x v="7"/>
  </r>
  <r>
    <s v="SO0193"/>
    <s v="PD0012"/>
    <n v="79"/>
    <n v="0.16"/>
    <n v="374204040"/>
    <s v="SO0193-PD0012"/>
    <x v="7"/>
    <x v="2"/>
  </r>
  <r>
    <s v="SO0193"/>
    <s v="PD0008"/>
    <n v="68"/>
    <n v="7.0000000000000007E-2"/>
    <n v="9422760"/>
    <s v="SO0193-PD0008"/>
    <x v="3"/>
    <x v="3"/>
  </r>
  <r>
    <s v="SO0193"/>
    <s v="PD0015"/>
    <n v="124"/>
    <n v="0.11"/>
    <n v="14997924"/>
    <s v="SO0193-PD0015"/>
    <x v="1"/>
    <x v="1"/>
  </r>
  <r>
    <s v="SO0194"/>
    <s v="PD0009"/>
    <n v="102"/>
    <n v="0.06"/>
    <n v="12368520"/>
    <s v="SO0194-PD0009"/>
    <x v="10"/>
    <x v="5"/>
  </r>
  <r>
    <s v="SO0194"/>
    <s v="PD0004"/>
    <n v="108"/>
    <n v="0.17"/>
    <n v="19720800"/>
    <s v="SO0194-PD0004"/>
    <x v="15"/>
    <x v="7"/>
  </r>
  <r>
    <s v="SO0195"/>
    <s v="PD0009"/>
    <n v="68"/>
    <n v="0.23"/>
    <n v="6754440"/>
    <s v="SO0195-PD0009"/>
    <x v="10"/>
    <x v="5"/>
  </r>
  <r>
    <s v="SO0196"/>
    <s v="PD0003"/>
    <n v="150"/>
    <n v="0.15"/>
    <n v="118702500"/>
    <s v="SO0196-PD0003"/>
    <x v="14"/>
    <x v="7"/>
  </r>
  <r>
    <s v="SO0196"/>
    <s v="PD0010"/>
    <n v="127"/>
    <n v="0.2"/>
    <n v="33020000"/>
    <s v="SO0196-PD0010"/>
    <x v="5"/>
    <x v="5"/>
  </r>
  <r>
    <s v="SO0197"/>
    <s v="PD0014"/>
    <n v="101"/>
    <n v="0.25"/>
    <n v="20225250"/>
    <s v="SO0197-PD0014"/>
    <x v="4"/>
    <x v="4"/>
  </r>
  <r>
    <s v="SO0197"/>
    <s v="PD0001"/>
    <n v="148"/>
    <n v="0.19"/>
    <n v="29850120.000000004"/>
    <s v="SO0197-PD0001"/>
    <x v="12"/>
    <x v="0"/>
  </r>
  <r>
    <s v="SO0197"/>
    <s v="PD0017"/>
    <n v="110"/>
    <n v="0.05"/>
    <n v="276925000"/>
    <s v="SO0197-PD0017"/>
    <x v="17"/>
    <x v="1"/>
  </r>
  <r>
    <s v="SO0198"/>
    <s v="PD0005"/>
    <n v="37"/>
    <n v="0.22"/>
    <n v="63347700"/>
    <s v="SO0198-PD0005"/>
    <x v="19"/>
    <x v="6"/>
  </r>
  <r>
    <s v="SO0198"/>
    <s v="PD0009"/>
    <n v="42"/>
    <n v="0.19"/>
    <n v="4388580"/>
    <s v="SO0198-PD0009"/>
    <x v="10"/>
    <x v="5"/>
  </r>
  <r>
    <s v="SO0199"/>
    <s v="PD0017"/>
    <n v="127"/>
    <n v="0.11"/>
    <n v="299529500"/>
    <s v="SO0199-PD0017"/>
    <x v="17"/>
    <x v="1"/>
  </r>
  <r>
    <s v="SO0199"/>
    <s v="PD0001"/>
    <n v="105"/>
    <n v="0.19"/>
    <n v="21177450"/>
    <s v="SO0199-PD0001"/>
    <x v="12"/>
    <x v="0"/>
  </r>
  <r>
    <s v="SO0199"/>
    <s v="PD0006"/>
    <n v="67"/>
    <n v="0.11"/>
    <n v="12462670"/>
    <s v="SO0199-PD0006"/>
    <x v="13"/>
    <x v="6"/>
  </r>
  <r>
    <s v="SO0199"/>
    <s v="PD0009"/>
    <n v="141"/>
    <n v="0.21"/>
    <n v="14369310"/>
    <s v="SO0199-PD0009"/>
    <x v="10"/>
    <x v="5"/>
  </r>
  <r>
    <s v="SO0199"/>
    <s v="PD0019"/>
    <n v="134"/>
    <n v="0.18"/>
    <n v="280084120"/>
    <s v="SO0199-PD0019"/>
    <x v="11"/>
    <x v="1"/>
  </r>
  <r>
    <s v="SO0199"/>
    <s v="PD0015"/>
    <n v="96"/>
    <n v="0.25"/>
    <n v="9784800"/>
    <s v="SO0199-PD0015"/>
    <x v="1"/>
    <x v="1"/>
  </r>
  <r>
    <s v="SO0200"/>
    <s v="PD0009"/>
    <n v="25"/>
    <n v="7.0000000000000007E-2"/>
    <n v="2999250"/>
    <s v="SO0200-PD0009"/>
    <x v="10"/>
    <x v="5"/>
  </r>
  <r>
    <s v="SO0200"/>
    <s v="PD0003"/>
    <n v="82"/>
    <n v="0.2"/>
    <n v="61073600"/>
    <s v="SO0200-PD0003"/>
    <x v="14"/>
    <x v="7"/>
  </r>
  <r>
    <s v="SO0200"/>
    <s v="PD0010"/>
    <n v="33"/>
    <n v="0.16"/>
    <n v="9009000"/>
    <s v="SO0200-PD0010"/>
    <x v="5"/>
    <x v="5"/>
  </r>
  <r>
    <s v="SO0200"/>
    <s v="PD0013"/>
    <n v="54"/>
    <n v="0.16"/>
    <n v="21727440"/>
    <s v="SO0200-PD0013"/>
    <x v="16"/>
    <x v="8"/>
  </r>
  <r>
    <s v="SO0201"/>
    <s v="PD0010"/>
    <n v="59"/>
    <n v="0.05"/>
    <n v="18216250"/>
    <s v="SO0201-PD0010"/>
    <x v="5"/>
    <x v="5"/>
  </r>
  <r>
    <s v="SO0201"/>
    <s v="PD0019"/>
    <n v="41"/>
    <n v="0.2"/>
    <n v="83607200"/>
    <s v="SO0201-PD0019"/>
    <x v="11"/>
    <x v="1"/>
  </r>
  <r>
    <s v="SO0202"/>
    <s v="PD0020"/>
    <n v="77"/>
    <n v="0.23"/>
    <n v="19032090"/>
    <s v="SO0202-PD0020"/>
    <x v="8"/>
    <x v="1"/>
  </r>
  <r>
    <s v="SO0202"/>
    <s v="PD0009"/>
    <n v="108"/>
    <n v="0.12"/>
    <n v="12260160"/>
    <s v="SO0202-PD0009"/>
    <x v="10"/>
    <x v="5"/>
  </r>
  <r>
    <s v="SO0202"/>
    <s v="PD0006"/>
    <n v="78"/>
    <n v="0.06"/>
    <n v="15323880"/>
    <s v="SO0202-PD0006"/>
    <x v="13"/>
    <x v="6"/>
  </r>
  <r>
    <s v="SO0203"/>
    <s v="PD0012"/>
    <n v="103"/>
    <n v="0.11"/>
    <n v="516927130"/>
    <s v="SO0203-PD0012"/>
    <x v="7"/>
    <x v="2"/>
  </r>
  <r>
    <s v="SO0203"/>
    <s v="PD0013"/>
    <n v="37"/>
    <n v="0.17"/>
    <n v="14710090"/>
    <s v="SO0203-PD0013"/>
    <x v="16"/>
    <x v="8"/>
  </r>
  <r>
    <s v="SO0203"/>
    <s v="PD0018"/>
    <n v="35"/>
    <n v="0.24"/>
    <n v="14151200"/>
    <s v="SO0203-PD0018"/>
    <x v="6"/>
    <x v="1"/>
  </r>
  <r>
    <s v="SO0203"/>
    <s v="PD0001"/>
    <n v="66"/>
    <n v="0.09"/>
    <n v="14954940"/>
    <s v="SO0203-PD0001"/>
    <x v="12"/>
    <x v="0"/>
  </r>
  <r>
    <s v="SO0204"/>
    <s v="PD0004"/>
    <n v="120"/>
    <n v="0.1"/>
    <n v="23760000"/>
    <s v="SO0204-PD0004"/>
    <x v="15"/>
    <x v="7"/>
  </r>
  <r>
    <s v="SO0204"/>
    <s v="PD0007"/>
    <n v="130"/>
    <n v="0.22"/>
    <n v="324480000"/>
    <s v="SO0204-PD0007"/>
    <x v="9"/>
    <x v="6"/>
  </r>
  <r>
    <s v="SO0204"/>
    <s v="PD0008"/>
    <n v="114"/>
    <n v="0.15"/>
    <n v="14438100"/>
    <s v="SO0204-PD0008"/>
    <x v="3"/>
    <x v="3"/>
  </r>
  <r>
    <s v="SO0205"/>
    <s v="PD0012"/>
    <n v="100"/>
    <n v="0.15"/>
    <n v="479315000"/>
    <s v="SO0205-PD0012"/>
    <x v="7"/>
    <x v="2"/>
  </r>
  <r>
    <s v="SO0205"/>
    <s v="PD0017"/>
    <n v="107"/>
    <n v="0.24"/>
    <n v="215498000"/>
    <s v="SO0205-PD0017"/>
    <x v="17"/>
    <x v="1"/>
  </r>
  <r>
    <s v="SO0205"/>
    <s v="PD0013"/>
    <n v="92"/>
    <n v="0.13"/>
    <n v="38339160"/>
    <s v="SO0205-PD0013"/>
    <x v="16"/>
    <x v="8"/>
  </r>
  <r>
    <s v="SO0206"/>
    <s v="PD0007"/>
    <n v="78"/>
    <n v="0.15"/>
    <n v="212160000"/>
    <s v="SO0206-PD0007"/>
    <x v="9"/>
    <x v="6"/>
  </r>
  <r>
    <s v="SO0206"/>
    <s v="PD0014"/>
    <n v="87"/>
    <n v="0.08"/>
    <n v="21370680"/>
    <s v="SO0206-PD0014"/>
    <x v="4"/>
    <x v="4"/>
  </r>
  <r>
    <s v="SO0206"/>
    <s v="PD0004"/>
    <n v="57"/>
    <n v="0.13"/>
    <n v="10909800"/>
    <s v="SO0206-PD0004"/>
    <x v="15"/>
    <x v="7"/>
  </r>
  <r>
    <s v="SO0206"/>
    <s v="PD0020"/>
    <n v="107"/>
    <n v="0.24"/>
    <n v="26103720"/>
    <s v="SO0206-PD0020"/>
    <x v="8"/>
    <x v="1"/>
  </r>
  <r>
    <s v="SO0206"/>
    <s v="PD0009"/>
    <n v="137"/>
    <n v="0.18"/>
    <n v="14491860.000000002"/>
    <s v="SO0206-PD0009"/>
    <x v="10"/>
    <x v="5"/>
  </r>
  <r>
    <s v="SO0207"/>
    <s v="PD0005"/>
    <n v="41"/>
    <n v="0.12"/>
    <n v="79195600"/>
    <s v="SO0207-PD0005"/>
    <x v="19"/>
    <x v="6"/>
  </r>
  <r>
    <s v="SO0207"/>
    <s v="PD0017"/>
    <n v="47"/>
    <n v="0.11"/>
    <n v="110849500"/>
    <s v="SO0207-PD0017"/>
    <x v="17"/>
    <x v="1"/>
  </r>
  <r>
    <s v="SO0208"/>
    <s v="PD0020"/>
    <n v="113"/>
    <n v="0.06"/>
    <n v="34096620"/>
    <s v="SO0208-PD0020"/>
    <x v="8"/>
    <x v="1"/>
  </r>
  <r>
    <s v="SO0208"/>
    <s v="PD0013"/>
    <n v="54"/>
    <n v="0.1"/>
    <n v="23279400"/>
    <s v="SO0208-PD0013"/>
    <x v="16"/>
    <x v="8"/>
  </r>
  <r>
    <s v="SO0208"/>
    <s v="PD0001"/>
    <n v="118"/>
    <n v="0.08"/>
    <n v="27031440"/>
    <s v="SO0208-PD0001"/>
    <x v="12"/>
    <x v="0"/>
  </r>
  <r>
    <s v="SO0209"/>
    <s v="PD0018"/>
    <n v="99"/>
    <n v="0.25"/>
    <n v="39501000"/>
    <s v="SO0209-PD0018"/>
    <x v="6"/>
    <x v="1"/>
  </r>
  <r>
    <s v="SO0209"/>
    <s v="PD0020"/>
    <n v="25"/>
    <n v="0.16"/>
    <n v="6741000"/>
    <s v="SO0209-PD0020"/>
    <x v="8"/>
    <x v="1"/>
  </r>
  <r>
    <s v="SO0210"/>
    <s v="PD0008"/>
    <n v="64"/>
    <n v="0.11"/>
    <n v="8487040"/>
    <s v="SO0210-PD0008"/>
    <x v="3"/>
    <x v="3"/>
  </r>
  <r>
    <s v="SO0210"/>
    <s v="PD0001"/>
    <n v="128"/>
    <n v="0.1"/>
    <n v="28684800"/>
    <s v="SO0210-PD0001"/>
    <x v="12"/>
    <x v="0"/>
  </r>
  <r>
    <s v="SO0211"/>
    <s v="PD0013"/>
    <n v="28"/>
    <n v="0.17"/>
    <n v="11131960"/>
    <s v="SO0211-PD0013"/>
    <x v="16"/>
    <x v="8"/>
  </r>
  <r>
    <s v="SO0211"/>
    <s v="PD0008"/>
    <n v="29"/>
    <n v="0.11"/>
    <n v="3845690"/>
    <s v="SO0211-PD0008"/>
    <x v="3"/>
    <x v="3"/>
  </r>
  <r>
    <s v="SO0211"/>
    <s v="PD0017"/>
    <n v="60"/>
    <n v="0.16"/>
    <n v="133560000"/>
    <s v="SO0211-PD0017"/>
    <x v="17"/>
    <x v="1"/>
  </r>
  <r>
    <s v="SO0213"/>
    <s v="PD0013"/>
    <n v="133"/>
    <n v="0.14000000000000001"/>
    <n v="54788020"/>
    <s v="SO0213-PD0013"/>
    <x v="16"/>
    <x v="8"/>
  </r>
  <r>
    <s v="SO0213"/>
    <s v="PD0012"/>
    <n v="72"/>
    <n v="0.05"/>
    <n v="385707600"/>
    <s v="SO0213-PD0012"/>
    <x v="7"/>
    <x v="2"/>
  </r>
  <r>
    <s v="SO0213"/>
    <s v="PD0006"/>
    <n v="141"/>
    <n v="0.12"/>
    <n v="25932720"/>
    <s v="SO0213-PD0006"/>
    <x v="13"/>
    <x v="6"/>
  </r>
  <r>
    <s v="SO0213"/>
    <s v="PD0020"/>
    <n v="85"/>
    <n v="0.15"/>
    <n v="23192250"/>
    <s v="SO0213-PD0020"/>
    <x v="8"/>
    <x v="1"/>
  </r>
  <r>
    <s v="SO0214"/>
    <s v="PD0012"/>
    <n v="57"/>
    <n v="0.19"/>
    <n v="260352630.00000003"/>
    <s v="SO0214-PD0012"/>
    <x v="7"/>
    <x v="2"/>
  </r>
  <r>
    <s v="SO0214"/>
    <s v="PD0011"/>
    <n v="33"/>
    <n v="0.11"/>
    <n v="69283830"/>
    <s v="SO0214-PD0011"/>
    <x v="2"/>
    <x v="2"/>
  </r>
  <r>
    <s v="SO0214"/>
    <s v="PD0007"/>
    <n v="38"/>
    <n v="0.06"/>
    <n v="114304000"/>
    <s v="SO0214-PD0007"/>
    <x v="9"/>
    <x v="6"/>
  </r>
  <r>
    <s v="SO0215"/>
    <s v="PD0001"/>
    <n v="138"/>
    <n v="0.08"/>
    <n v="31613040"/>
    <s v="SO0215-PD0001"/>
    <x v="12"/>
    <x v="0"/>
  </r>
  <r>
    <s v="SO0215"/>
    <s v="PD0009"/>
    <n v="27"/>
    <n v="0.05"/>
    <n v="3308850"/>
    <s v="SO0215-PD0009"/>
    <x v="10"/>
    <x v="5"/>
  </r>
  <r>
    <s v="SO0215"/>
    <s v="PD0003"/>
    <n v="129"/>
    <n v="0.21"/>
    <n v="94878210"/>
    <s v="SO0215-PD0003"/>
    <x v="14"/>
    <x v="7"/>
  </r>
  <r>
    <s v="SO0215"/>
    <s v="PD0019"/>
    <n v="56"/>
    <n v="0.19"/>
    <n v="115622640.00000001"/>
    <s v="SO0215-PD0019"/>
    <x v="11"/>
    <x v="1"/>
  </r>
  <r>
    <s v="SO0215"/>
    <s v="PD0011"/>
    <n v="32"/>
    <n v="0.18"/>
    <n v="61900160.000000007"/>
    <s v="SO0215-PD0011"/>
    <x v="2"/>
    <x v="2"/>
  </r>
  <r>
    <s v="SO0215"/>
    <s v="PD0010"/>
    <n v="97"/>
    <n v="0.13"/>
    <n v="27426750"/>
    <s v="SO0215-PD0010"/>
    <x v="5"/>
    <x v="5"/>
  </r>
  <r>
    <s v="SO0216"/>
    <s v="PD0016"/>
    <n v="40"/>
    <n v="0.23"/>
    <n v="8223600"/>
    <s v="SO0216-PD0016"/>
    <x v="18"/>
    <x v="1"/>
  </r>
  <r>
    <s v="SO0216"/>
    <s v="PD0020"/>
    <n v="47"/>
    <n v="0.13"/>
    <n v="13125690"/>
    <s v="SO0216-PD0020"/>
    <x v="8"/>
    <x v="1"/>
  </r>
  <r>
    <s v="SO0216"/>
    <s v="PD0003"/>
    <n v="135"/>
    <n v="0.2"/>
    <n v="100548000"/>
    <s v="SO0216-PD0003"/>
    <x v="14"/>
    <x v="7"/>
  </r>
  <r>
    <s v="SO0217"/>
    <s v="PD0002"/>
    <n v="46"/>
    <n v="0.17"/>
    <n v="763600"/>
    <s v="SO0217-PD0002"/>
    <x v="0"/>
    <x v="0"/>
  </r>
  <r>
    <s v="SO0217"/>
    <s v="PD0006"/>
    <n v="51"/>
    <n v="0.11"/>
    <n v="9486510"/>
    <s v="SO0217-PD0006"/>
    <x v="13"/>
    <x v="6"/>
  </r>
  <r>
    <s v="SO0218"/>
    <s v="PD0003"/>
    <n v="60"/>
    <n v="0.08"/>
    <n v="51391200"/>
    <s v="SO0218-PD0003"/>
    <x v="14"/>
    <x v="7"/>
  </r>
  <r>
    <s v="SO0219"/>
    <s v="PD0003"/>
    <n v="93"/>
    <n v="0.17"/>
    <n v="71863890"/>
    <s v="SO0219-PD0003"/>
    <x v="14"/>
    <x v="7"/>
  </r>
  <r>
    <s v="SO0219"/>
    <s v="PD0005"/>
    <n v="85"/>
    <n v="0.05"/>
    <n v="177246250"/>
    <s v="SO0219-PD0005"/>
    <x v="19"/>
    <x v="6"/>
  </r>
  <r>
    <s v="SO0219"/>
    <s v="PD0008"/>
    <n v="142"/>
    <n v="0.1"/>
    <n v="19042200"/>
    <s v="SO0219-PD0008"/>
    <x v="3"/>
    <x v="3"/>
  </r>
  <r>
    <s v="SO0220"/>
    <s v="PD0005"/>
    <n v="41"/>
    <n v="0.22"/>
    <n v="70196100"/>
    <s v="SO0220-PD0005"/>
    <x v="19"/>
    <x v="6"/>
  </r>
  <r>
    <s v="SO0220"/>
    <s v="PD0007"/>
    <n v="146"/>
    <n v="0.23"/>
    <n v="359744000"/>
    <s v="SO0220-PD0007"/>
    <x v="9"/>
    <x v="6"/>
  </r>
  <r>
    <s v="SO0221"/>
    <s v="PD0008"/>
    <n v="52"/>
    <n v="7.0000000000000007E-2"/>
    <n v="7205639.9999999991"/>
    <s v="SO0221-PD0008"/>
    <x v="3"/>
    <x v="3"/>
  </r>
  <r>
    <s v="SO0221"/>
    <s v="PD0001"/>
    <n v="114"/>
    <n v="0.25"/>
    <n v="21289500"/>
    <s v="SO0221-PD0001"/>
    <x v="12"/>
    <x v="0"/>
  </r>
  <r>
    <s v="SO0222"/>
    <s v="PD0018"/>
    <n v="32"/>
    <n v="0.24"/>
    <n v="12938240"/>
    <s v="SO0222-PD0018"/>
    <x v="6"/>
    <x v="1"/>
  </r>
  <r>
    <s v="SO0222"/>
    <s v="PD0013"/>
    <n v="35"/>
    <n v="0.14000000000000001"/>
    <n v="14417900"/>
    <s v="SO0222-PD0013"/>
    <x v="16"/>
    <x v="8"/>
  </r>
  <r>
    <s v="SO0222"/>
    <s v="PD0012"/>
    <n v="64"/>
    <n v="0.21"/>
    <n v="285107840"/>
    <s v="SO0222-PD0012"/>
    <x v="7"/>
    <x v="2"/>
  </r>
  <r>
    <s v="SO0223"/>
    <s v="PD0003"/>
    <n v="130"/>
    <n v="0.25"/>
    <n v="90772500"/>
    <s v="SO0223-PD0003"/>
    <x v="14"/>
    <x v="7"/>
  </r>
  <r>
    <s v="SO0223"/>
    <s v="PD0009"/>
    <n v="65"/>
    <n v="0.13"/>
    <n v="7294950"/>
    <s v="SO0223-PD0009"/>
    <x v="10"/>
    <x v="5"/>
  </r>
  <r>
    <s v="SO0223"/>
    <s v="PD0017"/>
    <n v="106"/>
    <n v="0.15"/>
    <n v="238765000"/>
    <s v="SO0223-PD0017"/>
    <x v="17"/>
    <x v="1"/>
  </r>
  <r>
    <s v="SO0223"/>
    <s v="PD0019"/>
    <n v="143"/>
    <n v="0.05"/>
    <n v="346281650"/>
    <s v="SO0223-PD0019"/>
    <x v="11"/>
    <x v="1"/>
  </r>
  <r>
    <s v="SO0223"/>
    <s v="PD0020"/>
    <n v="64"/>
    <n v="0.23"/>
    <n v="15818880"/>
    <s v="SO0223-PD0020"/>
    <x v="8"/>
    <x v="1"/>
  </r>
  <r>
    <s v="SO0224"/>
    <s v="PD0015"/>
    <n v="129"/>
    <n v="0.1"/>
    <n v="15777990"/>
    <s v="SO0224-PD0015"/>
    <x v="1"/>
    <x v="1"/>
  </r>
  <r>
    <s v="SO0225"/>
    <s v="PD0004"/>
    <n v="52"/>
    <n v="0.13"/>
    <n v="9952800"/>
    <s v="SO0225-PD0004"/>
    <x v="15"/>
    <x v="7"/>
  </r>
  <r>
    <s v="SO0225"/>
    <s v="PD0013"/>
    <n v="139"/>
    <n v="0.25"/>
    <n v="49935750"/>
    <s v="SO0225-PD0013"/>
    <x v="16"/>
    <x v="8"/>
  </r>
  <r>
    <s v="SO0225"/>
    <s v="PD0003"/>
    <n v="103"/>
    <n v="0.14000000000000001"/>
    <n v="82467980"/>
    <s v="SO0225-PD0003"/>
    <x v="14"/>
    <x v="7"/>
  </r>
  <r>
    <s v="SO0225"/>
    <s v="PD0008"/>
    <n v="42"/>
    <n v="0.11"/>
    <n v="5569620"/>
    <s v="SO0225-PD0008"/>
    <x v="3"/>
    <x v="3"/>
  </r>
  <r>
    <s v="SO0225"/>
    <s v="PD0006"/>
    <n v="91"/>
    <n v="0.09"/>
    <n v="17307290"/>
    <s v="SO0225-PD0006"/>
    <x v="13"/>
    <x v="6"/>
  </r>
  <r>
    <s v="SO0226"/>
    <s v="PD0008"/>
    <n v="135"/>
    <n v="0.23"/>
    <n v="15488550"/>
    <s v="SO0226-PD0008"/>
    <x v="3"/>
    <x v="3"/>
  </r>
  <r>
    <s v="SO0226"/>
    <s v="PD0016"/>
    <n v="36"/>
    <n v="0.18"/>
    <n v="7881840.0000000009"/>
    <s v="SO0226-PD0016"/>
    <x v="18"/>
    <x v="1"/>
  </r>
  <r>
    <s v="SO0226"/>
    <s v="PD0001"/>
    <n v="79"/>
    <n v="0.22"/>
    <n v="15343380"/>
    <s v="SO0226-PD0001"/>
    <x v="12"/>
    <x v="0"/>
  </r>
  <r>
    <s v="SO0226"/>
    <s v="PD0017"/>
    <n v="66"/>
    <n v="0.19"/>
    <n v="141669000"/>
    <s v="SO0226-PD0017"/>
    <x v="17"/>
    <x v="1"/>
  </r>
  <r>
    <s v="SO0226"/>
    <s v="PD0018"/>
    <n v="47"/>
    <n v="0.21"/>
    <n v="19753160"/>
    <s v="SO0226-PD0018"/>
    <x v="6"/>
    <x v="1"/>
  </r>
  <r>
    <s v="SO0227"/>
    <s v="PD0010"/>
    <n v="47"/>
    <n v="7.0000000000000007E-2"/>
    <n v="14205749.999999998"/>
    <s v="SO0227-PD0010"/>
    <x v="5"/>
    <x v="5"/>
  </r>
  <r>
    <s v="SO0227"/>
    <s v="PD0019"/>
    <n v="29"/>
    <n v="0.2"/>
    <n v="59136800"/>
    <s v="SO0227-PD0019"/>
    <x v="11"/>
    <x v="1"/>
  </r>
  <r>
    <s v="SO0228"/>
    <s v="PD0007"/>
    <n v="49"/>
    <n v="0.06"/>
    <n v="147392000"/>
    <s v="SO0228-PD0007"/>
    <x v="9"/>
    <x v="6"/>
  </r>
  <r>
    <s v="SO0228"/>
    <s v="PD0005"/>
    <n v="62"/>
    <n v="0.15"/>
    <n v="115676500"/>
    <s v="SO0228-PD0005"/>
    <x v="19"/>
    <x v="6"/>
  </r>
  <r>
    <s v="SO0228"/>
    <s v="PD0002"/>
    <n v="131"/>
    <n v="0.09"/>
    <n v="2384200"/>
    <s v="SO0228-PD0002"/>
    <x v="0"/>
    <x v="0"/>
  </r>
  <r>
    <s v="SO0228"/>
    <s v="PD0019"/>
    <n v="96"/>
    <n v="0.18"/>
    <n v="200657280.00000003"/>
    <s v="SO0228-PD0019"/>
    <x v="11"/>
    <x v="1"/>
  </r>
  <r>
    <s v="SO0229"/>
    <s v="PD0011"/>
    <n v="135"/>
    <n v="0.06"/>
    <n v="299357100"/>
    <s v="SO0229-PD0011"/>
    <x v="2"/>
    <x v="2"/>
  </r>
  <r>
    <s v="SO0229"/>
    <s v="PD0018"/>
    <n v="112"/>
    <n v="0.22"/>
    <n v="46475520"/>
    <s v="SO0229-PD0018"/>
    <x v="6"/>
    <x v="1"/>
  </r>
  <r>
    <s v="SO0230"/>
    <s v="PD0004"/>
    <n v="126"/>
    <n v="0.25"/>
    <n v="20790000"/>
    <s v="SO0230-PD0004"/>
    <x v="15"/>
    <x v="7"/>
  </r>
  <r>
    <s v="SO0231"/>
    <s v="PD0017"/>
    <n v="78"/>
    <n v="0.05"/>
    <n v="196365000"/>
    <s v="SO0231-PD0017"/>
    <x v="17"/>
    <x v="1"/>
  </r>
  <r>
    <s v="SO0231"/>
    <s v="PD0006"/>
    <n v="111"/>
    <n v="0.17"/>
    <n v="19255170"/>
    <s v="SO0231-PD0006"/>
    <x v="13"/>
    <x v="6"/>
  </r>
  <r>
    <s v="SO0232"/>
    <s v="PD0004"/>
    <n v="94"/>
    <n v="0.08"/>
    <n v="19025600"/>
    <s v="SO0232-PD0004"/>
    <x v="15"/>
    <x v="7"/>
  </r>
  <r>
    <s v="SO0232"/>
    <s v="PD0010"/>
    <n v="37"/>
    <n v="0.2"/>
    <n v="9620000"/>
    <s v="SO0232-PD0010"/>
    <x v="5"/>
    <x v="5"/>
  </r>
  <r>
    <s v="SO0233"/>
    <s v="PD0013"/>
    <n v="125"/>
    <n v="0.08"/>
    <n v="55085000"/>
    <s v="SO0233-PD0013"/>
    <x v="16"/>
    <x v="8"/>
  </r>
  <r>
    <s v="SO0234"/>
    <s v="PD0013"/>
    <n v="66"/>
    <n v="0.09"/>
    <n v="28768740"/>
    <s v="SO0234-PD0013"/>
    <x v="16"/>
    <x v="8"/>
  </r>
  <r>
    <s v="SO0234"/>
    <s v="PD0011"/>
    <n v="37"/>
    <n v="0.08"/>
    <n v="80300360"/>
    <s v="SO0234-PD0011"/>
    <x v="2"/>
    <x v="2"/>
  </r>
  <r>
    <s v="SO0235"/>
    <s v="PD0007"/>
    <n v="113"/>
    <n v="0.06"/>
    <n v="339904000"/>
    <s v="SO0235-PD0007"/>
    <x v="9"/>
    <x v="6"/>
  </r>
  <r>
    <s v="SO0236"/>
    <s v="PD0018"/>
    <n v="97"/>
    <n v="0.25"/>
    <n v="38703000"/>
    <s v="SO0236-PD0018"/>
    <x v="6"/>
    <x v="1"/>
  </r>
  <r>
    <s v="SO0236"/>
    <s v="PD0003"/>
    <n v="74"/>
    <n v="0.17"/>
    <n v="57182020"/>
    <s v="SO0236-PD0003"/>
    <x v="14"/>
    <x v="7"/>
  </r>
  <r>
    <s v="SO0237"/>
    <s v="PD0019"/>
    <n v="31"/>
    <n v="0.08"/>
    <n v="72697480"/>
    <s v="SO0237-PD0019"/>
    <x v="11"/>
    <x v="1"/>
  </r>
  <r>
    <s v="SO0237"/>
    <s v="PD0016"/>
    <n v="98"/>
    <n v="0.1"/>
    <n v="23549400"/>
    <s v="SO0237-PD0016"/>
    <x v="18"/>
    <x v="1"/>
  </r>
  <r>
    <s v="SO0237"/>
    <s v="PD0005"/>
    <n v="115"/>
    <n v="0.24"/>
    <n v="191843000"/>
    <s v="SO0237-PD0005"/>
    <x v="19"/>
    <x v="6"/>
  </r>
  <r>
    <s v="SO0238"/>
    <s v="PD0012"/>
    <n v="115"/>
    <n v="0.23"/>
    <n v="499333450"/>
    <s v="SO0238-PD0012"/>
    <x v="7"/>
    <x v="2"/>
  </r>
  <r>
    <s v="SO0238"/>
    <s v="PD0004"/>
    <n v="32"/>
    <n v="0.21"/>
    <n v="5561600"/>
    <s v="SO0238-PD0004"/>
    <x v="15"/>
    <x v="7"/>
  </r>
  <r>
    <s v="SO0239"/>
    <s v="PD0008"/>
    <n v="80"/>
    <n v="0.17"/>
    <n v="9893600"/>
    <s v="SO0239-PD0008"/>
    <x v="3"/>
    <x v="3"/>
  </r>
  <r>
    <s v="SO0239"/>
    <s v="PD0018"/>
    <n v="102"/>
    <n v="0.11"/>
    <n v="48294960"/>
    <s v="SO0239-PD0018"/>
    <x v="6"/>
    <x v="1"/>
  </r>
  <r>
    <s v="SO0239"/>
    <s v="PD0001"/>
    <n v="126"/>
    <n v="0.1"/>
    <n v="28236600"/>
    <s v="SO0239-PD0001"/>
    <x v="12"/>
    <x v="0"/>
  </r>
  <r>
    <s v="SO0239"/>
    <s v="PD0002"/>
    <n v="108"/>
    <n v="7.0000000000000007E-2"/>
    <n v="2008799.9999999998"/>
    <s v="SO0239-PD0002"/>
    <x v="0"/>
    <x v="0"/>
  </r>
  <r>
    <s v="SO0240"/>
    <s v="PD0009"/>
    <n v="45"/>
    <n v="0.06"/>
    <n v="5456700"/>
    <s v="SO0240-PD0009"/>
    <x v="10"/>
    <x v="5"/>
  </r>
  <r>
    <s v="SO0240"/>
    <s v="PD0014"/>
    <n v="60"/>
    <n v="0.06"/>
    <n v="15058800"/>
    <s v="SO0240-PD0014"/>
    <x v="4"/>
    <x v="4"/>
  </r>
  <r>
    <s v="SO0240"/>
    <s v="PD0015"/>
    <n v="88"/>
    <n v="0.14000000000000001"/>
    <n v="10284912"/>
    <s v="SO0240-PD0015"/>
    <x v="1"/>
    <x v="1"/>
  </r>
  <r>
    <s v="SO0240"/>
    <s v="PD0004"/>
    <n v="26"/>
    <n v="0.13"/>
    <n v="4976400"/>
    <s v="SO0240-PD0004"/>
    <x v="15"/>
    <x v="7"/>
  </r>
  <r>
    <s v="SO0240"/>
    <s v="PD0013"/>
    <n v="44"/>
    <n v="0.22"/>
    <n v="16439280"/>
    <s v="SO0240-PD0013"/>
    <x v="16"/>
    <x v="8"/>
  </r>
  <r>
    <s v="SO0240"/>
    <s v="PD0018"/>
    <n v="91"/>
    <n v="0.17"/>
    <n v="40181960"/>
    <s v="SO0240-PD0018"/>
    <x v="6"/>
    <x v="1"/>
  </r>
  <r>
    <s v="SO0241"/>
    <s v="PD0002"/>
    <n v="131"/>
    <n v="0.08"/>
    <n v="2410400"/>
    <s v="SO0241-PD0002"/>
    <x v="0"/>
    <x v="0"/>
  </r>
  <r>
    <s v="SO0241"/>
    <s v="PD0001"/>
    <n v="25"/>
    <n v="7.0000000000000007E-2"/>
    <n v="5789250"/>
    <s v="SO0241-PD0001"/>
    <x v="12"/>
    <x v="0"/>
  </r>
  <r>
    <s v="SO0242"/>
    <s v="PD0003"/>
    <n v="28"/>
    <n v="0.11"/>
    <n v="23200520"/>
    <s v="SO0242-PD0003"/>
    <x v="14"/>
    <x v="7"/>
  </r>
  <r>
    <s v="SO0242"/>
    <s v="PD0017"/>
    <n v="85"/>
    <n v="0.21"/>
    <n v="177947500"/>
    <s v="SO0242-PD0017"/>
    <x v="17"/>
    <x v="1"/>
  </r>
  <r>
    <s v="SO0242"/>
    <s v="PD0004"/>
    <n v="33"/>
    <n v="0.15"/>
    <n v="6171000"/>
    <s v="SO0242-PD0004"/>
    <x v="15"/>
    <x v="7"/>
  </r>
  <r>
    <s v="SO0242"/>
    <s v="PD0006"/>
    <n v="111"/>
    <n v="0.19"/>
    <n v="18791190"/>
    <s v="SO0242-PD0006"/>
    <x v="13"/>
    <x v="6"/>
  </r>
  <r>
    <s v="SO0242"/>
    <s v="PD0009"/>
    <n v="75"/>
    <n v="0.17"/>
    <n v="8030250"/>
    <s v="SO0242-PD0009"/>
    <x v="10"/>
    <x v="5"/>
  </r>
  <r>
    <s v="SO0242"/>
    <s v="PD0008"/>
    <n v="100"/>
    <n v="7.0000000000000007E-2"/>
    <n v="13857000"/>
    <s v="SO0242-PD0008"/>
    <x v="3"/>
    <x v="3"/>
  </r>
  <r>
    <s v="SO0243"/>
    <s v="PD0008"/>
    <n v="89"/>
    <n v="0.14000000000000001"/>
    <n v="11404460"/>
    <s v="SO0243-PD0008"/>
    <x v="3"/>
    <x v="3"/>
  </r>
  <r>
    <s v="SO0243"/>
    <s v="PD0009"/>
    <n v="117"/>
    <n v="0.11"/>
    <n v="13432770"/>
    <s v="SO0243-PD0009"/>
    <x v="10"/>
    <x v="5"/>
  </r>
  <r>
    <s v="SO0243"/>
    <s v="PD0003"/>
    <n v="41"/>
    <n v="0.18"/>
    <n v="31300220.000000004"/>
    <s v="SO0243-PD0003"/>
    <x v="14"/>
    <x v="7"/>
  </r>
  <r>
    <s v="SO0243"/>
    <s v="PD0007"/>
    <n v="107"/>
    <n v="0.09"/>
    <n v="311584000"/>
    <s v="SO0243-PD0007"/>
    <x v="9"/>
    <x v="6"/>
  </r>
  <r>
    <s v="SO0244"/>
    <s v="PD0008"/>
    <n v="102"/>
    <n v="0.09"/>
    <n v="13830180"/>
    <s v="SO0244-PD0008"/>
    <x v="3"/>
    <x v="3"/>
  </r>
  <r>
    <s v="SO0244"/>
    <s v="PD0014"/>
    <n v="111"/>
    <n v="0.09"/>
    <n v="26969670"/>
    <s v="SO0244-PD0014"/>
    <x v="4"/>
    <x v="4"/>
  </r>
  <r>
    <s v="SO0245"/>
    <s v="PD0007"/>
    <n v="103"/>
    <n v="0.25"/>
    <n v="247200000"/>
    <s v="SO0245-PD0007"/>
    <x v="9"/>
    <x v="6"/>
  </r>
  <r>
    <s v="SO0245"/>
    <s v="PD0011"/>
    <n v="59"/>
    <n v="0.12"/>
    <n v="122479280"/>
    <s v="SO0245-PD0011"/>
    <x v="2"/>
    <x v="2"/>
  </r>
  <r>
    <s v="SO0246"/>
    <s v="PD0012"/>
    <n v="84"/>
    <n v="0.16"/>
    <n v="397887840"/>
    <s v="SO0246-PD0012"/>
    <x v="7"/>
    <x v="2"/>
  </r>
  <r>
    <s v="SO0246"/>
    <s v="PD0001"/>
    <n v="41"/>
    <n v="0.09"/>
    <n v="9290190"/>
    <s v="SO0246-PD0001"/>
    <x v="12"/>
    <x v="0"/>
  </r>
  <r>
    <s v="SO0247"/>
    <s v="PD0009"/>
    <n v="30"/>
    <n v="0.1"/>
    <n v="3483000"/>
    <s v="SO0247-PD0009"/>
    <x v="10"/>
    <x v="5"/>
  </r>
  <r>
    <s v="SO0247"/>
    <s v="PD0005"/>
    <n v="141"/>
    <n v="0.13"/>
    <n v="269260650"/>
    <s v="SO0247-PD0005"/>
    <x v="19"/>
    <x v="6"/>
  </r>
  <r>
    <s v="SO0247"/>
    <s v="PD0013"/>
    <n v="65"/>
    <n v="7.0000000000000007E-2"/>
    <n v="28955549.999999996"/>
    <s v="SO0247-PD0013"/>
    <x v="16"/>
    <x v="8"/>
  </r>
  <r>
    <s v="SO0247"/>
    <s v="PD0018"/>
    <n v="129"/>
    <n v="0.2"/>
    <n v="54902400"/>
    <s v="SO0247-PD0018"/>
    <x v="6"/>
    <x v="1"/>
  </r>
  <r>
    <s v="SO0248"/>
    <s v="PD0007"/>
    <n v="114"/>
    <n v="0.23"/>
    <n v="280896000"/>
    <s v="SO0248-PD0007"/>
    <x v="9"/>
    <x v="6"/>
  </r>
  <r>
    <s v="SO0248"/>
    <s v="PD0001"/>
    <n v="114"/>
    <n v="0.08"/>
    <n v="26115120"/>
    <s v="SO0248-PD0001"/>
    <x v="12"/>
    <x v="0"/>
  </r>
  <r>
    <s v="SO0248"/>
    <s v="PD0005"/>
    <n v="57"/>
    <n v="0.11"/>
    <n v="111352350"/>
    <s v="SO0248-PD0005"/>
    <x v="19"/>
    <x v="6"/>
  </r>
  <r>
    <s v="SO0249"/>
    <s v="PD0012"/>
    <n v="103"/>
    <n v="0.18"/>
    <n v="476269940.00000006"/>
    <s v="SO0249-PD0012"/>
    <x v="7"/>
    <x v="2"/>
  </r>
  <r>
    <s v="SO0249"/>
    <s v="PD0004"/>
    <n v="62"/>
    <n v="0.08"/>
    <n v="12548800"/>
    <s v="SO0249-PD0004"/>
    <x v="15"/>
    <x v="7"/>
  </r>
  <r>
    <s v="SO0249"/>
    <s v="PD0011"/>
    <n v="126"/>
    <n v="0.09"/>
    <n v="270482940"/>
    <s v="SO0249-PD0011"/>
    <x v="2"/>
    <x v="2"/>
  </r>
  <r>
    <s v="SO0250"/>
    <s v="PD0004"/>
    <n v="135"/>
    <n v="0.22"/>
    <n v="23166000"/>
    <s v="SO0250-PD0004"/>
    <x v="15"/>
    <x v="7"/>
  </r>
  <r>
    <s v="SO0250"/>
    <s v="PD0001"/>
    <n v="51"/>
    <n v="0.18"/>
    <n v="10413180"/>
    <s v="SO0250-PD0001"/>
    <x v="12"/>
    <x v="0"/>
  </r>
  <r>
    <s v="SO0250"/>
    <s v="PD0009"/>
    <n v="55"/>
    <n v="0.21"/>
    <n v="5605050"/>
    <s v="SO0250-PD0009"/>
    <x v="10"/>
    <x v="5"/>
  </r>
  <r>
    <s v="SO0251"/>
    <s v="PD0005"/>
    <n v="38"/>
    <n v="0.18"/>
    <n v="68396200"/>
    <s v="SO0251-PD0005"/>
    <x v="19"/>
    <x v="6"/>
  </r>
  <r>
    <s v="SO0251"/>
    <s v="PD0006"/>
    <n v="55"/>
    <n v="0.22"/>
    <n v="8966100"/>
    <s v="SO0251-PD0006"/>
    <x v="13"/>
    <x v="6"/>
  </r>
  <r>
    <s v="SO0251"/>
    <s v="PD0011"/>
    <n v="129"/>
    <n v="0.06"/>
    <n v="286052340"/>
    <s v="SO0251-PD0011"/>
    <x v="2"/>
    <x v="2"/>
  </r>
  <r>
    <s v="SO0252"/>
    <s v="PD0009"/>
    <n v="78"/>
    <n v="0.12"/>
    <n v="8854560"/>
    <s v="SO0252-PD0009"/>
    <x v="10"/>
    <x v="5"/>
  </r>
  <r>
    <s v="SO0252"/>
    <s v="PD0016"/>
    <n v="146"/>
    <n v="0.08"/>
    <n v="35863440"/>
    <s v="SO0252-PD0016"/>
    <x v="18"/>
    <x v="1"/>
  </r>
  <r>
    <s v="SO0252"/>
    <s v="PD0003"/>
    <n v="38"/>
    <n v="0.24"/>
    <n v="26887280"/>
    <s v="SO0252-PD0003"/>
    <x v="14"/>
    <x v="7"/>
  </r>
  <r>
    <s v="SO0252"/>
    <s v="PD0002"/>
    <n v="74"/>
    <n v="0.14000000000000001"/>
    <n v="1272800"/>
    <s v="SO0252-PD0002"/>
    <x v="0"/>
    <x v="0"/>
  </r>
  <r>
    <s v="SO0253"/>
    <s v="PD0017"/>
    <n v="93"/>
    <n v="0.16"/>
    <n v="207018000"/>
    <s v="SO0253-PD0017"/>
    <x v="17"/>
    <x v="1"/>
  </r>
  <r>
    <s v="SO0253"/>
    <s v="PD0020"/>
    <n v="142"/>
    <n v="0.17"/>
    <n v="37833060"/>
    <s v="SO0253-PD0020"/>
    <x v="8"/>
    <x v="1"/>
  </r>
  <r>
    <s v="SO0254"/>
    <s v="PD0020"/>
    <n v="89"/>
    <n v="0.24"/>
    <n v="21712440"/>
    <s v="SO0254-PD0020"/>
    <x v="8"/>
    <x v="1"/>
  </r>
  <r>
    <s v="SO0254"/>
    <s v="PD0006"/>
    <n v="44"/>
    <n v="0.15"/>
    <n v="7816600"/>
    <s v="SO0254-PD0006"/>
    <x v="13"/>
    <x v="6"/>
  </r>
  <r>
    <s v="SO0254"/>
    <s v="PD0017"/>
    <n v="147"/>
    <n v="0.18"/>
    <n v="319431000"/>
    <s v="SO0254-PD0017"/>
    <x v="17"/>
    <x v="1"/>
  </r>
  <r>
    <s v="SO0254"/>
    <s v="PD0019"/>
    <n v="149"/>
    <n v="0.13"/>
    <n v="330426870"/>
    <s v="SO0254-PD0019"/>
    <x v="11"/>
    <x v="1"/>
  </r>
  <r>
    <s v="SO0255"/>
    <s v="PD0004"/>
    <n v="57"/>
    <n v="0.21"/>
    <n v="9906600"/>
    <s v="SO0255-PD0004"/>
    <x v="15"/>
    <x v="7"/>
  </r>
  <r>
    <s v="SO0255"/>
    <s v="PD0020"/>
    <n v="134"/>
    <n v="0.12"/>
    <n v="37852320"/>
    <s v="SO0255-PD0020"/>
    <x v="8"/>
    <x v="1"/>
  </r>
  <r>
    <s v="SO0255"/>
    <s v="PD0005"/>
    <n v="139"/>
    <n v="7.0000000000000007E-2"/>
    <n v="283747650"/>
    <s v="SO0255-PD0005"/>
    <x v="19"/>
    <x v="6"/>
  </r>
  <r>
    <s v="SO0255"/>
    <s v="PD0001"/>
    <n v="33"/>
    <n v="0.05"/>
    <n v="7806150"/>
    <s v="SO0255-PD0001"/>
    <x v="12"/>
    <x v="0"/>
  </r>
  <r>
    <s v="SO0256"/>
    <s v="PD0014"/>
    <n v="67"/>
    <n v="0.05"/>
    <n v="16994550"/>
    <s v="SO0256-PD0014"/>
    <x v="4"/>
    <x v="4"/>
  </r>
  <r>
    <s v="SO0256"/>
    <s v="PD0011"/>
    <n v="150"/>
    <n v="0.17"/>
    <n v="293695500"/>
    <s v="SO0256-PD0011"/>
    <x v="2"/>
    <x v="2"/>
  </r>
  <r>
    <s v="SO0256"/>
    <s v="PD0002"/>
    <n v="45"/>
    <n v="0.21"/>
    <n v="711000"/>
    <s v="SO0256-PD0002"/>
    <x v="0"/>
    <x v="0"/>
  </r>
  <r>
    <s v="SO0257"/>
    <s v="PD0009"/>
    <n v="54"/>
    <n v="0.13"/>
    <n v="6060420"/>
    <s v="SO0257-PD0009"/>
    <x v="10"/>
    <x v="5"/>
  </r>
  <r>
    <s v="SO0257"/>
    <s v="PD0014"/>
    <n v="136"/>
    <n v="0.15"/>
    <n v="30865200"/>
    <s v="SO0257-PD0014"/>
    <x v="4"/>
    <x v="4"/>
  </r>
  <r>
    <s v="SO0257"/>
    <s v="PD0004"/>
    <n v="44"/>
    <n v="0.1"/>
    <n v="8712000"/>
    <s v="SO0257-PD0004"/>
    <x v="15"/>
    <x v="7"/>
  </r>
  <r>
    <s v="SO0257"/>
    <s v="PD0012"/>
    <n v="130"/>
    <n v="0.09"/>
    <n v="667093700"/>
    <s v="SO0257-PD0012"/>
    <x v="7"/>
    <x v="2"/>
  </r>
  <r>
    <s v="SO0258"/>
    <s v="PD0019"/>
    <n v="80"/>
    <n v="0.11"/>
    <n v="181488800"/>
    <s v="SO0258-PD0019"/>
    <x v="11"/>
    <x v="1"/>
  </r>
  <r>
    <s v="SO0258"/>
    <s v="PD0016"/>
    <n v="112"/>
    <n v="0.18"/>
    <n v="24521280"/>
    <s v="SO0258-PD0016"/>
    <x v="18"/>
    <x v="1"/>
  </r>
  <r>
    <s v="SO0258"/>
    <s v="PD0008"/>
    <n v="143"/>
    <n v="0.13"/>
    <n v="18537090"/>
    <s v="SO0258-PD0008"/>
    <x v="3"/>
    <x v="3"/>
  </r>
  <r>
    <s v="SO0258"/>
    <s v="PD0007"/>
    <n v="127"/>
    <n v="0.23"/>
    <n v="312928000"/>
    <s v="SO0258-PD0007"/>
    <x v="9"/>
    <x v="6"/>
  </r>
  <r>
    <s v="SO0259"/>
    <s v="PD0013"/>
    <n v="82"/>
    <n v="0.2"/>
    <n v="31422400"/>
    <s v="SO0259-PD0013"/>
    <x v="16"/>
    <x v="8"/>
  </r>
  <r>
    <s v="SO0259"/>
    <s v="PD0007"/>
    <n v="40"/>
    <n v="0.13"/>
    <n v="111360000"/>
    <s v="SO0259-PD0007"/>
    <x v="9"/>
    <x v="6"/>
  </r>
  <r>
    <s v="SO0260"/>
    <s v="PD0011"/>
    <n v="85"/>
    <n v="0.18"/>
    <n v="164422300"/>
    <s v="SO0260-PD0011"/>
    <x v="2"/>
    <x v="2"/>
  </r>
  <r>
    <s v="SO0260"/>
    <s v="PD0004"/>
    <n v="112"/>
    <n v="0.18"/>
    <n v="20204800"/>
    <s v="SO0260-PD0004"/>
    <x v="15"/>
    <x v="7"/>
  </r>
  <r>
    <s v="SO0261"/>
    <s v="PD0001"/>
    <n v="64"/>
    <n v="7.0000000000000007E-2"/>
    <n v="14820479.999999998"/>
    <s v="SO0261-PD0001"/>
    <x v="12"/>
    <x v="0"/>
  </r>
  <r>
    <s v="SO0261"/>
    <s v="PD0020"/>
    <n v="134"/>
    <n v="0.24"/>
    <n v="32690640"/>
    <s v="SO0261-PD0020"/>
    <x v="8"/>
    <x v="1"/>
  </r>
  <r>
    <s v="SO0262"/>
    <s v="PD0015"/>
    <n v="70"/>
    <n v="7.0000000000000007E-2"/>
    <n v="8847090"/>
    <s v="SO0262-PD0015"/>
    <x v="1"/>
    <x v="1"/>
  </r>
  <r>
    <s v="SO0263"/>
    <s v="PD0017"/>
    <n v="108"/>
    <n v="0.09"/>
    <n v="260442000"/>
    <s v="SO0263-PD0017"/>
    <x v="17"/>
    <x v="1"/>
  </r>
  <r>
    <s v="SO0264"/>
    <s v="PD0008"/>
    <n v="132"/>
    <n v="0.23"/>
    <n v="15144360"/>
    <s v="SO0264-PD0008"/>
    <x v="3"/>
    <x v="3"/>
  </r>
  <r>
    <s v="SO0264"/>
    <s v="PD0015"/>
    <n v="143"/>
    <n v="0.11"/>
    <n v="17295993"/>
    <s v="SO0264-PD0015"/>
    <x v="1"/>
    <x v="1"/>
  </r>
  <r>
    <s v="SO0265"/>
    <s v="PD0012"/>
    <n v="89"/>
    <n v="0.09"/>
    <n v="456702610"/>
    <s v="SO0265-PD0012"/>
    <x v="7"/>
    <x v="2"/>
  </r>
  <r>
    <s v="SO0266"/>
    <s v="PD0020"/>
    <n v="80"/>
    <n v="0.06"/>
    <n v="24139200"/>
    <s v="SO0266-PD0020"/>
    <x v="8"/>
    <x v="1"/>
  </r>
  <r>
    <s v="SO0266"/>
    <s v="PD0006"/>
    <n v="136"/>
    <n v="0.09"/>
    <n v="25865840"/>
    <s v="SO0266-PD0006"/>
    <x v="13"/>
    <x v="6"/>
  </r>
  <r>
    <s v="SO0266"/>
    <s v="PD0001"/>
    <n v="112"/>
    <n v="0.13"/>
    <n v="24262560"/>
    <s v="SO0266-PD0001"/>
    <x v="12"/>
    <x v="0"/>
  </r>
  <r>
    <s v="SO0267"/>
    <s v="PD0012"/>
    <n v="145"/>
    <n v="0.23"/>
    <n v="629594350"/>
    <s v="SO0267-PD0012"/>
    <x v="7"/>
    <x v="2"/>
  </r>
  <r>
    <s v="SO0267"/>
    <s v="PD0020"/>
    <n v="132"/>
    <n v="0.19"/>
    <n v="34321320"/>
    <s v="SO0267-PD0020"/>
    <x v="8"/>
    <x v="1"/>
  </r>
  <r>
    <s v="SO0267"/>
    <s v="PD0003"/>
    <n v="50"/>
    <n v="7.0000000000000007E-2"/>
    <n v="43291500"/>
    <s v="SO0267-PD0003"/>
    <x v="14"/>
    <x v="7"/>
  </r>
  <r>
    <s v="SO0267"/>
    <s v="PD0014"/>
    <n v="36"/>
    <n v="0.2"/>
    <n v="7689600"/>
    <s v="SO0267-PD0014"/>
    <x v="4"/>
    <x v="4"/>
  </r>
  <r>
    <s v="SO0268"/>
    <s v="PD0018"/>
    <n v="116"/>
    <n v="0.11"/>
    <n v="54923680"/>
    <s v="SO0268-PD0018"/>
    <x v="6"/>
    <x v="1"/>
  </r>
  <r>
    <s v="SO0268"/>
    <s v="PD0003"/>
    <n v="44"/>
    <n v="0.2"/>
    <n v="32771200"/>
    <s v="SO0268-PD0003"/>
    <x v="14"/>
    <x v="7"/>
  </r>
  <r>
    <s v="SO0268"/>
    <s v="PD0002"/>
    <n v="99"/>
    <n v="0.1"/>
    <n v="1782000"/>
    <s v="SO0268-PD0002"/>
    <x v="0"/>
    <x v="0"/>
  </r>
  <r>
    <s v="SO0268"/>
    <s v="PD0010"/>
    <n v="134"/>
    <n v="0.06"/>
    <n v="40937000"/>
    <s v="SO0268-PD0010"/>
    <x v="5"/>
    <x v="5"/>
  </r>
  <r>
    <s v="SO0268"/>
    <s v="PD0008"/>
    <n v="130"/>
    <n v="7.0000000000000007E-2"/>
    <n v="18014100"/>
    <s v="SO0268-PD0008"/>
    <x v="3"/>
    <x v="3"/>
  </r>
  <r>
    <s v="SO0269"/>
    <s v="PD0010"/>
    <n v="140"/>
    <n v="0.13"/>
    <n v="39585000"/>
    <s v="SO0269-PD0010"/>
    <x v="5"/>
    <x v="5"/>
  </r>
  <r>
    <s v="SO0269"/>
    <s v="PD0020"/>
    <n v="93"/>
    <n v="0.12"/>
    <n v="26270640"/>
    <s v="SO0269-PD0020"/>
    <x v="8"/>
    <x v="1"/>
  </r>
  <r>
    <s v="SO0270"/>
    <s v="PD0006"/>
    <n v="98"/>
    <n v="0.18"/>
    <n v="16795240"/>
    <s v="SO0270-PD0006"/>
    <x v="13"/>
    <x v="6"/>
  </r>
  <r>
    <s v="SO0271"/>
    <s v="PD0004"/>
    <n v="103"/>
    <n v="0.13"/>
    <n v="19714200"/>
    <s v="SO0271-PD0004"/>
    <x v="15"/>
    <x v="7"/>
  </r>
  <r>
    <s v="SO0271"/>
    <s v="PD0006"/>
    <n v="86"/>
    <n v="0.05"/>
    <n v="17075300"/>
    <s v="SO0271-PD0006"/>
    <x v="13"/>
    <x v="6"/>
  </r>
  <r>
    <s v="SO0271"/>
    <s v="PD0008"/>
    <n v="91"/>
    <n v="0.21"/>
    <n v="10711610"/>
    <s v="SO0271-PD0008"/>
    <x v="3"/>
    <x v="3"/>
  </r>
  <r>
    <s v="SO0271"/>
    <s v="PD0017"/>
    <n v="138"/>
    <n v="0.12"/>
    <n v="321816000"/>
    <s v="SO0271-PD0017"/>
    <x v="17"/>
    <x v="1"/>
  </r>
  <r>
    <s v="SO0272"/>
    <s v="PD0005"/>
    <n v="125"/>
    <n v="0.19"/>
    <n v="222243750"/>
    <s v="SO0272-PD0005"/>
    <x v="19"/>
    <x v="6"/>
  </r>
  <r>
    <s v="SO0272"/>
    <s v="PD0015"/>
    <n v="89"/>
    <n v="0.16"/>
    <n v="10159884"/>
    <s v="SO0272-PD0015"/>
    <x v="1"/>
    <x v="1"/>
  </r>
  <r>
    <s v="SO0273"/>
    <s v="PD0003"/>
    <n v="74"/>
    <n v="0.05"/>
    <n v="65449300"/>
    <s v="SO0273-PD0003"/>
    <x v="14"/>
    <x v="7"/>
  </r>
  <r>
    <s v="SO0273"/>
    <s v="PD0012"/>
    <n v="38"/>
    <n v="0.15"/>
    <n v="182139700"/>
    <s v="SO0273-PD0012"/>
    <x v="7"/>
    <x v="2"/>
  </r>
  <r>
    <s v="SO0273"/>
    <s v="PD0010"/>
    <n v="102"/>
    <n v="7.0000000000000007E-2"/>
    <n v="30829499.999999996"/>
    <s v="SO0273-PD0010"/>
    <x v="5"/>
    <x v="5"/>
  </r>
  <r>
    <s v="SO0273"/>
    <s v="PD0009"/>
    <n v="138"/>
    <n v="0.2"/>
    <n v="14241600"/>
    <s v="SO0273-PD0009"/>
    <x v="10"/>
    <x v="5"/>
  </r>
  <r>
    <s v="SO0274"/>
    <s v="PD0010"/>
    <n v="54"/>
    <n v="0.05"/>
    <n v="16672500"/>
    <s v="SO0274-PD0010"/>
    <x v="5"/>
    <x v="5"/>
  </r>
  <r>
    <s v="SO0274"/>
    <s v="PD0016"/>
    <n v="32"/>
    <n v="0.19"/>
    <n v="6920640"/>
    <s v="SO0274-PD0016"/>
    <x v="18"/>
    <x v="1"/>
  </r>
  <r>
    <s v="SO0276"/>
    <s v="PD0011"/>
    <n v="98"/>
    <n v="0.2"/>
    <n v="184945600"/>
    <s v="SO0276-PD0011"/>
    <x v="2"/>
    <x v="2"/>
  </r>
  <r>
    <s v="SO0276"/>
    <s v="PD0020"/>
    <n v="126"/>
    <n v="0.09"/>
    <n v="36805860"/>
    <s v="SO0276-PD0020"/>
    <x v="8"/>
    <x v="1"/>
  </r>
  <r>
    <s v="SO0276"/>
    <s v="PD0019"/>
    <n v="144"/>
    <n v="0.13"/>
    <n v="319338720"/>
    <s v="SO0276-PD0019"/>
    <x v="11"/>
    <x v="1"/>
  </r>
  <r>
    <s v="SO0277"/>
    <s v="PD0008"/>
    <n v="150"/>
    <n v="0.15"/>
    <n v="18997500"/>
    <s v="SO0277-PD0008"/>
    <x v="3"/>
    <x v="3"/>
  </r>
  <r>
    <s v="SO0277"/>
    <s v="PD0004"/>
    <n v="35"/>
    <n v="0.22"/>
    <n v="6006000"/>
    <s v="SO0277-PD0004"/>
    <x v="15"/>
    <x v="7"/>
  </r>
  <r>
    <s v="SO0277"/>
    <s v="PD0018"/>
    <n v="99"/>
    <n v="0.05"/>
    <n v="50034600"/>
    <s v="SO0277-PD0018"/>
    <x v="6"/>
    <x v="1"/>
  </r>
  <r>
    <s v="SO0277"/>
    <s v="PD0013"/>
    <n v="77"/>
    <n v="0.21"/>
    <n v="29137570"/>
    <s v="SO0277-PD0013"/>
    <x v="16"/>
    <x v="8"/>
  </r>
  <r>
    <s v="SO0278"/>
    <s v="PD0012"/>
    <n v="112"/>
    <n v="0.08"/>
    <n v="581042560"/>
    <s v="SO0278-PD0012"/>
    <x v="7"/>
    <x v="2"/>
  </r>
  <r>
    <s v="SO0278"/>
    <s v="PD0007"/>
    <n v="46"/>
    <n v="0.08"/>
    <n v="135424000"/>
    <s v="SO0278-PD0007"/>
    <x v="9"/>
    <x v="6"/>
  </r>
  <r>
    <s v="SO0278"/>
    <s v="PD0005"/>
    <n v="124"/>
    <n v="0.17"/>
    <n v="225909400"/>
    <s v="SO0278-PD0005"/>
    <x v="19"/>
    <x v="6"/>
  </r>
  <r>
    <s v="SO0278"/>
    <s v="PD0018"/>
    <n v="135"/>
    <n v="0.19"/>
    <n v="58174200.000000007"/>
    <s v="SO0278-PD0018"/>
    <x v="6"/>
    <x v="1"/>
  </r>
  <r>
    <s v="SO0279"/>
    <s v="PD0011"/>
    <n v="87"/>
    <n v="0.23"/>
    <n v="158029410"/>
    <s v="SO0279-PD0011"/>
    <x v="2"/>
    <x v="2"/>
  </r>
  <r>
    <s v="SO0279"/>
    <s v="PD0005"/>
    <n v="120"/>
    <n v="0.16"/>
    <n v="221256000"/>
    <s v="SO0279-PD0005"/>
    <x v="19"/>
    <x v="6"/>
  </r>
  <r>
    <s v="SO0279"/>
    <s v="PD0004"/>
    <n v="136"/>
    <n v="0.06"/>
    <n v="28124800"/>
    <s v="SO0279-PD0004"/>
    <x v="15"/>
    <x v="7"/>
  </r>
  <r>
    <s v="SO0280"/>
    <s v="PD0004"/>
    <n v="44"/>
    <n v="0.17"/>
    <n v="8034400"/>
    <s v="SO0280-PD0004"/>
    <x v="15"/>
    <x v="7"/>
  </r>
  <r>
    <s v="SO0280"/>
    <s v="PD0001"/>
    <n v="59"/>
    <n v="7.0000000000000007E-2"/>
    <n v="13662630"/>
    <s v="SO0280-PD0001"/>
    <x v="12"/>
    <x v="0"/>
  </r>
  <r>
    <s v="SO0280"/>
    <s v="PD0009"/>
    <n v="85"/>
    <n v="0.11"/>
    <n v="9758850"/>
    <s v="SO0280-PD0009"/>
    <x v="10"/>
    <x v="5"/>
  </r>
  <r>
    <s v="SO0281"/>
    <s v="PD0010"/>
    <n v="52"/>
    <n v="0.15"/>
    <n v="14365000"/>
    <s v="SO0281-PD0010"/>
    <x v="5"/>
    <x v="5"/>
  </r>
  <r>
    <s v="SO0281"/>
    <s v="PD0012"/>
    <n v="84"/>
    <n v="7.0000000000000007E-2"/>
    <n v="440518680"/>
    <s v="SO0281-PD0012"/>
    <x v="7"/>
    <x v="2"/>
  </r>
  <r>
    <s v="SO0281"/>
    <s v="PD0019"/>
    <n v="86"/>
    <n v="0.1"/>
    <n v="197292600"/>
    <s v="SO0281-PD0019"/>
    <x v="11"/>
    <x v="1"/>
  </r>
  <r>
    <s v="SO0281"/>
    <s v="PD0003"/>
    <n v="33"/>
    <n v="0.21"/>
    <n v="24271170"/>
    <s v="SO0281-PD0003"/>
    <x v="14"/>
    <x v="7"/>
  </r>
  <r>
    <s v="SO0281"/>
    <s v="PD0015"/>
    <n v="105"/>
    <n v="0.25"/>
    <n v="10702125"/>
    <s v="SO0281-PD0015"/>
    <x v="1"/>
    <x v="1"/>
  </r>
  <r>
    <s v="SO0281"/>
    <s v="PD0007"/>
    <n v="139"/>
    <n v="0.12"/>
    <n v="391424000"/>
    <s v="SO0281-PD0007"/>
    <x v="9"/>
    <x v="6"/>
  </r>
  <r>
    <s v="SO0281"/>
    <s v="PD0001"/>
    <n v="101"/>
    <n v="0.2"/>
    <n v="20119200"/>
    <s v="SO0281-PD0001"/>
    <x v="12"/>
    <x v="0"/>
  </r>
  <r>
    <s v="SO0282"/>
    <s v="PD0011"/>
    <n v="48"/>
    <n v="0.19"/>
    <n v="91717920"/>
    <s v="SO0282-PD0011"/>
    <x v="2"/>
    <x v="2"/>
  </r>
  <r>
    <s v="SO0283"/>
    <s v="PD0007"/>
    <n v="127"/>
    <n v="0.22"/>
    <n v="316992000"/>
    <s v="SO0283-PD0007"/>
    <x v="9"/>
    <x v="6"/>
  </r>
  <r>
    <s v="SO0283"/>
    <s v="PD0011"/>
    <n v="95"/>
    <n v="0.06"/>
    <n v="210658700"/>
    <s v="SO0283-PD0011"/>
    <x v="2"/>
    <x v="2"/>
  </r>
  <r>
    <s v="SO0283"/>
    <s v="PD0004"/>
    <n v="76"/>
    <n v="0.15"/>
    <n v="14212000"/>
    <s v="SO0283-PD0004"/>
    <x v="15"/>
    <x v="7"/>
  </r>
  <r>
    <s v="SO0283"/>
    <s v="PD0016"/>
    <n v="144"/>
    <n v="0.05"/>
    <n v="36525600"/>
    <s v="SO0283-PD0016"/>
    <x v="18"/>
    <x v="1"/>
  </r>
  <r>
    <s v="SO0283"/>
    <s v="PD0012"/>
    <n v="110"/>
    <n v="0.13"/>
    <n v="539652300"/>
    <s v="SO0283-PD0012"/>
    <x v="7"/>
    <x v="2"/>
  </r>
  <r>
    <s v="SO0284"/>
    <s v="PD0020"/>
    <n v="131"/>
    <n v="0.24"/>
    <n v="31958760"/>
    <s v="SO0284-PD0020"/>
    <x v="8"/>
    <x v="1"/>
  </r>
  <r>
    <s v="SO0284"/>
    <s v="PD0005"/>
    <n v="117"/>
    <n v="0.25"/>
    <n v="192611250"/>
    <s v="SO0284-PD0005"/>
    <x v="19"/>
    <x v="6"/>
  </r>
  <r>
    <s v="SO0284"/>
    <s v="PD0008"/>
    <n v="111"/>
    <n v="0.19"/>
    <n v="13396590"/>
    <s v="SO0284-PD0008"/>
    <x v="3"/>
    <x v="3"/>
  </r>
  <r>
    <s v="SO0284"/>
    <s v="PD0011"/>
    <n v="104"/>
    <n v="0.23"/>
    <n v="188908720"/>
    <s v="SO0284-PD0011"/>
    <x v="2"/>
    <x v="2"/>
  </r>
  <r>
    <s v="SO0284"/>
    <s v="PD0013"/>
    <n v="93"/>
    <n v="0.08"/>
    <n v="40983240"/>
    <s v="SO0284-PD0013"/>
    <x v="16"/>
    <x v="8"/>
  </r>
  <r>
    <s v="SO0285"/>
    <s v="PD0016"/>
    <n v="132"/>
    <n v="0.24"/>
    <n v="26785440"/>
    <s v="SO0285-PD0016"/>
    <x v="18"/>
    <x v="1"/>
  </r>
  <r>
    <s v="SO0285"/>
    <s v="PD0019"/>
    <n v="29"/>
    <n v="0.22"/>
    <n v="57658380"/>
    <s v="SO0285-PD0019"/>
    <x v="11"/>
    <x v="1"/>
  </r>
  <r>
    <s v="SO0285"/>
    <s v="PD0014"/>
    <n v="32"/>
    <n v="0.06"/>
    <n v="8031360"/>
    <s v="SO0285-PD0014"/>
    <x v="4"/>
    <x v="4"/>
  </r>
  <r>
    <s v="SO0285"/>
    <s v="PD0018"/>
    <n v="130"/>
    <n v="0.25"/>
    <n v="51870000"/>
    <s v="SO0285-PD0018"/>
    <x v="6"/>
    <x v="1"/>
  </r>
  <r>
    <s v="SO0285"/>
    <s v="PD0004"/>
    <n v="53"/>
    <n v="0.17"/>
    <n v="9677800"/>
    <s v="SO0285-PD0004"/>
    <x v="15"/>
    <x v="7"/>
  </r>
  <r>
    <s v="SO0286"/>
    <s v="PD0008"/>
    <n v="111"/>
    <n v="0.1"/>
    <n v="14885100"/>
    <s v="SO0286-PD0008"/>
    <x v="3"/>
    <x v="3"/>
  </r>
  <r>
    <s v="SO0286"/>
    <s v="PD0011"/>
    <n v="56"/>
    <n v="0.2"/>
    <n v="105683200"/>
    <s v="SO0286-PD0011"/>
    <x v="2"/>
    <x v="2"/>
  </r>
  <r>
    <s v="SO0286"/>
    <s v="PD0013"/>
    <n v="51"/>
    <n v="0.11"/>
    <n v="21741810"/>
    <s v="SO0286-PD0013"/>
    <x v="16"/>
    <x v="8"/>
  </r>
  <r>
    <s v="SO0286"/>
    <s v="PD0014"/>
    <n v="28"/>
    <n v="0.25"/>
    <n v="5607000"/>
    <s v="SO0286-PD0014"/>
    <x v="4"/>
    <x v="4"/>
  </r>
  <r>
    <s v="SO0286"/>
    <s v="PD0016"/>
    <n v="83"/>
    <n v="0.11"/>
    <n v="19723290"/>
    <s v="SO0286-PD0016"/>
    <x v="18"/>
    <x v="1"/>
  </r>
  <r>
    <s v="SO0286"/>
    <s v="PD0007"/>
    <n v="120"/>
    <n v="0.19"/>
    <n v="311040000"/>
    <s v="SO0286-PD0007"/>
    <x v="9"/>
    <x v="6"/>
  </r>
  <r>
    <s v="SO0286"/>
    <s v="PD0010"/>
    <n v="136"/>
    <n v="0.23"/>
    <n v="34034000"/>
    <s v="SO0286-PD0010"/>
    <x v="5"/>
    <x v="5"/>
  </r>
  <r>
    <s v="SO0287"/>
    <s v="PD0016"/>
    <n v="105"/>
    <n v="0.08"/>
    <n v="25792200"/>
    <s v="SO0287-PD0016"/>
    <x v="18"/>
    <x v="1"/>
  </r>
  <r>
    <s v="SO0287"/>
    <s v="PD0008"/>
    <n v="131"/>
    <n v="0.17"/>
    <n v="16200770"/>
    <s v="SO0287-PD0008"/>
    <x v="3"/>
    <x v="3"/>
  </r>
  <r>
    <s v="SO0287"/>
    <s v="PD0005"/>
    <n v="79"/>
    <n v="0.1"/>
    <n v="156064500"/>
    <s v="SO0287-PD0005"/>
    <x v="19"/>
    <x v="6"/>
  </r>
  <r>
    <s v="SO0287"/>
    <s v="PD0004"/>
    <n v="68"/>
    <n v="0.1"/>
    <n v="13464000"/>
    <s v="SO0287-PD0004"/>
    <x v="15"/>
    <x v="7"/>
  </r>
  <r>
    <s v="SO0288"/>
    <s v="PD0020"/>
    <n v="34"/>
    <n v="0.05"/>
    <n v="10368300"/>
    <s v="SO0288-PD0020"/>
    <x v="8"/>
    <x v="1"/>
  </r>
  <r>
    <s v="SO0288"/>
    <s v="PD0011"/>
    <n v="139"/>
    <n v="0.21"/>
    <n v="259041790"/>
    <s v="SO0288-PD0011"/>
    <x v="2"/>
    <x v="2"/>
  </r>
  <r>
    <s v="SO0288"/>
    <s v="PD0002"/>
    <n v="39"/>
    <n v="0.16"/>
    <n v="655200"/>
    <s v="SO0288-PD0002"/>
    <x v="0"/>
    <x v="0"/>
  </r>
  <r>
    <s v="SO0289"/>
    <s v="PD0013"/>
    <n v="100"/>
    <n v="0.2"/>
    <n v="38320000"/>
    <s v="SO0289-PD0013"/>
    <x v="16"/>
    <x v="8"/>
  </r>
  <r>
    <s v="SO0289"/>
    <s v="PD0010"/>
    <n v="131"/>
    <n v="0.05"/>
    <n v="40446250"/>
    <s v="SO0289-PD0010"/>
    <x v="5"/>
    <x v="5"/>
  </r>
  <r>
    <s v="SO0290"/>
    <s v="PD0008"/>
    <n v="53"/>
    <n v="0.19"/>
    <n v="6396570"/>
    <s v="SO0290-PD0008"/>
    <x v="3"/>
    <x v="3"/>
  </r>
  <r>
    <s v="SO0290"/>
    <s v="PD0016"/>
    <n v="44"/>
    <n v="0.18"/>
    <n v="9633360"/>
    <s v="SO0290-PD0016"/>
    <x v="18"/>
    <x v="1"/>
  </r>
  <r>
    <s v="SO0290"/>
    <s v="PD0004"/>
    <n v="30"/>
    <n v="0.16"/>
    <n v="5544000"/>
    <s v="SO0290-PD0004"/>
    <x v="15"/>
    <x v="7"/>
  </r>
  <r>
    <s v="SO0290"/>
    <s v="PD0015"/>
    <n v="26"/>
    <n v="0.24"/>
    <n v="2685384"/>
    <s v="SO0290-PD0015"/>
    <x v="1"/>
    <x v="1"/>
  </r>
  <r>
    <s v="SO0291"/>
    <s v="PD0007"/>
    <n v="60"/>
    <n v="0.15"/>
    <n v="163200000"/>
    <s v="SO0291-PD0007"/>
    <x v="9"/>
    <x v="6"/>
  </r>
  <r>
    <s v="SO0291"/>
    <s v="PD0009"/>
    <n v="78"/>
    <n v="7.0000000000000007E-2"/>
    <n v="9357660"/>
    <s v="SO0291-PD0009"/>
    <x v="10"/>
    <x v="5"/>
  </r>
  <r>
    <s v="SO0291"/>
    <s v="PD0008"/>
    <n v="85"/>
    <n v="0.17"/>
    <n v="10511950"/>
    <s v="SO0291-PD0008"/>
    <x v="3"/>
    <x v="3"/>
  </r>
  <r>
    <s v="SO0291"/>
    <s v="PD0012"/>
    <n v="124"/>
    <n v="0.08"/>
    <n v="643297120"/>
    <s v="SO0291-PD0012"/>
    <x v="7"/>
    <x v="2"/>
  </r>
  <r>
    <s v="SO0291"/>
    <s v="PD0004"/>
    <n v="137"/>
    <n v="0.17"/>
    <n v="25016200"/>
    <s v="SO0291-PD0004"/>
    <x v="15"/>
    <x v="7"/>
  </r>
  <r>
    <s v="SO0292"/>
    <s v="PD0007"/>
    <n v="101"/>
    <n v="0.21"/>
    <n v="255328000"/>
    <s v="SO0292-PD0007"/>
    <x v="9"/>
    <x v="6"/>
  </r>
  <r>
    <s v="SO0292"/>
    <s v="PD0010"/>
    <n v="64"/>
    <n v="0.1"/>
    <n v="18720000"/>
    <s v="SO0292-PD0010"/>
    <x v="5"/>
    <x v="5"/>
  </r>
  <r>
    <s v="SO0293"/>
    <s v="PD0019"/>
    <n v="112"/>
    <n v="0.05"/>
    <n v="271213600"/>
    <s v="SO0293-PD0019"/>
    <x v="11"/>
    <x v="1"/>
  </r>
  <r>
    <s v="SO0293"/>
    <s v="PD0020"/>
    <n v="87"/>
    <n v="0.15"/>
    <n v="23737950"/>
    <s v="SO0293-PD0020"/>
    <x v="8"/>
    <x v="1"/>
  </r>
  <r>
    <s v="SO0293"/>
    <s v="PD0011"/>
    <n v="72"/>
    <n v="0.14000000000000001"/>
    <n v="146069280"/>
    <s v="SO0293-PD0011"/>
    <x v="2"/>
    <x v="2"/>
  </r>
  <r>
    <s v="SO0294"/>
    <s v="PD0014"/>
    <n v="57"/>
    <n v="0.11"/>
    <n v="13544910"/>
    <s v="SO0294-PD0014"/>
    <x v="4"/>
    <x v="4"/>
  </r>
  <r>
    <s v="SO0294"/>
    <s v="PD0009"/>
    <n v="105"/>
    <n v="0.06"/>
    <n v="12732300"/>
    <s v="SO0294-PD0009"/>
    <x v="10"/>
    <x v="5"/>
  </r>
  <r>
    <s v="SO0295"/>
    <s v="PD0001"/>
    <n v="103"/>
    <n v="0.13"/>
    <n v="22312890"/>
    <s v="SO0295-PD0001"/>
    <x v="12"/>
    <x v="0"/>
  </r>
  <r>
    <s v="SO0295"/>
    <s v="PD0014"/>
    <n v="73"/>
    <n v="0.05"/>
    <n v="18516450"/>
    <s v="SO0295-PD0014"/>
    <x v="4"/>
    <x v="4"/>
  </r>
  <r>
    <s v="SO0295"/>
    <s v="PD0005"/>
    <n v="37"/>
    <n v="0.24"/>
    <n v="61723400"/>
    <s v="SO0295-PD0005"/>
    <x v="19"/>
    <x v="6"/>
  </r>
  <r>
    <s v="SO0295"/>
    <s v="PD0013"/>
    <n v="54"/>
    <n v="0.21"/>
    <n v="20434140"/>
    <s v="SO0295-PD0013"/>
    <x v="16"/>
    <x v="8"/>
  </r>
  <r>
    <s v="SO0296"/>
    <s v="PD0016"/>
    <n v="88"/>
    <n v="0.05"/>
    <n v="22321200"/>
    <s v="SO0296-PD0016"/>
    <x v="18"/>
    <x v="1"/>
  </r>
  <r>
    <s v="SO0296"/>
    <s v="PD0004"/>
    <n v="34"/>
    <n v="0.19"/>
    <n v="6058800"/>
    <s v="SO0296-PD0004"/>
    <x v="15"/>
    <x v="7"/>
  </r>
  <r>
    <s v="SO0296"/>
    <s v="PD0010"/>
    <n v="103"/>
    <n v="0.22"/>
    <n v="26110500"/>
    <s v="SO0296-PD0010"/>
    <x v="5"/>
    <x v="5"/>
  </r>
  <r>
    <s v="SO0296"/>
    <s v="PD0005"/>
    <n v="64"/>
    <n v="0.2"/>
    <n v="112384000"/>
    <s v="SO0296-PD0005"/>
    <x v="19"/>
    <x v="6"/>
  </r>
  <r>
    <s v="SO0297"/>
    <s v="PD0015"/>
    <n v="104"/>
    <n v="0.11"/>
    <n v="12578904"/>
    <s v="SO0297-PD0015"/>
    <x v="1"/>
    <x v="1"/>
  </r>
  <r>
    <s v="SO0297"/>
    <s v="PD0012"/>
    <n v="75"/>
    <n v="0.17"/>
    <n v="351027750"/>
    <s v="SO0297-PD0012"/>
    <x v="7"/>
    <x v="2"/>
  </r>
  <r>
    <s v="SO0297"/>
    <s v="PD0013"/>
    <n v="137"/>
    <n v="0.16"/>
    <n v="55123320"/>
    <s v="SO0297-PD0013"/>
    <x v="16"/>
    <x v="8"/>
  </r>
  <r>
    <s v="SO0297"/>
    <s v="PD0010"/>
    <n v="131"/>
    <n v="0.2"/>
    <n v="34060000"/>
    <s v="SO0297-PD0010"/>
    <x v="5"/>
    <x v="5"/>
  </r>
  <r>
    <s v="SO0297"/>
    <s v="PD0019"/>
    <n v="56"/>
    <n v="0.06"/>
    <n v="134179359.99999999"/>
    <s v="SO0297-PD0019"/>
    <x v="11"/>
    <x v="1"/>
  </r>
  <r>
    <s v="SO0298"/>
    <s v="PD0019"/>
    <n v="113"/>
    <n v="0.17"/>
    <n v="239070710"/>
    <s v="SO0298-PD0019"/>
    <x v="11"/>
    <x v="1"/>
  </r>
  <r>
    <s v="SO0298"/>
    <s v="PD0008"/>
    <n v="94"/>
    <n v="0.08"/>
    <n v="12885520"/>
    <s v="SO0298-PD0008"/>
    <x v="3"/>
    <x v="3"/>
  </r>
  <r>
    <s v="SO0299"/>
    <s v="PD0007"/>
    <n v="87"/>
    <n v="0.2"/>
    <n v="222720000"/>
    <s v="SO0299-PD0007"/>
    <x v="9"/>
    <x v="6"/>
  </r>
  <r>
    <s v="SO0300"/>
    <s v="PD0017"/>
    <n v="141"/>
    <n v="0.09"/>
    <n v="340021500"/>
    <s v="SO0300-PD0017"/>
    <x v="17"/>
    <x v="1"/>
  </r>
  <r>
    <s v="SO0300"/>
    <s v="PD0012"/>
    <n v="79"/>
    <n v="0.13"/>
    <n v="387568470"/>
    <s v="SO0300-PD0012"/>
    <x v="7"/>
    <x v="2"/>
  </r>
  <r>
    <s v="SO0301"/>
    <s v="PD0019"/>
    <n v="75"/>
    <n v="0.15"/>
    <n v="162498750"/>
    <s v="SO0301-PD0019"/>
    <x v="11"/>
    <x v="1"/>
  </r>
  <r>
    <s v="SO0302"/>
    <s v="PD0019"/>
    <n v="104"/>
    <n v="7.0000000000000007E-2"/>
    <n v="246539279.99999997"/>
    <s v="SO0302-PD0019"/>
    <x v="11"/>
    <x v="1"/>
  </r>
  <r>
    <s v="SO0302"/>
    <s v="PD0017"/>
    <n v="82"/>
    <n v="7.0000000000000007E-2"/>
    <n v="202089000"/>
    <s v="SO0302-PD0017"/>
    <x v="17"/>
    <x v="1"/>
  </r>
  <r>
    <s v="SO0303"/>
    <s v="PD0009"/>
    <n v="87"/>
    <n v="0.1"/>
    <n v="10100700"/>
    <s v="SO0303-PD0009"/>
    <x v="10"/>
    <x v="5"/>
  </r>
  <r>
    <s v="SO0303"/>
    <s v="PD0005"/>
    <n v="123"/>
    <n v="7.0000000000000007E-2"/>
    <n v="251086049.99999997"/>
    <s v="SO0303-PD0005"/>
    <x v="19"/>
    <x v="6"/>
  </r>
  <r>
    <s v="SO0303"/>
    <s v="PD0007"/>
    <n v="71"/>
    <n v="0.1"/>
    <n v="204480000"/>
    <s v="SO0303-PD0007"/>
    <x v="9"/>
    <x v="6"/>
  </r>
  <r>
    <s v="SO0303"/>
    <s v="PD0016"/>
    <n v="79"/>
    <n v="0.25"/>
    <n v="15819750"/>
    <s v="SO0303-PD0016"/>
    <x v="18"/>
    <x v="1"/>
  </r>
  <r>
    <s v="SO0304"/>
    <s v="PD0010"/>
    <n v="114"/>
    <n v="0.18"/>
    <n v="30381000.000000004"/>
    <s v="SO0304-PD0010"/>
    <x v="5"/>
    <x v="5"/>
  </r>
  <r>
    <s v="SO0304"/>
    <s v="PD0006"/>
    <n v="89"/>
    <n v="0.09"/>
    <n v="16926910"/>
    <s v="SO0304-PD0006"/>
    <x v="13"/>
    <x v="6"/>
  </r>
  <r>
    <s v="SO0304"/>
    <s v="PD0007"/>
    <n v="81"/>
    <n v="0.19"/>
    <n v="209952000"/>
    <s v="SO0304-PD0007"/>
    <x v="9"/>
    <x v="6"/>
  </r>
  <r>
    <s v="SO0305"/>
    <s v="PD0008"/>
    <n v="74"/>
    <n v="0.12"/>
    <n v="9702880"/>
    <s v="SO0305-PD0008"/>
    <x v="3"/>
    <x v="3"/>
  </r>
  <r>
    <s v="SO0305"/>
    <s v="PD0006"/>
    <n v="100"/>
    <n v="0.21"/>
    <n v="16511000"/>
    <s v="SO0305-PD0006"/>
    <x v="13"/>
    <x v="6"/>
  </r>
  <r>
    <s v="SO0305"/>
    <s v="PD0012"/>
    <n v="113"/>
    <n v="0.17"/>
    <n v="528881810"/>
    <s v="SO0305-PD0012"/>
    <x v="7"/>
    <x v="2"/>
  </r>
  <r>
    <s v="SO0306"/>
    <s v="PD0006"/>
    <n v="72"/>
    <n v="0.15"/>
    <n v="12790800"/>
    <s v="SO0306-PD0006"/>
    <x v="13"/>
    <x v="6"/>
  </r>
  <r>
    <s v="SO0306"/>
    <s v="PD0003"/>
    <n v="111"/>
    <n v="0.21"/>
    <n v="81639390"/>
    <s v="SO0306-PD0003"/>
    <x v="14"/>
    <x v="7"/>
  </r>
  <r>
    <s v="SO0306"/>
    <s v="PD0020"/>
    <n v="89"/>
    <n v="0.21"/>
    <n v="22569510"/>
    <s v="SO0306-PD0020"/>
    <x v="8"/>
    <x v="1"/>
  </r>
  <r>
    <s v="SO0307"/>
    <s v="PD0002"/>
    <n v="58"/>
    <n v="0.16"/>
    <n v="974400"/>
    <s v="SO0307-PD0002"/>
    <x v="0"/>
    <x v="0"/>
  </r>
  <r>
    <s v="SO0307"/>
    <s v="PD0017"/>
    <n v="127"/>
    <n v="0.25"/>
    <n v="252412500"/>
    <s v="SO0307-PD0017"/>
    <x v="17"/>
    <x v="1"/>
  </r>
  <r>
    <s v="SO0308"/>
    <s v="PD0018"/>
    <n v="28"/>
    <n v="0.14000000000000001"/>
    <n v="12810560"/>
    <s v="SO0308-PD0018"/>
    <x v="6"/>
    <x v="1"/>
  </r>
  <r>
    <s v="SO0308"/>
    <s v="PD0019"/>
    <n v="103"/>
    <n v="0.17"/>
    <n v="217914010"/>
    <s v="SO0308-PD0019"/>
    <x v="11"/>
    <x v="1"/>
  </r>
  <r>
    <s v="SO0308"/>
    <s v="PD0014"/>
    <n v="115"/>
    <n v="0.12"/>
    <n v="27020400"/>
    <s v="SO0308-PD0014"/>
    <x v="4"/>
    <x v="4"/>
  </r>
  <r>
    <s v="SO0309"/>
    <s v="PD0010"/>
    <n v="92"/>
    <n v="0.11"/>
    <n v="26611000"/>
    <s v="SO0309-PD0010"/>
    <x v="5"/>
    <x v="5"/>
  </r>
  <r>
    <s v="SO0309"/>
    <s v="PD0005"/>
    <n v="28"/>
    <n v="7.0000000000000007E-2"/>
    <n v="57157799.999999993"/>
    <s v="SO0309-PD0005"/>
    <x v="19"/>
    <x v="6"/>
  </r>
  <r>
    <s v="SO0309"/>
    <s v="PD0003"/>
    <n v="94"/>
    <n v="0.18"/>
    <n v="71761480"/>
    <s v="SO0309-PD0003"/>
    <x v="14"/>
    <x v="7"/>
  </r>
  <r>
    <s v="SO0310"/>
    <s v="PD0009"/>
    <n v="111"/>
    <n v="0.18"/>
    <n v="11741580"/>
    <s v="SO0310-PD0009"/>
    <x v="10"/>
    <x v="5"/>
  </r>
  <r>
    <s v="SO0310"/>
    <s v="PD0016"/>
    <n v="100"/>
    <n v="0.15"/>
    <n v="22695000"/>
    <s v="SO0310-PD0016"/>
    <x v="18"/>
    <x v="1"/>
  </r>
  <r>
    <s v="SO0310"/>
    <s v="PD0019"/>
    <n v="121"/>
    <n v="0.2"/>
    <n v="246743200"/>
    <s v="SO0310-PD0019"/>
    <x v="11"/>
    <x v="1"/>
  </r>
  <r>
    <s v="SO0311"/>
    <s v="PD0018"/>
    <n v="132"/>
    <n v="0.1"/>
    <n v="63201600"/>
    <s v="SO0311-PD0018"/>
    <x v="6"/>
    <x v="1"/>
  </r>
  <r>
    <s v="SO0312"/>
    <s v="PD0004"/>
    <n v="150"/>
    <n v="0.25"/>
    <n v="24750000"/>
    <s v="SO0312-PD0004"/>
    <x v="15"/>
    <x v="7"/>
  </r>
  <r>
    <s v="SO0313"/>
    <s v="PD0013"/>
    <n v="73"/>
    <n v="0.16"/>
    <n v="29372280"/>
    <s v="SO0313-PD0013"/>
    <x v="16"/>
    <x v="8"/>
  </r>
  <r>
    <s v="SO0313"/>
    <s v="PD0006"/>
    <n v="92"/>
    <n v="0.24"/>
    <n v="14613280"/>
    <s v="SO0313-PD0006"/>
    <x v="13"/>
    <x v="6"/>
  </r>
  <r>
    <s v="SO0313"/>
    <s v="PD0003"/>
    <n v="43"/>
    <n v="0.09"/>
    <n v="36430030"/>
    <s v="SO0313-PD0003"/>
    <x v="14"/>
    <x v="7"/>
  </r>
  <r>
    <s v="SO0314"/>
    <s v="PD0008"/>
    <n v="60"/>
    <n v="0.19"/>
    <n v="7241400.0000000009"/>
    <s v="SO0314-PD0008"/>
    <x v="3"/>
    <x v="3"/>
  </r>
  <r>
    <s v="SO0314"/>
    <s v="PD0014"/>
    <n v="76"/>
    <n v="0.24"/>
    <n v="15421920"/>
    <s v="SO0314-PD0014"/>
    <x v="4"/>
    <x v="4"/>
  </r>
  <r>
    <s v="SO0314"/>
    <s v="PD0005"/>
    <n v="35"/>
    <n v="0.17"/>
    <n v="63764750"/>
    <s v="SO0314-PD0005"/>
    <x v="19"/>
    <x v="6"/>
  </r>
  <r>
    <s v="SO0315"/>
    <s v="PD0017"/>
    <n v="145"/>
    <n v="0.25"/>
    <n v="288187500"/>
    <s v="SO0315-PD0017"/>
    <x v="17"/>
    <x v="1"/>
  </r>
  <r>
    <s v="SO0315"/>
    <s v="PD0019"/>
    <n v="109"/>
    <n v="0.2"/>
    <n v="222272800"/>
    <s v="SO0315-PD0019"/>
    <x v="11"/>
    <x v="1"/>
  </r>
  <r>
    <s v="SO0315"/>
    <s v="PD0013"/>
    <n v="96"/>
    <n v="0.15"/>
    <n v="39086400"/>
    <s v="SO0315-PD0013"/>
    <x v="16"/>
    <x v="8"/>
  </r>
  <r>
    <s v="SO0316"/>
    <s v="PD0005"/>
    <n v="27"/>
    <n v="0.1"/>
    <n v="53338500"/>
    <s v="SO0316-PD0005"/>
    <x v="19"/>
    <x v="6"/>
  </r>
  <r>
    <s v="SO0316"/>
    <s v="PD0007"/>
    <n v="93"/>
    <n v="7.0000000000000007E-2"/>
    <n v="276768000"/>
    <s v="SO0316-PD0007"/>
    <x v="9"/>
    <x v="6"/>
  </r>
  <r>
    <s v="SO0316"/>
    <s v="PD0010"/>
    <n v="35"/>
    <n v="0.21"/>
    <n v="8986250"/>
    <s v="SO0316-PD0010"/>
    <x v="5"/>
    <x v="5"/>
  </r>
  <r>
    <s v="SO0317"/>
    <s v="PD0014"/>
    <n v="32"/>
    <n v="0.09"/>
    <n v="7775040"/>
    <s v="SO0317-PD0014"/>
    <x v="4"/>
    <x v="4"/>
  </r>
  <r>
    <s v="SO0317"/>
    <s v="PD0010"/>
    <n v="99"/>
    <n v="0.21"/>
    <n v="25418250"/>
    <s v="SO0317-PD0010"/>
    <x v="5"/>
    <x v="5"/>
  </r>
  <r>
    <s v="SO0317"/>
    <s v="PD0015"/>
    <n v="93"/>
    <n v="0.21"/>
    <n v="9984573"/>
    <s v="SO0317-PD0015"/>
    <x v="1"/>
    <x v="1"/>
  </r>
  <r>
    <s v="SO0318"/>
    <s v="PD0014"/>
    <n v="123"/>
    <n v="0.24"/>
    <n v="24959160"/>
    <s v="SO0318-PD0014"/>
    <x v="4"/>
    <x v="4"/>
  </r>
  <r>
    <s v="SO0318"/>
    <s v="PD0018"/>
    <n v="54"/>
    <n v="0.17"/>
    <n v="23844240"/>
    <s v="SO0318-PD0018"/>
    <x v="6"/>
    <x v="1"/>
  </r>
  <r>
    <s v="SO0318"/>
    <s v="PD0019"/>
    <n v="85"/>
    <n v="0.1"/>
    <n v="194998500"/>
    <s v="SO0318-PD0019"/>
    <x v="11"/>
    <x v="1"/>
  </r>
  <r>
    <s v="SO0319"/>
    <s v="PD0011"/>
    <n v="75"/>
    <n v="0.25"/>
    <n v="132693750"/>
    <s v="SO0319-PD0011"/>
    <x v="2"/>
    <x v="2"/>
  </r>
  <r>
    <s v="SO0320"/>
    <s v="PD0009"/>
    <n v="56"/>
    <n v="0.16"/>
    <n v="6068160"/>
    <s v="SO0320-PD0009"/>
    <x v="10"/>
    <x v="5"/>
  </r>
  <r>
    <s v="SO0320"/>
    <s v="PD0014"/>
    <n v="44"/>
    <n v="0.08"/>
    <n v="10808160"/>
    <s v="SO0320-PD0014"/>
    <x v="4"/>
    <x v="4"/>
  </r>
  <r>
    <s v="SO0321"/>
    <s v="PD0003"/>
    <n v="59"/>
    <n v="0.16"/>
    <n v="46140360"/>
    <s v="SO0321-PD0003"/>
    <x v="14"/>
    <x v="7"/>
  </r>
  <r>
    <s v="SO0321"/>
    <s v="PD0008"/>
    <n v="131"/>
    <n v="0.24"/>
    <n v="14834440"/>
    <s v="SO0321-PD0008"/>
    <x v="3"/>
    <x v="3"/>
  </r>
  <r>
    <s v="SO0321"/>
    <s v="PD0013"/>
    <n v="36"/>
    <n v="0.13"/>
    <n v="15002280"/>
    <s v="SO0321-PD0013"/>
    <x v="16"/>
    <x v="8"/>
  </r>
  <r>
    <s v="SO0321"/>
    <s v="PD0001"/>
    <n v="145"/>
    <n v="0.19"/>
    <n v="29245050.000000004"/>
    <s v="SO0321-PD0001"/>
    <x v="12"/>
    <x v="0"/>
  </r>
  <r>
    <s v="SO0322"/>
    <s v="PD0005"/>
    <n v="105"/>
    <n v="0.06"/>
    <n v="216646500"/>
    <s v="SO0322-PD0005"/>
    <x v="19"/>
    <x v="6"/>
  </r>
  <r>
    <s v="SO0322"/>
    <s v="PD0008"/>
    <n v="91"/>
    <n v="0.17"/>
    <n v="11253970"/>
    <s v="SO0322-PD0008"/>
    <x v="3"/>
    <x v="3"/>
  </r>
  <r>
    <s v="SO0322"/>
    <s v="PD0012"/>
    <n v="33"/>
    <n v="0.23"/>
    <n v="143286990"/>
    <s v="SO0322-PD0012"/>
    <x v="7"/>
    <x v="2"/>
  </r>
  <r>
    <s v="SO0323"/>
    <s v="PD0005"/>
    <n v="145"/>
    <n v="0.18"/>
    <n v="260985500.00000003"/>
    <s v="SO0323-PD0005"/>
    <x v="19"/>
    <x v="6"/>
  </r>
  <r>
    <s v="SO0323"/>
    <s v="PD0006"/>
    <n v="140"/>
    <n v="0.08"/>
    <n v="26919200"/>
    <s v="SO0323-PD0006"/>
    <x v="13"/>
    <x v="6"/>
  </r>
  <r>
    <s v="SO0324"/>
    <s v="PD0004"/>
    <n v="112"/>
    <n v="7.0000000000000007E-2"/>
    <n v="22915200"/>
    <s v="SO0324-PD0004"/>
    <x v="15"/>
    <x v="7"/>
  </r>
  <r>
    <s v="SO0324"/>
    <s v="PD0019"/>
    <n v="48"/>
    <n v="0.21"/>
    <n v="96658080"/>
    <s v="SO0324-PD0019"/>
    <x v="11"/>
    <x v="1"/>
  </r>
  <r>
    <s v="SO0324"/>
    <s v="PD0011"/>
    <n v="76"/>
    <n v="0.14000000000000001"/>
    <n v="154184240"/>
    <s v="SO0324-PD0011"/>
    <x v="2"/>
    <x v="2"/>
  </r>
  <r>
    <s v="SO0324"/>
    <s v="PD0020"/>
    <n v="62"/>
    <n v="0.16"/>
    <n v="16717680"/>
    <s v="SO0324-PD0020"/>
    <x v="8"/>
    <x v="1"/>
  </r>
  <r>
    <s v="SO0325"/>
    <s v="PD0016"/>
    <n v="53"/>
    <n v="0.18"/>
    <n v="11603820"/>
    <s v="SO0325-PD0016"/>
    <x v="18"/>
    <x v="1"/>
  </r>
  <r>
    <s v="SO0325"/>
    <s v="PD0007"/>
    <n v="50"/>
    <n v="0.15"/>
    <n v="136000000"/>
    <s v="SO0325-PD0007"/>
    <x v="9"/>
    <x v="6"/>
  </r>
  <r>
    <s v="SO0326"/>
    <s v="PD0009"/>
    <n v="54"/>
    <n v="7.0000000000000007E-2"/>
    <n v="6478380"/>
    <s v="SO0326-PD0009"/>
    <x v="10"/>
    <x v="5"/>
  </r>
  <r>
    <s v="SO0327"/>
    <s v="PD0017"/>
    <n v="132"/>
    <n v="0.11"/>
    <n v="311322000"/>
    <s v="SO0327-PD0017"/>
    <x v="17"/>
    <x v="1"/>
  </r>
  <r>
    <s v="SO0328"/>
    <s v="PD0008"/>
    <n v="76"/>
    <n v="0.17"/>
    <n v="9398920"/>
    <s v="SO0328-PD0008"/>
    <x v="3"/>
    <x v="3"/>
  </r>
  <r>
    <s v="SO0328"/>
    <s v="PD0009"/>
    <n v="111"/>
    <n v="0.2"/>
    <n v="11455200"/>
    <s v="SO0328-PD0009"/>
    <x v="10"/>
    <x v="5"/>
  </r>
  <r>
    <s v="SO0328"/>
    <s v="PD0003"/>
    <n v="110"/>
    <n v="0.24"/>
    <n v="77831600"/>
    <s v="SO0328-PD0003"/>
    <x v="14"/>
    <x v="7"/>
  </r>
  <r>
    <s v="SO0328"/>
    <s v="PD0018"/>
    <n v="122"/>
    <n v="0.15"/>
    <n v="55168400"/>
    <s v="SO0328-PD0018"/>
    <x v="6"/>
    <x v="1"/>
  </r>
  <r>
    <s v="SO0329"/>
    <s v="PD0019"/>
    <n v="128"/>
    <n v="0.14000000000000001"/>
    <n v="280593920"/>
    <s v="SO0329-PD0019"/>
    <x v="11"/>
    <x v="1"/>
  </r>
  <r>
    <s v="SO0329"/>
    <s v="PD0007"/>
    <n v="128"/>
    <n v="0.15"/>
    <n v="348160000"/>
    <s v="SO0329-PD0007"/>
    <x v="9"/>
    <x v="6"/>
  </r>
  <r>
    <s v="SO0330"/>
    <s v="PD0003"/>
    <n v="113"/>
    <n v="0.05"/>
    <n v="99942850"/>
    <s v="SO0330-PD0003"/>
    <x v="14"/>
    <x v="7"/>
  </r>
  <r>
    <s v="SO0330"/>
    <s v="PD0009"/>
    <n v="121"/>
    <n v="0.1"/>
    <n v="14048100"/>
    <s v="SO0330-PD0009"/>
    <x v="10"/>
    <x v="5"/>
  </r>
  <r>
    <s v="SO0330"/>
    <s v="PD0004"/>
    <n v="80"/>
    <n v="0.08"/>
    <n v="16192000"/>
    <s v="SO0330-PD0004"/>
    <x v="15"/>
    <x v="7"/>
  </r>
  <r>
    <s v="SO0330"/>
    <s v="PD0013"/>
    <n v="123"/>
    <n v="0.05"/>
    <n v="55971150"/>
    <s v="SO0330-PD0013"/>
    <x v="16"/>
    <x v="8"/>
  </r>
  <r>
    <s v="SO0330"/>
    <s v="PD0007"/>
    <n v="61"/>
    <n v="0.05"/>
    <n v="185440000"/>
    <s v="SO0330-PD0007"/>
    <x v="9"/>
    <x v="6"/>
  </r>
  <r>
    <s v="SO0331"/>
    <s v="PD0012"/>
    <n v="88"/>
    <n v="0.16"/>
    <n v="416834880"/>
    <s v="SO0331-PD0012"/>
    <x v="7"/>
    <x v="2"/>
  </r>
  <r>
    <s v="SO0331"/>
    <s v="PD0011"/>
    <n v="83"/>
    <n v="0.22"/>
    <n v="152721660"/>
    <s v="SO0331-PD0011"/>
    <x v="2"/>
    <x v="2"/>
  </r>
  <r>
    <s v="SO0331"/>
    <s v="PD0009"/>
    <n v="139"/>
    <n v="7.0000000000000007E-2"/>
    <n v="16675829.999999998"/>
    <s v="SO0331-PD0009"/>
    <x v="10"/>
    <x v="5"/>
  </r>
  <r>
    <s v="SO0331"/>
    <s v="PD0008"/>
    <n v="91"/>
    <n v="0.17"/>
    <n v="11253970"/>
    <s v="SO0331-PD0008"/>
    <x v="3"/>
    <x v="3"/>
  </r>
  <r>
    <s v="SO0332"/>
    <s v="PD0020"/>
    <n v="25"/>
    <n v="0.15"/>
    <n v="6821250"/>
    <s v="SO0332-PD0020"/>
    <x v="8"/>
    <x v="1"/>
  </r>
  <r>
    <s v="SO0332"/>
    <s v="PD0016"/>
    <n v="100"/>
    <n v="0.23"/>
    <n v="20559000"/>
    <s v="SO0332-PD0016"/>
    <x v="18"/>
    <x v="1"/>
  </r>
  <r>
    <s v="SO0332"/>
    <s v="PD0019"/>
    <n v="53"/>
    <n v="0.25"/>
    <n v="101322750"/>
    <s v="SO0332-PD0019"/>
    <x v="11"/>
    <x v="1"/>
  </r>
  <r>
    <s v="SO0332"/>
    <s v="PD0003"/>
    <n v="127"/>
    <n v="0.2"/>
    <n v="94589600"/>
    <s v="SO0332-PD0003"/>
    <x v="14"/>
    <x v="7"/>
  </r>
  <r>
    <s v="SO0333"/>
    <s v="PD0013"/>
    <n v="59"/>
    <n v="0.1"/>
    <n v="25434900"/>
    <s v="SO0333-PD0013"/>
    <x v="16"/>
    <x v="8"/>
  </r>
  <r>
    <s v="SO0333"/>
    <s v="PD0003"/>
    <n v="73"/>
    <n v="0.25"/>
    <n v="50972250"/>
    <s v="SO0333-PD0003"/>
    <x v="14"/>
    <x v="7"/>
  </r>
  <r>
    <s v="SO0333"/>
    <s v="PD0011"/>
    <n v="68"/>
    <n v="0.16"/>
    <n v="134746080"/>
    <s v="SO0333-PD0011"/>
    <x v="2"/>
    <x v="2"/>
  </r>
  <r>
    <s v="SO0334"/>
    <s v="PD0004"/>
    <n v="126"/>
    <n v="0.1"/>
    <n v="24948000"/>
    <s v="SO0334-PD0004"/>
    <x v="15"/>
    <x v="7"/>
  </r>
  <r>
    <s v="SO0334"/>
    <s v="PD0001"/>
    <n v="31"/>
    <n v="0.25"/>
    <n v="5789250"/>
    <s v="SO0334-PD0001"/>
    <x v="12"/>
    <x v="0"/>
  </r>
  <r>
    <s v="SO0334"/>
    <s v="PD0013"/>
    <n v="142"/>
    <n v="0.25"/>
    <n v="51013500"/>
    <s v="SO0334-PD0013"/>
    <x v="16"/>
    <x v="8"/>
  </r>
  <r>
    <s v="SO0334"/>
    <s v="PD0002"/>
    <n v="117"/>
    <n v="0.18"/>
    <n v="1918800.0000000002"/>
    <s v="SO0334-PD0002"/>
    <x v="0"/>
    <x v="0"/>
  </r>
  <r>
    <s v="SO0335"/>
    <s v="PD0011"/>
    <n v="121"/>
    <n v="0.15"/>
    <n v="242623150"/>
    <s v="SO0335-PD0011"/>
    <x v="2"/>
    <x v="2"/>
  </r>
  <r>
    <s v="SO0335"/>
    <s v="PD0019"/>
    <n v="85"/>
    <n v="0.06"/>
    <n v="203665100"/>
    <s v="SO0335-PD0019"/>
    <x v="11"/>
    <x v="1"/>
  </r>
  <r>
    <s v="SO0335"/>
    <s v="PD0020"/>
    <n v="115"/>
    <n v="0.1"/>
    <n v="33223500"/>
    <s v="SO0335-PD0020"/>
    <x v="8"/>
    <x v="1"/>
  </r>
  <r>
    <s v="SO0336"/>
    <s v="PD0009"/>
    <n v="133"/>
    <n v="0.13"/>
    <n v="14926590"/>
    <s v="SO0336-PD0009"/>
    <x v="10"/>
    <x v="5"/>
  </r>
  <r>
    <s v="SO0336"/>
    <s v="PD0007"/>
    <n v="74"/>
    <n v="7.0000000000000007E-2"/>
    <n v="220224000"/>
    <s v="SO0336-PD0007"/>
    <x v="9"/>
    <x v="6"/>
  </r>
  <r>
    <s v="SO0336"/>
    <s v="PD0014"/>
    <n v="55"/>
    <n v="0.18"/>
    <n v="12041700"/>
    <s v="SO0336-PD0014"/>
    <x v="4"/>
    <x v="4"/>
  </r>
  <r>
    <s v="SO0336"/>
    <s v="PD0005"/>
    <n v="44"/>
    <n v="0.17"/>
    <n v="80161400"/>
    <s v="SO0336-PD0005"/>
    <x v="19"/>
    <x v="6"/>
  </r>
  <r>
    <s v="SO0336"/>
    <s v="PD0004"/>
    <n v="58"/>
    <n v="0.14000000000000001"/>
    <n v="10973600"/>
    <s v="SO0336-PD0004"/>
    <x v="15"/>
    <x v="7"/>
  </r>
  <r>
    <s v="SO0336"/>
    <s v="PD0019"/>
    <n v="102"/>
    <n v="0.17"/>
    <n v="215798340"/>
    <s v="SO0336-PD0019"/>
    <x v="11"/>
    <x v="1"/>
  </r>
  <r>
    <s v="SO0337"/>
    <s v="PD0009"/>
    <n v="69"/>
    <n v="0.12"/>
    <n v="7832880"/>
    <s v="SO0337-PD0009"/>
    <x v="10"/>
    <x v="5"/>
  </r>
  <r>
    <s v="SO0337"/>
    <s v="PD0010"/>
    <n v="104"/>
    <n v="0.25"/>
    <n v="25350000"/>
    <s v="SO0337-PD0010"/>
    <x v="5"/>
    <x v="5"/>
  </r>
  <r>
    <s v="SO0337"/>
    <s v="PD0012"/>
    <n v="80"/>
    <n v="0.05"/>
    <n v="428564000"/>
    <s v="SO0337-PD0012"/>
    <x v="7"/>
    <x v="2"/>
  </r>
  <r>
    <s v="SO0337"/>
    <s v="PD0002"/>
    <n v="105"/>
    <n v="0.25"/>
    <n v="1575000"/>
    <s v="SO0337-PD0002"/>
    <x v="0"/>
    <x v="0"/>
  </r>
  <r>
    <s v="SO0338"/>
    <s v="PD0018"/>
    <n v="84"/>
    <n v="0.16"/>
    <n v="37537920"/>
    <s v="SO0338-PD0018"/>
    <x v="6"/>
    <x v="1"/>
  </r>
  <r>
    <s v="SO0338"/>
    <s v="PD0019"/>
    <n v="94"/>
    <n v="0.08"/>
    <n v="220437520"/>
    <s v="SO0338-PD0019"/>
    <x v="11"/>
    <x v="1"/>
  </r>
  <r>
    <s v="SO0338"/>
    <s v="PD0007"/>
    <n v="76"/>
    <n v="0.24"/>
    <n v="184832000"/>
    <s v="SO0338-PD0007"/>
    <x v="9"/>
    <x v="6"/>
  </r>
  <r>
    <s v="SO0339"/>
    <s v="PD0015"/>
    <n v="123"/>
    <n v="0.18"/>
    <n v="13706874.000000002"/>
    <s v="SO0339-PD0015"/>
    <x v="1"/>
    <x v="1"/>
  </r>
  <r>
    <s v="SO0339"/>
    <s v="PD0009"/>
    <n v="58"/>
    <n v="0.23"/>
    <n v="5761140"/>
    <s v="SO0339-PD0009"/>
    <x v="10"/>
    <x v="5"/>
  </r>
  <r>
    <s v="SO0339"/>
    <s v="PD0018"/>
    <n v="45"/>
    <n v="0.17"/>
    <n v="19870200"/>
    <s v="SO0339-PD0018"/>
    <x v="6"/>
    <x v="1"/>
  </r>
  <r>
    <s v="SO0339"/>
    <s v="PD0010"/>
    <n v="137"/>
    <n v="0.14000000000000001"/>
    <n v="38291500"/>
    <s v="SO0339-PD0010"/>
    <x v="5"/>
    <x v="5"/>
  </r>
  <r>
    <s v="SO0340"/>
    <s v="PD0018"/>
    <n v="150"/>
    <n v="0.05"/>
    <n v="75810000"/>
    <s v="SO0340-PD0018"/>
    <x v="6"/>
    <x v="1"/>
  </r>
  <r>
    <s v="SO0341"/>
    <s v="PD0010"/>
    <n v="136"/>
    <n v="0.05"/>
    <n v="41990000"/>
    <s v="SO0341-PD0010"/>
    <x v="5"/>
    <x v="5"/>
  </r>
  <r>
    <s v="SO0341"/>
    <s v="PD0006"/>
    <n v="53"/>
    <n v="0.11"/>
    <n v="9858530"/>
    <s v="SO0341-PD0006"/>
    <x v="13"/>
    <x v="6"/>
  </r>
  <r>
    <s v="SO0342"/>
    <s v="PD0005"/>
    <n v="125"/>
    <n v="0.08"/>
    <n v="252425000"/>
    <s v="SO0342-PD0005"/>
    <x v="19"/>
    <x v="6"/>
  </r>
  <r>
    <s v="SO0342"/>
    <s v="PD0019"/>
    <n v="40"/>
    <n v="0.24"/>
    <n v="77489600"/>
    <s v="SO0342-PD0019"/>
    <x v="11"/>
    <x v="1"/>
  </r>
  <r>
    <s v="SO0342"/>
    <s v="PD0015"/>
    <n v="75"/>
    <n v="0.19"/>
    <n v="8255925.0000000009"/>
    <s v="SO0342-PD0015"/>
    <x v="1"/>
    <x v="1"/>
  </r>
  <r>
    <s v="SO0343"/>
    <s v="PD0014"/>
    <n v="81"/>
    <n v="0.12"/>
    <n v="19031760"/>
    <s v="SO0343-PD0014"/>
    <x v="4"/>
    <x v="4"/>
  </r>
  <r>
    <s v="SO0344"/>
    <s v="PD0003"/>
    <n v="55"/>
    <n v="0.16"/>
    <n v="43012200"/>
    <s v="SO0344-PD0003"/>
    <x v="14"/>
    <x v="7"/>
  </r>
  <r>
    <s v="SO0344"/>
    <s v="PD0013"/>
    <n v="134"/>
    <n v="0.12"/>
    <n v="56483680"/>
    <s v="SO0344-PD0013"/>
    <x v="16"/>
    <x v="8"/>
  </r>
  <r>
    <s v="SO0344"/>
    <s v="PD0020"/>
    <n v="106"/>
    <n v="0.09"/>
    <n v="30963660"/>
    <s v="SO0344-PD0020"/>
    <x v="8"/>
    <x v="1"/>
  </r>
  <r>
    <s v="SO0345"/>
    <s v="PD0007"/>
    <n v="45"/>
    <n v="0.24"/>
    <n v="109440000"/>
    <s v="SO0345-PD0007"/>
    <x v="9"/>
    <x v="6"/>
  </r>
  <r>
    <s v="SO0345"/>
    <s v="PD0016"/>
    <n v="86"/>
    <n v="0.23"/>
    <n v="17680740"/>
    <s v="SO0345-PD0016"/>
    <x v="18"/>
    <x v="1"/>
  </r>
  <r>
    <s v="SO0345"/>
    <s v="PD0003"/>
    <n v="68"/>
    <n v="0.24"/>
    <n v="48114080"/>
    <s v="SO0345-PD0003"/>
    <x v="14"/>
    <x v="7"/>
  </r>
  <r>
    <s v="SO0345"/>
    <s v="PD0015"/>
    <n v="109"/>
    <n v="0.25"/>
    <n v="11109825"/>
    <s v="SO0345-PD0015"/>
    <x v="1"/>
    <x v="1"/>
  </r>
  <r>
    <s v="SO0345"/>
    <s v="PD0017"/>
    <n v="78"/>
    <n v="0.2"/>
    <n v="165360000"/>
    <s v="SO0345-PD0017"/>
    <x v="17"/>
    <x v="1"/>
  </r>
  <r>
    <s v="SO0346"/>
    <s v="PD0016"/>
    <n v="39"/>
    <n v="0.13"/>
    <n v="9059310"/>
    <s v="SO0346-PD0016"/>
    <x v="18"/>
    <x v="1"/>
  </r>
  <r>
    <s v="SO0346"/>
    <s v="PD0015"/>
    <n v="91"/>
    <n v="0.14000000000000001"/>
    <n v="10635534"/>
    <s v="SO0346-PD0015"/>
    <x v="1"/>
    <x v="1"/>
  </r>
  <r>
    <s v="SO0346"/>
    <s v="PD0020"/>
    <n v="102"/>
    <n v="0.13"/>
    <n v="28485540"/>
    <s v="SO0346-PD0020"/>
    <x v="8"/>
    <x v="1"/>
  </r>
  <r>
    <s v="SO0346"/>
    <s v="PD0014"/>
    <n v="121"/>
    <n v="7.0000000000000007E-2"/>
    <n v="30045509.999999996"/>
    <s v="SO0346-PD0014"/>
    <x v="4"/>
    <x v="4"/>
  </r>
  <r>
    <s v="SO0347"/>
    <s v="PD0016"/>
    <n v="32"/>
    <n v="0.12"/>
    <n v="7518720"/>
    <s v="SO0347-PD0016"/>
    <x v="18"/>
    <x v="1"/>
  </r>
  <r>
    <s v="SO0348"/>
    <s v="PD0008"/>
    <n v="65"/>
    <n v="0.12"/>
    <n v="8522800"/>
    <s v="SO0348-PD0008"/>
    <x v="3"/>
    <x v="3"/>
  </r>
  <r>
    <s v="SO0348"/>
    <s v="PD0009"/>
    <n v="66"/>
    <n v="0.05"/>
    <n v="8088300"/>
    <s v="SO0348-PD0009"/>
    <x v="10"/>
    <x v="5"/>
  </r>
  <r>
    <s v="SO0348"/>
    <s v="PD0010"/>
    <n v="80"/>
    <n v="0.08"/>
    <n v="23920000"/>
    <s v="SO0348-PD0010"/>
    <x v="5"/>
    <x v="5"/>
  </r>
  <r>
    <s v="SO0348"/>
    <s v="PD0018"/>
    <n v="64"/>
    <n v="0.2"/>
    <n v="27238400"/>
    <s v="SO0348-PD0018"/>
    <x v="6"/>
    <x v="1"/>
  </r>
  <r>
    <s v="SO0348"/>
    <s v="PD0002"/>
    <n v="140"/>
    <n v="0.05"/>
    <n v="2660000"/>
    <s v="SO0348-PD0002"/>
    <x v="0"/>
    <x v="0"/>
  </r>
  <r>
    <s v="SO0349"/>
    <s v="PD0008"/>
    <n v="115"/>
    <n v="0.1"/>
    <n v="15421500"/>
    <s v="SO0349-PD0008"/>
    <x v="3"/>
    <x v="3"/>
  </r>
  <r>
    <s v="SO0349"/>
    <s v="PD0019"/>
    <n v="39"/>
    <n v="0.21"/>
    <n v="78534690"/>
    <s v="SO0349-PD0019"/>
    <x v="11"/>
    <x v="1"/>
  </r>
  <r>
    <s v="SO0350"/>
    <s v="PD0003"/>
    <n v="133"/>
    <n v="0.14000000000000001"/>
    <n v="106487780"/>
    <s v="SO0350-PD0003"/>
    <x v="14"/>
    <x v="7"/>
  </r>
  <r>
    <s v="SO0350"/>
    <s v="PD0018"/>
    <n v="133"/>
    <n v="0.14000000000000001"/>
    <n v="60850160"/>
    <s v="SO0350-PD0018"/>
    <x v="6"/>
    <x v="1"/>
  </r>
  <r>
    <s v="SO0350"/>
    <s v="PD0012"/>
    <n v="65"/>
    <n v="0.17"/>
    <n v="304224050"/>
    <s v="SO0350-PD0012"/>
    <x v="7"/>
    <x v="2"/>
  </r>
  <r>
    <s v="SO0351"/>
    <s v="PD0013"/>
    <n v="38"/>
    <n v="0.12"/>
    <n v="16017760"/>
    <s v="SO0351-PD0013"/>
    <x v="16"/>
    <x v="8"/>
  </r>
  <r>
    <s v="SO0352"/>
    <s v="PD0006"/>
    <n v="124"/>
    <n v="0.19"/>
    <n v="20991960"/>
    <s v="SO0352-PD0006"/>
    <x v="13"/>
    <x v="6"/>
  </r>
  <r>
    <s v="SO0352"/>
    <s v="PD0009"/>
    <n v="65"/>
    <n v="0.14000000000000001"/>
    <n v="7211100"/>
    <s v="SO0352-PD0009"/>
    <x v="10"/>
    <x v="5"/>
  </r>
  <r>
    <s v="SO0352"/>
    <s v="PD0002"/>
    <n v="48"/>
    <n v="0.19"/>
    <n v="777600"/>
    <s v="SO0352-PD0002"/>
    <x v="0"/>
    <x v="0"/>
  </r>
  <r>
    <s v="SO0353"/>
    <s v="PD0016"/>
    <n v="110"/>
    <n v="0.22"/>
    <n v="22908600"/>
    <s v="SO0353-PD0016"/>
    <x v="18"/>
    <x v="1"/>
  </r>
  <r>
    <s v="SO0354"/>
    <s v="PD0015"/>
    <n v="148"/>
    <n v="0.08"/>
    <n v="18504144"/>
    <s v="SO0354-PD0015"/>
    <x v="1"/>
    <x v="1"/>
  </r>
  <r>
    <s v="SO0354"/>
    <s v="PD0004"/>
    <n v="134"/>
    <n v="0.25"/>
    <n v="22110000"/>
    <s v="SO0354-PD0004"/>
    <x v="15"/>
    <x v="7"/>
  </r>
  <r>
    <s v="SO0354"/>
    <s v="PD0003"/>
    <n v="94"/>
    <n v="0.13"/>
    <n v="76137180"/>
    <s v="SO0354-PD0003"/>
    <x v="14"/>
    <x v="7"/>
  </r>
  <r>
    <s v="SO0354"/>
    <s v="PD0009"/>
    <n v="38"/>
    <n v="0.22"/>
    <n v="3823560"/>
    <s v="SO0354-PD0009"/>
    <x v="10"/>
    <x v="5"/>
  </r>
  <r>
    <s v="SO0354"/>
    <s v="PD0002"/>
    <n v="150"/>
    <n v="0.08"/>
    <n v="2760000"/>
    <s v="SO0354-PD0002"/>
    <x v="0"/>
    <x v="0"/>
  </r>
  <r>
    <s v="SO0355"/>
    <s v="PD0019"/>
    <n v="30"/>
    <n v="0.13"/>
    <n v="66528900"/>
    <s v="SO0355-PD0019"/>
    <x v="11"/>
    <x v="1"/>
  </r>
  <r>
    <s v="SO0355"/>
    <s v="PD0004"/>
    <n v="76"/>
    <n v="0.06"/>
    <n v="15716800"/>
    <s v="SO0355-PD0004"/>
    <x v="15"/>
    <x v="7"/>
  </r>
  <r>
    <s v="SO0355"/>
    <s v="PD0017"/>
    <n v="98"/>
    <n v="0.14000000000000001"/>
    <n v="223342000"/>
    <s v="SO0355-PD0017"/>
    <x v="17"/>
    <x v="1"/>
  </r>
  <r>
    <s v="SO0356"/>
    <s v="PD0014"/>
    <n v="60"/>
    <n v="0.23"/>
    <n v="12335400"/>
    <s v="SO0356-PD0014"/>
    <x v="4"/>
    <x v="4"/>
  </r>
  <r>
    <s v="SO0356"/>
    <s v="PD0004"/>
    <n v="33"/>
    <n v="0.22"/>
    <n v="5662800"/>
    <s v="SO0356-PD0004"/>
    <x v="15"/>
    <x v="7"/>
  </r>
  <r>
    <s v="SO0357"/>
    <s v="PD0007"/>
    <n v="78"/>
    <n v="0.23"/>
    <n v="192192000"/>
    <s v="SO0357-PD0007"/>
    <x v="9"/>
    <x v="6"/>
  </r>
  <r>
    <s v="SO0357"/>
    <s v="PD0005"/>
    <n v="146"/>
    <n v="0.23"/>
    <n v="246761900"/>
    <s v="SO0357-PD0005"/>
    <x v="19"/>
    <x v="6"/>
  </r>
  <r>
    <s v="SO0358"/>
    <s v="PD0010"/>
    <n v="109"/>
    <n v="0.19"/>
    <n v="28694250.000000004"/>
    <s v="SO0358-PD0010"/>
    <x v="5"/>
    <x v="5"/>
  </r>
  <r>
    <s v="SO0359"/>
    <s v="PD0002"/>
    <n v="141"/>
    <n v="0.23"/>
    <n v="2171400"/>
    <s v="SO0359-PD0002"/>
    <x v="0"/>
    <x v="0"/>
  </r>
  <r>
    <s v="SO0360"/>
    <s v="PD0008"/>
    <n v="135"/>
    <n v="0.12"/>
    <n v="17701200"/>
    <s v="SO0360-PD0008"/>
    <x v="3"/>
    <x v="3"/>
  </r>
  <r>
    <s v="SO0360"/>
    <s v="PD0015"/>
    <n v="27"/>
    <n v="0.25"/>
    <n v="2751975"/>
    <s v="SO0360-PD0015"/>
    <x v="1"/>
    <x v="1"/>
  </r>
  <r>
    <s v="SO0361"/>
    <s v="PD0001"/>
    <n v="49"/>
    <n v="0.19"/>
    <n v="9882810"/>
    <s v="SO0361-PD0001"/>
    <x v="12"/>
    <x v="0"/>
  </r>
  <r>
    <s v="SO0361"/>
    <s v="PD0008"/>
    <n v="119"/>
    <n v="7.0000000000000007E-2"/>
    <n v="16489829.999999998"/>
    <s v="SO0361-PD0008"/>
    <x v="3"/>
    <x v="3"/>
  </r>
  <r>
    <s v="SO0362"/>
    <s v="PD0008"/>
    <n v="64"/>
    <n v="0.23"/>
    <n v="7342720"/>
    <s v="SO0362-PD0008"/>
    <x v="3"/>
    <x v="3"/>
  </r>
  <r>
    <s v="SO0362"/>
    <s v="PD0019"/>
    <n v="34"/>
    <n v="0.14000000000000001"/>
    <n v="74532760"/>
    <s v="SO0362-PD0019"/>
    <x v="11"/>
    <x v="1"/>
  </r>
  <r>
    <s v="SO0362"/>
    <s v="PD0017"/>
    <n v="46"/>
    <n v="0.06"/>
    <n v="114586000"/>
    <s v="SO0362-PD0017"/>
    <x v="17"/>
    <x v="1"/>
  </r>
  <r>
    <s v="SO0363"/>
    <s v="PD0004"/>
    <n v="44"/>
    <n v="0.12"/>
    <n v="8518400"/>
    <s v="SO0363-PD0004"/>
    <x v="15"/>
    <x v="7"/>
  </r>
  <r>
    <s v="SO0363"/>
    <s v="PD0002"/>
    <n v="97"/>
    <n v="0.19"/>
    <n v="1571400"/>
    <s v="SO0363-PD0002"/>
    <x v="0"/>
    <x v="0"/>
  </r>
  <r>
    <s v="SO0363"/>
    <s v="PD0015"/>
    <n v="115"/>
    <n v="0.08"/>
    <n v="14378220"/>
    <s v="SO0363-PD0015"/>
    <x v="1"/>
    <x v="1"/>
  </r>
  <r>
    <s v="SO0364"/>
    <s v="PD0007"/>
    <n v="33"/>
    <n v="0.11"/>
    <n v="93984000"/>
    <s v="SO0364-PD0007"/>
    <x v="9"/>
    <x v="6"/>
  </r>
  <r>
    <s v="SO0364"/>
    <s v="PD0004"/>
    <n v="36"/>
    <n v="0.16"/>
    <n v="6652800"/>
    <s v="SO0364-PD0004"/>
    <x v="15"/>
    <x v="7"/>
  </r>
  <r>
    <s v="SO0364"/>
    <s v="PD0019"/>
    <n v="43"/>
    <n v="0.2"/>
    <n v="87685600"/>
    <s v="SO0364-PD0019"/>
    <x v="11"/>
    <x v="1"/>
  </r>
  <r>
    <s v="SO0364"/>
    <s v="PD0003"/>
    <n v="75"/>
    <n v="0.09"/>
    <n v="63540750"/>
    <s v="SO0364-PD0003"/>
    <x v="14"/>
    <x v="7"/>
  </r>
  <r>
    <s v="SO0365"/>
    <s v="PD0001"/>
    <n v="99"/>
    <n v="0.1"/>
    <n v="22185900"/>
    <s v="SO0365-PD0001"/>
    <x v="12"/>
    <x v="0"/>
  </r>
  <r>
    <s v="SO0365"/>
    <s v="PD0016"/>
    <n v="49"/>
    <n v="0.17"/>
    <n v="10858890"/>
    <s v="SO0365-PD0016"/>
    <x v="18"/>
    <x v="1"/>
  </r>
  <r>
    <s v="SO0365"/>
    <s v="PD0015"/>
    <n v="57"/>
    <n v="0.19"/>
    <n v="6274503"/>
    <s v="SO0365-PD0015"/>
    <x v="1"/>
    <x v="1"/>
  </r>
  <r>
    <s v="SO0366"/>
    <s v="PD0009"/>
    <n v="101"/>
    <n v="0.25"/>
    <n v="9771750"/>
    <s v="SO0366-PD0009"/>
    <x v="10"/>
    <x v="5"/>
  </r>
  <r>
    <s v="SO0366"/>
    <s v="PD0015"/>
    <n v="129"/>
    <n v="0.1"/>
    <n v="15777990"/>
    <s v="SO0366-PD0015"/>
    <x v="1"/>
    <x v="1"/>
  </r>
  <r>
    <s v="SO0366"/>
    <s v="PD0020"/>
    <n v="91"/>
    <n v="0.14000000000000001"/>
    <n v="25121460"/>
    <s v="SO0366-PD0020"/>
    <x v="8"/>
    <x v="1"/>
  </r>
  <r>
    <s v="SO0366"/>
    <s v="PD0019"/>
    <n v="71"/>
    <n v="0.22"/>
    <n v="141163620"/>
    <s v="SO0366-PD0019"/>
    <x v="11"/>
    <x v="1"/>
  </r>
  <r>
    <s v="SO0366"/>
    <s v="PD0003"/>
    <n v="113"/>
    <n v="0.23"/>
    <n v="81006310"/>
    <s v="SO0366-PD0003"/>
    <x v="14"/>
    <x v="7"/>
  </r>
  <r>
    <s v="SO0367"/>
    <s v="PD0012"/>
    <n v="91"/>
    <n v="0.13"/>
    <n v="446439630"/>
    <s v="SO0367-PD0012"/>
    <x v="7"/>
    <x v="2"/>
  </r>
  <r>
    <s v="SO0367"/>
    <s v="PD0013"/>
    <n v="120"/>
    <n v="0.1"/>
    <n v="51732000"/>
    <s v="SO0367-PD0013"/>
    <x v="16"/>
    <x v="8"/>
  </r>
  <r>
    <s v="SO0367"/>
    <s v="PD0001"/>
    <n v="32"/>
    <n v="0.09"/>
    <n v="7250880"/>
    <s v="SO0367-PD0001"/>
    <x v="12"/>
    <x v="0"/>
  </r>
  <r>
    <s v="SO0367"/>
    <s v="PD0016"/>
    <n v="130"/>
    <n v="0.09"/>
    <n v="31586100"/>
    <s v="SO0367-PD0016"/>
    <x v="18"/>
    <x v="1"/>
  </r>
  <r>
    <s v="SO0367"/>
    <s v="PD0015"/>
    <n v="42"/>
    <n v="0.12"/>
    <n v="5022864"/>
    <s v="SO0367-PD0015"/>
    <x v="1"/>
    <x v="1"/>
  </r>
  <r>
    <s v="SO0368"/>
    <s v="PD0006"/>
    <n v="43"/>
    <n v="0.18"/>
    <n v="7369340.0000000009"/>
    <s v="SO0368-PD0006"/>
    <x v="13"/>
    <x v="6"/>
  </r>
  <r>
    <s v="SO0368"/>
    <s v="PD0009"/>
    <n v="88"/>
    <n v="0.1"/>
    <n v="10216800"/>
    <s v="SO0368-PD0009"/>
    <x v="10"/>
    <x v="5"/>
  </r>
  <r>
    <s v="SO0368"/>
    <s v="PD0008"/>
    <n v="80"/>
    <n v="0.25"/>
    <n v="8940000"/>
    <s v="SO0368-PD0008"/>
    <x v="3"/>
    <x v="3"/>
  </r>
  <r>
    <s v="SO0369"/>
    <s v="PD0009"/>
    <n v="53"/>
    <n v="0.13"/>
    <n v="5948190"/>
    <s v="SO0369-PD0009"/>
    <x v="10"/>
    <x v="5"/>
  </r>
  <r>
    <s v="SO0369"/>
    <s v="PD0001"/>
    <n v="28"/>
    <n v="0.17"/>
    <n v="5786760"/>
    <s v="SO0369-PD0001"/>
    <x v="12"/>
    <x v="0"/>
  </r>
  <r>
    <s v="SO0369"/>
    <s v="PD0002"/>
    <n v="46"/>
    <n v="0.05"/>
    <n v="874000"/>
    <s v="SO0369-PD0002"/>
    <x v="0"/>
    <x v="0"/>
  </r>
  <r>
    <s v="SO0370"/>
    <s v="PD0015"/>
    <n v="27"/>
    <n v="0.12"/>
    <n v="3228984"/>
    <s v="SO0370-PD0015"/>
    <x v="1"/>
    <x v="1"/>
  </r>
  <r>
    <s v="SO0370"/>
    <s v="PD0008"/>
    <n v="107"/>
    <n v="7.0000000000000007E-2"/>
    <n v="14826989.999999998"/>
    <s v="SO0370-PD0008"/>
    <x v="3"/>
    <x v="3"/>
  </r>
  <r>
    <s v="SO0370"/>
    <s v="PD0017"/>
    <n v="134"/>
    <n v="0.08"/>
    <n v="326692000"/>
    <s v="SO0370-PD0017"/>
    <x v="17"/>
    <x v="1"/>
  </r>
  <r>
    <s v="SO0371"/>
    <s v="PD0006"/>
    <n v="147"/>
    <n v="0.13"/>
    <n v="26729010"/>
    <s v="SO0371-PD0006"/>
    <x v="13"/>
    <x v="6"/>
  </r>
  <r>
    <s v="SO0371"/>
    <s v="PD0014"/>
    <n v="100"/>
    <n v="0.09"/>
    <n v="24297000"/>
    <s v="SO0371-PD0014"/>
    <x v="4"/>
    <x v="4"/>
  </r>
  <r>
    <s v="SO0371"/>
    <s v="PD0001"/>
    <n v="64"/>
    <n v="0.11"/>
    <n v="14183040"/>
    <s v="SO0371-PD0001"/>
    <x v="12"/>
    <x v="0"/>
  </r>
  <r>
    <s v="SO0371"/>
    <s v="PD0017"/>
    <n v="117"/>
    <n v="0.15"/>
    <n v="263542500"/>
    <s v="SO0371-PD0017"/>
    <x v="17"/>
    <x v="1"/>
  </r>
  <r>
    <s v="SO0371"/>
    <s v="PD0012"/>
    <n v="67"/>
    <n v="7.0000000000000007E-2"/>
    <n v="351366090"/>
    <s v="SO0371-PD0012"/>
    <x v="7"/>
    <x v="2"/>
  </r>
  <r>
    <s v="SO0372"/>
    <s v="PD0005"/>
    <n v="110"/>
    <n v="0.16"/>
    <n v="202818000"/>
    <s v="SO0372-PD0005"/>
    <x v="19"/>
    <x v="6"/>
  </r>
  <r>
    <s v="SO0372"/>
    <s v="PD0017"/>
    <n v="131"/>
    <n v="0.05"/>
    <n v="329792500"/>
    <s v="SO0372-PD0017"/>
    <x v="17"/>
    <x v="1"/>
  </r>
  <r>
    <s v="SO0372"/>
    <s v="PD0008"/>
    <n v="83"/>
    <n v="0.15"/>
    <n v="10511950"/>
    <s v="SO0372-PD0008"/>
    <x v="3"/>
    <x v="3"/>
  </r>
  <r>
    <s v="SO0372"/>
    <s v="PD0011"/>
    <n v="78"/>
    <n v="0.13"/>
    <n v="160081740"/>
    <s v="SO0372-PD0011"/>
    <x v="2"/>
    <x v="2"/>
  </r>
  <r>
    <s v="SO0372"/>
    <s v="PD0002"/>
    <n v="72"/>
    <n v="0.06"/>
    <n v="1353600"/>
    <s v="SO0372-PD0002"/>
    <x v="0"/>
    <x v="0"/>
  </r>
  <r>
    <s v="SO0373"/>
    <s v="PD0008"/>
    <n v="141"/>
    <n v="0.22"/>
    <n v="16387020"/>
    <s v="SO0373-PD0008"/>
    <x v="3"/>
    <x v="3"/>
  </r>
  <r>
    <s v="SO0373"/>
    <s v="PD0017"/>
    <n v="47"/>
    <n v="0.05"/>
    <n v="118322500"/>
    <s v="SO0373-PD0017"/>
    <x v="17"/>
    <x v="1"/>
  </r>
  <r>
    <s v="SO0373"/>
    <s v="PD0004"/>
    <n v="144"/>
    <n v="0.23"/>
    <n v="24393600"/>
    <s v="SO0373-PD0004"/>
    <x v="15"/>
    <x v="7"/>
  </r>
  <r>
    <s v="SO0374"/>
    <s v="PD0010"/>
    <n v="92"/>
    <n v="0.19"/>
    <n v="24219000"/>
    <s v="SO0374-PD0010"/>
    <x v="5"/>
    <x v="5"/>
  </r>
  <r>
    <s v="SO0374"/>
    <s v="PD0008"/>
    <n v="29"/>
    <n v="0.17"/>
    <n v="3586430"/>
    <s v="SO0374-PD0008"/>
    <x v="3"/>
    <x v="3"/>
  </r>
  <r>
    <s v="SO0375"/>
    <s v="PD0020"/>
    <n v="73"/>
    <n v="0.1"/>
    <n v="21089700"/>
    <s v="SO0375-PD0020"/>
    <x v="8"/>
    <x v="1"/>
  </r>
  <r>
    <s v="SO0375"/>
    <s v="PD0009"/>
    <n v="62"/>
    <n v="0.11"/>
    <n v="7118220"/>
    <s v="SO0375-PD0009"/>
    <x v="10"/>
    <x v="5"/>
  </r>
  <r>
    <s v="SO0375"/>
    <s v="PD0018"/>
    <n v="53"/>
    <n v="0.05"/>
    <n v="26786200"/>
    <s v="SO0375-PD0018"/>
    <x v="6"/>
    <x v="1"/>
  </r>
  <r>
    <s v="SO0375"/>
    <s v="PD0008"/>
    <n v="73"/>
    <n v="0.1"/>
    <n v="9789300"/>
    <s v="SO0375-PD0008"/>
    <x v="3"/>
    <x v="3"/>
  </r>
  <r>
    <s v="SO0376"/>
    <s v="PD0001"/>
    <n v="64"/>
    <n v="0.18"/>
    <n v="13067520.000000002"/>
    <s v="SO0376-PD0001"/>
    <x v="12"/>
    <x v="0"/>
  </r>
  <r>
    <s v="SO0376"/>
    <s v="PD0018"/>
    <n v="28"/>
    <n v="0.17"/>
    <n v="12363680"/>
    <s v="SO0376-PD0018"/>
    <x v="6"/>
    <x v="1"/>
  </r>
  <r>
    <s v="SO0376"/>
    <s v="PD0005"/>
    <n v="41"/>
    <n v="7.0000000000000007E-2"/>
    <n v="83695350"/>
    <s v="SO0376-PD0005"/>
    <x v="19"/>
    <x v="6"/>
  </r>
  <r>
    <s v="SO0377"/>
    <s v="PD0007"/>
    <n v="57"/>
    <n v="0.12"/>
    <n v="160512000"/>
    <s v="SO0377-PD0007"/>
    <x v="9"/>
    <x v="6"/>
  </r>
  <r>
    <s v="SO0378"/>
    <s v="PD0010"/>
    <n v="67"/>
    <n v="0.14000000000000001"/>
    <n v="18726500"/>
    <s v="SO0378-PD0010"/>
    <x v="5"/>
    <x v="5"/>
  </r>
  <r>
    <s v="SO0379"/>
    <s v="PD0018"/>
    <n v="120"/>
    <n v="0.2"/>
    <n v="51072000"/>
    <s v="SO0379-PD0018"/>
    <x v="6"/>
    <x v="1"/>
  </r>
  <r>
    <s v="SO0379"/>
    <s v="PD0010"/>
    <n v="54"/>
    <n v="0.21"/>
    <n v="13864500"/>
    <s v="SO0379-PD0010"/>
    <x v="5"/>
    <x v="5"/>
  </r>
  <r>
    <s v="SO0380"/>
    <s v="PD0016"/>
    <n v="40"/>
    <n v="0.11"/>
    <n v="9505200"/>
    <s v="SO0380-PD0016"/>
    <x v="18"/>
    <x v="1"/>
  </r>
  <r>
    <s v="SO0380"/>
    <s v="PD0013"/>
    <n v="148"/>
    <n v="0.18"/>
    <n v="58131440.000000007"/>
    <s v="SO0380-PD0013"/>
    <x v="16"/>
    <x v="8"/>
  </r>
  <r>
    <s v="SO0380"/>
    <s v="PD0005"/>
    <n v="37"/>
    <n v="0.21"/>
    <n v="64159850"/>
    <s v="SO0380-PD0005"/>
    <x v="19"/>
    <x v="6"/>
  </r>
  <r>
    <s v="SO0380"/>
    <s v="PD0010"/>
    <n v="149"/>
    <n v="0.25"/>
    <n v="36318750"/>
    <s v="SO0380-PD0010"/>
    <x v="5"/>
    <x v="5"/>
  </r>
  <r>
    <s v="SO0381"/>
    <s v="PD0014"/>
    <n v="109"/>
    <n v="7.0000000000000007E-2"/>
    <n v="27065790"/>
    <s v="SO0381-PD0014"/>
    <x v="4"/>
    <x v="4"/>
  </r>
  <r>
    <s v="SO0381"/>
    <s v="PD0017"/>
    <n v="142"/>
    <n v="0.16"/>
    <n v="316092000"/>
    <s v="SO0381-PD0017"/>
    <x v="17"/>
    <x v="1"/>
  </r>
  <r>
    <s v="SO0381"/>
    <s v="PD0008"/>
    <n v="149"/>
    <n v="0.24"/>
    <n v="16872760"/>
    <s v="SO0381-PD0008"/>
    <x v="3"/>
    <x v="3"/>
  </r>
  <r>
    <s v="SO0381"/>
    <s v="PD0005"/>
    <n v="121"/>
    <n v="0.17"/>
    <n v="220443850"/>
    <s v="SO0381-PD0005"/>
    <x v="19"/>
    <x v="6"/>
  </r>
  <r>
    <s v="SO0382"/>
    <s v="PD0015"/>
    <n v="38"/>
    <n v="0.22"/>
    <n v="4028076"/>
    <s v="SO0382-PD0015"/>
    <x v="1"/>
    <x v="1"/>
  </r>
  <r>
    <s v="SO0382"/>
    <s v="PD0001"/>
    <n v="126"/>
    <n v="0.18"/>
    <n v="25726680.000000004"/>
    <s v="SO0382-PD0001"/>
    <x v="12"/>
    <x v="0"/>
  </r>
  <r>
    <s v="SO0382"/>
    <s v="PD0013"/>
    <n v="52"/>
    <n v="0.14000000000000001"/>
    <n v="21420880"/>
    <s v="SO0382-PD0013"/>
    <x v="16"/>
    <x v="8"/>
  </r>
  <r>
    <s v="SO0382"/>
    <s v="PD0016"/>
    <n v="45"/>
    <n v="0.2"/>
    <n v="9612000"/>
    <s v="SO0382-PD0016"/>
    <x v="18"/>
    <x v="1"/>
  </r>
  <r>
    <s v="SO0383"/>
    <s v="PD0014"/>
    <n v="85"/>
    <n v="0.12"/>
    <n v="19971600"/>
    <s v="SO0383-PD0014"/>
    <x v="4"/>
    <x v="4"/>
  </r>
  <r>
    <s v="SO0383"/>
    <s v="PD0018"/>
    <n v="122"/>
    <n v="0.06"/>
    <n v="61009760"/>
    <s v="SO0383-PD0018"/>
    <x v="6"/>
    <x v="1"/>
  </r>
  <r>
    <s v="SO0384"/>
    <s v="PD0016"/>
    <n v="141"/>
    <n v="0.06"/>
    <n v="35388180"/>
    <s v="SO0384-PD0016"/>
    <x v="18"/>
    <x v="1"/>
  </r>
  <r>
    <s v="SO0384"/>
    <s v="PD0019"/>
    <n v="58"/>
    <n v="0.22"/>
    <n v="115316760"/>
    <s v="SO0384-PD0019"/>
    <x v="11"/>
    <x v="1"/>
  </r>
  <r>
    <s v="SO0385"/>
    <s v="PD0002"/>
    <n v="54"/>
    <n v="0.15"/>
    <n v="918000"/>
    <s v="SO0385-PD0002"/>
    <x v="0"/>
    <x v="0"/>
  </r>
  <r>
    <s v="SO0386"/>
    <s v="PD0001"/>
    <n v="43"/>
    <n v="0.05"/>
    <n v="10171650"/>
    <s v="SO0386-PD0001"/>
    <x v="12"/>
    <x v="0"/>
  </r>
  <r>
    <s v="SO0386"/>
    <s v="PD0019"/>
    <n v="90"/>
    <n v="0.05"/>
    <n v="217939500"/>
    <s v="SO0386-PD0019"/>
    <x v="11"/>
    <x v="1"/>
  </r>
  <r>
    <s v="SO0386"/>
    <s v="PD0008"/>
    <n v="26"/>
    <n v="0.06"/>
    <n v="3641560"/>
    <s v="SO0386-PD0008"/>
    <x v="3"/>
    <x v="3"/>
  </r>
  <r>
    <s v="SO0387"/>
    <s v="PD0015"/>
    <n v="93"/>
    <n v="0.21"/>
    <n v="9984573"/>
    <s v="SO0387-PD0015"/>
    <x v="1"/>
    <x v="1"/>
  </r>
  <r>
    <s v="SO0387"/>
    <s v="PD0010"/>
    <n v="27"/>
    <n v="0.22"/>
    <n v="6844500"/>
    <s v="SO0387-PD0010"/>
    <x v="5"/>
    <x v="5"/>
  </r>
  <r>
    <s v="SO0387"/>
    <s v="PD0012"/>
    <n v="72"/>
    <n v="0.22"/>
    <n v="316686240"/>
    <s v="SO0387-PD0012"/>
    <x v="7"/>
    <x v="2"/>
  </r>
  <r>
    <s v="SO0387"/>
    <s v="PD0013"/>
    <n v="43"/>
    <n v="0.1"/>
    <n v="18537300"/>
    <s v="SO0387-PD0013"/>
    <x v="16"/>
    <x v="8"/>
  </r>
  <r>
    <s v="SO0387"/>
    <s v="PD0006"/>
    <n v="111"/>
    <n v="0.16"/>
    <n v="19487160"/>
    <s v="SO0387-PD0006"/>
    <x v="13"/>
    <x v="6"/>
  </r>
  <r>
    <s v="SO0388"/>
    <s v="PD0020"/>
    <n v="101"/>
    <n v="0.14000000000000001"/>
    <n v="27882060"/>
    <s v="SO0388-PD0020"/>
    <x v="8"/>
    <x v="1"/>
  </r>
  <r>
    <s v="SO0388"/>
    <s v="PD0004"/>
    <n v="121"/>
    <n v="0.05"/>
    <n v="25289000"/>
    <s v="SO0388-PD0004"/>
    <x v="15"/>
    <x v="7"/>
  </r>
  <r>
    <s v="SO0388"/>
    <s v="PD0001"/>
    <n v="89"/>
    <n v="0.21"/>
    <n v="17507190"/>
    <s v="SO0388-PD0001"/>
    <x v="12"/>
    <x v="0"/>
  </r>
  <r>
    <s v="SO0389"/>
    <s v="PD0011"/>
    <n v="86"/>
    <n v="0.16"/>
    <n v="170414160"/>
    <s v="SO0389-PD0011"/>
    <x v="2"/>
    <x v="2"/>
  </r>
  <r>
    <s v="SO0390"/>
    <s v="PD0017"/>
    <n v="119"/>
    <n v="0.15"/>
    <n v="268047500"/>
    <s v="SO0390-PD0017"/>
    <x v="17"/>
    <x v="1"/>
  </r>
  <r>
    <s v="SO0390"/>
    <s v="PD0010"/>
    <n v="49"/>
    <n v="0.16"/>
    <n v="13377000"/>
    <s v="SO0390-PD0010"/>
    <x v="5"/>
    <x v="5"/>
  </r>
  <r>
    <s v="SO0390"/>
    <s v="PD0004"/>
    <n v="26"/>
    <n v="0.19"/>
    <n v="4633200"/>
    <s v="SO0390-PD0004"/>
    <x v="15"/>
    <x v="7"/>
  </r>
  <r>
    <s v="SO0390"/>
    <s v="PD0019"/>
    <n v="140"/>
    <n v="0.24"/>
    <n v="271213600"/>
    <s v="SO0390-PD0019"/>
    <x v="11"/>
    <x v="1"/>
  </r>
  <r>
    <s v="SO0391"/>
    <s v="PD0017"/>
    <n v="96"/>
    <n v="0.08"/>
    <n v="234048000"/>
    <s v="SO0391-PD0017"/>
    <x v="17"/>
    <x v="1"/>
  </r>
  <r>
    <s v="SO0391"/>
    <s v="PD0011"/>
    <n v="138"/>
    <n v="0.21"/>
    <n v="257178180"/>
    <s v="SO0391-PD0011"/>
    <x v="2"/>
    <x v="2"/>
  </r>
  <r>
    <s v="SO0391"/>
    <s v="PD0012"/>
    <n v="141"/>
    <n v="0.14000000000000001"/>
    <n v="683785140"/>
    <s v="SO0391-PD0012"/>
    <x v="7"/>
    <x v="2"/>
  </r>
  <r>
    <s v="SO0392"/>
    <s v="PD0002"/>
    <n v="76"/>
    <n v="0.06"/>
    <n v="1428800"/>
    <s v="SO0392-PD0002"/>
    <x v="0"/>
    <x v="0"/>
  </r>
  <r>
    <s v="SO0392"/>
    <s v="PD0019"/>
    <n v="35"/>
    <n v="0.18"/>
    <n v="73156300"/>
    <s v="SO0392-PD0019"/>
    <x v="11"/>
    <x v="1"/>
  </r>
  <r>
    <s v="SO0392"/>
    <s v="PD0007"/>
    <n v="85"/>
    <n v="0.09"/>
    <n v="247520000"/>
    <s v="SO0392-PD0007"/>
    <x v="9"/>
    <x v="6"/>
  </r>
  <r>
    <s v="SO0392"/>
    <s v="PD0014"/>
    <n v="47"/>
    <n v="0.23"/>
    <n v="9662730"/>
    <s v="SO0392-PD0014"/>
    <x v="4"/>
    <x v="4"/>
  </r>
  <r>
    <s v="SO0392"/>
    <s v="PD0005"/>
    <n v="49"/>
    <n v="0.11"/>
    <n v="95723950"/>
    <s v="SO0392-PD0005"/>
    <x v="19"/>
    <x v="6"/>
  </r>
  <r>
    <s v="SO0393"/>
    <s v="PD0006"/>
    <n v="59"/>
    <n v="0.06"/>
    <n v="11591140"/>
    <s v="SO0393-PD0006"/>
    <x v="13"/>
    <x v="6"/>
  </r>
  <r>
    <s v="SO0393"/>
    <s v="PD0012"/>
    <n v="130"/>
    <n v="0.05"/>
    <n v="696416500"/>
    <s v="SO0393-PD0012"/>
    <x v="7"/>
    <x v="2"/>
  </r>
  <r>
    <s v="SO0394"/>
    <s v="PD0007"/>
    <n v="99"/>
    <n v="0.24"/>
    <n v="240768000"/>
    <s v="SO0394-PD0007"/>
    <x v="9"/>
    <x v="6"/>
  </r>
  <r>
    <s v="SO0394"/>
    <s v="PD0019"/>
    <n v="113"/>
    <n v="7.0000000000000007E-2"/>
    <n v="267874409.99999997"/>
    <s v="SO0394-PD0019"/>
    <x v="11"/>
    <x v="1"/>
  </r>
  <r>
    <s v="SO0394"/>
    <s v="PD0013"/>
    <n v="74"/>
    <n v="0.22"/>
    <n v="27647880"/>
    <s v="SO0394-PD0013"/>
    <x v="16"/>
    <x v="8"/>
  </r>
  <r>
    <s v="SO0394"/>
    <s v="PD0003"/>
    <n v="59"/>
    <n v="0.1"/>
    <n v="49436100"/>
    <s v="SO0394-PD0003"/>
    <x v="14"/>
    <x v="7"/>
  </r>
  <r>
    <s v="SO0395"/>
    <s v="PD0002"/>
    <n v="34"/>
    <n v="0.05"/>
    <n v="646000"/>
    <s v="SO0395-PD0002"/>
    <x v="0"/>
    <x v="0"/>
  </r>
  <r>
    <s v="SO0395"/>
    <s v="PD0013"/>
    <n v="53"/>
    <n v="0.08"/>
    <n v="23356040"/>
    <s v="SO0395-PD0013"/>
    <x v="16"/>
    <x v="8"/>
  </r>
  <r>
    <s v="SO0395"/>
    <s v="PD0010"/>
    <n v="31"/>
    <n v="0.23"/>
    <n v="7757750"/>
    <s v="SO0395-PD0010"/>
    <x v="5"/>
    <x v="5"/>
  </r>
  <r>
    <s v="SO0395"/>
    <s v="PD0009"/>
    <n v="75"/>
    <n v="0.22"/>
    <n v="7546500"/>
    <s v="SO0395-PD0009"/>
    <x v="10"/>
    <x v="5"/>
  </r>
  <r>
    <s v="SO0395"/>
    <s v="PD0003"/>
    <n v="98"/>
    <n v="0.18"/>
    <n v="74815160"/>
    <s v="SO0395-PD0003"/>
    <x v="14"/>
    <x v="7"/>
  </r>
  <r>
    <s v="SO0396"/>
    <s v="PD0011"/>
    <n v="128"/>
    <n v="0.11"/>
    <n v="268737280"/>
    <s v="SO0396-PD0011"/>
    <x v="2"/>
    <x v="2"/>
  </r>
  <r>
    <s v="SO0396"/>
    <s v="PD0005"/>
    <n v="30"/>
    <n v="0.08"/>
    <n v="60582000"/>
    <s v="SO0396-PD0005"/>
    <x v="19"/>
    <x v="6"/>
  </r>
  <r>
    <s v="SO0396"/>
    <s v="PD0007"/>
    <n v="47"/>
    <n v="0.11"/>
    <n v="133856000"/>
    <s v="SO0396-PD0007"/>
    <x v="9"/>
    <x v="6"/>
  </r>
  <r>
    <s v="SO0397"/>
    <s v="PD0015"/>
    <n v="85"/>
    <n v="0.2"/>
    <n v="9241200"/>
    <s v="SO0397-PD0015"/>
    <x v="1"/>
    <x v="1"/>
  </r>
  <r>
    <s v="SO0397"/>
    <s v="PD0005"/>
    <n v="111"/>
    <n v="0.24"/>
    <n v="185170200"/>
    <s v="SO0397-PD0005"/>
    <x v="19"/>
    <x v="6"/>
  </r>
  <r>
    <s v="SO0397"/>
    <s v="PD0008"/>
    <n v="120"/>
    <n v="0.08"/>
    <n v="16449600"/>
    <s v="SO0397-PD0008"/>
    <x v="3"/>
    <x v="3"/>
  </r>
  <r>
    <s v="SO0398"/>
    <s v="PD0020"/>
    <n v="127"/>
    <n v="0.14000000000000001"/>
    <n v="35059620"/>
    <s v="SO0398-PD0020"/>
    <x v="8"/>
    <x v="1"/>
  </r>
  <r>
    <s v="SO0398"/>
    <s v="PD0006"/>
    <n v="133"/>
    <n v="0.08"/>
    <n v="25573240"/>
    <s v="SO0398-PD0006"/>
    <x v="13"/>
    <x v="6"/>
  </r>
  <r>
    <s v="SO0398"/>
    <s v="PD0017"/>
    <n v="46"/>
    <n v="0.16"/>
    <n v="102396000"/>
    <s v="SO0398-PD0017"/>
    <x v="17"/>
    <x v="1"/>
  </r>
  <r>
    <s v="SO0399"/>
    <s v="PD0011"/>
    <n v="51"/>
    <n v="0.17"/>
    <n v="99856470"/>
    <s v="SO0399-PD0011"/>
    <x v="2"/>
    <x v="2"/>
  </r>
  <r>
    <s v="SO0399"/>
    <s v="PD0017"/>
    <n v="63"/>
    <n v="0.19"/>
    <n v="135229500"/>
    <s v="SO0399-PD0017"/>
    <x v="17"/>
    <x v="1"/>
  </r>
  <r>
    <s v="SO0400"/>
    <s v="PD0008"/>
    <n v="82"/>
    <n v="0.13"/>
    <n v="10629660"/>
    <s v="SO0400-PD0008"/>
    <x v="3"/>
    <x v="3"/>
  </r>
  <r>
    <s v="SO0400"/>
    <s v="PD0001"/>
    <n v="140"/>
    <n v="0.08"/>
    <n v="32071200"/>
    <s v="SO0400-PD0001"/>
    <x v="12"/>
    <x v="0"/>
  </r>
  <r>
    <s v="SO0400"/>
    <s v="PD0005"/>
    <n v="101"/>
    <n v="0.21"/>
    <n v="175139050"/>
    <s v="SO0400-PD0005"/>
    <x v="19"/>
    <x v="6"/>
  </r>
  <r>
    <s v="SO0401"/>
    <s v="PD0009"/>
    <n v="94"/>
    <n v="0.15"/>
    <n v="10307100"/>
    <s v="SO0401-PD0009"/>
    <x v="10"/>
    <x v="5"/>
  </r>
  <r>
    <s v="SO0401"/>
    <s v="PD0005"/>
    <n v="28"/>
    <n v="0.17"/>
    <n v="51011800"/>
    <s v="SO0401-PD0005"/>
    <x v="19"/>
    <x v="6"/>
  </r>
  <r>
    <s v="SO0402"/>
    <s v="PD0002"/>
    <n v="32"/>
    <n v="0.21"/>
    <n v="505600"/>
    <s v="SO0402-PD0002"/>
    <x v="0"/>
    <x v="0"/>
  </r>
  <r>
    <s v="SO0402"/>
    <s v="PD0018"/>
    <n v="42"/>
    <n v="0.05"/>
    <n v="21226800"/>
    <s v="SO0402-PD0018"/>
    <x v="6"/>
    <x v="1"/>
  </r>
  <r>
    <s v="SO0402"/>
    <s v="PD0009"/>
    <n v="147"/>
    <n v="0.25"/>
    <n v="14222250"/>
    <s v="SO0402-PD0009"/>
    <x v="10"/>
    <x v="5"/>
  </r>
  <r>
    <s v="SO0403"/>
    <s v="PD0012"/>
    <n v="48"/>
    <n v="0.23"/>
    <n v="208417440"/>
    <s v="SO0403-PD0012"/>
    <x v="7"/>
    <x v="2"/>
  </r>
  <r>
    <s v="SO0404"/>
    <s v="PD0001"/>
    <n v="115"/>
    <n v="0.14000000000000001"/>
    <n v="24626100"/>
    <s v="SO0404-PD0001"/>
    <x v="12"/>
    <x v="0"/>
  </r>
  <r>
    <s v="SO0404"/>
    <s v="PD0011"/>
    <n v="144"/>
    <n v="0.13"/>
    <n v="295535520"/>
    <s v="SO0404-PD0011"/>
    <x v="2"/>
    <x v="2"/>
  </r>
  <r>
    <s v="SO0404"/>
    <s v="PD0002"/>
    <n v="26"/>
    <n v="0.1"/>
    <n v="468000"/>
    <s v="SO0404-PD0002"/>
    <x v="0"/>
    <x v="0"/>
  </r>
  <r>
    <s v="SO0405"/>
    <s v="PD0005"/>
    <n v="78"/>
    <n v="0.09"/>
    <n v="155801100"/>
    <s v="SO0405-PD0005"/>
    <x v="19"/>
    <x v="6"/>
  </r>
  <r>
    <s v="SO0406"/>
    <s v="PD0012"/>
    <n v="150"/>
    <n v="0.06"/>
    <n v="795099000"/>
    <s v="SO0406-PD0012"/>
    <x v="7"/>
    <x v="2"/>
  </r>
  <r>
    <s v="SO0406"/>
    <s v="PD0014"/>
    <n v="72"/>
    <n v="0.09"/>
    <n v="17493840"/>
    <s v="SO0406-PD0014"/>
    <x v="4"/>
    <x v="4"/>
  </r>
  <r>
    <s v="SO0406"/>
    <s v="PD0010"/>
    <n v="33"/>
    <n v="0.09"/>
    <n v="9759750"/>
    <s v="SO0406-PD0010"/>
    <x v="5"/>
    <x v="5"/>
  </r>
  <r>
    <s v="SO0406"/>
    <s v="PD0007"/>
    <n v="114"/>
    <n v="0.14000000000000001"/>
    <n v="313728000"/>
    <s v="SO0406-PD0007"/>
    <x v="9"/>
    <x v="6"/>
  </r>
  <r>
    <s v="SO0407"/>
    <s v="PD0016"/>
    <n v="123"/>
    <n v="7.0000000000000007E-2"/>
    <n v="30542129.999999996"/>
    <s v="SO0407-PD0016"/>
    <x v="18"/>
    <x v="1"/>
  </r>
  <r>
    <s v="SO0407"/>
    <s v="PD0011"/>
    <n v="78"/>
    <n v="0.17"/>
    <n v="152721660"/>
    <s v="SO0407-PD0011"/>
    <x v="2"/>
    <x v="2"/>
  </r>
  <r>
    <s v="SO0407"/>
    <s v="PD0009"/>
    <n v="139"/>
    <n v="0.11"/>
    <n v="15958590"/>
    <s v="SO0407-PD0009"/>
    <x v="10"/>
    <x v="5"/>
  </r>
  <r>
    <s v="SO0407"/>
    <s v="PD0004"/>
    <n v="38"/>
    <n v="0.23"/>
    <n v="6437200"/>
    <s v="SO0407-PD0004"/>
    <x v="15"/>
    <x v="7"/>
  </r>
  <r>
    <s v="SO0408"/>
    <s v="PD0016"/>
    <n v="48"/>
    <n v="0.25"/>
    <n v="9612000"/>
    <s v="SO0408-PD0016"/>
    <x v="18"/>
    <x v="1"/>
  </r>
  <r>
    <s v="SO0408"/>
    <s v="PD0008"/>
    <n v="90"/>
    <n v="0.08"/>
    <n v="12337200"/>
    <s v="SO0408-PD0008"/>
    <x v="3"/>
    <x v="3"/>
  </r>
  <r>
    <s v="SO0409"/>
    <s v="PD0006"/>
    <n v="94"/>
    <n v="0.2"/>
    <n v="15716800"/>
    <s v="SO0409-PD0006"/>
    <x v="13"/>
    <x v="6"/>
  </r>
  <r>
    <s v="SO0409"/>
    <s v="PD0008"/>
    <n v="60"/>
    <n v="7.0000000000000007E-2"/>
    <n v="8314199.9999999991"/>
    <s v="SO0409-PD0008"/>
    <x v="3"/>
    <x v="3"/>
  </r>
  <r>
    <s v="SO0410"/>
    <s v="PD0010"/>
    <n v="95"/>
    <n v="0.14000000000000001"/>
    <n v="26552500"/>
    <s v="SO0410-PD0010"/>
    <x v="5"/>
    <x v="5"/>
  </r>
  <r>
    <s v="SO0411"/>
    <s v="PD0019"/>
    <n v="29"/>
    <n v="0.1"/>
    <n v="66528900"/>
    <s v="SO0411-PD0019"/>
    <x v="11"/>
    <x v="1"/>
  </r>
  <r>
    <s v="SO0411"/>
    <s v="PD0006"/>
    <n v="81"/>
    <n v="0.1"/>
    <n v="15236100"/>
    <s v="SO0411-PD0006"/>
    <x v="13"/>
    <x v="6"/>
  </r>
  <r>
    <s v="SO0412"/>
    <s v="PD0020"/>
    <n v="126"/>
    <n v="0.25"/>
    <n v="30334500"/>
    <s v="SO0412-PD0020"/>
    <x v="8"/>
    <x v="1"/>
  </r>
  <r>
    <s v="SO0412"/>
    <s v="PD0016"/>
    <n v="60"/>
    <n v="0.09"/>
    <n v="14578200"/>
    <s v="SO0412-PD0016"/>
    <x v="18"/>
    <x v="1"/>
  </r>
  <r>
    <s v="SO0412"/>
    <s v="PD0011"/>
    <n v="87"/>
    <n v="0.2"/>
    <n v="164186400"/>
    <s v="SO0412-PD0011"/>
    <x v="2"/>
    <x v="2"/>
  </r>
  <r>
    <s v="SO0413"/>
    <s v="PD0010"/>
    <n v="25"/>
    <n v="0.16"/>
    <n v="6825000"/>
    <s v="SO0413-PD0010"/>
    <x v="5"/>
    <x v="5"/>
  </r>
  <r>
    <s v="SO0413"/>
    <s v="PD0019"/>
    <n v="135"/>
    <n v="0.15"/>
    <n v="292497750"/>
    <s v="SO0413-PD0019"/>
    <x v="11"/>
    <x v="1"/>
  </r>
  <r>
    <s v="SO0414"/>
    <s v="PD0006"/>
    <n v="53"/>
    <n v="0.22"/>
    <n v="8640060"/>
    <s v="SO0414-PD0006"/>
    <x v="13"/>
    <x v="6"/>
  </r>
  <r>
    <s v="SO0414"/>
    <s v="PD0011"/>
    <n v="124"/>
    <n v="0.18"/>
    <n v="239863120.00000003"/>
    <s v="SO0414-PD0011"/>
    <x v="2"/>
    <x v="2"/>
  </r>
  <r>
    <s v="SO0415"/>
    <s v="PD0012"/>
    <n v="145"/>
    <n v="7.0000000000000007E-2"/>
    <n v="760419150"/>
    <s v="SO0415-PD0012"/>
    <x v="7"/>
    <x v="2"/>
  </r>
  <r>
    <s v="SO0415"/>
    <s v="PD0013"/>
    <n v="66"/>
    <n v="0.2"/>
    <n v="25291200"/>
    <s v="SO0415-PD0013"/>
    <x v="16"/>
    <x v="8"/>
  </r>
  <r>
    <s v="SO0415"/>
    <s v="PD0015"/>
    <n v="101"/>
    <n v="0.22"/>
    <n v="10706202"/>
    <s v="SO0415-PD0015"/>
    <x v="1"/>
    <x v="1"/>
  </r>
  <r>
    <s v="SO0416"/>
    <s v="PD0002"/>
    <n v="103"/>
    <n v="0.06"/>
    <n v="1936400"/>
    <s v="SO0416-PD0002"/>
    <x v="0"/>
    <x v="0"/>
  </r>
  <r>
    <s v="SO0416"/>
    <s v="PD0017"/>
    <n v="53"/>
    <n v="0.09"/>
    <n v="127809500"/>
    <s v="SO0416-PD0017"/>
    <x v="17"/>
    <x v="1"/>
  </r>
  <r>
    <s v="SO0416"/>
    <s v="PD0006"/>
    <n v="61"/>
    <n v="0.05"/>
    <n v="12111550"/>
    <s v="SO0416-PD0006"/>
    <x v="13"/>
    <x v="6"/>
  </r>
  <r>
    <s v="SO0417"/>
    <s v="PD0008"/>
    <n v="82"/>
    <n v="0.14000000000000001"/>
    <n v="10507480"/>
    <s v="SO0417-PD0008"/>
    <x v="3"/>
    <x v="3"/>
  </r>
  <r>
    <s v="SO0417"/>
    <s v="PD0001"/>
    <n v="42"/>
    <n v="0.2"/>
    <n v="8366400"/>
    <s v="SO0417-PD0001"/>
    <x v="12"/>
    <x v="0"/>
  </r>
  <r>
    <s v="SO0417"/>
    <s v="PD0002"/>
    <n v="38"/>
    <n v="0.24"/>
    <n v="577600"/>
    <s v="SO0417-PD0002"/>
    <x v="0"/>
    <x v="0"/>
  </r>
  <r>
    <s v="SO0418"/>
    <s v="PD0015"/>
    <n v="66"/>
    <n v="0.24"/>
    <n v="6816744"/>
    <s v="SO0418-PD0015"/>
    <x v="1"/>
    <x v="1"/>
  </r>
  <r>
    <s v="SO0419"/>
    <s v="PD0019"/>
    <n v="111"/>
    <n v="7.0000000000000007E-2"/>
    <n v="263133269.99999997"/>
    <s v="SO0419-PD0019"/>
    <x v="11"/>
    <x v="1"/>
  </r>
  <r>
    <s v="SO0419"/>
    <s v="PD0016"/>
    <n v="111"/>
    <n v="7.0000000000000007E-2"/>
    <n v="27562410"/>
    <s v="SO0419-PD0016"/>
    <x v="18"/>
    <x v="1"/>
  </r>
  <r>
    <s v="SO0419"/>
    <s v="PD0020"/>
    <n v="81"/>
    <n v="0.21"/>
    <n v="20540790"/>
    <s v="SO0419-PD0020"/>
    <x v="8"/>
    <x v="1"/>
  </r>
  <r>
    <s v="SO0419"/>
    <s v="PD0009"/>
    <n v="150"/>
    <n v="0.18"/>
    <n v="15867000.000000002"/>
    <s v="SO0419-PD0009"/>
    <x v="10"/>
    <x v="5"/>
  </r>
  <r>
    <s v="SO0419"/>
    <s v="PD0007"/>
    <n v="35"/>
    <n v="0.22"/>
    <n v="87360000"/>
    <s v="SO0419-PD0007"/>
    <x v="9"/>
    <x v="6"/>
  </r>
  <r>
    <s v="SO0420"/>
    <s v="PD0004"/>
    <n v="128"/>
    <n v="7.0000000000000007E-2"/>
    <n v="26188800"/>
    <s v="SO0420-PD0004"/>
    <x v="15"/>
    <x v="7"/>
  </r>
  <r>
    <s v="SO0420"/>
    <s v="PD0015"/>
    <n v="70"/>
    <n v="0.24"/>
    <n v="7229880"/>
    <s v="SO0420-PD0015"/>
    <x v="1"/>
    <x v="1"/>
  </r>
  <r>
    <s v="SO0421"/>
    <s v="PD0001"/>
    <n v="53"/>
    <n v="0.25"/>
    <n v="9897750"/>
    <s v="SO0421-PD0001"/>
    <x v="12"/>
    <x v="0"/>
  </r>
  <r>
    <s v="SO0421"/>
    <s v="PD0011"/>
    <n v="26"/>
    <n v="0.12"/>
    <n v="53973920"/>
    <s v="SO0421-PD0011"/>
    <x v="2"/>
    <x v="2"/>
  </r>
  <r>
    <s v="SO0421"/>
    <s v="PD0014"/>
    <n v="59"/>
    <n v="0.16"/>
    <n v="13232520"/>
    <s v="SO0421-PD0014"/>
    <x v="4"/>
    <x v="4"/>
  </r>
  <r>
    <s v="SO0422"/>
    <s v="PD0001"/>
    <n v="86"/>
    <n v="0.13"/>
    <n v="18630180"/>
    <s v="SO0422-PD0001"/>
    <x v="12"/>
    <x v="0"/>
  </r>
  <r>
    <s v="SO0422"/>
    <s v="PD0017"/>
    <n v="129"/>
    <n v="7.0000000000000007E-2"/>
    <n v="317920500"/>
    <s v="SO0422-PD0017"/>
    <x v="17"/>
    <x v="1"/>
  </r>
  <r>
    <s v="SO0422"/>
    <s v="PD0005"/>
    <n v="136"/>
    <n v="0.16"/>
    <n v="250756800"/>
    <s v="SO0422-PD0005"/>
    <x v="19"/>
    <x v="6"/>
  </r>
  <r>
    <s v="SO0423"/>
    <s v="PD0003"/>
    <n v="121"/>
    <n v="0.2"/>
    <n v="90120800"/>
    <s v="SO0423-PD0003"/>
    <x v="14"/>
    <x v="7"/>
  </r>
  <r>
    <s v="SO0423"/>
    <s v="PD0001"/>
    <n v="49"/>
    <n v="0.17"/>
    <n v="10126830"/>
    <s v="SO0423-PD0001"/>
    <x v="12"/>
    <x v="0"/>
  </r>
  <r>
    <s v="SO0424"/>
    <s v="PD0011"/>
    <n v="100"/>
    <n v="0.1"/>
    <n v="212310000"/>
    <s v="SO0424-PD0011"/>
    <x v="2"/>
    <x v="2"/>
  </r>
  <r>
    <s v="SO0425"/>
    <s v="PD0008"/>
    <n v="61"/>
    <n v="0.23"/>
    <n v="6998530"/>
    <s v="SO0425-PD0008"/>
    <x v="3"/>
    <x v="3"/>
  </r>
  <r>
    <s v="SO0425"/>
    <s v="PD0013"/>
    <n v="145"/>
    <n v="0.14000000000000001"/>
    <n v="59731300"/>
    <s v="SO0425-PD0013"/>
    <x v="16"/>
    <x v="8"/>
  </r>
  <r>
    <s v="SO0425"/>
    <s v="PD0014"/>
    <n v="39"/>
    <n v="0.06"/>
    <n v="9788220"/>
    <s v="SO0425-PD0014"/>
    <x v="4"/>
    <x v="4"/>
  </r>
  <r>
    <s v="SO0425"/>
    <s v="PD0010"/>
    <n v="89"/>
    <n v="0.15"/>
    <n v="24586250"/>
    <s v="SO0425-PD0010"/>
    <x v="5"/>
    <x v="5"/>
  </r>
  <r>
    <s v="SO0426"/>
    <s v="PD0008"/>
    <n v="119"/>
    <n v="0.24"/>
    <n v="13475560"/>
    <s v="SO0426-PD0008"/>
    <x v="3"/>
    <x v="3"/>
  </r>
  <r>
    <s v="SO0426"/>
    <s v="PD0003"/>
    <n v="73"/>
    <n v="0.06"/>
    <n v="63885220"/>
    <s v="SO0426-PD0003"/>
    <x v="14"/>
    <x v="7"/>
  </r>
  <r>
    <s v="SO0426"/>
    <s v="PD0011"/>
    <n v="130"/>
    <n v="0.15"/>
    <n v="260669500"/>
    <s v="SO0426-PD0011"/>
    <x v="2"/>
    <x v="2"/>
  </r>
  <r>
    <s v="SO0426"/>
    <s v="PD0004"/>
    <n v="144"/>
    <n v="0.19"/>
    <n v="25660800"/>
    <s v="SO0426-PD0004"/>
    <x v="15"/>
    <x v="7"/>
  </r>
  <r>
    <s v="SO0427"/>
    <s v="PD0008"/>
    <n v="25"/>
    <n v="0.11"/>
    <n v="3315250"/>
    <s v="SO0427-PD0008"/>
    <x v="3"/>
    <x v="3"/>
  </r>
  <r>
    <s v="SO0427"/>
    <s v="PD0017"/>
    <n v="107"/>
    <n v="0.2"/>
    <n v="226840000"/>
    <s v="SO0427-PD0017"/>
    <x v="17"/>
    <x v="1"/>
  </r>
  <r>
    <s v="SO0428"/>
    <s v="PD0019"/>
    <n v="77"/>
    <n v="0.11"/>
    <n v="174682970"/>
    <s v="SO0428-PD0019"/>
    <x v="11"/>
    <x v="1"/>
  </r>
  <r>
    <s v="SO0428"/>
    <s v="PD0018"/>
    <n v="59"/>
    <n v="0.21"/>
    <n v="24796520"/>
    <s v="SO0428-PD0018"/>
    <x v="6"/>
    <x v="1"/>
  </r>
  <r>
    <s v="SO0428"/>
    <s v="PD0011"/>
    <n v="60"/>
    <n v="0.22"/>
    <n v="110401200"/>
    <s v="SO0428-PD0011"/>
    <x v="2"/>
    <x v="2"/>
  </r>
  <r>
    <s v="SO0428"/>
    <s v="PD0017"/>
    <n v="120"/>
    <n v="0.24"/>
    <n v="241680000"/>
    <s v="SO0428-PD0017"/>
    <x v="17"/>
    <x v="1"/>
  </r>
  <r>
    <s v="SO0428"/>
    <s v="PD0012"/>
    <n v="47"/>
    <n v="0.13"/>
    <n v="230578710"/>
    <s v="SO0428-PD0012"/>
    <x v="7"/>
    <x v="2"/>
  </r>
  <r>
    <s v="SO0429"/>
    <s v="PD0010"/>
    <n v="125"/>
    <n v="0.1"/>
    <n v="36562500"/>
    <s v="SO0429-PD0010"/>
    <x v="5"/>
    <x v="5"/>
  </r>
  <r>
    <s v="SO0430"/>
    <s v="PD0019"/>
    <n v="108"/>
    <n v="0.14000000000000001"/>
    <n v="236751120"/>
    <s v="SO0430-PD0019"/>
    <x v="11"/>
    <x v="1"/>
  </r>
  <r>
    <s v="SO0430"/>
    <s v="PD0003"/>
    <n v="61"/>
    <n v="0.18"/>
    <n v="46568620"/>
    <s v="SO0430-PD0003"/>
    <x v="14"/>
    <x v="7"/>
  </r>
  <r>
    <s v="SO0430"/>
    <s v="PD0001"/>
    <n v="109"/>
    <n v="0.24"/>
    <n v="20627160"/>
    <s v="SO0430-PD0001"/>
    <x v="12"/>
    <x v="0"/>
  </r>
  <r>
    <s v="SO0431"/>
    <s v="PD0011"/>
    <n v="95"/>
    <n v="0.21"/>
    <n v="177042950"/>
    <s v="SO0431-PD0011"/>
    <x v="2"/>
    <x v="2"/>
  </r>
  <r>
    <s v="SO0431"/>
    <s v="PD0013"/>
    <n v="55"/>
    <n v="7.0000000000000007E-2"/>
    <n v="24500850"/>
    <s v="SO0431-PD0013"/>
    <x v="16"/>
    <x v="8"/>
  </r>
  <r>
    <s v="SO0431"/>
    <s v="PD0009"/>
    <n v="106"/>
    <n v="0.14000000000000001"/>
    <n v="11759640"/>
    <s v="SO0431-PD0009"/>
    <x v="10"/>
    <x v="5"/>
  </r>
  <r>
    <s v="SO0432"/>
    <s v="PD0017"/>
    <n v="123"/>
    <n v="0.19"/>
    <n v="264019500.00000003"/>
    <s v="SO0432-PD0017"/>
    <x v="17"/>
    <x v="1"/>
  </r>
  <r>
    <s v="SO0433"/>
    <s v="PD0003"/>
    <n v="50"/>
    <n v="0.17"/>
    <n v="38636500"/>
    <s v="SO0433-PD0003"/>
    <x v="14"/>
    <x v="7"/>
  </r>
  <r>
    <s v="SO0433"/>
    <s v="PD0012"/>
    <n v="29"/>
    <n v="0.12"/>
    <n v="143907280"/>
    <s v="SO0433-PD0012"/>
    <x v="7"/>
    <x v="2"/>
  </r>
  <r>
    <s v="SO0434"/>
    <s v="PD0012"/>
    <n v="57"/>
    <n v="0.18"/>
    <n v="263566860.00000003"/>
    <s v="SO0434-PD0012"/>
    <x v="7"/>
    <x v="2"/>
  </r>
  <r>
    <s v="SO0434"/>
    <s v="PD0011"/>
    <n v="65"/>
    <n v="0.13"/>
    <n v="133401450"/>
    <s v="SO0434-PD0011"/>
    <x v="2"/>
    <x v="2"/>
  </r>
  <r>
    <s v="SO0434"/>
    <s v="PD0015"/>
    <n v="126"/>
    <n v="0.11"/>
    <n v="15239826"/>
    <s v="SO0434-PD0015"/>
    <x v="1"/>
    <x v="1"/>
  </r>
  <r>
    <s v="SO0434"/>
    <s v="PD0002"/>
    <n v="126"/>
    <n v="0.24"/>
    <n v="1915200"/>
    <s v="SO0434-PD0002"/>
    <x v="0"/>
    <x v="0"/>
  </r>
  <r>
    <s v="SO0434"/>
    <s v="PD0013"/>
    <n v="30"/>
    <n v="0.24"/>
    <n v="10921200"/>
    <s v="SO0434-PD0013"/>
    <x v="16"/>
    <x v="8"/>
  </r>
  <r>
    <s v="SO0434"/>
    <s v="PD0017"/>
    <n v="150"/>
    <n v="0.19"/>
    <n v="321975000"/>
    <s v="SO0434-PD0017"/>
    <x v="17"/>
    <x v="1"/>
  </r>
  <r>
    <s v="SO0434"/>
    <s v="PD0004"/>
    <n v="113"/>
    <n v="0.21"/>
    <n v="19639400"/>
    <s v="SO0434-PD0004"/>
    <x v="15"/>
    <x v="7"/>
  </r>
  <r>
    <s v="SO0435"/>
    <s v="PD0012"/>
    <n v="115"/>
    <n v="7.0000000000000007E-2"/>
    <n v="603091050"/>
    <s v="SO0435-PD0012"/>
    <x v="7"/>
    <x v="2"/>
  </r>
  <r>
    <s v="SO0435"/>
    <s v="PD0002"/>
    <n v="77"/>
    <n v="0.19"/>
    <n v="1247400"/>
    <s v="SO0435-PD0002"/>
    <x v="0"/>
    <x v="0"/>
  </r>
  <r>
    <s v="SO0435"/>
    <s v="PD0005"/>
    <n v="91"/>
    <n v="0.25"/>
    <n v="149808750"/>
    <s v="SO0435-PD0005"/>
    <x v="19"/>
    <x v="6"/>
  </r>
  <r>
    <s v="SO0436"/>
    <s v="PD0013"/>
    <n v="140"/>
    <n v="0.25"/>
    <n v="50295000"/>
    <s v="SO0436-PD0013"/>
    <x v="16"/>
    <x v="8"/>
  </r>
  <r>
    <s v="SO0436"/>
    <s v="PD0012"/>
    <n v="30"/>
    <n v="0.05"/>
    <n v="160711500"/>
    <s v="SO0436-PD0012"/>
    <x v="7"/>
    <x v="2"/>
  </r>
  <r>
    <s v="SO0437"/>
    <s v="PD0006"/>
    <n v="62"/>
    <n v="0.12"/>
    <n v="11403040"/>
    <s v="SO0437-PD0006"/>
    <x v="13"/>
    <x v="6"/>
  </r>
  <r>
    <s v="SO0437"/>
    <s v="PD0007"/>
    <n v="113"/>
    <n v="0.17"/>
    <n v="300128000"/>
    <s v="SO0437-PD0007"/>
    <x v="9"/>
    <x v="6"/>
  </r>
  <r>
    <s v="SO0437"/>
    <s v="PD0009"/>
    <n v="59"/>
    <n v="0.1"/>
    <n v="6849900"/>
    <s v="SO0437-PD0009"/>
    <x v="10"/>
    <x v="5"/>
  </r>
  <r>
    <s v="SO0437"/>
    <s v="PD0001"/>
    <n v="37"/>
    <n v="0.1"/>
    <n v="8291700"/>
    <s v="SO0437-PD0001"/>
    <x v="12"/>
    <x v="0"/>
  </r>
  <r>
    <s v="SO0437"/>
    <s v="PD0005"/>
    <n v="139"/>
    <n v="0.19"/>
    <n v="247135050.00000003"/>
    <s v="SO0437-PD0005"/>
    <x v="19"/>
    <x v="6"/>
  </r>
  <r>
    <s v="SO0438"/>
    <s v="PD0004"/>
    <n v="38"/>
    <n v="0.15"/>
    <n v="7106000"/>
    <s v="SO0438-PD0004"/>
    <x v="15"/>
    <x v="7"/>
  </r>
  <r>
    <s v="SO0439"/>
    <s v="PD0013"/>
    <n v="105"/>
    <n v="0.24"/>
    <n v="38224200"/>
    <s v="SO0439-PD0013"/>
    <x v="16"/>
    <x v="8"/>
  </r>
  <r>
    <s v="SO0439"/>
    <s v="PD0010"/>
    <n v="119"/>
    <n v="0.23"/>
    <n v="29779750"/>
    <s v="SO0439-PD0010"/>
    <x v="5"/>
    <x v="5"/>
  </r>
  <r>
    <s v="SO0440"/>
    <s v="PD0002"/>
    <n v="83"/>
    <n v="0.19"/>
    <n v="1344600"/>
    <s v="SO0440-PD0002"/>
    <x v="0"/>
    <x v="0"/>
  </r>
  <r>
    <s v="SO0441"/>
    <s v="PD0014"/>
    <n v="133"/>
    <n v="0.23"/>
    <n v="27343470"/>
    <s v="SO0441-PD0014"/>
    <x v="4"/>
    <x v="4"/>
  </r>
  <r>
    <s v="SO0441"/>
    <s v="PD0005"/>
    <n v="80"/>
    <n v="0.14000000000000001"/>
    <n v="151016000"/>
    <s v="SO0441-PD0005"/>
    <x v="19"/>
    <x v="6"/>
  </r>
  <r>
    <s v="SO0441"/>
    <s v="PD0001"/>
    <n v="54"/>
    <n v="0.23"/>
    <n v="10353420"/>
    <s v="SO0441-PD0001"/>
    <x v="12"/>
    <x v="0"/>
  </r>
  <r>
    <s v="SO0441"/>
    <s v="PD0003"/>
    <n v="122"/>
    <n v="0.08"/>
    <n v="104495440"/>
    <s v="SO0441-PD0003"/>
    <x v="14"/>
    <x v="7"/>
  </r>
  <r>
    <s v="SO0442"/>
    <s v="PD0014"/>
    <n v="106"/>
    <n v="7.0000000000000007E-2"/>
    <n v="26320860"/>
    <s v="SO0442-PD0014"/>
    <x v="4"/>
    <x v="4"/>
  </r>
  <r>
    <s v="SO0442"/>
    <s v="PD0013"/>
    <n v="126"/>
    <n v="0.25"/>
    <n v="45265500"/>
    <s v="SO0442-PD0013"/>
    <x v="16"/>
    <x v="8"/>
  </r>
  <r>
    <s v="SO0442"/>
    <s v="PD0005"/>
    <n v="136"/>
    <n v="0.13"/>
    <n v="259712400"/>
    <s v="SO0442-PD0005"/>
    <x v="19"/>
    <x v="6"/>
  </r>
  <r>
    <s v="SO0442"/>
    <s v="PD0018"/>
    <n v="32"/>
    <n v="0.13"/>
    <n v="14810880"/>
    <s v="SO0442-PD0018"/>
    <x v="6"/>
    <x v="1"/>
  </r>
  <r>
    <s v="SO0442"/>
    <s v="PD0002"/>
    <n v="141"/>
    <n v="0.2"/>
    <n v="2256000"/>
    <s v="SO0442-PD0002"/>
    <x v="0"/>
    <x v="0"/>
  </r>
  <r>
    <s v="SO0443"/>
    <s v="PD0020"/>
    <n v="146"/>
    <n v="0.21"/>
    <n v="37024140"/>
    <s v="SO0443-PD0020"/>
    <x v="8"/>
    <x v="1"/>
  </r>
  <r>
    <s v="SO0443"/>
    <s v="PD0004"/>
    <n v="71"/>
    <n v="0.1"/>
    <n v="14058000"/>
    <s v="SO0443-PD0004"/>
    <x v="15"/>
    <x v="7"/>
  </r>
  <r>
    <s v="SO0443"/>
    <s v="PD0009"/>
    <n v="44"/>
    <n v="0.13"/>
    <n v="4938120"/>
    <s v="SO0443-PD0009"/>
    <x v="10"/>
    <x v="5"/>
  </r>
  <r>
    <s v="SO0443"/>
    <s v="PD0012"/>
    <n v="60"/>
    <n v="0.14000000000000001"/>
    <n v="290972400"/>
    <s v="SO0443-PD0012"/>
    <x v="7"/>
    <x v="2"/>
  </r>
  <r>
    <s v="SO0444"/>
    <s v="PD0010"/>
    <n v="81"/>
    <n v="0.1"/>
    <n v="23692500"/>
    <s v="SO0444-PD0010"/>
    <x v="5"/>
    <x v="5"/>
  </r>
  <r>
    <s v="SO0444"/>
    <s v="PD0019"/>
    <n v="81"/>
    <n v="0.23"/>
    <n v="158981130"/>
    <s v="SO0444-PD0019"/>
    <x v="11"/>
    <x v="1"/>
  </r>
  <r>
    <s v="SO0444"/>
    <s v="PD0018"/>
    <n v="56"/>
    <n v="0.19"/>
    <n v="24131520"/>
    <s v="SO0444-PD0018"/>
    <x v="6"/>
    <x v="1"/>
  </r>
  <r>
    <s v="SO0444"/>
    <s v="PD0014"/>
    <n v="78"/>
    <n v="0.21"/>
    <n v="16452540"/>
    <s v="SO0444-PD0014"/>
    <x v="4"/>
    <x v="4"/>
  </r>
  <r>
    <s v="SO0445"/>
    <s v="PD0002"/>
    <n v="61"/>
    <n v="0.21"/>
    <n v="963800"/>
    <s v="SO0445-PD0002"/>
    <x v="0"/>
    <x v="0"/>
  </r>
  <r>
    <s v="SO0445"/>
    <s v="PD0004"/>
    <n v="125"/>
    <n v="0.12"/>
    <n v="24200000"/>
    <s v="SO0445-PD0004"/>
    <x v="15"/>
    <x v="7"/>
  </r>
  <r>
    <s v="SO0445"/>
    <s v="PD0005"/>
    <n v="71"/>
    <n v="0.08"/>
    <n v="143377400"/>
    <s v="SO0445-PD0005"/>
    <x v="19"/>
    <x v="6"/>
  </r>
  <r>
    <s v="SO0446"/>
    <s v="PD0002"/>
    <n v="126"/>
    <n v="0.15"/>
    <n v="2142000"/>
    <s v="SO0446-PD0002"/>
    <x v="0"/>
    <x v="0"/>
  </r>
  <r>
    <s v="SO0446"/>
    <s v="PD0011"/>
    <n v="129"/>
    <n v="0.12"/>
    <n v="267793680"/>
    <s v="SO0446-PD0011"/>
    <x v="2"/>
    <x v="2"/>
  </r>
  <r>
    <s v="SO0446"/>
    <s v="PD0018"/>
    <n v="117"/>
    <n v="0.08"/>
    <n v="57264480"/>
    <s v="SO0446-PD0018"/>
    <x v="6"/>
    <x v="1"/>
  </r>
  <r>
    <s v="SO0447"/>
    <s v="PD0004"/>
    <n v="81"/>
    <n v="0.17"/>
    <n v="14790600"/>
    <s v="SO0447-PD0004"/>
    <x v="15"/>
    <x v="7"/>
  </r>
  <r>
    <s v="SO0448"/>
    <s v="PD0019"/>
    <n v="60"/>
    <n v="0.05"/>
    <n v="145293000"/>
    <s v="SO0448-PD0019"/>
    <x v="11"/>
    <x v="1"/>
  </r>
  <r>
    <s v="SO0448"/>
    <s v="PD0004"/>
    <n v="60"/>
    <n v="0.1"/>
    <n v="11880000"/>
    <s v="SO0448-PD0004"/>
    <x v="15"/>
    <x v="7"/>
  </r>
  <r>
    <s v="SO0448"/>
    <s v="PD0017"/>
    <n v="113"/>
    <n v="0.17"/>
    <n v="248543500"/>
    <s v="SO0448-PD0017"/>
    <x v="17"/>
    <x v="1"/>
  </r>
  <r>
    <s v="SO0449"/>
    <s v="PD0015"/>
    <n v="52"/>
    <n v="0.21"/>
    <n v="5582772"/>
    <s v="SO0449-PD0015"/>
    <x v="1"/>
    <x v="1"/>
  </r>
  <r>
    <s v="SO0450"/>
    <s v="PD0015"/>
    <n v="100"/>
    <n v="0.13"/>
    <n v="11823300"/>
    <s v="SO0450-PD0015"/>
    <x v="1"/>
    <x v="1"/>
  </r>
  <r>
    <s v="SO0450"/>
    <s v="PD0007"/>
    <n v="118"/>
    <n v="0.21"/>
    <n v="298304000"/>
    <s v="SO0450-PD0007"/>
    <x v="9"/>
    <x v="6"/>
  </r>
  <r>
    <s v="SO0450"/>
    <s v="PD0006"/>
    <n v="112"/>
    <n v="0.1"/>
    <n v="21067200"/>
    <s v="SO0450-PD0006"/>
    <x v="13"/>
    <x v="6"/>
  </r>
  <r>
    <s v="SO0450"/>
    <s v="PD0016"/>
    <n v="68"/>
    <n v="0.1"/>
    <n v="16340400"/>
    <s v="SO0450-PD0016"/>
    <x v="18"/>
    <x v="1"/>
  </r>
  <r>
    <s v="SO0451"/>
    <s v="PD0009"/>
    <n v="101"/>
    <n v="0.16"/>
    <n v="10944360"/>
    <s v="SO0451-PD0009"/>
    <x v="10"/>
    <x v="5"/>
  </r>
  <r>
    <s v="SO0451"/>
    <s v="PD0007"/>
    <n v="36"/>
    <n v="0.1"/>
    <n v="103680000"/>
    <s v="SO0451-PD0007"/>
    <x v="9"/>
    <x v="6"/>
  </r>
  <r>
    <s v="SO0452"/>
    <s v="PD0014"/>
    <n v="117"/>
    <n v="0.06"/>
    <n v="29364660"/>
    <s v="SO0452-PD0014"/>
    <x v="4"/>
    <x v="4"/>
  </r>
  <r>
    <s v="SO0452"/>
    <s v="PD0019"/>
    <n v="92"/>
    <n v="0.22"/>
    <n v="182916240"/>
    <s v="SO0452-PD0019"/>
    <x v="11"/>
    <x v="1"/>
  </r>
  <r>
    <s v="SO0452"/>
    <s v="PD0009"/>
    <n v="106"/>
    <n v="0.16"/>
    <n v="11486160"/>
    <s v="SO0452-PD0009"/>
    <x v="10"/>
    <x v="5"/>
  </r>
  <r>
    <s v="SO0453"/>
    <s v="PD0011"/>
    <n v="79"/>
    <n v="0.24"/>
    <n v="141634360"/>
    <s v="SO0453-PD0011"/>
    <x v="2"/>
    <x v="2"/>
  </r>
  <r>
    <s v="SO0454"/>
    <s v="PD0001"/>
    <n v="62"/>
    <n v="7.0000000000000007E-2"/>
    <n v="14357339.999999998"/>
    <s v="SO0454-PD0001"/>
    <x v="12"/>
    <x v="0"/>
  </r>
  <r>
    <s v="SO0454"/>
    <s v="PD0004"/>
    <n v="42"/>
    <n v="0.15"/>
    <n v="7854000"/>
    <s v="SO0454-PD0004"/>
    <x v="15"/>
    <x v="7"/>
  </r>
  <r>
    <s v="SO0454"/>
    <s v="PD0006"/>
    <n v="63"/>
    <n v="0.13"/>
    <n v="11455290"/>
    <s v="SO0454-PD0006"/>
    <x v="13"/>
    <x v="6"/>
  </r>
  <r>
    <s v="SO0455"/>
    <s v="PD0013"/>
    <n v="79"/>
    <n v="0.15"/>
    <n v="32164850"/>
    <s v="SO0455-PD0013"/>
    <x v="16"/>
    <x v="8"/>
  </r>
  <r>
    <s v="SO0455"/>
    <s v="PD0015"/>
    <n v="46"/>
    <n v="0.05"/>
    <n v="5938830"/>
    <s v="SO0455-PD0015"/>
    <x v="1"/>
    <x v="1"/>
  </r>
  <r>
    <s v="SO0455"/>
    <s v="PD0010"/>
    <n v="75"/>
    <n v="0.14000000000000001"/>
    <n v="20962500"/>
    <s v="SO0455-PD0010"/>
    <x v="5"/>
    <x v="5"/>
  </r>
  <r>
    <s v="SO0455"/>
    <s v="PD0011"/>
    <n v="36"/>
    <n v="0.1"/>
    <n v="76431600"/>
    <s v="SO0455-PD0011"/>
    <x v="2"/>
    <x v="2"/>
  </r>
  <r>
    <s v="SO0455"/>
    <s v="PD0001"/>
    <n v="60"/>
    <n v="0.09"/>
    <n v="13595400"/>
    <s v="SO0455-PD0001"/>
    <x v="12"/>
    <x v="0"/>
  </r>
  <r>
    <s v="SO0456"/>
    <s v="PD0013"/>
    <n v="131"/>
    <n v="0.18"/>
    <n v="51454180.000000007"/>
    <s v="SO0456-PD0013"/>
    <x v="16"/>
    <x v="8"/>
  </r>
  <r>
    <s v="SO0456"/>
    <s v="PD0010"/>
    <n v="83"/>
    <n v="0.23"/>
    <n v="20770750"/>
    <s v="SO0456-PD0010"/>
    <x v="5"/>
    <x v="5"/>
  </r>
  <r>
    <s v="SO0456"/>
    <s v="PD0007"/>
    <n v="143"/>
    <n v="0.11"/>
    <n v="407264000"/>
    <s v="SO0456-PD0007"/>
    <x v="9"/>
    <x v="6"/>
  </r>
  <r>
    <s v="SO0456"/>
    <s v="PD0017"/>
    <n v="146"/>
    <n v="0.05"/>
    <n v="367555000"/>
    <s v="SO0456-PD0017"/>
    <x v="17"/>
    <x v="1"/>
  </r>
  <r>
    <s v="SO0457"/>
    <s v="PD0012"/>
    <n v="28"/>
    <n v="0.09"/>
    <n v="143681720"/>
    <s v="SO0457-PD0012"/>
    <x v="7"/>
    <x v="2"/>
  </r>
  <r>
    <s v="SO0457"/>
    <s v="PD0019"/>
    <n v="82"/>
    <n v="0.17"/>
    <n v="173484940"/>
    <s v="SO0457-PD0019"/>
    <x v="11"/>
    <x v="1"/>
  </r>
  <r>
    <s v="SO0457"/>
    <s v="PD0009"/>
    <n v="55"/>
    <n v="0.23"/>
    <n v="5463150"/>
    <s v="SO0457-PD0009"/>
    <x v="10"/>
    <x v="5"/>
  </r>
  <r>
    <s v="SO0457"/>
    <s v="PD0011"/>
    <n v="45"/>
    <n v="7.0000000000000007E-2"/>
    <n v="98724150"/>
    <s v="SO0457-PD0011"/>
    <x v="2"/>
    <x v="2"/>
  </r>
  <r>
    <s v="SO0457"/>
    <s v="PD0013"/>
    <n v="57"/>
    <n v="0.11"/>
    <n v="24299670"/>
    <s v="SO0457-PD0013"/>
    <x v="16"/>
    <x v="8"/>
  </r>
  <r>
    <s v="SO0457"/>
    <s v="PD0004"/>
    <n v="60"/>
    <n v="0.13"/>
    <n v="11484000"/>
    <s v="SO0457-PD0004"/>
    <x v="15"/>
    <x v="7"/>
  </r>
  <r>
    <s v="SO0458"/>
    <s v="PD0014"/>
    <n v="84"/>
    <n v="0.13"/>
    <n v="19512360"/>
    <s v="SO0458-PD0014"/>
    <x v="4"/>
    <x v="4"/>
  </r>
  <r>
    <s v="SO0458"/>
    <s v="PD0009"/>
    <n v="101"/>
    <n v="0.1"/>
    <n v="11726100"/>
    <s v="SO0458-PD0009"/>
    <x v="10"/>
    <x v="5"/>
  </r>
  <r>
    <s v="SO0459"/>
    <s v="PD0011"/>
    <n v="38"/>
    <n v="0.11"/>
    <n v="79781380"/>
    <s v="SO0459-PD0011"/>
    <x v="2"/>
    <x v="2"/>
  </r>
  <r>
    <s v="SO0459"/>
    <s v="PD0016"/>
    <n v="70"/>
    <n v="0.2"/>
    <n v="14952000"/>
    <s v="SO0459-PD0016"/>
    <x v="18"/>
    <x v="1"/>
  </r>
  <r>
    <s v="SO0460"/>
    <s v="PD0019"/>
    <n v="129"/>
    <n v="0.16"/>
    <n v="276209640"/>
    <s v="SO0460-PD0019"/>
    <x v="11"/>
    <x v="1"/>
  </r>
  <r>
    <s v="SO0460"/>
    <s v="PD0012"/>
    <n v="113"/>
    <n v="0.22"/>
    <n v="497021460"/>
    <s v="SO0460-PD0012"/>
    <x v="7"/>
    <x v="2"/>
  </r>
  <r>
    <s v="SO0460"/>
    <s v="PD0006"/>
    <n v="86"/>
    <n v="0.25"/>
    <n v="13480500"/>
    <s v="SO0460-PD0006"/>
    <x v="13"/>
    <x v="6"/>
  </r>
  <r>
    <s v="SO0460"/>
    <s v="PD0009"/>
    <n v="63"/>
    <n v="0.12"/>
    <n v="7151760"/>
    <s v="SO0460-PD0009"/>
    <x v="10"/>
    <x v="5"/>
  </r>
  <r>
    <s v="SO0461"/>
    <s v="PD0019"/>
    <n v="144"/>
    <n v="0.16"/>
    <n v="308327040"/>
    <s v="SO0461-PD0019"/>
    <x v="11"/>
    <x v="1"/>
  </r>
  <r>
    <s v="SO0461"/>
    <s v="PD0018"/>
    <n v="30"/>
    <n v="0.15"/>
    <n v="13566000"/>
    <s v="SO0461-PD0018"/>
    <x v="6"/>
    <x v="1"/>
  </r>
  <r>
    <s v="SO0462"/>
    <s v="PD0005"/>
    <n v="59"/>
    <n v="0.08"/>
    <n v="119144600"/>
    <s v="SO0462-PD0005"/>
    <x v="19"/>
    <x v="6"/>
  </r>
  <r>
    <s v="SO0462"/>
    <s v="PD0011"/>
    <n v="146"/>
    <n v="0.22"/>
    <n v="268642920"/>
    <s v="SO0462-PD0011"/>
    <x v="2"/>
    <x v="2"/>
  </r>
  <r>
    <s v="SO0462"/>
    <s v="PD0009"/>
    <n v="77"/>
    <n v="0.21"/>
    <n v="7847070"/>
    <s v="SO0462-PD0009"/>
    <x v="10"/>
    <x v="5"/>
  </r>
  <r>
    <s v="SO0462"/>
    <s v="PD0015"/>
    <n v="43"/>
    <n v="0.11"/>
    <n v="5200893"/>
    <s v="SO0462-PD0015"/>
    <x v="1"/>
    <x v="1"/>
  </r>
  <r>
    <s v="SO0462"/>
    <s v="PD0018"/>
    <n v="108"/>
    <n v="0.09"/>
    <n v="52284960"/>
    <s v="SO0462-PD0018"/>
    <x v="6"/>
    <x v="1"/>
  </r>
  <r>
    <s v="SO0463"/>
    <s v="PD0014"/>
    <n v="120"/>
    <n v="0.13"/>
    <n v="27874800"/>
    <s v="SO0463-PD0014"/>
    <x v="4"/>
    <x v="4"/>
  </r>
  <r>
    <s v="SO0463"/>
    <s v="PD0016"/>
    <n v="108"/>
    <n v="0.25"/>
    <n v="21627000"/>
    <s v="SO0463-PD0016"/>
    <x v="18"/>
    <x v="1"/>
  </r>
  <r>
    <s v="SO0464"/>
    <s v="PD0005"/>
    <n v="45"/>
    <n v="0.19"/>
    <n v="80007750"/>
    <s v="SO0464-PD0005"/>
    <x v="19"/>
    <x v="6"/>
  </r>
  <r>
    <s v="SO0464"/>
    <s v="PD0001"/>
    <n v="79"/>
    <n v="7.0000000000000007E-2"/>
    <n v="18294030"/>
    <s v="SO0464-PD0001"/>
    <x v="12"/>
    <x v="0"/>
  </r>
  <r>
    <s v="SO0464"/>
    <s v="PD0019"/>
    <n v="92"/>
    <n v="0.12"/>
    <n v="206367040"/>
    <s v="SO0464-PD0019"/>
    <x v="11"/>
    <x v="1"/>
  </r>
  <r>
    <s v="SO0464"/>
    <s v="PD0010"/>
    <n v="81"/>
    <n v="7.0000000000000007E-2"/>
    <n v="24482250"/>
    <s v="SO0464-PD0010"/>
    <x v="5"/>
    <x v="5"/>
  </r>
  <r>
    <s v="SO0465"/>
    <s v="PD0001"/>
    <n v="120"/>
    <n v="0.21"/>
    <n v="23605200"/>
    <s v="SO0465-PD0001"/>
    <x v="12"/>
    <x v="0"/>
  </r>
  <r>
    <s v="SO0466"/>
    <s v="PD0009"/>
    <n v="61"/>
    <n v="0.09"/>
    <n v="7160790"/>
    <s v="SO0466-PD0009"/>
    <x v="10"/>
    <x v="5"/>
  </r>
  <r>
    <s v="SO0467"/>
    <s v="PD0005"/>
    <n v="114"/>
    <n v="0.25"/>
    <n v="187672500"/>
    <s v="SO0467-PD0005"/>
    <x v="19"/>
    <x v="6"/>
  </r>
  <r>
    <s v="SO0468"/>
    <s v="PD0015"/>
    <n v="72"/>
    <n v="7.0000000000000007E-2"/>
    <n v="9099864"/>
    <s v="SO0468-PD0015"/>
    <x v="1"/>
    <x v="1"/>
  </r>
  <r>
    <s v="SO0468"/>
    <s v="PD0012"/>
    <n v="136"/>
    <n v="0.2"/>
    <n v="613523200"/>
    <s v="SO0468-PD0012"/>
    <x v="7"/>
    <x v="2"/>
  </r>
  <r>
    <s v="SO0470"/>
    <s v="PD0005"/>
    <n v="70"/>
    <n v="7.0000000000000007E-2"/>
    <n v="142894500"/>
    <s v="SO0470-PD0005"/>
    <x v="19"/>
    <x v="6"/>
  </r>
  <r>
    <s v="SO0470"/>
    <s v="PD0010"/>
    <n v="138"/>
    <n v="0.17"/>
    <n v="37225500"/>
    <s v="SO0470-PD0010"/>
    <x v="5"/>
    <x v="5"/>
  </r>
  <r>
    <s v="SO0471"/>
    <s v="PD0010"/>
    <n v="106"/>
    <n v="0.21"/>
    <n v="27215500"/>
    <s v="SO0471-PD0010"/>
    <x v="5"/>
    <x v="5"/>
  </r>
  <r>
    <s v="SO0472"/>
    <s v="PD0012"/>
    <n v="31"/>
    <n v="0.22"/>
    <n v="136351020"/>
    <s v="SO0472-PD0012"/>
    <x v="7"/>
    <x v="2"/>
  </r>
  <r>
    <s v="SO0472"/>
    <s v="PD0004"/>
    <n v="29"/>
    <n v="0.18"/>
    <n v="5231600"/>
    <s v="SO0472-PD0004"/>
    <x v="15"/>
    <x v="7"/>
  </r>
  <r>
    <s v="SO0473"/>
    <s v="PD0007"/>
    <n v="105"/>
    <n v="0.06"/>
    <n v="315840000"/>
    <s v="SO0473-PD0007"/>
    <x v="9"/>
    <x v="6"/>
  </r>
  <r>
    <s v="SO0473"/>
    <s v="PD0020"/>
    <n v="27"/>
    <n v="0.16"/>
    <n v="7280280"/>
    <s v="SO0473-PD0020"/>
    <x v="8"/>
    <x v="1"/>
  </r>
  <r>
    <s v="SO0473"/>
    <s v="PD0004"/>
    <n v="134"/>
    <n v="0.11"/>
    <n v="26237200"/>
    <s v="SO0473-PD0004"/>
    <x v="15"/>
    <x v="7"/>
  </r>
  <r>
    <s v="SO0473"/>
    <s v="PD0019"/>
    <n v="46"/>
    <n v="0.25"/>
    <n v="87940500"/>
    <s v="SO0473-PD0019"/>
    <x v="11"/>
    <x v="1"/>
  </r>
  <r>
    <s v="SO0475"/>
    <s v="PD0018"/>
    <n v="88"/>
    <n v="0.11"/>
    <n v="41666240"/>
    <s v="SO0475-PD0018"/>
    <x v="6"/>
    <x v="1"/>
  </r>
  <r>
    <s v="SO0475"/>
    <s v="PD0007"/>
    <n v="110"/>
    <n v="0.09"/>
    <n v="320320000"/>
    <s v="SO0475-PD0007"/>
    <x v="9"/>
    <x v="6"/>
  </r>
  <r>
    <s v="SO0475"/>
    <s v="PD0014"/>
    <n v="34"/>
    <n v="0.15"/>
    <n v="7716300"/>
    <s v="SO0475-PD0014"/>
    <x v="4"/>
    <x v="4"/>
  </r>
  <r>
    <s v="SO0475"/>
    <s v="PD0006"/>
    <n v="96"/>
    <n v="0.18"/>
    <n v="16452480.000000002"/>
    <s v="SO0475-PD0006"/>
    <x v="13"/>
    <x v="6"/>
  </r>
  <r>
    <s v="SO0476"/>
    <s v="PD0006"/>
    <n v="89"/>
    <n v="0.21"/>
    <n v="14694790"/>
    <s v="SO0476-PD0006"/>
    <x v="13"/>
    <x v="6"/>
  </r>
  <r>
    <s v="SO0476"/>
    <s v="PD0020"/>
    <n v="124"/>
    <n v="0.06"/>
    <n v="37415760"/>
    <s v="SO0476-PD0020"/>
    <x v="8"/>
    <x v="1"/>
  </r>
  <r>
    <s v="SO0476"/>
    <s v="PD0015"/>
    <n v="120"/>
    <n v="0.11"/>
    <n v="14514120"/>
    <s v="SO0476-PD0015"/>
    <x v="1"/>
    <x v="1"/>
  </r>
  <r>
    <s v="SO0476"/>
    <s v="PD0013"/>
    <n v="117"/>
    <n v="0.08"/>
    <n v="51559560"/>
    <s v="SO0476-PD0013"/>
    <x v="16"/>
    <x v="8"/>
  </r>
  <r>
    <s v="SO0476"/>
    <s v="PD0019"/>
    <n v="50"/>
    <n v="0.12"/>
    <n v="112156000"/>
    <s v="SO0476-PD0019"/>
    <x v="11"/>
    <x v="1"/>
  </r>
  <r>
    <s v="SO0477"/>
    <s v="PD0014"/>
    <n v="139"/>
    <n v="0.12"/>
    <n v="32659440"/>
    <s v="SO0477-PD0014"/>
    <x v="4"/>
    <x v="4"/>
  </r>
  <r>
    <s v="SO0477"/>
    <s v="PD0018"/>
    <n v="56"/>
    <n v="0.06"/>
    <n v="28004480"/>
    <s v="SO0477-PD0018"/>
    <x v="6"/>
    <x v="1"/>
  </r>
  <r>
    <s v="SO0478"/>
    <s v="PD0015"/>
    <n v="85"/>
    <n v="0.21"/>
    <n v="9125685"/>
    <s v="SO0478-PD0015"/>
    <x v="1"/>
    <x v="1"/>
  </r>
  <r>
    <s v="SO0478"/>
    <s v="PD0006"/>
    <n v="46"/>
    <n v="0.16"/>
    <n v="8075760"/>
    <s v="SO0478-PD0006"/>
    <x v="13"/>
    <x v="6"/>
  </r>
  <r>
    <s v="SO0478"/>
    <s v="PD0018"/>
    <n v="69"/>
    <n v="0.21"/>
    <n v="28999320"/>
    <s v="SO0478-PD0018"/>
    <x v="6"/>
    <x v="1"/>
  </r>
  <r>
    <s v="SO0478"/>
    <s v="PD0013"/>
    <n v="57"/>
    <n v="0.18"/>
    <n v="22388460"/>
    <s v="SO0478-PD0013"/>
    <x v="16"/>
    <x v="8"/>
  </r>
  <r>
    <s v="SO0478"/>
    <s v="PD0012"/>
    <n v="67"/>
    <n v="0.05"/>
    <n v="358922350"/>
    <s v="SO0478-PD0012"/>
    <x v="7"/>
    <x v="2"/>
  </r>
  <r>
    <s v="SO0479"/>
    <s v="PD0013"/>
    <n v="113"/>
    <n v="0.05"/>
    <n v="51420650"/>
    <s v="SO0479-PD0013"/>
    <x v="16"/>
    <x v="8"/>
  </r>
  <r>
    <s v="SO0480"/>
    <s v="PD0007"/>
    <n v="77"/>
    <n v="0.08"/>
    <n v="226688000"/>
    <s v="SO0480-PD0007"/>
    <x v="9"/>
    <x v="6"/>
  </r>
  <r>
    <s v="SO0480"/>
    <s v="PD0005"/>
    <n v="27"/>
    <n v="0.13"/>
    <n v="51560550"/>
    <s v="SO0480-PD0005"/>
    <x v="19"/>
    <x v="6"/>
  </r>
  <r>
    <s v="SO0481"/>
    <s v="PD0015"/>
    <n v="69"/>
    <n v="0.12"/>
    <n v="8251848"/>
    <s v="SO0481-PD0015"/>
    <x v="1"/>
    <x v="1"/>
  </r>
  <r>
    <s v="SO0481"/>
    <s v="PD0001"/>
    <n v="147"/>
    <n v="0.19"/>
    <n v="29648430.000000004"/>
    <s v="SO0481-PD0001"/>
    <x v="12"/>
    <x v="0"/>
  </r>
  <r>
    <s v="SO0482"/>
    <s v="PD0012"/>
    <n v="49"/>
    <n v="0.25"/>
    <n v="207233250"/>
    <s v="SO0482-PD0012"/>
    <x v="7"/>
    <x v="2"/>
  </r>
  <r>
    <s v="SO0483"/>
    <s v="PD0007"/>
    <n v="107"/>
    <n v="0.15"/>
    <n v="291040000"/>
    <s v="SO0483-PD0007"/>
    <x v="9"/>
    <x v="6"/>
  </r>
  <r>
    <s v="SO0483"/>
    <s v="PD0011"/>
    <n v="113"/>
    <n v="0.16"/>
    <n v="223916280"/>
    <s v="SO0483-PD0011"/>
    <x v="2"/>
    <x v="2"/>
  </r>
  <r>
    <s v="SO0484"/>
    <s v="PD0005"/>
    <n v="78"/>
    <n v="0.2"/>
    <n v="136968000"/>
    <s v="SO0484-PD0005"/>
    <x v="19"/>
    <x v="6"/>
  </r>
  <r>
    <s v="SO0484"/>
    <s v="PD0007"/>
    <n v="101"/>
    <n v="0.13"/>
    <n v="281184000"/>
    <s v="SO0484-PD0007"/>
    <x v="9"/>
    <x v="6"/>
  </r>
  <r>
    <s v="SO0485"/>
    <s v="PD0018"/>
    <n v="140"/>
    <n v="0.22"/>
    <n v="58094400"/>
    <s v="SO0485-PD0018"/>
    <x v="6"/>
    <x v="1"/>
  </r>
  <r>
    <s v="SO0485"/>
    <s v="PD0010"/>
    <n v="108"/>
    <n v="0.2"/>
    <n v="28080000"/>
    <s v="SO0485-PD0010"/>
    <x v="5"/>
    <x v="5"/>
  </r>
  <r>
    <s v="SO0486"/>
    <s v="PD0010"/>
    <n v="27"/>
    <n v="0.09"/>
    <n v="7985250"/>
    <s v="SO0486-PD0010"/>
    <x v="5"/>
    <x v="5"/>
  </r>
  <r>
    <s v="SO0486"/>
    <s v="PD0007"/>
    <n v="80"/>
    <n v="0.23"/>
    <n v="197120000"/>
    <s v="SO0486-PD0007"/>
    <x v="9"/>
    <x v="6"/>
  </r>
  <r>
    <s v="SO0486"/>
    <s v="PD0011"/>
    <n v="119"/>
    <n v="0.12"/>
    <n v="247034480"/>
    <s v="SO0486-PD0011"/>
    <x v="2"/>
    <x v="2"/>
  </r>
  <r>
    <s v="SO0486"/>
    <s v="PD0008"/>
    <n v="143"/>
    <n v="0.19"/>
    <n v="17258670"/>
    <s v="SO0486-PD0008"/>
    <x v="3"/>
    <x v="3"/>
  </r>
  <r>
    <s v="SO0486"/>
    <s v="PD0014"/>
    <n v="87"/>
    <n v="0.12"/>
    <n v="20441520"/>
    <s v="SO0486-PD0014"/>
    <x v="4"/>
    <x v="4"/>
  </r>
  <r>
    <s v="SO0487"/>
    <s v="PD0010"/>
    <n v="121"/>
    <n v="0.15"/>
    <n v="33426250"/>
    <s v="SO0487-PD0010"/>
    <x v="5"/>
    <x v="5"/>
  </r>
  <r>
    <s v="SO0487"/>
    <s v="PD0005"/>
    <n v="141"/>
    <n v="0.11"/>
    <n v="275450550"/>
    <s v="SO0487-PD0005"/>
    <x v="19"/>
    <x v="6"/>
  </r>
  <r>
    <s v="SO0487"/>
    <s v="PD0004"/>
    <n v="33"/>
    <n v="0.24"/>
    <n v="5517600"/>
    <s v="SO0487-PD0004"/>
    <x v="15"/>
    <x v="7"/>
  </r>
  <r>
    <s v="SO0487"/>
    <s v="PD0012"/>
    <n v="133"/>
    <n v="0.1"/>
    <n v="674988300"/>
    <s v="SO0487-PD0012"/>
    <x v="7"/>
    <x v="2"/>
  </r>
  <r>
    <s v="SO0488"/>
    <s v="PD0014"/>
    <n v="115"/>
    <n v="0.08"/>
    <n v="28248600"/>
    <s v="SO0488-PD0014"/>
    <x v="4"/>
    <x v="4"/>
  </r>
  <r>
    <s v="SO0488"/>
    <s v="PD0006"/>
    <n v="97"/>
    <n v="0.14000000000000001"/>
    <n v="17434780"/>
    <s v="SO0488-PD0006"/>
    <x v="13"/>
    <x v="6"/>
  </r>
  <r>
    <s v="SO0489"/>
    <s v="PD0005"/>
    <n v="119"/>
    <n v="0.19"/>
    <n v="211576050"/>
    <s v="SO0489-PD0005"/>
    <x v="19"/>
    <x v="6"/>
  </r>
  <r>
    <s v="SO0489"/>
    <s v="PD0016"/>
    <n v="79"/>
    <n v="0.18"/>
    <n v="17296260"/>
    <s v="SO0489-PD0016"/>
    <x v="18"/>
    <x v="1"/>
  </r>
  <r>
    <s v="SO0489"/>
    <s v="PD0019"/>
    <n v="39"/>
    <n v="0.23"/>
    <n v="76546470"/>
    <s v="SO0489-PD0019"/>
    <x v="11"/>
    <x v="1"/>
  </r>
  <r>
    <s v="SO0489"/>
    <s v="PD0009"/>
    <n v="108"/>
    <n v="0.09"/>
    <n v="12678120"/>
    <s v="SO0489-PD0009"/>
    <x v="10"/>
    <x v="5"/>
  </r>
  <r>
    <s v="SO0490"/>
    <s v="PD0016"/>
    <n v="29"/>
    <n v="0.23"/>
    <n v="5962110"/>
    <s v="SO0490-PD0016"/>
    <x v="18"/>
    <x v="1"/>
  </r>
  <r>
    <s v="SO0490"/>
    <s v="PD0009"/>
    <n v="54"/>
    <n v="0.13"/>
    <n v="6060420"/>
    <s v="SO0490-PD0009"/>
    <x v="10"/>
    <x v="5"/>
  </r>
  <r>
    <s v="SO0490"/>
    <s v="PD0006"/>
    <n v="43"/>
    <n v="0.14000000000000001"/>
    <n v="7728820"/>
    <s v="SO0490-PD0006"/>
    <x v="13"/>
    <x v="6"/>
  </r>
  <r>
    <s v="SO0490"/>
    <s v="PD0013"/>
    <n v="106"/>
    <n v="0.17"/>
    <n v="42142420"/>
    <s v="SO0490-PD0013"/>
    <x v="16"/>
    <x v="8"/>
  </r>
  <r>
    <s v="SO0491"/>
    <s v="PD0016"/>
    <n v="109"/>
    <n v="0.23"/>
    <n v="22409310"/>
    <s v="SO0491-PD0016"/>
    <x v="18"/>
    <x v="1"/>
  </r>
  <r>
    <s v="SO0492"/>
    <s v="PD0004"/>
    <n v="25"/>
    <n v="0.13"/>
    <n v="4785000"/>
    <s v="SO0492-PD0004"/>
    <x v="15"/>
    <x v="7"/>
  </r>
  <r>
    <s v="SO0492"/>
    <s v="PD0013"/>
    <n v="107"/>
    <n v="0.16"/>
    <n v="43052520"/>
    <s v="SO0492-PD0013"/>
    <x v="16"/>
    <x v="8"/>
  </r>
  <r>
    <s v="SO0493"/>
    <s v="PD0020"/>
    <n v="109"/>
    <n v="0.23"/>
    <n v="26941530"/>
    <s v="SO0493-PD0020"/>
    <x v="8"/>
    <x v="1"/>
  </r>
  <r>
    <s v="SO0493"/>
    <s v="PD0019"/>
    <n v="144"/>
    <n v="0.09"/>
    <n v="334020960"/>
    <s v="SO0493-PD0019"/>
    <x v="11"/>
    <x v="1"/>
  </r>
  <r>
    <s v="SO0493"/>
    <s v="PD0018"/>
    <n v="146"/>
    <n v="0.19"/>
    <n v="62914320.000000007"/>
    <s v="SO0493-PD0018"/>
    <x v="6"/>
    <x v="1"/>
  </r>
  <r>
    <s v="SO0493"/>
    <s v="PD0002"/>
    <n v="94"/>
    <n v="0.25"/>
    <n v="1410000"/>
    <s v="SO0493-PD0002"/>
    <x v="0"/>
    <x v="0"/>
  </r>
  <r>
    <s v="SO0494"/>
    <s v="PD0013"/>
    <n v="120"/>
    <n v="0.15"/>
    <n v="48858000"/>
    <s v="SO0494-PD0013"/>
    <x v="16"/>
    <x v="8"/>
  </r>
  <r>
    <s v="SO0494"/>
    <s v="PD0008"/>
    <n v="125"/>
    <n v="0.09"/>
    <n v="16948750"/>
    <s v="SO0494-PD0008"/>
    <x v="3"/>
    <x v="3"/>
  </r>
  <r>
    <s v="SO0494"/>
    <s v="PD0003"/>
    <n v="88"/>
    <n v="0.09"/>
    <n v="74554480"/>
    <s v="SO0494-PD0003"/>
    <x v="14"/>
    <x v="7"/>
  </r>
  <r>
    <s v="SO0494"/>
    <s v="PD0017"/>
    <n v="74"/>
    <n v="0.2"/>
    <n v="156880000"/>
    <s v="SO0494-PD0017"/>
    <x v="17"/>
    <x v="1"/>
  </r>
  <r>
    <s v="SO0495"/>
    <s v="PD0004"/>
    <n v="36"/>
    <n v="0.08"/>
    <n v="7286400"/>
    <s v="SO0495-PD0004"/>
    <x v="15"/>
    <x v="7"/>
  </r>
  <r>
    <s v="SO0495"/>
    <s v="PD0002"/>
    <n v="43"/>
    <n v="0.23"/>
    <n v="662200"/>
    <s v="SO0495-PD0002"/>
    <x v="0"/>
    <x v="0"/>
  </r>
  <r>
    <s v="SO0495"/>
    <s v="PD0008"/>
    <n v="130"/>
    <n v="0.13"/>
    <n v="16851900"/>
    <s v="SO0495-PD0008"/>
    <x v="3"/>
    <x v="3"/>
  </r>
  <r>
    <s v="SO0495"/>
    <s v="PD0019"/>
    <n v="67"/>
    <n v="0.05"/>
    <n v="162243850"/>
    <s v="SO0495-PD0019"/>
    <x v="11"/>
    <x v="1"/>
  </r>
  <r>
    <s v="SO0495"/>
    <s v="PD0015"/>
    <n v="139"/>
    <n v="0.06"/>
    <n v="17756694"/>
    <s v="SO0495-PD0015"/>
    <x v="1"/>
    <x v="1"/>
  </r>
  <r>
    <s v="SO0495"/>
    <s v="PD0001"/>
    <n v="129"/>
    <n v="0.2"/>
    <n v="25696800"/>
    <s v="SO0495-PD0001"/>
    <x v="12"/>
    <x v="0"/>
  </r>
  <r>
    <s v="SO0496"/>
    <s v="PD0008"/>
    <n v="76"/>
    <n v="0.17"/>
    <n v="9398920"/>
    <s v="SO0496-PD0008"/>
    <x v="3"/>
    <x v="3"/>
  </r>
  <r>
    <s v="SO0496"/>
    <s v="PD0001"/>
    <n v="142"/>
    <n v="0.22"/>
    <n v="27579240"/>
    <s v="SO0496-PD0001"/>
    <x v="12"/>
    <x v="0"/>
  </r>
  <r>
    <s v="SO0496"/>
    <s v="PD0017"/>
    <n v="25"/>
    <n v="0.11"/>
    <n v="58962500"/>
    <s v="SO0496-PD0017"/>
    <x v="17"/>
    <x v="1"/>
  </r>
  <r>
    <s v="SO0496"/>
    <s v="PD0002"/>
    <n v="72"/>
    <n v="0.16"/>
    <n v="1209600"/>
    <s v="SO0496-PD0002"/>
    <x v="0"/>
    <x v="0"/>
  </r>
  <r>
    <s v="SO0497"/>
    <s v="PD0007"/>
    <n v="82"/>
    <n v="0.08"/>
    <n v="241408000"/>
    <s v="SO0497-PD0007"/>
    <x v="9"/>
    <x v="6"/>
  </r>
  <r>
    <s v="SO0497"/>
    <s v="PD0019"/>
    <n v="56"/>
    <n v="0.18"/>
    <n v="117050080.00000001"/>
    <s v="SO0497-PD0019"/>
    <x v="11"/>
    <x v="1"/>
  </r>
  <r>
    <s v="SO0497"/>
    <s v="PD0020"/>
    <n v="68"/>
    <n v="0.15"/>
    <n v="18553800"/>
    <s v="SO0497-PD0020"/>
    <x v="8"/>
    <x v="1"/>
  </r>
  <r>
    <s v="SO0498"/>
    <s v="PD0019"/>
    <n v="25"/>
    <n v="0.19"/>
    <n v="51617250"/>
    <s v="SO0498-PD0019"/>
    <x v="11"/>
    <x v="1"/>
  </r>
  <r>
    <s v="SO0498"/>
    <s v="PD0003"/>
    <n v="38"/>
    <n v="0.09"/>
    <n v="32193980"/>
    <s v="SO0498-PD0003"/>
    <x v="14"/>
    <x v="7"/>
  </r>
  <r>
    <s v="SO0498"/>
    <s v="PD0002"/>
    <n v="130"/>
    <n v="0.2"/>
    <n v="2080000"/>
    <s v="SO0498-PD0002"/>
    <x v="0"/>
    <x v="0"/>
  </r>
  <r>
    <s v="SO0498"/>
    <s v="PD0004"/>
    <n v="90"/>
    <n v="0.16"/>
    <n v="16632000"/>
    <s v="SO0498-PD0004"/>
    <x v="15"/>
    <x v="7"/>
  </r>
  <r>
    <s v="SO0499"/>
    <s v="PD0008"/>
    <n v="40"/>
    <n v="0.24"/>
    <n v="4529600"/>
    <s v="SO0499-PD0008"/>
    <x v="3"/>
    <x v="3"/>
  </r>
  <r>
    <s v="SO0499"/>
    <s v="PD0011"/>
    <n v="128"/>
    <n v="0.06"/>
    <n v="283834880"/>
    <s v="SO0499-PD0011"/>
    <x v="2"/>
    <x v="2"/>
  </r>
  <r>
    <s v="SO0500"/>
    <s v="PD0008"/>
    <n v="109"/>
    <n v="0.16"/>
    <n v="13642440"/>
    <s v="SO0500-PD0008"/>
    <x v="3"/>
    <x v="3"/>
  </r>
  <r>
    <s v="SO0500"/>
    <s v="PD0011"/>
    <n v="120"/>
    <n v="0.1"/>
    <n v="254772000"/>
    <s v="SO0500-PD0011"/>
    <x v="2"/>
    <x v="2"/>
  </r>
  <r>
    <s v="SO0501"/>
    <s v="PD0011"/>
    <n v="86"/>
    <n v="0.16"/>
    <n v="170414160"/>
    <s v="SO0501-PD0011"/>
    <x v="2"/>
    <x v="2"/>
  </r>
  <r>
    <s v="SO0501"/>
    <s v="PD0017"/>
    <n v="70"/>
    <n v="0.11"/>
    <n v="165095000"/>
    <s v="SO0501-PD0017"/>
    <x v="17"/>
    <x v="1"/>
  </r>
  <r>
    <s v="SO0502"/>
    <s v="PD0020"/>
    <n v="113"/>
    <n v="0.15"/>
    <n v="30832050"/>
    <s v="SO0502-PD0020"/>
    <x v="8"/>
    <x v="1"/>
  </r>
  <r>
    <s v="SO0502"/>
    <s v="PD0014"/>
    <n v="53"/>
    <n v="0.12"/>
    <n v="12452880"/>
    <s v="SO0502-PD0014"/>
    <x v="4"/>
    <x v="4"/>
  </r>
  <r>
    <s v="SO0502"/>
    <s v="PD0001"/>
    <n v="49"/>
    <n v="0.12"/>
    <n v="10736880"/>
    <s v="SO0502-PD0001"/>
    <x v="12"/>
    <x v="0"/>
  </r>
  <r>
    <s v="SO0502"/>
    <s v="PD0011"/>
    <n v="148"/>
    <n v="0.19"/>
    <n v="282796920"/>
    <s v="SO0502-PD0011"/>
    <x v="2"/>
    <x v="2"/>
  </r>
  <r>
    <s v="SO0502"/>
    <s v="PD0008"/>
    <n v="74"/>
    <n v="0.16"/>
    <n v="9261840"/>
    <s v="SO0502-PD0008"/>
    <x v="3"/>
    <x v="3"/>
  </r>
  <r>
    <s v="SO0503"/>
    <s v="PD0010"/>
    <n v="96"/>
    <n v="0.25"/>
    <n v="23400000"/>
    <s v="SO0503-PD0010"/>
    <x v="5"/>
    <x v="5"/>
  </r>
  <r>
    <s v="SO0504"/>
    <s v="PD0001"/>
    <n v="86"/>
    <n v="0.17"/>
    <n v="17773620"/>
    <s v="SO0504-PD0001"/>
    <x v="12"/>
    <x v="0"/>
  </r>
  <r>
    <s v="SO0504"/>
    <s v="PD0019"/>
    <n v="35"/>
    <n v="0.21"/>
    <n v="70479850"/>
    <s v="SO0504-PD0019"/>
    <x v="11"/>
    <x v="1"/>
  </r>
  <r>
    <s v="SO0504"/>
    <s v="PD0009"/>
    <n v="105"/>
    <n v="0.14000000000000001"/>
    <n v="11648700"/>
    <s v="SO0504-PD0009"/>
    <x v="10"/>
    <x v="5"/>
  </r>
  <r>
    <s v="SO0505"/>
    <s v="PD0011"/>
    <n v="34"/>
    <n v="0.22"/>
    <n v="62560680"/>
    <s v="SO0505-PD0011"/>
    <x v="2"/>
    <x v="2"/>
  </r>
  <r>
    <s v="SO0505"/>
    <s v="PD0013"/>
    <n v="63"/>
    <n v="0.09"/>
    <n v="27461070"/>
    <s v="SO0505-PD0013"/>
    <x v="16"/>
    <x v="8"/>
  </r>
  <r>
    <s v="SO0505"/>
    <s v="PD0007"/>
    <n v="88"/>
    <n v="0.19"/>
    <n v="228096000.00000003"/>
    <s v="SO0505-PD0007"/>
    <x v="9"/>
    <x v="6"/>
  </r>
  <r>
    <s v="SO0506"/>
    <s v="PD0002"/>
    <n v="73"/>
    <n v="0.06"/>
    <n v="1372400"/>
    <s v="SO0506-PD0002"/>
    <x v="0"/>
    <x v="0"/>
  </r>
  <r>
    <s v="SO0507"/>
    <s v="PD0004"/>
    <n v="38"/>
    <n v="0.25"/>
    <n v="6270000"/>
    <s v="SO0507-PD0004"/>
    <x v="15"/>
    <x v="7"/>
  </r>
  <r>
    <s v="SO0507"/>
    <s v="PD0017"/>
    <n v="144"/>
    <n v="0.17"/>
    <n v="316728000"/>
    <s v="SO0507-PD0017"/>
    <x v="17"/>
    <x v="1"/>
  </r>
  <r>
    <s v="SO0507"/>
    <s v="PD0016"/>
    <n v="119"/>
    <n v="0.19"/>
    <n v="25736130"/>
    <s v="SO0507-PD0016"/>
    <x v="18"/>
    <x v="1"/>
  </r>
  <r>
    <s v="SO0508"/>
    <s v="PD0002"/>
    <n v="124"/>
    <n v="0.05"/>
    <n v="2356000"/>
    <s v="SO0508-PD0002"/>
    <x v="0"/>
    <x v="0"/>
  </r>
  <r>
    <s v="SO0508"/>
    <s v="PD0010"/>
    <n v="35"/>
    <n v="0.08"/>
    <n v="10465000"/>
    <s v="SO0508-PD0010"/>
    <x v="5"/>
    <x v="5"/>
  </r>
  <r>
    <s v="SO0509"/>
    <s v="PD0001"/>
    <n v="64"/>
    <n v="0.2"/>
    <n v="12748800"/>
    <s v="SO0509-PD0001"/>
    <x v="12"/>
    <x v="0"/>
  </r>
  <r>
    <s v="SO0509"/>
    <s v="PD0004"/>
    <n v="37"/>
    <n v="0.1"/>
    <n v="7326000"/>
    <s v="SO0509-PD0004"/>
    <x v="15"/>
    <x v="7"/>
  </r>
  <r>
    <s v="SO0509"/>
    <s v="PD0002"/>
    <n v="62"/>
    <n v="0.09"/>
    <n v="1128400"/>
    <s v="SO0509-PD0002"/>
    <x v="0"/>
    <x v="0"/>
  </r>
  <r>
    <s v="SO0509"/>
    <s v="PD0003"/>
    <n v="52"/>
    <n v="0.21"/>
    <n v="38245480"/>
    <s v="SO0509-PD0003"/>
    <x v="14"/>
    <x v="7"/>
  </r>
  <r>
    <s v="SO0510"/>
    <s v="PD0002"/>
    <n v="35"/>
    <n v="0.09"/>
    <n v="637000"/>
    <s v="SO0510-PD0002"/>
    <x v="0"/>
    <x v="0"/>
  </r>
  <r>
    <s v="SO0510"/>
    <s v="PD0018"/>
    <n v="86"/>
    <n v="0.24"/>
    <n v="34771520"/>
    <s v="SO0510-PD0018"/>
    <x v="6"/>
    <x v="1"/>
  </r>
  <r>
    <s v="SO0511"/>
    <s v="PD0007"/>
    <n v="81"/>
    <n v="0.19"/>
    <n v="209952000"/>
    <s v="SO0511-PD0007"/>
    <x v="9"/>
    <x v="6"/>
  </r>
  <r>
    <s v="SO0511"/>
    <s v="PD0012"/>
    <n v="40"/>
    <n v="0.08"/>
    <n v="207515200"/>
    <s v="SO0511-PD0012"/>
    <x v="7"/>
    <x v="2"/>
  </r>
  <r>
    <s v="SO0511"/>
    <s v="PD0008"/>
    <n v="61"/>
    <n v="0.21"/>
    <n v="7180310"/>
    <s v="SO0511-PD0008"/>
    <x v="3"/>
    <x v="3"/>
  </r>
  <r>
    <s v="SO0512"/>
    <s v="PD0011"/>
    <n v="144"/>
    <n v="0.16"/>
    <n v="285344640"/>
    <s v="SO0512-PD0011"/>
    <x v="2"/>
    <x v="2"/>
  </r>
  <r>
    <s v="SO0512"/>
    <s v="PD0020"/>
    <n v="84"/>
    <n v="0.18"/>
    <n v="22110480"/>
    <s v="SO0512-PD0020"/>
    <x v="8"/>
    <x v="1"/>
  </r>
  <r>
    <s v="SO0512"/>
    <s v="PD0009"/>
    <n v="145"/>
    <n v="0.14000000000000001"/>
    <n v="16086300"/>
    <s v="SO0512-PD0009"/>
    <x v="10"/>
    <x v="5"/>
  </r>
  <r>
    <s v="SO0512"/>
    <s v="PD0008"/>
    <n v="49"/>
    <n v="0.09"/>
    <n v="6643910"/>
    <s v="SO0512-PD0008"/>
    <x v="3"/>
    <x v="3"/>
  </r>
  <r>
    <s v="SO0512"/>
    <s v="PD0001"/>
    <n v="63"/>
    <n v="0.12"/>
    <n v="13804560"/>
    <s v="SO0512-PD0001"/>
    <x v="12"/>
    <x v="0"/>
  </r>
  <r>
    <s v="SO0513"/>
    <s v="PD0005"/>
    <n v="102"/>
    <n v="0.17"/>
    <n v="185828700"/>
    <s v="SO0513-PD0005"/>
    <x v="19"/>
    <x v="6"/>
  </r>
  <r>
    <s v="SO0514"/>
    <s v="PD0001"/>
    <n v="99"/>
    <n v="0.13"/>
    <n v="21446370"/>
    <s v="SO0514-PD0001"/>
    <x v="12"/>
    <x v="0"/>
  </r>
  <r>
    <s v="SO0514"/>
    <s v="PD0012"/>
    <n v="148"/>
    <n v="7.0000000000000007E-2"/>
    <n v="776151960"/>
    <s v="SO0514-PD0012"/>
    <x v="7"/>
    <x v="2"/>
  </r>
  <r>
    <s v="SO0515"/>
    <s v="PD0007"/>
    <n v="115"/>
    <n v="0.22"/>
    <n v="287040000"/>
    <s v="SO0515-PD0007"/>
    <x v="9"/>
    <x v="6"/>
  </r>
  <r>
    <s v="SO0515"/>
    <s v="PD0010"/>
    <n v="60"/>
    <n v="0.15"/>
    <n v="16575000"/>
    <s v="SO0515-PD0010"/>
    <x v="5"/>
    <x v="5"/>
  </r>
  <r>
    <s v="SO0515"/>
    <s v="PD0018"/>
    <n v="104"/>
    <n v="0.21"/>
    <n v="43709120"/>
    <s v="SO0515-PD0018"/>
    <x v="6"/>
    <x v="1"/>
  </r>
  <r>
    <s v="SO0515"/>
    <s v="PD0013"/>
    <n v="131"/>
    <n v="0.1"/>
    <n v="56474100"/>
    <s v="SO0515-PD0013"/>
    <x v="16"/>
    <x v="8"/>
  </r>
  <r>
    <s v="SO0515"/>
    <s v="PD0015"/>
    <n v="91"/>
    <n v="0.13"/>
    <n v="10759203"/>
    <s v="SO0515-PD0015"/>
    <x v="1"/>
    <x v="1"/>
  </r>
  <r>
    <s v="SO0516"/>
    <s v="PD0001"/>
    <n v="101"/>
    <n v="7.0000000000000007E-2"/>
    <n v="23388570"/>
    <s v="SO0516-PD0001"/>
    <x v="12"/>
    <x v="0"/>
  </r>
  <r>
    <s v="SO0516"/>
    <s v="PD0015"/>
    <n v="81"/>
    <n v="0.12"/>
    <n v="9686952"/>
    <s v="SO0516-PD0015"/>
    <x v="1"/>
    <x v="1"/>
  </r>
  <r>
    <s v="SO0517"/>
    <s v="PD0018"/>
    <n v="46"/>
    <n v="0.23"/>
    <n v="18843440"/>
    <s v="SO0517-PD0018"/>
    <x v="6"/>
    <x v="1"/>
  </r>
  <r>
    <s v="SO0517"/>
    <s v="PD0002"/>
    <n v="105"/>
    <n v="0.05"/>
    <n v="1995000"/>
    <s v="SO0517-PD0002"/>
    <x v="0"/>
    <x v="0"/>
  </r>
  <r>
    <s v="SO0517"/>
    <s v="PD0001"/>
    <n v="60"/>
    <n v="0.09"/>
    <n v="13595400"/>
    <s v="SO0517-PD0001"/>
    <x v="12"/>
    <x v="0"/>
  </r>
  <r>
    <s v="SO0518"/>
    <s v="PD0018"/>
    <n v="75"/>
    <n v="0.13"/>
    <n v="34713000"/>
    <s v="SO0518-PD0018"/>
    <x v="6"/>
    <x v="1"/>
  </r>
  <r>
    <s v="SO0518"/>
    <s v="PD0014"/>
    <n v="148"/>
    <n v="0.09"/>
    <n v="35959560"/>
    <s v="SO0518-PD0014"/>
    <x v="4"/>
    <x v="4"/>
  </r>
  <r>
    <s v="SO0518"/>
    <s v="PD0011"/>
    <n v="141"/>
    <n v="0.19"/>
    <n v="269421390"/>
    <s v="SO0518-PD0011"/>
    <x v="2"/>
    <x v="2"/>
  </r>
  <r>
    <s v="SO0519"/>
    <s v="PD0017"/>
    <n v="99"/>
    <n v="0.05"/>
    <n v="249232500"/>
    <s v="SO0519-PD0017"/>
    <x v="17"/>
    <x v="1"/>
  </r>
  <r>
    <s v="SO0519"/>
    <s v="PD0016"/>
    <n v="33"/>
    <n v="0.17"/>
    <n v="7313130"/>
    <s v="SO0519-PD0016"/>
    <x v="18"/>
    <x v="1"/>
  </r>
  <r>
    <s v="SO0520"/>
    <s v="PD0001"/>
    <n v="52"/>
    <n v="0.25"/>
    <n v="9711000"/>
    <s v="SO0520-PD0001"/>
    <x v="12"/>
    <x v="0"/>
  </r>
  <r>
    <s v="SO0520"/>
    <s v="PD0011"/>
    <n v="66"/>
    <n v="0.23"/>
    <n v="119884380"/>
    <s v="SO0520-PD0011"/>
    <x v="2"/>
    <x v="2"/>
  </r>
  <r>
    <s v="SO0520"/>
    <s v="PD0015"/>
    <n v="86"/>
    <n v="0.1"/>
    <n v="10518660"/>
    <s v="SO0520-PD0015"/>
    <x v="1"/>
    <x v="1"/>
  </r>
  <r>
    <s v="SO0521"/>
    <s v="PD0001"/>
    <n v="117"/>
    <n v="7.0000000000000007E-2"/>
    <n v="27093690"/>
    <s v="SO0521-PD0001"/>
    <x v="12"/>
    <x v="0"/>
  </r>
  <r>
    <s v="SO0521"/>
    <s v="PD0015"/>
    <n v="117"/>
    <n v="7.0000000000000007E-2"/>
    <n v="14787278.999999998"/>
    <s v="SO0521-PD0015"/>
    <x v="1"/>
    <x v="1"/>
  </r>
  <r>
    <s v="SO0522"/>
    <s v="PD0017"/>
    <n v="105"/>
    <n v="0.12"/>
    <n v="244860000"/>
    <s v="SO0522-PD0017"/>
    <x v="17"/>
    <x v="1"/>
  </r>
  <r>
    <s v="SO0522"/>
    <s v="PD0009"/>
    <n v="98"/>
    <n v="0.05"/>
    <n v="12009900"/>
    <s v="SO0522-PD0009"/>
    <x v="10"/>
    <x v="5"/>
  </r>
  <r>
    <s v="SO0522"/>
    <s v="PD0019"/>
    <n v="123"/>
    <n v="0.25"/>
    <n v="235145250"/>
    <s v="SO0522-PD0019"/>
    <x v="11"/>
    <x v="1"/>
  </r>
  <r>
    <s v="SO0522"/>
    <s v="PD0013"/>
    <n v="129"/>
    <n v="0.23"/>
    <n v="47579070"/>
    <s v="SO0522-PD0013"/>
    <x v="16"/>
    <x v="8"/>
  </r>
  <r>
    <s v="SO0524"/>
    <s v="PD0012"/>
    <n v="74"/>
    <n v="0.17"/>
    <n v="346347380"/>
    <s v="SO0524-PD0012"/>
    <x v="7"/>
    <x v="2"/>
  </r>
  <r>
    <s v="SO0524"/>
    <s v="PD0011"/>
    <n v="76"/>
    <n v="0.1"/>
    <n v="161355600"/>
    <s v="SO0524-PD0011"/>
    <x v="2"/>
    <x v="2"/>
  </r>
  <r>
    <s v="SO0524"/>
    <s v="PD0001"/>
    <n v="135"/>
    <n v="0.25"/>
    <n v="25211250"/>
    <s v="SO0524-PD0001"/>
    <x v="12"/>
    <x v="0"/>
  </r>
  <r>
    <s v="SO0525"/>
    <s v="PD0012"/>
    <n v="80"/>
    <n v="0.22"/>
    <n v="351873600"/>
    <s v="SO0525-PD0012"/>
    <x v="7"/>
    <x v="2"/>
  </r>
  <r>
    <s v="SO0525"/>
    <s v="PD0018"/>
    <n v="31"/>
    <n v="0.15"/>
    <n v="14018200"/>
    <s v="SO0525-PD0018"/>
    <x v="6"/>
    <x v="1"/>
  </r>
  <r>
    <s v="SO0525"/>
    <s v="PD0011"/>
    <n v="103"/>
    <n v="0.14000000000000001"/>
    <n v="208960220"/>
    <s v="SO0525-PD0011"/>
    <x v="2"/>
    <x v="2"/>
  </r>
  <r>
    <s v="SO0526"/>
    <s v="PD0018"/>
    <n v="109"/>
    <n v="0.06"/>
    <n v="54508720"/>
    <s v="SO0526-PD0018"/>
    <x v="6"/>
    <x v="1"/>
  </r>
  <r>
    <s v="SO0526"/>
    <s v="PD0002"/>
    <n v="118"/>
    <n v="0.1"/>
    <n v="2124000"/>
    <s v="SO0526-PD0002"/>
    <x v="0"/>
    <x v="0"/>
  </r>
  <r>
    <s v="SO0526"/>
    <s v="PD0016"/>
    <n v="87"/>
    <n v="0.24"/>
    <n v="17654040"/>
    <s v="SO0526-PD0016"/>
    <x v="18"/>
    <x v="1"/>
  </r>
  <r>
    <s v="SO0526"/>
    <s v="PD0010"/>
    <n v="97"/>
    <n v="0.21"/>
    <n v="24904750"/>
    <s v="SO0526-PD0010"/>
    <x v="5"/>
    <x v="5"/>
  </r>
  <r>
    <s v="SO0527"/>
    <s v="PD0009"/>
    <n v="127"/>
    <n v="0.2"/>
    <n v="13106400"/>
    <s v="SO0527-PD0009"/>
    <x v="10"/>
    <x v="5"/>
  </r>
  <r>
    <s v="SO0527"/>
    <s v="PD0019"/>
    <n v="51"/>
    <n v="0.17"/>
    <n v="107899170"/>
    <s v="SO0527-PD0019"/>
    <x v="11"/>
    <x v="1"/>
  </r>
  <r>
    <s v="SO0527"/>
    <s v="PD0006"/>
    <n v="126"/>
    <n v="0.05"/>
    <n v="25017300"/>
    <s v="SO0527-PD0006"/>
    <x v="13"/>
    <x v="6"/>
  </r>
  <r>
    <s v="SO0528"/>
    <s v="PD0007"/>
    <n v="84"/>
    <n v="0.21"/>
    <n v="212352000"/>
    <s v="SO0528-PD0007"/>
    <x v="9"/>
    <x v="6"/>
  </r>
  <r>
    <s v="SO0528"/>
    <s v="PD0016"/>
    <n v="135"/>
    <n v="0.15"/>
    <n v="30638250"/>
    <s v="SO0528-PD0016"/>
    <x v="18"/>
    <x v="1"/>
  </r>
  <r>
    <s v="SO0529"/>
    <s v="PD0010"/>
    <n v="107"/>
    <n v="0.1"/>
    <n v="31297500"/>
    <s v="SO0529-PD0010"/>
    <x v="5"/>
    <x v="5"/>
  </r>
  <r>
    <s v="SO0530"/>
    <s v="PD0003"/>
    <n v="87"/>
    <n v="7.0000000000000007E-2"/>
    <n v="75327210"/>
    <s v="SO0530-PD0003"/>
    <x v="14"/>
    <x v="7"/>
  </r>
  <r>
    <s v="SO0530"/>
    <s v="PD0019"/>
    <n v="79"/>
    <n v="0.17"/>
    <n v="167137930"/>
    <s v="SO0530-PD0019"/>
    <x v="11"/>
    <x v="1"/>
  </r>
  <r>
    <s v="SO0530"/>
    <s v="PD0006"/>
    <n v="119"/>
    <n v="0.22"/>
    <n v="19399380"/>
    <s v="SO0530-PD0006"/>
    <x v="13"/>
    <x v="6"/>
  </r>
  <r>
    <s v="SO0530"/>
    <s v="PD0016"/>
    <n v="103"/>
    <n v="0.23"/>
    <n v="21175770"/>
    <s v="SO0530-PD0016"/>
    <x v="18"/>
    <x v="1"/>
  </r>
  <r>
    <s v="SO0530"/>
    <s v="PD0017"/>
    <n v="129"/>
    <n v="0.08"/>
    <n v="314502000"/>
    <s v="SO0530-PD0017"/>
    <x v="17"/>
    <x v="1"/>
  </r>
  <r>
    <s v="SO0531"/>
    <s v="PD0014"/>
    <n v="92"/>
    <n v="0.08"/>
    <n v="22598880"/>
    <s v="SO0531-PD0014"/>
    <x v="4"/>
    <x v="4"/>
  </r>
  <r>
    <s v="SO0531"/>
    <s v="PD0016"/>
    <n v="134"/>
    <n v="0.22"/>
    <n v="27906840"/>
    <s v="SO0531-PD0016"/>
    <x v="18"/>
    <x v="1"/>
  </r>
  <r>
    <s v="SO0531"/>
    <s v="PD0019"/>
    <n v="70"/>
    <n v="7.0000000000000007E-2"/>
    <n v="165939900"/>
    <s v="SO0531-PD0019"/>
    <x v="11"/>
    <x v="1"/>
  </r>
  <r>
    <s v="SO0531"/>
    <s v="PD0003"/>
    <n v="108"/>
    <n v="7.0000000000000007E-2"/>
    <n v="93509640"/>
    <s v="SO0531-PD0003"/>
    <x v="14"/>
    <x v="7"/>
  </r>
  <r>
    <s v="SO0532"/>
    <s v="PD0005"/>
    <n v="65"/>
    <n v="0.22"/>
    <n v="111286500"/>
    <s v="SO0532-PD0005"/>
    <x v="19"/>
    <x v="6"/>
  </r>
  <r>
    <s v="SO0532"/>
    <s v="PD0015"/>
    <n v="96"/>
    <n v="0.05"/>
    <n v="12394080"/>
    <s v="SO0532-PD0015"/>
    <x v="1"/>
    <x v="1"/>
  </r>
  <r>
    <s v="SO0532"/>
    <s v="PD0003"/>
    <n v="50"/>
    <n v="0.17"/>
    <n v="38636500"/>
    <s v="SO0532-PD0003"/>
    <x v="14"/>
    <x v="7"/>
  </r>
  <r>
    <s v="SO0532"/>
    <s v="PD0020"/>
    <n v="103"/>
    <n v="0.18"/>
    <n v="27111660.000000004"/>
    <s v="SO0532-PD0020"/>
    <x v="8"/>
    <x v="1"/>
  </r>
  <r>
    <s v="SO0534"/>
    <s v="PD0009"/>
    <n v="100"/>
    <n v="0.13"/>
    <n v="11223000"/>
    <s v="SO0534-PD0009"/>
    <x v="10"/>
    <x v="5"/>
  </r>
  <r>
    <s v="SO0534"/>
    <s v="PD0018"/>
    <n v="33"/>
    <n v="0.09"/>
    <n v="15975960"/>
    <s v="SO0534-PD0018"/>
    <x v="6"/>
    <x v="1"/>
  </r>
  <r>
    <s v="SO0535"/>
    <s v="PD0017"/>
    <n v="92"/>
    <n v="0.15"/>
    <n v="207230000"/>
    <s v="SO0535-PD0017"/>
    <x v="17"/>
    <x v="1"/>
  </r>
  <r>
    <s v="SO0536"/>
    <s v="PD0012"/>
    <n v="90"/>
    <n v="0.17"/>
    <n v="421233300"/>
    <s v="SO0536-PD0012"/>
    <x v="7"/>
    <x v="2"/>
  </r>
  <r>
    <s v="SO0537"/>
    <s v="PD0006"/>
    <n v="76"/>
    <n v="0.1"/>
    <n v="14295600"/>
    <s v="SO0537-PD0006"/>
    <x v="13"/>
    <x v="6"/>
  </r>
  <r>
    <s v="SO0537"/>
    <s v="PD0001"/>
    <n v="127"/>
    <n v="0.19"/>
    <n v="25614630"/>
    <s v="SO0537-PD0001"/>
    <x v="12"/>
    <x v="0"/>
  </r>
  <r>
    <s v="SO0537"/>
    <s v="PD0004"/>
    <n v="51"/>
    <n v="0.25"/>
    <n v="8415000"/>
    <s v="SO0537-PD0004"/>
    <x v="15"/>
    <x v="7"/>
  </r>
  <r>
    <s v="SO0537"/>
    <s v="PD0010"/>
    <n v="76"/>
    <n v="0.11"/>
    <n v="21983000"/>
    <s v="SO0537-PD0010"/>
    <x v="5"/>
    <x v="5"/>
  </r>
  <r>
    <s v="SO0538"/>
    <s v="PD0002"/>
    <n v="59"/>
    <n v="0.12"/>
    <n v="1038400"/>
    <s v="SO0538-PD0002"/>
    <x v="0"/>
    <x v="0"/>
  </r>
  <r>
    <s v="SO0538"/>
    <s v="PD0015"/>
    <n v="98"/>
    <n v="0.18"/>
    <n v="10920924"/>
    <s v="SO0538-PD0015"/>
    <x v="1"/>
    <x v="1"/>
  </r>
  <r>
    <s v="SO0538"/>
    <s v="PD0009"/>
    <n v="115"/>
    <n v="0.15"/>
    <n v="12609750"/>
    <s v="SO0538-PD0009"/>
    <x v="10"/>
    <x v="5"/>
  </r>
  <r>
    <s v="SO0539"/>
    <s v="PD0003"/>
    <n v="49"/>
    <n v="0.21"/>
    <n v="36039010"/>
    <s v="SO0539-PD0003"/>
    <x v="14"/>
    <x v="7"/>
  </r>
  <r>
    <s v="SO0540"/>
    <s v="PD0010"/>
    <n v="95"/>
    <n v="0.1"/>
    <n v="27787500"/>
    <s v="SO0540-PD0010"/>
    <x v="5"/>
    <x v="5"/>
  </r>
  <r>
    <s v="SO0540"/>
    <s v="PD0020"/>
    <n v="78"/>
    <n v="0.12"/>
    <n v="22033440"/>
    <s v="SO0540-PD0020"/>
    <x v="8"/>
    <x v="1"/>
  </r>
  <r>
    <s v="SO0540"/>
    <s v="PD0017"/>
    <n v="106"/>
    <n v="0.2"/>
    <n v="224720000"/>
    <s v="SO0540-PD0017"/>
    <x v="17"/>
    <x v="1"/>
  </r>
  <r>
    <s v="SO0541"/>
    <s v="PD0011"/>
    <n v="27"/>
    <n v="0.15"/>
    <n v="54139050"/>
    <s v="SO0541-PD0011"/>
    <x v="2"/>
    <x v="2"/>
  </r>
  <r>
    <s v="SO0541"/>
    <s v="PD0003"/>
    <n v="73"/>
    <n v="0.14000000000000001"/>
    <n v="58448180"/>
    <s v="SO0541-PD0003"/>
    <x v="14"/>
    <x v="7"/>
  </r>
  <r>
    <s v="SO0541"/>
    <s v="PD0019"/>
    <n v="102"/>
    <n v="0.14000000000000001"/>
    <n v="223598280"/>
    <s v="SO0541-PD0019"/>
    <x v="11"/>
    <x v="1"/>
  </r>
  <r>
    <s v="SO0541"/>
    <s v="PD0018"/>
    <n v="75"/>
    <n v="0.21"/>
    <n v="31521000"/>
    <s v="SO0541-PD0018"/>
    <x v="6"/>
    <x v="1"/>
  </r>
  <r>
    <s v="SO0541"/>
    <s v="PD0017"/>
    <n v="144"/>
    <n v="0.19"/>
    <n v="309096000"/>
    <s v="SO0541-PD0017"/>
    <x v="17"/>
    <x v="1"/>
  </r>
  <r>
    <s v="SO0541"/>
    <s v="PD0008"/>
    <n v="114"/>
    <n v="7.0000000000000007E-2"/>
    <n v="15796979.999999998"/>
    <s v="SO0541-PD0008"/>
    <x v="3"/>
    <x v="3"/>
  </r>
  <r>
    <s v="SO0542"/>
    <s v="PD0012"/>
    <n v="25"/>
    <n v="7.0000000000000007E-2"/>
    <n v="131106749.99999999"/>
    <s v="SO0542-PD0012"/>
    <x v="7"/>
    <x v="2"/>
  </r>
  <r>
    <s v="SO0542"/>
    <s v="PD0003"/>
    <n v="82"/>
    <n v="0.2"/>
    <n v="61073600"/>
    <s v="SO0542-PD0003"/>
    <x v="14"/>
    <x v="7"/>
  </r>
  <r>
    <s v="SO0542"/>
    <s v="PD0007"/>
    <n v="91"/>
    <n v="0.08"/>
    <n v="267904000"/>
    <s v="SO0542-PD0007"/>
    <x v="9"/>
    <x v="6"/>
  </r>
  <r>
    <s v="SO0542"/>
    <s v="PD0009"/>
    <n v="126"/>
    <n v="0.19"/>
    <n v="13165740"/>
    <s v="SO0542-PD0009"/>
    <x v="10"/>
    <x v="5"/>
  </r>
  <r>
    <s v="SO0543"/>
    <s v="PD0003"/>
    <n v="106"/>
    <n v="0.15"/>
    <n v="83883100"/>
    <s v="SO0543-PD0003"/>
    <x v="14"/>
    <x v="7"/>
  </r>
  <r>
    <s v="SO0543"/>
    <s v="PD0020"/>
    <n v="93"/>
    <n v="0.13"/>
    <n v="25972110"/>
    <s v="SO0543-PD0020"/>
    <x v="8"/>
    <x v="1"/>
  </r>
  <r>
    <s v="SO0543"/>
    <s v="PD0008"/>
    <n v="98"/>
    <n v="0.22"/>
    <n v="11389560"/>
    <s v="SO0543-PD0008"/>
    <x v="3"/>
    <x v="3"/>
  </r>
  <r>
    <s v="SO0544"/>
    <s v="PD0006"/>
    <n v="48"/>
    <n v="0.17"/>
    <n v="8326560"/>
    <s v="SO0544-PD0006"/>
    <x v="13"/>
    <x v="6"/>
  </r>
  <r>
    <s v="SO0544"/>
    <s v="PD0017"/>
    <n v="145"/>
    <n v="0.14000000000000001"/>
    <n v="330455000"/>
    <s v="SO0544-PD0017"/>
    <x v="17"/>
    <x v="1"/>
  </r>
  <r>
    <s v="SO0545"/>
    <s v="PD0018"/>
    <n v="149"/>
    <n v="0.24"/>
    <n v="60243680"/>
    <s v="SO0545-PD0018"/>
    <x v="6"/>
    <x v="1"/>
  </r>
  <r>
    <s v="SO0545"/>
    <s v="PD0019"/>
    <n v="27"/>
    <n v="0.14000000000000001"/>
    <n v="59187780"/>
    <s v="SO0545-PD0019"/>
    <x v="11"/>
    <x v="1"/>
  </r>
  <r>
    <s v="SO0545"/>
    <s v="PD0010"/>
    <n v="132"/>
    <n v="0.05"/>
    <n v="40755000"/>
    <s v="SO0545-PD0010"/>
    <x v="5"/>
    <x v="5"/>
  </r>
  <r>
    <s v="SO0546"/>
    <s v="PD0008"/>
    <n v="55"/>
    <n v="0.22"/>
    <n v="6392100"/>
    <s v="SO0546-PD0008"/>
    <x v="3"/>
    <x v="3"/>
  </r>
  <r>
    <s v="SO0546"/>
    <s v="PD0013"/>
    <n v="115"/>
    <n v="0.08"/>
    <n v="50678200"/>
    <s v="SO0546-PD0013"/>
    <x v="16"/>
    <x v="8"/>
  </r>
  <r>
    <s v="SO0546"/>
    <s v="PD0003"/>
    <n v="52"/>
    <n v="0.11"/>
    <n v="43086680"/>
    <s v="SO0546-PD0003"/>
    <x v="14"/>
    <x v="7"/>
  </r>
  <r>
    <s v="SO0547"/>
    <s v="PD0009"/>
    <n v="69"/>
    <n v="0.14000000000000001"/>
    <n v="7654860"/>
    <s v="SO0547-PD0009"/>
    <x v="10"/>
    <x v="5"/>
  </r>
  <r>
    <s v="SO0547"/>
    <s v="PD0013"/>
    <n v="53"/>
    <n v="0.23"/>
    <n v="19547990"/>
    <s v="SO0547-PD0013"/>
    <x v="16"/>
    <x v="8"/>
  </r>
  <r>
    <s v="SO0548"/>
    <s v="PD0011"/>
    <n v="44"/>
    <n v="0.09"/>
    <n v="94454360"/>
    <s v="SO0548-PD0011"/>
    <x v="2"/>
    <x v="2"/>
  </r>
  <r>
    <s v="SO0548"/>
    <s v="PD0014"/>
    <n v="42"/>
    <n v="0.11"/>
    <n v="9980460"/>
    <s v="SO0548-PD0014"/>
    <x v="4"/>
    <x v="4"/>
  </r>
  <r>
    <s v="SO0548"/>
    <s v="PD0012"/>
    <n v="70"/>
    <n v="0.13"/>
    <n v="343415100"/>
    <s v="SO0548-PD0012"/>
    <x v="7"/>
    <x v="2"/>
  </r>
  <r>
    <s v="SO0548"/>
    <s v="PD0016"/>
    <n v="28"/>
    <n v="0.24"/>
    <n v="5681760"/>
    <s v="SO0548-PD0016"/>
    <x v="18"/>
    <x v="1"/>
  </r>
  <r>
    <s v="SO0548"/>
    <s v="PD0013"/>
    <n v="114"/>
    <n v="0.23"/>
    <n v="42046620"/>
    <s v="SO0548-PD0013"/>
    <x v="16"/>
    <x v="8"/>
  </r>
  <r>
    <s v="SO0549"/>
    <s v="PD0006"/>
    <n v="142"/>
    <n v="0.06"/>
    <n v="27897320"/>
    <s v="SO0549-PD0006"/>
    <x v="13"/>
    <x v="6"/>
  </r>
  <r>
    <s v="SO0549"/>
    <s v="PD0013"/>
    <n v="84"/>
    <n v="0.09"/>
    <n v="36614760"/>
    <s v="SO0549-PD0013"/>
    <x v="16"/>
    <x v="8"/>
  </r>
  <r>
    <s v="SO0549"/>
    <s v="PD0007"/>
    <n v="40"/>
    <n v="0.14000000000000001"/>
    <n v="110080000"/>
    <s v="SO0549-PD0007"/>
    <x v="9"/>
    <x v="6"/>
  </r>
  <r>
    <s v="SO0550"/>
    <s v="PD0011"/>
    <n v="62"/>
    <n v="0.05"/>
    <n v="138945100"/>
    <s v="SO0550-PD0011"/>
    <x v="2"/>
    <x v="2"/>
  </r>
  <r>
    <s v="SO0551"/>
    <s v="PD0002"/>
    <n v="135"/>
    <n v="0.2"/>
    <n v="2160000"/>
    <s v="SO0551-PD0002"/>
    <x v="0"/>
    <x v="0"/>
  </r>
  <r>
    <s v="SO0551"/>
    <s v="PD0016"/>
    <n v="139"/>
    <n v="0.21"/>
    <n v="29319270"/>
    <s v="SO0551-PD0016"/>
    <x v="18"/>
    <x v="1"/>
  </r>
  <r>
    <s v="SO0552"/>
    <s v="PD0015"/>
    <n v="78"/>
    <n v="0.2"/>
    <n v="8480160"/>
    <s v="SO0552-PD0015"/>
    <x v="1"/>
    <x v="1"/>
  </r>
  <r>
    <s v="SO0552"/>
    <s v="PD0011"/>
    <n v="137"/>
    <n v="0.06"/>
    <n v="303792020"/>
    <s v="SO0552-PD0011"/>
    <x v="2"/>
    <x v="2"/>
  </r>
  <r>
    <s v="SO0553"/>
    <s v="PD0008"/>
    <n v="41"/>
    <n v="0.11"/>
    <n v="5437010"/>
    <s v="SO0553-PD0008"/>
    <x v="3"/>
    <x v="3"/>
  </r>
  <r>
    <s v="SO0553"/>
    <s v="PD0009"/>
    <n v="44"/>
    <n v="0.15"/>
    <n v="4824600"/>
    <s v="SO0553-PD0009"/>
    <x v="10"/>
    <x v="5"/>
  </r>
  <r>
    <s v="SO0554"/>
    <s v="PD0009"/>
    <n v="83"/>
    <n v="0.05"/>
    <n v="10171650"/>
    <s v="SO0554-PD0009"/>
    <x v="10"/>
    <x v="5"/>
  </r>
  <r>
    <s v="SO0554"/>
    <s v="PD0016"/>
    <n v="127"/>
    <n v="0.18"/>
    <n v="27805380.000000004"/>
    <s v="SO0554-PD0016"/>
    <x v="18"/>
    <x v="1"/>
  </r>
  <r>
    <s v="SO0555"/>
    <s v="PD0007"/>
    <n v="99"/>
    <n v="0.1"/>
    <n v="285120000"/>
    <s v="SO0555-PD0007"/>
    <x v="9"/>
    <x v="6"/>
  </r>
  <r>
    <s v="SO0556"/>
    <s v="PD0019"/>
    <n v="95"/>
    <n v="0.11"/>
    <n v="215517950"/>
    <s v="SO0556-PD0019"/>
    <x v="11"/>
    <x v="1"/>
  </r>
  <r>
    <s v="SO0557"/>
    <s v="PD0004"/>
    <n v="74"/>
    <n v="0.18"/>
    <n v="13349600.000000002"/>
    <s v="SO0557-PD0004"/>
    <x v="15"/>
    <x v="7"/>
  </r>
  <r>
    <s v="SO0557"/>
    <s v="PD0005"/>
    <n v="33"/>
    <n v="0.11"/>
    <n v="64467150"/>
    <s v="SO0557-PD0005"/>
    <x v="19"/>
    <x v="6"/>
  </r>
  <r>
    <s v="SO0557"/>
    <s v="PD0002"/>
    <n v="79"/>
    <n v="0.21"/>
    <n v="1248200"/>
    <s v="SO0557-PD0002"/>
    <x v="0"/>
    <x v="0"/>
  </r>
  <r>
    <s v="SO0558"/>
    <s v="PD0020"/>
    <n v="25"/>
    <n v="0.23"/>
    <n v="6179250"/>
    <s v="SO0558-PD0020"/>
    <x v="8"/>
    <x v="1"/>
  </r>
  <r>
    <s v="SO0558"/>
    <s v="PD0015"/>
    <n v="69"/>
    <n v="0.06"/>
    <n v="8814474"/>
    <s v="SO0558-PD0015"/>
    <x v="1"/>
    <x v="1"/>
  </r>
  <r>
    <s v="SO0558"/>
    <s v="PD0004"/>
    <n v="129"/>
    <n v="0.16"/>
    <n v="23839200"/>
    <s v="SO0558-PD0004"/>
    <x v="15"/>
    <x v="7"/>
  </r>
  <r>
    <s v="SO0559"/>
    <s v="PD0006"/>
    <n v="47"/>
    <n v="0.25"/>
    <n v="7367250"/>
    <s v="SO0559-PD0006"/>
    <x v="13"/>
    <x v="6"/>
  </r>
  <r>
    <s v="SO0559"/>
    <s v="PD0020"/>
    <n v="113"/>
    <n v="0.19"/>
    <n v="29381130.000000004"/>
    <s v="SO0559-PD0020"/>
    <x v="8"/>
    <x v="1"/>
  </r>
  <r>
    <s v="SO0560"/>
    <s v="PD0013"/>
    <n v="140"/>
    <n v="0.24"/>
    <n v="50965600"/>
    <s v="SO0560-PD0013"/>
    <x v="16"/>
    <x v="8"/>
  </r>
  <r>
    <s v="SO0560"/>
    <s v="PD0007"/>
    <n v="30"/>
    <n v="0.22"/>
    <n v="74880000"/>
    <s v="SO0560-PD0007"/>
    <x v="9"/>
    <x v="6"/>
  </r>
  <r>
    <s v="SO0561"/>
    <s v="PD0015"/>
    <n v="26"/>
    <n v="0.15"/>
    <n v="3003390"/>
    <s v="SO0561-PD0015"/>
    <x v="1"/>
    <x v="1"/>
  </r>
  <r>
    <s v="SO0561"/>
    <s v="PD0011"/>
    <n v="78"/>
    <n v="0.21"/>
    <n v="145361580"/>
    <s v="SO0561-PD0011"/>
    <x v="2"/>
    <x v="2"/>
  </r>
  <r>
    <s v="SO0562"/>
    <s v="PD0013"/>
    <n v="138"/>
    <n v="0.24"/>
    <n v="50237520"/>
    <s v="SO0562-PD0013"/>
    <x v="16"/>
    <x v="8"/>
  </r>
  <r>
    <s v="SO0563"/>
    <s v="PD0007"/>
    <n v="84"/>
    <n v="0.14000000000000001"/>
    <n v="231168000"/>
    <s v="SO0563-PD0007"/>
    <x v="9"/>
    <x v="6"/>
  </r>
  <r>
    <s v="SO0563"/>
    <s v="PD0009"/>
    <n v="57"/>
    <n v="0.13"/>
    <n v="6397110"/>
    <s v="SO0563-PD0009"/>
    <x v="10"/>
    <x v="5"/>
  </r>
  <r>
    <s v="SO0564"/>
    <s v="PD0019"/>
    <n v="78"/>
    <n v="0.24"/>
    <n v="151104720"/>
    <s v="SO0564-PD0019"/>
    <x v="11"/>
    <x v="1"/>
  </r>
  <r>
    <s v="SO0565"/>
    <s v="PD0017"/>
    <n v="129"/>
    <n v="0.16"/>
    <n v="287154000"/>
    <s v="SO0565-PD0017"/>
    <x v="17"/>
    <x v="1"/>
  </r>
  <r>
    <s v="SO0565"/>
    <s v="PD0014"/>
    <n v="39"/>
    <n v="0.09"/>
    <n v="9475830"/>
    <s v="SO0565-PD0014"/>
    <x v="4"/>
    <x v="4"/>
  </r>
  <r>
    <s v="SO0565"/>
    <s v="PD0002"/>
    <n v="120"/>
    <n v="0.12"/>
    <n v="2112000"/>
    <s v="SO0565-PD0002"/>
    <x v="0"/>
    <x v="0"/>
  </r>
  <r>
    <s v="SO0566"/>
    <s v="PD0020"/>
    <n v="111"/>
    <n v="0.09"/>
    <n v="32424210"/>
    <s v="SO0566-PD0020"/>
    <x v="8"/>
    <x v="1"/>
  </r>
  <r>
    <s v="SO0566"/>
    <s v="PD0002"/>
    <n v="42"/>
    <n v="0.12"/>
    <n v="739200"/>
    <s v="SO0566-PD0002"/>
    <x v="0"/>
    <x v="0"/>
  </r>
  <r>
    <s v="SO0566"/>
    <s v="PD0004"/>
    <n v="65"/>
    <n v="0.13"/>
    <n v="12441000"/>
    <s v="SO0566-PD0004"/>
    <x v="15"/>
    <x v="7"/>
  </r>
  <r>
    <s v="SO0567"/>
    <s v="PD0002"/>
    <n v="41"/>
    <n v="0.24"/>
    <n v="623200"/>
    <s v="SO0567-PD0002"/>
    <x v="0"/>
    <x v="0"/>
  </r>
  <r>
    <s v="SO0567"/>
    <s v="PD0020"/>
    <n v="105"/>
    <n v="0.12"/>
    <n v="29660400"/>
    <s v="SO0567-PD0020"/>
    <x v="8"/>
    <x v="1"/>
  </r>
  <r>
    <s v="SO0567"/>
    <s v="PD0005"/>
    <n v="83"/>
    <n v="0.22"/>
    <n v="142104300"/>
    <s v="SO0567-PD0005"/>
    <x v="19"/>
    <x v="6"/>
  </r>
  <r>
    <s v="SO0567"/>
    <s v="PD0012"/>
    <n v="119"/>
    <n v="0.11"/>
    <n v="597226490"/>
    <s v="SO0567-PD0012"/>
    <x v="7"/>
    <x v="2"/>
  </r>
  <r>
    <s v="SO0568"/>
    <s v="PD0008"/>
    <n v="30"/>
    <n v="7.0000000000000007E-2"/>
    <n v="4157099.9999999995"/>
    <s v="SO0568-PD0008"/>
    <x v="3"/>
    <x v="3"/>
  </r>
  <r>
    <s v="SO0568"/>
    <s v="PD0018"/>
    <n v="54"/>
    <n v="0.17"/>
    <n v="23844240"/>
    <s v="SO0568-PD0018"/>
    <x v="6"/>
    <x v="1"/>
  </r>
  <r>
    <s v="SO0569"/>
    <s v="PD0004"/>
    <n v="101"/>
    <n v="0.05"/>
    <n v="21109000"/>
    <s v="SO0569-PD0004"/>
    <x v="15"/>
    <x v="7"/>
  </r>
  <r>
    <s v="SO0569"/>
    <s v="PD0014"/>
    <n v="29"/>
    <n v="0.14000000000000001"/>
    <n v="6658980"/>
    <s v="SO0569-PD0014"/>
    <x v="4"/>
    <x v="4"/>
  </r>
  <r>
    <s v="SO0569"/>
    <s v="PD0020"/>
    <n v="69"/>
    <n v="0.05"/>
    <n v="21041550"/>
    <s v="SO0569-PD0020"/>
    <x v="8"/>
    <x v="1"/>
  </r>
  <r>
    <s v="SO0570"/>
    <s v="PD0018"/>
    <n v="86"/>
    <n v="0.22"/>
    <n v="35686560"/>
    <s v="SO0570-PD0018"/>
    <x v="6"/>
    <x v="1"/>
  </r>
  <r>
    <s v="SO0570"/>
    <s v="PD0013"/>
    <n v="77"/>
    <n v="0.2"/>
    <n v="29506400"/>
    <s v="SO0570-PD0013"/>
    <x v="16"/>
    <x v="8"/>
  </r>
  <r>
    <s v="SO0570"/>
    <s v="PD0004"/>
    <n v="136"/>
    <n v="0.06"/>
    <n v="28124800"/>
    <s v="SO0570-PD0004"/>
    <x v="15"/>
    <x v="7"/>
  </r>
  <r>
    <s v="SO0570"/>
    <s v="PD0012"/>
    <n v="139"/>
    <n v="0.23"/>
    <n v="603542170"/>
    <s v="SO0570-PD0012"/>
    <x v="7"/>
    <x v="2"/>
  </r>
  <r>
    <s v="SO0571"/>
    <s v="PD0006"/>
    <n v="114"/>
    <n v="0.24"/>
    <n v="18107760"/>
    <s v="SO0571-PD0006"/>
    <x v="13"/>
    <x v="6"/>
  </r>
  <r>
    <s v="SO0571"/>
    <s v="PD0010"/>
    <n v="36"/>
    <n v="0.21"/>
    <n v="9243000"/>
    <s v="SO0571-PD0010"/>
    <x v="5"/>
    <x v="5"/>
  </r>
  <r>
    <s v="SO0571"/>
    <s v="PD0011"/>
    <n v="37"/>
    <n v="0.1"/>
    <n v="78554700"/>
    <s v="SO0571-PD0011"/>
    <x v="2"/>
    <x v="2"/>
  </r>
  <r>
    <s v="SO0571"/>
    <s v="PD0003"/>
    <n v="61"/>
    <n v="0.13"/>
    <n v="49408170"/>
    <s v="SO0571-PD0003"/>
    <x v="14"/>
    <x v="7"/>
  </r>
  <r>
    <s v="SO0572"/>
    <s v="PD0016"/>
    <n v="58"/>
    <n v="0.14000000000000001"/>
    <n v="13317960"/>
    <s v="SO0572-PD0016"/>
    <x v="18"/>
    <x v="1"/>
  </r>
  <r>
    <s v="SO0572"/>
    <s v="PD0014"/>
    <n v="61"/>
    <n v="7.0000000000000007E-2"/>
    <n v="15146909.999999998"/>
    <s v="SO0572-PD0014"/>
    <x v="4"/>
    <x v="4"/>
  </r>
  <r>
    <s v="SO0573"/>
    <s v="PD0014"/>
    <n v="43"/>
    <n v="0.1"/>
    <n v="10332900"/>
    <s v="SO0573-PD0014"/>
    <x v="4"/>
    <x v="4"/>
  </r>
  <r>
    <s v="SO0573"/>
    <s v="PD0012"/>
    <n v="115"/>
    <n v="0.23"/>
    <n v="499333450"/>
    <s v="SO0573-PD0012"/>
    <x v="7"/>
    <x v="2"/>
  </r>
  <r>
    <s v="SO0573"/>
    <s v="PD0003"/>
    <n v="97"/>
    <n v="0.17"/>
    <n v="74954810"/>
    <s v="SO0573-PD0003"/>
    <x v="14"/>
    <x v="7"/>
  </r>
  <r>
    <s v="SO0574"/>
    <s v="PD0015"/>
    <n v="63"/>
    <n v="0.2"/>
    <n v="6849360"/>
    <s v="SO0574-PD0015"/>
    <x v="1"/>
    <x v="1"/>
  </r>
  <r>
    <s v="SO0574"/>
    <s v="PD0010"/>
    <n v="39"/>
    <n v="0.05"/>
    <n v="12041250"/>
    <s v="SO0574-PD0010"/>
    <x v="5"/>
    <x v="5"/>
  </r>
  <r>
    <s v="SO0574"/>
    <s v="PD0020"/>
    <n v="104"/>
    <n v="0.24"/>
    <n v="25371840"/>
    <s v="SO0574-PD0020"/>
    <x v="8"/>
    <x v="1"/>
  </r>
  <r>
    <s v="SO0575"/>
    <s v="PD0010"/>
    <n v="73"/>
    <n v="7.0000000000000007E-2"/>
    <n v="22064250"/>
    <s v="SO0575-PD0010"/>
    <x v="5"/>
    <x v="5"/>
  </r>
  <r>
    <s v="SO0576"/>
    <s v="PD0019"/>
    <n v="27"/>
    <n v="0.05"/>
    <n v="65381850"/>
    <s v="SO0576-PD0019"/>
    <x v="11"/>
    <x v="1"/>
  </r>
  <r>
    <s v="SO0576"/>
    <s v="PD0002"/>
    <n v="73"/>
    <n v="0.14000000000000001"/>
    <n v="1255600"/>
    <s v="SO0576-PD0002"/>
    <x v="0"/>
    <x v="0"/>
  </r>
  <r>
    <s v="SO0577"/>
    <s v="PD0007"/>
    <n v="136"/>
    <n v="0.05"/>
    <n v="413440000"/>
    <s v="SO0577-PD0007"/>
    <x v="9"/>
    <x v="6"/>
  </r>
  <r>
    <s v="SO0577"/>
    <s v="PD0011"/>
    <n v="91"/>
    <n v="0.11"/>
    <n v="191055410"/>
    <s v="SO0577-PD0011"/>
    <x v="2"/>
    <x v="2"/>
  </r>
  <r>
    <s v="SO0578"/>
    <s v="PD0017"/>
    <n v="144"/>
    <n v="0.1"/>
    <n v="343440000"/>
    <s v="SO0578-PD0017"/>
    <x v="17"/>
    <x v="1"/>
  </r>
  <r>
    <s v="SO0578"/>
    <s v="PD0001"/>
    <n v="115"/>
    <n v="0.21"/>
    <n v="22621650"/>
    <s v="SO0578-PD0001"/>
    <x v="12"/>
    <x v="0"/>
  </r>
  <r>
    <s v="SO0578"/>
    <s v="PD0015"/>
    <n v="122"/>
    <n v="0.06"/>
    <n v="15585012"/>
    <s v="SO0578-PD0015"/>
    <x v="1"/>
    <x v="1"/>
  </r>
  <r>
    <s v="SO0579"/>
    <s v="PD0004"/>
    <n v="28"/>
    <n v="0.1"/>
    <n v="5544000"/>
    <s v="SO0579-PD0004"/>
    <x v="15"/>
    <x v="7"/>
  </r>
  <r>
    <s v="SO0579"/>
    <s v="PD0018"/>
    <n v="47"/>
    <n v="7.0000000000000007E-2"/>
    <n v="23253720"/>
    <s v="SO0579-PD0018"/>
    <x v="6"/>
    <x v="1"/>
  </r>
  <r>
    <s v="SO0579"/>
    <s v="PD0016"/>
    <n v="149"/>
    <n v="0.13"/>
    <n v="34611210"/>
    <s v="SO0579-PD0016"/>
    <x v="18"/>
    <x v="1"/>
  </r>
  <r>
    <s v="SO0579"/>
    <s v="PD0003"/>
    <n v="32"/>
    <n v="0.25"/>
    <n v="22344000"/>
    <s v="SO0579-PD0003"/>
    <x v="14"/>
    <x v="7"/>
  </r>
  <r>
    <s v="SO0579"/>
    <s v="PD0020"/>
    <n v="37"/>
    <n v="0.23"/>
    <n v="9145290"/>
    <s v="SO0579-PD0020"/>
    <x v="8"/>
    <x v="1"/>
  </r>
  <r>
    <s v="SO0579"/>
    <s v="PD0008"/>
    <n v="73"/>
    <n v="0.21"/>
    <n v="8592830"/>
    <s v="SO0579-PD0008"/>
    <x v="3"/>
    <x v="3"/>
  </r>
  <r>
    <s v="SO0579"/>
    <s v="PD0012"/>
    <n v="72"/>
    <n v="0.18"/>
    <n v="332926560"/>
    <s v="SO0579-PD0012"/>
    <x v="7"/>
    <x v="2"/>
  </r>
  <r>
    <s v="SO0580"/>
    <s v="PD0009"/>
    <n v="102"/>
    <n v="7.0000000000000007E-2"/>
    <n v="12236940"/>
    <s v="SO0580-PD0009"/>
    <x v="10"/>
    <x v="5"/>
  </r>
  <r>
    <s v="SO0581"/>
    <s v="PD0015"/>
    <n v="129"/>
    <n v="7.0000000000000007E-2"/>
    <n v="16303922.999999998"/>
    <s v="SO0581-PD0015"/>
    <x v="1"/>
    <x v="1"/>
  </r>
  <r>
    <s v="SO0581"/>
    <s v="PD0020"/>
    <n v="61"/>
    <n v="0.17"/>
    <n v="16252230"/>
    <s v="SO0581-PD0020"/>
    <x v="8"/>
    <x v="1"/>
  </r>
  <r>
    <s v="SO0582"/>
    <s v="PD0006"/>
    <n v="106"/>
    <n v="0.21"/>
    <n v="17501660"/>
    <s v="SO0582-PD0006"/>
    <x v="13"/>
    <x v="6"/>
  </r>
  <r>
    <s v="SO0582"/>
    <s v="PD0005"/>
    <n v="103"/>
    <n v="0.09"/>
    <n v="205737350"/>
    <s v="SO0582-PD0005"/>
    <x v="19"/>
    <x v="6"/>
  </r>
  <r>
    <s v="SO0583"/>
    <s v="PD0018"/>
    <n v="74"/>
    <n v="0.19"/>
    <n v="31888080.000000004"/>
    <s v="SO0583-PD0018"/>
    <x v="6"/>
    <x v="1"/>
  </r>
  <r>
    <s v="SO0584"/>
    <s v="PD0001"/>
    <n v="65"/>
    <n v="0.21"/>
    <n v="12786150"/>
    <s v="SO0584-PD0001"/>
    <x v="12"/>
    <x v="0"/>
  </r>
  <r>
    <s v="SO0585"/>
    <s v="PD0011"/>
    <n v="28"/>
    <n v="0.2"/>
    <n v="52841600"/>
    <s v="SO0585-PD0011"/>
    <x v="2"/>
    <x v="2"/>
  </r>
  <r>
    <s v="SO0585"/>
    <s v="PD0018"/>
    <n v="135"/>
    <n v="0.1"/>
    <n v="64638000"/>
    <s v="SO0585-PD0018"/>
    <x v="6"/>
    <x v="1"/>
  </r>
  <r>
    <s v="SO0585"/>
    <s v="PD0002"/>
    <n v="142"/>
    <n v="0.22"/>
    <n v="2215200"/>
    <s v="SO0585-PD0002"/>
    <x v="0"/>
    <x v="0"/>
  </r>
  <r>
    <s v="SO0586"/>
    <s v="PD0020"/>
    <n v="56"/>
    <n v="0.06"/>
    <n v="16897440"/>
    <s v="SO0586-PD0020"/>
    <x v="8"/>
    <x v="1"/>
  </r>
  <r>
    <s v="SO0587"/>
    <s v="PD0007"/>
    <n v="78"/>
    <n v="0.05"/>
    <n v="237120000"/>
    <s v="SO0587-PD0007"/>
    <x v="9"/>
    <x v="6"/>
  </r>
  <r>
    <s v="SO0587"/>
    <s v="PD0020"/>
    <n v="104"/>
    <n v="0.21"/>
    <n v="26373360"/>
    <s v="SO0587-PD0020"/>
    <x v="8"/>
    <x v="1"/>
  </r>
  <r>
    <s v="SO0588"/>
    <s v="PD0006"/>
    <n v="117"/>
    <n v="0.17"/>
    <n v="20295990"/>
    <s v="SO0588-PD0006"/>
    <x v="13"/>
    <x v="6"/>
  </r>
  <r>
    <s v="SO0588"/>
    <s v="PD0011"/>
    <n v="46"/>
    <n v="0.13"/>
    <n v="94407180"/>
    <s v="SO0588-PD0011"/>
    <x v="2"/>
    <x v="2"/>
  </r>
  <r>
    <s v="SO0588"/>
    <s v="PD0013"/>
    <n v="65"/>
    <n v="0.13"/>
    <n v="27087450"/>
    <s v="SO0588-PD0013"/>
    <x v="16"/>
    <x v="8"/>
  </r>
  <r>
    <s v="SO0589"/>
    <s v="PD0014"/>
    <n v="143"/>
    <n v="0.08"/>
    <n v="35126520"/>
    <s v="SO0589-PD0014"/>
    <x v="4"/>
    <x v="4"/>
  </r>
  <r>
    <s v="SO0589"/>
    <s v="PD0016"/>
    <n v="139"/>
    <n v="0.08"/>
    <n v="34143960"/>
    <s v="SO0589-PD0016"/>
    <x v="18"/>
    <x v="1"/>
  </r>
  <r>
    <s v="SO0589"/>
    <s v="PD0006"/>
    <n v="26"/>
    <n v="0.15"/>
    <n v="4618900"/>
    <s v="SO0589-PD0006"/>
    <x v="13"/>
    <x v="6"/>
  </r>
  <r>
    <s v="SO0590"/>
    <s v="PD0015"/>
    <n v="48"/>
    <n v="0.17"/>
    <n v="5414256"/>
    <s v="SO0590-PD0015"/>
    <x v="1"/>
    <x v="1"/>
  </r>
  <r>
    <s v="SO0590"/>
    <s v="PD0003"/>
    <n v="124"/>
    <n v="0.21"/>
    <n v="91200760"/>
    <s v="SO0590-PD0003"/>
    <x v="14"/>
    <x v="7"/>
  </r>
  <r>
    <s v="SO0591"/>
    <s v="PD0004"/>
    <n v="83"/>
    <n v="0.05"/>
    <n v="17347000"/>
    <s v="SO0591-PD0004"/>
    <x v="15"/>
    <x v="7"/>
  </r>
  <r>
    <s v="SO0592"/>
    <s v="PD0001"/>
    <n v="148"/>
    <n v="0.18"/>
    <n v="30218640.000000004"/>
    <s v="SO0592-PD0001"/>
    <x v="12"/>
    <x v="0"/>
  </r>
  <r>
    <s v="SO0592"/>
    <s v="PD0005"/>
    <n v="125"/>
    <n v="0.13"/>
    <n v="238706250"/>
    <s v="SO0592-PD0005"/>
    <x v="19"/>
    <x v="6"/>
  </r>
  <r>
    <s v="SO0593"/>
    <s v="PD0008"/>
    <n v="117"/>
    <n v="0.25"/>
    <n v="13074750"/>
    <s v="SO0593-PD0008"/>
    <x v="3"/>
    <x v="3"/>
  </r>
  <r>
    <s v="SO0593"/>
    <s v="PD0013"/>
    <n v="128"/>
    <n v="0.15"/>
    <n v="52115200"/>
    <s v="SO0593-PD0013"/>
    <x v="16"/>
    <x v="8"/>
  </r>
  <r>
    <s v="SO0594"/>
    <s v="PD0014"/>
    <n v="133"/>
    <n v="0.21"/>
    <n v="28053690"/>
    <s v="SO0594-PD0014"/>
    <x v="4"/>
    <x v="4"/>
  </r>
  <r>
    <s v="SO0595"/>
    <s v="PD0011"/>
    <n v="43"/>
    <n v="0.05"/>
    <n v="96365150"/>
    <s v="SO0595-PD0011"/>
    <x v="2"/>
    <x v="2"/>
  </r>
  <r>
    <s v="SO0595"/>
    <s v="PD0009"/>
    <n v="31"/>
    <n v="0.13"/>
    <n v="3479130"/>
    <s v="SO0595-PD0009"/>
    <x v="10"/>
    <x v="5"/>
  </r>
  <r>
    <s v="SO0595"/>
    <s v="PD0018"/>
    <n v="106"/>
    <n v="7.0000000000000007E-2"/>
    <n v="52444560"/>
    <s v="SO0595-PD0018"/>
    <x v="6"/>
    <x v="1"/>
  </r>
  <r>
    <s v="SO0596"/>
    <s v="PD0017"/>
    <n v="105"/>
    <n v="0.08"/>
    <n v="255990000"/>
    <s v="SO0596-PD0017"/>
    <x v="17"/>
    <x v="1"/>
  </r>
  <r>
    <s v="SO0596"/>
    <s v="PD0002"/>
    <n v="148"/>
    <n v="0.12"/>
    <n v="2604800"/>
    <s v="SO0596-PD0002"/>
    <x v="0"/>
    <x v="0"/>
  </r>
  <r>
    <s v="SO0596"/>
    <s v="PD0015"/>
    <n v="134"/>
    <n v="0.12"/>
    <n v="16025328"/>
    <s v="SO0596-PD0015"/>
    <x v="1"/>
    <x v="1"/>
  </r>
  <r>
    <s v="SO0597"/>
    <s v="PD0004"/>
    <n v="67"/>
    <n v="0.06"/>
    <n v="13855600"/>
    <s v="SO0597-PD0004"/>
    <x v="15"/>
    <x v="7"/>
  </r>
  <r>
    <s v="SO0598"/>
    <s v="PD0010"/>
    <n v="145"/>
    <n v="0.05"/>
    <n v="44768750"/>
    <s v="SO0598-PD0010"/>
    <x v="5"/>
    <x v="5"/>
  </r>
  <r>
    <s v="SO0598"/>
    <s v="PD0011"/>
    <n v="64"/>
    <n v="0.12"/>
    <n v="132858880"/>
    <s v="SO0598-PD0011"/>
    <x v="2"/>
    <x v="2"/>
  </r>
  <r>
    <s v="SO0598"/>
    <s v="PD0006"/>
    <n v="105"/>
    <n v="7.0000000000000007E-2"/>
    <n v="20408850"/>
    <s v="SO0598-PD0006"/>
    <x v="13"/>
    <x v="6"/>
  </r>
  <r>
    <s v="SO0598"/>
    <s v="PD0012"/>
    <n v="146"/>
    <n v="0.14000000000000001"/>
    <n v="708032840"/>
    <s v="SO0598-PD0012"/>
    <x v="7"/>
    <x v="2"/>
  </r>
  <r>
    <s v="SO0599"/>
    <s v="PD0012"/>
    <n v="109"/>
    <n v="0.16"/>
    <n v="516306840"/>
    <s v="SO0599-PD0012"/>
    <x v="7"/>
    <x v="2"/>
  </r>
  <r>
    <s v="SO0599"/>
    <s v="PD0002"/>
    <n v="113"/>
    <n v="0.22"/>
    <n v="1762800"/>
    <s v="SO0599-PD0002"/>
    <x v="0"/>
    <x v="0"/>
  </r>
  <r>
    <s v="SO0599"/>
    <s v="PD0019"/>
    <n v="108"/>
    <n v="0.24"/>
    <n v="209221920"/>
    <s v="SO0599-PD0019"/>
    <x v="11"/>
    <x v="1"/>
  </r>
  <r>
    <s v="SO0599"/>
    <s v="PD0018"/>
    <n v="109"/>
    <n v="0.19"/>
    <n v="46970280"/>
    <s v="SO0599-PD0018"/>
    <x v="6"/>
    <x v="1"/>
  </r>
  <r>
    <s v="SO0600"/>
    <s v="PD0008"/>
    <n v="97"/>
    <n v="0.24"/>
    <n v="10984280"/>
    <s v="SO0600-PD0008"/>
    <x v="3"/>
    <x v="3"/>
  </r>
  <r>
    <s v="SO0600"/>
    <s v="PD0020"/>
    <n v="91"/>
    <n v="0.25"/>
    <n v="21908250"/>
    <s v="SO0600-PD0020"/>
    <x v="8"/>
    <x v="1"/>
  </r>
  <r>
    <s v="SO0601"/>
    <s v="PD0018"/>
    <n v="82"/>
    <n v="0.22"/>
    <n v="34026720"/>
    <s v="SO0601-PD0018"/>
    <x v="6"/>
    <x v="1"/>
  </r>
  <r>
    <s v="SO0601"/>
    <s v="PD0016"/>
    <n v="75"/>
    <n v="0.16"/>
    <n v="16821000"/>
    <s v="SO0601-PD0016"/>
    <x v="18"/>
    <x v="1"/>
  </r>
  <r>
    <s v="SO0602"/>
    <s v="PD0015"/>
    <n v="110"/>
    <n v="0.2"/>
    <n v="11959200"/>
    <s v="SO0602-PD0015"/>
    <x v="1"/>
    <x v="1"/>
  </r>
  <r>
    <s v="SO0603"/>
    <s v="PD0001"/>
    <n v="143"/>
    <n v="0.14000000000000001"/>
    <n v="30622020"/>
    <s v="SO0603-PD0001"/>
    <x v="12"/>
    <x v="0"/>
  </r>
  <r>
    <s v="SO0603"/>
    <s v="PD0006"/>
    <n v="105"/>
    <n v="0.2"/>
    <n v="17556000"/>
    <s v="SO0603-PD0006"/>
    <x v="13"/>
    <x v="6"/>
  </r>
  <r>
    <s v="SO0603"/>
    <s v="PD0003"/>
    <n v="97"/>
    <n v="0.18"/>
    <n v="74051740"/>
    <s v="SO0603-PD0003"/>
    <x v="14"/>
    <x v="7"/>
  </r>
  <r>
    <s v="SO0604"/>
    <s v="PD0019"/>
    <n v="102"/>
    <n v="0.14000000000000001"/>
    <n v="223598280"/>
    <s v="SO0604-PD0019"/>
    <x v="11"/>
    <x v="1"/>
  </r>
  <r>
    <s v="SO0604"/>
    <s v="PD0005"/>
    <n v="108"/>
    <n v="0.2"/>
    <n v="189648000"/>
    <s v="SO0604-PD0005"/>
    <x v="19"/>
    <x v="6"/>
  </r>
  <r>
    <s v="SO0605"/>
    <s v="PD0013"/>
    <n v="91"/>
    <n v="0.09"/>
    <n v="39665990"/>
    <s v="SO0605-PD0013"/>
    <x v="16"/>
    <x v="8"/>
  </r>
  <r>
    <s v="SO0605"/>
    <s v="PD0004"/>
    <n v="29"/>
    <n v="0.1"/>
    <n v="5742000"/>
    <s v="SO0605-PD0004"/>
    <x v="15"/>
    <x v="7"/>
  </r>
  <r>
    <s v="SO0605"/>
    <s v="PD0011"/>
    <n v="138"/>
    <n v="0.25"/>
    <n v="244156500"/>
    <s v="SO0605-PD0011"/>
    <x v="2"/>
    <x v="2"/>
  </r>
  <r>
    <s v="SO0606"/>
    <s v="PD0003"/>
    <n v="147"/>
    <n v="0.06"/>
    <n v="128645580"/>
    <s v="SO0606-PD0003"/>
    <x v="14"/>
    <x v="7"/>
  </r>
  <r>
    <s v="SO0606"/>
    <s v="PD0020"/>
    <n v="48"/>
    <n v="0.24"/>
    <n v="11710080"/>
    <s v="SO0606-PD0020"/>
    <x v="8"/>
    <x v="1"/>
  </r>
  <r>
    <s v="SO0607"/>
    <s v="PD0010"/>
    <n v="86"/>
    <n v="0.17"/>
    <n v="23198500"/>
    <s v="SO0607-PD0010"/>
    <x v="5"/>
    <x v="5"/>
  </r>
  <r>
    <s v="SO0607"/>
    <s v="PD0002"/>
    <n v="130"/>
    <n v="0.23"/>
    <n v="2002000"/>
    <s v="SO0607-PD0002"/>
    <x v="0"/>
    <x v="0"/>
  </r>
  <r>
    <s v="SO0608"/>
    <s v="PD0012"/>
    <n v="141"/>
    <n v="0.09"/>
    <n v="723540090"/>
    <s v="SO0608-PD0012"/>
    <x v="7"/>
    <x v="2"/>
  </r>
  <r>
    <s v="SO0609"/>
    <s v="PD0004"/>
    <n v="106"/>
    <n v="0.16"/>
    <n v="19588800"/>
    <s v="SO0609-PD0004"/>
    <x v="15"/>
    <x v="7"/>
  </r>
  <r>
    <s v="SO0609"/>
    <s v="PD0007"/>
    <n v="42"/>
    <n v="0.06"/>
    <n v="126336000"/>
    <s v="SO0609-PD0007"/>
    <x v="9"/>
    <x v="6"/>
  </r>
  <r>
    <s v="SO0609"/>
    <s v="PD0010"/>
    <n v="57"/>
    <n v="0.25"/>
    <n v="13893750"/>
    <s v="SO0609-PD0010"/>
    <x v="5"/>
    <x v="5"/>
  </r>
  <r>
    <s v="SO0609"/>
    <s v="PD0014"/>
    <n v="73"/>
    <n v="0.24"/>
    <n v="14813160"/>
    <s v="SO0609-PD0014"/>
    <x v="4"/>
    <x v="4"/>
  </r>
  <r>
    <s v="SO0609"/>
    <s v="PD0016"/>
    <n v="125"/>
    <n v="0.1"/>
    <n v="30037500"/>
    <s v="SO0609-PD0016"/>
    <x v="18"/>
    <x v="1"/>
  </r>
  <r>
    <s v="SO0610"/>
    <s v="PD0020"/>
    <n v="137"/>
    <n v="0.09"/>
    <n v="40019070"/>
    <s v="SO0610-PD0020"/>
    <x v="8"/>
    <x v="1"/>
  </r>
  <r>
    <s v="SO0610"/>
    <s v="PD0002"/>
    <n v="127"/>
    <n v="0.11"/>
    <n v="2260600"/>
    <s v="SO0610-PD0002"/>
    <x v="0"/>
    <x v="0"/>
  </r>
  <r>
    <s v="SO0610"/>
    <s v="PD0018"/>
    <n v="106"/>
    <n v="0.06"/>
    <n v="53008480"/>
    <s v="SO0610-PD0018"/>
    <x v="6"/>
    <x v="1"/>
  </r>
  <r>
    <s v="SO0611"/>
    <s v="PD0005"/>
    <n v="118"/>
    <n v="0.2"/>
    <n v="207208000"/>
    <s v="SO0611-PD0005"/>
    <x v="19"/>
    <x v="6"/>
  </r>
  <r>
    <s v="SO0611"/>
    <s v="PD0007"/>
    <n v="139"/>
    <n v="0.23"/>
    <n v="342496000"/>
    <s v="SO0611-PD0007"/>
    <x v="9"/>
    <x v="6"/>
  </r>
  <r>
    <s v="SO0612"/>
    <s v="PD0015"/>
    <n v="111"/>
    <n v="0.06"/>
    <n v="14179806"/>
    <s v="SO0612-PD0015"/>
    <x v="1"/>
    <x v="1"/>
  </r>
  <r>
    <s v="SO0612"/>
    <s v="PD0020"/>
    <n v="97"/>
    <n v="0.12"/>
    <n v="27400560"/>
    <s v="SO0612-PD0020"/>
    <x v="8"/>
    <x v="1"/>
  </r>
  <r>
    <s v="SO0612"/>
    <s v="PD0008"/>
    <n v="85"/>
    <n v="0.08"/>
    <n v="11651800"/>
    <s v="SO0612-PD0008"/>
    <x v="3"/>
    <x v="3"/>
  </r>
  <r>
    <s v="SO0613"/>
    <s v="PD0012"/>
    <n v="79"/>
    <n v="7.0000000000000007E-2"/>
    <n v="414297330"/>
    <s v="SO0613-PD0012"/>
    <x v="7"/>
    <x v="2"/>
  </r>
  <r>
    <s v="SO0613"/>
    <s v="PD0011"/>
    <n v="98"/>
    <n v="0.11"/>
    <n v="205751980"/>
    <s v="SO0613-PD0011"/>
    <x v="2"/>
    <x v="2"/>
  </r>
  <r>
    <s v="SO0614"/>
    <s v="PD0009"/>
    <n v="126"/>
    <n v="0.23"/>
    <n v="12515580"/>
    <s v="SO0614-PD0009"/>
    <x v="10"/>
    <x v="5"/>
  </r>
  <r>
    <s v="SO0614"/>
    <s v="PD0020"/>
    <n v="36"/>
    <n v="0.18"/>
    <n v="9475920"/>
    <s v="SO0614-PD0020"/>
    <x v="8"/>
    <x v="1"/>
  </r>
  <r>
    <s v="SO0614"/>
    <s v="PD0003"/>
    <n v="59"/>
    <n v="0.06"/>
    <n v="51633260"/>
    <s v="SO0614-PD0003"/>
    <x v="14"/>
    <x v="7"/>
  </r>
  <r>
    <s v="SO0614"/>
    <s v="PD0013"/>
    <n v="122"/>
    <n v="0.15"/>
    <n v="49672300"/>
    <s v="SO0614-PD0013"/>
    <x v="16"/>
    <x v="8"/>
  </r>
  <r>
    <s v="SO0614"/>
    <s v="PD0004"/>
    <n v="59"/>
    <n v="0.1"/>
    <n v="11682000"/>
    <s v="SO0614-PD0004"/>
    <x v="15"/>
    <x v="7"/>
  </r>
  <r>
    <s v="SO0614"/>
    <s v="PD0015"/>
    <n v="43"/>
    <n v="0.19"/>
    <n v="4733397"/>
    <s v="SO0614-PD0015"/>
    <x v="1"/>
    <x v="1"/>
  </r>
  <r>
    <s v="SO0614"/>
    <s v="PD0016"/>
    <n v="67"/>
    <n v="0.21"/>
    <n v="14132310"/>
    <s v="SO0614-PD0016"/>
    <x v="18"/>
    <x v="1"/>
  </r>
  <r>
    <s v="SO0616"/>
    <s v="PD0009"/>
    <n v="130"/>
    <n v="0.15"/>
    <n v="14254500"/>
    <s v="SO0616-PD0009"/>
    <x v="10"/>
    <x v="5"/>
  </r>
  <r>
    <s v="SO0616"/>
    <s v="PD0005"/>
    <n v="67"/>
    <n v="0.1"/>
    <n v="132358500"/>
    <s v="SO0616-PD0005"/>
    <x v="19"/>
    <x v="6"/>
  </r>
  <r>
    <s v="SO0616"/>
    <s v="PD0006"/>
    <n v="111"/>
    <n v="0.2"/>
    <n v="18559200"/>
    <s v="SO0616-PD0006"/>
    <x v="13"/>
    <x v="6"/>
  </r>
  <r>
    <s v="SO0617"/>
    <s v="PD0009"/>
    <n v="147"/>
    <n v="0.19"/>
    <n v="15360030.000000002"/>
    <s v="SO0617-PD0009"/>
    <x v="10"/>
    <x v="5"/>
  </r>
  <r>
    <s v="SO0617"/>
    <s v="PD0020"/>
    <n v="91"/>
    <n v="0.23"/>
    <n v="22492470"/>
    <s v="SO0617-PD0020"/>
    <x v="8"/>
    <x v="1"/>
  </r>
  <r>
    <s v="SO0618"/>
    <s v="PD0002"/>
    <n v="150"/>
    <n v="0.25"/>
    <n v="2250000"/>
    <s v="SO0618-PD0002"/>
    <x v="0"/>
    <x v="0"/>
  </r>
  <r>
    <s v="SO0618"/>
    <s v="PD0007"/>
    <n v="143"/>
    <n v="0.06"/>
    <n v="430144000"/>
    <s v="SO0618-PD0007"/>
    <x v="9"/>
    <x v="6"/>
  </r>
  <r>
    <s v="SO0619"/>
    <s v="PD0016"/>
    <n v="94"/>
    <n v="0.14000000000000001"/>
    <n v="21584280"/>
    <s v="SO0619-PD0016"/>
    <x v="18"/>
    <x v="1"/>
  </r>
  <r>
    <s v="SO0622"/>
    <s v="PD0017"/>
    <n v="103"/>
    <n v="0.24"/>
    <n v="207442000"/>
    <s v="SO0622-PD0017"/>
    <x v="17"/>
    <x v="1"/>
  </r>
  <r>
    <s v="SO0623"/>
    <s v="PD0019"/>
    <n v="135"/>
    <n v="0.05"/>
    <n v="326909250"/>
    <s v="SO0623-PD0019"/>
    <x v="11"/>
    <x v="1"/>
  </r>
  <r>
    <s v="SO0623"/>
    <s v="PD0004"/>
    <n v="42"/>
    <n v="0.2"/>
    <n v="7392000"/>
    <s v="SO0623-PD0004"/>
    <x v="15"/>
    <x v="7"/>
  </r>
  <r>
    <s v="SO0624"/>
    <s v="PD0006"/>
    <n v="75"/>
    <n v="0.09"/>
    <n v="14264250"/>
    <s v="SO0624-PD0006"/>
    <x v="13"/>
    <x v="6"/>
  </r>
  <r>
    <s v="SO0624"/>
    <s v="PD0020"/>
    <n v="100"/>
    <n v="0.17"/>
    <n v="26643000"/>
    <s v="SO0624-PD0020"/>
    <x v="8"/>
    <x v="1"/>
  </r>
  <r>
    <s v="SO0624"/>
    <s v="PD0012"/>
    <n v="49"/>
    <n v="0.18"/>
    <n v="226575020.00000003"/>
    <s v="SO0624-PD0012"/>
    <x v="7"/>
    <x v="2"/>
  </r>
  <r>
    <s v="SO0625"/>
    <s v="PD0017"/>
    <n v="48"/>
    <n v="0.16"/>
    <n v="106848000"/>
    <s v="SO0625-PD0017"/>
    <x v="17"/>
    <x v="1"/>
  </r>
  <r>
    <s v="SO0625"/>
    <s v="PD0009"/>
    <n v="84"/>
    <n v="0.25"/>
    <n v="8127000"/>
    <s v="SO0625-PD0009"/>
    <x v="10"/>
    <x v="5"/>
  </r>
  <r>
    <s v="SO0625"/>
    <s v="PD0006"/>
    <n v="75"/>
    <n v="7.0000000000000007E-2"/>
    <n v="14577749.999999998"/>
    <s v="SO0625-PD0006"/>
    <x v="13"/>
    <x v="6"/>
  </r>
  <r>
    <s v="SO0625"/>
    <s v="PD0010"/>
    <n v="142"/>
    <n v="0.12"/>
    <n v="40612000"/>
    <s v="SO0625-PD0010"/>
    <x v="5"/>
    <x v="5"/>
  </r>
  <r>
    <s v="SO0626"/>
    <s v="PD0008"/>
    <n v="147"/>
    <n v="0.22"/>
    <n v="17084340"/>
    <s v="SO0626-PD0008"/>
    <x v="3"/>
    <x v="3"/>
  </r>
  <r>
    <s v="SO0626"/>
    <s v="PD0007"/>
    <n v="122"/>
    <n v="0.06"/>
    <n v="366976000"/>
    <s v="SO0626-PD0007"/>
    <x v="9"/>
    <x v="6"/>
  </r>
  <r>
    <s v="SO0626"/>
    <s v="PD0003"/>
    <n v="123"/>
    <n v="0.12"/>
    <n v="100771440"/>
    <s v="SO0626-PD0003"/>
    <x v="14"/>
    <x v="7"/>
  </r>
  <r>
    <s v="SO0626"/>
    <s v="PD0004"/>
    <n v="135"/>
    <n v="0.14000000000000001"/>
    <n v="25542000"/>
    <s v="SO0626-PD0004"/>
    <x v="15"/>
    <x v="7"/>
  </r>
  <r>
    <s v="SO0627"/>
    <s v="PD0016"/>
    <n v="138"/>
    <n v="0.12"/>
    <n v="32424480"/>
    <s v="SO0627-PD0016"/>
    <x v="18"/>
    <x v="1"/>
  </r>
  <r>
    <s v="SO0627"/>
    <s v="PD0017"/>
    <n v="84"/>
    <n v="0.24"/>
    <n v="169176000"/>
    <s v="SO0627-PD0017"/>
    <x v="17"/>
    <x v="1"/>
  </r>
  <r>
    <s v="SO0627"/>
    <s v="PD0003"/>
    <n v="98"/>
    <n v="0.05"/>
    <n v="86676100"/>
    <s v="SO0627-PD0003"/>
    <x v="14"/>
    <x v="7"/>
  </r>
  <r>
    <s v="SO0627"/>
    <s v="PD0013"/>
    <n v="52"/>
    <n v="0.2"/>
    <n v="19926400"/>
    <s v="SO0627-PD0013"/>
    <x v="16"/>
    <x v="8"/>
  </r>
  <r>
    <s v="SO0628"/>
    <s v="PD0014"/>
    <n v="114"/>
    <n v="0.05"/>
    <n v="28916100"/>
    <s v="SO0628-PD0014"/>
    <x v="4"/>
    <x v="4"/>
  </r>
  <r>
    <s v="SO0628"/>
    <s v="PD0007"/>
    <n v="35"/>
    <n v="0.09"/>
    <n v="101920000"/>
    <s v="SO0628-PD0007"/>
    <x v="9"/>
    <x v="6"/>
  </r>
  <r>
    <s v="SO0628"/>
    <s v="PD0019"/>
    <n v="118"/>
    <n v="0.16"/>
    <n v="252656880"/>
    <s v="SO0628-PD0019"/>
    <x v="11"/>
    <x v="1"/>
  </r>
  <r>
    <s v="SO0629"/>
    <s v="PD0015"/>
    <n v="148"/>
    <n v="0.17"/>
    <n v="16693956"/>
    <s v="SO0629-PD0015"/>
    <x v="1"/>
    <x v="1"/>
  </r>
  <r>
    <s v="SO0629"/>
    <s v="PD0019"/>
    <n v="104"/>
    <n v="0.21"/>
    <n v="209425840"/>
    <s v="SO0629-PD0019"/>
    <x v="11"/>
    <x v="1"/>
  </r>
  <r>
    <s v="SO0629"/>
    <s v="PD0006"/>
    <n v="59"/>
    <n v="0.08"/>
    <n v="11344520"/>
    <s v="SO0629-PD0006"/>
    <x v="13"/>
    <x v="6"/>
  </r>
  <r>
    <s v="SO0630"/>
    <s v="PD0007"/>
    <n v="27"/>
    <n v="0.18"/>
    <n v="70848000"/>
    <s v="SO0630-PD0007"/>
    <x v="9"/>
    <x v="6"/>
  </r>
  <r>
    <s v="SO0630"/>
    <s v="PD0018"/>
    <n v="150"/>
    <n v="0.06"/>
    <n v="75012000"/>
    <s v="SO0630-PD0018"/>
    <x v="6"/>
    <x v="1"/>
  </r>
  <r>
    <s v="SO0630"/>
    <s v="PD0001"/>
    <n v="36"/>
    <n v="0.12"/>
    <n v="7888320"/>
    <s v="SO0630-PD0001"/>
    <x v="12"/>
    <x v="0"/>
  </r>
  <r>
    <s v="SO0631"/>
    <s v="PD0006"/>
    <n v="99"/>
    <n v="0.23"/>
    <n v="15932070"/>
    <s v="SO0631-PD0006"/>
    <x v="13"/>
    <x v="6"/>
  </r>
  <r>
    <s v="SO0631"/>
    <s v="PD0019"/>
    <n v="61"/>
    <n v="0.19"/>
    <n v="125946090.00000001"/>
    <s v="SO0631-PD0019"/>
    <x v="11"/>
    <x v="1"/>
  </r>
  <r>
    <s v="SO0631"/>
    <s v="PD0003"/>
    <n v="56"/>
    <n v="0.17"/>
    <n v="43272880"/>
    <s v="SO0631-PD0003"/>
    <x v="14"/>
    <x v="7"/>
  </r>
  <r>
    <s v="SO0632"/>
    <s v="PD0014"/>
    <n v="68"/>
    <n v="0.14000000000000001"/>
    <n v="15614160"/>
    <s v="SO0632-PD0014"/>
    <x v="4"/>
    <x v="4"/>
  </r>
  <r>
    <s v="SO0632"/>
    <s v="PD0019"/>
    <n v="66"/>
    <n v="0.08"/>
    <n v="154775280"/>
    <s v="SO0632-PD0019"/>
    <x v="11"/>
    <x v="1"/>
  </r>
  <r>
    <s v="SO0633"/>
    <s v="PD0007"/>
    <n v="147"/>
    <n v="0.09"/>
    <n v="428064000"/>
    <s v="SO0633-PD0007"/>
    <x v="9"/>
    <x v="6"/>
  </r>
  <r>
    <s v="SO0633"/>
    <s v="PD0012"/>
    <n v="77"/>
    <n v="0.06"/>
    <n v="408150820"/>
    <s v="SO0633-PD0012"/>
    <x v="7"/>
    <x v="2"/>
  </r>
  <r>
    <s v="SO0633"/>
    <s v="PD0008"/>
    <n v="84"/>
    <n v="0.11"/>
    <n v="11139240"/>
    <s v="SO0633-PD0008"/>
    <x v="3"/>
    <x v="3"/>
  </r>
  <r>
    <s v="SO0634"/>
    <s v="PD0015"/>
    <n v="90"/>
    <n v="0.15"/>
    <n v="10396350"/>
    <s v="SO0634-PD0015"/>
    <x v="1"/>
    <x v="1"/>
  </r>
  <r>
    <s v="SO0634"/>
    <s v="PD0014"/>
    <n v="74"/>
    <n v="0.15"/>
    <n v="16794300"/>
    <s v="SO0634-PD0014"/>
    <x v="4"/>
    <x v="4"/>
  </r>
  <r>
    <s v="SO0635"/>
    <s v="PD0005"/>
    <n v="52"/>
    <n v="0.15"/>
    <n v="97019000"/>
    <s v="SO0635-PD0005"/>
    <x v="19"/>
    <x v="6"/>
  </r>
  <r>
    <s v="SO0635"/>
    <s v="PD0018"/>
    <n v="97"/>
    <n v="0.11"/>
    <n v="45927560"/>
    <s v="SO0635-PD0018"/>
    <x v="6"/>
    <x v="1"/>
  </r>
  <r>
    <s v="SO0635"/>
    <s v="PD0007"/>
    <n v="70"/>
    <n v="0.23"/>
    <n v="172480000"/>
    <s v="SO0635-PD0007"/>
    <x v="9"/>
    <x v="6"/>
  </r>
  <r>
    <s v="SO0635"/>
    <s v="PD0002"/>
    <n v="128"/>
    <n v="0.12"/>
    <n v="2252800"/>
    <s v="SO0635-PD0002"/>
    <x v="0"/>
    <x v="0"/>
  </r>
  <r>
    <s v="SO0635"/>
    <s v="PD0001"/>
    <n v="85"/>
    <n v="0.06"/>
    <n v="19895100"/>
    <s v="SO0635-PD0001"/>
    <x v="12"/>
    <x v="0"/>
  </r>
  <r>
    <s v="SO0635"/>
    <s v="PD0009"/>
    <n v="37"/>
    <n v="0.21"/>
    <n v="3770670"/>
    <s v="SO0635-PD0009"/>
    <x v="10"/>
    <x v="5"/>
  </r>
  <r>
    <s v="SO0636"/>
    <s v="PD0011"/>
    <n v="144"/>
    <n v="0.24"/>
    <n v="258168960"/>
    <s v="SO0636-PD0011"/>
    <x v="2"/>
    <x v="2"/>
  </r>
  <r>
    <s v="SO0636"/>
    <s v="PD0018"/>
    <n v="95"/>
    <n v="0.19"/>
    <n v="40937400"/>
    <s v="SO0636-PD0018"/>
    <x v="6"/>
    <x v="1"/>
  </r>
  <r>
    <s v="SO0637"/>
    <s v="PD0017"/>
    <n v="35"/>
    <n v="0.14000000000000001"/>
    <n v="79765000"/>
    <s v="SO0637-PD0017"/>
    <x v="17"/>
    <x v="1"/>
  </r>
  <r>
    <s v="SO0637"/>
    <s v="PD0006"/>
    <n v="73"/>
    <n v="0.05"/>
    <n v="14494150"/>
    <s v="SO0637-PD0006"/>
    <x v="13"/>
    <x v="6"/>
  </r>
  <r>
    <s v="SO0637"/>
    <s v="PD0001"/>
    <n v="34"/>
    <n v="0.22"/>
    <n v="6603480"/>
    <s v="SO0637-PD0001"/>
    <x v="12"/>
    <x v="0"/>
  </r>
  <r>
    <s v="SO0638"/>
    <s v="PD0008"/>
    <n v="132"/>
    <n v="0.08"/>
    <n v="18094560"/>
    <s v="SO0638-PD0008"/>
    <x v="3"/>
    <x v="3"/>
  </r>
  <r>
    <s v="SO0638"/>
    <s v="PD0015"/>
    <n v="128"/>
    <n v="0.24"/>
    <n v="13220352"/>
    <s v="SO0638-PD0015"/>
    <x v="1"/>
    <x v="1"/>
  </r>
  <r>
    <s v="SO0638"/>
    <s v="PD0014"/>
    <n v="132"/>
    <n v="0.14000000000000001"/>
    <n v="30309840"/>
    <s v="SO0638-PD0014"/>
    <x v="4"/>
    <x v="4"/>
  </r>
  <r>
    <s v="SO0639"/>
    <s v="PD0005"/>
    <n v="68"/>
    <n v="0.14000000000000001"/>
    <n v="128363600"/>
    <s v="SO0639-PD0005"/>
    <x v="19"/>
    <x v="6"/>
  </r>
  <r>
    <s v="SO0639"/>
    <s v="PD0002"/>
    <n v="138"/>
    <n v="0.06"/>
    <n v="2594400"/>
    <s v="SO0639-PD0002"/>
    <x v="0"/>
    <x v="0"/>
  </r>
  <r>
    <s v="SO0639"/>
    <s v="PD0006"/>
    <n v="34"/>
    <n v="0.2"/>
    <n v="5684800"/>
    <s v="SO0639-PD0006"/>
    <x v="13"/>
    <x v="6"/>
  </r>
  <r>
    <s v="SO0639"/>
    <s v="PD0010"/>
    <n v="92"/>
    <n v="0.21"/>
    <n v="23621000"/>
    <s v="SO0639-PD0010"/>
    <x v="5"/>
    <x v="5"/>
  </r>
  <r>
    <s v="SO0640"/>
    <s v="PD0003"/>
    <n v="124"/>
    <n v="0.23"/>
    <n v="88891880"/>
    <s v="SO0640-PD0003"/>
    <x v="14"/>
    <x v="7"/>
  </r>
  <r>
    <s v="SO0640"/>
    <s v="PD0012"/>
    <n v="61"/>
    <n v="0.16"/>
    <n v="288942360"/>
    <s v="SO0640-PD0012"/>
    <x v="7"/>
    <x v="2"/>
  </r>
  <r>
    <s v="SO0641"/>
    <s v="PD0004"/>
    <n v="47"/>
    <n v="0.06"/>
    <n v="9719600"/>
    <s v="SO0641-PD0004"/>
    <x v="15"/>
    <x v="7"/>
  </r>
  <r>
    <s v="SO0641"/>
    <s v="PD0009"/>
    <n v="113"/>
    <n v="0.14000000000000001"/>
    <n v="12536220"/>
    <s v="SO0641-PD0009"/>
    <x v="10"/>
    <x v="5"/>
  </r>
  <r>
    <s v="SO0641"/>
    <s v="PD0001"/>
    <n v="27"/>
    <n v="0.14000000000000001"/>
    <n v="5781780"/>
    <s v="SO0641-PD0001"/>
    <x v="12"/>
    <x v="0"/>
  </r>
  <r>
    <s v="SO0642"/>
    <s v="PD0015"/>
    <n v="41"/>
    <n v="0.05"/>
    <n v="5293305"/>
    <s v="SO0642-PD0015"/>
    <x v="1"/>
    <x v="1"/>
  </r>
  <r>
    <s v="SO0642"/>
    <s v="PD0002"/>
    <n v="48"/>
    <n v="0.19"/>
    <n v="777600"/>
    <s v="SO0642-PD0002"/>
    <x v="0"/>
    <x v="0"/>
  </r>
  <r>
    <s v="SO0643"/>
    <s v="PD0006"/>
    <n v="94"/>
    <n v="0.12"/>
    <n v="17288480"/>
    <s v="SO0643-PD0006"/>
    <x v="13"/>
    <x v="6"/>
  </r>
  <r>
    <s v="SO0643"/>
    <s v="PD0001"/>
    <n v="26"/>
    <n v="0.18"/>
    <n v="5308680"/>
    <s v="SO0643-PD0001"/>
    <x v="12"/>
    <x v="0"/>
  </r>
  <r>
    <s v="SO0643"/>
    <s v="PD0016"/>
    <n v="73"/>
    <n v="0.12"/>
    <n v="17152080"/>
    <s v="SO0643-PD0016"/>
    <x v="18"/>
    <x v="1"/>
  </r>
  <r>
    <s v="SO0643"/>
    <s v="PD0007"/>
    <n v="131"/>
    <n v="0.17"/>
    <n v="347936000"/>
    <s v="SO0643-PD0007"/>
    <x v="9"/>
    <x v="6"/>
  </r>
  <r>
    <s v="SO0643"/>
    <s v="PD0003"/>
    <n v="105"/>
    <n v="0.09"/>
    <n v="88957050"/>
    <s v="SO0643-PD0003"/>
    <x v="14"/>
    <x v="7"/>
  </r>
  <r>
    <s v="SO0643"/>
    <s v="PD0004"/>
    <n v="140"/>
    <n v="0.23"/>
    <n v="23716000"/>
    <s v="SO0643-PD0004"/>
    <x v="15"/>
    <x v="7"/>
  </r>
  <r>
    <s v="SO0643"/>
    <s v="PD0002"/>
    <n v="32"/>
    <n v="0.21"/>
    <n v="505600"/>
    <s v="SO0643-PD0002"/>
    <x v="0"/>
    <x v="0"/>
  </r>
  <r>
    <s v="SO0644"/>
    <s v="PD0008"/>
    <n v="102"/>
    <n v="0.16"/>
    <n v="12766320"/>
    <s v="SO0644-PD0008"/>
    <x v="3"/>
    <x v="3"/>
  </r>
  <r>
    <s v="SO0644"/>
    <s v="PD0004"/>
    <n v="74"/>
    <n v="0.23"/>
    <n v="12535600"/>
    <s v="SO0644-PD0004"/>
    <x v="15"/>
    <x v="7"/>
  </r>
  <r>
    <s v="SO0645"/>
    <s v="PD0019"/>
    <n v="69"/>
    <n v="0.09"/>
    <n v="160051710"/>
    <s v="SO0645-PD0019"/>
    <x v="11"/>
    <x v="1"/>
  </r>
  <r>
    <s v="SO0646"/>
    <s v="PD0008"/>
    <n v="38"/>
    <n v="0.09"/>
    <n v="5152420"/>
    <s v="SO0646-PD0008"/>
    <x v="3"/>
    <x v="3"/>
  </r>
  <r>
    <s v="SO0646"/>
    <s v="PD0017"/>
    <n v="51"/>
    <n v="0.19"/>
    <n v="109471500"/>
    <s v="SO0646-PD0017"/>
    <x v="17"/>
    <x v="1"/>
  </r>
  <r>
    <s v="SO0646"/>
    <s v="PD0018"/>
    <n v="104"/>
    <n v="0.09"/>
    <n v="50348480"/>
    <s v="SO0646-PD0018"/>
    <x v="6"/>
    <x v="1"/>
  </r>
  <r>
    <s v="SO0647"/>
    <s v="PD0006"/>
    <n v="27"/>
    <n v="7.0000000000000007E-2"/>
    <n v="5247990"/>
    <s v="SO0647-PD0006"/>
    <x v="13"/>
    <x v="6"/>
  </r>
  <r>
    <s v="SO0647"/>
    <s v="PD0014"/>
    <n v="41"/>
    <n v="0.25"/>
    <n v="8210250"/>
    <s v="SO0647-PD0014"/>
    <x v="4"/>
    <x v="4"/>
  </r>
  <r>
    <s v="SO0648"/>
    <s v="PD0003"/>
    <n v="41"/>
    <n v="0.09"/>
    <n v="34735610"/>
    <s v="SO0648-PD0003"/>
    <x v="14"/>
    <x v="7"/>
  </r>
  <r>
    <s v="SO0648"/>
    <s v="PD0001"/>
    <n v="58"/>
    <n v="0.19"/>
    <n v="11698020"/>
    <s v="SO0648-PD0001"/>
    <x v="12"/>
    <x v="0"/>
  </r>
  <r>
    <s v="SO0648"/>
    <s v="PD0018"/>
    <n v="150"/>
    <n v="0.09"/>
    <n v="72618000"/>
    <s v="SO0648-PD0018"/>
    <x v="6"/>
    <x v="1"/>
  </r>
  <r>
    <s v="SO0648"/>
    <s v="PD0014"/>
    <n v="66"/>
    <n v="0.16"/>
    <n v="14802480"/>
    <s v="SO0648-PD0014"/>
    <x v="4"/>
    <x v="4"/>
  </r>
  <r>
    <s v="SO0649"/>
    <s v="PD0008"/>
    <n v="108"/>
    <n v="0.05"/>
    <n v="15287400"/>
    <s v="SO0649-PD0008"/>
    <x v="3"/>
    <x v="3"/>
  </r>
  <r>
    <s v="SO0649"/>
    <s v="PD0003"/>
    <n v="117"/>
    <n v="7.0000000000000007E-2"/>
    <n v="101302110"/>
    <s v="SO0649-PD0003"/>
    <x v="14"/>
    <x v="7"/>
  </r>
  <r>
    <s v="SO0649"/>
    <s v="PD0005"/>
    <n v="82"/>
    <n v="0.12"/>
    <n v="158391200"/>
    <s v="SO0649-PD0005"/>
    <x v="19"/>
    <x v="6"/>
  </r>
  <r>
    <s v="SO0649"/>
    <s v="PD0016"/>
    <n v="104"/>
    <n v="0.18"/>
    <n v="22769760"/>
    <s v="SO0649-PD0016"/>
    <x v="18"/>
    <x v="1"/>
  </r>
  <r>
    <s v="SO0650"/>
    <s v="PD0014"/>
    <n v="146"/>
    <n v="0.22"/>
    <n v="30405960"/>
    <s v="SO0650-PD0014"/>
    <x v="4"/>
    <x v="4"/>
  </r>
  <r>
    <s v="SO0650"/>
    <s v="PD0011"/>
    <n v="55"/>
    <n v="0.19"/>
    <n v="105093450"/>
    <s v="SO0650-PD0011"/>
    <x v="2"/>
    <x v="2"/>
  </r>
  <r>
    <s v="SO0650"/>
    <s v="PD0008"/>
    <n v="124"/>
    <n v="0.22"/>
    <n v="14411280"/>
    <s v="SO0650-PD0008"/>
    <x v="3"/>
    <x v="3"/>
  </r>
  <r>
    <s v="SO0650"/>
    <s v="PD0017"/>
    <n v="66"/>
    <n v="0.11"/>
    <n v="155661000"/>
    <s v="SO0650-PD0017"/>
    <x v="17"/>
    <x v="1"/>
  </r>
  <r>
    <s v="SO0651"/>
    <s v="PD0003"/>
    <n v="45"/>
    <n v="0.13"/>
    <n v="36448650"/>
    <s v="SO0651-PD0003"/>
    <x v="14"/>
    <x v="7"/>
  </r>
  <r>
    <s v="SO0651"/>
    <s v="PD0018"/>
    <n v="107"/>
    <n v="0.11"/>
    <n v="50662360"/>
    <s v="SO0651-PD0018"/>
    <x v="6"/>
    <x v="1"/>
  </r>
  <r>
    <s v="SO0652"/>
    <s v="PD0010"/>
    <n v="106"/>
    <n v="0.18"/>
    <n v="28249000.000000004"/>
    <s v="SO0652-PD0010"/>
    <x v="5"/>
    <x v="5"/>
  </r>
  <r>
    <s v="SO0652"/>
    <s v="PD0003"/>
    <n v="124"/>
    <n v="0.25"/>
    <n v="86583000"/>
    <s v="SO0652-PD0003"/>
    <x v="14"/>
    <x v="7"/>
  </r>
  <r>
    <s v="SO0653"/>
    <s v="PD0016"/>
    <n v="76"/>
    <n v="0.13"/>
    <n v="17654040"/>
    <s v="SO0653-PD0016"/>
    <x v="18"/>
    <x v="1"/>
  </r>
  <r>
    <s v="SO0653"/>
    <s v="PD0019"/>
    <n v="78"/>
    <n v="0.11"/>
    <n v="176951580"/>
    <s v="SO0653-PD0019"/>
    <x v="11"/>
    <x v="1"/>
  </r>
  <r>
    <s v="SO0653"/>
    <s v="PD0017"/>
    <n v="125"/>
    <n v="0.19"/>
    <n v="268312500.00000003"/>
    <s v="SO0653-PD0017"/>
    <x v="17"/>
    <x v="1"/>
  </r>
  <r>
    <s v="SO0654"/>
    <s v="PD0010"/>
    <n v="110"/>
    <n v="0.11"/>
    <n v="31817500"/>
    <s v="SO0654-PD0010"/>
    <x v="5"/>
    <x v="5"/>
  </r>
  <r>
    <s v="SO0654"/>
    <s v="PD0012"/>
    <n v="85"/>
    <n v="0.11"/>
    <n v="426590350"/>
    <s v="SO0654-PD0012"/>
    <x v="7"/>
    <x v="2"/>
  </r>
  <r>
    <s v="SO0655"/>
    <s v="PD0009"/>
    <n v="95"/>
    <n v="0.13"/>
    <n v="10661850"/>
    <s v="SO0655-PD0009"/>
    <x v="10"/>
    <x v="5"/>
  </r>
  <r>
    <s v="SO0655"/>
    <s v="PD0003"/>
    <n v="78"/>
    <n v="0.23"/>
    <n v="55915860"/>
    <s v="SO0655-PD0003"/>
    <x v="14"/>
    <x v="7"/>
  </r>
  <r>
    <s v="SO0655"/>
    <s v="PD0012"/>
    <n v="145"/>
    <n v="0.25"/>
    <n v="613241250"/>
    <s v="SO0655-PD0012"/>
    <x v="7"/>
    <x v="2"/>
  </r>
  <r>
    <s v="SO0655"/>
    <s v="PD0020"/>
    <n v="26"/>
    <n v="0.16"/>
    <n v="7010640"/>
    <s v="SO0655-PD0020"/>
    <x v="8"/>
    <x v="1"/>
  </r>
  <r>
    <s v="SO0656"/>
    <s v="PD0004"/>
    <n v="47"/>
    <n v="0.1"/>
    <n v="9306000"/>
    <s v="SO0656-PD0004"/>
    <x v="15"/>
    <x v="7"/>
  </r>
  <r>
    <s v="SO0657"/>
    <s v="PD0019"/>
    <n v="30"/>
    <n v="0.15"/>
    <n v="64999500"/>
    <s v="SO0657-PD0019"/>
    <x v="11"/>
    <x v="1"/>
  </r>
  <r>
    <s v="SO0657"/>
    <s v="PD0006"/>
    <n v="49"/>
    <n v="0.15"/>
    <n v="8704850"/>
    <s v="SO0657-PD0006"/>
    <x v="13"/>
    <x v="6"/>
  </r>
  <r>
    <s v="SO0657"/>
    <s v="PD0012"/>
    <n v="84"/>
    <n v="0.17"/>
    <n v="393151080"/>
    <s v="SO0657-PD0012"/>
    <x v="7"/>
    <x v="2"/>
  </r>
  <r>
    <s v="SO0658"/>
    <s v="PD0003"/>
    <n v="130"/>
    <n v="0.17"/>
    <n v="100454900"/>
    <s v="SO0658-PD0003"/>
    <x v="14"/>
    <x v="7"/>
  </r>
  <r>
    <s v="SO0658"/>
    <s v="PD0016"/>
    <n v="150"/>
    <n v="0.23"/>
    <n v="30838500"/>
    <s v="SO0658-PD0016"/>
    <x v="18"/>
    <x v="1"/>
  </r>
  <r>
    <s v="SO0659"/>
    <s v="PD0001"/>
    <n v="41"/>
    <n v="0.18"/>
    <n v="8371380.0000000009"/>
    <s v="SO0659-PD0001"/>
    <x v="12"/>
    <x v="0"/>
  </r>
  <r>
    <s v="SO0660"/>
    <s v="PD0017"/>
    <n v="81"/>
    <n v="0.24"/>
    <n v="163134000"/>
    <s v="SO0660-PD0017"/>
    <x v="17"/>
    <x v="1"/>
  </r>
  <r>
    <s v="SO0660"/>
    <s v="PD0009"/>
    <n v="49"/>
    <n v="0.14000000000000001"/>
    <n v="5436060"/>
    <s v="SO0660-PD0009"/>
    <x v="10"/>
    <x v="5"/>
  </r>
  <r>
    <s v="SO0660"/>
    <s v="PD0020"/>
    <n v="103"/>
    <n v="0.06"/>
    <n v="31079220"/>
    <s v="SO0660-PD0020"/>
    <x v="8"/>
    <x v="1"/>
  </r>
  <r>
    <s v="SO0660"/>
    <s v="PD0015"/>
    <n v="30"/>
    <n v="0.21"/>
    <n v="3220830"/>
    <s v="SO0660-PD0015"/>
    <x v="1"/>
    <x v="1"/>
  </r>
  <r>
    <s v="SO0661"/>
    <s v="PD0005"/>
    <n v="78"/>
    <n v="0.24"/>
    <n v="130119600"/>
    <s v="SO0661-PD0005"/>
    <x v="19"/>
    <x v="6"/>
  </r>
  <r>
    <s v="SO0662"/>
    <s v="PD0011"/>
    <n v="27"/>
    <n v="7.0000000000000007E-2"/>
    <n v="59234489.999999993"/>
    <s v="SO0662-PD0011"/>
    <x v="2"/>
    <x v="2"/>
  </r>
  <r>
    <s v="SO0663"/>
    <s v="PD0007"/>
    <n v="71"/>
    <n v="7.0000000000000007E-2"/>
    <n v="211296000"/>
    <s v="SO0663-PD0007"/>
    <x v="9"/>
    <x v="6"/>
  </r>
  <r>
    <s v="SO0663"/>
    <s v="PD0011"/>
    <n v="42"/>
    <n v="7.0000000000000007E-2"/>
    <n v="92142540"/>
    <s v="SO0663-PD0011"/>
    <x v="2"/>
    <x v="2"/>
  </r>
  <r>
    <s v="SO0664"/>
    <s v="PD0005"/>
    <n v="30"/>
    <n v="0.15"/>
    <n v="55972500"/>
    <s v="SO0664-PD0005"/>
    <x v="19"/>
    <x v="6"/>
  </r>
  <r>
    <s v="SO0664"/>
    <s v="PD0009"/>
    <n v="26"/>
    <n v="0.1"/>
    <n v="3018600"/>
    <s v="SO0664-PD0009"/>
    <x v="10"/>
    <x v="5"/>
  </r>
  <r>
    <s v="SO0664"/>
    <s v="PD0006"/>
    <n v="145"/>
    <n v="7.0000000000000007E-2"/>
    <n v="28183649.999999996"/>
    <s v="SO0664-PD0006"/>
    <x v="13"/>
    <x v="6"/>
  </r>
  <r>
    <s v="SO0664"/>
    <s v="PD0004"/>
    <n v="66"/>
    <n v="0.19"/>
    <n v="11761200"/>
    <s v="SO0664-PD0004"/>
    <x v="15"/>
    <x v="7"/>
  </r>
  <r>
    <s v="SO0664"/>
    <s v="PD0002"/>
    <n v="64"/>
    <n v="7.0000000000000007E-2"/>
    <n v="1190400"/>
    <s v="SO0664-PD0002"/>
    <x v="0"/>
    <x v="0"/>
  </r>
  <r>
    <s v="SO0665"/>
    <s v="PD0004"/>
    <n v="62"/>
    <n v="0.11"/>
    <n v="12139600"/>
    <s v="SO0665-PD0004"/>
    <x v="15"/>
    <x v="7"/>
  </r>
  <r>
    <s v="SO0665"/>
    <s v="PD0001"/>
    <n v="38"/>
    <n v="0.1"/>
    <n v="8515800"/>
    <s v="SO0665-PD0001"/>
    <x v="12"/>
    <x v="0"/>
  </r>
  <r>
    <s v="SO0665"/>
    <s v="PD0005"/>
    <n v="52"/>
    <n v="0.2"/>
    <n v="91312000"/>
    <s v="SO0665-PD0005"/>
    <x v="19"/>
    <x v="6"/>
  </r>
  <r>
    <s v="SO0665"/>
    <s v="PD0019"/>
    <n v="146"/>
    <n v="0.12"/>
    <n v="327495520"/>
    <s v="SO0665-PD0019"/>
    <x v="11"/>
    <x v="1"/>
  </r>
  <r>
    <s v="SO0666"/>
    <s v="PD0011"/>
    <n v="131"/>
    <n v="0.11"/>
    <n v="275035810"/>
    <s v="SO0666-PD0011"/>
    <x v="2"/>
    <x v="2"/>
  </r>
  <r>
    <s v="SO0666"/>
    <s v="PD0018"/>
    <n v="32"/>
    <n v="0.19"/>
    <n v="13789440"/>
    <s v="SO0666-PD0018"/>
    <x v="6"/>
    <x v="1"/>
  </r>
  <r>
    <s v="SO0667"/>
    <s v="PD0018"/>
    <n v="46"/>
    <n v="0.19"/>
    <n v="19822320"/>
    <s v="SO0667-PD0018"/>
    <x v="6"/>
    <x v="1"/>
  </r>
  <r>
    <s v="SO0667"/>
    <s v="PD0010"/>
    <n v="39"/>
    <n v="0.15"/>
    <n v="10773750"/>
    <s v="SO0667-PD0010"/>
    <x v="5"/>
    <x v="5"/>
  </r>
  <r>
    <s v="SO0668"/>
    <s v="PD0005"/>
    <n v="79"/>
    <n v="7.0000000000000007E-2"/>
    <n v="161266650"/>
    <s v="SO0668-PD0005"/>
    <x v="19"/>
    <x v="6"/>
  </r>
  <r>
    <s v="SO0668"/>
    <s v="PD0002"/>
    <n v="83"/>
    <n v="0.17"/>
    <n v="1377800"/>
    <s v="SO0668-PD0002"/>
    <x v="0"/>
    <x v="0"/>
  </r>
  <r>
    <s v="SO0669"/>
    <s v="PD0012"/>
    <n v="88"/>
    <n v="0.1"/>
    <n v="446608800"/>
    <s v="SO0669-PD0012"/>
    <x v="7"/>
    <x v="2"/>
  </r>
  <r>
    <s v="SO0670"/>
    <s v="PD0016"/>
    <n v="97"/>
    <n v="0.15"/>
    <n v="22014150"/>
    <s v="SO0670-PD0016"/>
    <x v="18"/>
    <x v="1"/>
  </r>
  <r>
    <s v="SO0670"/>
    <s v="PD0002"/>
    <n v="139"/>
    <n v="0.16"/>
    <n v="2335200"/>
    <s v="SO0670-PD0002"/>
    <x v="0"/>
    <x v="0"/>
  </r>
  <r>
    <s v="SO0671"/>
    <s v="PD0019"/>
    <n v="149"/>
    <n v="0.16"/>
    <n v="319032840"/>
    <s v="SO0671-PD0019"/>
    <x v="11"/>
    <x v="1"/>
  </r>
  <r>
    <s v="SO0671"/>
    <s v="PD0010"/>
    <n v="62"/>
    <n v="0.13"/>
    <n v="17530500"/>
    <s v="SO0671-PD0010"/>
    <x v="5"/>
    <x v="5"/>
  </r>
  <r>
    <s v="SO0671"/>
    <s v="PD0001"/>
    <n v="106"/>
    <n v="0.14000000000000001"/>
    <n v="22698840"/>
    <s v="SO0671-PD0001"/>
    <x v="12"/>
    <x v="0"/>
  </r>
  <r>
    <s v="SO0671"/>
    <s v="PD0014"/>
    <n v="42"/>
    <n v="0.1"/>
    <n v="10092600"/>
    <s v="SO0671-PD0014"/>
    <x v="4"/>
    <x v="4"/>
  </r>
  <r>
    <s v="SO0672"/>
    <s v="PD0002"/>
    <n v="148"/>
    <n v="0.23"/>
    <n v="2279200"/>
    <s v="SO0672-PD0002"/>
    <x v="0"/>
    <x v="0"/>
  </r>
  <r>
    <s v="SO0672"/>
    <s v="PD0007"/>
    <n v="147"/>
    <n v="0.19"/>
    <n v="381024000"/>
    <s v="SO0672-PD0007"/>
    <x v="9"/>
    <x v="6"/>
  </r>
  <r>
    <s v="SO0673"/>
    <s v="PD0008"/>
    <n v="127"/>
    <n v="0.1"/>
    <n v="17030700"/>
    <s v="SO0673-PD0008"/>
    <x v="3"/>
    <x v="3"/>
  </r>
  <r>
    <s v="SO0673"/>
    <s v="PD0014"/>
    <n v="123"/>
    <n v="0.09"/>
    <n v="29885310"/>
    <s v="SO0673-PD0014"/>
    <x v="4"/>
    <x v="4"/>
  </r>
  <r>
    <s v="SO0673"/>
    <s v="PD0005"/>
    <n v="132"/>
    <n v="7.0000000000000007E-2"/>
    <n v="269458200"/>
    <s v="SO0673-PD0005"/>
    <x v="19"/>
    <x v="6"/>
  </r>
  <r>
    <s v="SO0673"/>
    <s v="PD0010"/>
    <n v="44"/>
    <n v="0.19"/>
    <n v="11583000"/>
    <s v="SO0673-PD0010"/>
    <x v="5"/>
    <x v="5"/>
  </r>
  <r>
    <s v="SO0674"/>
    <s v="PD0014"/>
    <n v="49"/>
    <n v="0.11"/>
    <n v="11643870"/>
    <s v="SO0674-PD0014"/>
    <x v="4"/>
    <x v="4"/>
  </r>
  <r>
    <s v="SO0675"/>
    <s v="PD0004"/>
    <n v="72"/>
    <n v="0.15"/>
    <n v="13464000"/>
    <s v="SO0675-PD0004"/>
    <x v="15"/>
    <x v="7"/>
  </r>
  <r>
    <s v="SO0675"/>
    <s v="PD0003"/>
    <n v="40"/>
    <n v="0.2"/>
    <n v="29792000"/>
    <s v="SO0675-PD0003"/>
    <x v="14"/>
    <x v="7"/>
  </r>
  <r>
    <s v="SO0675"/>
    <s v="PD0006"/>
    <n v="129"/>
    <n v="0.05"/>
    <n v="25612950"/>
    <s v="SO0675-PD0006"/>
    <x v="13"/>
    <x v="6"/>
  </r>
  <r>
    <s v="SO0676"/>
    <s v="PD0006"/>
    <n v="46"/>
    <n v="0.13"/>
    <n v="8364180"/>
    <s v="SO0676-PD0006"/>
    <x v="13"/>
    <x v="6"/>
  </r>
  <r>
    <s v="SO0676"/>
    <s v="PD0005"/>
    <n v="80"/>
    <n v="0.15"/>
    <n v="149260000"/>
    <s v="SO0676-PD0005"/>
    <x v="19"/>
    <x v="6"/>
  </r>
  <r>
    <s v="SO0676"/>
    <s v="PD0011"/>
    <n v="38"/>
    <n v="0.19"/>
    <n v="72610020"/>
    <s v="SO0676-PD0011"/>
    <x v="2"/>
    <x v="2"/>
  </r>
  <r>
    <s v="SO0676"/>
    <s v="PD0007"/>
    <n v="87"/>
    <n v="0.16"/>
    <n v="233856000"/>
    <s v="SO0676-PD0007"/>
    <x v="9"/>
    <x v="6"/>
  </r>
  <r>
    <s v="SO0677"/>
    <s v="PD0010"/>
    <n v="67"/>
    <n v="0.11"/>
    <n v="19379750"/>
    <s v="SO0677-PD0010"/>
    <x v="5"/>
    <x v="5"/>
  </r>
  <r>
    <s v="SO0677"/>
    <s v="PD0013"/>
    <n v="70"/>
    <n v="0.21"/>
    <n v="26488700"/>
    <s v="SO0677-PD0013"/>
    <x v="16"/>
    <x v="8"/>
  </r>
  <r>
    <s v="SO0677"/>
    <s v="PD0009"/>
    <n v="40"/>
    <n v="0.11"/>
    <n v="4592400"/>
    <s v="SO0677-PD0009"/>
    <x v="10"/>
    <x v="5"/>
  </r>
  <r>
    <s v="SO0677"/>
    <s v="PD0014"/>
    <n v="124"/>
    <n v="0.16"/>
    <n v="27810720"/>
    <s v="SO0677-PD0014"/>
    <x v="4"/>
    <x v="4"/>
  </r>
  <r>
    <s v="SO0678"/>
    <s v="PD0008"/>
    <n v="112"/>
    <n v="0.13"/>
    <n v="14518560"/>
    <s v="SO0678-PD0008"/>
    <x v="3"/>
    <x v="3"/>
  </r>
  <r>
    <s v="SO0678"/>
    <s v="PD0010"/>
    <n v="107"/>
    <n v="0.05"/>
    <n v="33036250"/>
    <s v="SO0678-PD0010"/>
    <x v="5"/>
    <x v="5"/>
  </r>
  <r>
    <s v="SO0678"/>
    <s v="PD0007"/>
    <n v="102"/>
    <n v="0.24"/>
    <n v="248064000"/>
    <s v="SO0678-PD0007"/>
    <x v="9"/>
    <x v="6"/>
  </r>
  <r>
    <s v="SO0678"/>
    <s v="PD0004"/>
    <n v="91"/>
    <n v="0.12"/>
    <n v="17617600"/>
    <s v="SO0678-PD0004"/>
    <x v="15"/>
    <x v="7"/>
  </r>
  <r>
    <s v="SO0679"/>
    <s v="PD0005"/>
    <n v="86"/>
    <n v="0.22"/>
    <n v="147240600"/>
    <s v="SO0679-PD0005"/>
    <x v="19"/>
    <x v="6"/>
  </r>
  <r>
    <s v="SO0679"/>
    <s v="PD0019"/>
    <n v="33"/>
    <n v="0.06"/>
    <n v="79069980"/>
    <s v="SO0679-PD0019"/>
    <x v="11"/>
    <x v="1"/>
  </r>
  <r>
    <s v="SO0679"/>
    <s v="PD0017"/>
    <n v="106"/>
    <n v="0.15"/>
    <n v="238765000"/>
    <s v="SO0679-PD0017"/>
    <x v="17"/>
    <x v="1"/>
  </r>
  <r>
    <s v="SO0680"/>
    <s v="PD0015"/>
    <n v="52"/>
    <n v="0.11"/>
    <n v="6289452"/>
    <s v="SO0680-PD0015"/>
    <x v="1"/>
    <x v="1"/>
  </r>
  <r>
    <s v="SO0680"/>
    <s v="PD0013"/>
    <n v="128"/>
    <n v="7.0000000000000007E-2"/>
    <n v="57020159.999999993"/>
    <s v="SO0680-PD0013"/>
    <x v="16"/>
    <x v="8"/>
  </r>
  <r>
    <s v="SO0680"/>
    <s v="PD0001"/>
    <n v="122"/>
    <n v="0.12"/>
    <n v="26732640"/>
    <s v="SO0680-PD0001"/>
    <x v="12"/>
    <x v="0"/>
  </r>
  <r>
    <s v="SO0680"/>
    <s v="PD0004"/>
    <n v="61"/>
    <n v="0.13"/>
    <n v="11675400"/>
    <s v="SO0680-PD0004"/>
    <x v="15"/>
    <x v="7"/>
  </r>
  <r>
    <s v="SO0680"/>
    <s v="PD0016"/>
    <n v="60"/>
    <n v="0.1"/>
    <n v="14418000"/>
    <s v="SO0680-PD0016"/>
    <x v="18"/>
    <x v="1"/>
  </r>
  <r>
    <s v="SO0681"/>
    <s v="PD0008"/>
    <n v="34"/>
    <n v="0.14000000000000001"/>
    <n v="4356760"/>
    <s v="SO0681-PD0008"/>
    <x v="3"/>
    <x v="3"/>
  </r>
  <r>
    <s v="SO0681"/>
    <s v="PD0019"/>
    <n v="115"/>
    <n v="0.19"/>
    <n v="237439350.00000003"/>
    <s v="SO0681-PD0019"/>
    <x v="11"/>
    <x v="1"/>
  </r>
  <r>
    <s v="SO0681"/>
    <s v="PD0016"/>
    <n v="111"/>
    <n v="0.22"/>
    <n v="23116860"/>
    <s v="SO0681-PD0016"/>
    <x v="18"/>
    <x v="1"/>
  </r>
  <r>
    <s v="SO0682"/>
    <s v="PD0018"/>
    <n v="150"/>
    <n v="0.05"/>
    <n v="75810000"/>
    <s v="SO0682-PD0018"/>
    <x v="6"/>
    <x v="1"/>
  </r>
  <r>
    <s v="SO0682"/>
    <s v="PD0003"/>
    <n v="107"/>
    <n v="0.15"/>
    <n v="84674450"/>
    <s v="SO0682-PD0003"/>
    <x v="14"/>
    <x v="7"/>
  </r>
  <r>
    <s v="SO0682"/>
    <s v="PD0010"/>
    <n v="71"/>
    <n v="0.2"/>
    <n v="18460000"/>
    <s v="SO0682-PD0010"/>
    <x v="5"/>
    <x v="5"/>
  </r>
  <r>
    <s v="SO0683"/>
    <s v="PD0010"/>
    <n v="121"/>
    <n v="0.15"/>
    <n v="33426250"/>
    <s v="SO0683-PD0010"/>
    <x v="5"/>
    <x v="5"/>
  </r>
  <r>
    <s v="SO0684"/>
    <s v="PD0019"/>
    <n v="119"/>
    <n v="0.12"/>
    <n v="266931280"/>
    <s v="SO0684-PD0019"/>
    <x v="11"/>
    <x v="1"/>
  </r>
  <r>
    <s v="SO0685"/>
    <s v="PD0015"/>
    <n v="74"/>
    <n v="0.15"/>
    <n v="8548110"/>
    <s v="SO0685-PD0015"/>
    <x v="1"/>
    <x v="1"/>
  </r>
  <r>
    <s v="SO0685"/>
    <s v="PD0003"/>
    <n v="40"/>
    <n v="0.1"/>
    <n v="33516000"/>
    <s v="SO0685-PD0003"/>
    <x v="14"/>
    <x v="7"/>
  </r>
  <r>
    <s v="SO0685"/>
    <s v="PD0017"/>
    <n v="87"/>
    <n v="7.0000000000000007E-2"/>
    <n v="214411500"/>
    <s v="SO0685-PD0017"/>
    <x v="17"/>
    <x v="1"/>
  </r>
  <r>
    <s v="SO0685"/>
    <s v="PD0012"/>
    <n v="138"/>
    <n v="0.08"/>
    <n v="715927440"/>
    <s v="SO0685-PD0012"/>
    <x v="7"/>
    <x v="2"/>
  </r>
  <r>
    <s v="SO0685"/>
    <s v="PD0001"/>
    <n v="77"/>
    <n v="0.13"/>
    <n v="16680510"/>
    <s v="SO0685-PD0001"/>
    <x v="12"/>
    <x v="0"/>
  </r>
  <r>
    <s v="SO0685"/>
    <s v="PD0019"/>
    <n v="47"/>
    <n v="0.13"/>
    <n v="104228610"/>
    <s v="SO0685-PD0019"/>
    <x v="11"/>
    <x v="1"/>
  </r>
  <r>
    <s v="SO0685"/>
    <s v="PD0004"/>
    <n v="77"/>
    <n v="0.21"/>
    <n v="13382600"/>
    <s v="SO0685-PD0004"/>
    <x v="15"/>
    <x v="7"/>
  </r>
  <r>
    <s v="SO0686"/>
    <s v="PD0009"/>
    <n v="66"/>
    <n v="0.21"/>
    <n v="6726060"/>
    <s v="SO0686-PD0009"/>
    <x v="10"/>
    <x v="5"/>
  </r>
  <r>
    <s v="SO0686"/>
    <s v="PD0020"/>
    <n v="29"/>
    <n v="0.05"/>
    <n v="8843550"/>
    <s v="SO0686-PD0020"/>
    <x v="8"/>
    <x v="1"/>
  </r>
  <r>
    <s v="SO0687"/>
    <s v="PD0017"/>
    <n v="43"/>
    <n v="0.05"/>
    <n v="108252500"/>
    <s v="SO0687-PD0017"/>
    <x v="17"/>
    <x v="1"/>
  </r>
  <r>
    <s v="SO0687"/>
    <s v="PD0015"/>
    <n v="34"/>
    <n v="0.23"/>
    <n v="3557862"/>
    <s v="SO0687-PD0015"/>
    <x v="1"/>
    <x v="1"/>
  </r>
  <r>
    <s v="SO0688"/>
    <s v="PD0018"/>
    <n v="64"/>
    <n v="7.0000000000000007E-2"/>
    <n v="31664639.999999996"/>
    <s v="SO0688-PD0018"/>
    <x v="6"/>
    <x v="1"/>
  </r>
  <r>
    <s v="SO0688"/>
    <s v="PD0020"/>
    <n v="118"/>
    <n v="0.25"/>
    <n v="28408500"/>
    <s v="SO0688-PD0020"/>
    <x v="8"/>
    <x v="1"/>
  </r>
  <r>
    <s v="SO0688"/>
    <s v="PD0014"/>
    <n v="114"/>
    <n v="0.05"/>
    <n v="28916100"/>
    <s v="SO0688-PD0014"/>
    <x v="4"/>
    <x v="4"/>
  </r>
  <r>
    <s v="SO0688"/>
    <s v="PD0005"/>
    <n v="39"/>
    <n v="0.13"/>
    <n v="74476350"/>
    <s v="SO0688-PD0005"/>
    <x v="19"/>
    <x v="6"/>
  </r>
  <r>
    <s v="SO0689"/>
    <s v="PD0002"/>
    <n v="130"/>
    <n v="0.2"/>
    <n v="2080000"/>
    <s v="SO0689-PD0002"/>
    <x v="0"/>
    <x v="0"/>
  </r>
  <r>
    <s v="SO0689"/>
    <s v="PD0015"/>
    <n v="77"/>
    <n v="0.23"/>
    <n v="8057511"/>
    <s v="SO0689-PD0015"/>
    <x v="1"/>
    <x v="1"/>
  </r>
  <r>
    <s v="SO0689"/>
    <s v="PD0012"/>
    <n v="78"/>
    <n v="0.13"/>
    <n v="382662540"/>
    <s v="SO0689-PD0012"/>
    <x v="7"/>
    <x v="2"/>
  </r>
  <r>
    <s v="SO0689"/>
    <s v="PD0006"/>
    <n v="116"/>
    <n v="0.25"/>
    <n v="18183000"/>
    <s v="SO0689-PD0006"/>
    <x v="13"/>
    <x v="6"/>
  </r>
  <r>
    <s v="SO0690"/>
    <s v="PD0006"/>
    <n v="43"/>
    <n v="0.16"/>
    <n v="7549080"/>
    <s v="SO0690-PD0006"/>
    <x v="13"/>
    <x v="6"/>
  </r>
  <r>
    <s v="SO0691"/>
    <s v="PD0002"/>
    <n v="101"/>
    <n v="0.16"/>
    <n v="1696800"/>
    <s v="SO0691-PD0002"/>
    <x v="0"/>
    <x v="0"/>
  </r>
  <r>
    <s v="SO0691"/>
    <s v="PD0008"/>
    <n v="28"/>
    <n v="0.06"/>
    <n v="3921680"/>
    <s v="SO0691-PD0008"/>
    <x v="3"/>
    <x v="3"/>
  </r>
  <r>
    <s v="SO0691"/>
    <s v="PD0001"/>
    <n v="83"/>
    <n v="0.11"/>
    <n v="18393630"/>
    <s v="SO0691-PD0001"/>
    <x v="12"/>
    <x v="0"/>
  </r>
  <r>
    <s v="SO0692"/>
    <s v="PD0010"/>
    <n v="56"/>
    <n v="0.18"/>
    <n v="14924000.000000002"/>
    <s v="SO0692-PD0010"/>
    <x v="5"/>
    <x v="5"/>
  </r>
  <r>
    <s v="SO0692"/>
    <s v="PD0009"/>
    <n v="71"/>
    <n v="0.18"/>
    <n v="7510380.0000000009"/>
    <s v="SO0692-PD0009"/>
    <x v="10"/>
    <x v="5"/>
  </r>
  <r>
    <s v="SO0692"/>
    <s v="PD0006"/>
    <n v="143"/>
    <n v="0.16"/>
    <n v="25105080"/>
    <s v="SO0692-PD0006"/>
    <x v="13"/>
    <x v="6"/>
  </r>
  <r>
    <s v="SO0692"/>
    <s v="PD0013"/>
    <n v="29"/>
    <n v="0.23"/>
    <n v="10696070"/>
    <s v="SO0692-PD0013"/>
    <x v="16"/>
    <x v="8"/>
  </r>
  <r>
    <s v="SO0693"/>
    <s v="PD0015"/>
    <n v="25"/>
    <n v="0.15"/>
    <n v="2887875"/>
    <s v="SO0693-PD0015"/>
    <x v="1"/>
    <x v="1"/>
  </r>
  <r>
    <s v="SO0694"/>
    <s v="PD0019"/>
    <n v="116"/>
    <n v="0.08"/>
    <n v="272029280"/>
    <s v="SO0694-PD0019"/>
    <x v="11"/>
    <x v="1"/>
  </r>
  <r>
    <s v="SO0694"/>
    <s v="PD0003"/>
    <n v="129"/>
    <n v="0.15"/>
    <n v="102084150"/>
    <s v="SO0694-PD0003"/>
    <x v="14"/>
    <x v="7"/>
  </r>
  <r>
    <s v="SO0694"/>
    <s v="PD0017"/>
    <n v="48"/>
    <n v="0.05"/>
    <n v="120840000"/>
    <s v="SO0694-PD0017"/>
    <x v="17"/>
    <x v="1"/>
  </r>
  <r>
    <s v="SO0694"/>
    <s v="PD0005"/>
    <n v="33"/>
    <n v="0.08"/>
    <n v="66640200"/>
    <s v="SO0694-PD0005"/>
    <x v="19"/>
    <x v="6"/>
  </r>
  <r>
    <s v="SO0695"/>
    <s v="PD0012"/>
    <n v="84"/>
    <n v="0.17"/>
    <n v="393151080"/>
    <s v="SO0695-PD0012"/>
    <x v="7"/>
    <x v="2"/>
  </r>
  <r>
    <s v="SO0696"/>
    <s v="PD0010"/>
    <n v="147"/>
    <n v="0.13"/>
    <n v="41564250"/>
    <s v="SO0696-PD0010"/>
    <x v="5"/>
    <x v="5"/>
  </r>
  <r>
    <s v="SO0696"/>
    <s v="PD0011"/>
    <n v="126"/>
    <n v="7.0000000000000007E-2"/>
    <n v="276427620"/>
    <s v="SO0696-PD0011"/>
    <x v="2"/>
    <x v="2"/>
  </r>
  <r>
    <s v="SO0697"/>
    <s v="PD0016"/>
    <n v="49"/>
    <n v="7.0000000000000007E-2"/>
    <n v="12167190"/>
    <s v="SO0697-PD0016"/>
    <x v="18"/>
    <x v="1"/>
  </r>
  <r>
    <s v="SO0697"/>
    <s v="PD0014"/>
    <n v="54"/>
    <n v="0.12"/>
    <n v="12687840"/>
    <s v="SO0697-PD0014"/>
    <x v="4"/>
    <x v="4"/>
  </r>
  <r>
    <s v="SO0697"/>
    <s v="PD0019"/>
    <n v="95"/>
    <n v="0.21"/>
    <n v="191302450"/>
    <s v="SO0697-PD0019"/>
    <x v="11"/>
    <x v="1"/>
  </r>
  <r>
    <s v="SO0697"/>
    <s v="PD0008"/>
    <n v="147"/>
    <n v="0.22"/>
    <n v="17084340"/>
    <s v="SO0697-PD0008"/>
    <x v="3"/>
    <x v="3"/>
  </r>
  <r>
    <s v="SO0697"/>
    <s v="PD0011"/>
    <n v="132"/>
    <n v="0.2"/>
    <n v="249110400"/>
    <s v="SO0697-PD0011"/>
    <x v="2"/>
    <x v="2"/>
  </r>
  <r>
    <s v="SO0697"/>
    <s v="PD0002"/>
    <n v="78"/>
    <n v="0.25"/>
    <n v="1170000"/>
    <s v="SO0697-PD0002"/>
    <x v="0"/>
    <x v="0"/>
  </r>
  <r>
    <s v="SO0698"/>
    <s v="PD0015"/>
    <n v="46"/>
    <n v="0.24"/>
    <n v="4751064"/>
    <s v="SO0698-PD0015"/>
    <x v="1"/>
    <x v="1"/>
  </r>
  <r>
    <s v="SO0698"/>
    <s v="PD0018"/>
    <n v="39"/>
    <n v="0.2"/>
    <n v="16598400"/>
    <s v="SO0698-PD0018"/>
    <x v="6"/>
    <x v="1"/>
  </r>
  <r>
    <s v="SO0698"/>
    <s v="PD0001"/>
    <n v="125"/>
    <n v="0.22"/>
    <n v="24277500"/>
    <s v="SO0698-PD0001"/>
    <x v="12"/>
    <x v="0"/>
  </r>
  <r>
    <s v="SO0699"/>
    <s v="PD0013"/>
    <n v="113"/>
    <n v="0.14000000000000001"/>
    <n v="46549220"/>
    <s v="SO0699-PD0013"/>
    <x v="16"/>
    <x v="8"/>
  </r>
  <r>
    <s v="SO0699"/>
    <s v="PD0014"/>
    <n v="57"/>
    <n v="0.16"/>
    <n v="12783960"/>
    <s v="SO0699-PD0014"/>
    <x v="4"/>
    <x v="4"/>
  </r>
  <r>
    <s v="SO0700"/>
    <s v="PD0001"/>
    <n v="116"/>
    <n v="0.16"/>
    <n v="24262560"/>
    <s v="SO0700-PD0001"/>
    <x v="12"/>
    <x v="0"/>
  </r>
  <r>
    <s v="SO0700"/>
    <s v="PD0017"/>
    <n v="108"/>
    <n v="0.22"/>
    <n v="223236000"/>
    <s v="SO0700-PD0017"/>
    <x v="17"/>
    <x v="1"/>
  </r>
  <r>
    <s v="SO0700"/>
    <s v="PD0010"/>
    <n v="54"/>
    <n v="0.2"/>
    <n v="14040000"/>
    <s v="SO0700-PD0010"/>
    <x v="5"/>
    <x v="5"/>
  </r>
  <r>
    <s v="SO0701"/>
    <s v="PD0016"/>
    <n v="87"/>
    <n v="0.12"/>
    <n v="20441520"/>
    <s v="SO0701-PD0016"/>
    <x v="18"/>
    <x v="1"/>
  </r>
  <r>
    <s v="SO0701"/>
    <s v="PD0003"/>
    <n v="134"/>
    <n v="0.06"/>
    <n v="117268760"/>
    <s v="SO0701-PD0003"/>
    <x v="14"/>
    <x v="7"/>
  </r>
  <r>
    <s v="SO0702"/>
    <s v="PD0005"/>
    <n v="92"/>
    <n v="0.16"/>
    <n v="169629600"/>
    <s v="SO0702-PD0005"/>
    <x v="19"/>
    <x v="6"/>
  </r>
  <r>
    <s v="SO0702"/>
    <s v="PD0010"/>
    <n v="42"/>
    <n v="0.09"/>
    <n v="12421500"/>
    <s v="SO0702-PD0010"/>
    <x v="5"/>
    <x v="5"/>
  </r>
  <r>
    <s v="SO0702"/>
    <s v="PD0003"/>
    <n v="72"/>
    <n v="7.0000000000000007E-2"/>
    <n v="62339759.999999993"/>
    <s v="SO0702-PD0003"/>
    <x v="14"/>
    <x v="7"/>
  </r>
  <r>
    <s v="SO0704"/>
    <s v="PD0019"/>
    <n v="68"/>
    <n v="0.15"/>
    <n v="147332200"/>
    <s v="SO0704-PD0019"/>
    <x v="11"/>
    <x v="1"/>
  </r>
  <r>
    <s v="SO0704"/>
    <s v="PD0012"/>
    <n v="106"/>
    <n v="0.17"/>
    <n v="496119220"/>
    <s v="SO0704-PD0012"/>
    <x v="7"/>
    <x v="2"/>
  </r>
  <r>
    <s v="SO0704"/>
    <s v="PD0003"/>
    <n v="98"/>
    <n v="0.24"/>
    <n v="69340880"/>
    <s v="SO0704-PD0003"/>
    <x v="14"/>
    <x v="7"/>
  </r>
  <r>
    <s v="SO0705"/>
    <s v="PD0004"/>
    <n v="62"/>
    <n v="0.24"/>
    <n v="10366400"/>
    <s v="SO0705-PD0004"/>
    <x v="15"/>
    <x v="7"/>
  </r>
  <r>
    <s v="SO0705"/>
    <s v="PD0008"/>
    <n v="78"/>
    <n v="0.2"/>
    <n v="9297600"/>
    <s v="SO0705-PD0008"/>
    <x v="3"/>
    <x v="3"/>
  </r>
  <r>
    <s v="SO0705"/>
    <s v="PD0016"/>
    <n v="141"/>
    <n v="0.15"/>
    <n v="31999950"/>
    <s v="SO0705-PD0016"/>
    <x v="18"/>
    <x v="1"/>
  </r>
  <r>
    <s v="SO0705"/>
    <s v="PD0010"/>
    <n v="138"/>
    <n v="0.17"/>
    <n v="37225500"/>
    <s v="SO0705-PD0010"/>
    <x v="5"/>
    <x v="5"/>
  </r>
  <r>
    <s v="SO0705"/>
    <s v="PD0001"/>
    <n v="91"/>
    <n v="0.24"/>
    <n v="17220840"/>
    <s v="SO0705-PD0001"/>
    <x v="12"/>
    <x v="0"/>
  </r>
  <r>
    <s v="SO0705"/>
    <s v="PD0011"/>
    <n v="54"/>
    <n v="0.15"/>
    <n v="108278100"/>
    <s v="SO0705-PD0011"/>
    <x v="2"/>
    <x v="2"/>
  </r>
  <r>
    <s v="SO0706"/>
    <s v="PD0011"/>
    <n v="149"/>
    <n v="0.2"/>
    <n v="281192800"/>
    <s v="SO0706-PD0011"/>
    <x v="2"/>
    <x v="2"/>
  </r>
  <r>
    <s v="SO0706"/>
    <s v="PD0008"/>
    <n v="61"/>
    <n v="0.14000000000000001"/>
    <n v="7816540"/>
    <s v="SO0706-PD0008"/>
    <x v="3"/>
    <x v="3"/>
  </r>
  <r>
    <s v="SO0706"/>
    <s v="PD0005"/>
    <n v="149"/>
    <n v="0.08"/>
    <n v="300890600"/>
    <s v="SO0706-PD0005"/>
    <x v="19"/>
    <x v="6"/>
  </r>
  <r>
    <s v="SO0706"/>
    <s v="PD0020"/>
    <n v="111"/>
    <n v="0.14000000000000001"/>
    <n v="30642660"/>
    <s v="SO0706-PD0020"/>
    <x v="8"/>
    <x v="1"/>
  </r>
  <r>
    <s v="SO0707"/>
    <s v="PD0019"/>
    <n v="82"/>
    <n v="0.18"/>
    <n v="171394760"/>
    <s v="SO0707-PD0019"/>
    <x v="11"/>
    <x v="1"/>
  </r>
  <r>
    <s v="SO0707"/>
    <s v="PD0014"/>
    <n v="67"/>
    <n v="0.16"/>
    <n v="15026760"/>
    <s v="SO0707-PD0014"/>
    <x v="4"/>
    <x v="4"/>
  </r>
  <r>
    <s v="SO0708"/>
    <s v="PD0017"/>
    <n v="120"/>
    <n v="0.18"/>
    <n v="260760000.00000003"/>
    <s v="SO0708-PD0017"/>
    <x v="17"/>
    <x v="1"/>
  </r>
  <r>
    <s v="SO0708"/>
    <s v="PD0020"/>
    <n v="90"/>
    <n v="7.0000000000000007E-2"/>
    <n v="26867700"/>
    <s v="SO0708-PD0020"/>
    <x v="8"/>
    <x v="1"/>
  </r>
  <r>
    <s v="SO0708"/>
    <s v="PD0002"/>
    <n v="133"/>
    <n v="0.1"/>
    <n v="2394000"/>
    <s v="SO0708-PD0002"/>
    <x v="0"/>
    <x v="0"/>
  </r>
  <r>
    <s v="SO0709"/>
    <s v="PD0018"/>
    <n v="52"/>
    <n v="0.06"/>
    <n v="26004160"/>
    <s v="SO0709-PD0018"/>
    <x v="6"/>
    <x v="1"/>
  </r>
  <r>
    <s v="SO0709"/>
    <s v="PD0009"/>
    <n v="120"/>
    <n v="0.08"/>
    <n v="14241600"/>
    <s v="SO0709-PD0009"/>
    <x v="10"/>
    <x v="5"/>
  </r>
  <r>
    <s v="SO0709"/>
    <s v="PD0001"/>
    <n v="126"/>
    <n v="0.1"/>
    <n v="28236600"/>
    <s v="SO0709-PD0001"/>
    <x v="12"/>
    <x v="0"/>
  </r>
  <r>
    <s v="SO0710"/>
    <s v="PD0012"/>
    <n v="32"/>
    <n v="0.08"/>
    <n v="166012160"/>
    <s v="SO0710-PD0012"/>
    <x v="7"/>
    <x v="2"/>
  </r>
  <r>
    <s v="SO0710"/>
    <s v="PD0006"/>
    <n v="137"/>
    <n v="0.18"/>
    <n v="23479060"/>
    <s v="SO0710-PD0006"/>
    <x v="13"/>
    <x v="6"/>
  </r>
  <r>
    <s v="SO0710"/>
    <s v="PD0008"/>
    <n v="145"/>
    <n v="0.11"/>
    <n v="19228450"/>
    <s v="SO0710-PD0008"/>
    <x v="3"/>
    <x v="3"/>
  </r>
  <r>
    <s v="SO0711"/>
    <s v="PD0012"/>
    <n v="144"/>
    <n v="0.2"/>
    <n v="649612800"/>
    <s v="SO0711-PD0012"/>
    <x v="7"/>
    <x v="2"/>
  </r>
  <r>
    <s v="SO0711"/>
    <s v="PD0001"/>
    <n v="58"/>
    <n v="0.08"/>
    <n v="13286640"/>
    <s v="SO0711-PD0001"/>
    <x v="12"/>
    <x v="0"/>
  </r>
  <r>
    <s v="SO0711"/>
    <s v="PD0011"/>
    <n v="85"/>
    <n v="0.21"/>
    <n v="158406850"/>
    <s v="SO0711-PD0011"/>
    <x v="2"/>
    <x v="2"/>
  </r>
  <r>
    <s v="SO0711"/>
    <s v="PD0003"/>
    <n v="64"/>
    <n v="0.17"/>
    <n v="49454720"/>
    <s v="SO0711-PD0003"/>
    <x v="14"/>
    <x v="7"/>
  </r>
  <r>
    <s v="SO0712"/>
    <s v="PD0004"/>
    <n v="66"/>
    <n v="0.18"/>
    <n v="11906400"/>
    <s v="SO0712-PD0004"/>
    <x v="15"/>
    <x v="7"/>
  </r>
  <r>
    <s v="SO0713"/>
    <s v="PD0002"/>
    <n v="72"/>
    <n v="0.11"/>
    <n v="1281600"/>
    <s v="SO0713-PD0002"/>
    <x v="0"/>
    <x v="0"/>
  </r>
  <r>
    <s v="SO0713"/>
    <s v="PD0020"/>
    <n v="123"/>
    <n v="0.17"/>
    <n v="32770890"/>
    <s v="SO0713-PD0020"/>
    <x v="8"/>
    <x v="1"/>
  </r>
  <r>
    <s v="SO0713"/>
    <s v="PD0004"/>
    <n v="78"/>
    <n v="0.24"/>
    <n v="13041600"/>
    <s v="SO0713-PD0004"/>
    <x v="15"/>
    <x v="7"/>
  </r>
  <r>
    <s v="SO0714"/>
    <s v="PD0009"/>
    <n v="140"/>
    <n v="0.09"/>
    <n v="16434600"/>
    <s v="SO0714-PD0009"/>
    <x v="10"/>
    <x v="5"/>
  </r>
  <r>
    <s v="SO0714"/>
    <s v="PD0004"/>
    <n v="57"/>
    <n v="0.23"/>
    <n v="9655800"/>
    <s v="SO0714-PD0004"/>
    <x v="15"/>
    <x v="7"/>
  </r>
  <r>
    <s v="SO0714"/>
    <s v="PD0017"/>
    <n v="133"/>
    <n v="0.15"/>
    <n v="299582500"/>
    <s v="SO0714-PD0017"/>
    <x v="17"/>
    <x v="1"/>
  </r>
  <r>
    <s v="SO0715"/>
    <s v="PD0012"/>
    <n v="81"/>
    <n v="0.1"/>
    <n v="411083100"/>
    <s v="SO0715-PD0012"/>
    <x v="7"/>
    <x v="2"/>
  </r>
  <r>
    <s v="SO0715"/>
    <s v="PD0016"/>
    <n v="132"/>
    <n v="0.05"/>
    <n v="33481800"/>
    <s v="SO0715-PD0016"/>
    <x v="18"/>
    <x v="1"/>
  </r>
  <r>
    <s v="SO0715"/>
    <s v="PD0015"/>
    <n v="29"/>
    <n v="0.15"/>
    <n v="3349935"/>
    <s v="SO0715-PD0015"/>
    <x v="1"/>
    <x v="1"/>
  </r>
  <r>
    <s v="SO0715"/>
    <s v="PD0011"/>
    <n v="83"/>
    <n v="0.11"/>
    <n v="174259330"/>
    <s v="SO0715-PD0011"/>
    <x v="2"/>
    <x v="2"/>
  </r>
  <r>
    <s v="SO0716"/>
    <s v="PD0015"/>
    <n v="63"/>
    <n v="0.17"/>
    <n v="7106211"/>
    <s v="SO0716-PD0015"/>
    <x v="1"/>
    <x v="1"/>
  </r>
  <r>
    <s v="SO0716"/>
    <s v="PD0012"/>
    <n v="82"/>
    <n v="0.14000000000000001"/>
    <n v="397662280"/>
    <s v="SO0716-PD0012"/>
    <x v="7"/>
    <x v="2"/>
  </r>
  <r>
    <s v="SO0716"/>
    <s v="PD0002"/>
    <n v="100"/>
    <n v="0.23"/>
    <n v="1540000"/>
    <s v="SO0716-PD0002"/>
    <x v="0"/>
    <x v="0"/>
  </r>
  <r>
    <s v="SO0716"/>
    <s v="PD0003"/>
    <n v="57"/>
    <n v="0.09"/>
    <n v="48290970"/>
    <s v="SO0716-PD0003"/>
    <x v="14"/>
    <x v="7"/>
  </r>
  <r>
    <s v="SO0716"/>
    <s v="PD0010"/>
    <n v="60"/>
    <n v="7.0000000000000007E-2"/>
    <n v="18135000"/>
    <s v="SO0716-PD0010"/>
    <x v="5"/>
    <x v="5"/>
  </r>
  <r>
    <s v="SO0717"/>
    <s v="PD0018"/>
    <n v="149"/>
    <n v="0.1"/>
    <n v="71341200"/>
    <s v="SO0717-PD0018"/>
    <x v="6"/>
    <x v="1"/>
  </r>
  <r>
    <s v="SO0717"/>
    <s v="PD0009"/>
    <n v="93"/>
    <n v="0.25"/>
    <n v="8997750"/>
    <s v="SO0717-PD0009"/>
    <x v="10"/>
    <x v="5"/>
  </r>
  <r>
    <s v="SO0718"/>
    <s v="PD0008"/>
    <n v="120"/>
    <n v="0.21"/>
    <n v="14125200"/>
    <s v="SO0718-PD0008"/>
    <x v="3"/>
    <x v="3"/>
  </r>
  <r>
    <s v="SO0718"/>
    <s v="PD0004"/>
    <n v="39"/>
    <n v="0.11"/>
    <n v="7636200"/>
    <s v="SO0718-PD0004"/>
    <x v="15"/>
    <x v="7"/>
  </r>
  <r>
    <s v="SO0719"/>
    <s v="PD0020"/>
    <n v="141"/>
    <n v="0.13"/>
    <n v="39377070"/>
    <s v="SO0719-PD0020"/>
    <x v="8"/>
    <x v="1"/>
  </r>
  <r>
    <s v="SO0720"/>
    <s v="PD0017"/>
    <n v="52"/>
    <n v="0.2"/>
    <n v="110240000"/>
    <s v="SO0720-PD0017"/>
    <x v="17"/>
    <x v="1"/>
  </r>
  <r>
    <s v="SO0720"/>
    <s v="PD0011"/>
    <n v="149"/>
    <n v="0.06"/>
    <n v="330401540"/>
    <s v="SO0720-PD0011"/>
    <x v="2"/>
    <x v="2"/>
  </r>
  <r>
    <s v="SO0721"/>
    <s v="PD0010"/>
    <n v="86"/>
    <n v="0.21"/>
    <n v="22080500"/>
    <s v="SO0721-PD0010"/>
    <x v="5"/>
    <x v="5"/>
  </r>
  <r>
    <s v="SO0721"/>
    <s v="PD0015"/>
    <n v="132"/>
    <n v="0.22"/>
    <n v="13992264"/>
    <s v="SO0721-PD0015"/>
    <x v="1"/>
    <x v="1"/>
  </r>
  <r>
    <s v="SO0722"/>
    <s v="PD0010"/>
    <n v="36"/>
    <n v="0.18"/>
    <n v="9594000"/>
    <s v="SO0722-PD0010"/>
    <x v="5"/>
    <x v="5"/>
  </r>
  <r>
    <s v="SO0722"/>
    <s v="PD0019"/>
    <n v="129"/>
    <n v="0.09"/>
    <n v="299227110"/>
    <s v="SO0722-PD0019"/>
    <x v="11"/>
    <x v="1"/>
  </r>
  <r>
    <s v="SO0722"/>
    <s v="PD0008"/>
    <n v="26"/>
    <n v="0.17"/>
    <n v="3215420"/>
    <s v="SO0722-PD0008"/>
    <x v="3"/>
    <x v="3"/>
  </r>
  <r>
    <s v="SO0722"/>
    <s v="PD0003"/>
    <n v="98"/>
    <n v="0.17"/>
    <n v="75727540"/>
    <s v="SO0722-PD0003"/>
    <x v="14"/>
    <x v="7"/>
  </r>
  <r>
    <s v="SO0723"/>
    <s v="PD0019"/>
    <n v="45"/>
    <n v="0.23"/>
    <n v="88322850"/>
    <s v="SO0723-PD0019"/>
    <x v="11"/>
    <x v="1"/>
  </r>
  <r>
    <s v="SO0723"/>
    <s v="PD0003"/>
    <n v="64"/>
    <n v="0.08"/>
    <n v="54817280"/>
    <s v="SO0723-PD0003"/>
    <x v="14"/>
    <x v="7"/>
  </r>
  <r>
    <s v="SO0724"/>
    <s v="PD0020"/>
    <n v="105"/>
    <n v="0.13"/>
    <n v="29323350"/>
    <s v="SO0724-PD0020"/>
    <x v="8"/>
    <x v="1"/>
  </r>
  <r>
    <s v="SO0725"/>
    <s v="PD0019"/>
    <n v="97"/>
    <n v="0.2"/>
    <n v="197802400"/>
    <s v="SO0725-PD0019"/>
    <x v="11"/>
    <x v="1"/>
  </r>
  <r>
    <s v="SO0725"/>
    <s v="PD0003"/>
    <n v="50"/>
    <n v="0.1"/>
    <n v="41895000"/>
    <s v="SO0725-PD0003"/>
    <x v="14"/>
    <x v="7"/>
  </r>
  <r>
    <s v="SO0725"/>
    <s v="PD0009"/>
    <n v="94"/>
    <n v="0.14000000000000001"/>
    <n v="10428360"/>
    <s v="SO0725-PD0009"/>
    <x v="10"/>
    <x v="5"/>
  </r>
  <r>
    <s v="SO0725"/>
    <s v="PD0014"/>
    <n v="48"/>
    <n v="0.05"/>
    <n v="12175200"/>
    <s v="SO0725-PD0014"/>
    <x v="4"/>
    <x v="4"/>
  </r>
  <r>
    <s v="SO0726"/>
    <s v="PD0005"/>
    <n v="91"/>
    <n v="0.09"/>
    <n v="181767950"/>
    <s v="SO0726-PD0005"/>
    <x v="19"/>
    <x v="6"/>
  </r>
  <r>
    <s v="SO0728"/>
    <s v="PD0017"/>
    <n v="33"/>
    <n v="0.16"/>
    <n v="73458000"/>
    <s v="SO0728-PD0017"/>
    <x v="17"/>
    <x v="1"/>
  </r>
  <r>
    <s v="SO0729"/>
    <s v="PD0014"/>
    <n v="119"/>
    <n v="0.21"/>
    <n v="25100670"/>
    <s v="SO0729-PD0014"/>
    <x v="4"/>
    <x v="4"/>
  </r>
  <r>
    <s v="SO0729"/>
    <s v="PD0011"/>
    <n v="63"/>
    <n v="0.19"/>
    <n v="120379770.00000001"/>
    <s v="SO0729-PD0011"/>
    <x v="2"/>
    <x v="2"/>
  </r>
  <r>
    <s v="SO0730"/>
    <s v="PD0013"/>
    <n v="33"/>
    <n v="0.17"/>
    <n v="13119810"/>
    <s v="SO0730-PD0013"/>
    <x v="16"/>
    <x v="8"/>
  </r>
  <r>
    <s v="SO0730"/>
    <s v="PD0017"/>
    <n v="39"/>
    <n v="0.17"/>
    <n v="85780500"/>
    <s v="SO0730-PD0017"/>
    <x v="17"/>
    <x v="1"/>
  </r>
  <r>
    <s v="SO0731"/>
    <s v="PD0011"/>
    <n v="75"/>
    <n v="0.1"/>
    <n v="159232500"/>
    <s v="SO0731-PD0011"/>
    <x v="2"/>
    <x v="2"/>
  </r>
  <r>
    <s v="SO0731"/>
    <s v="PD0010"/>
    <n v="113"/>
    <n v="0.14000000000000001"/>
    <n v="31583500"/>
    <s v="SO0731-PD0010"/>
    <x v="5"/>
    <x v="5"/>
  </r>
  <r>
    <s v="SO0732"/>
    <s v="PD0017"/>
    <n v="75"/>
    <n v="0.08"/>
    <n v="182850000"/>
    <s v="SO0732-PD0017"/>
    <x v="17"/>
    <x v="1"/>
  </r>
  <r>
    <s v="SO0733"/>
    <s v="PD0012"/>
    <n v="64"/>
    <n v="0.22"/>
    <n v="281498880"/>
    <s v="SO0733-PD0012"/>
    <x v="7"/>
    <x v="2"/>
  </r>
  <r>
    <s v="SO0733"/>
    <s v="PD0013"/>
    <n v="35"/>
    <n v="0.11"/>
    <n v="14920850"/>
    <s v="SO0733-PD0013"/>
    <x v="16"/>
    <x v="8"/>
  </r>
  <r>
    <s v="SO0733"/>
    <s v="PD0007"/>
    <n v="93"/>
    <n v="0.11"/>
    <n v="264864000"/>
    <s v="SO0733-PD0007"/>
    <x v="9"/>
    <x v="6"/>
  </r>
  <r>
    <s v="SO0733"/>
    <s v="PD0002"/>
    <n v="63"/>
    <n v="0.2"/>
    <n v="1008000"/>
    <s v="SO0733-PD0002"/>
    <x v="0"/>
    <x v="0"/>
  </r>
  <r>
    <s v="SO0733"/>
    <s v="PD0011"/>
    <n v="37"/>
    <n v="0.16"/>
    <n v="73317720"/>
    <s v="SO0733-PD0011"/>
    <x v="2"/>
    <x v="2"/>
  </r>
  <r>
    <s v="SO0734"/>
    <s v="PD0003"/>
    <n v="30"/>
    <n v="0.12"/>
    <n v="24578400"/>
    <s v="SO0734-PD0003"/>
    <x v="14"/>
    <x v="7"/>
  </r>
  <r>
    <s v="SO0734"/>
    <s v="PD0014"/>
    <n v="25"/>
    <n v="0.09"/>
    <n v="6074250"/>
    <s v="SO0734-PD0014"/>
    <x v="4"/>
    <x v="4"/>
  </r>
  <r>
    <s v="SO0734"/>
    <s v="PD0006"/>
    <n v="91"/>
    <n v="0.18"/>
    <n v="15595580.000000002"/>
    <s v="SO0734-PD0006"/>
    <x v="13"/>
    <x v="6"/>
  </r>
  <r>
    <s v="SO0734"/>
    <s v="PD0007"/>
    <n v="145"/>
    <n v="0.17"/>
    <n v="385120000"/>
    <s v="SO0734-PD0007"/>
    <x v="9"/>
    <x v="6"/>
  </r>
  <r>
    <s v="SO0735"/>
    <s v="PD0007"/>
    <n v="41"/>
    <n v="0.18"/>
    <n v="107584000.00000001"/>
    <s v="SO0735-PD0007"/>
    <x v="9"/>
    <x v="6"/>
  </r>
  <r>
    <s v="SO0735"/>
    <s v="PD0015"/>
    <n v="25"/>
    <n v="0.17"/>
    <n v="2819925"/>
    <s v="SO0735-PD0015"/>
    <x v="1"/>
    <x v="1"/>
  </r>
  <r>
    <s v="SO0736"/>
    <s v="PD0008"/>
    <n v="60"/>
    <n v="7.0000000000000007E-2"/>
    <n v="8314199.9999999991"/>
    <s v="SO0736-PD0008"/>
    <x v="3"/>
    <x v="3"/>
  </r>
  <r>
    <s v="SO0736"/>
    <s v="PD0002"/>
    <n v="105"/>
    <n v="0.24"/>
    <n v="1596000"/>
    <s v="SO0736-PD0002"/>
    <x v="0"/>
    <x v="0"/>
  </r>
  <r>
    <s v="SO0736"/>
    <s v="PD0009"/>
    <n v="28"/>
    <n v="0.18"/>
    <n v="2961840"/>
    <s v="SO0736-PD0009"/>
    <x v="10"/>
    <x v="5"/>
  </r>
  <r>
    <s v="SO0736"/>
    <s v="PD0015"/>
    <n v="120"/>
    <n v="0.25"/>
    <n v="12231000"/>
    <s v="SO0736-PD0015"/>
    <x v="1"/>
    <x v="1"/>
  </r>
  <r>
    <s v="SO0737"/>
    <s v="PD0006"/>
    <n v="80"/>
    <n v="0.22"/>
    <n v="13041600"/>
    <s v="SO0737-PD0006"/>
    <x v="13"/>
    <x v="6"/>
  </r>
  <r>
    <s v="SO0737"/>
    <s v="PD0014"/>
    <n v="98"/>
    <n v="0.1"/>
    <n v="23549400"/>
    <s v="SO0737-PD0014"/>
    <x v="4"/>
    <x v="4"/>
  </r>
  <r>
    <s v="SO0737"/>
    <s v="PD0007"/>
    <n v="81"/>
    <n v="0.15"/>
    <n v="220320000"/>
    <s v="SO0737-PD0007"/>
    <x v="9"/>
    <x v="6"/>
  </r>
  <r>
    <s v="SO0737"/>
    <s v="PD0013"/>
    <n v="99"/>
    <n v="0.06"/>
    <n v="44575740"/>
    <s v="SO0737-PD0013"/>
    <x v="16"/>
    <x v="8"/>
  </r>
  <r>
    <s v="SO0738"/>
    <s v="PD0017"/>
    <n v="133"/>
    <n v="0.22"/>
    <n v="274911000"/>
    <s v="SO0738-PD0017"/>
    <x v="17"/>
    <x v="1"/>
  </r>
  <r>
    <s v="SO0738"/>
    <s v="PD0014"/>
    <n v="146"/>
    <n v="0.15"/>
    <n v="33134700"/>
    <s v="SO0738-PD0014"/>
    <x v="4"/>
    <x v="4"/>
  </r>
  <r>
    <s v="SO0738"/>
    <s v="PD0015"/>
    <n v="136"/>
    <n v="0.05"/>
    <n v="17558280"/>
    <s v="SO0738-PD0015"/>
    <x v="1"/>
    <x v="1"/>
  </r>
  <r>
    <s v="SO0738"/>
    <s v="PD0011"/>
    <n v="29"/>
    <n v="0.14000000000000001"/>
    <n v="58833460"/>
    <s v="SO0738-PD0011"/>
    <x v="2"/>
    <x v="2"/>
  </r>
  <r>
    <s v="SO0739"/>
    <s v="PD0013"/>
    <n v="124"/>
    <n v="0.15"/>
    <n v="50486600"/>
    <s v="SO0739-PD0013"/>
    <x v="16"/>
    <x v="8"/>
  </r>
  <r>
    <s v="SO0739"/>
    <s v="PD0016"/>
    <n v="123"/>
    <n v="0.19"/>
    <n v="26601210"/>
    <s v="SO0739-PD0016"/>
    <x v="18"/>
    <x v="1"/>
  </r>
  <r>
    <s v="SO0739"/>
    <s v="PD0008"/>
    <n v="119"/>
    <n v="0.19"/>
    <n v="14362110.000000002"/>
    <s v="SO0739-PD0008"/>
    <x v="3"/>
    <x v="3"/>
  </r>
  <r>
    <s v="SO0739"/>
    <s v="PD0009"/>
    <n v="40"/>
    <n v="0.13"/>
    <n v="4489200"/>
    <s v="SO0739-PD0009"/>
    <x v="10"/>
    <x v="5"/>
  </r>
  <r>
    <s v="SO0740"/>
    <s v="PD0014"/>
    <n v="102"/>
    <n v="0.24"/>
    <n v="20697840"/>
    <s v="SO0740-PD0014"/>
    <x v="4"/>
    <x v="4"/>
  </r>
  <r>
    <s v="SO0740"/>
    <s v="PD0003"/>
    <n v="31"/>
    <n v="0.23"/>
    <n v="22222970"/>
    <s v="SO0740-PD0003"/>
    <x v="14"/>
    <x v="7"/>
  </r>
  <r>
    <s v="SO0740"/>
    <s v="PD0009"/>
    <n v="44"/>
    <n v="0.13"/>
    <n v="4938120"/>
    <s v="SO0740-PD0009"/>
    <x v="10"/>
    <x v="5"/>
  </r>
  <r>
    <s v="SO0741"/>
    <s v="PD0005"/>
    <n v="73"/>
    <n v="0.22"/>
    <n v="124983300"/>
    <s v="SO0741-PD0005"/>
    <x v="19"/>
    <x v="6"/>
  </r>
  <r>
    <s v="SO0741"/>
    <s v="PD0020"/>
    <n v="144"/>
    <n v="0.14000000000000001"/>
    <n v="39752640"/>
    <s v="SO0741-PD0020"/>
    <x v="8"/>
    <x v="1"/>
  </r>
  <r>
    <s v="SO0742"/>
    <s v="PD0002"/>
    <n v="131"/>
    <n v="0.2"/>
    <n v="2096000"/>
    <s v="SO0742-PD0002"/>
    <x v="0"/>
    <x v="0"/>
  </r>
  <r>
    <s v="SO0742"/>
    <s v="PD0008"/>
    <n v="135"/>
    <n v="0.24"/>
    <n v="15287400"/>
    <s v="SO0742-PD0008"/>
    <x v="3"/>
    <x v="3"/>
  </r>
  <r>
    <s v="SO0743"/>
    <s v="PD0008"/>
    <n v="69"/>
    <n v="0.06"/>
    <n v="9664140"/>
    <s v="SO0743-PD0008"/>
    <x v="3"/>
    <x v="3"/>
  </r>
  <r>
    <s v="SO0743"/>
    <s v="PD0018"/>
    <n v="131"/>
    <n v="0.24"/>
    <n v="52965920"/>
    <s v="SO0743-PD0018"/>
    <x v="6"/>
    <x v="1"/>
  </r>
  <r>
    <s v="SO0743"/>
    <s v="PD0002"/>
    <n v="112"/>
    <n v="0.25"/>
    <n v="1680000"/>
    <s v="SO0743-PD0002"/>
    <x v="0"/>
    <x v="0"/>
  </r>
  <r>
    <s v="SO0743"/>
    <s v="PD0016"/>
    <n v="49"/>
    <n v="0.06"/>
    <n v="12298020"/>
    <s v="SO0743-PD0016"/>
    <x v="18"/>
    <x v="1"/>
  </r>
  <r>
    <s v="SO0744"/>
    <s v="PD0016"/>
    <n v="87"/>
    <n v="0.05"/>
    <n v="22067550"/>
    <s v="SO0744-PD0016"/>
    <x v="18"/>
    <x v="1"/>
  </r>
  <r>
    <s v="SO0744"/>
    <s v="PD0008"/>
    <n v="136"/>
    <n v="0.05"/>
    <n v="19250800"/>
    <s v="SO0744-PD0008"/>
    <x v="3"/>
    <x v="3"/>
  </r>
  <r>
    <s v="SO0744"/>
    <s v="PD0017"/>
    <n v="51"/>
    <n v="0.11"/>
    <n v="120283500"/>
    <s v="SO0744-PD0017"/>
    <x v="17"/>
    <x v="1"/>
  </r>
  <r>
    <s v="SO0744"/>
    <s v="PD0012"/>
    <n v="34"/>
    <n v="0.18"/>
    <n v="157215320"/>
    <s v="SO0744-PD0012"/>
    <x v="7"/>
    <x v="2"/>
  </r>
  <r>
    <s v="SO0745"/>
    <s v="PD0003"/>
    <n v="62"/>
    <n v="7.0000000000000007E-2"/>
    <n v="53681460"/>
    <s v="SO0745-PD0003"/>
    <x v="14"/>
    <x v="7"/>
  </r>
  <r>
    <s v="SO0745"/>
    <s v="PD0008"/>
    <n v="72"/>
    <n v="0.15"/>
    <n v="9118800"/>
    <s v="SO0745-PD0008"/>
    <x v="3"/>
    <x v="3"/>
  </r>
  <r>
    <s v="SO0745"/>
    <s v="PD0020"/>
    <n v="125"/>
    <n v="0.16"/>
    <n v="33705000"/>
    <s v="SO0745-PD0020"/>
    <x v="8"/>
    <x v="1"/>
  </r>
  <r>
    <s v="SO0745"/>
    <s v="PD0005"/>
    <n v="119"/>
    <n v="0.21"/>
    <n v="206351950"/>
    <s v="SO0745-PD0005"/>
    <x v="19"/>
    <x v="6"/>
  </r>
  <r>
    <s v="SO0745"/>
    <s v="PD0015"/>
    <n v="102"/>
    <n v="0.09"/>
    <n v="12614238"/>
    <s v="SO0745-PD0015"/>
    <x v="1"/>
    <x v="1"/>
  </r>
  <r>
    <s v="SO0745"/>
    <s v="PD0011"/>
    <n v="92"/>
    <n v="0.15"/>
    <n v="184473800"/>
    <s v="SO0745-PD0011"/>
    <x v="2"/>
    <x v="2"/>
  </r>
  <r>
    <s v="SO0746"/>
    <s v="PD0011"/>
    <n v="128"/>
    <n v="0.19"/>
    <n v="244581120.00000003"/>
    <s v="SO0746-PD0011"/>
    <x v="2"/>
    <x v="2"/>
  </r>
  <r>
    <s v="SO0746"/>
    <s v="PD0019"/>
    <n v="105"/>
    <n v="0.09"/>
    <n v="243556950"/>
    <s v="SO0746-PD0019"/>
    <x v="11"/>
    <x v="1"/>
  </r>
  <r>
    <s v="SO0746"/>
    <s v="PD0008"/>
    <n v="69"/>
    <n v="0.22"/>
    <n v="8019180"/>
    <s v="SO0746-PD0008"/>
    <x v="3"/>
    <x v="3"/>
  </r>
  <r>
    <s v="SO0747"/>
    <s v="PD0020"/>
    <n v="89"/>
    <n v="0.19"/>
    <n v="23140890"/>
    <s v="SO0747-PD0020"/>
    <x v="8"/>
    <x v="1"/>
  </r>
  <r>
    <s v="SO0747"/>
    <s v="PD0007"/>
    <n v="70"/>
    <n v="0.1"/>
    <n v="201600000"/>
    <s v="SO0747-PD0007"/>
    <x v="9"/>
    <x v="6"/>
  </r>
  <r>
    <s v="SO0747"/>
    <s v="PD0009"/>
    <n v="126"/>
    <n v="0.12"/>
    <n v="14303520"/>
    <s v="SO0747-PD0009"/>
    <x v="10"/>
    <x v="5"/>
  </r>
  <r>
    <s v="SO0747"/>
    <s v="PD0014"/>
    <n v="36"/>
    <n v="0.13"/>
    <n v="8362440"/>
    <s v="SO0747-PD0014"/>
    <x v="4"/>
    <x v="4"/>
  </r>
  <r>
    <s v="SO0747"/>
    <s v="PD0012"/>
    <n v="117"/>
    <n v="0.22"/>
    <n v="514615140"/>
    <s v="SO0747-PD0012"/>
    <x v="7"/>
    <x v="2"/>
  </r>
  <r>
    <s v="SO0748"/>
    <s v="PD0006"/>
    <n v="55"/>
    <n v="0.22"/>
    <n v="8966100"/>
    <s v="SO0748-PD0006"/>
    <x v="13"/>
    <x v="6"/>
  </r>
  <r>
    <s v="SO0748"/>
    <s v="PD0020"/>
    <n v="96"/>
    <n v="0.05"/>
    <n v="29275200"/>
    <s v="SO0748-PD0020"/>
    <x v="8"/>
    <x v="1"/>
  </r>
  <r>
    <s v="SO0749"/>
    <s v="PD0012"/>
    <n v="146"/>
    <n v="7.0000000000000007E-2"/>
    <n v="765663420"/>
    <s v="SO0749-PD0012"/>
    <x v="7"/>
    <x v="2"/>
  </r>
  <r>
    <s v="SO0749"/>
    <s v="PD0003"/>
    <n v="128"/>
    <n v="0.08"/>
    <n v="109634560"/>
    <s v="SO0749-PD0003"/>
    <x v="14"/>
    <x v="7"/>
  </r>
  <r>
    <s v="SO0749"/>
    <s v="PD0004"/>
    <n v="29"/>
    <n v="0.15"/>
    <n v="5423000"/>
    <s v="SO0749-PD0004"/>
    <x v="15"/>
    <x v="7"/>
  </r>
  <r>
    <s v="SO0749"/>
    <s v="PD0019"/>
    <n v="36"/>
    <n v="0.25"/>
    <n v="68823000"/>
    <s v="SO0749-PD0019"/>
    <x v="11"/>
    <x v="1"/>
  </r>
  <r>
    <s v="SO0751"/>
    <s v="PD0002"/>
    <n v="134"/>
    <n v="7.0000000000000007E-2"/>
    <n v="2492400"/>
    <s v="SO0751-PD0002"/>
    <x v="0"/>
    <x v="0"/>
  </r>
  <r>
    <s v="SO0751"/>
    <s v="PD0016"/>
    <n v="44"/>
    <n v="0.23"/>
    <n v="9045960"/>
    <s v="SO0751-PD0016"/>
    <x v="18"/>
    <x v="1"/>
  </r>
  <r>
    <s v="SO0753"/>
    <s v="PD0016"/>
    <n v="87"/>
    <n v="7.0000000000000007E-2"/>
    <n v="21602970"/>
    <s v="SO0753-PD0016"/>
    <x v="18"/>
    <x v="1"/>
  </r>
  <r>
    <s v="SO0753"/>
    <s v="PD0020"/>
    <n v="66"/>
    <n v="0.22"/>
    <n v="16525080"/>
    <s v="SO0753-PD0020"/>
    <x v="8"/>
    <x v="1"/>
  </r>
  <r>
    <s v="SO0753"/>
    <s v="PD0014"/>
    <n v="138"/>
    <n v="0.23"/>
    <n v="28371420"/>
    <s v="SO0753-PD0014"/>
    <x v="4"/>
    <x v="4"/>
  </r>
  <r>
    <s v="SO0753"/>
    <s v="PD0003"/>
    <n v="138"/>
    <n v="0.13"/>
    <n v="111775860"/>
    <s v="SO0753-PD0003"/>
    <x v="14"/>
    <x v="7"/>
  </r>
  <r>
    <s v="SO0754"/>
    <s v="PD0013"/>
    <n v="90"/>
    <n v="0.18"/>
    <n v="35350200"/>
    <s v="SO0754-PD0013"/>
    <x v="16"/>
    <x v="8"/>
  </r>
  <r>
    <s v="SO0754"/>
    <s v="PD0007"/>
    <n v="141"/>
    <n v="0.23"/>
    <n v="347424000"/>
    <s v="SO0754-PD0007"/>
    <x v="9"/>
    <x v="6"/>
  </r>
  <r>
    <s v="SO0754"/>
    <s v="PD0005"/>
    <n v="137"/>
    <n v="0.18"/>
    <n v="246586300.00000003"/>
    <s v="SO0754-PD0005"/>
    <x v="19"/>
    <x v="6"/>
  </r>
  <r>
    <s v="SO0755"/>
    <s v="PD0016"/>
    <n v="147"/>
    <n v="0.15"/>
    <n v="33361650"/>
    <s v="SO0755-PD0016"/>
    <x v="18"/>
    <x v="1"/>
  </r>
  <r>
    <s v="SO0755"/>
    <s v="PD0001"/>
    <n v="147"/>
    <n v="0.21"/>
    <n v="28916370"/>
    <s v="SO0755-PD0001"/>
    <x v="12"/>
    <x v="0"/>
  </r>
  <r>
    <s v="SO0756"/>
    <s v="PD0012"/>
    <n v="133"/>
    <n v="0.23"/>
    <n v="577489990"/>
    <s v="SO0756-PD0012"/>
    <x v="7"/>
    <x v="2"/>
  </r>
  <r>
    <s v="SO0757"/>
    <s v="PD0004"/>
    <n v="66"/>
    <n v="0.1"/>
    <n v="13068000"/>
    <s v="SO0757-PD0004"/>
    <x v="15"/>
    <x v="7"/>
  </r>
  <r>
    <s v="SO0757"/>
    <s v="PD0007"/>
    <n v="59"/>
    <n v="0.23"/>
    <n v="145376000"/>
    <s v="SO0757-PD0007"/>
    <x v="9"/>
    <x v="6"/>
  </r>
  <r>
    <s v="SO0757"/>
    <s v="PD0002"/>
    <n v="31"/>
    <n v="0.06"/>
    <n v="582800"/>
    <s v="SO0757-PD0002"/>
    <x v="0"/>
    <x v="0"/>
  </r>
  <r>
    <s v="SO0758"/>
    <s v="PD0003"/>
    <n v="35"/>
    <n v="7.0000000000000007E-2"/>
    <n v="30304049.999999996"/>
    <s v="SO0758-PD0003"/>
    <x v="14"/>
    <x v="7"/>
  </r>
  <r>
    <s v="SO0758"/>
    <s v="PD0018"/>
    <n v="64"/>
    <n v="0.11"/>
    <n v="30302720"/>
    <s v="SO0758-PD0018"/>
    <x v="6"/>
    <x v="1"/>
  </r>
  <r>
    <s v="SO0758"/>
    <s v="PD0002"/>
    <n v="85"/>
    <n v="0.24"/>
    <n v="1292000"/>
    <s v="SO0758-PD0002"/>
    <x v="0"/>
    <x v="0"/>
  </r>
  <r>
    <s v="SO0758"/>
    <s v="PD0005"/>
    <n v="127"/>
    <n v="0.11"/>
    <n v="248100850"/>
    <s v="SO0758-PD0005"/>
    <x v="19"/>
    <x v="6"/>
  </r>
  <r>
    <s v="SO0759"/>
    <s v="PD0009"/>
    <n v="70"/>
    <n v="0.23"/>
    <n v="6953100"/>
    <s v="SO0759-PD0009"/>
    <x v="10"/>
    <x v="5"/>
  </r>
  <r>
    <s v="SO0760"/>
    <s v="PD0016"/>
    <n v="38"/>
    <n v="0.11"/>
    <n v="9029940"/>
    <s v="SO0760-PD0016"/>
    <x v="18"/>
    <x v="1"/>
  </r>
  <r>
    <s v="SO0760"/>
    <s v="PD0010"/>
    <n v="96"/>
    <n v="0.17"/>
    <n v="25896000"/>
    <s v="SO0760-PD0010"/>
    <x v="5"/>
    <x v="5"/>
  </r>
  <r>
    <s v="SO0760"/>
    <s v="PD0006"/>
    <n v="97"/>
    <n v="0.13"/>
    <n v="17637510"/>
    <s v="SO0760-PD0006"/>
    <x v="13"/>
    <x v="6"/>
  </r>
  <r>
    <s v="SO0761"/>
    <s v="PD0014"/>
    <n v="57"/>
    <n v="0.17"/>
    <n v="12631770"/>
    <s v="SO0761-PD0014"/>
    <x v="4"/>
    <x v="4"/>
  </r>
  <r>
    <s v="SO0761"/>
    <s v="PD0008"/>
    <n v="107"/>
    <n v="0.23"/>
    <n v="12276110"/>
    <s v="SO0761-PD0008"/>
    <x v="3"/>
    <x v="3"/>
  </r>
  <r>
    <s v="SO0761"/>
    <s v="PD0018"/>
    <n v="126"/>
    <n v="0.22"/>
    <n v="52284960"/>
    <s v="SO0761-PD0018"/>
    <x v="6"/>
    <x v="1"/>
  </r>
  <r>
    <s v="SO0762"/>
    <s v="PD0014"/>
    <n v="93"/>
    <n v="0.18"/>
    <n v="20361420"/>
    <s v="SO0762-PD0014"/>
    <x v="4"/>
    <x v="4"/>
  </r>
  <r>
    <s v="SO0762"/>
    <s v="PD0012"/>
    <n v="58"/>
    <n v="0.08"/>
    <n v="300897040"/>
    <s v="SO0762-PD0012"/>
    <x v="7"/>
    <x v="2"/>
  </r>
  <r>
    <s v="SO0762"/>
    <s v="PD0007"/>
    <n v="118"/>
    <n v="0.21"/>
    <n v="298304000"/>
    <s v="SO0762-PD0007"/>
    <x v="9"/>
    <x v="6"/>
  </r>
  <r>
    <s v="SO0762"/>
    <s v="PD0015"/>
    <n v="93"/>
    <n v="0.15"/>
    <n v="10742895"/>
    <s v="SO0762-PD0015"/>
    <x v="1"/>
    <x v="1"/>
  </r>
  <r>
    <s v="SO0764"/>
    <s v="PD0009"/>
    <n v="86"/>
    <n v="0.12"/>
    <n v="9762720"/>
    <s v="SO0764-PD0009"/>
    <x v="10"/>
    <x v="5"/>
  </r>
  <r>
    <s v="SO0764"/>
    <s v="PD0012"/>
    <n v="64"/>
    <n v="0.11"/>
    <n v="321197440"/>
    <s v="SO0764-PD0012"/>
    <x v="7"/>
    <x v="2"/>
  </r>
  <r>
    <s v="SO0764"/>
    <s v="PD0017"/>
    <n v="93"/>
    <n v="7.0000000000000007E-2"/>
    <n v="229198499.99999997"/>
    <s v="SO0764-PD0017"/>
    <x v="17"/>
    <x v="1"/>
  </r>
  <r>
    <s v="SO0764"/>
    <s v="PD0001"/>
    <n v="118"/>
    <n v="0.15"/>
    <n v="24974700"/>
    <s v="SO0764-PD0001"/>
    <x v="12"/>
    <x v="0"/>
  </r>
  <r>
    <s v="SO0765"/>
    <s v="PD0020"/>
    <n v="87"/>
    <n v="0.1"/>
    <n v="25134300"/>
    <s v="SO0765-PD0020"/>
    <x v="8"/>
    <x v="1"/>
  </r>
  <r>
    <s v="SO0765"/>
    <s v="PD0007"/>
    <n v="53"/>
    <n v="0.06"/>
    <n v="159424000"/>
    <s v="SO0765-PD0007"/>
    <x v="9"/>
    <x v="6"/>
  </r>
  <r>
    <s v="SO0765"/>
    <s v="PD0019"/>
    <n v="62"/>
    <n v="0.14000000000000001"/>
    <n v="135912680"/>
    <s v="SO0765-PD0019"/>
    <x v="11"/>
    <x v="1"/>
  </r>
  <r>
    <s v="SO0766"/>
    <s v="PD0007"/>
    <n v="119"/>
    <n v="0.13"/>
    <n v="331296000"/>
    <s v="SO0766-PD0007"/>
    <x v="9"/>
    <x v="6"/>
  </r>
  <r>
    <s v="SO0766"/>
    <s v="PD0017"/>
    <n v="106"/>
    <n v="0.19"/>
    <n v="227529000.00000003"/>
    <s v="SO0766-PD0017"/>
    <x v="17"/>
    <x v="1"/>
  </r>
  <r>
    <s v="SO0766"/>
    <s v="PD0003"/>
    <n v="99"/>
    <n v="0.21"/>
    <n v="72813510"/>
    <s v="SO0766-PD0003"/>
    <x v="14"/>
    <x v="7"/>
  </r>
  <r>
    <s v="SO0766"/>
    <s v="PD0019"/>
    <n v="111"/>
    <n v="0.2"/>
    <n v="226351200"/>
    <s v="SO0766-PD0019"/>
    <x v="11"/>
    <x v="1"/>
  </r>
  <r>
    <s v="SO0767"/>
    <s v="PD0009"/>
    <n v="25"/>
    <n v="0.05"/>
    <n v="3063750"/>
    <s v="SO0767-PD0009"/>
    <x v="10"/>
    <x v="5"/>
  </r>
  <r>
    <s v="SO0767"/>
    <s v="PD0014"/>
    <n v="77"/>
    <n v="0.22"/>
    <n v="16036020"/>
    <s v="SO0767-PD0014"/>
    <x v="4"/>
    <x v="4"/>
  </r>
  <r>
    <s v="SO0767"/>
    <s v="PD0004"/>
    <n v="125"/>
    <n v="0.13"/>
    <n v="23925000"/>
    <s v="SO0767-PD0004"/>
    <x v="15"/>
    <x v="7"/>
  </r>
  <r>
    <s v="SO0767"/>
    <s v="PD0007"/>
    <n v="80"/>
    <n v="0.14000000000000001"/>
    <n v="220160000"/>
    <s v="SO0767-PD0007"/>
    <x v="9"/>
    <x v="6"/>
  </r>
  <r>
    <s v="SO0768"/>
    <s v="PD0006"/>
    <n v="141"/>
    <n v="0.19"/>
    <n v="23869890"/>
    <s v="SO0768-PD0006"/>
    <x v="13"/>
    <x v="6"/>
  </r>
  <r>
    <s v="SO0768"/>
    <s v="PD0009"/>
    <n v="105"/>
    <n v="0.23"/>
    <n v="10429650"/>
    <s v="SO0768-PD0009"/>
    <x v="10"/>
    <x v="5"/>
  </r>
  <r>
    <s v="SO0768"/>
    <s v="PD0015"/>
    <n v="55"/>
    <n v="0.17"/>
    <n v="6203835"/>
    <s v="SO0768-PD0015"/>
    <x v="1"/>
    <x v="1"/>
  </r>
  <r>
    <s v="SO0769"/>
    <s v="PD0008"/>
    <n v="132"/>
    <n v="0.19"/>
    <n v="15931080.000000002"/>
    <s v="SO0769-PD0008"/>
    <x v="3"/>
    <x v="3"/>
  </r>
  <r>
    <s v="SO0769"/>
    <s v="PD0003"/>
    <n v="139"/>
    <n v="0.23"/>
    <n v="99644930"/>
    <s v="SO0769-PD0003"/>
    <x v="14"/>
    <x v="7"/>
  </r>
  <r>
    <s v="SO0769"/>
    <s v="PD0017"/>
    <n v="104"/>
    <n v="0.18"/>
    <n v="225992000.00000003"/>
    <s v="SO0769-PD0017"/>
    <x v="17"/>
    <x v="1"/>
  </r>
  <r>
    <s v="SO0770"/>
    <s v="PD0018"/>
    <n v="83"/>
    <n v="0.19"/>
    <n v="35766360"/>
    <s v="SO0770-PD0018"/>
    <x v="6"/>
    <x v="1"/>
  </r>
  <r>
    <s v="SO0770"/>
    <s v="PD0002"/>
    <n v="89"/>
    <n v="0.1"/>
    <n v="1602000"/>
    <s v="SO0770-PD0002"/>
    <x v="0"/>
    <x v="0"/>
  </r>
  <r>
    <s v="SO0770"/>
    <s v="PD0017"/>
    <n v="63"/>
    <n v="0.16"/>
    <n v="140238000"/>
    <s v="SO0770-PD0017"/>
    <x v="17"/>
    <x v="1"/>
  </r>
  <r>
    <s v="SO0770"/>
    <s v="PD0006"/>
    <n v="149"/>
    <n v="7.0000000000000007E-2"/>
    <n v="28961129.999999996"/>
    <s v="SO0770-PD0006"/>
    <x v="13"/>
    <x v="6"/>
  </r>
  <r>
    <s v="SO0771"/>
    <s v="PD0005"/>
    <n v="107"/>
    <n v="0.11"/>
    <n v="209029850"/>
    <s v="SO0771-PD0005"/>
    <x v="19"/>
    <x v="6"/>
  </r>
  <r>
    <s v="SO0771"/>
    <s v="PD0014"/>
    <n v="45"/>
    <n v="0.05"/>
    <n v="11414250"/>
    <s v="SO0771-PD0014"/>
    <x v="4"/>
    <x v="4"/>
  </r>
  <r>
    <s v="SO0771"/>
    <s v="PD0020"/>
    <n v="110"/>
    <n v="0.22"/>
    <n v="27541800"/>
    <s v="SO0771-PD0020"/>
    <x v="8"/>
    <x v="1"/>
  </r>
  <r>
    <s v="SO0771"/>
    <s v="PD0016"/>
    <n v="126"/>
    <n v="0.08"/>
    <n v="30950640"/>
    <s v="SO0771-PD0016"/>
    <x v="18"/>
    <x v="1"/>
  </r>
  <r>
    <s v="SO0772"/>
    <s v="PD0002"/>
    <n v="63"/>
    <n v="0.24"/>
    <n v="957600"/>
    <s v="SO0772-PD0002"/>
    <x v="0"/>
    <x v="0"/>
  </r>
  <r>
    <s v="SO0772"/>
    <s v="PD0017"/>
    <n v="66"/>
    <n v="0.2"/>
    <n v="139920000"/>
    <s v="SO0772-PD0017"/>
    <x v="17"/>
    <x v="1"/>
  </r>
  <r>
    <s v="SO0773"/>
    <s v="PD0005"/>
    <n v="91"/>
    <n v="0.06"/>
    <n v="187760300"/>
    <s v="SO0773-PD0005"/>
    <x v="19"/>
    <x v="6"/>
  </r>
  <r>
    <s v="SO0773"/>
    <s v="PD0006"/>
    <n v="93"/>
    <n v="0.1"/>
    <n v="17493300"/>
    <s v="SO0773-PD0006"/>
    <x v="13"/>
    <x v="6"/>
  </r>
  <r>
    <s v="SO0773"/>
    <s v="PD0019"/>
    <n v="56"/>
    <n v="0.18"/>
    <n v="117050080.00000001"/>
    <s v="SO0773-PD0019"/>
    <x v="11"/>
    <x v="1"/>
  </r>
  <r>
    <s v="SO0773"/>
    <s v="PD0020"/>
    <n v="102"/>
    <n v="0.16"/>
    <n v="27503280"/>
    <s v="SO0773-PD0020"/>
    <x v="8"/>
    <x v="1"/>
  </r>
  <r>
    <s v="SO0774"/>
    <s v="PD0008"/>
    <n v="35"/>
    <n v="0.22"/>
    <n v="4067700"/>
    <s v="SO0774-PD0008"/>
    <x v="3"/>
    <x v="3"/>
  </r>
  <r>
    <s v="SO0775"/>
    <s v="PD0014"/>
    <n v="96"/>
    <n v="0.08"/>
    <n v="23581440"/>
    <s v="SO0775-PD0014"/>
    <x v="4"/>
    <x v="4"/>
  </r>
  <r>
    <s v="SO0776"/>
    <s v="PD0005"/>
    <n v="61"/>
    <n v="0.24"/>
    <n v="101760200"/>
    <s v="SO0776-PD0005"/>
    <x v="19"/>
    <x v="6"/>
  </r>
  <r>
    <s v="SO0777"/>
    <s v="PD0002"/>
    <n v="126"/>
    <n v="0.08"/>
    <n v="2318400"/>
    <s v="SO0777-PD0002"/>
    <x v="0"/>
    <x v="0"/>
  </r>
  <r>
    <s v="SO0777"/>
    <s v="PD0020"/>
    <n v="68"/>
    <n v="0.21"/>
    <n v="17244120"/>
    <s v="SO0777-PD0020"/>
    <x v="8"/>
    <x v="1"/>
  </r>
  <r>
    <s v="SO0777"/>
    <s v="PD0009"/>
    <n v="124"/>
    <n v="0.14000000000000001"/>
    <n v="13756560"/>
    <s v="SO0777-PD0009"/>
    <x v="10"/>
    <x v="5"/>
  </r>
  <r>
    <s v="SO0778"/>
    <s v="PD0019"/>
    <n v="143"/>
    <n v="0.08"/>
    <n v="335346440"/>
    <s v="SO0778-PD0019"/>
    <x v="11"/>
    <x v="1"/>
  </r>
  <r>
    <s v="SO0778"/>
    <s v="PD0002"/>
    <n v="93"/>
    <n v="0.2"/>
    <n v="1488000"/>
    <s v="SO0778-PD0002"/>
    <x v="0"/>
    <x v="0"/>
  </r>
  <r>
    <s v="SO0778"/>
    <s v="PD0003"/>
    <n v="105"/>
    <n v="0.09"/>
    <n v="88957050"/>
    <s v="SO0778-PD0003"/>
    <x v="14"/>
    <x v="7"/>
  </r>
  <r>
    <s v="SO0778"/>
    <s v="PD0015"/>
    <n v="115"/>
    <n v="0.1"/>
    <n v="14065650"/>
    <s v="SO0778-PD0015"/>
    <x v="1"/>
    <x v="1"/>
  </r>
  <r>
    <s v="SO0778"/>
    <s v="PD0018"/>
    <n v="117"/>
    <n v="0.09"/>
    <n v="56642040"/>
    <s v="SO0778-PD0018"/>
    <x v="6"/>
    <x v="1"/>
  </r>
  <r>
    <s v="SO0779"/>
    <s v="PD0002"/>
    <n v="64"/>
    <n v="0.17"/>
    <n v="1062400"/>
    <s v="SO0779-PD0002"/>
    <x v="0"/>
    <x v="0"/>
  </r>
  <r>
    <s v="SO0779"/>
    <s v="PD0016"/>
    <n v="134"/>
    <n v="0.21"/>
    <n v="28264620"/>
    <s v="SO0779-PD0016"/>
    <x v="18"/>
    <x v="1"/>
  </r>
  <r>
    <s v="SO0779"/>
    <s v="PD0004"/>
    <n v="94"/>
    <n v="0.06"/>
    <n v="19439200"/>
    <s v="SO0779-PD0004"/>
    <x v="15"/>
    <x v="7"/>
  </r>
  <r>
    <s v="SO0779"/>
    <s v="PD0015"/>
    <n v="142"/>
    <n v="0.22"/>
    <n v="15052284"/>
    <s v="SO0779-PD0015"/>
    <x v="1"/>
    <x v="1"/>
  </r>
  <r>
    <s v="SO0780"/>
    <s v="PD0003"/>
    <n v="72"/>
    <n v="0.23"/>
    <n v="51614640"/>
    <s v="SO0780-PD0003"/>
    <x v="14"/>
    <x v="7"/>
  </r>
  <r>
    <s v="SO0780"/>
    <s v="PD0020"/>
    <n v="84"/>
    <n v="0.19"/>
    <n v="21840840"/>
    <s v="SO0780-PD0020"/>
    <x v="8"/>
    <x v="1"/>
  </r>
  <r>
    <s v="SO0780"/>
    <s v="PD0013"/>
    <n v="74"/>
    <n v="0.2"/>
    <n v="28356800"/>
    <s v="SO0780-PD0013"/>
    <x v="16"/>
    <x v="8"/>
  </r>
  <r>
    <s v="SO0780"/>
    <s v="PD0010"/>
    <n v="85"/>
    <n v="0.23"/>
    <n v="21271250"/>
    <s v="SO0780-PD0010"/>
    <x v="5"/>
    <x v="5"/>
  </r>
  <r>
    <s v="SO0781"/>
    <s v="PD0011"/>
    <n v="39"/>
    <n v="0.12"/>
    <n v="80960880"/>
    <s v="SO0781-PD0011"/>
    <x v="2"/>
    <x v="2"/>
  </r>
  <r>
    <s v="SO0781"/>
    <s v="PD0020"/>
    <n v="92"/>
    <n v="0.25"/>
    <n v="22149000"/>
    <s v="SO0781-PD0020"/>
    <x v="8"/>
    <x v="1"/>
  </r>
  <r>
    <s v="SO0781"/>
    <s v="PD0003"/>
    <n v="104"/>
    <n v="0.14000000000000001"/>
    <n v="83268640"/>
    <s v="SO0781-PD0003"/>
    <x v="14"/>
    <x v="7"/>
  </r>
  <r>
    <s v="SO0782"/>
    <s v="PD0017"/>
    <n v="26"/>
    <n v="0.25"/>
    <n v="51675000"/>
    <s v="SO0782-PD0017"/>
    <x v="17"/>
    <x v="1"/>
  </r>
  <r>
    <s v="SO0782"/>
    <s v="PD0005"/>
    <n v="145"/>
    <n v="0.24"/>
    <n v="241889000"/>
    <s v="SO0782-PD0005"/>
    <x v="19"/>
    <x v="6"/>
  </r>
  <r>
    <s v="SO0782"/>
    <s v="PD0011"/>
    <n v="60"/>
    <n v="0.11"/>
    <n v="125970600"/>
    <s v="SO0782-PD0011"/>
    <x v="2"/>
    <x v="2"/>
  </r>
  <r>
    <s v="SO0782"/>
    <s v="PD0014"/>
    <n v="109"/>
    <n v="0.21"/>
    <n v="22991370"/>
    <s v="SO0782-PD0014"/>
    <x v="4"/>
    <x v="4"/>
  </r>
  <r>
    <s v="SO0783"/>
    <s v="PD0004"/>
    <n v="33"/>
    <n v="0.2"/>
    <n v="5808000"/>
    <s v="SO0783-PD0004"/>
    <x v="15"/>
    <x v="7"/>
  </r>
  <r>
    <s v="SO0783"/>
    <s v="PD0012"/>
    <n v="150"/>
    <n v="0.06"/>
    <n v="795099000"/>
    <s v="SO0783-PD0012"/>
    <x v="7"/>
    <x v="2"/>
  </r>
  <r>
    <s v="SO0784"/>
    <s v="PD0005"/>
    <n v="127"/>
    <n v="0.25"/>
    <n v="209073750"/>
    <s v="SO0784-PD0005"/>
    <x v="19"/>
    <x v="6"/>
  </r>
  <r>
    <s v="SO0784"/>
    <s v="PD0018"/>
    <n v="72"/>
    <n v="0.19"/>
    <n v="31026240.000000004"/>
    <s v="SO0784-PD0018"/>
    <x v="6"/>
    <x v="1"/>
  </r>
  <r>
    <s v="SO0784"/>
    <s v="PD0016"/>
    <n v="117"/>
    <n v="0.1"/>
    <n v="28115100"/>
    <s v="SO0784-PD0016"/>
    <x v="18"/>
    <x v="1"/>
  </r>
  <r>
    <s v="SO0785"/>
    <s v="PD0010"/>
    <n v="88"/>
    <n v="0.25"/>
    <n v="21450000"/>
    <s v="SO0785-PD0010"/>
    <x v="5"/>
    <x v="5"/>
  </r>
  <r>
    <s v="SO0785"/>
    <s v="PD0002"/>
    <n v="36"/>
    <n v="0.18"/>
    <n v="590400"/>
    <s v="SO0785-PD0002"/>
    <x v="0"/>
    <x v="0"/>
  </r>
  <r>
    <s v="SO0786"/>
    <s v="PD0007"/>
    <n v="25"/>
    <n v="0.13"/>
    <n v="69600000"/>
    <s v="SO0786-PD0007"/>
    <x v="9"/>
    <x v="6"/>
  </r>
  <r>
    <s v="SO0786"/>
    <s v="PD0002"/>
    <n v="66"/>
    <n v="0.22"/>
    <n v="1029600"/>
    <s v="SO0786-PD0002"/>
    <x v="0"/>
    <x v="0"/>
  </r>
  <r>
    <s v="SO0787"/>
    <s v="PD0014"/>
    <n v="129"/>
    <n v="0.08"/>
    <n v="31687560"/>
    <s v="SO0787-PD0014"/>
    <x v="4"/>
    <x v="4"/>
  </r>
  <r>
    <s v="SO0787"/>
    <s v="PD0005"/>
    <n v="42"/>
    <n v="0.16"/>
    <n v="77439600"/>
    <s v="SO0787-PD0005"/>
    <x v="19"/>
    <x v="6"/>
  </r>
  <r>
    <s v="SO0787"/>
    <s v="PD0016"/>
    <n v="90"/>
    <n v="0.18"/>
    <n v="19704600"/>
    <s v="SO0787-PD0016"/>
    <x v="18"/>
    <x v="1"/>
  </r>
  <r>
    <s v="SO0788"/>
    <s v="PD0003"/>
    <n v="34"/>
    <n v="0.22"/>
    <n v="24690120"/>
    <s v="SO0788-PD0003"/>
    <x v="14"/>
    <x v="7"/>
  </r>
  <r>
    <s v="SO0788"/>
    <s v="PD0017"/>
    <n v="75"/>
    <n v="0.12"/>
    <n v="174900000"/>
    <s v="SO0788-PD0017"/>
    <x v="17"/>
    <x v="1"/>
  </r>
  <r>
    <s v="SO0788"/>
    <s v="PD0006"/>
    <n v="105"/>
    <n v="0.16"/>
    <n v="18433800"/>
    <s v="SO0788-PD0006"/>
    <x v="13"/>
    <x v="6"/>
  </r>
  <r>
    <s v="SO0788"/>
    <s v="PD0010"/>
    <n v="103"/>
    <n v="0.2"/>
    <n v="26780000"/>
    <s v="SO0788-PD0010"/>
    <x v="5"/>
    <x v="5"/>
  </r>
  <r>
    <s v="SO0789"/>
    <s v="PD0011"/>
    <n v="108"/>
    <n v="0.13"/>
    <n v="221651640"/>
    <s v="SO0789-PD0011"/>
    <x v="2"/>
    <x v="2"/>
  </r>
  <r>
    <s v="SO0789"/>
    <s v="PD0016"/>
    <n v="112"/>
    <n v="0.25"/>
    <n v="22428000"/>
    <s v="SO0789-PD0016"/>
    <x v="18"/>
    <x v="1"/>
  </r>
  <r>
    <s v="SO0789"/>
    <s v="PD0010"/>
    <n v="51"/>
    <n v="0.1"/>
    <n v="14917500"/>
    <s v="SO0789-PD0010"/>
    <x v="5"/>
    <x v="5"/>
  </r>
  <r>
    <s v="SO0790"/>
    <s v="PD0012"/>
    <n v="113"/>
    <n v="0.17"/>
    <n v="528881810"/>
    <s v="SO0790-PD0012"/>
    <x v="7"/>
    <x v="2"/>
  </r>
  <r>
    <s v="SO0790"/>
    <s v="PD0018"/>
    <n v="150"/>
    <n v="0.2"/>
    <n v="63840000"/>
    <s v="SO0790-PD0018"/>
    <x v="6"/>
    <x v="1"/>
  </r>
  <r>
    <s v="SO0791"/>
    <s v="PD0017"/>
    <n v="94"/>
    <n v="0.24"/>
    <n v="189316000"/>
    <s v="SO0791-PD0017"/>
    <x v="17"/>
    <x v="1"/>
  </r>
  <r>
    <s v="SO0791"/>
    <s v="PD0010"/>
    <n v="138"/>
    <n v="0.2"/>
    <n v="35880000"/>
    <s v="SO0791-PD0010"/>
    <x v="5"/>
    <x v="5"/>
  </r>
  <r>
    <s v="SO0791"/>
    <s v="PD0003"/>
    <n v="83"/>
    <n v="0.21"/>
    <n v="61045670"/>
    <s v="SO0791-PD0003"/>
    <x v="14"/>
    <x v="7"/>
  </r>
  <r>
    <s v="SO0792"/>
    <s v="PD0014"/>
    <n v="133"/>
    <n v="0.24"/>
    <n v="26988360"/>
    <s v="SO0792-PD0014"/>
    <x v="4"/>
    <x v="4"/>
  </r>
  <r>
    <s v="SO0792"/>
    <s v="PD0007"/>
    <n v="86"/>
    <n v="0.17"/>
    <n v="228416000"/>
    <s v="SO0792-PD0007"/>
    <x v="9"/>
    <x v="6"/>
  </r>
  <r>
    <s v="SO0792"/>
    <s v="PD0019"/>
    <n v="58"/>
    <n v="0.22"/>
    <n v="115316760"/>
    <s v="SO0792-PD0019"/>
    <x v="11"/>
    <x v="1"/>
  </r>
  <r>
    <s v="SO0793"/>
    <s v="PD0005"/>
    <n v="144"/>
    <n v="0.25"/>
    <n v="237060000"/>
    <s v="SO0793-PD0005"/>
    <x v="19"/>
    <x v="6"/>
  </r>
  <r>
    <s v="SO0793"/>
    <s v="PD0004"/>
    <n v="105"/>
    <n v="0.09"/>
    <n v="21021000"/>
    <s v="SO0793-PD0004"/>
    <x v="15"/>
    <x v="7"/>
  </r>
  <r>
    <s v="SO0793"/>
    <s v="PD0001"/>
    <n v="128"/>
    <n v="0.21"/>
    <n v="25178880"/>
    <s v="SO0793-PD0001"/>
    <x v="12"/>
    <x v="0"/>
  </r>
  <r>
    <s v="SO0793"/>
    <s v="PD0020"/>
    <n v="47"/>
    <n v="0.21"/>
    <n v="11918730"/>
    <s v="SO0793-PD0020"/>
    <x v="8"/>
    <x v="1"/>
  </r>
  <r>
    <s v="SO0793"/>
    <s v="PD0014"/>
    <n v="108"/>
    <n v="0.15"/>
    <n v="24510600"/>
    <s v="SO0793-PD0014"/>
    <x v="4"/>
    <x v="4"/>
  </r>
  <r>
    <s v="SO0793"/>
    <s v="PD0011"/>
    <n v="109"/>
    <n v="0.24"/>
    <n v="195419560"/>
    <s v="SO0793-PD0011"/>
    <x v="2"/>
    <x v="2"/>
  </r>
  <r>
    <s v="SO0794"/>
    <s v="PD0018"/>
    <n v="128"/>
    <n v="0.14000000000000001"/>
    <n v="58562560"/>
    <s v="SO0794-PD0018"/>
    <x v="6"/>
    <x v="1"/>
  </r>
  <r>
    <s v="SO0794"/>
    <s v="PD0004"/>
    <n v="131"/>
    <n v="0.22"/>
    <n v="22479600"/>
    <s v="SO0794-PD0004"/>
    <x v="15"/>
    <x v="7"/>
  </r>
  <r>
    <s v="SO0794"/>
    <s v="PD0013"/>
    <n v="134"/>
    <n v="0.13"/>
    <n v="55841820"/>
    <s v="SO0794-PD0013"/>
    <x v="16"/>
    <x v="8"/>
  </r>
  <r>
    <s v="SO0795"/>
    <s v="PD0015"/>
    <n v="137"/>
    <n v="0.1"/>
    <n v="16756470"/>
    <s v="SO0795-PD0015"/>
    <x v="1"/>
    <x v="1"/>
  </r>
  <r>
    <s v="SO0795"/>
    <s v="PD0003"/>
    <n v="149"/>
    <n v="0.05"/>
    <n v="131783050"/>
    <s v="SO0795-PD0003"/>
    <x v="14"/>
    <x v="7"/>
  </r>
  <r>
    <s v="SO0795"/>
    <s v="PD0005"/>
    <n v="111"/>
    <n v="0.09"/>
    <n v="221716950"/>
    <s v="SO0795-PD0005"/>
    <x v="19"/>
    <x v="6"/>
  </r>
  <r>
    <s v="SO0797"/>
    <s v="PD0016"/>
    <n v="37"/>
    <n v="0.12"/>
    <n v="8693520"/>
    <s v="SO0797-PD0016"/>
    <x v="18"/>
    <x v="1"/>
  </r>
  <r>
    <s v="SO0797"/>
    <s v="PD0015"/>
    <n v="94"/>
    <n v="0.11"/>
    <n v="11369394"/>
    <s v="SO0797-PD0015"/>
    <x v="1"/>
    <x v="1"/>
  </r>
  <r>
    <s v="SO0798"/>
    <s v="PD0006"/>
    <n v="85"/>
    <n v="0.19"/>
    <n v="14389650.000000002"/>
    <s v="SO0798-PD0006"/>
    <x v="13"/>
    <x v="6"/>
  </r>
  <r>
    <s v="SO0799"/>
    <s v="PD0003"/>
    <n v="100"/>
    <n v="7.0000000000000007E-2"/>
    <n v="86583000"/>
    <s v="SO0799-PD0003"/>
    <x v="14"/>
    <x v="7"/>
  </r>
  <r>
    <s v="SO0799"/>
    <s v="PD0004"/>
    <n v="66"/>
    <n v="0.12"/>
    <n v="12777600"/>
    <s v="SO0799-PD0004"/>
    <x v="15"/>
    <x v="7"/>
  </r>
  <r>
    <s v="SO0799"/>
    <s v="PD0019"/>
    <n v="39"/>
    <n v="0.05"/>
    <n v="94440450"/>
    <s v="SO0799-PD0019"/>
    <x v="11"/>
    <x v="1"/>
  </r>
  <r>
    <s v="SO0799"/>
    <s v="PD0009"/>
    <n v="103"/>
    <n v="0.06"/>
    <n v="12489780"/>
    <s v="SO0799-PD0009"/>
    <x v="10"/>
    <x v="5"/>
  </r>
  <r>
    <s v="SO0800"/>
    <s v="PD0019"/>
    <n v="35"/>
    <n v="0.19"/>
    <n v="72264150"/>
    <s v="SO0800-PD0019"/>
    <x v="11"/>
    <x v="1"/>
  </r>
  <r>
    <s v="SO0800"/>
    <s v="PD0009"/>
    <n v="86"/>
    <n v="0.12"/>
    <n v="9762720"/>
    <s v="SO0800-PD0009"/>
    <x v="10"/>
    <x v="5"/>
  </r>
  <r>
    <s v="SO0801"/>
    <s v="PD0001"/>
    <n v="71"/>
    <n v="0.15"/>
    <n v="15027150"/>
    <s v="SO0801-PD0001"/>
    <x v="12"/>
    <x v="0"/>
  </r>
  <r>
    <s v="SO0801"/>
    <s v="PD0005"/>
    <n v="130"/>
    <n v="0.05"/>
    <n v="271082500"/>
    <s v="SO0801-PD0005"/>
    <x v="19"/>
    <x v="6"/>
  </r>
  <r>
    <s v="SO0802"/>
    <s v="PD0014"/>
    <n v="75"/>
    <n v="0.17"/>
    <n v="16620750"/>
    <s v="SO0802-PD0014"/>
    <x v="4"/>
    <x v="4"/>
  </r>
  <r>
    <s v="SO0802"/>
    <s v="PD0018"/>
    <n v="82"/>
    <n v="0.09"/>
    <n v="39697840"/>
    <s v="SO0802-PD0018"/>
    <x v="6"/>
    <x v="1"/>
  </r>
  <r>
    <s v="SO0802"/>
    <s v="PD0019"/>
    <n v="135"/>
    <n v="0.12"/>
    <n v="302821200"/>
    <s v="SO0802-PD0019"/>
    <x v="11"/>
    <x v="1"/>
  </r>
  <r>
    <s v="SO0802"/>
    <s v="PD0011"/>
    <n v="79"/>
    <n v="0.12"/>
    <n v="163997680"/>
    <s v="SO0802-PD0011"/>
    <x v="2"/>
    <x v="2"/>
  </r>
  <r>
    <s v="SO0803"/>
    <s v="PD0001"/>
    <n v="73"/>
    <n v="0.1"/>
    <n v="16359300"/>
    <s v="SO0803-PD0001"/>
    <x v="12"/>
    <x v="0"/>
  </r>
  <r>
    <s v="SO0803"/>
    <s v="PD0018"/>
    <n v="58"/>
    <n v="0.14000000000000001"/>
    <n v="26536160"/>
    <s v="SO0803-PD0018"/>
    <x v="6"/>
    <x v="1"/>
  </r>
  <r>
    <s v="SO0803"/>
    <s v="PD0015"/>
    <n v="92"/>
    <n v="0.23"/>
    <n v="9627156"/>
    <s v="SO0803-PD0015"/>
    <x v="1"/>
    <x v="1"/>
  </r>
  <r>
    <s v="SO0804"/>
    <s v="PD0007"/>
    <n v="80"/>
    <n v="0.17"/>
    <n v="212480000"/>
    <s v="SO0804-PD0007"/>
    <x v="9"/>
    <x v="6"/>
  </r>
  <r>
    <s v="SO0804"/>
    <s v="PD0012"/>
    <n v="123"/>
    <n v="0.14000000000000001"/>
    <n v="596493420"/>
    <s v="SO0804-PD0012"/>
    <x v="7"/>
    <x v="2"/>
  </r>
  <r>
    <s v="SO0804"/>
    <s v="PD0015"/>
    <n v="91"/>
    <n v="0.08"/>
    <n v="11377548"/>
    <s v="SO0804-PD0015"/>
    <x v="1"/>
    <x v="1"/>
  </r>
  <r>
    <s v="SO0804"/>
    <s v="PD0016"/>
    <n v="54"/>
    <n v="0.25"/>
    <n v="10813500"/>
    <s v="SO0804-PD0016"/>
    <x v="18"/>
    <x v="1"/>
  </r>
  <r>
    <s v="SO0805"/>
    <s v="PD0020"/>
    <n v="105"/>
    <n v="0.13"/>
    <n v="29323350"/>
    <s v="SO0805-PD0020"/>
    <x v="8"/>
    <x v="1"/>
  </r>
  <r>
    <s v="SO0805"/>
    <s v="PD0012"/>
    <n v="70"/>
    <n v="0.23"/>
    <n v="303942100"/>
    <s v="SO0805-PD0012"/>
    <x v="7"/>
    <x v="2"/>
  </r>
  <r>
    <s v="SO0806"/>
    <s v="PD0012"/>
    <n v="57"/>
    <n v="0.25"/>
    <n v="241067250"/>
    <s v="SO0806-PD0012"/>
    <x v="7"/>
    <x v="2"/>
  </r>
  <r>
    <s v="SO0806"/>
    <s v="PD0015"/>
    <n v="76"/>
    <n v="0.13"/>
    <n v="8985708"/>
    <s v="SO0806-PD0015"/>
    <x v="1"/>
    <x v="1"/>
  </r>
  <r>
    <s v="SO0806"/>
    <s v="PD0002"/>
    <n v="31"/>
    <n v="0.2"/>
    <n v="496000"/>
    <s v="SO0806-PD0002"/>
    <x v="0"/>
    <x v="0"/>
  </r>
  <r>
    <s v="SO0806"/>
    <s v="PD0016"/>
    <n v="90"/>
    <n v="0.15"/>
    <n v="20425500"/>
    <s v="SO0806-PD0016"/>
    <x v="18"/>
    <x v="1"/>
  </r>
  <r>
    <s v="SO0807"/>
    <s v="PD0012"/>
    <n v="146"/>
    <n v="0.18"/>
    <n v="675101080"/>
    <s v="SO0807-PD0012"/>
    <x v="7"/>
    <x v="2"/>
  </r>
  <r>
    <s v="SO0807"/>
    <s v="PD0014"/>
    <n v="67"/>
    <n v="0.1"/>
    <n v="16100100"/>
    <s v="SO0807-PD0014"/>
    <x v="4"/>
    <x v="4"/>
  </r>
  <r>
    <s v="SO0807"/>
    <s v="PD0020"/>
    <n v="40"/>
    <n v="0.22"/>
    <n v="10015200"/>
    <s v="SO0807-PD0020"/>
    <x v="8"/>
    <x v="1"/>
  </r>
  <r>
    <s v="SO0809"/>
    <s v="PD0015"/>
    <n v="148"/>
    <n v="0.19"/>
    <n v="16291692.000000002"/>
    <s v="SO0809-PD0015"/>
    <x v="1"/>
    <x v="1"/>
  </r>
  <r>
    <s v="SO0809"/>
    <s v="PD0010"/>
    <n v="135"/>
    <n v="0.18"/>
    <n v="35977500"/>
    <s v="SO0809-PD0010"/>
    <x v="5"/>
    <x v="5"/>
  </r>
  <r>
    <s v="SO0809"/>
    <s v="PD0018"/>
    <n v="82"/>
    <n v="0.17"/>
    <n v="36207920"/>
    <s v="SO0809-PD0018"/>
    <x v="6"/>
    <x v="1"/>
  </r>
  <r>
    <s v="SO0809"/>
    <s v="PD0003"/>
    <n v="119"/>
    <n v="0.13"/>
    <n v="96386430"/>
    <s v="SO0809-PD0003"/>
    <x v="14"/>
    <x v="7"/>
  </r>
  <r>
    <s v="SO0810"/>
    <s v="PD0007"/>
    <n v="46"/>
    <n v="0.11"/>
    <n v="131008000"/>
    <s v="SO0810-PD0007"/>
    <x v="9"/>
    <x v="6"/>
  </r>
  <r>
    <s v="SO0811"/>
    <s v="PD0001"/>
    <n v="74"/>
    <n v="0.14000000000000001"/>
    <n v="15846360"/>
    <s v="SO0811-PD0001"/>
    <x v="12"/>
    <x v="0"/>
  </r>
  <r>
    <s v="SO0811"/>
    <s v="PD0013"/>
    <n v="88"/>
    <n v="0.24"/>
    <n v="32035520"/>
    <s v="SO0811-PD0013"/>
    <x v="16"/>
    <x v="8"/>
  </r>
  <r>
    <s v="SO0812"/>
    <s v="PD0012"/>
    <n v="88"/>
    <n v="0.23"/>
    <n v="382098640"/>
    <s v="SO0812-PD0012"/>
    <x v="7"/>
    <x v="2"/>
  </r>
  <r>
    <s v="SO0812"/>
    <s v="PD0003"/>
    <n v="58"/>
    <n v="0.17"/>
    <n v="44818340"/>
    <s v="SO0812-PD0003"/>
    <x v="14"/>
    <x v="7"/>
  </r>
  <r>
    <s v="SO0813"/>
    <s v="PD0020"/>
    <n v="31"/>
    <n v="0.18"/>
    <n v="8159820.0000000009"/>
    <s v="SO0813-PD0020"/>
    <x v="8"/>
    <x v="1"/>
  </r>
  <r>
    <s v="SO0813"/>
    <s v="PD0018"/>
    <n v="107"/>
    <n v="7.0000000000000007E-2"/>
    <n v="52939320"/>
    <s v="SO0813-PD0018"/>
    <x v="6"/>
    <x v="1"/>
  </r>
  <r>
    <s v="SO0814"/>
    <s v="PD0016"/>
    <n v="50"/>
    <n v="0.23"/>
    <n v="10279500"/>
    <s v="SO0814-PD0016"/>
    <x v="18"/>
    <x v="1"/>
  </r>
  <r>
    <s v="SO0814"/>
    <s v="PD0009"/>
    <n v="38"/>
    <n v="0.11"/>
    <n v="4362780"/>
    <s v="SO0814-PD0009"/>
    <x v="10"/>
    <x v="5"/>
  </r>
  <r>
    <s v="SO0814"/>
    <s v="PD0001"/>
    <n v="41"/>
    <n v="0.11"/>
    <n v="9086010"/>
    <s v="SO0814-PD0001"/>
    <x v="12"/>
    <x v="0"/>
  </r>
  <r>
    <s v="SO0814"/>
    <s v="PD0014"/>
    <n v="73"/>
    <n v="0.2"/>
    <n v="15592800"/>
    <s v="SO0814-PD0014"/>
    <x v="4"/>
    <x v="4"/>
  </r>
  <r>
    <s v="SO0815"/>
    <s v="PD0012"/>
    <n v="93"/>
    <n v="0.14000000000000001"/>
    <n v="451007220"/>
    <s v="SO0815-PD0012"/>
    <x v="7"/>
    <x v="2"/>
  </r>
  <r>
    <s v="SO0815"/>
    <s v="PD0013"/>
    <n v="48"/>
    <n v="0.14000000000000001"/>
    <n v="19773120"/>
    <s v="SO0815-PD0013"/>
    <x v="16"/>
    <x v="8"/>
  </r>
  <r>
    <s v="SO0815"/>
    <s v="PD0015"/>
    <n v="148"/>
    <n v="0.22"/>
    <n v="15688296"/>
    <s v="SO0815-PD0015"/>
    <x v="1"/>
    <x v="1"/>
  </r>
  <r>
    <s v="SO0815"/>
    <s v="PD0007"/>
    <n v="60"/>
    <n v="0.15"/>
    <n v="163200000"/>
    <s v="SO0815-PD0007"/>
    <x v="9"/>
    <x v="6"/>
  </r>
  <r>
    <s v="SO0816"/>
    <s v="PD0002"/>
    <n v="112"/>
    <n v="0.09"/>
    <n v="2038400"/>
    <s v="SO0816-PD0002"/>
    <x v="0"/>
    <x v="0"/>
  </r>
  <r>
    <s v="SO0817"/>
    <s v="PD0004"/>
    <n v="77"/>
    <n v="0.19"/>
    <n v="13721400"/>
    <s v="SO0817-PD0004"/>
    <x v="15"/>
    <x v="7"/>
  </r>
  <r>
    <s v="SO0817"/>
    <s v="PD0009"/>
    <n v="78"/>
    <n v="0.15"/>
    <n v="8552700"/>
    <s v="SO0817-PD0009"/>
    <x v="10"/>
    <x v="5"/>
  </r>
  <r>
    <s v="SO0818"/>
    <s v="PD0006"/>
    <n v="132"/>
    <n v="0.12"/>
    <n v="24277440"/>
    <s v="SO0818-PD0006"/>
    <x v="13"/>
    <x v="6"/>
  </r>
  <r>
    <s v="SO0818"/>
    <s v="PD0011"/>
    <n v="71"/>
    <n v="0.12"/>
    <n v="147390320"/>
    <s v="SO0818-PD0011"/>
    <x v="2"/>
    <x v="2"/>
  </r>
  <r>
    <s v="SO0819"/>
    <s v="PD0014"/>
    <n v="136"/>
    <n v="0.24"/>
    <n v="27597120"/>
    <s v="SO0819-PD0014"/>
    <x v="4"/>
    <x v="4"/>
  </r>
  <r>
    <s v="SO0819"/>
    <s v="PD0018"/>
    <n v="108"/>
    <n v="0.14000000000000001"/>
    <n v="49412160"/>
    <s v="SO0819-PD0018"/>
    <x v="6"/>
    <x v="1"/>
  </r>
  <r>
    <s v="SO0819"/>
    <s v="PD0005"/>
    <n v="78"/>
    <n v="0.24"/>
    <n v="130119600"/>
    <s v="SO0819-PD0005"/>
    <x v="19"/>
    <x v="6"/>
  </r>
  <r>
    <s v="SO0820"/>
    <s v="PD0016"/>
    <n v="78"/>
    <n v="0.09"/>
    <n v="18951660"/>
    <s v="SO0820-PD0016"/>
    <x v="18"/>
    <x v="1"/>
  </r>
  <r>
    <s v="SO0820"/>
    <s v="PD0008"/>
    <n v="43"/>
    <n v="0.21"/>
    <n v="5061530"/>
    <s v="SO0820-PD0008"/>
    <x v="3"/>
    <x v="3"/>
  </r>
  <r>
    <s v="SO0820"/>
    <s v="PD0009"/>
    <n v="112"/>
    <n v="0.1"/>
    <n v="13003200"/>
    <s v="SO0820-PD0009"/>
    <x v="10"/>
    <x v="5"/>
  </r>
  <r>
    <s v="SO0821"/>
    <s v="PD0017"/>
    <n v="102"/>
    <n v="0.22"/>
    <n v="210834000"/>
    <s v="SO0821-PD0017"/>
    <x v="17"/>
    <x v="1"/>
  </r>
  <r>
    <s v="SO0821"/>
    <s v="PD0014"/>
    <n v="73"/>
    <n v="0.1"/>
    <n v="17541900"/>
    <s v="SO0821-PD0014"/>
    <x v="4"/>
    <x v="4"/>
  </r>
  <r>
    <s v="SO0822"/>
    <s v="PD0013"/>
    <n v="146"/>
    <n v="7.0000000000000007E-2"/>
    <n v="65038619.999999993"/>
    <s v="SO0822-PD0013"/>
    <x v="16"/>
    <x v="8"/>
  </r>
  <r>
    <s v="SO0822"/>
    <s v="PD0003"/>
    <n v="37"/>
    <n v="0.06"/>
    <n v="32380180"/>
    <s v="SO0822-PD0003"/>
    <x v="14"/>
    <x v="7"/>
  </r>
  <r>
    <s v="SO0822"/>
    <s v="PD0020"/>
    <n v="141"/>
    <n v="0.19"/>
    <n v="36661410"/>
    <s v="SO0822-PD0020"/>
    <x v="8"/>
    <x v="1"/>
  </r>
  <r>
    <s v="SO0823"/>
    <s v="PD0006"/>
    <n v="133"/>
    <n v="0.21"/>
    <n v="21959630"/>
    <s v="SO0823-PD0006"/>
    <x v="13"/>
    <x v="6"/>
  </r>
  <r>
    <s v="SO0823"/>
    <s v="PD0019"/>
    <n v="40"/>
    <n v="0.19"/>
    <n v="82587600"/>
    <s v="SO0823-PD0019"/>
    <x v="11"/>
    <x v="1"/>
  </r>
  <r>
    <s v="SO0824"/>
    <s v="PD0017"/>
    <n v="115"/>
    <n v="0.19"/>
    <n v="246847500.00000003"/>
    <s v="SO0824-PD0017"/>
    <x v="17"/>
    <x v="1"/>
  </r>
  <r>
    <s v="SO0824"/>
    <s v="PD0014"/>
    <n v="105"/>
    <n v="7.0000000000000007E-2"/>
    <n v="26072550"/>
    <s v="SO0824-PD0014"/>
    <x v="4"/>
    <x v="4"/>
  </r>
  <r>
    <s v="SO0824"/>
    <s v="PD0001"/>
    <n v="59"/>
    <n v="0.09"/>
    <n v="13368810"/>
    <s v="SO0824-PD0001"/>
    <x v="12"/>
    <x v="0"/>
  </r>
  <r>
    <s v="SO0825"/>
    <s v="PD0015"/>
    <n v="125"/>
    <n v="0.1"/>
    <n v="15288750"/>
    <s v="SO0825-PD0015"/>
    <x v="1"/>
    <x v="1"/>
  </r>
  <r>
    <s v="SO0825"/>
    <s v="PD0009"/>
    <n v="137"/>
    <n v="0.08"/>
    <n v="16259160"/>
    <s v="SO0825-PD0009"/>
    <x v="10"/>
    <x v="5"/>
  </r>
  <r>
    <s v="SO0825"/>
    <s v="PD0017"/>
    <n v="104"/>
    <n v="0.12"/>
    <n v="242528000"/>
    <s v="SO0825-PD0017"/>
    <x v="17"/>
    <x v="1"/>
  </r>
  <r>
    <s v="SO0825"/>
    <s v="PD0006"/>
    <n v="86"/>
    <n v="0.19"/>
    <n v="14558940.000000002"/>
    <s v="SO0825-PD0006"/>
    <x v="13"/>
    <x v="6"/>
  </r>
  <r>
    <s v="SO0826"/>
    <s v="PD0018"/>
    <n v="129"/>
    <n v="0.21"/>
    <n v="54216120"/>
    <s v="SO0826-PD0018"/>
    <x v="6"/>
    <x v="1"/>
  </r>
  <r>
    <s v="SO0826"/>
    <s v="PD0007"/>
    <n v="69"/>
    <n v="0.1"/>
    <n v="198720000"/>
    <s v="SO0826-PD0007"/>
    <x v="9"/>
    <x v="6"/>
  </r>
  <r>
    <s v="SO0827"/>
    <s v="PD0020"/>
    <n v="79"/>
    <n v="0.19"/>
    <n v="20540790"/>
    <s v="SO0827-PD0020"/>
    <x v="8"/>
    <x v="1"/>
  </r>
  <r>
    <s v="SO0828"/>
    <s v="PD0017"/>
    <n v="117"/>
    <n v="0.12"/>
    <n v="272844000"/>
    <s v="SO0828-PD0017"/>
    <x v="17"/>
    <x v="1"/>
  </r>
  <r>
    <s v="SO0828"/>
    <s v="PD0016"/>
    <n v="71"/>
    <n v="0.05"/>
    <n v="18009150"/>
    <s v="SO0828-PD0016"/>
    <x v="18"/>
    <x v="1"/>
  </r>
  <r>
    <s v="SO0828"/>
    <s v="PD0004"/>
    <n v="53"/>
    <n v="0.22"/>
    <n v="9094800"/>
    <s v="SO0828-PD0004"/>
    <x v="15"/>
    <x v="7"/>
  </r>
  <r>
    <s v="SO0829"/>
    <s v="PD0011"/>
    <n v="125"/>
    <n v="0.08"/>
    <n v="271285000"/>
    <s v="SO0829-PD0011"/>
    <x v="2"/>
    <x v="2"/>
  </r>
  <r>
    <s v="SO0830"/>
    <s v="PD0008"/>
    <n v="33"/>
    <n v="0.06"/>
    <n v="4621980"/>
    <s v="SO0830-PD0008"/>
    <x v="3"/>
    <x v="3"/>
  </r>
  <r>
    <s v="SO0830"/>
    <s v="PD0001"/>
    <n v="94"/>
    <n v="0.23"/>
    <n v="18022620"/>
    <s v="SO0830-PD0001"/>
    <x v="12"/>
    <x v="0"/>
  </r>
  <r>
    <s v="SO0831"/>
    <s v="PD0003"/>
    <n v="102"/>
    <n v="0.15"/>
    <n v="80717700"/>
    <s v="SO0831-PD0003"/>
    <x v="14"/>
    <x v="7"/>
  </r>
  <r>
    <s v="SO0831"/>
    <s v="PD0009"/>
    <n v="133"/>
    <n v="0.1"/>
    <n v="15441300"/>
    <s v="SO0831-PD0009"/>
    <x v="10"/>
    <x v="5"/>
  </r>
  <r>
    <s v="SO0832"/>
    <s v="PD0018"/>
    <n v="93"/>
    <n v="0.13"/>
    <n v="43044120"/>
    <s v="SO0832-PD0018"/>
    <x v="6"/>
    <x v="1"/>
  </r>
  <r>
    <s v="SO0832"/>
    <s v="PD0016"/>
    <n v="64"/>
    <n v="0.09"/>
    <n v="15550080"/>
    <s v="SO0832-PD0016"/>
    <x v="18"/>
    <x v="1"/>
  </r>
  <r>
    <s v="SO0832"/>
    <s v="PD0005"/>
    <n v="141"/>
    <n v="0.11"/>
    <n v="275450550"/>
    <s v="SO0832-PD0005"/>
    <x v="19"/>
    <x v="6"/>
  </r>
  <r>
    <s v="SO0833"/>
    <s v="PD0005"/>
    <n v="135"/>
    <n v="0.06"/>
    <n v="278545500"/>
    <s v="SO0833-PD0005"/>
    <x v="19"/>
    <x v="6"/>
  </r>
  <r>
    <s v="SO0833"/>
    <s v="PD0018"/>
    <n v="113"/>
    <n v="0.13"/>
    <n v="52300920"/>
    <s v="SO0833-PD0018"/>
    <x v="6"/>
    <x v="1"/>
  </r>
  <r>
    <s v="SO0834"/>
    <s v="PD0018"/>
    <n v="52"/>
    <n v="0.05"/>
    <n v="26280800"/>
    <s v="SO0834-PD0018"/>
    <x v="6"/>
    <x v="1"/>
  </r>
  <r>
    <s v="SO0834"/>
    <s v="PD0006"/>
    <n v="67"/>
    <n v="0.22"/>
    <n v="10922340"/>
    <s v="SO0834-PD0006"/>
    <x v="13"/>
    <x v="6"/>
  </r>
  <r>
    <s v="SO0835"/>
    <s v="PD0008"/>
    <n v="28"/>
    <n v="0.1"/>
    <n v="3754800"/>
    <s v="SO0835-PD0008"/>
    <x v="3"/>
    <x v="3"/>
  </r>
  <r>
    <s v="SO0835"/>
    <s v="PD0006"/>
    <n v="109"/>
    <n v="0.16"/>
    <n v="19136040"/>
    <s v="SO0835-PD0006"/>
    <x v="13"/>
    <x v="6"/>
  </r>
  <r>
    <s v="SO0835"/>
    <s v="PD0004"/>
    <n v="45"/>
    <n v="0.15"/>
    <n v="8415000"/>
    <s v="SO0835-PD0004"/>
    <x v="15"/>
    <x v="7"/>
  </r>
  <r>
    <s v="SO0836"/>
    <s v="PD0016"/>
    <n v="95"/>
    <n v="0.05"/>
    <n v="24096750"/>
    <s v="SO0836-PD0016"/>
    <x v="18"/>
    <x v="1"/>
  </r>
  <r>
    <s v="SO0837"/>
    <s v="PD0015"/>
    <n v="117"/>
    <n v="0.23"/>
    <n v="12243231"/>
    <s v="SO0837-PD0015"/>
    <x v="1"/>
    <x v="1"/>
  </r>
  <r>
    <s v="SO0837"/>
    <s v="PD0020"/>
    <n v="41"/>
    <n v="0.06"/>
    <n v="12371340"/>
    <s v="SO0837-PD0020"/>
    <x v="8"/>
    <x v="1"/>
  </r>
  <r>
    <s v="SO0837"/>
    <s v="PD0005"/>
    <n v="36"/>
    <n v="0.08"/>
    <n v="72698400"/>
    <s v="SO0837-PD0005"/>
    <x v="19"/>
    <x v="6"/>
  </r>
  <r>
    <s v="SO0837"/>
    <s v="PD0014"/>
    <n v="53"/>
    <n v="0.08"/>
    <n v="13018920"/>
    <s v="SO0837-PD0014"/>
    <x v="4"/>
    <x v="4"/>
  </r>
  <r>
    <s v="SO0837"/>
    <s v="PD0007"/>
    <n v="101"/>
    <n v="7.0000000000000007E-2"/>
    <n v="300576000"/>
    <s v="SO0837-PD0007"/>
    <x v="9"/>
    <x v="6"/>
  </r>
  <r>
    <s v="SO0839"/>
    <s v="PD0004"/>
    <n v="103"/>
    <n v="0.13"/>
    <n v="19714200"/>
    <s v="SO0839-PD0004"/>
    <x v="15"/>
    <x v="7"/>
  </r>
  <r>
    <s v="SO0840"/>
    <s v="PD0008"/>
    <n v="83"/>
    <n v="0.23"/>
    <n v="9522590"/>
    <s v="SO0840-PD0008"/>
    <x v="3"/>
    <x v="3"/>
  </r>
  <r>
    <s v="SO0840"/>
    <s v="PD0003"/>
    <n v="89"/>
    <n v="0.22"/>
    <n v="64630020"/>
    <s v="SO0840-PD0003"/>
    <x v="14"/>
    <x v="7"/>
  </r>
  <r>
    <s v="SO0841"/>
    <s v="PD0012"/>
    <n v="75"/>
    <n v="0.09"/>
    <n v="384861750"/>
    <s v="SO0841-PD0012"/>
    <x v="7"/>
    <x v="2"/>
  </r>
  <r>
    <s v="SO0842"/>
    <s v="PD0014"/>
    <n v="85"/>
    <n v="0.06"/>
    <n v="21333300"/>
    <s v="SO0842-PD0014"/>
    <x v="4"/>
    <x v="4"/>
  </r>
  <r>
    <s v="SO0842"/>
    <s v="PD0002"/>
    <n v="88"/>
    <n v="0.22"/>
    <n v="1372800"/>
    <s v="SO0842-PD0002"/>
    <x v="0"/>
    <x v="0"/>
  </r>
  <r>
    <s v="SO0842"/>
    <s v="PD0009"/>
    <n v="73"/>
    <n v="0.09"/>
    <n v="8569470"/>
    <s v="SO0842-PD0009"/>
    <x v="10"/>
    <x v="5"/>
  </r>
  <r>
    <s v="SO0843"/>
    <s v="PD0006"/>
    <n v="103"/>
    <n v="0.24"/>
    <n v="16360520"/>
    <s v="SO0843-PD0006"/>
    <x v="13"/>
    <x v="6"/>
  </r>
  <r>
    <s v="SO0843"/>
    <s v="PD0004"/>
    <n v="66"/>
    <n v="0.06"/>
    <n v="13648800"/>
    <s v="SO0843-PD0004"/>
    <x v="15"/>
    <x v="7"/>
  </r>
  <r>
    <s v="SO0843"/>
    <s v="PD0020"/>
    <n v="115"/>
    <n v="0.21"/>
    <n v="29162850"/>
    <s v="SO0843-PD0020"/>
    <x v="8"/>
    <x v="1"/>
  </r>
  <r>
    <s v="SO0843"/>
    <s v="PD0009"/>
    <n v="51"/>
    <n v="0.24"/>
    <n v="5000040"/>
    <s v="SO0843-PD0009"/>
    <x v="10"/>
    <x v="5"/>
  </r>
  <r>
    <s v="SO0844"/>
    <s v="PD0013"/>
    <n v="40"/>
    <n v="0.06"/>
    <n v="18010400"/>
    <s v="SO0844-PD0013"/>
    <x v="16"/>
    <x v="8"/>
  </r>
  <r>
    <s v="SO0844"/>
    <s v="PD0018"/>
    <n v="147"/>
    <n v="0.11"/>
    <n v="69601560"/>
    <s v="SO0844-PD0018"/>
    <x v="6"/>
    <x v="1"/>
  </r>
  <r>
    <s v="SO0845"/>
    <s v="PD0012"/>
    <n v="84"/>
    <n v="0.08"/>
    <n v="435781920"/>
    <s v="SO0845-PD0012"/>
    <x v="7"/>
    <x v="2"/>
  </r>
  <r>
    <s v="SO0845"/>
    <s v="PD0018"/>
    <n v="142"/>
    <n v="0.1"/>
    <n v="67989600"/>
    <s v="SO0845-PD0018"/>
    <x v="6"/>
    <x v="1"/>
  </r>
  <r>
    <s v="SO0845"/>
    <s v="PD0015"/>
    <n v="121"/>
    <n v="0.11"/>
    <n v="14635071"/>
    <s v="SO0845-PD0015"/>
    <x v="1"/>
    <x v="1"/>
  </r>
  <r>
    <s v="SO0845"/>
    <s v="PD0003"/>
    <n v="118"/>
    <n v="0.05"/>
    <n v="104365100"/>
    <s v="SO0845-PD0003"/>
    <x v="14"/>
    <x v="7"/>
  </r>
  <r>
    <s v="SO0846"/>
    <s v="PD0001"/>
    <n v="128"/>
    <n v="0.15"/>
    <n v="27091200"/>
    <s v="SO0846-PD0001"/>
    <x v="12"/>
    <x v="0"/>
  </r>
  <r>
    <s v="SO0846"/>
    <s v="PD0011"/>
    <n v="142"/>
    <n v="0.12"/>
    <n v="294780640"/>
    <s v="SO0846-PD0011"/>
    <x v="2"/>
    <x v="2"/>
  </r>
  <r>
    <s v="SO0846"/>
    <s v="PD0013"/>
    <n v="101"/>
    <n v="0.21"/>
    <n v="38219410"/>
    <s v="SO0846-PD0013"/>
    <x v="16"/>
    <x v="8"/>
  </r>
  <r>
    <s v="SO0846"/>
    <s v="PD0020"/>
    <n v="94"/>
    <n v="7.0000000000000007E-2"/>
    <n v="28061819.999999996"/>
    <s v="SO0846-PD0020"/>
    <x v="8"/>
    <x v="1"/>
  </r>
  <r>
    <s v="SO0846"/>
    <s v="PD0005"/>
    <n v="97"/>
    <n v="0.19"/>
    <n v="172461150"/>
    <s v="SO0846-PD0005"/>
    <x v="19"/>
    <x v="6"/>
  </r>
  <r>
    <s v="SO0846"/>
    <s v="PD0010"/>
    <n v="128"/>
    <n v="0.16"/>
    <n v="34944000"/>
    <s v="SO0846-PD0010"/>
    <x v="5"/>
    <x v="5"/>
  </r>
  <r>
    <s v="SO0847"/>
    <s v="PD0010"/>
    <n v="148"/>
    <n v="0.08"/>
    <n v="44252000"/>
    <s v="SO0847-PD0010"/>
    <x v="5"/>
    <x v="5"/>
  </r>
  <r>
    <s v="SO0847"/>
    <s v="PD0007"/>
    <n v="93"/>
    <n v="0.13"/>
    <n v="258912000"/>
    <s v="SO0847-PD0007"/>
    <x v="9"/>
    <x v="6"/>
  </r>
  <r>
    <s v="SO0847"/>
    <s v="PD0001"/>
    <n v="107"/>
    <n v="0.1"/>
    <n v="23978700"/>
    <s v="SO0847-PD0001"/>
    <x v="12"/>
    <x v="0"/>
  </r>
  <r>
    <s v="SO0847"/>
    <s v="PD0013"/>
    <n v="81"/>
    <n v="0.25"/>
    <n v="29099250"/>
    <s v="SO0847-PD0013"/>
    <x v="16"/>
    <x v="8"/>
  </r>
  <r>
    <s v="SO0847"/>
    <s v="PD0020"/>
    <n v="75"/>
    <n v="0.2"/>
    <n v="19260000"/>
    <s v="SO0847-PD0020"/>
    <x v="8"/>
    <x v="1"/>
  </r>
  <r>
    <s v="SO0848"/>
    <s v="PD0015"/>
    <n v="44"/>
    <n v="0.19"/>
    <n v="4843476"/>
    <s v="SO0848-PD0015"/>
    <x v="1"/>
    <x v="1"/>
  </r>
  <r>
    <s v="SO0848"/>
    <s v="PD0010"/>
    <n v="120"/>
    <n v="0.1"/>
    <n v="35100000"/>
    <s v="SO0848-PD0010"/>
    <x v="5"/>
    <x v="5"/>
  </r>
  <r>
    <s v="SO0849"/>
    <s v="PD0018"/>
    <n v="37"/>
    <n v="0.11"/>
    <n v="17518760"/>
    <s v="SO0849-PD0018"/>
    <x v="6"/>
    <x v="1"/>
  </r>
  <r>
    <s v="SO0849"/>
    <s v="PD0009"/>
    <n v="83"/>
    <n v="0.05"/>
    <n v="10171650"/>
    <s v="SO0849-PD0009"/>
    <x v="10"/>
    <x v="5"/>
  </r>
  <r>
    <s v="SO0850"/>
    <s v="PD0008"/>
    <n v="57"/>
    <n v="0.12"/>
    <n v="7473840"/>
    <s v="SO0850-PD0008"/>
    <x v="3"/>
    <x v="3"/>
  </r>
  <r>
    <s v="SO0850"/>
    <s v="PD0014"/>
    <n v="129"/>
    <n v="0.09"/>
    <n v="31343130"/>
    <s v="SO0850-PD0014"/>
    <x v="4"/>
    <x v="4"/>
  </r>
  <r>
    <s v="SO0850"/>
    <s v="PD0015"/>
    <n v="37"/>
    <n v="0.16"/>
    <n v="4223772"/>
    <s v="SO0850-PD0015"/>
    <x v="1"/>
    <x v="1"/>
  </r>
  <r>
    <s v="SO0850"/>
    <s v="PD0017"/>
    <n v="92"/>
    <n v="0.22"/>
    <n v="190164000"/>
    <s v="SO0850-PD0017"/>
    <x v="17"/>
    <x v="1"/>
  </r>
  <r>
    <s v="SO0850"/>
    <s v="PD0013"/>
    <n v="65"/>
    <n v="0.25"/>
    <n v="23351250"/>
    <s v="SO0850-PD0013"/>
    <x v="16"/>
    <x v="8"/>
  </r>
  <r>
    <s v="SO0851"/>
    <s v="PD0007"/>
    <n v="54"/>
    <n v="0.24"/>
    <n v="131328000"/>
    <s v="SO0851-PD0007"/>
    <x v="9"/>
    <x v="6"/>
  </r>
  <r>
    <s v="SO0851"/>
    <s v="PD0003"/>
    <n v="98"/>
    <n v="0.19"/>
    <n v="73902780"/>
    <s v="SO0851-PD0003"/>
    <x v="14"/>
    <x v="7"/>
  </r>
  <r>
    <s v="SO0851"/>
    <s v="PD0002"/>
    <n v="101"/>
    <n v="0.15"/>
    <n v="1717000"/>
    <s v="SO0851-PD0002"/>
    <x v="0"/>
    <x v="0"/>
  </r>
  <r>
    <s v="SO0851"/>
    <s v="PD0006"/>
    <n v="32"/>
    <n v="0.25"/>
    <n v="5016000"/>
    <s v="SO0851-PD0006"/>
    <x v="13"/>
    <x v="6"/>
  </r>
  <r>
    <s v="SO0851"/>
    <s v="PD0012"/>
    <n v="97"/>
    <n v="0.24"/>
    <n v="415707080"/>
    <s v="SO0851-PD0012"/>
    <x v="7"/>
    <x v="2"/>
  </r>
  <r>
    <s v="SO0852"/>
    <s v="PD0019"/>
    <n v="48"/>
    <n v="0.11"/>
    <n v="108893280"/>
    <s v="SO0852-PD0019"/>
    <x v="11"/>
    <x v="1"/>
  </r>
  <r>
    <s v="SO0853"/>
    <s v="PD0007"/>
    <n v="115"/>
    <n v="0.17"/>
    <n v="305440000"/>
    <s v="SO0853-PD0007"/>
    <x v="9"/>
    <x v="6"/>
  </r>
  <r>
    <s v="SO0853"/>
    <s v="PD0004"/>
    <n v="80"/>
    <n v="0.08"/>
    <n v="16192000"/>
    <s v="SO0853-PD0004"/>
    <x v="15"/>
    <x v="7"/>
  </r>
  <r>
    <s v="SO0854"/>
    <s v="PD0018"/>
    <n v="147"/>
    <n v="0.2"/>
    <n v="62563200"/>
    <s v="SO0854-PD0018"/>
    <x v="6"/>
    <x v="1"/>
  </r>
  <r>
    <s v="SO0854"/>
    <s v="PD0017"/>
    <n v="50"/>
    <n v="0.06"/>
    <n v="124550000"/>
    <s v="SO0854-PD0017"/>
    <x v="17"/>
    <x v="1"/>
  </r>
  <r>
    <s v="SO0854"/>
    <s v="PD0015"/>
    <n v="143"/>
    <n v="0.13"/>
    <n v="16907319"/>
    <s v="SO0854-PD0015"/>
    <x v="1"/>
    <x v="1"/>
  </r>
  <r>
    <s v="SO0854"/>
    <s v="PD0004"/>
    <n v="68"/>
    <n v="0.1"/>
    <n v="13464000"/>
    <s v="SO0854-PD0004"/>
    <x v="15"/>
    <x v="7"/>
  </r>
  <r>
    <s v="SO0854"/>
    <s v="PD0008"/>
    <n v="94"/>
    <n v="0.21"/>
    <n v="11064740"/>
    <s v="SO0854-PD0008"/>
    <x v="3"/>
    <x v="3"/>
  </r>
  <r>
    <s v="SO0854"/>
    <s v="PD0014"/>
    <n v="145"/>
    <n v="0.08"/>
    <n v="35617800"/>
    <s v="SO0854-PD0014"/>
    <x v="4"/>
    <x v="4"/>
  </r>
  <r>
    <s v="SO0855"/>
    <s v="PD0017"/>
    <n v="101"/>
    <n v="0.09"/>
    <n v="243561500"/>
    <s v="SO0855-PD0017"/>
    <x v="17"/>
    <x v="1"/>
  </r>
  <r>
    <s v="SO0855"/>
    <s v="PD0009"/>
    <n v="89"/>
    <n v="0.21"/>
    <n v="9069990"/>
    <s v="SO0855-PD0009"/>
    <x v="10"/>
    <x v="5"/>
  </r>
  <r>
    <s v="SO0855"/>
    <s v="PD0005"/>
    <n v="89"/>
    <n v="0.24"/>
    <n v="148469800"/>
    <s v="SO0855-PD0005"/>
    <x v="19"/>
    <x v="6"/>
  </r>
  <r>
    <s v="SO0855"/>
    <s v="PD0019"/>
    <n v="89"/>
    <n v="7.0000000000000007E-2"/>
    <n v="210980730"/>
    <s v="SO0855-PD0019"/>
    <x v="11"/>
    <x v="1"/>
  </r>
  <r>
    <s v="SO0856"/>
    <s v="PD0006"/>
    <n v="134"/>
    <n v="0.14000000000000001"/>
    <n v="24085160"/>
    <s v="SO0856-PD0006"/>
    <x v="13"/>
    <x v="6"/>
  </r>
  <r>
    <s v="SO0856"/>
    <s v="PD0011"/>
    <n v="53"/>
    <n v="0.13"/>
    <n v="108773490"/>
    <s v="SO0856-PD0011"/>
    <x v="2"/>
    <x v="2"/>
  </r>
  <r>
    <s v="SO0857"/>
    <s v="PD0007"/>
    <n v="143"/>
    <n v="0.09"/>
    <n v="416416000"/>
    <s v="SO0857-PD0007"/>
    <x v="9"/>
    <x v="6"/>
  </r>
  <r>
    <s v="SO0857"/>
    <s v="PD0015"/>
    <n v="63"/>
    <n v="0.2"/>
    <n v="6849360"/>
    <s v="SO0857-PD0015"/>
    <x v="1"/>
    <x v="1"/>
  </r>
  <r>
    <s v="SO0857"/>
    <s v="PD0010"/>
    <n v="49"/>
    <n v="0.23"/>
    <n v="12262250"/>
    <s v="SO0857-PD0010"/>
    <x v="5"/>
    <x v="5"/>
  </r>
  <r>
    <s v="SO0857"/>
    <s v="PD0013"/>
    <n v="137"/>
    <n v="0.16"/>
    <n v="55123320"/>
    <s v="SO0857-PD0013"/>
    <x v="16"/>
    <x v="8"/>
  </r>
  <r>
    <s v="SO0858"/>
    <s v="PD0018"/>
    <n v="70"/>
    <n v="0.25"/>
    <n v="27930000"/>
    <s v="SO0858-PD0018"/>
    <x v="6"/>
    <x v="1"/>
  </r>
  <r>
    <s v="SO0858"/>
    <s v="PD0019"/>
    <n v="83"/>
    <n v="0.14000000000000001"/>
    <n v="181947620"/>
    <s v="SO0858-PD0019"/>
    <x v="11"/>
    <x v="1"/>
  </r>
  <r>
    <s v="SO0858"/>
    <s v="PD0014"/>
    <n v="108"/>
    <n v="0.11"/>
    <n v="25664040"/>
    <s v="SO0858-PD0014"/>
    <x v="4"/>
    <x v="4"/>
  </r>
  <r>
    <s v="SO0858"/>
    <s v="PD0008"/>
    <n v="92"/>
    <n v="0.08"/>
    <n v="12611360"/>
    <s v="SO0858-PD0008"/>
    <x v="3"/>
    <x v="3"/>
  </r>
  <r>
    <s v="SO0858"/>
    <s v="PD0009"/>
    <n v="65"/>
    <n v="0.21"/>
    <n v="6624150"/>
    <s v="SO0858-PD0009"/>
    <x v="10"/>
    <x v="5"/>
  </r>
  <r>
    <s v="SO0858"/>
    <s v="PD0011"/>
    <n v="118"/>
    <n v="0.05"/>
    <n v="264443900"/>
    <s v="SO0858-PD0011"/>
    <x v="2"/>
    <x v="2"/>
  </r>
  <r>
    <s v="SO0859"/>
    <s v="PD0020"/>
    <n v="51"/>
    <n v="0.24"/>
    <n v="12441960"/>
    <s v="SO0859-PD0020"/>
    <x v="8"/>
    <x v="1"/>
  </r>
  <r>
    <s v="SO0859"/>
    <s v="PD0008"/>
    <n v="47"/>
    <n v="0.09"/>
    <n v="6372730"/>
    <s v="SO0859-PD0008"/>
    <x v="3"/>
    <x v="3"/>
  </r>
  <r>
    <s v="SO0861"/>
    <s v="PD0020"/>
    <n v="46"/>
    <n v="0.11"/>
    <n v="13141740"/>
    <s v="SO0861-PD0020"/>
    <x v="8"/>
    <x v="1"/>
  </r>
  <r>
    <s v="SO0861"/>
    <s v="PD0001"/>
    <n v="140"/>
    <n v="0.21"/>
    <n v="27539400"/>
    <s v="SO0861-PD0001"/>
    <x v="12"/>
    <x v="0"/>
  </r>
  <r>
    <s v="SO0861"/>
    <s v="PD0008"/>
    <n v="99"/>
    <n v="0.08"/>
    <n v="13570920"/>
    <s v="SO0861-PD0008"/>
    <x v="3"/>
    <x v="3"/>
  </r>
  <r>
    <s v="SO0861"/>
    <s v="PD0006"/>
    <n v="146"/>
    <n v="0.23"/>
    <n v="23495780"/>
    <s v="SO0861-PD0006"/>
    <x v="13"/>
    <x v="6"/>
  </r>
  <r>
    <s v="SO0862"/>
    <s v="PD0001"/>
    <n v="66"/>
    <n v="0.05"/>
    <n v="15612300"/>
    <s v="SO0862-PD0001"/>
    <x v="12"/>
    <x v="0"/>
  </r>
  <r>
    <s v="SO0862"/>
    <s v="PD0018"/>
    <n v="110"/>
    <n v="0.08"/>
    <n v="53838400"/>
    <s v="SO0862-PD0018"/>
    <x v="6"/>
    <x v="1"/>
  </r>
  <r>
    <s v="SO0863"/>
    <s v="PD0003"/>
    <n v="45"/>
    <n v="0.14000000000000001"/>
    <n v="36029700"/>
    <s v="SO0863-PD0003"/>
    <x v="14"/>
    <x v="7"/>
  </r>
  <r>
    <s v="SO0864"/>
    <s v="PD0017"/>
    <n v="40"/>
    <n v="0.13"/>
    <n v="92220000"/>
    <s v="SO0864-PD0017"/>
    <x v="17"/>
    <x v="1"/>
  </r>
  <r>
    <s v="SO0864"/>
    <s v="PD0018"/>
    <n v="49"/>
    <n v="0.17"/>
    <n v="21636440"/>
    <s v="SO0864-PD0018"/>
    <x v="6"/>
    <x v="1"/>
  </r>
  <r>
    <s v="SO0865"/>
    <s v="PD0009"/>
    <n v="130"/>
    <n v="0.06"/>
    <n v="15763800"/>
    <s v="SO0865-PD0009"/>
    <x v="10"/>
    <x v="5"/>
  </r>
  <r>
    <s v="SO0865"/>
    <s v="PD0001"/>
    <n v="127"/>
    <n v="0.05"/>
    <n v="30041850"/>
    <s v="SO0865-PD0001"/>
    <x v="12"/>
    <x v="0"/>
  </r>
  <r>
    <s v="SO0865"/>
    <s v="PD0006"/>
    <n v="63"/>
    <n v="0.06"/>
    <n v="12376980"/>
    <s v="SO0865-PD0006"/>
    <x v="13"/>
    <x v="6"/>
  </r>
  <r>
    <s v="SO0865"/>
    <s v="PD0013"/>
    <n v="45"/>
    <n v="0.23"/>
    <n v="16597350"/>
    <s v="SO0865-PD0013"/>
    <x v="16"/>
    <x v="8"/>
  </r>
  <r>
    <s v="SO0866"/>
    <s v="PD0018"/>
    <n v="27"/>
    <n v="0.21"/>
    <n v="11347560"/>
    <s v="SO0866-PD0018"/>
    <x v="6"/>
    <x v="1"/>
  </r>
  <r>
    <s v="SO0866"/>
    <s v="PD0002"/>
    <n v="62"/>
    <n v="0.16"/>
    <n v="1041600"/>
    <s v="SO0866-PD0002"/>
    <x v="0"/>
    <x v="0"/>
  </r>
  <r>
    <s v="SO0866"/>
    <s v="PD0016"/>
    <n v="44"/>
    <n v="0.06"/>
    <n v="11043120"/>
    <s v="SO0866-PD0016"/>
    <x v="18"/>
    <x v="1"/>
  </r>
  <r>
    <s v="SO0867"/>
    <s v="PD0017"/>
    <n v="105"/>
    <n v="0.22"/>
    <n v="217035000"/>
    <s v="SO0867-PD0017"/>
    <x v="17"/>
    <x v="1"/>
  </r>
  <r>
    <s v="SO0867"/>
    <s v="PD0004"/>
    <n v="99"/>
    <n v="0.08"/>
    <n v="20037600"/>
    <s v="SO0867-PD0004"/>
    <x v="15"/>
    <x v="7"/>
  </r>
  <r>
    <s v="SO0867"/>
    <s v="PD0001"/>
    <n v="69"/>
    <n v="0.11"/>
    <n v="15291090"/>
    <s v="SO0867-PD0001"/>
    <x v="12"/>
    <x v="0"/>
  </r>
  <r>
    <s v="SO0868"/>
    <s v="PD0016"/>
    <n v="37"/>
    <n v="0.13"/>
    <n v="8594730"/>
    <s v="SO0868-PD0016"/>
    <x v="18"/>
    <x v="1"/>
  </r>
  <r>
    <s v="SO0868"/>
    <s v="PD0019"/>
    <n v="68"/>
    <n v="0.09"/>
    <n v="157732120"/>
    <s v="SO0868-PD0019"/>
    <x v="11"/>
    <x v="1"/>
  </r>
  <r>
    <s v="SO0869"/>
    <s v="PD0010"/>
    <n v="92"/>
    <n v="0.11"/>
    <n v="26611000"/>
    <s v="SO0869-PD0010"/>
    <x v="5"/>
    <x v="5"/>
  </r>
  <r>
    <s v="SO0869"/>
    <s v="PD0001"/>
    <n v="126"/>
    <n v="0.05"/>
    <n v="29805300"/>
    <s v="SO0869-PD0001"/>
    <x v="12"/>
    <x v="0"/>
  </r>
  <r>
    <s v="SO0869"/>
    <s v="PD0002"/>
    <n v="117"/>
    <n v="0.12"/>
    <n v="2059200"/>
    <s v="SO0869-PD0002"/>
    <x v="0"/>
    <x v="0"/>
  </r>
  <r>
    <s v="SO0870"/>
    <s v="PD0014"/>
    <n v="67"/>
    <n v="0.12"/>
    <n v="15742320"/>
    <s v="SO0870-PD0014"/>
    <x v="4"/>
    <x v="4"/>
  </r>
  <r>
    <s v="SO0870"/>
    <s v="PD0009"/>
    <n v="89"/>
    <n v="0.25"/>
    <n v="8610750"/>
    <s v="SO0870-PD0009"/>
    <x v="10"/>
    <x v="5"/>
  </r>
  <r>
    <s v="SO0870"/>
    <s v="PD0010"/>
    <n v="93"/>
    <n v="0.17"/>
    <n v="25086750"/>
    <s v="SO0870-PD0010"/>
    <x v="5"/>
    <x v="5"/>
  </r>
  <r>
    <s v="SO0871"/>
    <s v="PD0001"/>
    <n v="47"/>
    <n v="0.08"/>
    <n v="10766760"/>
    <s v="SO0871-PD0001"/>
    <x v="12"/>
    <x v="0"/>
  </r>
  <r>
    <s v="SO0871"/>
    <s v="PD0016"/>
    <n v="123"/>
    <n v="0.2"/>
    <n v="26272800"/>
    <s v="SO0871-PD0016"/>
    <x v="18"/>
    <x v="1"/>
  </r>
  <r>
    <s v="SO0871"/>
    <s v="PD0006"/>
    <n v="142"/>
    <n v="0.1"/>
    <n v="26710200"/>
    <s v="SO0871-PD0006"/>
    <x v="13"/>
    <x v="6"/>
  </r>
  <r>
    <s v="SO0871"/>
    <s v="PD0017"/>
    <n v="148"/>
    <n v="0.16"/>
    <n v="329448000"/>
    <s v="SO0871-PD0017"/>
    <x v="17"/>
    <x v="1"/>
  </r>
  <r>
    <s v="SO0872"/>
    <s v="PD0001"/>
    <n v="51"/>
    <n v="0.22"/>
    <n v="9905220"/>
    <s v="SO0872-PD0001"/>
    <x v="12"/>
    <x v="0"/>
  </r>
  <r>
    <s v="SO0872"/>
    <s v="PD0019"/>
    <n v="97"/>
    <n v="0.16"/>
    <n v="207692520"/>
    <s v="SO0872-PD0019"/>
    <x v="11"/>
    <x v="1"/>
  </r>
  <r>
    <s v="SO0872"/>
    <s v="PD0018"/>
    <n v="134"/>
    <n v="0.1"/>
    <n v="64159200"/>
    <s v="SO0872-PD0018"/>
    <x v="6"/>
    <x v="1"/>
  </r>
  <r>
    <s v="SO0872"/>
    <s v="PD0011"/>
    <n v="53"/>
    <n v="0.21"/>
    <n v="98771330"/>
    <s v="SO0872-PD0011"/>
    <x v="2"/>
    <x v="2"/>
  </r>
  <r>
    <s v="SO0872"/>
    <s v="PD0004"/>
    <n v="55"/>
    <n v="0.17"/>
    <n v="10043000"/>
    <s v="SO0872-PD0004"/>
    <x v="15"/>
    <x v="7"/>
  </r>
  <r>
    <s v="SO0873"/>
    <s v="PD0011"/>
    <n v="44"/>
    <n v="0.12"/>
    <n v="91340480"/>
    <s v="SO0873-PD0011"/>
    <x v="2"/>
    <x v="2"/>
  </r>
  <r>
    <s v="SO0873"/>
    <s v="PD0012"/>
    <n v="150"/>
    <n v="0.13"/>
    <n v="735889500"/>
    <s v="SO0873-PD0012"/>
    <x v="7"/>
    <x v="2"/>
  </r>
  <r>
    <s v="SO0873"/>
    <s v="PD0013"/>
    <n v="143"/>
    <n v="0.14000000000000001"/>
    <n v="58907420"/>
    <s v="SO0873-PD0013"/>
    <x v="16"/>
    <x v="8"/>
  </r>
  <r>
    <s v="SO0873"/>
    <s v="PD0008"/>
    <n v="90"/>
    <n v="0.06"/>
    <n v="12605400"/>
    <s v="SO0873-PD0008"/>
    <x v="3"/>
    <x v="3"/>
  </r>
  <r>
    <s v="SO0873"/>
    <s v="PD0020"/>
    <n v="113"/>
    <n v="0.06"/>
    <n v="34096620"/>
    <s v="SO0873-PD0020"/>
    <x v="8"/>
    <x v="1"/>
  </r>
  <r>
    <s v="SO0873"/>
    <s v="PD0009"/>
    <n v="64"/>
    <n v="0.22"/>
    <n v="6439680"/>
    <s v="SO0873-PD0009"/>
    <x v="10"/>
    <x v="5"/>
  </r>
  <r>
    <s v="SO0874"/>
    <s v="PD0009"/>
    <n v="149"/>
    <n v="0.22"/>
    <n v="14992380"/>
    <s v="SO0874-PD0009"/>
    <x v="10"/>
    <x v="5"/>
  </r>
  <r>
    <s v="SO0874"/>
    <s v="PD0016"/>
    <n v="101"/>
    <n v="0.14000000000000001"/>
    <n v="23191620"/>
    <s v="SO0874-PD0016"/>
    <x v="18"/>
    <x v="1"/>
  </r>
  <r>
    <s v="SO0874"/>
    <s v="PD0006"/>
    <n v="97"/>
    <n v="0.18"/>
    <n v="16623860.000000002"/>
    <s v="SO0874-PD0006"/>
    <x v="13"/>
    <x v="6"/>
  </r>
  <r>
    <s v="SO0874"/>
    <s v="PD0014"/>
    <n v="51"/>
    <n v="0.1"/>
    <n v="12255300"/>
    <s v="SO0874-PD0014"/>
    <x v="4"/>
    <x v="4"/>
  </r>
  <r>
    <s v="SO0875"/>
    <s v="PD0015"/>
    <n v="149"/>
    <n v="0.06"/>
    <n v="19034154"/>
    <s v="SO0875-PD0015"/>
    <x v="1"/>
    <x v="1"/>
  </r>
  <r>
    <s v="SO0875"/>
    <s v="PD0009"/>
    <n v="138"/>
    <n v="0.22"/>
    <n v="13885560"/>
    <s v="SO0875-PD0009"/>
    <x v="10"/>
    <x v="5"/>
  </r>
  <r>
    <s v="SO0875"/>
    <s v="PD0013"/>
    <n v="39"/>
    <n v="0.09"/>
    <n v="16999710"/>
    <s v="SO0875-PD0013"/>
    <x v="16"/>
    <x v="8"/>
  </r>
  <r>
    <s v="SO0875"/>
    <s v="PD0018"/>
    <n v="36"/>
    <n v="0.25"/>
    <n v="14364000"/>
    <s v="SO0875-PD0018"/>
    <x v="6"/>
    <x v="1"/>
  </r>
  <r>
    <s v="SO0875"/>
    <s v="PD0006"/>
    <n v="134"/>
    <n v="0.19"/>
    <n v="22684860"/>
    <s v="SO0875-PD0006"/>
    <x v="13"/>
    <x v="6"/>
  </r>
  <r>
    <s v="SO0876"/>
    <s v="PD0011"/>
    <n v="33"/>
    <n v="0.14000000000000001"/>
    <n v="66948420"/>
    <s v="SO0876-PD0011"/>
    <x v="2"/>
    <x v="2"/>
  </r>
  <r>
    <s v="SO0876"/>
    <s v="PD0004"/>
    <n v="51"/>
    <n v="0.24"/>
    <n v="8527200"/>
    <s v="SO0876-PD0004"/>
    <x v="15"/>
    <x v="7"/>
  </r>
  <r>
    <s v="SO0876"/>
    <s v="PD0001"/>
    <n v="110"/>
    <n v="0.05"/>
    <n v="26020500"/>
    <s v="SO0876-PD0001"/>
    <x v="12"/>
    <x v="0"/>
  </r>
  <r>
    <s v="SO0877"/>
    <s v="PD0011"/>
    <n v="43"/>
    <n v="0.18"/>
    <n v="83178340"/>
    <s v="SO0877-PD0011"/>
    <x v="2"/>
    <x v="2"/>
  </r>
  <r>
    <s v="SO0877"/>
    <s v="PD0007"/>
    <n v="46"/>
    <n v="0.11"/>
    <n v="131008000"/>
    <s v="SO0877-PD0007"/>
    <x v="9"/>
    <x v="6"/>
  </r>
  <r>
    <s v="SO0878"/>
    <s v="PD0020"/>
    <n v="52"/>
    <n v="0.14000000000000001"/>
    <n v="14355120"/>
    <s v="SO0878-PD0020"/>
    <x v="8"/>
    <x v="1"/>
  </r>
  <r>
    <s v="SO0879"/>
    <s v="PD0007"/>
    <n v="90"/>
    <n v="0.12"/>
    <n v="253440000"/>
    <s v="SO0879-PD0007"/>
    <x v="9"/>
    <x v="6"/>
  </r>
  <r>
    <s v="SO0879"/>
    <s v="PD0006"/>
    <n v="84"/>
    <n v="0.14000000000000001"/>
    <n v="15098160"/>
    <s v="SO0879-PD0006"/>
    <x v="13"/>
    <x v="6"/>
  </r>
  <r>
    <s v="SO0879"/>
    <s v="PD0010"/>
    <n v="39"/>
    <n v="0.22"/>
    <n v="9886500"/>
    <s v="SO0879-PD0010"/>
    <x v="5"/>
    <x v="5"/>
  </r>
  <r>
    <s v="SO0879"/>
    <s v="PD0004"/>
    <n v="127"/>
    <n v="0.2"/>
    <n v="22352000"/>
    <s v="SO0879-PD0004"/>
    <x v="15"/>
    <x v="7"/>
  </r>
  <r>
    <s v="SO0879"/>
    <s v="PD0013"/>
    <n v="113"/>
    <n v="0.13"/>
    <n v="47090490"/>
    <s v="SO0879-PD0013"/>
    <x v="16"/>
    <x v="8"/>
  </r>
  <r>
    <s v="SO0881"/>
    <s v="PD0014"/>
    <n v="126"/>
    <n v="0.25"/>
    <n v="25231500"/>
    <s v="SO0881-PD0014"/>
    <x v="4"/>
    <x v="4"/>
  </r>
  <r>
    <s v="SO0881"/>
    <s v="PD0001"/>
    <n v="76"/>
    <n v="0.08"/>
    <n v="17410080"/>
    <s v="SO0881-PD0001"/>
    <x v="12"/>
    <x v="0"/>
  </r>
  <r>
    <s v="SO0881"/>
    <s v="PD0002"/>
    <n v="42"/>
    <n v="0.19"/>
    <n v="680400"/>
    <s v="SO0881-PD0002"/>
    <x v="0"/>
    <x v="0"/>
  </r>
  <r>
    <s v="SO0881"/>
    <s v="PD0007"/>
    <n v="75"/>
    <n v="0.05"/>
    <n v="228000000"/>
    <s v="SO0881-PD0007"/>
    <x v="9"/>
    <x v="6"/>
  </r>
  <r>
    <s v="SO0882"/>
    <s v="PD0013"/>
    <n v="62"/>
    <n v="0.06"/>
    <n v="27916120"/>
    <s v="SO0882-PD0013"/>
    <x v="16"/>
    <x v="8"/>
  </r>
  <r>
    <s v="SO0882"/>
    <s v="PD0001"/>
    <n v="126"/>
    <n v="0.12"/>
    <n v="27609120"/>
    <s v="SO0882-PD0001"/>
    <x v="12"/>
    <x v="0"/>
  </r>
  <r>
    <s v="SO0882"/>
    <s v="PD0017"/>
    <n v="83"/>
    <n v="0.25"/>
    <n v="164962500"/>
    <s v="SO0882-PD0017"/>
    <x v="17"/>
    <x v="1"/>
  </r>
  <r>
    <s v="SO0883"/>
    <s v="PD0015"/>
    <n v="40"/>
    <n v="0.13"/>
    <n v="4729320"/>
    <s v="SO0883-PD0015"/>
    <x v="1"/>
    <x v="1"/>
  </r>
  <r>
    <s v="SO0883"/>
    <s v="PD0003"/>
    <n v="56"/>
    <n v="0.08"/>
    <n v="47965120"/>
    <s v="SO0883-PD0003"/>
    <x v="14"/>
    <x v="7"/>
  </r>
  <r>
    <s v="SO0883"/>
    <s v="PD0001"/>
    <n v="90"/>
    <n v="0.13"/>
    <n v="19496700"/>
    <s v="SO0883-PD0001"/>
    <x v="12"/>
    <x v="0"/>
  </r>
  <r>
    <s v="SO0883"/>
    <s v="PD0007"/>
    <n v="46"/>
    <n v="0.09"/>
    <n v="133952000"/>
    <s v="SO0883-PD0007"/>
    <x v="9"/>
    <x v="6"/>
  </r>
  <r>
    <s v="SO0883"/>
    <s v="PD0008"/>
    <n v="105"/>
    <n v="0.19"/>
    <n v="12672450"/>
    <s v="SO0883-PD0008"/>
    <x v="3"/>
    <x v="3"/>
  </r>
  <r>
    <s v="SO0884"/>
    <s v="PD0009"/>
    <n v="77"/>
    <n v="0.22"/>
    <n v="7747740"/>
    <s v="SO0884-PD0009"/>
    <x v="10"/>
    <x v="5"/>
  </r>
  <r>
    <s v="SO0884"/>
    <s v="PD0015"/>
    <n v="98"/>
    <n v="0.1"/>
    <n v="11986380"/>
    <s v="SO0884-PD0015"/>
    <x v="1"/>
    <x v="1"/>
  </r>
  <r>
    <s v="SO0884"/>
    <s v="PD0016"/>
    <n v="38"/>
    <n v="0.21"/>
    <n v="8015340"/>
    <s v="SO0884-PD0016"/>
    <x v="18"/>
    <x v="1"/>
  </r>
  <r>
    <s v="SO0884"/>
    <s v="PD0008"/>
    <n v="139"/>
    <n v="0.09"/>
    <n v="18847010"/>
    <s v="SO0884-PD0008"/>
    <x v="3"/>
    <x v="3"/>
  </r>
  <r>
    <s v="SO0884"/>
    <s v="PD0004"/>
    <n v="36"/>
    <n v="0.16"/>
    <n v="6652800"/>
    <s v="SO0884-PD0004"/>
    <x v="15"/>
    <x v="7"/>
  </r>
  <r>
    <s v="SO0885"/>
    <s v="PD0010"/>
    <n v="137"/>
    <n v="7.0000000000000007E-2"/>
    <n v="41408250"/>
    <s v="SO0885-PD0010"/>
    <x v="5"/>
    <x v="5"/>
  </r>
  <r>
    <s v="SO0886"/>
    <s v="PD0003"/>
    <n v="66"/>
    <n v="0.2"/>
    <n v="49156800"/>
    <s v="SO0886-PD0003"/>
    <x v="14"/>
    <x v="7"/>
  </r>
  <r>
    <s v="SO0886"/>
    <s v="PD0016"/>
    <n v="143"/>
    <n v="0.16"/>
    <n v="32072040"/>
    <s v="SO0886-PD0016"/>
    <x v="18"/>
    <x v="1"/>
  </r>
  <r>
    <s v="SO0886"/>
    <s v="PD0018"/>
    <n v="112"/>
    <n v="0.08"/>
    <n v="54817280"/>
    <s v="SO0886-PD0018"/>
    <x v="6"/>
    <x v="1"/>
  </r>
  <r>
    <s v="SO0887"/>
    <s v="PD0014"/>
    <n v="107"/>
    <n v="0.19"/>
    <n v="23140890"/>
    <s v="SO0887-PD0014"/>
    <x v="4"/>
    <x v="4"/>
  </r>
  <r>
    <s v="SO0887"/>
    <s v="PD0018"/>
    <n v="35"/>
    <n v="0.11"/>
    <n v="16571800"/>
    <s v="SO0887-PD0018"/>
    <x v="6"/>
    <x v="1"/>
  </r>
  <r>
    <s v="SO0888"/>
    <s v="PD0006"/>
    <n v="46"/>
    <n v="0.17"/>
    <n v="7979620"/>
    <s v="SO0888-PD0006"/>
    <x v="13"/>
    <x v="6"/>
  </r>
  <r>
    <s v="SO0888"/>
    <s v="PD0016"/>
    <n v="57"/>
    <n v="0.23"/>
    <n v="11718630"/>
    <s v="SO0888-PD0016"/>
    <x v="18"/>
    <x v="1"/>
  </r>
  <r>
    <s v="SO0889"/>
    <s v="PD0017"/>
    <n v="130"/>
    <n v="0.19"/>
    <n v="279045000"/>
    <s v="SO0889-PD0017"/>
    <x v="17"/>
    <x v="1"/>
  </r>
  <r>
    <s v="SO0889"/>
    <s v="PD0009"/>
    <n v="61"/>
    <n v="0.17"/>
    <n v="6531270"/>
    <s v="SO0889-PD0009"/>
    <x v="10"/>
    <x v="5"/>
  </r>
  <r>
    <s v="SO0889"/>
    <s v="PD0012"/>
    <n v="77"/>
    <n v="0.19"/>
    <n v="351704430"/>
    <s v="SO0889-PD0012"/>
    <x v="7"/>
    <x v="2"/>
  </r>
  <r>
    <s v="SO0890"/>
    <s v="PD0002"/>
    <n v="84"/>
    <n v="0.14000000000000001"/>
    <n v="1444800"/>
    <s v="SO0890-PD0002"/>
    <x v="0"/>
    <x v="0"/>
  </r>
  <r>
    <s v="SO0890"/>
    <s v="PD0001"/>
    <n v="46"/>
    <n v="0.1"/>
    <n v="10308600"/>
    <s v="SO0890-PD0001"/>
    <x v="12"/>
    <x v="0"/>
  </r>
  <r>
    <s v="SO0890"/>
    <s v="PD0009"/>
    <n v="76"/>
    <n v="0.09"/>
    <n v="8921640"/>
    <s v="SO0890-PD0009"/>
    <x v="10"/>
    <x v="5"/>
  </r>
  <r>
    <s v="SO0890"/>
    <s v="PD0012"/>
    <n v="137"/>
    <n v="0.14000000000000001"/>
    <n v="664386980"/>
    <s v="SO0890-PD0012"/>
    <x v="7"/>
    <x v="2"/>
  </r>
  <r>
    <s v="SO0890"/>
    <s v="PD0003"/>
    <n v="119"/>
    <n v="0.11"/>
    <n v="98602210"/>
    <s v="SO0890-PD0003"/>
    <x v="14"/>
    <x v="7"/>
  </r>
  <r>
    <s v="SO0891"/>
    <s v="PD0018"/>
    <n v="113"/>
    <n v="0.23"/>
    <n v="46289320"/>
    <s v="SO0891-PD0018"/>
    <x v="6"/>
    <x v="1"/>
  </r>
  <r>
    <s v="SO0891"/>
    <s v="PD0019"/>
    <n v="45"/>
    <n v="0.25"/>
    <n v="86028750"/>
    <s v="SO0891-PD0019"/>
    <x v="11"/>
    <x v="1"/>
  </r>
  <r>
    <s v="SO0891"/>
    <s v="PD0002"/>
    <n v="109"/>
    <n v="0.17"/>
    <n v="1809400"/>
    <s v="SO0891-PD0002"/>
    <x v="0"/>
    <x v="0"/>
  </r>
  <r>
    <s v="SO0892"/>
    <s v="PD0014"/>
    <n v="86"/>
    <n v="0.21"/>
    <n v="18139980"/>
    <s v="SO0892-PD0014"/>
    <x v="4"/>
    <x v="4"/>
  </r>
  <r>
    <s v="SO0892"/>
    <s v="PD0020"/>
    <n v="27"/>
    <n v="0.11"/>
    <n v="7713630"/>
    <s v="SO0892-PD0020"/>
    <x v="8"/>
    <x v="1"/>
  </r>
  <r>
    <s v="SO0892"/>
    <s v="PD0010"/>
    <n v="57"/>
    <n v="0.14000000000000001"/>
    <n v="15931500"/>
    <s v="SO0892-PD0010"/>
    <x v="5"/>
    <x v="5"/>
  </r>
  <r>
    <s v="SO0892"/>
    <s v="PD0007"/>
    <n v="45"/>
    <n v="0.2"/>
    <n v="115200000"/>
    <s v="SO0892-PD0007"/>
    <x v="9"/>
    <x v="6"/>
  </r>
  <r>
    <s v="SO0893"/>
    <s v="PD0011"/>
    <n v="137"/>
    <n v="7.0000000000000007E-2"/>
    <n v="300560190"/>
    <s v="SO0893-PD0011"/>
    <x v="2"/>
    <x v="2"/>
  </r>
  <r>
    <s v="SO0893"/>
    <s v="PD0016"/>
    <n v="60"/>
    <n v="0.1"/>
    <n v="14418000"/>
    <s v="SO0893-PD0016"/>
    <x v="18"/>
    <x v="1"/>
  </r>
  <r>
    <s v="SO0894"/>
    <s v="PD0010"/>
    <n v="108"/>
    <n v="0.09"/>
    <n v="31941000"/>
    <s v="SO0894-PD0010"/>
    <x v="5"/>
    <x v="5"/>
  </r>
  <r>
    <s v="SO0894"/>
    <s v="PD0007"/>
    <n v="43"/>
    <n v="0.21"/>
    <n v="108704000"/>
    <s v="SO0894-PD0007"/>
    <x v="9"/>
    <x v="6"/>
  </r>
  <r>
    <s v="SO0895"/>
    <s v="PD0010"/>
    <n v="55"/>
    <n v="0.19"/>
    <n v="14478750.000000002"/>
    <s v="SO0895-PD0010"/>
    <x v="5"/>
    <x v="5"/>
  </r>
  <r>
    <s v="SO0895"/>
    <s v="PD0018"/>
    <n v="58"/>
    <n v="0.15"/>
    <n v="26227600"/>
    <s v="SO0895-PD0018"/>
    <x v="6"/>
    <x v="1"/>
  </r>
  <r>
    <s v="SO0895"/>
    <s v="PD0014"/>
    <n v="75"/>
    <n v="0.22"/>
    <n v="15619500"/>
    <s v="SO0895-PD0014"/>
    <x v="4"/>
    <x v="4"/>
  </r>
  <r>
    <s v="SO0895"/>
    <s v="PD0011"/>
    <n v="29"/>
    <n v="0.2"/>
    <n v="54728800"/>
    <s v="SO0895-PD0011"/>
    <x v="2"/>
    <x v="2"/>
  </r>
  <r>
    <s v="SO0895"/>
    <s v="PD0019"/>
    <n v="63"/>
    <n v="0.06"/>
    <n v="150951780"/>
    <s v="SO0895-PD0019"/>
    <x v="11"/>
    <x v="1"/>
  </r>
  <r>
    <s v="SO0895"/>
    <s v="PD0015"/>
    <n v="72"/>
    <n v="0.2"/>
    <n v="7827840"/>
    <s v="SO0895-PD0015"/>
    <x v="1"/>
    <x v="1"/>
  </r>
  <r>
    <s v="SO0896"/>
    <s v="PD0011"/>
    <n v="98"/>
    <n v="0.1"/>
    <n v="208063800"/>
    <s v="SO0896-PD0011"/>
    <x v="2"/>
    <x v="2"/>
  </r>
  <r>
    <s v="SO0896"/>
    <s v="PD0002"/>
    <n v="65"/>
    <n v="0.14000000000000001"/>
    <n v="1118000"/>
    <s v="SO0896-PD0002"/>
    <x v="0"/>
    <x v="0"/>
  </r>
  <r>
    <s v="SO0896"/>
    <s v="PD0009"/>
    <n v="123"/>
    <n v="0.13"/>
    <n v="13804290"/>
    <s v="SO0896-PD0009"/>
    <x v="10"/>
    <x v="5"/>
  </r>
  <r>
    <s v="SO0896"/>
    <s v="PD0006"/>
    <n v="64"/>
    <n v="0.16"/>
    <n v="11235840"/>
    <s v="SO0896-PD0006"/>
    <x v="13"/>
    <x v="6"/>
  </r>
  <r>
    <s v="SO0897"/>
    <s v="PD0007"/>
    <n v="149"/>
    <n v="0.12"/>
    <n v="419584000"/>
    <s v="SO0897-PD0007"/>
    <x v="9"/>
    <x v="6"/>
  </r>
  <r>
    <s v="SO0897"/>
    <s v="PD0003"/>
    <n v="131"/>
    <n v="0.16"/>
    <n v="102447240"/>
    <s v="SO0897-PD0003"/>
    <x v="14"/>
    <x v="7"/>
  </r>
  <r>
    <s v="SO0898"/>
    <s v="PD0008"/>
    <n v="80"/>
    <n v="0.11"/>
    <n v="10608800"/>
    <s v="SO0898-PD0008"/>
    <x v="3"/>
    <x v="3"/>
  </r>
  <r>
    <s v="SO0898"/>
    <s v="PD0020"/>
    <n v="87"/>
    <n v="0.05"/>
    <n v="26530650"/>
    <s v="SO0898-PD0020"/>
    <x v="8"/>
    <x v="1"/>
  </r>
  <r>
    <s v="SO0898"/>
    <s v="PD0019"/>
    <n v="130"/>
    <n v="0.08"/>
    <n v="304860400"/>
    <s v="SO0898-PD0019"/>
    <x v="11"/>
    <x v="1"/>
  </r>
  <r>
    <s v="SO0898"/>
    <s v="PD0001"/>
    <n v="147"/>
    <n v="0.11"/>
    <n v="32576670"/>
    <s v="SO0898-PD0001"/>
    <x v="12"/>
    <x v="0"/>
  </r>
  <r>
    <s v="SO0899"/>
    <s v="PD0015"/>
    <n v="135"/>
    <n v="0.11"/>
    <n v="16328385"/>
    <s v="SO0899-PD0015"/>
    <x v="1"/>
    <x v="1"/>
  </r>
  <r>
    <s v="SO0899"/>
    <s v="PD0019"/>
    <n v="71"/>
    <n v="0.16"/>
    <n v="152022360"/>
    <s v="SO0899-PD0019"/>
    <x v="11"/>
    <x v="1"/>
  </r>
  <r>
    <s v="SO0900"/>
    <s v="PD0005"/>
    <n v="32"/>
    <n v="0.2"/>
    <n v="56192000"/>
    <s v="SO0900-PD0005"/>
    <x v="19"/>
    <x v="6"/>
  </r>
  <r>
    <s v="SO0900"/>
    <s v="PD0016"/>
    <n v="125"/>
    <n v="0.05"/>
    <n v="31706250"/>
    <s v="SO0900-PD0016"/>
    <x v="18"/>
    <x v="1"/>
  </r>
  <r>
    <s v="SO0900"/>
    <s v="PD0015"/>
    <n v="72"/>
    <n v="0.14000000000000001"/>
    <n v="8414928"/>
    <s v="SO0900-PD0015"/>
    <x v="1"/>
    <x v="1"/>
  </r>
  <r>
    <s v="SO0901"/>
    <s v="PD0019"/>
    <n v="40"/>
    <n v="0.2"/>
    <n v="81568000"/>
    <s v="SO0901-PD0019"/>
    <x v="11"/>
    <x v="1"/>
  </r>
  <r>
    <s v="SO0901"/>
    <s v="PD0014"/>
    <n v="38"/>
    <n v="0.09"/>
    <n v="9232860"/>
    <s v="SO0901-PD0014"/>
    <x v="4"/>
    <x v="4"/>
  </r>
  <r>
    <s v="SO0901"/>
    <s v="PD0004"/>
    <n v="82"/>
    <n v="0.21"/>
    <n v="14251600"/>
    <s v="SO0901-PD0004"/>
    <x v="15"/>
    <x v="7"/>
  </r>
  <r>
    <s v="SO0901"/>
    <s v="PD0017"/>
    <n v="126"/>
    <n v="0.11"/>
    <n v="297171000"/>
    <s v="SO0901-PD0017"/>
    <x v="17"/>
    <x v="1"/>
  </r>
  <r>
    <s v="SO0903"/>
    <s v="PD0017"/>
    <n v="97"/>
    <n v="0.18"/>
    <n v="210781000.00000003"/>
    <s v="SO0903-PD0017"/>
    <x v="17"/>
    <x v="1"/>
  </r>
  <r>
    <s v="SO0903"/>
    <s v="PD0015"/>
    <n v="102"/>
    <n v="0.19"/>
    <n v="11228058"/>
    <s v="SO0903-PD0015"/>
    <x v="1"/>
    <x v="1"/>
  </r>
  <r>
    <s v="SO0903"/>
    <s v="PD0010"/>
    <n v="77"/>
    <n v="0.1"/>
    <n v="22522500"/>
    <s v="SO0903-PD0010"/>
    <x v="5"/>
    <x v="5"/>
  </r>
  <r>
    <s v="SO0903"/>
    <s v="PD0002"/>
    <n v="63"/>
    <n v="0.14000000000000001"/>
    <n v="1083600"/>
    <s v="SO0903-PD0002"/>
    <x v="0"/>
    <x v="0"/>
  </r>
  <r>
    <s v="SO0903"/>
    <s v="PD0018"/>
    <n v="38"/>
    <n v="0.09"/>
    <n v="18396560"/>
    <s v="SO0903-PD0018"/>
    <x v="6"/>
    <x v="1"/>
  </r>
  <r>
    <s v="SO0904"/>
    <s v="PD0019"/>
    <n v="68"/>
    <n v="0.22"/>
    <n v="135198960"/>
    <s v="SO0904-PD0019"/>
    <x v="11"/>
    <x v="1"/>
  </r>
  <r>
    <s v="SO0905"/>
    <s v="PD0016"/>
    <n v="49"/>
    <n v="0.2"/>
    <n v="10466400"/>
    <s v="SO0905-PD0016"/>
    <x v="18"/>
    <x v="1"/>
  </r>
  <r>
    <s v="SO0905"/>
    <s v="PD0018"/>
    <n v="108"/>
    <n v="0.2"/>
    <n v="45964800"/>
    <s v="SO0905-PD0018"/>
    <x v="6"/>
    <x v="1"/>
  </r>
  <r>
    <s v="SO0906"/>
    <s v="PD0013"/>
    <n v="138"/>
    <n v="0.06"/>
    <n v="62135880"/>
    <s v="SO0906-PD0013"/>
    <x v="16"/>
    <x v="8"/>
  </r>
  <r>
    <s v="SO0906"/>
    <s v="PD0001"/>
    <n v="29"/>
    <n v="0.22"/>
    <n v="5632380"/>
    <s v="SO0906-PD0001"/>
    <x v="12"/>
    <x v="0"/>
  </r>
  <r>
    <s v="SO0906"/>
    <s v="PD0012"/>
    <n v="95"/>
    <n v="0.2"/>
    <n v="428564000"/>
    <s v="SO0906-PD0012"/>
    <x v="7"/>
    <x v="2"/>
  </r>
  <r>
    <s v="SO0907"/>
    <s v="PD0009"/>
    <n v="91"/>
    <n v="0.08"/>
    <n v="10799880"/>
    <s v="SO0907-PD0009"/>
    <x v="10"/>
    <x v="5"/>
  </r>
  <r>
    <s v="SO0907"/>
    <s v="PD0001"/>
    <n v="144"/>
    <n v="0.16"/>
    <n v="30119040"/>
    <s v="SO0907-PD0001"/>
    <x v="12"/>
    <x v="0"/>
  </r>
  <r>
    <s v="SO0907"/>
    <s v="PD0007"/>
    <n v="36"/>
    <n v="0.2"/>
    <n v="92160000"/>
    <s v="SO0907-PD0007"/>
    <x v="9"/>
    <x v="6"/>
  </r>
  <r>
    <s v="SO0908"/>
    <s v="PD0012"/>
    <n v="69"/>
    <n v="0.24"/>
    <n v="295709160"/>
    <s v="SO0908-PD0012"/>
    <x v="7"/>
    <x v="2"/>
  </r>
  <r>
    <s v="SO0908"/>
    <s v="PD0017"/>
    <n v="44"/>
    <n v="0.19"/>
    <n v="94446000"/>
    <s v="SO0908-PD0017"/>
    <x v="17"/>
    <x v="1"/>
  </r>
  <r>
    <s v="SO0908"/>
    <s v="PD0002"/>
    <n v="133"/>
    <n v="0.05"/>
    <n v="2527000"/>
    <s v="SO0908-PD0002"/>
    <x v="0"/>
    <x v="0"/>
  </r>
  <r>
    <s v="SO0909"/>
    <s v="PD0002"/>
    <n v="68"/>
    <n v="7.0000000000000007E-2"/>
    <n v="1264800"/>
    <s v="SO0909-PD0002"/>
    <x v="0"/>
    <x v="0"/>
  </r>
  <r>
    <s v="SO0909"/>
    <s v="PD0011"/>
    <n v="137"/>
    <n v="0.23"/>
    <n v="248850910"/>
    <s v="SO0909-PD0011"/>
    <x v="2"/>
    <x v="2"/>
  </r>
  <r>
    <s v="SO0909"/>
    <s v="PD0012"/>
    <n v="104"/>
    <n v="0.17"/>
    <n v="486758480"/>
    <s v="SO0909-PD0012"/>
    <x v="7"/>
    <x v="2"/>
  </r>
  <r>
    <s v="SO0910"/>
    <s v="PD0015"/>
    <n v="44"/>
    <n v="0.05"/>
    <n v="5680620"/>
    <s v="SO0910-PD0015"/>
    <x v="1"/>
    <x v="1"/>
  </r>
  <r>
    <s v="SO0911"/>
    <s v="PD0014"/>
    <n v="137"/>
    <n v="0.23"/>
    <n v="28165830"/>
    <s v="SO0911-PD0014"/>
    <x v="4"/>
    <x v="4"/>
  </r>
  <r>
    <s v="SO0911"/>
    <s v="PD0015"/>
    <n v="75"/>
    <n v="0.16"/>
    <n v="8561700"/>
    <s v="SO0911-PD0015"/>
    <x v="1"/>
    <x v="1"/>
  </r>
  <r>
    <s v="SO0911"/>
    <s v="PD0012"/>
    <n v="150"/>
    <n v="0.11"/>
    <n v="752806500"/>
    <s v="SO0911-PD0012"/>
    <x v="7"/>
    <x v="2"/>
  </r>
  <r>
    <s v="SO0911"/>
    <s v="PD0018"/>
    <n v="141"/>
    <n v="0.06"/>
    <n v="70511280"/>
    <s v="SO0911-PD0018"/>
    <x v="6"/>
    <x v="1"/>
  </r>
  <r>
    <s v="SO0912"/>
    <s v="PD0008"/>
    <n v="118"/>
    <n v="0.15"/>
    <n v="14944700"/>
    <s v="SO0912-PD0008"/>
    <x v="3"/>
    <x v="3"/>
  </r>
  <r>
    <s v="SO0912"/>
    <s v="PD0010"/>
    <n v="62"/>
    <n v="0.12"/>
    <n v="17732000"/>
    <s v="SO0912-PD0010"/>
    <x v="5"/>
    <x v="5"/>
  </r>
  <r>
    <s v="SO0913"/>
    <s v="PD0016"/>
    <n v="130"/>
    <n v="0.25"/>
    <n v="26032500"/>
    <s v="SO0913-PD0016"/>
    <x v="18"/>
    <x v="1"/>
  </r>
  <r>
    <s v="SO0913"/>
    <s v="PD0019"/>
    <n v="143"/>
    <n v="0.11"/>
    <n v="324411230"/>
    <s v="SO0913-PD0019"/>
    <x v="11"/>
    <x v="1"/>
  </r>
  <r>
    <s v="SO0914"/>
    <s v="PD0006"/>
    <n v="100"/>
    <n v="0.15"/>
    <n v="17765000"/>
    <s v="SO0914-PD0006"/>
    <x v="13"/>
    <x v="6"/>
  </r>
  <r>
    <s v="SO0914"/>
    <s v="PD0018"/>
    <n v="98"/>
    <n v="0.05"/>
    <n v="49529200"/>
    <s v="SO0914-PD0018"/>
    <x v="6"/>
    <x v="1"/>
  </r>
  <r>
    <s v="SO0914"/>
    <s v="PD0007"/>
    <n v="80"/>
    <n v="0.11"/>
    <n v="227840000"/>
    <s v="SO0914-PD0007"/>
    <x v="9"/>
    <x v="6"/>
  </r>
  <r>
    <s v="SO0915"/>
    <s v="PD0018"/>
    <n v="28"/>
    <n v="0.11"/>
    <n v="13257440"/>
    <s v="SO0915-PD0018"/>
    <x v="6"/>
    <x v="1"/>
  </r>
  <r>
    <s v="SO0916"/>
    <s v="PD0019"/>
    <n v="107"/>
    <n v="0.1"/>
    <n v="245468700"/>
    <s v="SO0916-PD0019"/>
    <x v="11"/>
    <x v="1"/>
  </r>
  <r>
    <s v="SO0916"/>
    <s v="PD0009"/>
    <n v="90"/>
    <n v="0.23"/>
    <n v="8939700"/>
    <s v="SO0916-PD0009"/>
    <x v="10"/>
    <x v="5"/>
  </r>
  <r>
    <s v="SO0917"/>
    <s v="PD0012"/>
    <n v="85"/>
    <n v="0.2"/>
    <n v="383452000"/>
    <s v="SO0917-PD0012"/>
    <x v="7"/>
    <x v="2"/>
  </r>
  <r>
    <s v="SO0917"/>
    <s v="PD0015"/>
    <n v="100"/>
    <n v="0.13"/>
    <n v="11823300"/>
    <s v="SO0917-PD0015"/>
    <x v="1"/>
    <x v="1"/>
  </r>
  <r>
    <s v="SO0917"/>
    <s v="PD0009"/>
    <n v="120"/>
    <n v="0.12"/>
    <n v="13622400"/>
    <s v="SO0917-PD0009"/>
    <x v="10"/>
    <x v="5"/>
  </r>
  <r>
    <s v="SO0918"/>
    <s v="PD0009"/>
    <n v="89"/>
    <n v="0.17"/>
    <n v="9529230"/>
    <s v="SO0918-PD0009"/>
    <x v="10"/>
    <x v="5"/>
  </r>
  <r>
    <s v="SO0918"/>
    <s v="PD0014"/>
    <n v="30"/>
    <n v="0.05"/>
    <n v="7609500"/>
    <s v="SO0918-PD0014"/>
    <x v="4"/>
    <x v="4"/>
  </r>
  <r>
    <s v="SO0919"/>
    <s v="PD0007"/>
    <n v="126"/>
    <n v="0.12"/>
    <n v="354816000"/>
    <s v="SO0919-PD0007"/>
    <x v="9"/>
    <x v="6"/>
  </r>
  <r>
    <s v="SO0919"/>
    <s v="PD0001"/>
    <n v="29"/>
    <n v="0.1"/>
    <n v="6498900"/>
    <s v="SO0919-PD0001"/>
    <x v="12"/>
    <x v="0"/>
  </r>
  <r>
    <s v="SO0919"/>
    <s v="PD0006"/>
    <n v="67"/>
    <n v="0.17"/>
    <n v="11622490"/>
    <s v="SO0919-PD0006"/>
    <x v="13"/>
    <x v="6"/>
  </r>
  <r>
    <s v="SO0919"/>
    <s v="PD0011"/>
    <n v="35"/>
    <n v="0.1"/>
    <n v="74308500"/>
    <s v="SO0919-PD0011"/>
    <x v="2"/>
    <x v="2"/>
  </r>
  <r>
    <s v="SO0920"/>
    <s v="PD0017"/>
    <n v="61"/>
    <n v="0.19"/>
    <n v="130936500.00000001"/>
    <s v="SO0920-PD0017"/>
    <x v="17"/>
    <x v="1"/>
  </r>
  <r>
    <s v="SO0920"/>
    <s v="PD0003"/>
    <n v="111"/>
    <n v="0.15"/>
    <n v="87839850"/>
    <s v="SO0920-PD0003"/>
    <x v="14"/>
    <x v="7"/>
  </r>
  <r>
    <s v="SO0920"/>
    <s v="PD0012"/>
    <n v="126"/>
    <n v="0.17"/>
    <n v="589726620"/>
    <s v="SO0920-PD0012"/>
    <x v="7"/>
    <x v="2"/>
  </r>
  <r>
    <s v="SO0921"/>
    <s v="PD0002"/>
    <n v="116"/>
    <n v="0.18"/>
    <n v="1902400.0000000002"/>
    <s v="SO0921-PD0002"/>
    <x v="0"/>
    <x v="0"/>
  </r>
  <r>
    <s v="SO0921"/>
    <s v="PD0005"/>
    <n v="104"/>
    <n v="0.23"/>
    <n v="175775600"/>
    <s v="SO0921-PD0005"/>
    <x v="19"/>
    <x v="6"/>
  </r>
  <r>
    <s v="SO0922"/>
    <s v="PD0010"/>
    <n v="34"/>
    <n v="0.17"/>
    <n v="9171500"/>
    <s v="SO0922-PD0010"/>
    <x v="5"/>
    <x v="5"/>
  </r>
  <r>
    <s v="SO0922"/>
    <s v="PD0001"/>
    <n v="123"/>
    <n v="7.0000000000000007E-2"/>
    <n v="28483109.999999996"/>
    <s v="SO0922-PD0001"/>
    <x v="12"/>
    <x v="0"/>
  </r>
  <r>
    <s v="SO0922"/>
    <s v="PD0011"/>
    <n v="94"/>
    <n v="0.22"/>
    <n v="172961880"/>
    <s v="SO0922-PD0011"/>
    <x v="2"/>
    <x v="2"/>
  </r>
  <r>
    <s v="SO0922"/>
    <s v="PD0004"/>
    <n v="105"/>
    <n v="0.24"/>
    <n v="17556000"/>
    <s v="SO0922-PD0004"/>
    <x v="15"/>
    <x v="7"/>
  </r>
  <r>
    <s v="SO0923"/>
    <s v="PD0002"/>
    <n v="149"/>
    <n v="0.19"/>
    <n v="2413800"/>
    <s v="SO0923-PD0002"/>
    <x v="0"/>
    <x v="0"/>
  </r>
  <r>
    <s v="SO0923"/>
    <s v="PD0003"/>
    <n v="71"/>
    <n v="0.18"/>
    <n v="54202820.000000007"/>
    <s v="SO0923-PD0003"/>
    <x v="14"/>
    <x v="7"/>
  </r>
  <r>
    <s v="SO0924"/>
    <s v="PD0009"/>
    <n v="88"/>
    <n v="0.11"/>
    <n v="10103280"/>
    <s v="SO0924-PD0009"/>
    <x v="10"/>
    <x v="5"/>
  </r>
  <r>
    <s v="SO0924"/>
    <s v="PD0004"/>
    <n v="95"/>
    <n v="0.23"/>
    <n v="16093000"/>
    <s v="SO0924-PD0004"/>
    <x v="15"/>
    <x v="7"/>
  </r>
  <r>
    <s v="SO0925"/>
    <s v="PD0020"/>
    <n v="122"/>
    <n v="0.12"/>
    <n v="34462560"/>
    <s v="SO0925-PD0020"/>
    <x v="8"/>
    <x v="1"/>
  </r>
  <r>
    <s v="SO0925"/>
    <s v="PD0017"/>
    <n v="102"/>
    <n v="0.24"/>
    <n v="205428000"/>
    <s v="SO0925-PD0017"/>
    <x v="17"/>
    <x v="1"/>
  </r>
  <r>
    <s v="SO0925"/>
    <s v="PD0010"/>
    <n v="37"/>
    <n v="0.13"/>
    <n v="10461750"/>
    <s v="SO0925-PD0010"/>
    <x v="5"/>
    <x v="5"/>
  </r>
  <r>
    <s v="SO0925"/>
    <s v="PD0018"/>
    <n v="46"/>
    <n v="0.08"/>
    <n v="22514240"/>
    <s v="SO0925-PD0018"/>
    <x v="6"/>
    <x v="1"/>
  </r>
  <r>
    <s v="SO0926"/>
    <s v="PD0002"/>
    <n v="32"/>
    <n v="0.09"/>
    <n v="582400"/>
    <s v="SO0926-PD0002"/>
    <x v="0"/>
    <x v="0"/>
  </r>
  <r>
    <s v="SO0926"/>
    <s v="PD0006"/>
    <n v="100"/>
    <n v="0.12"/>
    <n v="18392000"/>
    <s v="SO0926-PD0006"/>
    <x v="13"/>
    <x v="6"/>
  </r>
  <r>
    <s v="SO0927"/>
    <s v="PD0014"/>
    <n v="116"/>
    <n v="0.14000000000000001"/>
    <n v="26635920"/>
    <s v="SO0927-PD0014"/>
    <x v="4"/>
    <x v="4"/>
  </r>
  <r>
    <s v="SO0927"/>
    <s v="PD0009"/>
    <n v="148"/>
    <n v="0.05"/>
    <n v="18137400"/>
    <s v="SO0927-PD0009"/>
    <x v="10"/>
    <x v="5"/>
  </r>
  <r>
    <s v="SO0927"/>
    <s v="PD0019"/>
    <n v="31"/>
    <n v="0.06"/>
    <n v="74277860"/>
    <s v="SO0927-PD0019"/>
    <x v="11"/>
    <x v="1"/>
  </r>
  <r>
    <s v="SO0928"/>
    <s v="PD0003"/>
    <n v="53"/>
    <n v="0.24"/>
    <n v="37500680"/>
    <s v="SO0928-PD0003"/>
    <x v="14"/>
    <x v="7"/>
  </r>
  <r>
    <s v="SO0928"/>
    <s v="PD0004"/>
    <n v="118"/>
    <n v="0.2"/>
    <n v="20768000"/>
    <s v="SO0928-PD0004"/>
    <x v="15"/>
    <x v="7"/>
  </r>
  <r>
    <s v="SO0928"/>
    <s v="PD0006"/>
    <n v="130"/>
    <n v="0.23"/>
    <n v="20920900"/>
    <s v="SO0928-PD0006"/>
    <x v="13"/>
    <x v="6"/>
  </r>
  <r>
    <s v="SO0929"/>
    <s v="PD0012"/>
    <n v="134"/>
    <n v="0.22"/>
    <n v="589388280"/>
    <s v="SO0929-PD0012"/>
    <x v="7"/>
    <x v="2"/>
  </r>
  <r>
    <s v="SO0929"/>
    <s v="PD0016"/>
    <n v="105"/>
    <n v="0.12"/>
    <n v="24670800"/>
    <s v="SO0929-PD0016"/>
    <x v="18"/>
    <x v="1"/>
  </r>
  <r>
    <s v="SO0929"/>
    <s v="PD0020"/>
    <n v="55"/>
    <n v="0.22"/>
    <n v="13770900"/>
    <s v="SO0929-PD0020"/>
    <x v="8"/>
    <x v="1"/>
  </r>
  <r>
    <s v="SO0929"/>
    <s v="PD0008"/>
    <n v="48"/>
    <n v="0.21"/>
    <n v="5650080"/>
    <s v="SO0929-PD0008"/>
    <x v="3"/>
    <x v="3"/>
  </r>
  <r>
    <s v="SO0930"/>
    <s v="PD0012"/>
    <n v="60"/>
    <n v="0.06"/>
    <n v="318039600"/>
    <s v="SO0930-PD0012"/>
    <x v="7"/>
    <x v="2"/>
  </r>
  <r>
    <s v="SO0930"/>
    <s v="PD0013"/>
    <n v="142"/>
    <n v="7.0000000000000007E-2"/>
    <n v="63256739.999999993"/>
    <s v="SO0930-PD0013"/>
    <x v="16"/>
    <x v="8"/>
  </r>
  <r>
    <s v="SO0931"/>
    <s v="PD0002"/>
    <n v="29"/>
    <n v="0.13"/>
    <n v="504600"/>
    <s v="SO0931-PD0002"/>
    <x v="0"/>
    <x v="0"/>
  </r>
  <r>
    <s v="SO0931"/>
    <s v="PD0011"/>
    <n v="83"/>
    <n v="0.25"/>
    <n v="146847750"/>
    <s v="SO0931-PD0011"/>
    <x v="2"/>
    <x v="2"/>
  </r>
  <r>
    <s v="SO0932"/>
    <s v="PD0003"/>
    <n v="103"/>
    <n v="0.11"/>
    <n v="85344770"/>
    <s v="SO0932-PD0003"/>
    <x v="14"/>
    <x v="7"/>
  </r>
  <r>
    <s v="SO0932"/>
    <s v="PD0020"/>
    <n v="91"/>
    <n v="0.21"/>
    <n v="23076690"/>
    <s v="SO0932-PD0020"/>
    <x v="8"/>
    <x v="1"/>
  </r>
  <r>
    <s v="SO0933"/>
    <s v="PD0014"/>
    <n v="84"/>
    <n v="0.15"/>
    <n v="19063800"/>
    <s v="SO0933-PD0014"/>
    <x v="4"/>
    <x v="4"/>
  </r>
  <r>
    <s v="SO0933"/>
    <s v="PD0013"/>
    <n v="89"/>
    <n v="0.16"/>
    <n v="35810040"/>
    <s v="SO0933-PD0013"/>
    <x v="16"/>
    <x v="8"/>
  </r>
  <r>
    <s v="SO0933"/>
    <s v="PD0011"/>
    <n v="145"/>
    <n v="0.19"/>
    <n v="277064550"/>
    <s v="SO0933-PD0011"/>
    <x v="2"/>
    <x v="2"/>
  </r>
  <r>
    <s v="SO0933"/>
    <s v="PD0015"/>
    <n v="66"/>
    <n v="0.24"/>
    <n v="6816744"/>
    <s v="SO0933-PD0015"/>
    <x v="1"/>
    <x v="1"/>
  </r>
  <r>
    <s v="SO0933"/>
    <s v="PD0005"/>
    <n v="62"/>
    <n v="0.08"/>
    <n v="125202800"/>
    <s v="SO0933-PD0005"/>
    <x v="19"/>
    <x v="6"/>
  </r>
  <r>
    <s v="SO0934"/>
    <s v="PD0020"/>
    <n v="53"/>
    <n v="0.08"/>
    <n v="15651960"/>
    <s v="SO0934-PD0020"/>
    <x v="8"/>
    <x v="1"/>
  </r>
  <r>
    <s v="SO0934"/>
    <s v="PD0011"/>
    <n v="33"/>
    <n v="0.14000000000000001"/>
    <n v="66948420"/>
    <s v="SO0934-PD0011"/>
    <x v="2"/>
    <x v="2"/>
  </r>
  <r>
    <s v="SO0934"/>
    <s v="PD0013"/>
    <n v="85"/>
    <n v="7.0000000000000007E-2"/>
    <n v="37864950"/>
    <s v="SO0934-PD0013"/>
    <x v="16"/>
    <x v="8"/>
  </r>
  <r>
    <s v="SO0935"/>
    <s v="PD0004"/>
    <n v="32"/>
    <n v="0.23"/>
    <n v="5420800"/>
    <s v="SO0935-PD0004"/>
    <x v="15"/>
    <x v="7"/>
  </r>
  <r>
    <s v="SO0935"/>
    <s v="PD0020"/>
    <n v="66"/>
    <n v="0.08"/>
    <n v="19491120"/>
    <s v="SO0935-PD0020"/>
    <x v="8"/>
    <x v="1"/>
  </r>
  <r>
    <s v="SO0935"/>
    <s v="PD0009"/>
    <n v="39"/>
    <n v="0.06"/>
    <n v="4729140"/>
    <s v="SO0935-PD0009"/>
    <x v="10"/>
    <x v="5"/>
  </r>
  <r>
    <s v="SO0936"/>
    <s v="PD0002"/>
    <n v="128"/>
    <n v="0.2"/>
    <n v="2048000"/>
    <s v="SO0936-PD0002"/>
    <x v="0"/>
    <x v="0"/>
  </r>
  <r>
    <s v="SO0936"/>
    <s v="PD0008"/>
    <n v="59"/>
    <n v="0.12"/>
    <n v="7736080"/>
    <s v="SO0936-PD0008"/>
    <x v="3"/>
    <x v="3"/>
  </r>
  <r>
    <s v="SO0937"/>
    <s v="PD0001"/>
    <n v="81"/>
    <n v="0.11"/>
    <n v="17950410"/>
    <s v="SO0937-PD0001"/>
    <x v="12"/>
    <x v="0"/>
  </r>
  <r>
    <s v="SO0937"/>
    <s v="PD0015"/>
    <n v="105"/>
    <n v="0.21"/>
    <n v="11272905"/>
    <s v="SO0937-PD0015"/>
    <x v="1"/>
    <x v="1"/>
  </r>
  <r>
    <s v="SO0938"/>
    <s v="PD0018"/>
    <n v="120"/>
    <n v="0.13"/>
    <n v="55540800"/>
    <s v="SO0938-PD0018"/>
    <x v="6"/>
    <x v="1"/>
  </r>
  <r>
    <s v="SO0938"/>
    <s v="PD0004"/>
    <n v="97"/>
    <n v="0.14000000000000001"/>
    <n v="18352400"/>
    <s v="SO0938-PD0004"/>
    <x v="15"/>
    <x v="7"/>
  </r>
  <r>
    <s v="SO0939"/>
    <s v="PD0019"/>
    <n v="87"/>
    <n v="0.18"/>
    <n v="181845660"/>
    <s v="SO0939-PD0019"/>
    <x v="11"/>
    <x v="1"/>
  </r>
  <r>
    <s v="SO0939"/>
    <s v="PD0020"/>
    <n v="29"/>
    <n v="0.15"/>
    <n v="7912650"/>
    <s v="SO0939-PD0020"/>
    <x v="8"/>
    <x v="1"/>
  </r>
  <r>
    <s v="SO0939"/>
    <s v="PD0016"/>
    <n v="91"/>
    <n v="0.23"/>
    <n v="18708690"/>
    <s v="SO0939-PD0016"/>
    <x v="18"/>
    <x v="1"/>
  </r>
  <r>
    <s v="SO0939"/>
    <s v="PD0017"/>
    <n v="48"/>
    <n v="0.12"/>
    <n v="111936000"/>
    <s v="SO0939-PD0017"/>
    <x v="17"/>
    <x v="1"/>
  </r>
  <r>
    <s v="SO0940"/>
    <s v="PD0019"/>
    <n v="40"/>
    <n v="0.09"/>
    <n v="92783600"/>
    <s v="SO0940-PD0019"/>
    <x v="11"/>
    <x v="1"/>
  </r>
  <r>
    <s v="SO0940"/>
    <s v="PD0004"/>
    <n v="54"/>
    <n v="0.23"/>
    <n v="9147600"/>
    <s v="SO0940-PD0004"/>
    <x v="15"/>
    <x v="7"/>
  </r>
  <r>
    <s v="SO0940"/>
    <s v="PD0013"/>
    <n v="98"/>
    <n v="0.12"/>
    <n v="41308960"/>
    <s v="SO0940-PD0013"/>
    <x v="16"/>
    <x v="8"/>
  </r>
  <r>
    <s v="SO0941"/>
    <s v="PD0019"/>
    <n v="29"/>
    <n v="0.1"/>
    <n v="66528900"/>
    <s v="SO0941-PD0019"/>
    <x v="11"/>
    <x v="1"/>
  </r>
  <r>
    <s v="SO0941"/>
    <s v="PD0020"/>
    <n v="94"/>
    <n v="0.09"/>
    <n v="27458340"/>
    <s v="SO0941-PD0020"/>
    <x v="8"/>
    <x v="1"/>
  </r>
  <r>
    <s v="SO0942"/>
    <s v="PD0007"/>
    <n v="128"/>
    <n v="0.11"/>
    <n v="364544000"/>
    <s v="SO0942-PD0007"/>
    <x v="9"/>
    <x v="6"/>
  </r>
  <r>
    <s v="SO0943"/>
    <s v="PD0010"/>
    <n v="102"/>
    <n v="0.14000000000000001"/>
    <n v="28509000"/>
    <s v="SO0943-PD0010"/>
    <x v="5"/>
    <x v="5"/>
  </r>
  <r>
    <s v="SO0943"/>
    <s v="PD0001"/>
    <n v="142"/>
    <n v="0.21"/>
    <n v="27932820"/>
    <s v="SO0943-PD0001"/>
    <x v="12"/>
    <x v="0"/>
  </r>
  <r>
    <s v="SO0943"/>
    <s v="PD0020"/>
    <n v="109"/>
    <n v="0.19"/>
    <n v="28341090.000000004"/>
    <s v="SO0943-PD0020"/>
    <x v="8"/>
    <x v="1"/>
  </r>
  <r>
    <s v="SO0943"/>
    <s v="PD0019"/>
    <n v="126"/>
    <n v="0.12"/>
    <n v="282633120"/>
    <s v="SO0943-PD0019"/>
    <x v="11"/>
    <x v="1"/>
  </r>
  <r>
    <s v="SO0943"/>
    <s v="PD0017"/>
    <n v="105"/>
    <n v="0.24"/>
    <n v="211470000"/>
    <s v="SO0943-PD0017"/>
    <x v="17"/>
    <x v="1"/>
  </r>
  <r>
    <s v="SO0944"/>
    <s v="PD0008"/>
    <n v="104"/>
    <n v="7.0000000000000007E-2"/>
    <n v="14411279.999999998"/>
    <s v="SO0944-PD0008"/>
    <x v="3"/>
    <x v="3"/>
  </r>
  <r>
    <s v="SO0945"/>
    <s v="PD0012"/>
    <n v="67"/>
    <n v="0.22"/>
    <n v="294694140"/>
    <s v="SO0945-PD0012"/>
    <x v="7"/>
    <x v="2"/>
  </r>
  <r>
    <s v="SO0945"/>
    <s v="PD0003"/>
    <n v="93"/>
    <n v="0.24"/>
    <n v="65803080"/>
    <s v="SO0945-PD0003"/>
    <x v="14"/>
    <x v="7"/>
  </r>
  <r>
    <s v="SO0946"/>
    <s v="PD0003"/>
    <n v="26"/>
    <n v="0.12"/>
    <n v="21301280"/>
    <s v="SO0946-PD0003"/>
    <x v="14"/>
    <x v="7"/>
  </r>
  <r>
    <s v="SO0946"/>
    <s v="PD0014"/>
    <n v="67"/>
    <n v="0.12"/>
    <n v="15742320"/>
    <s v="SO0946-PD0014"/>
    <x v="4"/>
    <x v="4"/>
  </r>
  <r>
    <s v="SO0947"/>
    <s v="PD0006"/>
    <n v="143"/>
    <n v="0.21"/>
    <n v="23610730"/>
    <s v="SO0947-PD0006"/>
    <x v="13"/>
    <x v="6"/>
  </r>
  <r>
    <s v="SO0948"/>
    <s v="PD0013"/>
    <n v="140"/>
    <n v="0.05"/>
    <n v="63707000"/>
    <s v="SO0948-PD0013"/>
    <x v="16"/>
    <x v="8"/>
  </r>
  <r>
    <s v="SO0948"/>
    <s v="PD0010"/>
    <n v="69"/>
    <n v="0.14000000000000001"/>
    <n v="19285500"/>
    <s v="SO0948-PD0010"/>
    <x v="5"/>
    <x v="5"/>
  </r>
  <r>
    <s v="SO0948"/>
    <s v="PD0007"/>
    <n v="140"/>
    <n v="0.18"/>
    <n v="367360000"/>
    <s v="SO0948-PD0007"/>
    <x v="9"/>
    <x v="6"/>
  </r>
  <r>
    <s v="SO0948"/>
    <s v="PD0015"/>
    <n v="77"/>
    <n v="0.06"/>
    <n v="9836442"/>
    <s v="SO0948-PD0015"/>
    <x v="1"/>
    <x v="1"/>
  </r>
  <r>
    <s v="SO0949"/>
    <s v="PD0011"/>
    <n v="104"/>
    <n v="0.06"/>
    <n v="230615840"/>
    <s v="SO0949-PD0011"/>
    <x v="2"/>
    <x v="2"/>
  </r>
  <r>
    <s v="SO0950"/>
    <s v="PD0012"/>
    <n v="52"/>
    <n v="0.17"/>
    <n v="243379240"/>
    <s v="SO0950-PD0012"/>
    <x v="7"/>
    <x v="2"/>
  </r>
  <r>
    <s v="SO0950"/>
    <s v="PD0003"/>
    <n v="147"/>
    <n v="0.12"/>
    <n v="120434160"/>
    <s v="SO0950-PD0003"/>
    <x v="14"/>
    <x v="7"/>
  </r>
  <r>
    <s v="SO0951"/>
    <s v="PD0012"/>
    <n v="86"/>
    <n v="0.18"/>
    <n v="397662280.00000006"/>
    <s v="SO0951-PD0012"/>
    <x v="7"/>
    <x v="2"/>
  </r>
  <r>
    <s v="SO0951"/>
    <s v="PD0017"/>
    <n v="149"/>
    <n v="0.08"/>
    <n v="363262000"/>
    <s v="SO0951-PD0017"/>
    <x v="17"/>
    <x v="1"/>
  </r>
  <r>
    <s v="SO0951"/>
    <s v="PD0010"/>
    <n v="109"/>
    <n v="0.05"/>
    <n v="33653750"/>
    <s v="SO0951-PD0010"/>
    <x v="5"/>
    <x v="5"/>
  </r>
  <r>
    <s v="SO0951"/>
    <s v="PD0002"/>
    <n v="135"/>
    <n v="0.23"/>
    <n v="2079000"/>
    <s v="SO0951-PD0002"/>
    <x v="0"/>
    <x v="0"/>
  </r>
  <r>
    <s v="SO0951"/>
    <s v="PD0006"/>
    <n v="123"/>
    <n v="0.13"/>
    <n v="22365090"/>
    <s v="SO0951-PD0006"/>
    <x v="13"/>
    <x v="6"/>
  </r>
  <r>
    <s v="SO0951"/>
    <s v="PD0003"/>
    <n v="148"/>
    <n v="0.16"/>
    <n v="115741920"/>
    <s v="SO0951-PD0003"/>
    <x v="14"/>
    <x v="7"/>
  </r>
  <r>
    <s v="SO0952"/>
    <s v="PD0018"/>
    <n v="106"/>
    <n v="7.0000000000000007E-2"/>
    <n v="52444560"/>
    <s v="SO0952-PD0018"/>
    <x v="6"/>
    <x v="1"/>
  </r>
  <r>
    <s v="SO0953"/>
    <s v="PD0004"/>
    <n v="57"/>
    <n v="0.13"/>
    <n v="10909800"/>
    <s v="SO0953-PD0004"/>
    <x v="15"/>
    <x v="7"/>
  </r>
  <r>
    <s v="SO0953"/>
    <s v="PD0001"/>
    <n v="75"/>
    <n v="0.24"/>
    <n v="14193000"/>
    <s v="SO0953-PD0001"/>
    <x v="12"/>
    <x v="0"/>
  </r>
  <r>
    <s v="SO0953"/>
    <s v="PD0005"/>
    <n v="146"/>
    <n v="0.14000000000000001"/>
    <n v="275604200"/>
    <s v="SO0953-PD0005"/>
    <x v="19"/>
    <x v="6"/>
  </r>
  <r>
    <s v="SO0954"/>
    <s v="PD0008"/>
    <n v="71"/>
    <n v="0.11"/>
    <n v="9415310"/>
    <s v="SO0954-PD0008"/>
    <x v="3"/>
    <x v="3"/>
  </r>
  <r>
    <s v="SO0955"/>
    <s v="PD0004"/>
    <n v="150"/>
    <n v="0.1"/>
    <n v="29700000"/>
    <s v="SO0955-PD0004"/>
    <x v="15"/>
    <x v="7"/>
  </r>
  <r>
    <s v="SO0955"/>
    <s v="PD0017"/>
    <n v="99"/>
    <n v="0.24"/>
    <n v="199386000"/>
    <s v="SO0955-PD0017"/>
    <x v="17"/>
    <x v="1"/>
  </r>
  <r>
    <s v="SO0955"/>
    <s v="PD0015"/>
    <n v="117"/>
    <n v="0.15"/>
    <n v="13515255"/>
    <s v="SO0955-PD0015"/>
    <x v="1"/>
    <x v="1"/>
  </r>
  <r>
    <s v="SO0956"/>
    <s v="PD0011"/>
    <n v="77"/>
    <n v="0.06"/>
    <n v="170744420"/>
    <s v="SO0956-PD0011"/>
    <x v="2"/>
    <x v="2"/>
  </r>
  <r>
    <s v="SO0956"/>
    <s v="PD0001"/>
    <n v="85"/>
    <n v="0.18"/>
    <n v="17355300"/>
    <s v="SO0956-PD0001"/>
    <x v="12"/>
    <x v="0"/>
  </r>
  <r>
    <s v="SO0956"/>
    <s v="PD0019"/>
    <n v="59"/>
    <n v="0.22"/>
    <n v="117304980"/>
    <s v="SO0956-PD0019"/>
    <x v="11"/>
    <x v="1"/>
  </r>
  <r>
    <s v="SO0956"/>
    <s v="PD0008"/>
    <n v="42"/>
    <n v="0.22"/>
    <n v="4881240"/>
    <s v="SO0956-PD0008"/>
    <x v="3"/>
    <x v="3"/>
  </r>
  <r>
    <s v="SO0957"/>
    <s v="PD0005"/>
    <n v="52"/>
    <n v="0.1"/>
    <n v="102726000"/>
    <s v="SO0957-PD0005"/>
    <x v="19"/>
    <x v="6"/>
  </r>
  <r>
    <s v="SO0957"/>
    <s v="PD0017"/>
    <n v="113"/>
    <n v="0.25"/>
    <n v="224587500"/>
    <s v="SO0957-PD0017"/>
    <x v="17"/>
    <x v="1"/>
  </r>
  <r>
    <s v="SO0958"/>
    <s v="PD0013"/>
    <n v="37"/>
    <n v="0.13"/>
    <n v="15419010"/>
    <s v="SO0958-PD0013"/>
    <x v="16"/>
    <x v="8"/>
  </r>
  <r>
    <s v="SO0958"/>
    <s v="PD0017"/>
    <n v="103"/>
    <n v="0.22"/>
    <n v="212901000"/>
    <s v="SO0958-PD0017"/>
    <x v="17"/>
    <x v="1"/>
  </r>
  <r>
    <s v="SO0958"/>
    <s v="PD0014"/>
    <n v="121"/>
    <n v="0.06"/>
    <n v="30368580"/>
    <s v="SO0958-PD0014"/>
    <x v="4"/>
    <x v="4"/>
  </r>
  <r>
    <s v="SO0959"/>
    <s v="PD0005"/>
    <n v="80"/>
    <n v="0.09"/>
    <n v="159796000"/>
    <s v="SO0959-PD0005"/>
    <x v="19"/>
    <x v="6"/>
  </r>
  <r>
    <s v="SO0959"/>
    <s v="PD0002"/>
    <n v="25"/>
    <n v="0.19"/>
    <n v="405000"/>
    <s v="SO0959-PD0002"/>
    <x v="0"/>
    <x v="0"/>
  </r>
  <r>
    <s v="SO0959"/>
    <s v="PD0015"/>
    <n v="42"/>
    <n v="0.13"/>
    <n v="4965786"/>
    <s v="SO0959-PD0015"/>
    <x v="1"/>
    <x v="1"/>
  </r>
  <r>
    <s v="SO0960"/>
    <s v="PD0014"/>
    <n v="70"/>
    <n v="0.09"/>
    <n v="17007900"/>
    <s v="SO0960-PD0014"/>
    <x v="4"/>
    <x v="4"/>
  </r>
  <r>
    <s v="SO0960"/>
    <s v="PD0004"/>
    <n v="104"/>
    <n v="0.11"/>
    <n v="20363200"/>
    <s v="SO0960-PD0004"/>
    <x v="15"/>
    <x v="7"/>
  </r>
  <r>
    <s v="SO0960"/>
    <s v="PD0017"/>
    <n v="149"/>
    <n v="0.09"/>
    <n v="359313500"/>
    <s v="SO0960-PD0017"/>
    <x v="17"/>
    <x v="1"/>
  </r>
  <r>
    <s v="SO0961"/>
    <s v="PD0002"/>
    <n v="130"/>
    <n v="0.24"/>
    <n v="1976000"/>
    <s v="SO0961-PD0002"/>
    <x v="0"/>
    <x v="0"/>
  </r>
  <r>
    <s v="SO0961"/>
    <s v="PD0001"/>
    <n v="75"/>
    <n v="0.18"/>
    <n v="15313500.000000002"/>
    <s v="SO0961-PD0001"/>
    <x v="12"/>
    <x v="0"/>
  </r>
  <r>
    <s v="SO0961"/>
    <s v="PD0016"/>
    <n v="34"/>
    <n v="0.05"/>
    <n v="8624100"/>
    <s v="SO0961-PD0016"/>
    <x v="18"/>
    <x v="1"/>
  </r>
  <r>
    <s v="SO0961"/>
    <s v="PD0012"/>
    <n v="85"/>
    <n v="0.16"/>
    <n v="402624600"/>
    <s v="SO0961-PD0012"/>
    <x v="7"/>
    <x v="2"/>
  </r>
  <r>
    <s v="SO0962"/>
    <s v="PD0005"/>
    <n v="76"/>
    <n v="0.23"/>
    <n v="128451400"/>
    <s v="SO0962-PD0005"/>
    <x v="19"/>
    <x v="6"/>
  </r>
  <r>
    <s v="SO0962"/>
    <s v="PD0020"/>
    <n v="96"/>
    <n v="0.19"/>
    <n v="24960960"/>
    <s v="SO0962-PD0020"/>
    <x v="8"/>
    <x v="1"/>
  </r>
  <r>
    <s v="SO0962"/>
    <s v="PD0009"/>
    <n v="45"/>
    <n v="0.19"/>
    <n v="4702050"/>
    <s v="SO0962-PD0009"/>
    <x v="10"/>
    <x v="5"/>
  </r>
  <r>
    <s v="SO0963"/>
    <s v="PD0002"/>
    <n v="25"/>
    <n v="0.19"/>
    <n v="405000"/>
    <s v="SO0963-PD0002"/>
    <x v="0"/>
    <x v="0"/>
  </r>
  <r>
    <s v="SO0963"/>
    <s v="PD0017"/>
    <n v="140"/>
    <n v="0.16"/>
    <n v="311640000"/>
    <s v="SO0963-PD0017"/>
    <x v="17"/>
    <x v="1"/>
  </r>
  <r>
    <s v="SO0963"/>
    <s v="PD0018"/>
    <n v="132"/>
    <n v="0.21"/>
    <n v="55476960"/>
    <s v="SO0963-PD0018"/>
    <x v="6"/>
    <x v="1"/>
  </r>
  <r>
    <s v="SO0964"/>
    <s v="PD0008"/>
    <n v="131"/>
    <n v="0.24"/>
    <n v="14834440"/>
    <s v="SO0964-PD0008"/>
    <x v="3"/>
    <x v="3"/>
  </r>
  <r>
    <s v="SO0964"/>
    <s v="PD0017"/>
    <n v="135"/>
    <n v="7.0000000000000007E-2"/>
    <n v="332707500"/>
    <s v="SO0964-PD0017"/>
    <x v="17"/>
    <x v="1"/>
  </r>
  <r>
    <s v="SO0964"/>
    <s v="PD0009"/>
    <n v="140"/>
    <n v="7.0000000000000007E-2"/>
    <n v="16795800"/>
    <s v="SO0964-PD0009"/>
    <x v="10"/>
    <x v="5"/>
  </r>
  <r>
    <s v="SO0964"/>
    <s v="PD0002"/>
    <n v="98"/>
    <n v="0.15"/>
    <n v="1666000"/>
    <s v="SO0964-PD0002"/>
    <x v="0"/>
    <x v="0"/>
  </r>
  <r>
    <s v="SO0965"/>
    <s v="PD0018"/>
    <n v="110"/>
    <n v="0.25"/>
    <n v="43890000"/>
    <s v="SO0965-PD0018"/>
    <x v="6"/>
    <x v="1"/>
  </r>
  <r>
    <s v="SO0965"/>
    <s v="PD0019"/>
    <n v="38"/>
    <n v="0.18"/>
    <n v="79426840"/>
    <s v="SO0965-PD0019"/>
    <x v="11"/>
    <x v="1"/>
  </r>
  <r>
    <s v="SO0966"/>
    <s v="PD0001"/>
    <n v="117"/>
    <n v="0.25"/>
    <n v="21849750"/>
    <s v="SO0966-PD0001"/>
    <x v="12"/>
    <x v="0"/>
  </r>
  <r>
    <s v="SO0967"/>
    <s v="PD0014"/>
    <n v="37"/>
    <n v="0.2"/>
    <n v="7903200"/>
    <s v="SO0967-PD0014"/>
    <x v="4"/>
    <x v="4"/>
  </r>
  <r>
    <s v="SO0967"/>
    <s v="PD0019"/>
    <n v="48"/>
    <n v="0.25"/>
    <n v="91764000"/>
    <s v="SO0967-PD0019"/>
    <x v="11"/>
    <x v="1"/>
  </r>
  <r>
    <s v="SO0967"/>
    <s v="PD0018"/>
    <n v="49"/>
    <n v="0.13"/>
    <n v="22679160"/>
    <s v="SO0967-PD0018"/>
    <x v="6"/>
    <x v="1"/>
  </r>
  <r>
    <s v="SO0967"/>
    <s v="PD0008"/>
    <n v="78"/>
    <n v="0.08"/>
    <n v="10692240"/>
    <s v="SO0967-PD0008"/>
    <x v="3"/>
    <x v="3"/>
  </r>
  <r>
    <s v="SO0968"/>
    <s v="PD0020"/>
    <n v="116"/>
    <n v="0.2"/>
    <n v="29788800"/>
    <s v="SO0968-PD0020"/>
    <x v="8"/>
    <x v="1"/>
  </r>
  <r>
    <s v="SO0968"/>
    <s v="PD0014"/>
    <n v="137"/>
    <n v="0.21"/>
    <n v="28897410"/>
    <s v="SO0968-PD0014"/>
    <x v="4"/>
    <x v="4"/>
  </r>
  <r>
    <s v="SO0968"/>
    <s v="PD0017"/>
    <n v="55"/>
    <n v="0.25"/>
    <n v="109312500"/>
    <s v="SO0968-PD0017"/>
    <x v="17"/>
    <x v="1"/>
  </r>
  <r>
    <s v="SO0968"/>
    <s v="PD0001"/>
    <n v="101"/>
    <n v="0.22"/>
    <n v="19616220"/>
    <s v="SO0968-PD0001"/>
    <x v="12"/>
    <x v="0"/>
  </r>
  <r>
    <s v="SO0968"/>
    <s v="PD0016"/>
    <n v="26"/>
    <n v="0.12"/>
    <n v="6108960"/>
    <s v="SO0968-PD0016"/>
    <x v="18"/>
    <x v="1"/>
  </r>
  <r>
    <s v="SO0968"/>
    <s v="PD0012"/>
    <n v="110"/>
    <n v="0.08"/>
    <n v="570666800"/>
    <s v="SO0968-PD0012"/>
    <x v="7"/>
    <x v="2"/>
  </r>
  <r>
    <s v="SO0969"/>
    <s v="PD0005"/>
    <n v="50"/>
    <n v="0.19"/>
    <n v="88897500"/>
    <s v="SO0969-PD0005"/>
    <x v="19"/>
    <x v="6"/>
  </r>
  <r>
    <s v="SO0969"/>
    <s v="PD0013"/>
    <n v="112"/>
    <n v="0.13"/>
    <n v="46673760"/>
    <s v="SO0969-PD0013"/>
    <x v="16"/>
    <x v="8"/>
  </r>
  <r>
    <s v="SO0970"/>
    <s v="PD0011"/>
    <n v="139"/>
    <n v="0.21"/>
    <n v="259041790"/>
    <s v="SO0970-PD0011"/>
    <x v="2"/>
    <x v="2"/>
  </r>
  <r>
    <s v="SO0970"/>
    <s v="PD0014"/>
    <n v="135"/>
    <n v="0.24"/>
    <n v="27394200"/>
    <s v="SO0970-PD0014"/>
    <x v="4"/>
    <x v="4"/>
  </r>
  <r>
    <s v="SO0970"/>
    <s v="PD0013"/>
    <n v="72"/>
    <n v="0.12"/>
    <n v="30349440"/>
    <s v="SO0970-PD0013"/>
    <x v="16"/>
    <x v="8"/>
  </r>
  <r>
    <s v="SO0971"/>
    <s v="PD0011"/>
    <n v="27"/>
    <n v="0.12"/>
    <n v="56049840"/>
    <s v="SO0971-PD0011"/>
    <x v="2"/>
    <x v="2"/>
  </r>
  <r>
    <s v="SO0971"/>
    <s v="PD0012"/>
    <n v="30"/>
    <n v="0.23"/>
    <n v="130260900"/>
    <s v="SO0971-PD0012"/>
    <x v="7"/>
    <x v="2"/>
  </r>
  <r>
    <s v="SO0971"/>
    <s v="PD0020"/>
    <n v="33"/>
    <n v="0.23"/>
    <n v="8156610"/>
    <s v="SO0971-PD0020"/>
    <x v="8"/>
    <x v="1"/>
  </r>
  <r>
    <s v="SO0972"/>
    <s v="PD0012"/>
    <n v="72"/>
    <n v="0.23"/>
    <n v="312626160"/>
    <s v="SO0972-PD0012"/>
    <x v="7"/>
    <x v="2"/>
  </r>
  <r>
    <s v="SO0972"/>
    <s v="PD0002"/>
    <n v="87"/>
    <n v="0.19"/>
    <n v="1409400"/>
    <s v="SO0972-PD0002"/>
    <x v="0"/>
    <x v="0"/>
  </r>
  <r>
    <s v="SO0973"/>
    <s v="PD0011"/>
    <n v="66"/>
    <n v="0.17"/>
    <n v="129226020"/>
    <s v="SO0973-PD0011"/>
    <x v="2"/>
    <x v="2"/>
  </r>
  <r>
    <s v="SO0973"/>
    <s v="PD0013"/>
    <n v="58"/>
    <n v="0.16"/>
    <n v="23336880"/>
    <s v="SO0973-PD0013"/>
    <x v="16"/>
    <x v="8"/>
  </r>
  <r>
    <s v="SO0974"/>
    <s v="PD0011"/>
    <n v="90"/>
    <n v="0.1"/>
    <n v="191079000"/>
    <s v="SO0974-PD0011"/>
    <x v="2"/>
    <x v="2"/>
  </r>
  <r>
    <s v="SO0975"/>
    <s v="PD0017"/>
    <n v="29"/>
    <n v="0.09"/>
    <n v="69933500"/>
    <s v="SO0975-PD0017"/>
    <x v="17"/>
    <x v="1"/>
  </r>
  <r>
    <s v="SO0976"/>
    <s v="PD0011"/>
    <n v="54"/>
    <n v="0.05"/>
    <n v="121016700"/>
    <s v="SO0976-PD0011"/>
    <x v="2"/>
    <x v="2"/>
  </r>
  <r>
    <s v="SO0976"/>
    <s v="PD0005"/>
    <n v="27"/>
    <n v="0.1"/>
    <n v="53338500"/>
    <s v="SO0976-PD0005"/>
    <x v="19"/>
    <x v="6"/>
  </r>
  <r>
    <s v="SO0976"/>
    <s v="PD0013"/>
    <n v="143"/>
    <n v="0.19"/>
    <n v="55482570"/>
    <s v="SO0976-PD0013"/>
    <x v="16"/>
    <x v="8"/>
  </r>
  <r>
    <s v="SO0977"/>
    <s v="PD0017"/>
    <n v="60"/>
    <n v="0.21"/>
    <n v="125610000"/>
    <s v="SO0977-PD0017"/>
    <x v="17"/>
    <x v="1"/>
  </r>
  <r>
    <s v="SO0977"/>
    <s v="PD0005"/>
    <n v="114"/>
    <n v="0.12"/>
    <n v="220202400"/>
    <s v="SO0977-PD0005"/>
    <x v="19"/>
    <x v="6"/>
  </r>
  <r>
    <s v="SO0977"/>
    <s v="PD0003"/>
    <n v="111"/>
    <n v="0.08"/>
    <n v="95073720"/>
    <s v="SO0977-PD0003"/>
    <x v="14"/>
    <x v="7"/>
  </r>
  <r>
    <s v="SO0977"/>
    <s v="PD0012"/>
    <n v="134"/>
    <n v="0.14000000000000001"/>
    <n v="649838360"/>
    <s v="SO0977-PD0012"/>
    <x v="7"/>
    <x v="2"/>
  </r>
  <r>
    <s v="SO0977"/>
    <s v="PD0020"/>
    <n v="149"/>
    <n v="0.15"/>
    <n v="40654650"/>
    <s v="SO0977-PD0020"/>
    <x v="8"/>
    <x v="1"/>
  </r>
  <r>
    <s v="SO0977"/>
    <s v="PD0018"/>
    <n v="69"/>
    <n v="0.16"/>
    <n v="30834720"/>
    <s v="SO0977-PD0018"/>
    <x v="6"/>
    <x v="1"/>
  </r>
  <r>
    <s v="SO0978"/>
    <s v="PD0007"/>
    <n v="60"/>
    <n v="0.13"/>
    <n v="167040000"/>
    <s v="SO0978-PD0007"/>
    <x v="9"/>
    <x v="6"/>
  </r>
  <r>
    <s v="SO0978"/>
    <s v="PD0014"/>
    <n v="126"/>
    <n v="0.14000000000000001"/>
    <n v="28932120"/>
    <s v="SO0978-PD0014"/>
    <x v="4"/>
    <x v="4"/>
  </r>
  <r>
    <s v="SO0978"/>
    <s v="PD0001"/>
    <n v="37"/>
    <n v="0.14000000000000001"/>
    <n v="7923180"/>
    <s v="SO0978-PD0001"/>
    <x v="12"/>
    <x v="0"/>
  </r>
  <r>
    <s v="SO0979"/>
    <s v="PD0006"/>
    <n v="72"/>
    <n v="0.22"/>
    <n v="11737440"/>
    <s v="SO0979-PD0006"/>
    <x v="13"/>
    <x v="6"/>
  </r>
  <r>
    <s v="SO0979"/>
    <s v="PD0009"/>
    <n v="103"/>
    <n v="0.18"/>
    <n v="10895340"/>
    <s v="SO0979-PD0009"/>
    <x v="10"/>
    <x v="5"/>
  </r>
  <r>
    <s v="SO0979"/>
    <s v="PD0010"/>
    <n v="27"/>
    <n v="0.13"/>
    <n v="7634250"/>
    <s v="SO0979-PD0010"/>
    <x v="5"/>
    <x v="5"/>
  </r>
  <r>
    <s v="SO0980"/>
    <s v="PD0017"/>
    <n v="87"/>
    <n v="0.15"/>
    <n v="195967500"/>
    <s v="SO0980-PD0017"/>
    <x v="17"/>
    <x v="1"/>
  </r>
  <r>
    <s v="SO0980"/>
    <s v="PD0005"/>
    <n v="68"/>
    <n v="0.17"/>
    <n v="123885800"/>
    <s v="SO0980-PD0005"/>
    <x v="19"/>
    <x v="6"/>
  </r>
  <r>
    <s v="SO0980"/>
    <s v="PD0018"/>
    <n v="74"/>
    <n v="7.0000000000000007E-2"/>
    <n v="36612240"/>
    <s v="SO0980-PD0018"/>
    <x v="6"/>
    <x v="1"/>
  </r>
  <r>
    <s v="SO0980"/>
    <s v="PD0002"/>
    <n v="61"/>
    <n v="0.12"/>
    <n v="1073600"/>
    <s v="SO0980-PD0002"/>
    <x v="0"/>
    <x v="0"/>
  </r>
  <r>
    <s v="SO0981"/>
    <s v="PD0010"/>
    <n v="87"/>
    <n v="0.12"/>
    <n v="24882000"/>
    <s v="SO0981-PD0010"/>
    <x v="5"/>
    <x v="5"/>
  </r>
  <r>
    <s v="SO0981"/>
    <s v="PD0003"/>
    <n v="105"/>
    <n v="0.05"/>
    <n v="92867250"/>
    <s v="SO0981-PD0003"/>
    <x v="14"/>
    <x v="7"/>
  </r>
  <r>
    <s v="SO0981"/>
    <s v="PD0020"/>
    <n v="148"/>
    <n v="0.06"/>
    <n v="44657520"/>
    <s v="SO0981-PD0020"/>
    <x v="8"/>
    <x v="1"/>
  </r>
  <r>
    <s v="SO0981"/>
    <s v="PD0005"/>
    <n v="92"/>
    <n v="0.15"/>
    <n v="171649000"/>
    <s v="SO0981-PD0005"/>
    <x v="19"/>
    <x v="6"/>
  </r>
  <r>
    <s v="SO0981"/>
    <s v="PD0007"/>
    <n v="145"/>
    <n v="0.13"/>
    <n v="403680000"/>
    <s v="SO0981-PD0007"/>
    <x v="9"/>
    <x v="6"/>
  </r>
  <r>
    <s v="SO0982"/>
    <s v="PD0008"/>
    <n v="84"/>
    <n v="0.08"/>
    <n v="11514720"/>
    <s v="SO0982-PD0008"/>
    <x v="3"/>
    <x v="3"/>
  </r>
  <r>
    <s v="SO0982"/>
    <s v="PD0017"/>
    <n v="72"/>
    <n v="0.06"/>
    <n v="179352000"/>
    <s v="SO0982-PD0017"/>
    <x v="17"/>
    <x v="1"/>
  </r>
  <r>
    <s v="SO0982"/>
    <s v="PD0010"/>
    <n v="81"/>
    <n v="0.06"/>
    <n v="24745500"/>
    <s v="SO0982-PD0010"/>
    <x v="5"/>
    <x v="5"/>
  </r>
  <r>
    <s v="SO0982"/>
    <s v="PD0016"/>
    <n v="130"/>
    <n v="0.09"/>
    <n v="31586100"/>
    <s v="SO0982-PD0016"/>
    <x v="18"/>
    <x v="1"/>
  </r>
  <r>
    <s v="SO0982"/>
    <s v="PD0011"/>
    <n v="92"/>
    <n v="0.14000000000000001"/>
    <n v="186644080"/>
    <s v="SO0982-PD0011"/>
    <x v="2"/>
    <x v="2"/>
  </r>
  <r>
    <s v="SO0982"/>
    <s v="PD0001"/>
    <n v="117"/>
    <n v="0.05"/>
    <n v="27676350"/>
    <s v="SO0982-PD0001"/>
    <x v="12"/>
    <x v="0"/>
  </r>
  <r>
    <s v="SO0983"/>
    <s v="PD0011"/>
    <n v="90"/>
    <n v="0.06"/>
    <n v="199571400"/>
    <s v="SO0983-PD0011"/>
    <x v="2"/>
    <x v="2"/>
  </r>
  <r>
    <s v="SO0983"/>
    <s v="PD0003"/>
    <n v="83"/>
    <n v="0.11"/>
    <n v="68772970"/>
    <s v="SO0983-PD0003"/>
    <x v="14"/>
    <x v="7"/>
  </r>
  <r>
    <s v="SO0983"/>
    <s v="PD0007"/>
    <n v="46"/>
    <n v="0.17"/>
    <n v="122176000"/>
    <s v="SO0983-PD0007"/>
    <x v="9"/>
    <x v="6"/>
  </r>
  <r>
    <s v="SO0984"/>
    <s v="PD0010"/>
    <n v="84"/>
    <n v="0.21"/>
    <n v="21567000"/>
    <s v="SO0984-PD0010"/>
    <x v="5"/>
    <x v="5"/>
  </r>
  <r>
    <s v="SO0984"/>
    <s v="PD0003"/>
    <n v="110"/>
    <n v="0.17"/>
    <n v="85000300"/>
    <s v="SO0984-PD0003"/>
    <x v="14"/>
    <x v="7"/>
  </r>
  <r>
    <s v="SO0984"/>
    <s v="PD0012"/>
    <n v="28"/>
    <n v="0.08"/>
    <n v="145260640"/>
    <s v="SO0984-PD0012"/>
    <x v="7"/>
    <x v="2"/>
  </r>
  <r>
    <s v="SO0984"/>
    <s v="PD0001"/>
    <n v="42"/>
    <n v="0.09"/>
    <n v="9516780"/>
    <s v="SO0984-PD0001"/>
    <x v="12"/>
    <x v="0"/>
  </r>
  <r>
    <s v="SO0985"/>
    <s v="PD0002"/>
    <n v="148"/>
    <n v="0.13"/>
    <n v="2575200"/>
    <s v="SO0985-PD0002"/>
    <x v="0"/>
    <x v="0"/>
  </r>
  <r>
    <s v="SO0985"/>
    <s v="PD0006"/>
    <n v="81"/>
    <n v="0.14000000000000001"/>
    <n v="14558940"/>
    <s v="SO0985-PD0006"/>
    <x v="13"/>
    <x v="6"/>
  </r>
  <r>
    <s v="SO0986"/>
    <s v="PD0019"/>
    <n v="59"/>
    <n v="0.23"/>
    <n v="115801070"/>
    <s v="SO0986-PD0019"/>
    <x v="11"/>
    <x v="1"/>
  </r>
  <r>
    <s v="SO0986"/>
    <s v="PD0020"/>
    <n v="137"/>
    <n v="0.14000000000000001"/>
    <n v="37820220"/>
    <s v="SO0986-PD0020"/>
    <x v="8"/>
    <x v="1"/>
  </r>
  <r>
    <s v="SO0987"/>
    <s v="PD0015"/>
    <n v="122"/>
    <n v="0.15"/>
    <n v="14092830"/>
    <s v="SO0987-PD0015"/>
    <x v="1"/>
    <x v="1"/>
  </r>
  <r>
    <s v="SO0987"/>
    <s v="PD0011"/>
    <n v="114"/>
    <n v="0.14000000000000001"/>
    <n v="231276360"/>
    <s v="SO0987-PD0011"/>
    <x v="2"/>
    <x v="2"/>
  </r>
  <r>
    <s v="SO0988"/>
    <s v="PD0001"/>
    <n v="99"/>
    <n v="0.18"/>
    <n v="20213820"/>
    <s v="SO0988-PD0001"/>
    <x v="12"/>
    <x v="0"/>
  </r>
  <r>
    <s v="SO0988"/>
    <s v="PD0018"/>
    <n v="99"/>
    <n v="0.14000000000000001"/>
    <n v="45294480"/>
    <s v="SO0988-PD0018"/>
    <x v="6"/>
    <x v="1"/>
  </r>
  <r>
    <s v="SO0988"/>
    <s v="PD0013"/>
    <n v="89"/>
    <n v="0.06"/>
    <n v="40073140"/>
    <s v="SO0988-PD0013"/>
    <x v="16"/>
    <x v="8"/>
  </r>
  <r>
    <s v="SO0989"/>
    <s v="PD0004"/>
    <n v="35"/>
    <n v="0.25"/>
    <n v="5775000"/>
    <s v="SO0989-PD0004"/>
    <x v="15"/>
    <x v="7"/>
  </r>
  <r>
    <s v="SO0990"/>
    <s v="PD0010"/>
    <n v="27"/>
    <n v="0.13"/>
    <n v="7634250"/>
    <s v="SO0990-PD0010"/>
    <x v="5"/>
    <x v="5"/>
  </r>
  <r>
    <s v="SO0991"/>
    <s v="PD0010"/>
    <n v="63"/>
    <n v="0.1"/>
    <n v="18427500"/>
    <s v="SO0991-PD0010"/>
    <x v="5"/>
    <x v="5"/>
  </r>
  <r>
    <s v="SO0992"/>
    <s v="PD0003"/>
    <n v="92"/>
    <n v="7.0000000000000007E-2"/>
    <n v="79656360"/>
    <s v="SO0992-PD0003"/>
    <x v="14"/>
    <x v="7"/>
  </r>
  <r>
    <s v="SO0992"/>
    <s v="PD0011"/>
    <n v="57"/>
    <n v="0.23"/>
    <n v="103536510"/>
    <s v="SO0992-PD0011"/>
    <x v="2"/>
    <x v="2"/>
  </r>
  <r>
    <s v="SO0992"/>
    <s v="PD0014"/>
    <n v="68"/>
    <n v="0.11"/>
    <n v="16158840"/>
    <s v="SO0992-PD0014"/>
    <x v="4"/>
    <x v="4"/>
  </r>
  <r>
    <s v="SO0993"/>
    <s v="PD0020"/>
    <n v="108"/>
    <n v="0.24"/>
    <n v="26347680"/>
    <s v="SO0993-PD0020"/>
    <x v="8"/>
    <x v="1"/>
  </r>
  <r>
    <s v="SO0993"/>
    <s v="PD0010"/>
    <n v="90"/>
    <n v="7.0000000000000007E-2"/>
    <n v="27202500"/>
    <s v="SO0993-PD0010"/>
    <x v="5"/>
    <x v="5"/>
  </r>
  <r>
    <s v="SO0993"/>
    <s v="PD0012"/>
    <n v="73"/>
    <n v="0.06"/>
    <n v="386948180"/>
    <s v="SO0993-PD0012"/>
    <x v="7"/>
    <x v="2"/>
  </r>
  <r>
    <s v="SO0993"/>
    <s v="PD0002"/>
    <n v="53"/>
    <n v="0.25"/>
    <n v="795000"/>
    <s v="SO0993-PD0002"/>
    <x v="0"/>
    <x v="0"/>
  </r>
  <r>
    <s v="SO0994"/>
    <s v="PD0014"/>
    <n v="96"/>
    <n v="0.06"/>
    <n v="24094080"/>
    <s v="SO0994-PD0014"/>
    <x v="4"/>
    <x v="4"/>
  </r>
  <r>
    <s v="SO0994"/>
    <s v="PD0013"/>
    <n v="142"/>
    <n v="0.2"/>
    <n v="54414400"/>
    <s v="SO0994-PD0013"/>
    <x v="16"/>
    <x v="8"/>
  </r>
  <r>
    <s v="SO0994"/>
    <s v="PD0019"/>
    <n v="50"/>
    <n v="0.23"/>
    <n v="98136500"/>
    <s v="SO0994-PD0019"/>
    <x v="11"/>
    <x v="1"/>
  </r>
  <r>
    <s v="SO0995"/>
    <s v="PD0015"/>
    <n v="66"/>
    <n v="0.17"/>
    <n v="7444602"/>
    <s v="SO0995-PD0015"/>
    <x v="1"/>
    <x v="1"/>
  </r>
  <r>
    <s v="SO0995"/>
    <s v="PD0006"/>
    <n v="61"/>
    <n v="0.15"/>
    <n v="10836650"/>
    <s v="SO0995-PD0006"/>
    <x v="13"/>
    <x v="6"/>
  </r>
  <r>
    <s v="SO0996"/>
    <s v="PD0006"/>
    <n v="50"/>
    <n v="0.21"/>
    <n v="8255500"/>
    <s v="SO0996-PD0006"/>
    <x v="13"/>
    <x v="6"/>
  </r>
  <r>
    <s v="SO0996"/>
    <s v="PD0007"/>
    <n v="148"/>
    <n v="0.18"/>
    <n v="388352000"/>
    <s v="SO0996-PD0007"/>
    <x v="9"/>
    <x v="6"/>
  </r>
  <r>
    <s v="SO0997"/>
    <s v="PD0014"/>
    <n v="107"/>
    <n v="0.23"/>
    <n v="21998130"/>
    <s v="SO0997-PD0014"/>
    <x v="4"/>
    <x v="4"/>
  </r>
  <r>
    <s v="SO0997"/>
    <s v="PD0017"/>
    <n v="101"/>
    <n v="0.23"/>
    <n v="206090500"/>
    <s v="SO0997-PD0017"/>
    <x v="17"/>
    <x v="1"/>
  </r>
  <r>
    <s v="SO0998"/>
    <s v="PD0017"/>
    <n v="102"/>
    <n v="0.09"/>
    <n v="245973000"/>
    <s v="SO0998-PD0017"/>
    <x v="17"/>
    <x v="1"/>
  </r>
  <r>
    <s v="SO0998"/>
    <s v="PD0006"/>
    <n v="147"/>
    <n v="0.11"/>
    <n v="27343470"/>
    <s v="SO0998-PD0006"/>
    <x v="13"/>
    <x v="6"/>
  </r>
  <r>
    <s v="SO0998"/>
    <s v="PD0011"/>
    <n v="143"/>
    <n v="0.25"/>
    <n v="253002750"/>
    <s v="SO0998-PD0011"/>
    <x v="2"/>
    <x v="2"/>
  </r>
  <r>
    <s v="SO0998"/>
    <s v="PD0015"/>
    <n v="147"/>
    <n v="0.13"/>
    <n v="17380251"/>
    <s v="SO0998-PD0015"/>
    <x v="1"/>
    <x v="1"/>
  </r>
  <r>
    <s v="SO0999"/>
    <s v="PD0017"/>
    <n v="114"/>
    <n v="0.22"/>
    <n v="235638000"/>
    <s v="SO0999-PD0017"/>
    <x v="17"/>
    <x v="1"/>
  </r>
  <r>
    <s v="SO0999"/>
    <s v="PD0012"/>
    <n v="106"/>
    <n v="0.22"/>
    <n v="466232520"/>
    <s v="SO0999-PD0012"/>
    <x v="7"/>
    <x v="2"/>
  </r>
  <r>
    <s v="SO0999"/>
    <s v="PD0007"/>
    <n v="59"/>
    <n v="0.23"/>
    <n v="145376000"/>
    <s v="SO0999-PD0007"/>
    <x v="9"/>
    <x v="6"/>
  </r>
  <r>
    <s v="SO0999"/>
    <s v="PD0002"/>
    <n v="99"/>
    <n v="0.22"/>
    <n v="1544400"/>
    <s v="SO0999-PD0002"/>
    <x v="0"/>
    <x v="0"/>
  </r>
  <r>
    <s v="SO1000"/>
    <s v="PD0016"/>
    <n v="127"/>
    <n v="0.24"/>
    <n v="25770840"/>
    <s v="SO1000-PD0016"/>
    <x v="18"/>
    <x v="1"/>
  </r>
  <r>
    <s v="SO1001"/>
    <s v="PD0018"/>
    <n v="122"/>
    <n v="0.12"/>
    <n v="57115520"/>
    <s v="SO1001-PD0018"/>
    <x v="6"/>
    <x v="1"/>
  </r>
  <r>
    <s v="SO1002"/>
    <s v="PD0016"/>
    <n v="32"/>
    <n v="0.12"/>
    <n v="7518720"/>
    <s v="SO1002-PD0016"/>
    <x v="18"/>
    <x v="1"/>
  </r>
  <r>
    <s v="SO1003"/>
    <s v="PD0018"/>
    <n v="147"/>
    <n v="0.23"/>
    <n v="60217080"/>
    <s v="SO1003-PD0018"/>
    <x v="6"/>
    <x v="1"/>
  </r>
  <r>
    <s v="SO1003"/>
    <s v="PD0015"/>
    <n v="81"/>
    <n v="0.11"/>
    <n v="9797031"/>
    <s v="SO1003-PD0015"/>
    <x v="1"/>
    <x v="1"/>
  </r>
  <r>
    <s v="SO1003"/>
    <s v="PD0002"/>
    <n v="150"/>
    <n v="0.23"/>
    <n v="2310000"/>
    <s v="SO1003-PD0002"/>
    <x v="0"/>
    <x v="0"/>
  </r>
  <r>
    <s v="SO1004"/>
    <s v="PD0013"/>
    <n v="106"/>
    <n v="0.11"/>
    <n v="45188860"/>
    <s v="SO1004-PD0013"/>
    <x v="16"/>
    <x v="8"/>
  </r>
  <r>
    <s v="SO1004"/>
    <s v="PD0019"/>
    <n v="73"/>
    <n v="0.06"/>
    <n v="174912380"/>
    <s v="SO1004-PD0019"/>
    <x v="11"/>
    <x v="1"/>
  </r>
  <r>
    <s v="SO1004"/>
    <s v="PD0010"/>
    <n v="126"/>
    <n v="0.25"/>
    <n v="30712500"/>
    <s v="SO1004-PD0010"/>
    <x v="5"/>
    <x v="5"/>
  </r>
  <r>
    <s v="SO1004"/>
    <s v="PD0012"/>
    <n v="61"/>
    <n v="0.25"/>
    <n v="257984250"/>
    <s v="SO1004-PD0012"/>
    <x v="7"/>
    <x v="2"/>
  </r>
  <r>
    <s v="SO1004"/>
    <s v="PD0005"/>
    <n v="123"/>
    <n v="0.24"/>
    <n v="205188600"/>
    <s v="SO1004-PD0005"/>
    <x v="19"/>
    <x v="6"/>
  </r>
  <r>
    <s v="SO1005"/>
    <s v="PD0004"/>
    <n v="133"/>
    <n v="7.0000000000000007E-2"/>
    <n v="27211800"/>
    <s v="SO1005-PD0004"/>
    <x v="15"/>
    <x v="7"/>
  </r>
  <r>
    <s v="SO1005"/>
    <s v="PD0018"/>
    <n v="105"/>
    <n v="0.12"/>
    <n v="49156800"/>
    <s v="SO1005-PD0018"/>
    <x v="6"/>
    <x v="1"/>
  </r>
  <r>
    <s v="SO1006"/>
    <s v="PD0020"/>
    <n v="53"/>
    <n v="0.05"/>
    <n v="16162350"/>
    <s v="SO1006-PD0020"/>
    <x v="8"/>
    <x v="1"/>
  </r>
  <r>
    <s v="SO1006"/>
    <s v="PD0010"/>
    <n v="30"/>
    <n v="0.16"/>
    <n v="8190000"/>
    <s v="SO1006-PD0010"/>
    <x v="5"/>
    <x v="5"/>
  </r>
  <r>
    <s v="SO1007"/>
    <s v="PD0005"/>
    <n v="143"/>
    <n v="0.21"/>
    <n v="247969150"/>
    <s v="SO1007-PD0005"/>
    <x v="19"/>
    <x v="6"/>
  </r>
  <r>
    <s v="SO1007"/>
    <s v="PD0015"/>
    <n v="76"/>
    <n v="0.15"/>
    <n v="8779140"/>
    <s v="SO1007-PD0015"/>
    <x v="1"/>
    <x v="1"/>
  </r>
  <r>
    <s v="SO1008"/>
    <s v="PD0007"/>
    <n v="125"/>
    <n v="0.16"/>
    <n v="336000000"/>
    <s v="SO1008-PD0007"/>
    <x v="9"/>
    <x v="6"/>
  </r>
  <r>
    <s v="SO1008"/>
    <s v="PD0001"/>
    <n v="32"/>
    <n v="0.09"/>
    <n v="7250880"/>
    <s v="SO1008-PD0001"/>
    <x v="12"/>
    <x v="0"/>
  </r>
  <r>
    <s v="SO1008"/>
    <s v="PD0018"/>
    <n v="119"/>
    <n v="0.14000000000000001"/>
    <n v="54444880"/>
    <s v="SO1008-PD0018"/>
    <x v="6"/>
    <x v="1"/>
  </r>
  <r>
    <s v="SO1008"/>
    <s v="PD0002"/>
    <n v="56"/>
    <n v="0.08"/>
    <n v="1030400"/>
    <s v="SO1008-PD0002"/>
    <x v="0"/>
    <x v="0"/>
  </r>
  <r>
    <s v="SO1008"/>
    <s v="PD0010"/>
    <n v="49"/>
    <n v="7.0000000000000007E-2"/>
    <n v="14810249.999999998"/>
    <s v="SO1008-PD0010"/>
    <x v="5"/>
    <x v="5"/>
  </r>
  <r>
    <s v="SO1009"/>
    <s v="PD0002"/>
    <n v="104"/>
    <n v="0.21"/>
    <n v="1643200"/>
    <s v="SO1009-PD0002"/>
    <x v="0"/>
    <x v="0"/>
  </r>
  <r>
    <s v="SO1009"/>
    <s v="PD0020"/>
    <n v="91"/>
    <n v="0.16"/>
    <n v="24537240"/>
    <s v="SO1009-PD0020"/>
    <x v="8"/>
    <x v="1"/>
  </r>
  <r>
    <s v="SO1010"/>
    <s v="PD0013"/>
    <n v="78"/>
    <n v="0.09"/>
    <n v="33999420"/>
    <s v="SO1010-PD0013"/>
    <x v="16"/>
    <x v="8"/>
  </r>
  <r>
    <s v="SO1011"/>
    <s v="PD0003"/>
    <n v="103"/>
    <n v="0.06"/>
    <n v="90139420"/>
    <s v="SO1011-PD0003"/>
    <x v="14"/>
    <x v="7"/>
  </r>
  <r>
    <s v="SO1011"/>
    <s v="PD0019"/>
    <n v="92"/>
    <n v="0.2"/>
    <n v="187606400"/>
    <s v="SO1011-PD0019"/>
    <x v="11"/>
    <x v="1"/>
  </r>
  <r>
    <s v="SO1012"/>
    <s v="PD0002"/>
    <n v="141"/>
    <n v="0.2"/>
    <n v="2256000"/>
    <s v="SO1012-PD0002"/>
    <x v="0"/>
    <x v="0"/>
  </r>
  <r>
    <s v="SO1012"/>
    <s v="PD0011"/>
    <n v="75"/>
    <n v="0.15"/>
    <n v="150386250"/>
    <s v="SO1012-PD0011"/>
    <x v="2"/>
    <x v="2"/>
  </r>
  <r>
    <s v="SO1012"/>
    <s v="PD0010"/>
    <n v="137"/>
    <n v="0.2"/>
    <n v="35620000"/>
    <s v="SO1012-PD0010"/>
    <x v="5"/>
    <x v="5"/>
  </r>
  <r>
    <s v="SO1012"/>
    <s v="PD0003"/>
    <n v="140"/>
    <n v="0.24"/>
    <n v="99058400"/>
    <s v="SO1012-PD0003"/>
    <x v="14"/>
    <x v="7"/>
  </r>
  <r>
    <s v="SO1012"/>
    <s v="PD0007"/>
    <n v="73"/>
    <n v="0.05"/>
    <n v="221920000"/>
    <s v="SO1012-PD0007"/>
    <x v="9"/>
    <x v="6"/>
  </r>
  <r>
    <s v="SO1013"/>
    <s v="PD0012"/>
    <n v="65"/>
    <n v="0.25"/>
    <n v="274901250"/>
    <s v="SO1013-PD0012"/>
    <x v="7"/>
    <x v="2"/>
  </r>
  <r>
    <s v="SO1013"/>
    <s v="PD0011"/>
    <n v="81"/>
    <n v="0.1"/>
    <n v="171971100"/>
    <s v="SO1013-PD0011"/>
    <x v="2"/>
    <x v="2"/>
  </r>
  <r>
    <s v="SO1014"/>
    <s v="PD0011"/>
    <n v="113"/>
    <n v="0.06"/>
    <n v="250572980"/>
    <s v="SO1014-PD0011"/>
    <x v="2"/>
    <x v="2"/>
  </r>
  <r>
    <s v="SO1014"/>
    <s v="PD0018"/>
    <n v="96"/>
    <n v="0.12"/>
    <n v="44943360"/>
    <s v="SO1014-PD0018"/>
    <x v="6"/>
    <x v="1"/>
  </r>
  <r>
    <s v="SO1015"/>
    <s v="PD0005"/>
    <n v="117"/>
    <n v="0.13"/>
    <n v="223429050"/>
    <s v="SO1015-PD0005"/>
    <x v="19"/>
    <x v="6"/>
  </r>
  <r>
    <s v="SO1015"/>
    <s v="PD0015"/>
    <n v="31"/>
    <n v="0.24"/>
    <n v="3201804"/>
    <s v="SO1015-PD0015"/>
    <x v="1"/>
    <x v="1"/>
  </r>
  <r>
    <s v="SO1015"/>
    <s v="PD0004"/>
    <n v="37"/>
    <n v="0.23"/>
    <n v="6267800"/>
    <s v="SO1015-PD0004"/>
    <x v="15"/>
    <x v="7"/>
  </r>
  <r>
    <s v="SO1015"/>
    <s v="PD0001"/>
    <n v="45"/>
    <n v="0.13"/>
    <n v="9748350"/>
    <s v="SO1015-PD0001"/>
    <x v="12"/>
    <x v="0"/>
  </r>
  <r>
    <s v="SO1016"/>
    <s v="PD0002"/>
    <n v="89"/>
    <n v="0.25"/>
    <n v="1335000"/>
    <s v="SO1016-PD0002"/>
    <x v="0"/>
    <x v="0"/>
  </r>
  <r>
    <s v="SO1016"/>
    <s v="PD0009"/>
    <n v="139"/>
    <n v="0.12"/>
    <n v="15779280"/>
    <s v="SO1016-PD0009"/>
    <x v="10"/>
    <x v="5"/>
  </r>
  <r>
    <s v="SO1016"/>
    <s v="PD0001"/>
    <n v="42"/>
    <n v="0.16"/>
    <n v="8784720"/>
    <s v="SO1016-PD0001"/>
    <x v="12"/>
    <x v="0"/>
  </r>
  <r>
    <s v="SO1017"/>
    <s v="PD0008"/>
    <n v="121"/>
    <n v="0.06"/>
    <n v="16947260"/>
    <s v="SO1017-PD0008"/>
    <x v="3"/>
    <x v="3"/>
  </r>
  <r>
    <s v="SO1017"/>
    <s v="PD0009"/>
    <n v="103"/>
    <n v="0.09"/>
    <n v="12091170"/>
    <s v="SO1017-PD0009"/>
    <x v="10"/>
    <x v="5"/>
  </r>
  <r>
    <s v="SO1018"/>
    <s v="PD0003"/>
    <n v="30"/>
    <n v="0.18"/>
    <n v="22902600"/>
    <s v="SO1018-PD0003"/>
    <x v="14"/>
    <x v="7"/>
  </r>
  <r>
    <s v="SO1018"/>
    <s v="PD0004"/>
    <n v="112"/>
    <n v="0.2"/>
    <n v="19712000"/>
    <s v="SO1018-PD0004"/>
    <x v="15"/>
    <x v="7"/>
  </r>
  <r>
    <s v="SO1019"/>
    <s v="PD0002"/>
    <n v="53"/>
    <n v="0.24"/>
    <n v="805600"/>
    <s v="SO1019-PD0002"/>
    <x v="0"/>
    <x v="0"/>
  </r>
  <r>
    <s v="SO1019"/>
    <s v="PD0008"/>
    <n v="143"/>
    <n v="0.13"/>
    <n v="18537090"/>
    <s v="SO1019-PD0008"/>
    <x v="3"/>
    <x v="3"/>
  </r>
  <r>
    <s v="SO1019"/>
    <s v="PD0004"/>
    <n v="26"/>
    <n v="0.21"/>
    <n v="4518800"/>
    <s v="SO1019-PD0004"/>
    <x v="15"/>
    <x v="7"/>
  </r>
  <r>
    <s v="SO1020"/>
    <s v="PD0007"/>
    <n v="106"/>
    <n v="7.0000000000000007E-2"/>
    <n v="315456000"/>
    <s v="SO1020-PD0007"/>
    <x v="9"/>
    <x v="6"/>
  </r>
  <r>
    <s v="SO1020"/>
    <s v="PD0015"/>
    <n v="116"/>
    <n v="0.05"/>
    <n v="14976180"/>
    <s v="SO1020-PD0015"/>
    <x v="1"/>
    <x v="1"/>
  </r>
  <r>
    <s v="SO1020"/>
    <s v="PD0010"/>
    <n v="96"/>
    <n v="0.12"/>
    <n v="27456000"/>
    <s v="SO1020-PD0010"/>
    <x v="5"/>
    <x v="5"/>
  </r>
  <r>
    <s v="SO1020"/>
    <s v="PD0003"/>
    <n v="97"/>
    <n v="0.23"/>
    <n v="69536390"/>
    <s v="SO1020-PD0003"/>
    <x v="14"/>
    <x v="7"/>
  </r>
  <r>
    <s v="SO1020"/>
    <s v="PD0013"/>
    <n v="120"/>
    <n v="0.1"/>
    <n v="51732000"/>
    <s v="SO1020-PD0013"/>
    <x v="16"/>
    <x v="8"/>
  </r>
  <r>
    <s v="SO1021"/>
    <s v="PD0016"/>
    <n v="93"/>
    <n v="0.2"/>
    <n v="19864800"/>
    <s v="SO1021-PD0016"/>
    <x v="18"/>
    <x v="1"/>
  </r>
  <r>
    <s v="SO1021"/>
    <s v="PD0003"/>
    <n v="97"/>
    <n v="0.1"/>
    <n v="81276300"/>
    <s v="SO1021-PD0003"/>
    <x v="14"/>
    <x v="7"/>
  </r>
  <r>
    <s v="SO1021"/>
    <s v="PD0002"/>
    <n v="106"/>
    <n v="0.16"/>
    <n v="1780800"/>
    <s v="SO1021-PD0002"/>
    <x v="0"/>
    <x v="0"/>
  </r>
  <r>
    <s v="SO1022"/>
    <s v="PD0008"/>
    <n v="111"/>
    <n v="0.19"/>
    <n v="13396590"/>
    <s v="SO1022-PD0008"/>
    <x v="3"/>
    <x v="3"/>
  </r>
  <r>
    <s v="SO1022"/>
    <s v="PD0001"/>
    <n v="37"/>
    <n v="0.13"/>
    <n v="8015310"/>
    <s v="SO1022-PD0001"/>
    <x v="12"/>
    <x v="0"/>
  </r>
  <r>
    <s v="SO1022"/>
    <s v="PD0010"/>
    <n v="125"/>
    <n v="0.18"/>
    <n v="33312500.000000004"/>
    <s v="SO1022-PD0010"/>
    <x v="5"/>
    <x v="5"/>
  </r>
  <r>
    <s v="SO1023"/>
    <s v="PD0010"/>
    <n v="55"/>
    <n v="0.14000000000000001"/>
    <n v="15372500"/>
    <s v="SO1023-PD0010"/>
    <x v="5"/>
    <x v="5"/>
  </r>
  <r>
    <s v="SO1023"/>
    <s v="PD0015"/>
    <n v="140"/>
    <n v="0.12"/>
    <n v="16742880"/>
    <s v="SO1023-PD0015"/>
    <x v="1"/>
    <x v="1"/>
  </r>
  <r>
    <s v="SO1023"/>
    <s v="PD0007"/>
    <n v="92"/>
    <n v="0.22"/>
    <n v="229632000"/>
    <s v="SO1023-PD0007"/>
    <x v="9"/>
    <x v="6"/>
  </r>
  <r>
    <s v="SO1024"/>
    <s v="PD0004"/>
    <n v="109"/>
    <n v="0.22"/>
    <n v="18704400"/>
    <s v="SO1024-PD0004"/>
    <x v="15"/>
    <x v="7"/>
  </r>
  <r>
    <s v="SO1024"/>
    <s v="PD0007"/>
    <n v="85"/>
    <n v="0.1"/>
    <n v="244800000"/>
    <s v="SO1024-PD0007"/>
    <x v="9"/>
    <x v="6"/>
  </r>
  <r>
    <s v="SO1024"/>
    <s v="PD0019"/>
    <n v="42"/>
    <n v="0.18"/>
    <n v="87787560"/>
    <s v="SO1024-PD0019"/>
    <x v="11"/>
    <x v="1"/>
  </r>
  <r>
    <s v="SO1025"/>
    <s v="PD0019"/>
    <n v="35"/>
    <n v="0.12"/>
    <n v="78509200"/>
    <s v="SO1025-PD0019"/>
    <x v="11"/>
    <x v="1"/>
  </r>
  <r>
    <s v="SO1026"/>
    <s v="PD0009"/>
    <n v="51"/>
    <n v="0.06"/>
    <n v="6184260"/>
    <s v="SO1026-PD0009"/>
    <x v="10"/>
    <x v="5"/>
  </r>
  <r>
    <s v="SO1026"/>
    <s v="PD0005"/>
    <n v="40"/>
    <n v="0.19"/>
    <n v="71118000"/>
    <s v="SO1026-PD0005"/>
    <x v="19"/>
    <x v="6"/>
  </r>
  <r>
    <s v="SO1026"/>
    <s v="PD0017"/>
    <n v="57"/>
    <n v="0.1"/>
    <n v="135945000"/>
    <s v="SO1026-PD0017"/>
    <x v="17"/>
    <x v="1"/>
  </r>
  <r>
    <s v="SO1026"/>
    <s v="PD0016"/>
    <n v="111"/>
    <n v="0.12"/>
    <n v="26080560"/>
    <s v="SO1026-PD0016"/>
    <x v="18"/>
    <x v="1"/>
  </r>
  <r>
    <s v="SO1026"/>
    <s v="PD0019"/>
    <n v="131"/>
    <n v="0.12"/>
    <n v="293848720"/>
    <s v="SO1026-PD0019"/>
    <x v="11"/>
    <x v="1"/>
  </r>
  <r>
    <s v="SO1026"/>
    <s v="PD0011"/>
    <n v="114"/>
    <n v="0.16"/>
    <n v="225897840"/>
    <s v="SO1026-PD0011"/>
    <x v="2"/>
    <x v="2"/>
  </r>
  <r>
    <s v="SO1028"/>
    <s v="PD0017"/>
    <n v="78"/>
    <n v="0.13"/>
    <n v="179829000"/>
    <s v="SO1028-PD0017"/>
    <x v="17"/>
    <x v="1"/>
  </r>
  <r>
    <s v="SO1028"/>
    <s v="PD0006"/>
    <n v="110"/>
    <n v="0.17"/>
    <n v="19081700"/>
    <s v="SO1028-PD0006"/>
    <x v="13"/>
    <x v="6"/>
  </r>
  <r>
    <s v="SO1028"/>
    <s v="PD0007"/>
    <n v="100"/>
    <n v="0.12"/>
    <n v="281600000"/>
    <s v="SO1028-PD0007"/>
    <x v="9"/>
    <x v="6"/>
  </r>
  <r>
    <s v="SO0010"/>
    <s v="PD0017"/>
    <n v="67"/>
    <n v="0.22"/>
    <n v="138489000"/>
    <s v="SO0010-PD0017"/>
    <x v="17"/>
    <x v="1"/>
  </r>
  <r>
    <s v="SO0010"/>
    <s v="PD0019"/>
    <n v="73"/>
    <n v="0.19"/>
    <n v="150722370"/>
    <s v="SO0010-PD0019"/>
    <x v="11"/>
    <x v="1"/>
  </r>
  <r>
    <s v="SO0014"/>
    <s v="PD0013"/>
    <n v="50"/>
    <n v="0.11"/>
    <n v="21315500"/>
    <s v="SO0014-PD0013"/>
    <x v="16"/>
    <x v="8"/>
  </r>
  <r>
    <s v="SO0014"/>
    <s v="PD0014"/>
    <n v="108"/>
    <n v="0.24"/>
    <n v="21915360"/>
    <s v="SO0014-PD0014"/>
    <x v="4"/>
    <x v="4"/>
  </r>
  <r>
    <s v="SO0017"/>
    <s v="PD0001"/>
    <n v="46"/>
    <n v="0.18"/>
    <n v="9392280"/>
    <s v="SO0017-PD0001"/>
    <x v="12"/>
    <x v="0"/>
  </r>
  <r>
    <s v="SO0017"/>
    <s v="PD0002"/>
    <n v="79"/>
    <n v="0.06"/>
    <n v="1485200"/>
    <s v="SO0017-PD0002"/>
    <x v="0"/>
    <x v="0"/>
  </r>
  <r>
    <s v="SO0035"/>
    <s v="PD0017"/>
    <n v="97"/>
    <n v="0.22"/>
    <n v="200499000"/>
    <s v="SO0035-PD0017"/>
    <x v="17"/>
    <x v="1"/>
  </r>
  <r>
    <s v="SO0035"/>
    <s v="PD0019"/>
    <n v="90"/>
    <n v="0.2"/>
    <n v="183528000"/>
    <s v="SO0035-PD0019"/>
    <x v="11"/>
    <x v="1"/>
  </r>
  <r>
    <s v="SO0042"/>
    <s v="PD0001"/>
    <n v="135"/>
    <n v="0.25"/>
    <n v="25211250"/>
    <s v="SO0042-PD0001"/>
    <x v="12"/>
    <x v="0"/>
  </r>
  <r>
    <s v="SO0042"/>
    <s v="PD0002"/>
    <n v="73"/>
    <n v="0.23"/>
    <n v="1124200"/>
    <s v="SO0042-PD0002"/>
    <x v="0"/>
    <x v="0"/>
  </r>
  <r>
    <s v="SO0044"/>
    <s v="PD0005"/>
    <n v="47"/>
    <n v="0.05"/>
    <n v="98006750"/>
    <s v="SO0044-PD0005"/>
    <x v="19"/>
    <x v="6"/>
  </r>
  <r>
    <s v="SO0044"/>
    <s v="PD0007"/>
    <n v="100"/>
    <n v="0.16"/>
    <n v="268800000"/>
    <s v="SO0044-PD0007"/>
    <x v="9"/>
    <x v="6"/>
  </r>
  <r>
    <s v="SO0045"/>
    <s v="PD0002"/>
    <n v="63"/>
    <n v="0.25"/>
    <n v="945000"/>
    <s v="SO0045-PD0002"/>
    <x v="0"/>
    <x v="0"/>
  </r>
  <r>
    <s v="SO0045"/>
    <s v="PD0001"/>
    <n v="88"/>
    <n v="0.22"/>
    <n v="17091360"/>
    <s v="SO0045-PD0001"/>
    <x v="12"/>
    <x v="0"/>
  </r>
  <r>
    <s v="SO0052"/>
    <s v="PD0019"/>
    <n v="35"/>
    <n v="0.06"/>
    <n v="83862100"/>
    <s v="SO0052-PD0019"/>
    <x v="11"/>
    <x v="1"/>
  </r>
  <r>
    <s v="SO0052"/>
    <s v="PD0018"/>
    <n v="36"/>
    <n v="0.14000000000000001"/>
    <n v="16470720"/>
    <s v="SO0052-PD0018"/>
    <x v="6"/>
    <x v="1"/>
  </r>
  <r>
    <s v="SO0052"/>
    <s v="PD0017"/>
    <n v="51"/>
    <n v="0.1"/>
    <n v="121635000"/>
    <s v="SO0052-PD0017"/>
    <x v="17"/>
    <x v="1"/>
  </r>
  <r>
    <s v="SO0054"/>
    <s v="PD0008"/>
    <n v="63"/>
    <n v="0.17"/>
    <n v="7791210"/>
    <s v="SO0054-PD0008"/>
    <x v="3"/>
    <x v="3"/>
  </r>
  <r>
    <s v="SO0054"/>
    <s v="PD0010"/>
    <n v="143"/>
    <n v="0.25"/>
    <n v="34856250"/>
    <s v="SO0054-PD0010"/>
    <x v="5"/>
    <x v="5"/>
  </r>
  <r>
    <s v="SO0055"/>
    <s v="PD0004"/>
    <n v="52"/>
    <n v="0.23"/>
    <n v="8808800"/>
    <s v="SO0055-PD0004"/>
    <x v="15"/>
    <x v="7"/>
  </r>
  <r>
    <s v="SO0055"/>
    <s v="PD0003"/>
    <n v="97"/>
    <n v="0.24"/>
    <n v="68633320"/>
    <s v="SO0055-PD0003"/>
    <x v="14"/>
    <x v="7"/>
  </r>
  <r>
    <s v="SO0063"/>
    <s v="PD0005"/>
    <n v="31"/>
    <n v="0.12"/>
    <n v="59879600"/>
    <s v="SO0063-PD0005"/>
    <x v="19"/>
    <x v="6"/>
  </r>
  <r>
    <s v="SO0063"/>
    <s v="PD0007"/>
    <n v="67"/>
    <n v="7.0000000000000007E-2"/>
    <n v="199392000"/>
    <s v="SO0063-PD0007"/>
    <x v="9"/>
    <x v="6"/>
  </r>
  <r>
    <s v="SO0069"/>
    <s v="PD0007"/>
    <n v="90"/>
    <n v="0.12"/>
    <n v="253440000"/>
    <s v="SO0069-PD0007"/>
    <x v="9"/>
    <x v="6"/>
  </r>
  <r>
    <s v="SO0069"/>
    <s v="PD0005"/>
    <n v="85"/>
    <n v="0.17"/>
    <n v="154857250"/>
    <s v="SO0069-PD0005"/>
    <x v="19"/>
    <x v="6"/>
  </r>
  <r>
    <s v="SO0081"/>
    <s v="PD0014"/>
    <n v="39"/>
    <n v="0.23"/>
    <n v="8018010"/>
    <s v="SO0081-PD0014"/>
    <x v="4"/>
    <x v="4"/>
  </r>
  <r>
    <s v="SO0081"/>
    <s v="PD0013"/>
    <n v="67"/>
    <n v="0.15"/>
    <n v="27279050"/>
    <s v="SO0081-PD0013"/>
    <x v="16"/>
    <x v="8"/>
  </r>
  <r>
    <s v="SO0092"/>
    <s v="PD0020"/>
    <n v="143"/>
    <n v="7.0000000000000007E-2"/>
    <n v="42689790"/>
    <s v="SO0092-PD0020"/>
    <x v="8"/>
    <x v="1"/>
  </r>
  <r>
    <s v="SO0092"/>
    <s v="PD0019"/>
    <n v="73"/>
    <n v="0.1"/>
    <n v="167469300"/>
    <s v="SO0092-PD0019"/>
    <x v="11"/>
    <x v="1"/>
  </r>
  <r>
    <s v="SO0101"/>
    <s v="PD0013"/>
    <n v="78"/>
    <n v="0.18"/>
    <n v="30636840.000000004"/>
    <s v="SO0101-PD0013"/>
    <x v="16"/>
    <x v="8"/>
  </r>
  <r>
    <s v="SO0101"/>
    <s v="PD0014"/>
    <n v="63"/>
    <n v="0.05"/>
    <n v="15979950"/>
    <s v="SO0101-PD0014"/>
    <x v="4"/>
    <x v="4"/>
  </r>
  <r>
    <s v="SO0103"/>
    <s v="PD0011"/>
    <n v="125"/>
    <n v="0.09"/>
    <n v="268336250"/>
    <s v="SO0103-PD0011"/>
    <x v="2"/>
    <x v="2"/>
  </r>
  <r>
    <s v="SO0103"/>
    <s v="PD0008"/>
    <n v="31"/>
    <n v="0.24"/>
    <n v="3510440"/>
    <s v="SO0103-PD0008"/>
    <x v="3"/>
    <x v="3"/>
  </r>
  <r>
    <s v="SO0103"/>
    <s v="PD0009"/>
    <n v="109"/>
    <n v="0.18"/>
    <n v="11530020"/>
    <s v="SO0103-PD0009"/>
    <x v="10"/>
    <x v="5"/>
  </r>
  <r>
    <s v="SO0103"/>
    <s v="PD0012"/>
    <n v="138"/>
    <n v="0.15"/>
    <n v="661454700"/>
    <s v="SO0103-PD0012"/>
    <x v="7"/>
    <x v="2"/>
  </r>
  <r>
    <s v="SO0105"/>
    <s v="PD0001"/>
    <n v="32"/>
    <n v="0.17"/>
    <n v="6613440"/>
    <s v="SO0105-PD0001"/>
    <x v="12"/>
    <x v="0"/>
  </r>
  <r>
    <s v="SO0105"/>
    <s v="PD0002"/>
    <n v="65"/>
    <n v="0.13"/>
    <n v="1131000"/>
    <s v="SO0105-PD0002"/>
    <x v="0"/>
    <x v="0"/>
  </r>
  <r>
    <s v="SO0112"/>
    <s v="PD0017"/>
    <n v="112"/>
    <n v="0.12"/>
    <n v="261184000"/>
    <s v="SO0112-PD0017"/>
    <x v="17"/>
    <x v="1"/>
  </r>
  <r>
    <s v="SO0112"/>
    <s v="PD0019"/>
    <n v="90"/>
    <n v="0.22"/>
    <n v="178939800"/>
    <s v="SO0112-PD0019"/>
    <x v="11"/>
    <x v="1"/>
  </r>
  <r>
    <s v="SO0112"/>
    <s v="PD0020"/>
    <n v="34"/>
    <n v="0.15"/>
    <n v="9276900"/>
    <s v="SO0112-PD0020"/>
    <x v="8"/>
    <x v="1"/>
  </r>
  <r>
    <s v="SO0119"/>
    <s v="PD0013"/>
    <n v="38"/>
    <n v="0.16"/>
    <n v="15289680"/>
    <s v="SO0119-PD0013"/>
    <x v="16"/>
    <x v="8"/>
  </r>
  <r>
    <s v="SO0119"/>
    <s v="PD0014"/>
    <n v="32"/>
    <n v="0.05"/>
    <n v="8116800"/>
    <s v="SO0119-PD0014"/>
    <x v="4"/>
    <x v="4"/>
  </r>
  <r>
    <s v="SO0120"/>
    <s v="PD0009"/>
    <n v="103"/>
    <n v="0.08"/>
    <n v="12224040"/>
    <s v="SO0120-PD0009"/>
    <x v="10"/>
    <x v="5"/>
  </r>
  <r>
    <s v="SO0120"/>
    <s v="PD0008"/>
    <n v="63"/>
    <n v="0.16"/>
    <n v="7885080"/>
    <s v="SO0120-PD0008"/>
    <x v="3"/>
    <x v="3"/>
  </r>
  <r>
    <s v="SO0122"/>
    <s v="PD0007"/>
    <n v="89"/>
    <n v="0.16"/>
    <n v="239232000"/>
    <s v="SO0122-PD0007"/>
    <x v="9"/>
    <x v="6"/>
  </r>
  <r>
    <s v="SO0122"/>
    <s v="PD0005"/>
    <n v="88"/>
    <n v="0.18"/>
    <n v="158391200"/>
    <s v="SO0122-PD0005"/>
    <x v="19"/>
    <x v="6"/>
  </r>
  <r>
    <s v="SO0122"/>
    <s v="PD0011"/>
    <n v="28"/>
    <n v="0.19"/>
    <n v="53502120"/>
    <s v="SO0122-PD0011"/>
    <x v="2"/>
    <x v="2"/>
  </r>
  <r>
    <s v="SO0122"/>
    <s v="PD0012"/>
    <n v="114"/>
    <n v="0.2"/>
    <n v="514276800"/>
    <s v="SO0122-PD0012"/>
    <x v="7"/>
    <x v="2"/>
  </r>
  <r>
    <s v="SO0129"/>
    <s v="PD0019"/>
    <n v="116"/>
    <n v="0.23"/>
    <n v="227676680"/>
    <s v="SO0129-PD0019"/>
    <x v="11"/>
    <x v="1"/>
  </r>
  <r>
    <s v="SO0129"/>
    <s v="PD0018"/>
    <n v="31"/>
    <n v="0.05"/>
    <n v="15667400"/>
    <s v="SO0129-PD0018"/>
    <x v="6"/>
    <x v="1"/>
  </r>
  <r>
    <s v="SO0131"/>
    <s v="PD0014"/>
    <n v="83"/>
    <n v="7.0000000000000007E-2"/>
    <n v="20609730"/>
    <s v="SO0131-PD0014"/>
    <x v="4"/>
    <x v="4"/>
  </r>
  <r>
    <s v="SO0131"/>
    <s v="PD0013"/>
    <n v="82"/>
    <n v="0.22"/>
    <n v="30636840"/>
    <s v="SO0131-PD0013"/>
    <x v="16"/>
    <x v="8"/>
  </r>
  <r>
    <s v="SO0137"/>
    <s v="PD0001"/>
    <n v="132"/>
    <n v="0.06"/>
    <n v="30895920"/>
    <s v="SO0137-PD0001"/>
    <x v="12"/>
    <x v="0"/>
  </r>
  <r>
    <s v="SO0137"/>
    <s v="PD0002"/>
    <n v="55"/>
    <n v="0.1"/>
    <n v="990000"/>
    <s v="SO0137-PD0002"/>
    <x v="0"/>
    <x v="0"/>
  </r>
  <r>
    <s v="SO0138"/>
    <s v="PD0006"/>
    <n v="90"/>
    <n v="0.09"/>
    <n v="17117100"/>
    <s v="SO0138-PD0006"/>
    <x v="13"/>
    <x v="6"/>
  </r>
  <r>
    <s v="SO0138"/>
    <s v="PD0005"/>
    <n v="98"/>
    <n v="0.1"/>
    <n v="193599000"/>
    <s v="SO0138-PD0005"/>
    <x v="19"/>
    <x v="6"/>
  </r>
  <r>
    <s v="SO0146"/>
    <s v="PD0014"/>
    <n v="33"/>
    <n v="0.11"/>
    <n v="7841790"/>
    <s v="SO0146-PD0014"/>
    <x v="4"/>
    <x v="4"/>
  </r>
  <r>
    <s v="SO0146"/>
    <s v="PD0013"/>
    <n v="139"/>
    <n v="0.05"/>
    <n v="63251950"/>
    <s v="SO0146-PD0013"/>
    <x v="16"/>
    <x v="8"/>
  </r>
  <r>
    <s v="SO0151"/>
    <s v="PD0010"/>
    <n v="98"/>
    <n v="0.19"/>
    <n v="25798500"/>
    <s v="SO0151-PD0010"/>
    <x v="5"/>
    <x v="5"/>
  </r>
  <r>
    <s v="SO0151"/>
    <s v="PD0009"/>
    <n v="35"/>
    <n v="0.05"/>
    <n v="4289250"/>
    <s v="SO0151-PD0009"/>
    <x v="10"/>
    <x v="5"/>
  </r>
  <r>
    <s v="SO0158"/>
    <s v="PD0010"/>
    <n v="106"/>
    <n v="0.11"/>
    <n v="30660500"/>
    <s v="SO0158-PD0010"/>
    <x v="5"/>
    <x v="5"/>
  </r>
  <r>
    <s v="SO0158"/>
    <s v="PD0009"/>
    <n v="51"/>
    <n v="0.15"/>
    <n v="5592150"/>
    <s v="SO0158-PD0009"/>
    <x v="10"/>
    <x v="5"/>
  </r>
  <r>
    <s v="SO0161"/>
    <s v="PD0010"/>
    <n v="126"/>
    <n v="0.25"/>
    <n v="30712500"/>
    <s v="SO0161-PD0010"/>
    <x v="5"/>
    <x v="5"/>
  </r>
  <r>
    <s v="SO0161"/>
    <s v="PD0017"/>
    <n v="118"/>
    <n v="0.14000000000000001"/>
    <n v="268922000"/>
    <s v="SO0161-PD0017"/>
    <x v="17"/>
    <x v="1"/>
  </r>
  <r>
    <s v="SO0161"/>
    <s v="PD0018"/>
    <n v="90"/>
    <n v="0.23"/>
    <n v="36867600"/>
    <s v="SO0161-PD0018"/>
    <x v="6"/>
    <x v="1"/>
  </r>
  <r>
    <s v="SO0161"/>
    <s v="PD0020"/>
    <n v="59"/>
    <n v="0.17"/>
    <n v="15719370"/>
    <s v="SO0161-PD0020"/>
    <x v="8"/>
    <x v="1"/>
  </r>
  <r>
    <s v="SO0161"/>
    <s v="PD0009"/>
    <n v="71"/>
    <n v="0.18"/>
    <n v="7510380.0000000009"/>
    <s v="SO0161-PD0009"/>
    <x v="10"/>
    <x v="5"/>
  </r>
  <r>
    <s v="SO0161"/>
    <s v="PD0019"/>
    <n v="93"/>
    <n v="0.17"/>
    <n v="196757310"/>
    <s v="SO0161-PD0019"/>
    <x v="11"/>
    <x v="1"/>
  </r>
  <r>
    <s v="SO0162"/>
    <s v="PD0006"/>
    <n v="59"/>
    <n v="0.16"/>
    <n v="10358040"/>
    <s v="SO0162-PD0006"/>
    <x v="13"/>
    <x v="6"/>
  </r>
  <r>
    <s v="SO0162"/>
    <s v="PD0005"/>
    <n v="136"/>
    <n v="0.13"/>
    <n v="259712400"/>
    <s v="SO0162-PD0005"/>
    <x v="19"/>
    <x v="6"/>
  </r>
  <r>
    <s v="SO0163"/>
    <s v="PD0001"/>
    <n v="121"/>
    <n v="0.17"/>
    <n v="25007070"/>
    <s v="SO0163-PD0001"/>
    <x v="12"/>
    <x v="0"/>
  </r>
  <r>
    <s v="SO0163"/>
    <s v="PD0002"/>
    <n v="110"/>
    <n v="0.14000000000000001"/>
    <n v="1892000"/>
    <s v="SO0163-PD0002"/>
    <x v="0"/>
    <x v="0"/>
  </r>
  <r>
    <s v="SO0167"/>
    <s v="PD0004"/>
    <n v="42"/>
    <n v="0.11"/>
    <n v="8223600"/>
    <s v="SO0167-PD0004"/>
    <x v="15"/>
    <x v="7"/>
  </r>
  <r>
    <s v="SO0167"/>
    <s v="PD0003"/>
    <n v="74"/>
    <n v="0.2"/>
    <n v="55115200"/>
    <s v="SO0167-PD0003"/>
    <x v="14"/>
    <x v="7"/>
  </r>
  <r>
    <s v="SO0171"/>
    <s v="PD0009"/>
    <n v="55"/>
    <n v="7.0000000000000007E-2"/>
    <n v="6598350"/>
    <s v="SO0171-PD0009"/>
    <x v="10"/>
    <x v="5"/>
  </r>
  <r>
    <s v="SO0171"/>
    <s v="PD0008"/>
    <n v="56"/>
    <n v="0.06"/>
    <n v="7843360"/>
    <s v="SO0171-PD0008"/>
    <x v="3"/>
    <x v="3"/>
  </r>
  <r>
    <s v="SO0174"/>
    <s v="PD0002"/>
    <n v="80"/>
    <n v="0.23"/>
    <n v="1232000"/>
    <s v="SO0174-PD0002"/>
    <x v="0"/>
    <x v="0"/>
  </r>
  <r>
    <s v="SO0174"/>
    <s v="PD0008"/>
    <n v="95"/>
    <n v="0.17"/>
    <n v="11748650"/>
    <s v="SO0174-PD0008"/>
    <x v="3"/>
    <x v="3"/>
  </r>
  <r>
    <s v="SO0180"/>
    <s v="PD0020"/>
    <n v="126"/>
    <n v="0.09"/>
    <n v="36805860"/>
    <s v="SO0180-PD0020"/>
    <x v="8"/>
    <x v="1"/>
  </r>
  <r>
    <s v="SO0180"/>
    <s v="PD0018"/>
    <n v="135"/>
    <n v="0.17"/>
    <n v="59610600"/>
    <s v="SO0180-PD0018"/>
    <x v="6"/>
    <x v="1"/>
  </r>
  <r>
    <s v="SO0183"/>
    <s v="PD0015"/>
    <n v="89"/>
    <n v="0.18"/>
    <n v="9917982"/>
    <s v="SO0183-PD0015"/>
    <x v="1"/>
    <x v="1"/>
  </r>
  <r>
    <s v="SO0183"/>
    <s v="PD0020"/>
    <n v="92"/>
    <n v="0.13"/>
    <n v="25692840"/>
    <s v="SO0183-PD0020"/>
    <x v="8"/>
    <x v="1"/>
  </r>
  <r>
    <s v="SO0184"/>
    <s v="PD0013"/>
    <n v="135"/>
    <n v="7.0000000000000007E-2"/>
    <n v="60138449.999999993"/>
    <s v="SO0184-PD0013"/>
    <x v="16"/>
    <x v="8"/>
  </r>
  <r>
    <s v="SO0184"/>
    <s v="PD0014"/>
    <n v="97"/>
    <n v="0.2"/>
    <n v="20719200"/>
    <s v="SO0184-PD0014"/>
    <x v="4"/>
    <x v="4"/>
  </r>
  <r>
    <s v="SO0188"/>
    <s v="PD0017"/>
    <n v="150"/>
    <n v="0.13"/>
    <n v="345825000"/>
    <s v="SO0188-PD0017"/>
    <x v="17"/>
    <x v="1"/>
  </r>
  <r>
    <s v="SO0188"/>
    <s v="PD0019"/>
    <n v="150"/>
    <n v="0.14000000000000001"/>
    <n v="328821000"/>
    <s v="SO0188-PD0019"/>
    <x v="11"/>
    <x v="1"/>
  </r>
  <r>
    <s v="SO0198"/>
    <s v="PD0008"/>
    <n v="102"/>
    <n v="0.15"/>
    <n v="12918300"/>
    <s v="SO0198-PD0008"/>
    <x v="3"/>
    <x v="3"/>
  </r>
  <r>
    <s v="SO0198"/>
    <s v="PD0010"/>
    <n v="118"/>
    <n v="0.12"/>
    <n v="33748000"/>
    <s v="SO0198-PD0010"/>
    <x v="5"/>
    <x v="5"/>
  </r>
  <r>
    <s v="SO0207"/>
    <s v="PD0009"/>
    <n v="42"/>
    <n v="0.11"/>
    <n v="4822020"/>
    <s v="SO0207-PD0009"/>
    <x v="10"/>
    <x v="5"/>
  </r>
  <r>
    <s v="SO0207"/>
    <s v="PD0004"/>
    <n v="45"/>
    <n v="7.0000000000000007E-2"/>
    <n v="9207000"/>
    <s v="SO0207-PD0004"/>
    <x v="15"/>
    <x v="7"/>
  </r>
  <r>
    <s v="SO0207"/>
    <s v="PD0010"/>
    <n v="26"/>
    <n v="0.1"/>
    <n v="7605000"/>
    <s v="SO0207-PD0010"/>
    <x v="5"/>
    <x v="5"/>
  </r>
  <r>
    <s v="SO0207"/>
    <s v="PD0003"/>
    <n v="146"/>
    <n v="0.22"/>
    <n v="106022280"/>
    <s v="SO0207-PD0003"/>
    <x v="14"/>
    <x v="7"/>
  </r>
  <r>
    <s v="SO0208"/>
    <s v="PD0002"/>
    <n v="96"/>
    <n v="0.14000000000000001"/>
    <n v="1651200"/>
    <s v="SO0208-PD0002"/>
    <x v="0"/>
    <x v="0"/>
  </r>
  <r>
    <s v="SO0208"/>
    <s v="PD0008"/>
    <n v="101"/>
    <n v="0.15"/>
    <n v="12791650"/>
    <s v="SO0208-PD0008"/>
    <x v="3"/>
    <x v="3"/>
  </r>
  <r>
    <s v="SO0210"/>
    <s v="PD0020"/>
    <n v="44"/>
    <n v="0.09"/>
    <n v="12852840"/>
    <s v="SO0210-PD0020"/>
    <x v="8"/>
    <x v="1"/>
  </r>
  <r>
    <s v="SO0210"/>
    <s v="PD0004"/>
    <n v="33"/>
    <n v="0.06"/>
    <n v="6824400"/>
    <s v="SO0210-PD0004"/>
    <x v="15"/>
    <x v="7"/>
  </r>
  <r>
    <s v="SO0210"/>
    <s v="PD0003"/>
    <n v="117"/>
    <n v="0.17"/>
    <n v="90409410"/>
    <s v="SO0210-PD0003"/>
    <x v="14"/>
    <x v="7"/>
  </r>
  <r>
    <s v="SO0211"/>
    <s v="PD0020"/>
    <n v="35"/>
    <n v="0.24"/>
    <n v="8538600"/>
    <s v="SO0211-PD0020"/>
    <x v="8"/>
    <x v="1"/>
  </r>
  <r>
    <s v="SO0211"/>
    <s v="PD0018"/>
    <n v="130"/>
    <n v="0.22"/>
    <n v="53944800"/>
    <s v="SO0211-PD0018"/>
    <x v="6"/>
    <x v="1"/>
  </r>
  <r>
    <s v="SO0212"/>
    <s v="PD0003"/>
    <n v="114"/>
    <n v="0.19"/>
    <n v="85968540"/>
    <s v="SO0212-PD0003"/>
    <x v="14"/>
    <x v="7"/>
  </r>
  <r>
    <s v="SO0212"/>
    <s v="PD0004"/>
    <n v="47"/>
    <n v="0.2"/>
    <n v="8272000"/>
    <s v="SO0212-PD0004"/>
    <x v="15"/>
    <x v="7"/>
  </r>
  <r>
    <s v="SO0224"/>
    <s v="PD0012"/>
    <n v="138"/>
    <n v="0.14000000000000001"/>
    <n v="669236520"/>
    <s v="SO0224-PD0012"/>
    <x v="7"/>
    <x v="2"/>
  </r>
  <r>
    <s v="SO0224"/>
    <s v="PD0011"/>
    <n v="125"/>
    <n v="0.1"/>
    <n v="265387500"/>
    <s v="SO0224-PD0011"/>
    <x v="2"/>
    <x v="2"/>
  </r>
  <r>
    <s v="SO0230"/>
    <s v="PD0001"/>
    <n v="85"/>
    <n v="0.2"/>
    <n v="16932000"/>
    <s v="SO0230-PD0001"/>
    <x v="12"/>
    <x v="0"/>
  </r>
  <r>
    <s v="SO0230"/>
    <s v="PD0002"/>
    <n v="48"/>
    <n v="0.16"/>
    <n v="806400"/>
    <s v="SO0230-PD0002"/>
    <x v="0"/>
    <x v="0"/>
  </r>
  <r>
    <s v="SO0233"/>
    <s v="PD0004"/>
    <n v="42"/>
    <n v="0.09"/>
    <n v="8408400"/>
    <s v="SO0233-PD0004"/>
    <x v="15"/>
    <x v="7"/>
  </r>
  <r>
    <s v="SO0233"/>
    <s v="PD0003"/>
    <n v="83"/>
    <n v="0.08"/>
    <n v="71091160"/>
    <s v="SO0233-PD0003"/>
    <x v="14"/>
    <x v="7"/>
  </r>
  <r>
    <s v="SO0247"/>
    <s v="PD0019"/>
    <n v="86"/>
    <n v="7.0000000000000007E-2"/>
    <n v="203869020"/>
    <s v="SO0247-PD0019"/>
    <x v="11"/>
    <x v="1"/>
  </r>
  <r>
    <s v="SO0247"/>
    <s v="PD0017"/>
    <n v="101"/>
    <n v="0.17"/>
    <n v="222149500"/>
    <s v="SO0247-PD0017"/>
    <x v="17"/>
    <x v="1"/>
  </r>
  <r>
    <s v="SO0258"/>
    <s v="PD0020"/>
    <n v="135"/>
    <n v="0.15"/>
    <n v="36834750"/>
    <s v="SO0258-PD0020"/>
    <x v="8"/>
    <x v="1"/>
  </r>
  <r>
    <s v="SO0258"/>
    <s v="PD0015"/>
    <n v="132"/>
    <n v="0.19"/>
    <n v="14530428.000000002"/>
    <s v="SO0258-PD0015"/>
    <x v="1"/>
    <x v="1"/>
  </r>
  <r>
    <s v="SO0260"/>
    <s v="PD0010"/>
    <n v="149"/>
    <n v="0.15"/>
    <n v="41161250"/>
    <s v="SO0260-PD0010"/>
    <x v="5"/>
    <x v="5"/>
  </r>
  <r>
    <s v="SO0260"/>
    <s v="PD0008"/>
    <n v="50"/>
    <n v="0.24"/>
    <n v="5662000"/>
    <s v="SO0260-PD0008"/>
    <x v="3"/>
    <x v="3"/>
  </r>
  <r>
    <s v="SO0260"/>
    <s v="PD0009"/>
    <n v="55"/>
    <n v="0.15"/>
    <n v="6030750"/>
    <s v="SO0260-PD0009"/>
    <x v="10"/>
    <x v="5"/>
  </r>
  <r>
    <s v="SO0269"/>
    <s v="PD0015"/>
    <n v="69"/>
    <n v="7.0000000000000007E-2"/>
    <n v="8720703"/>
    <s v="SO0269-PD0015"/>
    <x v="1"/>
    <x v="1"/>
  </r>
  <r>
    <s v="SO0269"/>
    <s v="PD0018"/>
    <n v="133"/>
    <n v="0.17"/>
    <n v="58727480"/>
    <s v="SO0269-PD0018"/>
    <x v="6"/>
    <x v="1"/>
  </r>
  <r>
    <s v="SO0275"/>
    <s v="PD0013"/>
    <n v="142"/>
    <n v="0.12"/>
    <n v="59855840"/>
    <s v="SO0275-PD0013"/>
    <x v="16"/>
    <x v="8"/>
  </r>
  <r>
    <s v="SO0275"/>
    <s v="PD0014"/>
    <n v="90"/>
    <n v="0.19"/>
    <n v="19464300"/>
    <s v="SO0275-PD0014"/>
    <x v="4"/>
    <x v="4"/>
  </r>
  <r>
    <s v="SO0281"/>
    <s v="PD0002"/>
    <n v="99"/>
    <n v="0.17"/>
    <n v="1643400"/>
    <s v="SO0281-PD0002"/>
    <x v="0"/>
    <x v="0"/>
  </r>
  <r>
    <s v="SO0281"/>
    <s v="PD0008"/>
    <n v="80"/>
    <n v="0.13"/>
    <n v="10370400"/>
    <s v="SO0281-PD0008"/>
    <x v="3"/>
    <x v="3"/>
  </r>
  <r>
    <s v="SO0282"/>
    <s v="PD0010"/>
    <n v="88"/>
    <n v="0.06"/>
    <n v="26884000"/>
    <s v="SO0282-PD0010"/>
    <x v="5"/>
    <x v="5"/>
  </r>
  <r>
    <s v="SO0282"/>
    <s v="PD0009"/>
    <n v="84"/>
    <n v="0.13"/>
    <n v="9427320"/>
    <s v="SO0282-PD0009"/>
    <x v="10"/>
    <x v="5"/>
  </r>
  <r>
    <s v="SO0284"/>
    <s v="PD0016"/>
    <n v="102"/>
    <n v="0.19"/>
    <n v="22059540"/>
    <s v="SO0284-PD0016"/>
    <x v="18"/>
    <x v="1"/>
  </r>
  <r>
    <s v="SO0284"/>
    <s v="PD0018"/>
    <n v="125"/>
    <n v="0.15"/>
    <n v="56525000"/>
    <s v="SO0284-PD0018"/>
    <x v="6"/>
    <x v="1"/>
  </r>
  <r>
    <s v="SO0286"/>
    <s v="PD0002"/>
    <n v="78"/>
    <n v="0.15"/>
    <n v="1326000"/>
    <s v="SO0286-PD0002"/>
    <x v="0"/>
    <x v="0"/>
  </r>
  <r>
    <s v="SO0286"/>
    <s v="PD0001"/>
    <n v="94"/>
    <n v="7.0000000000000007E-2"/>
    <n v="21767580"/>
    <s v="SO0286-PD0001"/>
    <x v="12"/>
    <x v="0"/>
  </r>
  <r>
    <s v="SO0293"/>
    <s v="PD0005"/>
    <n v="97"/>
    <n v="0.14000000000000001"/>
    <n v="183106900"/>
    <s v="SO0293-PD0005"/>
    <x v="19"/>
    <x v="6"/>
  </r>
  <r>
    <s v="SO0293"/>
    <s v="PD0007"/>
    <n v="125"/>
    <n v="0.06"/>
    <n v="376000000"/>
    <s v="SO0293-PD0007"/>
    <x v="9"/>
    <x v="6"/>
  </r>
  <r>
    <s v="SO0299"/>
    <s v="PD0020"/>
    <n v="129"/>
    <n v="0.18"/>
    <n v="33955380"/>
    <s v="SO0299-PD0020"/>
    <x v="8"/>
    <x v="1"/>
  </r>
  <r>
    <s v="SO0299"/>
    <s v="PD0016"/>
    <n v="69"/>
    <n v="0.17"/>
    <n v="15291090"/>
    <s v="SO0299-PD0016"/>
    <x v="18"/>
    <x v="1"/>
  </r>
  <r>
    <s v="SO0300"/>
    <s v="PD0011"/>
    <n v="51"/>
    <n v="0.12"/>
    <n v="105871920"/>
    <s v="SO0300-PD0011"/>
    <x v="2"/>
    <x v="2"/>
  </r>
  <r>
    <s v="SO0300"/>
    <s v="PD0018"/>
    <n v="105"/>
    <n v="0.14000000000000001"/>
    <n v="48039600"/>
    <s v="SO0300-PD0018"/>
    <x v="6"/>
    <x v="1"/>
  </r>
  <r>
    <s v="SO0300"/>
    <s v="PD0010"/>
    <n v="137"/>
    <n v="0.24"/>
    <n v="33839000"/>
    <s v="SO0300-PD0010"/>
    <x v="5"/>
    <x v="5"/>
  </r>
  <r>
    <s v="SO0300"/>
    <s v="PD0008"/>
    <n v="25"/>
    <n v="0.18"/>
    <n v="3054500"/>
    <s v="SO0300-PD0008"/>
    <x v="3"/>
    <x v="3"/>
  </r>
  <r>
    <s v="SO0300"/>
    <s v="PD0020"/>
    <n v="66"/>
    <n v="0.22"/>
    <n v="16525080"/>
    <s v="SO0300-PD0020"/>
    <x v="8"/>
    <x v="1"/>
  </r>
  <r>
    <s v="SO0313"/>
    <s v="PD0016"/>
    <n v="114"/>
    <n v="0.24"/>
    <n v="23132880"/>
    <s v="SO0313-PD0016"/>
    <x v="18"/>
    <x v="1"/>
  </r>
  <r>
    <s v="SO0313"/>
    <s v="PD0018"/>
    <n v="36"/>
    <n v="0.14000000000000001"/>
    <n v="16470720"/>
    <s v="SO0313-PD0018"/>
    <x v="6"/>
    <x v="1"/>
  </r>
  <r>
    <s v="SO0316"/>
    <s v="PD0011"/>
    <n v="51"/>
    <n v="0.24"/>
    <n v="91434840"/>
    <s v="SO0316-PD0011"/>
    <x v="2"/>
    <x v="2"/>
  </r>
  <r>
    <s v="SO0316"/>
    <s v="PD0012"/>
    <n v="65"/>
    <n v="0.16"/>
    <n v="307889400"/>
    <s v="SO0316-PD0012"/>
    <x v="7"/>
    <x v="2"/>
  </r>
  <r>
    <s v="SO0319"/>
    <s v="PD0005"/>
    <n v="84"/>
    <n v="0.08"/>
    <n v="169629600"/>
    <s v="SO0319-PD0005"/>
    <x v="19"/>
    <x v="6"/>
  </r>
  <r>
    <s v="SO0319"/>
    <s v="PD0007"/>
    <n v="145"/>
    <n v="0.2"/>
    <n v="371200000"/>
    <s v="SO0319-PD0007"/>
    <x v="9"/>
    <x v="6"/>
  </r>
  <r>
    <s v="SO0334"/>
    <s v="PD0011"/>
    <n v="95"/>
    <n v="0.16"/>
    <n v="188248200"/>
    <s v="SO0334-PD0011"/>
    <x v="2"/>
    <x v="2"/>
  </r>
  <r>
    <s v="SO0334"/>
    <s v="PD0012"/>
    <n v="120"/>
    <n v="0.17"/>
    <n v="561644400"/>
    <s v="SO0334-PD0012"/>
    <x v="7"/>
    <x v="2"/>
  </r>
  <r>
    <s v="SO0347"/>
    <s v="PD0004"/>
    <n v="35"/>
    <n v="0.05"/>
    <n v="7315000"/>
    <s v="SO0347-PD0004"/>
    <x v="15"/>
    <x v="7"/>
  </r>
  <r>
    <s v="SO0347"/>
    <s v="PD0003"/>
    <n v="150"/>
    <n v="0.2"/>
    <n v="111720000"/>
    <s v="SO0347-PD0003"/>
    <x v="14"/>
    <x v="7"/>
  </r>
  <r>
    <s v="SO0348"/>
    <s v="PD0001"/>
    <n v="45"/>
    <n v="0.11"/>
    <n v="9972450"/>
    <s v="SO0348-PD0001"/>
    <x v="12"/>
    <x v="0"/>
  </r>
  <r>
    <s v="SO0348"/>
    <s v="PD0020"/>
    <n v="37"/>
    <n v="0.17"/>
    <n v="9857910"/>
    <s v="SO0348-PD0020"/>
    <x v="8"/>
    <x v="1"/>
  </r>
  <r>
    <s v="SO0349"/>
    <s v="PD0011"/>
    <n v="64"/>
    <n v="0.21"/>
    <n v="119271040"/>
    <s v="SO0349-PD0011"/>
    <x v="2"/>
    <x v="2"/>
  </r>
  <r>
    <s v="SO0349"/>
    <s v="PD0012"/>
    <n v="117"/>
    <n v="0.22"/>
    <n v="514615140"/>
    <s v="SO0349-PD0012"/>
    <x v="7"/>
    <x v="2"/>
  </r>
  <r>
    <s v="SO0352"/>
    <s v="PD0013"/>
    <n v="93"/>
    <n v="0.12"/>
    <n v="39201360"/>
    <s v="SO0352-PD0013"/>
    <x v="16"/>
    <x v="8"/>
  </r>
  <r>
    <s v="SO0352"/>
    <s v="PD0014"/>
    <n v="42"/>
    <n v="0.11"/>
    <n v="9980460"/>
    <s v="SO0352-PD0014"/>
    <x v="4"/>
    <x v="4"/>
  </r>
  <r>
    <s v="SO0353"/>
    <s v="PD0001"/>
    <n v="125"/>
    <n v="0.19"/>
    <n v="25211250"/>
    <s v="SO0353-PD0001"/>
    <x v="12"/>
    <x v="0"/>
  </r>
  <r>
    <s v="SO0353"/>
    <s v="PD0002"/>
    <n v="147"/>
    <n v="7.0000000000000007E-2"/>
    <n v="2734200"/>
    <s v="SO0353-PD0002"/>
    <x v="0"/>
    <x v="0"/>
  </r>
  <r>
    <s v="SO0362"/>
    <s v="PD0010"/>
    <n v="128"/>
    <n v="0.15"/>
    <n v="35360000"/>
    <s v="SO0362-PD0010"/>
    <x v="5"/>
    <x v="5"/>
  </r>
  <r>
    <s v="SO0362"/>
    <s v="PD0009"/>
    <n v="110"/>
    <n v="7.0000000000000007E-2"/>
    <n v="13196700"/>
    <s v="SO0362-PD0009"/>
    <x v="10"/>
    <x v="5"/>
  </r>
  <r>
    <s v="SO0367"/>
    <s v="PD0020"/>
    <n v="106"/>
    <n v="0.08"/>
    <n v="31303920"/>
    <s v="SO0367-PD0020"/>
    <x v="8"/>
    <x v="1"/>
  </r>
  <r>
    <s v="SO0367"/>
    <s v="PD0008"/>
    <n v="108"/>
    <n v="0.23"/>
    <n v="12390840"/>
    <s v="SO0367-PD0008"/>
    <x v="3"/>
    <x v="3"/>
  </r>
  <r>
    <s v="SO0368"/>
    <s v="PD0001"/>
    <n v="141"/>
    <n v="0.15"/>
    <n v="29842650"/>
    <s v="SO0368-PD0001"/>
    <x v="12"/>
    <x v="0"/>
  </r>
  <r>
    <s v="SO0368"/>
    <s v="PD0002"/>
    <n v="134"/>
    <n v="0.14000000000000001"/>
    <n v="2304800"/>
    <s v="SO0368-PD0002"/>
    <x v="0"/>
    <x v="0"/>
  </r>
  <r>
    <s v="SO0368"/>
    <s v="PD0018"/>
    <n v="144"/>
    <n v="0.25"/>
    <n v="57456000"/>
    <s v="SO0368-PD0018"/>
    <x v="6"/>
    <x v="1"/>
  </r>
  <r>
    <s v="SO0368"/>
    <s v="PD0020"/>
    <n v="27"/>
    <n v="0.14000000000000001"/>
    <n v="7453620"/>
    <s v="SO0368-PD0020"/>
    <x v="8"/>
    <x v="1"/>
  </r>
  <r>
    <s v="SO0373"/>
    <s v="PD0020"/>
    <n v="44"/>
    <n v="0.24"/>
    <n v="10734240"/>
    <s v="SO0373-PD0020"/>
    <x v="8"/>
    <x v="1"/>
  </r>
  <r>
    <s v="SO0373"/>
    <s v="PD0003"/>
    <n v="127"/>
    <n v="0.24"/>
    <n v="89860120"/>
    <s v="SO0373-PD0003"/>
    <x v="14"/>
    <x v="7"/>
  </r>
  <r>
    <s v="SO0374"/>
    <s v="PD0015"/>
    <n v="35"/>
    <n v="0.14000000000000001"/>
    <n v="4090590"/>
    <s v="SO0374-PD0015"/>
    <x v="1"/>
    <x v="1"/>
  </r>
  <r>
    <s v="SO0374"/>
    <s v="PD0016"/>
    <n v="57"/>
    <n v="0.12"/>
    <n v="13392720"/>
    <s v="SO0374-PD0016"/>
    <x v="18"/>
    <x v="1"/>
  </r>
  <r>
    <s v="SO0376"/>
    <s v="PD0014"/>
    <n v="26"/>
    <n v="0.13"/>
    <n v="6039540"/>
    <s v="SO0376-PD0014"/>
    <x v="4"/>
    <x v="4"/>
  </r>
  <r>
    <s v="SO0376"/>
    <s v="PD0013"/>
    <n v="101"/>
    <n v="0.24"/>
    <n v="36768040"/>
    <s v="SO0376-PD0013"/>
    <x v="16"/>
    <x v="8"/>
  </r>
  <r>
    <s v="SO0376"/>
    <s v="PD0017"/>
    <n v="48"/>
    <n v="0.18"/>
    <n v="104304000.00000001"/>
    <s v="SO0376-PD0017"/>
    <x v="17"/>
    <x v="1"/>
  </r>
  <r>
    <s v="SO0376"/>
    <s v="PD0019"/>
    <n v="43"/>
    <n v="0.23"/>
    <n v="84397390"/>
    <s v="SO0376-PD0019"/>
    <x v="11"/>
    <x v="1"/>
  </r>
  <r>
    <s v="SO0384"/>
    <s v="PD0005"/>
    <n v="29"/>
    <n v="0.09"/>
    <n v="57926050"/>
    <s v="SO0384-PD0005"/>
    <x v="19"/>
    <x v="6"/>
  </r>
  <r>
    <s v="SO0384"/>
    <s v="PD0007"/>
    <n v="47"/>
    <n v="0.11"/>
    <n v="133856000"/>
    <s v="SO0384-PD0007"/>
    <x v="9"/>
    <x v="6"/>
  </r>
  <r>
    <s v="SO0391"/>
    <s v="PD0020"/>
    <n v="106"/>
    <n v="0.08"/>
    <n v="31303920"/>
    <s v="SO0391-PD0020"/>
    <x v="8"/>
    <x v="1"/>
  </r>
  <r>
    <s v="SO0391"/>
    <s v="PD0018"/>
    <n v="150"/>
    <n v="0.06"/>
    <n v="75012000"/>
    <s v="SO0391-PD0018"/>
    <x v="6"/>
    <x v="1"/>
  </r>
  <r>
    <s v="SO0403"/>
    <s v="PD0006"/>
    <n v="139"/>
    <n v="0.05"/>
    <n v="27598450"/>
    <s v="SO0403-PD0006"/>
    <x v="13"/>
    <x v="6"/>
  </r>
  <r>
    <s v="SO0403"/>
    <s v="PD0005"/>
    <n v="92"/>
    <n v="7.0000000000000007E-2"/>
    <n v="187804200"/>
    <s v="SO0403-PD0005"/>
    <x v="19"/>
    <x v="6"/>
  </r>
  <r>
    <s v="SO0408"/>
    <s v="PD0013"/>
    <n v="34"/>
    <n v="0.17"/>
    <n v="13517380"/>
    <s v="SO0408-PD0013"/>
    <x v="16"/>
    <x v="8"/>
  </r>
  <r>
    <s v="SO0408"/>
    <s v="PD0014"/>
    <n v="26"/>
    <n v="0.16"/>
    <n v="5831280"/>
    <s v="SO0408-PD0014"/>
    <x v="4"/>
    <x v="4"/>
  </r>
  <r>
    <s v="SO0410"/>
    <s v="PD0012"/>
    <n v="121"/>
    <n v="0.09"/>
    <n v="620910290"/>
    <s v="SO0410-PD0012"/>
    <x v="7"/>
    <x v="2"/>
  </r>
  <r>
    <s v="SO0410"/>
    <s v="PD0011"/>
    <n v="46"/>
    <n v="7.0000000000000007E-2"/>
    <n v="100918020"/>
    <s v="SO0410-PD0011"/>
    <x v="2"/>
    <x v="2"/>
  </r>
  <r>
    <s v="SO0412"/>
    <s v="PD0014"/>
    <n v="95"/>
    <n v="0.12"/>
    <n v="22321200"/>
    <s v="SO0412-PD0014"/>
    <x v="4"/>
    <x v="4"/>
  </r>
  <r>
    <s v="SO0412"/>
    <s v="PD0008"/>
    <n v="50"/>
    <n v="0.24"/>
    <n v="5662000"/>
    <s v="SO0412-PD0008"/>
    <x v="3"/>
    <x v="3"/>
  </r>
  <r>
    <s v="SO0413"/>
    <s v="PD0014"/>
    <n v="50"/>
    <n v="0.12"/>
    <n v="11748000"/>
    <s v="SO0413-PD0014"/>
    <x v="4"/>
    <x v="4"/>
  </r>
  <r>
    <s v="SO0413"/>
    <s v="PD0013"/>
    <n v="88"/>
    <n v="0.24"/>
    <n v="32035520"/>
    <s v="SO0413-PD0013"/>
    <x v="16"/>
    <x v="8"/>
  </r>
  <r>
    <s v="SO0417"/>
    <s v="PD0007"/>
    <n v="123"/>
    <n v="0.06"/>
    <n v="369984000"/>
    <s v="SO0417-PD0007"/>
    <x v="9"/>
    <x v="6"/>
  </r>
  <r>
    <s v="SO0417"/>
    <s v="PD0005"/>
    <n v="74"/>
    <n v="0.13"/>
    <n v="141314100"/>
    <s v="SO0417-PD0005"/>
    <x v="19"/>
    <x v="6"/>
  </r>
  <r>
    <s v="SO0420"/>
    <s v="PD0006"/>
    <n v="44"/>
    <n v="0.21"/>
    <n v="7264840"/>
    <s v="SO0420-PD0006"/>
    <x v="13"/>
    <x v="6"/>
  </r>
  <r>
    <s v="SO0420"/>
    <s v="PD0005"/>
    <n v="105"/>
    <n v="0.18"/>
    <n v="188989500"/>
    <s v="SO0420-PD0005"/>
    <x v="19"/>
    <x v="6"/>
  </r>
  <r>
    <s v="SO0424"/>
    <s v="PD0020"/>
    <n v="144"/>
    <n v="0.05"/>
    <n v="43912800"/>
    <s v="SO0424-PD0020"/>
    <x v="8"/>
    <x v="1"/>
  </r>
  <r>
    <s v="SO0424"/>
    <s v="PD0018"/>
    <n v="77"/>
    <n v="0.11"/>
    <n v="36457960"/>
    <s v="SO0424-PD0018"/>
    <x v="6"/>
    <x v="1"/>
  </r>
  <r>
    <s v="SO0427"/>
    <s v="PD0014"/>
    <n v="46"/>
    <n v="0.13"/>
    <n v="10685340"/>
    <s v="SO0427-PD0014"/>
    <x v="4"/>
    <x v="4"/>
  </r>
  <r>
    <s v="SO0427"/>
    <s v="PD0013"/>
    <n v="84"/>
    <n v="0.18"/>
    <n v="32993520.000000004"/>
    <s v="SO0427-PD0013"/>
    <x v="16"/>
    <x v="8"/>
  </r>
  <r>
    <s v="SO0429"/>
    <s v="PD0007"/>
    <n v="66"/>
    <n v="0.11"/>
    <n v="187968000"/>
    <s v="SO0429-PD0007"/>
    <x v="9"/>
    <x v="6"/>
  </r>
  <r>
    <s v="SO0429"/>
    <s v="PD0005"/>
    <n v="49"/>
    <n v="0.12"/>
    <n v="94648400"/>
    <s v="SO0429-PD0005"/>
    <x v="19"/>
    <x v="6"/>
  </r>
  <r>
    <s v="SO0433"/>
    <s v="PD0009"/>
    <n v="112"/>
    <n v="0.23"/>
    <n v="11124960"/>
    <s v="SO0433-PD0009"/>
    <x v="10"/>
    <x v="5"/>
  </r>
  <r>
    <s v="SO0433"/>
    <s v="PD0010"/>
    <n v="143"/>
    <n v="0.15"/>
    <n v="39503750"/>
    <s v="SO0433-PD0010"/>
    <x v="5"/>
    <x v="5"/>
  </r>
  <r>
    <s v="SO0438"/>
    <s v="PD0010"/>
    <n v="134"/>
    <n v="0.1"/>
    <n v="39195000"/>
    <s v="SO0438-PD0010"/>
    <x v="5"/>
    <x v="5"/>
  </r>
  <r>
    <s v="SO0438"/>
    <s v="PD0009"/>
    <n v="142"/>
    <n v="0.16"/>
    <n v="15387120"/>
    <s v="SO0438-PD0009"/>
    <x v="10"/>
    <x v="5"/>
  </r>
  <r>
    <s v="SO0440"/>
    <s v="PD0009"/>
    <n v="28"/>
    <n v="0.15"/>
    <n v="3070200"/>
    <s v="SO0440-PD0009"/>
    <x v="10"/>
    <x v="5"/>
  </r>
  <r>
    <s v="SO0440"/>
    <s v="PD0007"/>
    <n v="135"/>
    <n v="0.25"/>
    <n v="324000000"/>
    <s v="SO0440-PD0007"/>
    <x v="9"/>
    <x v="6"/>
  </r>
  <r>
    <s v="SO0440"/>
    <s v="PD0010"/>
    <n v="124"/>
    <n v="0.25"/>
    <n v="30225000"/>
    <s v="SO0440-PD0010"/>
    <x v="5"/>
    <x v="5"/>
  </r>
  <r>
    <s v="SO0440"/>
    <s v="PD0005"/>
    <n v="64"/>
    <n v="0.23"/>
    <n v="108169600"/>
    <s v="SO0440-PD0005"/>
    <x v="19"/>
    <x v="6"/>
  </r>
  <r>
    <s v="SO0445"/>
    <s v="PD0014"/>
    <n v="39"/>
    <n v="0.21"/>
    <n v="8226270"/>
    <s v="SO0445-PD0014"/>
    <x v="4"/>
    <x v="4"/>
  </r>
  <r>
    <s v="SO0445"/>
    <s v="PD0013"/>
    <n v="125"/>
    <n v="0.23"/>
    <n v="46103750"/>
    <s v="SO0445-PD0013"/>
    <x v="16"/>
    <x v="8"/>
  </r>
  <r>
    <s v="SO0452"/>
    <s v="PD0008"/>
    <n v="35"/>
    <n v="0.21"/>
    <n v="4119850"/>
    <s v="SO0452-PD0008"/>
    <x v="3"/>
    <x v="3"/>
  </r>
  <r>
    <s v="SO0452"/>
    <s v="PD0010"/>
    <n v="138"/>
    <n v="7.0000000000000007E-2"/>
    <n v="41710500"/>
    <s v="SO0452-PD0010"/>
    <x v="5"/>
    <x v="5"/>
  </r>
  <r>
    <s v="SO0456"/>
    <s v="PD0020"/>
    <n v="141"/>
    <n v="0.11"/>
    <n v="40282290"/>
    <s v="SO0456-PD0020"/>
    <x v="8"/>
    <x v="1"/>
  </r>
  <r>
    <s v="SO0456"/>
    <s v="PD0008"/>
    <n v="122"/>
    <n v="0.18"/>
    <n v="14905960.000000002"/>
    <s v="SO0456-PD0008"/>
    <x v="3"/>
    <x v="3"/>
  </r>
  <r>
    <s v="SO0465"/>
    <s v="PD0002"/>
    <n v="28"/>
    <n v="0.2"/>
    <n v="448000"/>
    <s v="SO0465-PD0002"/>
    <x v="0"/>
    <x v="0"/>
  </r>
  <r>
    <s v="SO0465"/>
    <s v="PD0008"/>
    <n v="119"/>
    <n v="0.12"/>
    <n v="15603280"/>
    <s v="SO0465-PD0008"/>
    <x v="3"/>
    <x v="3"/>
  </r>
  <r>
    <s v="SO0469"/>
    <s v="PD0011"/>
    <n v="62"/>
    <n v="0.23"/>
    <n v="112618660"/>
    <s v="SO0469-PD0011"/>
    <x v="2"/>
    <x v="2"/>
  </r>
  <r>
    <s v="SO0469"/>
    <s v="PD0012"/>
    <n v="119"/>
    <n v="0.12"/>
    <n v="590516080"/>
    <s v="SO0469-PD0012"/>
    <x v="7"/>
    <x v="2"/>
  </r>
  <r>
    <s v="SO0474"/>
    <s v="PD0005"/>
    <n v="31"/>
    <n v="0.2"/>
    <n v="54436000"/>
    <s v="SO0474-PD0005"/>
    <x v="19"/>
    <x v="6"/>
  </r>
  <r>
    <s v="SO0474"/>
    <s v="PD0007"/>
    <n v="105"/>
    <n v="0.1"/>
    <n v="302400000"/>
    <s v="SO0474-PD0007"/>
    <x v="9"/>
    <x v="6"/>
  </r>
  <r>
    <s v="SO0475"/>
    <s v="PD0019"/>
    <n v="99"/>
    <n v="0.15"/>
    <n v="214498350"/>
    <s v="SO0475-PD0019"/>
    <x v="11"/>
    <x v="1"/>
  </r>
  <r>
    <s v="SO0475"/>
    <s v="PD0016"/>
    <n v="32"/>
    <n v="0.21"/>
    <n v="6749760"/>
    <s v="SO0475-PD0016"/>
    <x v="18"/>
    <x v="1"/>
  </r>
  <r>
    <s v="SO0485"/>
    <s v="PD0012"/>
    <n v="75"/>
    <n v="0.13"/>
    <n v="367944750"/>
    <s v="SO0485-PD0012"/>
    <x v="7"/>
    <x v="2"/>
  </r>
  <r>
    <s v="SO0485"/>
    <s v="PD0006"/>
    <n v="103"/>
    <n v="7.0000000000000007E-2"/>
    <n v="20020110"/>
    <s v="SO0485-PD0006"/>
    <x v="13"/>
    <x v="6"/>
  </r>
  <r>
    <s v="SO0485"/>
    <s v="PD0008"/>
    <n v="138"/>
    <n v="0.17"/>
    <n v="17066460"/>
    <s v="SO0485-PD0008"/>
    <x v="3"/>
    <x v="3"/>
  </r>
  <r>
    <s v="SO0485"/>
    <s v="PD0011"/>
    <n v="29"/>
    <n v="0.19"/>
    <n v="55412910"/>
    <s v="SO0485-PD0011"/>
    <x v="2"/>
    <x v="2"/>
  </r>
  <r>
    <s v="SO0485"/>
    <s v="PD0015"/>
    <n v="65"/>
    <n v="0.06"/>
    <n v="8303489.9999999991"/>
    <s v="SO0485-PD0015"/>
    <x v="1"/>
    <x v="1"/>
  </r>
  <r>
    <s v="SO0485"/>
    <s v="PD0020"/>
    <n v="31"/>
    <n v="0.12"/>
    <n v="8756880"/>
    <s v="SO0485-PD0020"/>
    <x v="8"/>
    <x v="1"/>
  </r>
  <r>
    <s v="SO0485"/>
    <s v="PD0007"/>
    <n v="121"/>
    <n v="0.05"/>
    <n v="367840000"/>
    <s v="SO0485-PD0007"/>
    <x v="9"/>
    <x v="6"/>
  </r>
  <r>
    <s v="SO0493"/>
    <s v="PD0017"/>
    <n v="107"/>
    <n v="0.21"/>
    <n v="224004500"/>
    <s v="SO0493-PD0017"/>
    <x v="17"/>
    <x v="1"/>
  </r>
  <r>
    <s v="SO0493"/>
    <s v="PD0012"/>
    <n v="148"/>
    <n v="0.25"/>
    <n v="625929000"/>
    <s v="SO0493-PD0012"/>
    <x v="7"/>
    <x v="2"/>
  </r>
  <r>
    <s v="SO0497"/>
    <s v="PD0009"/>
    <n v="115"/>
    <n v="0.1"/>
    <n v="13351500"/>
    <s v="SO0497-PD0009"/>
    <x v="10"/>
    <x v="5"/>
  </r>
  <r>
    <s v="SO0497"/>
    <s v="PD0008"/>
    <n v="79"/>
    <n v="0.09"/>
    <n v="10711610"/>
    <s v="SO0497-PD0008"/>
    <x v="3"/>
    <x v="3"/>
  </r>
  <r>
    <s v="SO0497"/>
    <s v="PD0010"/>
    <n v="80"/>
    <n v="0.25"/>
    <n v="19500000"/>
    <s v="SO0497-PD0010"/>
    <x v="5"/>
    <x v="5"/>
  </r>
  <r>
    <s v="SO0500"/>
    <s v="PD0007"/>
    <n v="81"/>
    <n v="0.19"/>
    <n v="209952000"/>
    <s v="SO0500-PD0007"/>
    <x v="9"/>
    <x v="6"/>
  </r>
  <r>
    <s v="SO0500"/>
    <s v="PD0012"/>
    <n v="78"/>
    <n v="0.06"/>
    <n v="413451480"/>
    <s v="SO0500-PD0012"/>
    <x v="7"/>
    <x v="2"/>
  </r>
  <r>
    <s v="SO0515"/>
    <s v="PD0008"/>
    <n v="111"/>
    <n v="0.15"/>
    <n v="14058150"/>
    <s v="SO0515-PD0008"/>
    <x v="3"/>
    <x v="3"/>
  </r>
  <r>
    <s v="SO0515"/>
    <s v="PD0014"/>
    <n v="83"/>
    <n v="0.19"/>
    <n v="17950410"/>
    <s v="SO0515-PD0014"/>
    <x v="4"/>
    <x v="4"/>
  </r>
  <r>
    <s v="SO0522"/>
    <s v="PD0006"/>
    <n v="125"/>
    <n v="0.19"/>
    <n v="21161250"/>
    <s v="SO0522-PD0006"/>
    <x v="13"/>
    <x v="6"/>
  </r>
  <r>
    <s v="SO0522"/>
    <s v="PD0008"/>
    <n v="119"/>
    <n v="0.1"/>
    <n v="15957900"/>
    <s v="SO0522-PD0008"/>
    <x v="3"/>
    <x v="3"/>
  </r>
  <r>
    <s v="SO0523"/>
    <s v="PD0005"/>
    <n v="96"/>
    <n v="0.18"/>
    <n v="172790400"/>
    <s v="SO0523-PD0005"/>
    <x v="19"/>
    <x v="6"/>
  </r>
  <r>
    <s v="SO0523"/>
    <s v="PD0007"/>
    <n v="132"/>
    <n v="0.08"/>
    <n v="388608000"/>
    <s v="SO0523-PD0007"/>
    <x v="9"/>
    <x v="6"/>
  </r>
  <r>
    <s v="SO0524"/>
    <s v="PD0016"/>
    <n v="29"/>
    <n v="0.19"/>
    <n v="6271830"/>
    <s v="SO0524-PD0016"/>
    <x v="18"/>
    <x v="1"/>
  </r>
  <r>
    <s v="SO0524"/>
    <s v="PD0020"/>
    <n v="89"/>
    <n v="0.2"/>
    <n v="22855200"/>
    <s v="SO0524-PD0020"/>
    <x v="8"/>
    <x v="1"/>
  </r>
  <r>
    <s v="SO0524"/>
    <s v="PD0019"/>
    <n v="99"/>
    <n v="0.16"/>
    <n v="211974840"/>
    <s v="SO0524-PD0019"/>
    <x v="11"/>
    <x v="1"/>
  </r>
  <r>
    <s v="SO0524"/>
    <s v="PD0017"/>
    <n v="88"/>
    <n v="0.11"/>
    <n v="207548000"/>
    <s v="SO0524-PD0017"/>
    <x v="17"/>
    <x v="1"/>
  </r>
  <r>
    <s v="SO0526"/>
    <s v="PD0005"/>
    <n v="29"/>
    <n v="0.13"/>
    <n v="55379850"/>
    <s v="SO0526-PD0005"/>
    <x v="19"/>
    <x v="6"/>
  </r>
  <r>
    <s v="SO0526"/>
    <s v="PD0007"/>
    <n v="69"/>
    <n v="0.25"/>
    <n v="165600000"/>
    <s v="SO0526-PD0007"/>
    <x v="9"/>
    <x v="6"/>
  </r>
  <r>
    <s v="SO0533"/>
    <s v="PD0006"/>
    <n v="130"/>
    <n v="0.08"/>
    <n v="24996400"/>
    <s v="SO0533-PD0006"/>
    <x v="13"/>
    <x v="6"/>
  </r>
  <r>
    <s v="SO0533"/>
    <s v="PD0008"/>
    <n v="51"/>
    <n v="0.15"/>
    <n v="6459150"/>
    <s v="SO0533-PD0008"/>
    <x v="3"/>
    <x v="3"/>
  </r>
  <r>
    <s v="SO0533"/>
    <s v="PD0020"/>
    <n v="96"/>
    <n v="0.05"/>
    <n v="29275200"/>
    <s v="SO0533-PD0020"/>
    <x v="8"/>
    <x v="1"/>
  </r>
  <r>
    <s v="SO0533"/>
    <s v="PD0010"/>
    <n v="90"/>
    <n v="0.25"/>
    <n v="21937500"/>
    <s v="SO0533-PD0010"/>
    <x v="5"/>
    <x v="5"/>
  </r>
  <r>
    <s v="SO0536"/>
    <s v="PD0010"/>
    <n v="103"/>
    <n v="0.15"/>
    <n v="28453750"/>
    <s v="SO0536-PD0010"/>
    <x v="5"/>
    <x v="5"/>
  </r>
  <r>
    <s v="SO0536"/>
    <s v="PD0009"/>
    <n v="54"/>
    <n v="0.12"/>
    <n v="6130080"/>
    <s v="SO0536-PD0009"/>
    <x v="10"/>
    <x v="5"/>
  </r>
  <r>
    <s v="SO0540"/>
    <s v="PD0018"/>
    <n v="86"/>
    <n v="0.22"/>
    <n v="35686560"/>
    <s v="SO0540-PD0018"/>
    <x v="6"/>
    <x v="1"/>
  </r>
  <r>
    <s v="SO0540"/>
    <s v="PD0008"/>
    <n v="74"/>
    <n v="0.19"/>
    <n v="8931060"/>
    <s v="SO0540-PD0008"/>
    <x v="3"/>
    <x v="3"/>
  </r>
  <r>
    <s v="SO0542"/>
    <s v="PD0019"/>
    <n v="114"/>
    <n v="0.12"/>
    <n v="255715680"/>
    <s v="SO0542-PD0019"/>
    <x v="11"/>
    <x v="1"/>
  </r>
  <r>
    <s v="SO0542"/>
    <s v="PD0017"/>
    <n v="113"/>
    <n v="0.13"/>
    <n v="260521500"/>
    <s v="SO0542-PD0017"/>
    <x v="17"/>
    <x v="1"/>
  </r>
  <r>
    <s v="SO0555"/>
    <s v="PD0008"/>
    <n v="55"/>
    <n v="0.2"/>
    <n v="6556000"/>
    <s v="SO0555-PD0008"/>
    <x v="3"/>
    <x v="3"/>
  </r>
  <r>
    <s v="SO0555"/>
    <s v="PD0020"/>
    <n v="130"/>
    <n v="0.23"/>
    <n v="32132100"/>
    <s v="SO0555-PD0020"/>
    <x v="8"/>
    <x v="1"/>
  </r>
  <r>
    <s v="SO0563"/>
    <s v="PD0017"/>
    <n v="138"/>
    <n v="0.13"/>
    <n v="318159000"/>
    <s v="SO0563-PD0017"/>
    <x v="17"/>
    <x v="1"/>
  </r>
  <r>
    <s v="SO0563"/>
    <s v="PD0019"/>
    <n v="75"/>
    <n v="0.21"/>
    <n v="151028250"/>
    <s v="SO0563-PD0019"/>
    <x v="11"/>
    <x v="1"/>
  </r>
  <r>
    <s v="SO0564"/>
    <s v="PD0012"/>
    <n v="115"/>
    <n v="0.16"/>
    <n v="544727400"/>
    <s v="SO0564-PD0012"/>
    <x v="7"/>
    <x v="2"/>
  </r>
  <r>
    <s v="SO0564"/>
    <s v="PD0017"/>
    <n v="42"/>
    <n v="0.22"/>
    <n v="86814000"/>
    <s v="SO0564-PD0017"/>
    <x v="17"/>
    <x v="1"/>
  </r>
  <r>
    <s v="SO0569"/>
    <s v="PD0008"/>
    <n v="106"/>
    <n v="7.0000000000000007E-2"/>
    <n v="14688419.999999998"/>
    <s v="SO0569-PD0008"/>
    <x v="3"/>
    <x v="3"/>
  </r>
  <r>
    <s v="SO0569"/>
    <s v="PD0006"/>
    <n v="43"/>
    <n v="0.1"/>
    <n v="8088300"/>
    <s v="SO0569-PD0006"/>
    <x v="13"/>
    <x v="6"/>
  </r>
  <r>
    <s v="SO0570"/>
    <s v="PD0020"/>
    <n v="134"/>
    <n v="0.06"/>
    <n v="40433160"/>
    <s v="SO0570-PD0020"/>
    <x v="8"/>
    <x v="1"/>
  </r>
  <r>
    <s v="SO0570"/>
    <s v="PD0016"/>
    <n v="130"/>
    <n v="0.17"/>
    <n v="28809300"/>
    <s v="SO0570-PD0016"/>
    <x v="18"/>
    <x v="1"/>
  </r>
  <r>
    <s v="SO0571"/>
    <s v="PD0014"/>
    <n v="85"/>
    <n v="0.18"/>
    <n v="18609900"/>
    <s v="SO0571-PD0014"/>
    <x v="4"/>
    <x v="4"/>
  </r>
  <r>
    <s v="SO0571"/>
    <s v="PD0008"/>
    <n v="101"/>
    <n v="0.12"/>
    <n v="13243120"/>
    <s v="SO0571-PD0008"/>
    <x v="3"/>
    <x v="3"/>
  </r>
  <r>
    <s v="SO0571"/>
    <s v="PD0013"/>
    <n v="118"/>
    <n v="0.11"/>
    <n v="50304580"/>
    <s v="SO0571-PD0013"/>
    <x v="16"/>
    <x v="8"/>
  </r>
  <r>
    <s v="SO0574"/>
    <s v="PD0019"/>
    <n v="120"/>
    <n v="0.16"/>
    <n v="256939200"/>
    <s v="SO0574-PD0019"/>
    <x v="11"/>
    <x v="1"/>
  </r>
  <r>
    <s v="SO0574"/>
    <s v="PD0018"/>
    <n v="46"/>
    <n v="0.11"/>
    <n v="21780080"/>
    <s v="SO0574-PD0018"/>
    <x v="6"/>
    <x v="1"/>
  </r>
  <r>
    <s v="SO0575"/>
    <s v="PD0006"/>
    <n v="95"/>
    <n v="0.19"/>
    <n v="16082550.000000002"/>
    <s v="SO0575-PD0006"/>
    <x v="13"/>
    <x v="6"/>
  </r>
  <r>
    <s v="SO0575"/>
    <s v="PD0020"/>
    <n v="120"/>
    <n v="0.09"/>
    <n v="35053200"/>
    <s v="SO0575-PD0020"/>
    <x v="8"/>
    <x v="1"/>
  </r>
  <r>
    <s v="SO0577"/>
    <s v="PD0020"/>
    <n v="68"/>
    <n v="0.24"/>
    <n v="16589280"/>
    <s v="SO0577-PD0020"/>
    <x v="8"/>
    <x v="1"/>
  </r>
  <r>
    <s v="SO0577"/>
    <s v="PD0006"/>
    <n v="143"/>
    <n v="0.25"/>
    <n v="22415250"/>
    <s v="SO0577-PD0006"/>
    <x v="13"/>
    <x v="6"/>
  </r>
  <r>
    <s v="SO0596"/>
    <s v="PD0020"/>
    <n v="103"/>
    <n v="0.06"/>
    <n v="31079220"/>
    <s v="SO0596-PD0020"/>
    <x v="8"/>
    <x v="1"/>
  </r>
  <r>
    <s v="SO0596"/>
    <s v="PD0004"/>
    <n v="146"/>
    <n v="0.2"/>
    <n v="25696000"/>
    <s v="SO0596-PD0004"/>
    <x v="15"/>
    <x v="7"/>
  </r>
  <r>
    <s v="SO0596"/>
    <s v="PD0005"/>
    <n v="78"/>
    <n v="0.25"/>
    <n v="128407500"/>
    <s v="SO0596-PD0005"/>
    <x v="19"/>
    <x v="6"/>
  </r>
  <r>
    <s v="SO0596"/>
    <s v="PD0007"/>
    <n v="103"/>
    <n v="0.11"/>
    <n v="293344000"/>
    <s v="SO0596-PD0007"/>
    <x v="9"/>
    <x v="6"/>
  </r>
  <r>
    <s v="SO0597"/>
    <s v="PD0018"/>
    <n v="108"/>
    <n v="0.06"/>
    <n v="54008640"/>
    <s v="SO0597-PD0018"/>
    <x v="6"/>
    <x v="1"/>
  </r>
  <r>
    <s v="SO0597"/>
    <s v="PD0020"/>
    <n v="39"/>
    <n v="0.1"/>
    <n v="11267100"/>
    <s v="SO0597-PD0020"/>
    <x v="8"/>
    <x v="1"/>
  </r>
  <r>
    <s v="SO0597"/>
    <s v="PD0017"/>
    <n v="94"/>
    <n v="0.13"/>
    <n v="216717000"/>
    <s v="SO0597-PD0017"/>
    <x v="17"/>
    <x v="1"/>
  </r>
  <r>
    <s v="SO0597"/>
    <s v="PD0019"/>
    <n v="87"/>
    <n v="0.19"/>
    <n v="179628030"/>
    <s v="SO0597-PD0019"/>
    <x v="11"/>
    <x v="1"/>
  </r>
  <r>
    <s v="SO0603"/>
    <s v="PD0018"/>
    <n v="131"/>
    <n v="0.18"/>
    <n v="57147440.000000007"/>
    <s v="SO0603-PD0018"/>
    <x v="6"/>
    <x v="1"/>
  </r>
  <r>
    <s v="SO0603"/>
    <s v="PD0020"/>
    <n v="29"/>
    <n v="0.09"/>
    <n v="8471190"/>
    <s v="SO0603-PD0020"/>
    <x v="8"/>
    <x v="1"/>
  </r>
  <r>
    <s v="SO0607"/>
    <s v="PD0011"/>
    <n v="39"/>
    <n v="0.18"/>
    <n v="75440820"/>
    <s v="SO0607-PD0011"/>
    <x v="2"/>
    <x v="2"/>
  </r>
  <r>
    <s v="SO0607"/>
    <s v="PD0012"/>
    <n v="129"/>
    <n v="0.18"/>
    <n v="596493420"/>
    <s v="SO0607-PD0012"/>
    <x v="7"/>
    <x v="2"/>
  </r>
  <r>
    <s v="SO0615"/>
    <s v="PD0014"/>
    <n v="127"/>
    <n v="0.12"/>
    <n v="29839920"/>
    <s v="SO0615-PD0014"/>
    <x v="4"/>
    <x v="4"/>
  </r>
  <r>
    <s v="SO0615"/>
    <s v="PD0013"/>
    <n v="117"/>
    <n v="0.14000000000000001"/>
    <n v="48196980"/>
    <s v="SO0615-PD0013"/>
    <x v="16"/>
    <x v="8"/>
  </r>
  <r>
    <s v="SO0620"/>
    <s v="PD0010"/>
    <n v="91"/>
    <n v="0.21"/>
    <n v="23364250"/>
    <s v="SO0620-PD0010"/>
    <x v="5"/>
    <x v="5"/>
  </r>
  <r>
    <s v="SO0620"/>
    <s v="PD0009"/>
    <n v="60"/>
    <n v="0.1"/>
    <n v="6966000"/>
    <s v="SO0620-PD0009"/>
    <x v="10"/>
    <x v="5"/>
  </r>
  <r>
    <s v="SO0621"/>
    <s v="PD0009"/>
    <n v="103"/>
    <n v="0.11"/>
    <n v="11825430"/>
    <s v="SO0621-PD0009"/>
    <x v="10"/>
    <x v="5"/>
  </r>
  <r>
    <s v="SO0621"/>
    <s v="PD0010"/>
    <n v="135"/>
    <n v="0.17"/>
    <n v="36416250"/>
    <s v="SO0621-PD0010"/>
    <x v="5"/>
    <x v="5"/>
  </r>
  <r>
    <s v="SO0622"/>
    <s v="PD0002"/>
    <n v="35"/>
    <n v="0.14000000000000001"/>
    <n v="602000"/>
    <s v="SO0622-PD0002"/>
    <x v="0"/>
    <x v="0"/>
  </r>
  <r>
    <s v="SO0622"/>
    <s v="PD0001"/>
    <n v="122"/>
    <n v="0.23"/>
    <n v="23391060"/>
    <s v="SO0622-PD0001"/>
    <x v="12"/>
    <x v="0"/>
  </r>
  <r>
    <s v="SO0632"/>
    <s v="PD0011"/>
    <n v="85"/>
    <n v="0.1"/>
    <n v="180463500"/>
    <s v="SO0632-PD0011"/>
    <x v="2"/>
    <x v="2"/>
  </r>
  <r>
    <s v="SO0632"/>
    <s v="PD0012"/>
    <n v="86"/>
    <n v="0.12"/>
    <n v="426759520"/>
    <s v="SO0632-PD0012"/>
    <x v="7"/>
    <x v="2"/>
  </r>
  <r>
    <s v="SO0642"/>
    <s v="PD0001"/>
    <n v="67"/>
    <n v="0.11"/>
    <n v="14847870"/>
    <s v="SO0642-PD0001"/>
    <x v="12"/>
    <x v="0"/>
  </r>
  <r>
    <s v="SO0642"/>
    <s v="PD0008"/>
    <n v="29"/>
    <n v="0.2"/>
    <n v="3456800"/>
    <s v="SO0642-PD0008"/>
    <x v="3"/>
    <x v="3"/>
  </r>
  <r>
    <s v="SO0646"/>
    <s v="PD0015"/>
    <n v="30"/>
    <n v="0.24"/>
    <n v="3098520"/>
    <s v="SO0646-PD0015"/>
    <x v="1"/>
    <x v="1"/>
  </r>
  <r>
    <s v="SO0646"/>
    <s v="PD0016"/>
    <n v="108"/>
    <n v="0.15"/>
    <n v="24510600"/>
    <s v="SO0646-PD0016"/>
    <x v="18"/>
    <x v="1"/>
  </r>
  <r>
    <s v="SO0650"/>
    <s v="PD0001"/>
    <n v="117"/>
    <n v="0.2"/>
    <n v="23306400"/>
    <s v="SO0650-PD0001"/>
    <x v="12"/>
    <x v="0"/>
  </r>
  <r>
    <s v="SO0650"/>
    <s v="PD0002"/>
    <n v="35"/>
    <n v="0.19"/>
    <n v="567000"/>
    <s v="SO0650-PD0002"/>
    <x v="0"/>
    <x v="0"/>
  </r>
  <r>
    <s v="SO0652"/>
    <s v="PD0005"/>
    <n v="81"/>
    <n v="0.2"/>
    <n v="142236000"/>
    <s v="SO0652-PD0005"/>
    <x v="19"/>
    <x v="6"/>
  </r>
  <r>
    <s v="SO0652"/>
    <s v="PD0007"/>
    <n v="122"/>
    <n v="0.13"/>
    <n v="339648000"/>
    <s v="SO0652-PD0007"/>
    <x v="9"/>
    <x v="6"/>
  </r>
  <r>
    <s v="SO0657"/>
    <s v="PD0008"/>
    <n v="66"/>
    <n v="0.12"/>
    <n v="8653920"/>
    <s v="SO0657-PD0008"/>
    <x v="3"/>
    <x v="3"/>
  </r>
  <r>
    <s v="SO0657"/>
    <s v="PD0010"/>
    <n v="124"/>
    <n v="0.21"/>
    <n v="31837000"/>
    <s v="SO0657-PD0010"/>
    <x v="5"/>
    <x v="5"/>
  </r>
  <r>
    <s v="SO0659"/>
    <s v="PD0016"/>
    <n v="128"/>
    <n v="0.09"/>
    <n v="31100160"/>
    <s v="SO0659-PD0016"/>
    <x v="18"/>
    <x v="1"/>
  </r>
  <r>
    <s v="SO0659"/>
    <s v="PD0015"/>
    <n v="126"/>
    <n v="0.25"/>
    <n v="12842550"/>
    <s v="SO0659-PD0015"/>
    <x v="1"/>
    <x v="1"/>
  </r>
  <r>
    <s v="SO0661"/>
    <s v="PD0011"/>
    <n v="111"/>
    <n v="0.15"/>
    <n v="222571650"/>
    <s v="SO0661-PD0011"/>
    <x v="2"/>
    <x v="2"/>
  </r>
  <r>
    <s v="SO0661"/>
    <s v="PD0012"/>
    <n v="143"/>
    <n v="0.08"/>
    <n v="741866840"/>
    <s v="SO0661-PD0012"/>
    <x v="7"/>
    <x v="2"/>
  </r>
  <r>
    <s v="SO0662"/>
    <s v="PD0014"/>
    <n v="28"/>
    <n v="0.11"/>
    <n v="6653640"/>
    <s v="SO0662-PD0014"/>
    <x v="4"/>
    <x v="4"/>
  </r>
  <r>
    <s v="SO0662"/>
    <s v="PD0013"/>
    <n v="64"/>
    <n v="0.2"/>
    <n v="24524800"/>
    <s v="SO0662-PD0013"/>
    <x v="16"/>
    <x v="8"/>
  </r>
  <r>
    <s v="SO0662"/>
    <s v="PD0009"/>
    <n v="96"/>
    <n v="0.2"/>
    <n v="9907200"/>
    <s v="SO0662-PD0009"/>
    <x v="10"/>
    <x v="5"/>
  </r>
  <r>
    <s v="SO0662"/>
    <s v="PD0012"/>
    <n v="126"/>
    <n v="0.17"/>
    <n v="589726620"/>
    <s v="SO0662-PD0012"/>
    <x v="7"/>
    <x v="2"/>
  </r>
  <r>
    <s v="SO0666"/>
    <s v="PD0003"/>
    <n v="104"/>
    <n v="0.13"/>
    <n v="84236880"/>
    <s v="SO0666-PD0003"/>
    <x v="14"/>
    <x v="7"/>
  </r>
  <r>
    <s v="SO0666"/>
    <s v="PD0004"/>
    <n v="125"/>
    <n v="0.08"/>
    <n v="25300000"/>
    <s v="SO0666-PD0004"/>
    <x v="15"/>
    <x v="7"/>
  </r>
  <r>
    <s v="SO0669"/>
    <s v="PD0008"/>
    <n v="94"/>
    <n v="0.11"/>
    <n v="12465340"/>
    <s v="SO0669-PD0008"/>
    <x v="3"/>
    <x v="3"/>
  </r>
  <r>
    <s v="SO0669"/>
    <s v="PD0010"/>
    <n v="148"/>
    <n v="0.05"/>
    <n v="45695000"/>
    <s v="SO0669-PD0010"/>
    <x v="5"/>
    <x v="5"/>
  </r>
  <r>
    <s v="SO0675"/>
    <s v="PD0001"/>
    <n v="135"/>
    <n v="0.05"/>
    <n v="31934250"/>
    <s v="SO0675-PD0001"/>
    <x v="12"/>
    <x v="0"/>
  </r>
  <r>
    <s v="SO0675"/>
    <s v="PD0008"/>
    <n v="111"/>
    <n v="0.09"/>
    <n v="15050490"/>
    <s v="SO0675-PD0008"/>
    <x v="3"/>
    <x v="3"/>
  </r>
  <r>
    <s v="SO0677"/>
    <s v="PD0001"/>
    <n v="106"/>
    <n v="7.0000000000000007E-2"/>
    <n v="24546420"/>
    <s v="SO0677-PD0001"/>
    <x v="12"/>
    <x v="0"/>
  </r>
  <r>
    <s v="SO0677"/>
    <s v="PD0008"/>
    <n v="62"/>
    <n v="0.14000000000000001"/>
    <n v="7944680"/>
    <s v="SO0677-PD0008"/>
    <x v="3"/>
    <x v="3"/>
  </r>
  <r>
    <s v="SO0678"/>
    <s v="PD0019"/>
    <n v="133"/>
    <n v="0.22"/>
    <n v="264433260"/>
    <s v="SO0678-PD0019"/>
    <x v="11"/>
    <x v="1"/>
  </r>
  <r>
    <s v="SO0678"/>
    <s v="PD0018"/>
    <n v="30"/>
    <n v="0.09"/>
    <n v="14523600"/>
    <s v="SO0678-PD0018"/>
    <x v="6"/>
    <x v="1"/>
  </r>
  <r>
    <s v="SO0684"/>
    <s v="PD0020"/>
    <n v="144"/>
    <n v="0.08"/>
    <n v="42526080"/>
    <s v="SO0684-PD0020"/>
    <x v="8"/>
    <x v="1"/>
  </r>
  <r>
    <s v="SO0684"/>
    <s v="PD0015"/>
    <n v="69"/>
    <n v="0.11"/>
    <n v="8345619"/>
    <s v="SO0684-PD0015"/>
    <x v="1"/>
    <x v="1"/>
  </r>
  <r>
    <s v="SO0684"/>
    <s v="PD0008"/>
    <n v="59"/>
    <n v="0.16"/>
    <n v="7384440"/>
    <s v="SO0684-PD0008"/>
    <x v="3"/>
    <x v="3"/>
  </r>
  <r>
    <s v="SO0684"/>
    <s v="PD0006"/>
    <n v="117"/>
    <n v="0.11"/>
    <n v="21763170"/>
    <s v="SO0684-PD0006"/>
    <x v="13"/>
    <x v="6"/>
  </r>
  <r>
    <s v="SO0686"/>
    <s v="PD0019"/>
    <n v="75"/>
    <n v="0.15"/>
    <n v="162498750"/>
    <s v="SO0686-PD0019"/>
    <x v="11"/>
    <x v="1"/>
  </r>
  <r>
    <s v="SO0686"/>
    <s v="PD0017"/>
    <n v="59"/>
    <n v="0.21"/>
    <n v="123516500"/>
    <s v="SO0686-PD0017"/>
    <x v="17"/>
    <x v="1"/>
  </r>
  <r>
    <s v="SO0688"/>
    <s v="PD0004"/>
    <n v="121"/>
    <n v="0.15"/>
    <n v="22627000"/>
    <s v="SO0688-PD0004"/>
    <x v="15"/>
    <x v="7"/>
  </r>
  <r>
    <s v="SO0688"/>
    <s v="PD0008"/>
    <n v="91"/>
    <n v="7.0000000000000007E-2"/>
    <n v="12609870"/>
    <s v="SO0688-PD0008"/>
    <x v="3"/>
    <x v="3"/>
  </r>
  <r>
    <s v="SO0693"/>
    <s v="PD0019"/>
    <n v="96"/>
    <n v="0.24"/>
    <n v="185975040"/>
    <s v="SO0693-PD0019"/>
    <x v="11"/>
    <x v="1"/>
  </r>
  <r>
    <s v="SO0693"/>
    <s v="PD0011"/>
    <n v="88"/>
    <n v="0.09"/>
    <n v="188908720"/>
    <s v="SO0693-PD0011"/>
    <x v="2"/>
    <x v="2"/>
  </r>
  <r>
    <s v="SO0695"/>
    <s v="PD0004"/>
    <n v="37"/>
    <n v="0.09"/>
    <n v="7407400"/>
    <s v="SO0695-PD0004"/>
    <x v="15"/>
    <x v="7"/>
  </r>
  <r>
    <s v="SO0695"/>
    <s v="PD0020"/>
    <n v="85"/>
    <n v="0.14000000000000001"/>
    <n v="23465100"/>
    <s v="SO0695-PD0020"/>
    <x v="8"/>
    <x v="1"/>
  </r>
  <r>
    <s v="SO0699"/>
    <s v="PD0020"/>
    <n v="114"/>
    <n v="0.15"/>
    <n v="31104900"/>
    <s v="SO0699-PD0020"/>
    <x v="8"/>
    <x v="1"/>
  </r>
  <r>
    <s v="SO0699"/>
    <s v="PD0004"/>
    <n v="91"/>
    <n v="0.08"/>
    <n v="18418400"/>
    <s v="SO0699-PD0004"/>
    <x v="15"/>
    <x v="7"/>
  </r>
  <r>
    <s v="SO0703"/>
    <s v="PD0009"/>
    <n v="64"/>
    <n v="0.18"/>
    <n v="6769920.0000000009"/>
    <s v="SO0703-PD0009"/>
    <x v="10"/>
    <x v="5"/>
  </r>
  <r>
    <s v="SO0703"/>
    <s v="PD0010"/>
    <n v="128"/>
    <n v="0.05"/>
    <n v="39520000"/>
    <s v="SO0703-PD0010"/>
    <x v="5"/>
    <x v="5"/>
  </r>
  <r>
    <s v="SO0704"/>
    <s v="PD0008"/>
    <n v="58"/>
    <n v="0.21"/>
    <n v="6827180"/>
    <s v="SO0704-PD0008"/>
    <x v="3"/>
    <x v="3"/>
  </r>
  <r>
    <s v="SO0704"/>
    <s v="PD0010"/>
    <n v="82"/>
    <n v="0.19"/>
    <n v="21586500"/>
    <s v="SO0704-PD0010"/>
    <x v="5"/>
    <x v="5"/>
  </r>
  <r>
    <s v="SO0704"/>
    <s v="PD0009"/>
    <n v="51"/>
    <n v="0.2"/>
    <n v="5263200"/>
    <s v="SO0704-PD0009"/>
    <x v="10"/>
    <x v="5"/>
  </r>
  <r>
    <s v="SO0721"/>
    <s v="PD0019"/>
    <n v="92"/>
    <n v="0.17"/>
    <n v="194641640"/>
    <s v="SO0721-PD0019"/>
    <x v="11"/>
    <x v="1"/>
  </r>
  <r>
    <s v="SO0721"/>
    <s v="PD0017"/>
    <n v="93"/>
    <n v="0.05"/>
    <n v="234127500"/>
    <s v="SO0721-PD0017"/>
    <x v="17"/>
    <x v="1"/>
  </r>
  <r>
    <s v="SO0725"/>
    <s v="PD0004"/>
    <n v="25"/>
    <n v="0.11"/>
    <n v="4895000"/>
    <s v="SO0725-PD0004"/>
    <x v="15"/>
    <x v="7"/>
  </r>
  <r>
    <s v="SO0725"/>
    <s v="PD0020"/>
    <n v="51"/>
    <n v="0.05"/>
    <n v="15552450"/>
    <s v="SO0725-PD0020"/>
    <x v="8"/>
    <x v="1"/>
  </r>
  <r>
    <s v="SO0726"/>
    <s v="PD0011"/>
    <n v="30"/>
    <n v="0.25"/>
    <n v="53077500"/>
    <s v="SO0726-PD0011"/>
    <x v="2"/>
    <x v="2"/>
  </r>
  <r>
    <s v="SO0726"/>
    <s v="PD0012"/>
    <n v="52"/>
    <n v="0.13"/>
    <n v="255108360"/>
    <s v="SO0726-PD0012"/>
    <x v="7"/>
    <x v="2"/>
  </r>
  <r>
    <s v="SO0727"/>
    <s v="PD0014"/>
    <n v="106"/>
    <n v="0.25"/>
    <n v="21226500"/>
    <s v="SO0727-PD0014"/>
    <x v="4"/>
    <x v="4"/>
  </r>
  <r>
    <s v="SO0727"/>
    <s v="PD0013"/>
    <n v="59"/>
    <n v="0.12"/>
    <n v="24869680"/>
    <s v="SO0727-PD0013"/>
    <x v="16"/>
    <x v="8"/>
  </r>
  <r>
    <s v="SO0729"/>
    <s v="PD0020"/>
    <n v="60"/>
    <n v="0.24"/>
    <n v="14637600"/>
    <s v="SO0729-PD0020"/>
    <x v="8"/>
    <x v="1"/>
  </r>
  <r>
    <s v="SO0729"/>
    <s v="PD0004"/>
    <n v="43"/>
    <n v="0.13"/>
    <n v="8230200"/>
    <s v="SO0729-PD0004"/>
    <x v="15"/>
    <x v="7"/>
  </r>
  <r>
    <s v="SO0733"/>
    <s v="PD0001"/>
    <n v="66"/>
    <n v="0.06"/>
    <n v="15447960"/>
    <s v="SO0733-PD0001"/>
    <x v="12"/>
    <x v="0"/>
  </r>
  <r>
    <s v="SO0733"/>
    <s v="PD0008"/>
    <n v="37"/>
    <n v="0.22"/>
    <n v="4300140"/>
    <s v="SO0733-PD0008"/>
    <x v="3"/>
    <x v="3"/>
  </r>
  <r>
    <s v="SO0740"/>
    <s v="PD0001"/>
    <n v="149"/>
    <n v="0.16"/>
    <n v="31164840"/>
    <s v="SO0740-PD0001"/>
    <x v="12"/>
    <x v="0"/>
  </r>
  <r>
    <s v="SO0740"/>
    <s v="PD0008"/>
    <n v="54"/>
    <n v="0.06"/>
    <n v="7563240"/>
    <s v="SO0740-PD0008"/>
    <x v="3"/>
    <x v="3"/>
  </r>
  <r>
    <s v="SO0742"/>
    <s v="PD0001"/>
    <n v="119"/>
    <n v="0.11"/>
    <n v="26371590"/>
    <s v="SO0742-PD0001"/>
    <x v="12"/>
    <x v="0"/>
  </r>
  <r>
    <s v="SO0742"/>
    <s v="PD0020"/>
    <n v="141"/>
    <n v="0.2"/>
    <n v="36208800"/>
    <s v="SO0742-PD0020"/>
    <x v="8"/>
    <x v="1"/>
  </r>
  <r>
    <s v="SO0750"/>
    <s v="PD0020"/>
    <n v="134"/>
    <n v="0.15"/>
    <n v="36561900"/>
    <s v="SO0750-PD0020"/>
    <x v="8"/>
    <x v="1"/>
  </r>
  <r>
    <s v="SO0750"/>
    <s v="PD0018"/>
    <n v="77"/>
    <n v="0.2"/>
    <n v="32771200"/>
    <s v="SO0750-PD0018"/>
    <x v="6"/>
    <x v="1"/>
  </r>
  <r>
    <s v="SO0751"/>
    <s v="PD0004"/>
    <n v="27"/>
    <n v="0.05"/>
    <n v="5643000"/>
    <s v="SO0751-PD0004"/>
    <x v="15"/>
    <x v="7"/>
  </r>
  <r>
    <s v="SO0751"/>
    <s v="PD0003"/>
    <n v="61"/>
    <n v="0.1"/>
    <n v="51111900"/>
    <s v="SO0751-PD0003"/>
    <x v="14"/>
    <x v="7"/>
  </r>
  <r>
    <s v="SO0752"/>
    <s v="PD0004"/>
    <n v="89"/>
    <n v="0.21"/>
    <n v="15468200"/>
    <s v="SO0752-PD0004"/>
    <x v="15"/>
    <x v="7"/>
  </r>
  <r>
    <s v="SO0752"/>
    <s v="PD0001"/>
    <n v="134"/>
    <n v="0.23"/>
    <n v="25691820"/>
    <s v="SO0752-PD0001"/>
    <x v="12"/>
    <x v="0"/>
  </r>
  <r>
    <s v="SO0754"/>
    <s v="PD0019"/>
    <n v="30"/>
    <n v="0.17"/>
    <n v="63470100"/>
    <s v="SO0754-PD0019"/>
    <x v="11"/>
    <x v="1"/>
  </r>
  <r>
    <s v="SO0754"/>
    <s v="PD0017"/>
    <n v="61"/>
    <n v="7.0000000000000007E-2"/>
    <n v="150334500"/>
    <s v="SO0754-PD0017"/>
    <x v="17"/>
    <x v="1"/>
  </r>
  <r>
    <s v="SO0763"/>
    <s v="PD0001"/>
    <n v="72"/>
    <n v="0.11"/>
    <n v="15955920"/>
    <s v="SO0763-PD0001"/>
    <x v="12"/>
    <x v="0"/>
  </r>
  <r>
    <s v="SO0763"/>
    <s v="PD0008"/>
    <n v="39"/>
    <n v="0.11"/>
    <n v="5171790"/>
    <s v="SO0763-PD0008"/>
    <x v="3"/>
    <x v="3"/>
  </r>
  <r>
    <s v="SO0764"/>
    <s v="PD0020"/>
    <n v="129"/>
    <n v="0.08"/>
    <n v="38096280"/>
    <s v="SO0764-PD0020"/>
    <x v="8"/>
    <x v="1"/>
  </r>
  <r>
    <s v="SO0764"/>
    <s v="PD0008"/>
    <n v="106"/>
    <n v="0.11"/>
    <n v="14056660"/>
    <s v="SO0764-PD0008"/>
    <x v="3"/>
    <x v="3"/>
  </r>
  <r>
    <s v="SO0772"/>
    <s v="PD0014"/>
    <n v="71"/>
    <n v="0.09"/>
    <n v="17250870"/>
    <s v="SO0772-PD0014"/>
    <x v="4"/>
    <x v="4"/>
  </r>
  <r>
    <s v="SO0772"/>
    <s v="PD0013"/>
    <n v="146"/>
    <n v="0.2"/>
    <n v="55947200"/>
    <s v="SO0772-PD0013"/>
    <x v="16"/>
    <x v="8"/>
  </r>
  <r>
    <s v="SO0773"/>
    <s v="PD0004"/>
    <n v="69"/>
    <n v="0.05"/>
    <n v="14421000"/>
    <s v="SO0773-PD0004"/>
    <x v="15"/>
    <x v="7"/>
  </r>
  <r>
    <s v="SO0773"/>
    <s v="PD0003"/>
    <n v="132"/>
    <n v="0.05"/>
    <n v="116747400"/>
    <s v="SO0773-PD0003"/>
    <x v="14"/>
    <x v="7"/>
  </r>
  <r>
    <s v="SO0775"/>
    <s v="PD0015"/>
    <n v="67"/>
    <n v="0.12"/>
    <n v="8012664"/>
    <s v="SO0775-PD0015"/>
    <x v="1"/>
    <x v="1"/>
  </r>
  <r>
    <s v="SO0775"/>
    <s v="PD0016"/>
    <n v="88"/>
    <n v="0.09"/>
    <n v="21381360"/>
    <s v="SO0775-PD0016"/>
    <x v="18"/>
    <x v="1"/>
  </r>
  <r>
    <s v="SO0779"/>
    <s v="PD0017"/>
    <n v="72"/>
    <n v="0.23"/>
    <n v="146916000"/>
    <s v="SO0779-PD0017"/>
    <x v="17"/>
    <x v="1"/>
  </r>
  <r>
    <s v="SO0779"/>
    <s v="PD0019"/>
    <n v="64"/>
    <n v="0.2"/>
    <n v="130508800"/>
    <s v="SO0779-PD0019"/>
    <x v="11"/>
    <x v="1"/>
  </r>
  <r>
    <s v="SO0788"/>
    <s v="PD0018"/>
    <n v="52"/>
    <n v="0.12"/>
    <n v="24344320"/>
    <s v="SO0788-PD0018"/>
    <x v="6"/>
    <x v="1"/>
  </r>
  <r>
    <s v="SO0788"/>
    <s v="PD0020"/>
    <n v="114"/>
    <n v="0.12"/>
    <n v="32202720"/>
    <s v="SO0788-PD0020"/>
    <x v="8"/>
    <x v="1"/>
  </r>
  <r>
    <s v="SO0794"/>
    <s v="PD0001"/>
    <n v="111"/>
    <n v="0.17"/>
    <n v="22940370"/>
    <s v="SO0794-PD0001"/>
    <x v="12"/>
    <x v="0"/>
  </r>
  <r>
    <s v="SO0794"/>
    <s v="PD0002"/>
    <n v="34"/>
    <n v="0.11"/>
    <n v="605200"/>
    <s v="SO0794-PD0002"/>
    <x v="0"/>
    <x v="0"/>
  </r>
  <r>
    <s v="SO0796"/>
    <s v="PD0020"/>
    <n v="107"/>
    <n v="0.16"/>
    <n v="28851480"/>
    <s v="SO0796-PD0020"/>
    <x v="8"/>
    <x v="1"/>
  </r>
  <r>
    <s v="SO0796"/>
    <s v="PD0018"/>
    <n v="120"/>
    <n v="0.21"/>
    <n v="50433600"/>
    <s v="SO0796-PD0018"/>
    <x v="6"/>
    <x v="1"/>
  </r>
  <r>
    <s v="SO0798"/>
    <s v="PD0020"/>
    <n v="120"/>
    <n v="0.17"/>
    <n v="31971600"/>
    <s v="SO0798-PD0020"/>
    <x v="8"/>
    <x v="1"/>
  </r>
  <r>
    <s v="SO0798"/>
    <s v="PD0016"/>
    <n v="59"/>
    <n v="0.12"/>
    <n v="13862640"/>
    <s v="SO0798-PD0016"/>
    <x v="18"/>
    <x v="1"/>
  </r>
  <r>
    <s v="SO0799"/>
    <s v="PD0018"/>
    <n v="64"/>
    <n v="0.12"/>
    <n v="29962240"/>
    <s v="SO0799-PD0018"/>
    <x v="6"/>
    <x v="1"/>
  </r>
  <r>
    <s v="SO0799"/>
    <s v="PD0010"/>
    <n v="95"/>
    <n v="7.0000000000000007E-2"/>
    <n v="28713749.999999996"/>
    <s v="SO0799-PD0010"/>
    <x v="5"/>
    <x v="5"/>
  </r>
  <r>
    <s v="SO0803"/>
    <s v="PD0011"/>
    <n v="122"/>
    <n v="0.13"/>
    <n v="250384260"/>
    <s v="SO0803-PD0011"/>
    <x v="2"/>
    <x v="2"/>
  </r>
  <r>
    <s v="SO0803"/>
    <s v="PD0010"/>
    <n v="44"/>
    <n v="0.13"/>
    <n v="12441000"/>
    <s v="SO0803-PD0010"/>
    <x v="5"/>
    <x v="5"/>
  </r>
  <r>
    <s v="SO0808"/>
    <s v="PD0008"/>
    <n v="129"/>
    <n v="7.0000000000000007E-2"/>
    <n v="17875530"/>
    <s v="SO0808-PD0008"/>
    <x v="3"/>
    <x v="3"/>
  </r>
  <r>
    <s v="SO0808"/>
    <s v="PD0002"/>
    <n v="131"/>
    <n v="0.21"/>
    <n v="2069800"/>
    <s v="SO0808-PD0002"/>
    <x v="0"/>
    <x v="0"/>
  </r>
  <r>
    <s v="SO0818"/>
    <s v="PD0008"/>
    <n v="67"/>
    <n v="7.0000000000000007E-2"/>
    <n v="9284190"/>
    <s v="SO0818-PD0008"/>
    <x v="3"/>
    <x v="3"/>
  </r>
  <r>
    <s v="SO0818"/>
    <s v="PD0002"/>
    <n v="67"/>
    <n v="0.18"/>
    <n v="1098800"/>
    <s v="SO0818-PD0002"/>
    <x v="0"/>
    <x v="0"/>
  </r>
  <r>
    <s v="SO0824"/>
    <s v="PD0011"/>
    <n v="127"/>
    <n v="0.21"/>
    <n v="236678470"/>
    <s v="SO0824-PD0011"/>
    <x v="2"/>
    <x v="2"/>
  </r>
  <r>
    <s v="SO0824"/>
    <s v="PD0012"/>
    <n v="147"/>
    <n v="0.16"/>
    <n v="696303720"/>
    <s v="SO0824-PD0012"/>
    <x v="7"/>
    <x v="2"/>
  </r>
  <r>
    <s v="SO0825"/>
    <s v="PD0001"/>
    <n v="108"/>
    <n v="0.08"/>
    <n v="24740640"/>
    <s v="SO0825-PD0001"/>
    <x v="12"/>
    <x v="0"/>
  </r>
  <r>
    <s v="SO0825"/>
    <s v="PD0002"/>
    <n v="71"/>
    <n v="0.22"/>
    <n v="1107600"/>
    <s v="SO0825-PD0002"/>
    <x v="0"/>
    <x v="0"/>
  </r>
  <r>
    <s v="SO0830"/>
    <s v="PD0011"/>
    <n v="47"/>
    <n v="0.17"/>
    <n v="92024590"/>
    <s v="SO0830-PD0011"/>
    <x v="2"/>
    <x v="2"/>
  </r>
  <r>
    <s v="SO0830"/>
    <s v="PD0012"/>
    <n v="62"/>
    <n v="0.2"/>
    <n v="279694400"/>
    <s v="SO0830-PD0012"/>
    <x v="7"/>
    <x v="2"/>
  </r>
  <r>
    <s v="SO0832"/>
    <s v="PD0015"/>
    <n v="84"/>
    <n v="0.24"/>
    <n v="8675856"/>
    <s v="SO0832-PD0015"/>
    <x v="1"/>
    <x v="1"/>
  </r>
  <r>
    <s v="SO0832"/>
    <s v="PD0020"/>
    <n v="139"/>
    <n v="0.11"/>
    <n v="39710910"/>
    <s v="SO0832-PD0020"/>
    <x v="8"/>
    <x v="1"/>
  </r>
  <r>
    <s v="SO0838"/>
    <s v="PD0004"/>
    <n v="129"/>
    <n v="0.18"/>
    <n v="23271600"/>
    <s v="SO0838-PD0004"/>
    <x v="15"/>
    <x v="7"/>
  </r>
  <r>
    <s v="SO0838"/>
    <s v="PD0020"/>
    <n v="27"/>
    <n v="0.16"/>
    <n v="7280280"/>
    <s v="SO0838-PD0020"/>
    <x v="8"/>
    <x v="1"/>
  </r>
  <r>
    <s v="SO0844"/>
    <s v="PD0004"/>
    <n v="142"/>
    <n v="0.22"/>
    <n v="24367200"/>
    <s v="SO0844-PD0004"/>
    <x v="15"/>
    <x v="7"/>
  </r>
  <r>
    <s v="SO0844"/>
    <s v="PD0020"/>
    <n v="46"/>
    <n v="0.21"/>
    <n v="11665140"/>
    <s v="SO0844-PD0020"/>
    <x v="8"/>
    <x v="1"/>
  </r>
  <r>
    <s v="SO0852"/>
    <s v="PD0010"/>
    <n v="45"/>
    <n v="0.21"/>
    <n v="11553750"/>
    <s v="SO0852-PD0010"/>
    <x v="5"/>
    <x v="5"/>
  </r>
  <r>
    <s v="SO0852"/>
    <s v="PD0009"/>
    <n v="37"/>
    <n v="0.14000000000000001"/>
    <n v="4104780"/>
    <s v="SO0852-PD0009"/>
    <x v="10"/>
    <x v="5"/>
  </r>
  <r>
    <s v="SO0854"/>
    <s v="PD0001"/>
    <n v="49"/>
    <n v="0.25"/>
    <n v="9150750"/>
    <s v="SO0854-PD0001"/>
    <x v="12"/>
    <x v="0"/>
  </r>
  <r>
    <s v="SO0854"/>
    <s v="PD0020"/>
    <n v="32"/>
    <n v="0.14000000000000001"/>
    <n v="8833920"/>
    <s v="SO0854-PD0020"/>
    <x v="8"/>
    <x v="1"/>
  </r>
  <r>
    <s v="SO0855"/>
    <s v="PD0016"/>
    <n v="145"/>
    <n v="0.18"/>
    <n v="31746300.000000004"/>
    <s v="SO0855-PD0016"/>
    <x v="18"/>
    <x v="1"/>
  </r>
  <r>
    <s v="SO0855"/>
    <s v="PD0015"/>
    <n v="139"/>
    <n v="0.25"/>
    <n v="14167575"/>
    <s v="SO0855-PD0015"/>
    <x v="1"/>
    <x v="1"/>
  </r>
  <r>
    <s v="SO0860"/>
    <s v="PD0004"/>
    <n v="38"/>
    <n v="0.23"/>
    <n v="6437200"/>
    <s v="SO0860-PD0004"/>
    <x v="15"/>
    <x v="7"/>
  </r>
  <r>
    <s v="SO0860"/>
    <s v="PD0020"/>
    <n v="124"/>
    <n v="0.2"/>
    <n v="31843200"/>
    <s v="SO0860-PD0020"/>
    <x v="8"/>
    <x v="1"/>
  </r>
  <r>
    <s v="SO0862"/>
    <s v="PD0014"/>
    <n v="64"/>
    <n v="0.12"/>
    <n v="15037440"/>
    <s v="SO0862-PD0014"/>
    <x v="4"/>
    <x v="4"/>
  </r>
  <r>
    <s v="SO0862"/>
    <s v="PD0013"/>
    <n v="128"/>
    <n v="0.22"/>
    <n v="47823360"/>
    <s v="SO0862-PD0013"/>
    <x v="16"/>
    <x v="8"/>
  </r>
  <r>
    <s v="SO0866"/>
    <s v="PD0001"/>
    <n v="78"/>
    <n v="0.05"/>
    <n v="18450900"/>
    <s v="SO0866-PD0001"/>
    <x v="12"/>
    <x v="0"/>
  </r>
  <r>
    <s v="SO0866"/>
    <s v="PD0020"/>
    <n v="133"/>
    <n v="0.22"/>
    <n v="33300540"/>
    <s v="SO0866-PD0020"/>
    <x v="8"/>
    <x v="1"/>
  </r>
  <r>
    <s v="SO0866"/>
    <s v="PD0010"/>
    <n v="142"/>
    <n v="0.17"/>
    <n v="38304500"/>
    <s v="SO0866-PD0010"/>
    <x v="5"/>
    <x v="5"/>
  </r>
  <r>
    <s v="SO0866"/>
    <s v="PD0009"/>
    <n v="72"/>
    <n v="0.2"/>
    <n v="7430400"/>
    <s v="SO0866-PD0009"/>
    <x v="10"/>
    <x v="5"/>
  </r>
  <r>
    <s v="SO0866"/>
    <s v="PD0007"/>
    <n v="50"/>
    <n v="0.11"/>
    <n v="142400000"/>
    <s v="SO0866-PD0007"/>
    <x v="9"/>
    <x v="6"/>
  </r>
  <r>
    <s v="SO0866"/>
    <s v="PD0005"/>
    <n v="29"/>
    <n v="0.1"/>
    <n v="57289500"/>
    <s v="SO0866-PD0005"/>
    <x v="19"/>
    <x v="6"/>
  </r>
  <r>
    <s v="SO0868"/>
    <s v="PD0020"/>
    <n v="91"/>
    <n v="0.22"/>
    <n v="22784580"/>
    <s v="SO0868-PD0020"/>
    <x v="8"/>
    <x v="1"/>
  </r>
  <r>
    <s v="SO0868"/>
    <s v="PD0006"/>
    <n v="81"/>
    <n v="0.21"/>
    <n v="13373910"/>
    <s v="SO0868-PD0006"/>
    <x v="13"/>
    <x v="6"/>
  </r>
  <r>
    <s v="SO0880"/>
    <s v="PD0002"/>
    <n v="121"/>
    <n v="0.12"/>
    <n v="2129600"/>
    <s v="SO0880-PD0002"/>
    <x v="0"/>
    <x v="0"/>
  </r>
  <r>
    <s v="SO0880"/>
    <s v="PD0020"/>
    <n v="142"/>
    <n v="0.11"/>
    <n v="40567980"/>
    <s v="SO0880-PD0020"/>
    <x v="8"/>
    <x v="1"/>
  </r>
  <r>
    <s v="SO0881"/>
    <s v="PD0010"/>
    <n v="130"/>
    <n v="0.1"/>
    <n v="38025000"/>
    <s v="SO0881-PD0010"/>
    <x v="5"/>
    <x v="5"/>
  </r>
  <r>
    <s v="SO0881"/>
    <s v="PD0009"/>
    <n v="70"/>
    <n v="0.1"/>
    <n v="8127000"/>
    <s v="SO0881-PD0009"/>
    <x v="10"/>
    <x v="5"/>
  </r>
  <r>
    <s v="SO0892"/>
    <s v="PD0006"/>
    <n v="108"/>
    <n v="7.0000000000000007E-2"/>
    <n v="20991960"/>
    <s v="SO0892-PD0006"/>
    <x v="13"/>
    <x v="6"/>
  </r>
  <r>
    <s v="SO0892"/>
    <s v="PD0008"/>
    <n v="85"/>
    <n v="7.0000000000000007E-2"/>
    <n v="11778450"/>
    <s v="SO0892-PD0008"/>
    <x v="3"/>
    <x v="3"/>
  </r>
  <r>
    <s v="SO0897"/>
    <s v="PD0009"/>
    <n v="52"/>
    <n v="0.21"/>
    <n v="5299320"/>
    <s v="SO0897-PD0009"/>
    <x v="10"/>
    <x v="5"/>
  </r>
  <r>
    <s v="SO0897"/>
    <s v="PD0015"/>
    <n v="66"/>
    <n v="7.0000000000000007E-2"/>
    <n v="8341541.9999999991"/>
    <s v="SO0897-PD0015"/>
    <x v="1"/>
    <x v="1"/>
  </r>
  <r>
    <s v="SO0899"/>
    <s v="PD0004"/>
    <n v="127"/>
    <n v="0.05"/>
    <n v="26543000"/>
    <s v="SO0899-PD0004"/>
    <x v="15"/>
    <x v="7"/>
  </r>
  <r>
    <s v="SO0899"/>
    <s v="PD0020"/>
    <n v="105"/>
    <n v="0.1"/>
    <n v="30334500"/>
    <s v="SO0899-PD0020"/>
    <x v="8"/>
    <x v="1"/>
  </r>
  <r>
    <s v="SO0901"/>
    <s v="PD0018"/>
    <n v="83"/>
    <n v="0.19"/>
    <n v="35766360"/>
    <s v="SO0901-PD0018"/>
    <x v="6"/>
    <x v="1"/>
  </r>
  <r>
    <s v="SO0901"/>
    <s v="PD0020"/>
    <n v="47"/>
    <n v="0.19"/>
    <n v="12220470"/>
    <s v="SO0901-PD0020"/>
    <x v="8"/>
    <x v="1"/>
  </r>
  <r>
    <s v="SO0901"/>
    <s v="PD0013"/>
    <n v="50"/>
    <n v="0.15"/>
    <n v="20357500"/>
    <s v="SO0901-PD0013"/>
    <x v="16"/>
    <x v="8"/>
  </r>
  <r>
    <s v="SO0901"/>
    <s v="PD0008"/>
    <n v="85"/>
    <n v="7.0000000000000007E-2"/>
    <n v="11778450"/>
    <s v="SO0901-PD0008"/>
    <x v="3"/>
    <x v="3"/>
  </r>
  <r>
    <s v="SO0902"/>
    <s v="PD0010"/>
    <n v="27"/>
    <n v="0.22"/>
    <n v="6844500"/>
    <s v="SO0902-PD0010"/>
    <x v="5"/>
    <x v="5"/>
  </r>
  <r>
    <s v="SO0902"/>
    <s v="PD0020"/>
    <n v="86"/>
    <n v="0.11"/>
    <n v="24569340"/>
    <s v="SO0902-PD0020"/>
    <x v="8"/>
    <x v="1"/>
  </r>
  <r>
    <s v="SO0903"/>
    <s v="PD0006"/>
    <n v="87"/>
    <n v="0.17"/>
    <n v="15091890"/>
    <s v="SO0903-PD0006"/>
    <x v="13"/>
    <x v="6"/>
  </r>
  <r>
    <s v="SO0903"/>
    <s v="PD0020"/>
    <n v="115"/>
    <n v="0.13"/>
    <n v="32116050"/>
    <s v="SO0903-PD0020"/>
    <x v="8"/>
    <x v="1"/>
  </r>
  <r>
    <s v="SO0906"/>
    <s v="PD0020"/>
    <n v="107"/>
    <n v="0.06"/>
    <n v="32286180"/>
    <s v="SO0906-PD0020"/>
    <x v="8"/>
    <x v="1"/>
  </r>
  <r>
    <s v="SO0906"/>
    <s v="PD0018"/>
    <n v="57"/>
    <n v="0.05"/>
    <n v="28807800"/>
    <s v="SO0906-PD0018"/>
    <x v="6"/>
    <x v="1"/>
  </r>
  <r>
    <s v="SO0907"/>
    <s v="PD0019"/>
    <n v="49"/>
    <n v="0.13"/>
    <n v="108663870"/>
    <s v="SO0907-PD0019"/>
    <x v="11"/>
    <x v="1"/>
  </r>
  <r>
    <s v="SO0907"/>
    <s v="PD0017"/>
    <n v="132"/>
    <n v="0.19"/>
    <n v="283338000"/>
    <s v="SO0907-PD0017"/>
    <x v="17"/>
    <x v="1"/>
  </r>
  <r>
    <s v="SO0911"/>
    <s v="PD0007"/>
    <n v="107"/>
    <n v="0.16"/>
    <n v="287616000"/>
    <s v="SO0911-PD0007"/>
    <x v="9"/>
    <x v="6"/>
  </r>
  <r>
    <s v="SO0911"/>
    <s v="PD0005"/>
    <n v="96"/>
    <n v="0.23"/>
    <n v="162254400"/>
    <s v="SO0911-PD0005"/>
    <x v="19"/>
    <x v="6"/>
  </r>
  <r>
    <s v="SO0913"/>
    <s v="PD0007"/>
    <n v="126"/>
    <n v="0.06"/>
    <n v="379008000"/>
    <s v="SO0913-PD0007"/>
    <x v="9"/>
    <x v="6"/>
  </r>
  <r>
    <s v="SO0913"/>
    <s v="PD0005"/>
    <n v="58"/>
    <n v="0.25"/>
    <n v="95482500"/>
    <s v="SO0913-PD0005"/>
    <x v="19"/>
    <x v="6"/>
  </r>
  <r>
    <s v="SO0920"/>
    <s v="PD0019"/>
    <n v="74"/>
    <n v="0.14000000000000001"/>
    <n v="162218360"/>
    <s v="SO0920-PD0019"/>
    <x v="11"/>
    <x v="1"/>
  </r>
  <r>
    <s v="SO0920"/>
    <s v="PD0007"/>
    <n v="96"/>
    <n v="0.15"/>
    <n v="261120000"/>
    <s v="SO0920-PD0007"/>
    <x v="9"/>
    <x v="6"/>
  </r>
  <r>
    <s v="SO0922"/>
    <s v="PD0002"/>
    <n v="104"/>
    <n v="0.13"/>
    <n v="1809600"/>
    <s v="SO0922-PD0002"/>
    <x v="0"/>
    <x v="0"/>
  </r>
  <r>
    <s v="SO0922"/>
    <s v="PD0020"/>
    <n v="55"/>
    <n v="0.09"/>
    <n v="16066050"/>
    <s v="SO0922-PD0020"/>
    <x v="8"/>
    <x v="1"/>
  </r>
  <r>
    <s v="SO0927"/>
    <s v="PD0016"/>
    <n v="54"/>
    <n v="0.06"/>
    <n v="13552920"/>
    <s v="SO0927-PD0016"/>
    <x v="18"/>
    <x v="1"/>
  </r>
  <r>
    <s v="SO0927"/>
    <s v="PD0020"/>
    <n v="141"/>
    <n v="0.23"/>
    <n v="34850970"/>
    <s v="SO0927-PD0020"/>
    <x v="8"/>
    <x v="1"/>
  </r>
  <r>
    <s v="SO0938"/>
    <s v="PD0020"/>
    <n v="69"/>
    <n v="0.16"/>
    <n v="18605160"/>
    <s v="SO0938-PD0020"/>
    <x v="8"/>
    <x v="1"/>
  </r>
  <r>
    <s v="SO0938"/>
    <s v="PD0006"/>
    <n v="35"/>
    <n v="0.18"/>
    <n v="5998300"/>
    <s v="SO0938-PD0006"/>
    <x v="13"/>
    <x v="6"/>
  </r>
  <r>
    <s v="SO0942"/>
    <s v="PD0020"/>
    <n v="119"/>
    <n v="0.16"/>
    <n v="32087160"/>
    <s v="SO0942-PD0020"/>
    <x v="8"/>
    <x v="1"/>
  </r>
  <r>
    <s v="SO0942"/>
    <s v="PD0004"/>
    <n v="133"/>
    <n v="0.1"/>
    <n v="26334000"/>
    <s v="SO0942-PD0004"/>
    <x v="15"/>
    <x v="7"/>
  </r>
  <r>
    <s v="SO0945"/>
    <s v="PD0005"/>
    <n v="61"/>
    <n v="0.17"/>
    <n v="111132850"/>
    <s v="SO0945-PD0005"/>
    <x v="19"/>
    <x v="6"/>
  </r>
  <r>
    <s v="SO0945"/>
    <s v="PD0007"/>
    <n v="105"/>
    <n v="0.13"/>
    <n v="292320000"/>
    <s v="SO0945-PD0007"/>
    <x v="9"/>
    <x v="6"/>
  </r>
  <r>
    <s v="SO0948"/>
    <s v="PD0011"/>
    <n v="110"/>
    <n v="0.23"/>
    <n v="199807300"/>
    <s v="SO0948-PD0011"/>
    <x v="2"/>
    <x v="2"/>
  </r>
  <r>
    <s v="SO0948"/>
    <s v="PD0012"/>
    <n v="93"/>
    <n v="0.09"/>
    <n v="477228570"/>
    <s v="SO0948-PD0012"/>
    <x v="7"/>
    <x v="2"/>
  </r>
  <r>
    <s v="SO0952"/>
    <s v="PD0014"/>
    <n v="40"/>
    <n v="0.22"/>
    <n v="8330400"/>
    <s v="SO0952-PD0014"/>
    <x v="4"/>
    <x v="4"/>
  </r>
  <r>
    <s v="SO0952"/>
    <s v="PD0013"/>
    <n v="38"/>
    <n v="0.11"/>
    <n v="16199780"/>
    <s v="SO0952-PD0013"/>
    <x v="16"/>
    <x v="8"/>
  </r>
  <r>
    <s v="SO0962"/>
    <s v="PD0008"/>
    <n v="126"/>
    <n v="0.24"/>
    <n v="14268240"/>
    <s v="SO0962-PD0008"/>
    <x v="3"/>
    <x v="3"/>
  </r>
  <r>
    <s v="SO0962"/>
    <s v="PD0006"/>
    <n v="58"/>
    <n v="0.11"/>
    <n v="10788580"/>
    <s v="SO0962-PD0006"/>
    <x v="13"/>
    <x v="6"/>
  </r>
  <r>
    <s v="SO0965"/>
    <s v="PD0013"/>
    <n v="97"/>
    <n v="0.11"/>
    <n v="41352070"/>
    <s v="SO0965-PD0013"/>
    <x v="16"/>
    <x v="8"/>
  </r>
  <r>
    <s v="SO0965"/>
    <s v="PD0014"/>
    <n v="41"/>
    <n v="0.05"/>
    <n v="10399650"/>
    <s v="SO0965-PD0014"/>
    <x v="4"/>
    <x v="4"/>
  </r>
  <r>
    <s v="SO0973"/>
    <s v="PD0001"/>
    <n v="35"/>
    <n v="0.15"/>
    <n v="7407750"/>
    <s v="SO0973-PD0001"/>
    <x v="12"/>
    <x v="0"/>
  </r>
  <r>
    <s v="SO0973"/>
    <s v="PD0020"/>
    <n v="50"/>
    <n v="0.23"/>
    <n v="12358500"/>
    <s v="SO0973-PD0020"/>
    <x v="8"/>
    <x v="1"/>
  </r>
  <r>
    <s v="SO0978"/>
    <s v="PD0010"/>
    <n v="89"/>
    <n v="0.09"/>
    <n v="26321750"/>
    <s v="SO0978-PD0010"/>
    <x v="5"/>
    <x v="5"/>
  </r>
  <r>
    <s v="SO0978"/>
    <s v="PD0020"/>
    <n v="40"/>
    <n v="0.22"/>
    <n v="10015200"/>
    <s v="SO0978-PD0020"/>
    <x v="8"/>
    <x v="1"/>
  </r>
  <r>
    <s v="SO0979"/>
    <s v="PD0020"/>
    <n v="47"/>
    <n v="0.16"/>
    <n v="12673080"/>
    <s v="SO0979-PD0020"/>
    <x v="8"/>
    <x v="1"/>
  </r>
  <r>
    <s v="SO0979"/>
    <s v="PD0018"/>
    <n v="54"/>
    <n v="0.09"/>
    <n v="26142480"/>
    <s v="SO0979-PD0018"/>
    <x v="6"/>
    <x v="1"/>
  </r>
  <r>
    <s v="SO0992"/>
    <s v="PD0020"/>
    <n v="100"/>
    <n v="0.06"/>
    <n v="30174000"/>
    <s v="SO0992-PD0020"/>
    <x v="8"/>
    <x v="1"/>
  </r>
  <r>
    <s v="SO0992"/>
    <s v="PD0008"/>
    <n v="103"/>
    <n v="0.25"/>
    <n v="11510250"/>
    <s v="SO0992-PD0008"/>
    <x v="3"/>
    <x v="3"/>
  </r>
  <r>
    <s v="SO0998"/>
    <s v="PD0014"/>
    <n v="56"/>
    <n v="0.08"/>
    <n v="13755840"/>
    <s v="SO0998-PD0014"/>
    <x v="4"/>
    <x v="4"/>
  </r>
  <r>
    <s v="SO0998"/>
    <s v="PD0013"/>
    <n v="72"/>
    <n v="0.14000000000000001"/>
    <n v="29659680"/>
    <s v="SO0998-PD0013"/>
    <x v="16"/>
    <x v="8"/>
  </r>
  <r>
    <s v="SO1002"/>
    <s v="PD0019"/>
    <n v="41"/>
    <n v="0.21"/>
    <n v="82562110"/>
    <s v="SO1002-PD0019"/>
    <x v="11"/>
    <x v="1"/>
  </r>
  <r>
    <s v="SO1002"/>
    <s v="PD0017"/>
    <n v="130"/>
    <n v="0.05"/>
    <n v="327275000"/>
    <s v="SO1002-PD0017"/>
    <x v="17"/>
    <x v="1"/>
  </r>
  <r>
    <s v="SO1003"/>
    <s v="PD0004"/>
    <n v="86"/>
    <n v="0.09"/>
    <n v="17217200"/>
    <s v="SO1003-PD0004"/>
    <x v="15"/>
    <x v="7"/>
  </r>
  <r>
    <s v="SO1003"/>
    <s v="PD0020"/>
    <n v="98"/>
    <n v="0.2"/>
    <n v="25166400"/>
    <s v="SO1003-PD0020"/>
    <x v="8"/>
    <x v="1"/>
  </r>
  <r>
    <s v="SO1004"/>
    <s v="PD0014"/>
    <n v="70"/>
    <n v="0.17"/>
    <n v="15512700"/>
    <s v="SO1004-PD0014"/>
    <x v="4"/>
    <x v="4"/>
  </r>
  <r>
    <s v="SO1004"/>
    <s v="PD0008"/>
    <n v="83"/>
    <n v="0.18"/>
    <n v="10140940"/>
    <s v="SO1004-PD0008"/>
    <x v="3"/>
    <x v="3"/>
  </r>
  <r>
    <s v="SO1011"/>
    <s v="PD0020"/>
    <n v="140"/>
    <n v="0.15"/>
    <n v="38199000"/>
    <s v="SO1011-PD0020"/>
    <x v="8"/>
    <x v="1"/>
  </r>
  <r>
    <s v="SO1011"/>
    <s v="PD0018"/>
    <n v="100"/>
    <n v="0.11"/>
    <n v="47348000"/>
    <s v="SO1011-PD0018"/>
    <x v="6"/>
    <x v="1"/>
  </r>
  <r>
    <s v="SO1013"/>
    <s v="PD0016"/>
    <n v="77"/>
    <n v="0.17"/>
    <n v="17063970"/>
    <s v="SO1013-PD0016"/>
    <x v="18"/>
    <x v="1"/>
  </r>
  <r>
    <s v="SO1013"/>
    <s v="PD0015"/>
    <n v="28"/>
    <n v="0.16"/>
    <n v="3196368"/>
    <s v="SO1013-PD0015"/>
    <x v="1"/>
    <x v="1"/>
  </r>
  <r>
    <s v="SO1018"/>
    <s v="PD0014"/>
    <n v="63"/>
    <n v="0.16"/>
    <n v="14129640"/>
    <s v="SO1018-PD0014"/>
    <x v="4"/>
    <x v="4"/>
  </r>
  <r>
    <s v="SO1018"/>
    <s v="PD0013"/>
    <n v="137"/>
    <n v="0.17"/>
    <n v="54467090"/>
    <s v="SO1018-PD0013"/>
    <x v="16"/>
    <x v="8"/>
  </r>
  <r>
    <s v="SO1027"/>
    <s v="PD0005"/>
    <n v="87"/>
    <n v="0.08"/>
    <n v="175687800"/>
    <s v="SO1027-PD0005"/>
    <x v="19"/>
    <x v="6"/>
  </r>
  <r>
    <s v="SO1027"/>
    <s v="PD0007"/>
    <n v="121"/>
    <n v="0.05"/>
    <n v="367840000"/>
    <s v="SO1027-PD0007"/>
    <x v="9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2">
  <r>
    <s v="SO0001"/>
    <x v="0"/>
    <s v="PD0002"/>
    <x v="0"/>
    <n v="7.0000000000000007E-2"/>
    <x v="0"/>
    <s v="SO0001-PD0002"/>
    <x v="0"/>
    <s v="Fishing Equipment"/>
  </r>
  <r>
    <s v="SO0001"/>
    <x v="0"/>
    <s v="PD0015"/>
    <x v="1"/>
    <n v="0.24"/>
    <x v="1"/>
    <s v="SO0001-PD0015"/>
    <x v="1"/>
    <s v="Gym &amp; Fitness"/>
  </r>
  <r>
    <s v="SO0001"/>
    <x v="0"/>
    <s v="PD0011"/>
    <x v="2"/>
    <n v="0.12"/>
    <x v="2"/>
    <s v="SO0001-PD0011"/>
    <x v="2"/>
    <s v="Bicycle"/>
  </r>
  <r>
    <s v="SO0001"/>
    <x v="0"/>
    <s v="PD0008"/>
    <x v="3"/>
    <n v="0.05"/>
    <x v="3"/>
    <s v="SO0001-PD0008"/>
    <x v="3"/>
    <s v="Outdoors Sport"/>
  </r>
  <r>
    <s v="SO0002"/>
    <x v="0"/>
    <s v="PD0014"/>
    <x v="4"/>
    <n v="0.17"/>
    <x v="4"/>
    <s v="SO0002-PD0014"/>
    <x v="4"/>
    <s v="Futsal"/>
  </r>
  <r>
    <s v="SO0002"/>
    <x v="0"/>
    <s v="PD0010"/>
    <x v="5"/>
    <n v="7.0000000000000007E-2"/>
    <x v="5"/>
    <s v="SO0002-PD0010"/>
    <x v="5"/>
    <s v="Hiking &amp; Camping"/>
  </r>
  <r>
    <s v="SO0003"/>
    <x v="1"/>
    <s v="PD0011"/>
    <x v="6"/>
    <n v="0.13"/>
    <x v="6"/>
    <s v="SO0003-PD0011"/>
    <x v="2"/>
    <s v="Bicycle"/>
  </r>
  <r>
    <s v="SO0003"/>
    <x v="1"/>
    <s v="PD0018"/>
    <x v="7"/>
    <n v="0.22"/>
    <x v="7"/>
    <s v="SO0003-PD0018"/>
    <x v="6"/>
    <s v="Gym &amp; Fitness"/>
  </r>
  <r>
    <s v="SO0003"/>
    <x v="1"/>
    <s v="PD0010"/>
    <x v="8"/>
    <n v="0.08"/>
    <x v="8"/>
    <s v="SO0003-PD0010"/>
    <x v="5"/>
    <s v="Hiking &amp; Camping"/>
  </r>
  <r>
    <s v="SO0003"/>
    <x v="1"/>
    <s v="PD0008"/>
    <x v="9"/>
    <n v="0.08"/>
    <x v="9"/>
    <s v="SO0003-PD0008"/>
    <x v="3"/>
    <s v="Outdoors Sport"/>
  </r>
  <r>
    <s v="SO0003"/>
    <x v="1"/>
    <s v="PD0012"/>
    <x v="10"/>
    <n v="7.0000000000000007E-2"/>
    <x v="10"/>
    <s v="SO0003-PD0012"/>
    <x v="7"/>
    <s v="Bicycle"/>
  </r>
  <r>
    <s v="SO0003"/>
    <x v="1"/>
    <s v="PD0020"/>
    <x v="11"/>
    <n v="0.09"/>
    <x v="11"/>
    <s v="SO0003-PD0020"/>
    <x v="8"/>
    <s v="Gym &amp; Fitness"/>
  </r>
  <r>
    <s v="SO0004"/>
    <x v="2"/>
    <s v="PD0015"/>
    <x v="12"/>
    <n v="0.18"/>
    <x v="12"/>
    <s v="SO0004-PD0015"/>
    <x v="1"/>
    <s v="Gym &amp; Fitness"/>
  </r>
  <r>
    <s v="SO0005"/>
    <x v="3"/>
    <s v="PD0007"/>
    <x v="13"/>
    <n v="0.13"/>
    <x v="13"/>
    <s v="SO0005-PD0007"/>
    <x v="9"/>
    <s v="Golf"/>
  </r>
  <r>
    <s v="SO0006"/>
    <x v="4"/>
    <s v="PD0009"/>
    <x v="14"/>
    <n v="0.16"/>
    <x v="14"/>
    <s v="SO0006-PD0009"/>
    <x v="10"/>
    <s v="Hiking &amp; Camping"/>
  </r>
  <r>
    <s v="SO0007"/>
    <x v="5"/>
    <s v="PD0019"/>
    <x v="15"/>
    <n v="0.21"/>
    <x v="15"/>
    <s v="SO0007-PD0019"/>
    <x v="11"/>
    <s v="Gym &amp; Fitness"/>
  </r>
  <r>
    <s v="SO0007"/>
    <x v="5"/>
    <s v="PD0014"/>
    <x v="16"/>
    <n v="0.25"/>
    <x v="16"/>
    <s v="SO0007-PD0014"/>
    <x v="4"/>
    <s v="Futsal"/>
  </r>
  <r>
    <s v="SO0007"/>
    <x v="5"/>
    <s v="PD0020"/>
    <x v="17"/>
    <n v="0.25"/>
    <x v="17"/>
    <s v="SO0007-PD0020"/>
    <x v="8"/>
    <s v="Gym &amp; Fitness"/>
  </r>
  <r>
    <s v="SO0007"/>
    <x v="5"/>
    <s v="PD0009"/>
    <x v="12"/>
    <n v="0.13"/>
    <x v="18"/>
    <s v="SO0007-PD0009"/>
    <x v="10"/>
    <s v="Hiking &amp; Camping"/>
  </r>
  <r>
    <s v="SO0007"/>
    <x v="5"/>
    <s v="PD0008"/>
    <x v="5"/>
    <n v="0.12"/>
    <x v="19"/>
    <s v="SO0007-PD0008"/>
    <x v="3"/>
    <s v="Outdoors Sport"/>
  </r>
  <r>
    <s v="SO0007"/>
    <x v="5"/>
    <s v="PD0011"/>
    <x v="18"/>
    <n v="0.08"/>
    <x v="20"/>
    <s v="SO0007-PD0011"/>
    <x v="2"/>
    <s v="Bicycle"/>
  </r>
  <r>
    <s v="SO0008"/>
    <x v="6"/>
    <s v="PD0001"/>
    <x v="19"/>
    <n v="0.1"/>
    <x v="21"/>
    <s v="SO0008-PD0001"/>
    <x v="12"/>
    <s v="Fishing Equipment"/>
  </r>
  <r>
    <s v="SO0008"/>
    <x v="6"/>
    <s v="PD0006"/>
    <x v="20"/>
    <n v="0.19"/>
    <x v="22"/>
    <s v="SO0008-PD0006"/>
    <x v="13"/>
    <s v="Golf"/>
  </r>
  <r>
    <s v="SO0008"/>
    <x v="6"/>
    <s v="PD0012"/>
    <x v="21"/>
    <n v="0.12"/>
    <x v="23"/>
    <s v="SO0008-PD0012"/>
    <x v="7"/>
    <s v="Bicycle"/>
  </r>
  <r>
    <s v="SO0008"/>
    <x v="6"/>
    <s v="PD0015"/>
    <x v="22"/>
    <n v="0.23"/>
    <x v="24"/>
    <s v="SO0008-PD0015"/>
    <x v="1"/>
    <s v="Gym &amp; Fitness"/>
  </r>
  <r>
    <s v="SO0009"/>
    <x v="7"/>
    <s v="PD0006"/>
    <x v="23"/>
    <n v="0.05"/>
    <x v="25"/>
    <s v="SO0009-PD0006"/>
    <x v="13"/>
    <s v="Golf"/>
  </r>
  <r>
    <s v="SO0009"/>
    <x v="7"/>
    <s v="PD0012"/>
    <x v="24"/>
    <n v="0.15"/>
    <x v="26"/>
    <s v="SO0009-PD0012"/>
    <x v="7"/>
    <s v="Bicycle"/>
  </r>
  <r>
    <s v="SO0010"/>
    <x v="7"/>
    <s v="PD0015"/>
    <x v="25"/>
    <n v="0.23"/>
    <x v="27"/>
    <s v="SO0010-PD0015"/>
    <x v="1"/>
    <s v="Gym &amp; Fitness"/>
  </r>
  <r>
    <s v="SO0010"/>
    <x v="7"/>
    <s v="PD0007"/>
    <x v="20"/>
    <n v="0.1"/>
    <x v="28"/>
    <s v="SO0010-PD0007"/>
    <x v="9"/>
    <s v="Golf"/>
  </r>
  <r>
    <s v="SO0010"/>
    <x v="7"/>
    <s v="PD0003"/>
    <x v="26"/>
    <n v="0.1"/>
    <x v="29"/>
    <s v="SO0010-PD0003"/>
    <x v="14"/>
    <s v="Billiard"/>
  </r>
  <r>
    <s v="SO0010"/>
    <x v="7"/>
    <s v="PD0008"/>
    <x v="27"/>
    <n v="0.08"/>
    <x v="30"/>
    <s v="SO0010-PD0008"/>
    <x v="3"/>
    <s v="Outdoors Sport"/>
  </r>
  <r>
    <s v="SO0011"/>
    <x v="8"/>
    <s v="PD0006"/>
    <x v="28"/>
    <n v="0.13"/>
    <x v="31"/>
    <s v="SO0011-PD0006"/>
    <x v="13"/>
    <s v="Golf"/>
  </r>
  <r>
    <s v="SO0011"/>
    <x v="8"/>
    <s v="PD0004"/>
    <x v="29"/>
    <n v="0.1"/>
    <x v="32"/>
    <s v="SO0011-PD0004"/>
    <x v="15"/>
    <s v="Billiard"/>
  </r>
  <r>
    <s v="SO0011"/>
    <x v="8"/>
    <s v="PD0014"/>
    <x v="30"/>
    <n v="0.15"/>
    <x v="33"/>
    <s v="SO0011-PD0014"/>
    <x v="4"/>
    <s v="Futsal"/>
  </r>
  <r>
    <s v="SO0011"/>
    <x v="8"/>
    <s v="PD0008"/>
    <x v="31"/>
    <n v="0.11"/>
    <x v="34"/>
    <s v="SO0011-PD0008"/>
    <x v="3"/>
    <s v="Outdoors Sport"/>
  </r>
  <r>
    <s v="SO0012"/>
    <x v="9"/>
    <s v="PD0013"/>
    <x v="4"/>
    <n v="0.1"/>
    <x v="35"/>
    <s v="SO0012-PD0013"/>
    <x v="16"/>
    <s v="Basketball"/>
  </r>
  <r>
    <s v="SO0012"/>
    <x v="9"/>
    <s v="PD0014"/>
    <x v="32"/>
    <n v="0.24"/>
    <x v="36"/>
    <s v="SO0012-PD0014"/>
    <x v="4"/>
    <s v="Futsal"/>
  </r>
  <r>
    <s v="SO0012"/>
    <x v="9"/>
    <s v="PD0010"/>
    <x v="20"/>
    <n v="0.12"/>
    <x v="37"/>
    <s v="SO0012-PD0010"/>
    <x v="5"/>
    <s v="Hiking &amp; Camping"/>
  </r>
  <r>
    <s v="SO0012"/>
    <x v="9"/>
    <s v="PD0006"/>
    <x v="33"/>
    <n v="0.16"/>
    <x v="38"/>
    <s v="SO0012-PD0006"/>
    <x v="13"/>
    <s v="Golf"/>
  </r>
  <r>
    <s v="SO0013"/>
    <x v="10"/>
    <s v="PD0017"/>
    <x v="34"/>
    <n v="7.0000000000000007E-2"/>
    <x v="39"/>
    <s v="SO0013-PD0017"/>
    <x v="17"/>
    <s v="Gym &amp; Fitness"/>
  </r>
  <r>
    <s v="SO0013"/>
    <x v="10"/>
    <s v="PD0009"/>
    <x v="13"/>
    <n v="0.25"/>
    <x v="40"/>
    <s v="SO0013-PD0009"/>
    <x v="10"/>
    <s v="Hiking &amp; Camping"/>
  </r>
  <r>
    <s v="SO0013"/>
    <x v="10"/>
    <s v="PD0013"/>
    <x v="11"/>
    <n v="0.08"/>
    <x v="41"/>
    <s v="SO0013-PD0013"/>
    <x v="16"/>
    <s v="Basketball"/>
  </r>
  <r>
    <s v="SO0013"/>
    <x v="10"/>
    <s v="PD0016"/>
    <x v="21"/>
    <n v="0.18"/>
    <x v="42"/>
    <s v="SO0013-PD0016"/>
    <x v="18"/>
    <s v="Gym &amp; Fitness"/>
  </r>
  <r>
    <s v="SO0013"/>
    <x v="10"/>
    <s v="PD0007"/>
    <x v="19"/>
    <n v="0.12"/>
    <x v="43"/>
    <s v="SO0013-PD0007"/>
    <x v="9"/>
    <s v="Golf"/>
  </r>
  <r>
    <s v="SO0014"/>
    <x v="11"/>
    <s v="PD0012"/>
    <x v="35"/>
    <n v="0.22"/>
    <x v="44"/>
    <s v="SO0014-PD0012"/>
    <x v="7"/>
    <s v="Bicycle"/>
  </r>
  <r>
    <s v="SO0014"/>
    <x v="11"/>
    <s v="PD0002"/>
    <x v="36"/>
    <n v="0.22"/>
    <x v="45"/>
    <s v="SO0014-PD0002"/>
    <x v="0"/>
    <s v="Fishing Equipment"/>
  </r>
  <r>
    <s v="SO0015"/>
    <x v="12"/>
    <s v="PD0012"/>
    <x v="20"/>
    <n v="0.05"/>
    <x v="46"/>
    <s v="SO0015-PD0012"/>
    <x v="7"/>
    <s v="Bicycle"/>
  </r>
  <r>
    <s v="SO0015"/>
    <x v="12"/>
    <s v="PD0020"/>
    <x v="37"/>
    <n v="0.15"/>
    <x v="47"/>
    <s v="SO0015-PD0020"/>
    <x v="8"/>
    <s v="Gym &amp; Fitness"/>
  </r>
  <r>
    <s v="SO0015"/>
    <x v="12"/>
    <s v="PD0004"/>
    <x v="38"/>
    <n v="0.25"/>
    <x v="48"/>
    <s v="SO0015-PD0004"/>
    <x v="15"/>
    <s v="Billiard"/>
  </r>
  <r>
    <s v="SO0015"/>
    <x v="12"/>
    <s v="PD0009"/>
    <x v="15"/>
    <n v="0.15"/>
    <x v="49"/>
    <s v="SO0015-PD0009"/>
    <x v="10"/>
    <s v="Hiking &amp; Camping"/>
  </r>
  <r>
    <s v="SO0015"/>
    <x v="12"/>
    <s v="PD0011"/>
    <x v="39"/>
    <n v="0.13"/>
    <x v="50"/>
    <s v="SO0015-PD0011"/>
    <x v="2"/>
    <s v="Bicycle"/>
  </r>
  <r>
    <s v="SO0016"/>
    <x v="12"/>
    <s v="PD0009"/>
    <x v="40"/>
    <n v="0.24"/>
    <x v="51"/>
    <s v="SO0016-PD0009"/>
    <x v="10"/>
    <s v="Hiking &amp; Camping"/>
  </r>
  <r>
    <s v="SO0016"/>
    <x v="12"/>
    <s v="PD0015"/>
    <x v="41"/>
    <n v="0.1"/>
    <x v="52"/>
    <s v="SO0016-PD0015"/>
    <x v="1"/>
    <s v="Gym &amp; Fitness"/>
  </r>
  <r>
    <s v="SO0016"/>
    <x v="12"/>
    <s v="PD0005"/>
    <x v="42"/>
    <n v="0.23"/>
    <x v="53"/>
    <s v="SO0016-PD0005"/>
    <x v="19"/>
    <s v="Golf"/>
  </r>
  <r>
    <s v="SO0017"/>
    <x v="13"/>
    <s v="PD0007"/>
    <x v="43"/>
    <n v="0.21"/>
    <x v="54"/>
    <s v="SO0017-PD0007"/>
    <x v="9"/>
    <s v="Golf"/>
  </r>
  <r>
    <s v="SO0017"/>
    <x v="13"/>
    <s v="PD0011"/>
    <x v="12"/>
    <n v="0.15"/>
    <x v="55"/>
    <s v="SO0017-PD0011"/>
    <x v="2"/>
    <s v="Bicycle"/>
  </r>
  <r>
    <s v="SO0017"/>
    <x v="13"/>
    <s v="PD0017"/>
    <x v="44"/>
    <n v="7.0000000000000007E-2"/>
    <x v="56"/>
    <s v="SO0017-PD0017"/>
    <x v="17"/>
    <s v="Gym &amp; Fitness"/>
  </r>
  <r>
    <s v="SO0017"/>
    <x v="13"/>
    <s v="PD0003"/>
    <x v="45"/>
    <n v="0.24"/>
    <x v="57"/>
    <s v="SO0017-PD0003"/>
    <x v="14"/>
    <s v="Billiard"/>
  </r>
  <r>
    <s v="SO0018"/>
    <x v="13"/>
    <s v="PD0004"/>
    <x v="46"/>
    <n v="0.21"/>
    <x v="58"/>
    <s v="SO0018-PD0004"/>
    <x v="15"/>
    <s v="Billiard"/>
  </r>
  <r>
    <s v="SO0018"/>
    <x v="13"/>
    <s v="PD0013"/>
    <x v="47"/>
    <n v="0.2"/>
    <x v="59"/>
    <s v="SO0018-PD0013"/>
    <x v="16"/>
    <s v="Basketball"/>
  </r>
  <r>
    <s v="SO0019"/>
    <x v="14"/>
    <s v="PD0006"/>
    <x v="48"/>
    <n v="0.13"/>
    <x v="60"/>
    <s v="SO0019-PD0006"/>
    <x v="13"/>
    <s v="Golf"/>
  </r>
  <r>
    <s v="SO0019"/>
    <x v="14"/>
    <s v="PD0011"/>
    <x v="10"/>
    <n v="0.17"/>
    <x v="61"/>
    <s v="SO0019-PD0011"/>
    <x v="2"/>
    <s v="Bicycle"/>
  </r>
  <r>
    <s v="SO0019"/>
    <x v="14"/>
    <s v="PD0004"/>
    <x v="49"/>
    <n v="0.16"/>
    <x v="62"/>
    <s v="SO0019-PD0004"/>
    <x v="15"/>
    <s v="Billiard"/>
  </r>
  <r>
    <s v="SO0020"/>
    <x v="15"/>
    <s v="PD0018"/>
    <x v="50"/>
    <n v="0.2"/>
    <x v="63"/>
    <s v="SO0020-PD0018"/>
    <x v="6"/>
    <s v="Gym &amp; Fitness"/>
  </r>
  <r>
    <s v="SO0020"/>
    <x v="15"/>
    <s v="PD0009"/>
    <x v="30"/>
    <n v="0.14000000000000001"/>
    <x v="64"/>
    <s v="SO0020-PD0009"/>
    <x v="10"/>
    <s v="Hiking &amp; Camping"/>
  </r>
  <r>
    <s v="SO0020"/>
    <x v="15"/>
    <s v="PD0020"/>
    <x v="51"/>
    <n v="0.24"/>
    <x v="65"/>
    <s v="SO0020-PD0020"/>
    <x v="8"/>
    <s v="Gym &amp; Fitness"/>
  </r>
  <r>
    <s v="SO0020"/>
    <x v="15"/>
    <s v="PD0006"/>
    <x v="14"/>
    <n v="0.23"/>
    <x v="66"/>
    <s v="SO0020-PD0006"/>
    <x v="13"/>
    <s v="Golf"/>
  </r>
  <r>
    <s v="SO0021"/>
    <x v="15"/>
    <s v="PD0003"/>
    <x v="52"/>
    <n v="0.24"/>
    <x v="67"/>
    <s v="SO0021-PD0003"/>
    <x v="14"/>
    <s v="Billiard"/>
  </r>
  <r>
    <s v="SO0021"/>
    <x v="15"/>
    <s v="PD0018"/>
    <x v="53"/>
    <n v="0.18"/>
    <x v="68"/>
    <s v="SO0021-PD0018"/>
    <x v="6"/>
    <s v="Gym &amp; Fitness"/>
  </r>
  <r>
    <s v="SO0021"/>
    <x v="15"/>
    <s v="PD0005"/>
    <x v="54"/>
    <n v="0.17"/>
    <x v="69"/>
    <s v="SO0021-PD0005"/>
    <x v="19"/>
    <s v="Golf"/>
  </r>
  <r>
    <s v="SO0022"/>
    <x v="15"/>
    <s v="PD0018"/>
    <x v="55"/>
    <n v="0.19"/>
    <x v="70"/>
    <s v="SO0022-PD0018"/>
    <x v="6"/>
    <s v="Gym &amp; Fitness"/>
  </r>
  <r>
    <s v="SO0022"/>
    <x v="15"/>
    <s v="PD0015"/>
    <x v="56"/>
    <n v="0.21"/>
    <x v="71"/>
    <s v="SO0022-PD0015"/>
    <x v="1"/>
    <s v="Gym &amp; Fitness"/>
  </r>
  <r>
    <s v="SO0022"/>
    <x v="15"/>
    <s v="PD0007"/>
    <x v="57"/>
    <n v="0.22"/>
    <x v="72"/>
    <s v="SO0022-PD0007"/>
    <x v="9"/>
    <s v="Golf"/>
  </r>
  <r>
    <s v="SO0022"/>
    <x v="15"/>
    <s v="PD0011"/>
    <x v="58"/>
    <n v="0.11"/>
    <x v="73"/>
    <s v="SO0022-PD0011"/>
    <x v="2"/>
    <s v="Bicycle"/>
  </r>
  <r>
    <s v="SO0022"/>
    <x v="15"/>
    <s v="PD0012"/>
    <x v="59"/>
    <n v="0.09"/>
    <x v="74"/>
    <s v="SO0022-PD0012"/>
    <x v="7"/>
    <s v="Bicycle"/>
  </r>
  <r>
    <s v="SO0023"/>
    <x v="16"/>
    <s v="PD0006"/>
    <x v="35"/>
    <n v="0.09"/>
    <x v="75"/>
    <s v="SO0023-PD0006"/>
    <x v="13"/>
    <s v="Golf"/>
  </r>
  <r>
    <s v="SO0023"/>
    <x v="16"/>
    <s v="PD0012"/>
    <x v="60"/>
    <n v="0.08"/>
    <x v="76"/>
    <s v="SO0023-PD0012"/>
    <x v="7"/>
    <s v="Bicycle"/>
  </r>
  <r>
    <s v="SO0023"/>
    <x v="16"/>
    <s v="PD0015"/>
    <x v="17"/>
    <n v="0.18"/>
    <x v="77"/>
    <s v="SO0023-PD0015"/>
    <x v="1"/>
    <s v="Gym &amp; Fitness"/>
  </r>
  <r>
    <s v="SO0023"/>
    <x v="16"/>
    <s v="PD0020"/>
    <x v="61"/>
    <n v="0.19"/>
    <x v="78"/>
    <s v="SO0023-PD0020"/>
    <x v="8"/>
    <s v="Gym &amp; Fitness"/>
  </r>
  <r>
    <s v="SO0024"/>
    <x v="17"/>
    <s v="PD0014"/>
    <x v="62"/>
    <n v="0.25"/>
    <x v="79"/>
    <s v="SO0024-PD0014"/>
    <x v="4"/>
    <s v="Futsal"/>
  </r>
  <r>
    <s v="SO0024"/>
    <x v="17"/>
    <s v="PD0009"/>
    <x v="22"/>
    <n v="0.09"/>
    <x v="80"/>
    <s v="SO0024-PD0009"/>
    <x v="10"/>
    <s v="Hiking &amp; Camping"/>
  </r>
  <r>
    <s v="SO0025"/>
    <x v="18"/>
    <s v="PD0016"/>
    <x v="63"/>
    <n v="7.0000000000000007E-2"/>
    <x v="81"/>
    <s v="SO0025-PD0016"/>
    <x v="18"/>
    <s v="Gym &amp; Fitness"/>
  </r>
  <r>
    <s v="SO0025"/>
    <x v="18"/>
    <s v="PD0009"/>
    <x v="64"/>
    <n v="0.11"/>
    <x v="82"/>
    <s v="SO0025-PD0009"/>
    <x v="10"/>
    <s v="Hiking &amp; Camping"/>
  </r>
  <r>
    <s v="SO0025"/>
    <x v="18"/>
    <s v="PD0002"/>
    <x v="31"/>
    <n v="0.25"/>
    <x v="83"/>
    <s v="SO0025-PD0002"/>
    <x v="0"/>
    <s v="Fishing Equipment"/>
  </r>
  <r>
    <s v="SO0025"/>
    <x v="18"/>
    <s v="PD0018"/>
    <x v="65"/>
    <n v="0.18"/>
    <x v="84"/>
    <s v="SO0025-PD0018"/>
    <x v="6"/>
    <s v="Gym &amp; Fitness"/>
  </r>
  <r>
    <s v="SO0025"/>
    <x v="18"/>
    <s v="PD0010"/>
    <x v="66"/>
    <n v="0.1"/>
    <x v="85"/>
    <s v="SO0025-PD0010"/>
    <x v="5"/>
    <s v="Hiking &amp; Camping"/>
  </r>
  <r>
    <s v="SO0026"/>
    <x v="19"/>
    <s v="PD0020"/>
    <x v="67"/>
    <n v="0.23"/>
    <x v="86"/>
    <s v="SO0026-PD0020"/>
    <x v="8"/>
    <s v="Gym &amp; Fitness"/>
  </r>
  <r>
    <s v="SO0026"/>
    <x v="19"/>
    <s v="PD0010"/>
    <x v="47"/>
    <n v="0.13"/>
    <x v="87"/>
    <s v="SO0026-PD0010"/>
    <x v="5"/>
    <s v="Hiking &amp; Camping"/>
  </r>
  <r>
    <s v="SO0026"/>
    <x v="19"/>
    <s v="PD0009"/>
    <x v="65"/>
    <n v="0.23"/>
    <x v="88"/>
    <s v="SO0026-PD0009"/>
    <x v="10"/>
    <s v="Hiking &amp; Camping"/>
  </r>
  <r>
    <s v="SO0026"/>
    <x v="19"/>
    <s v="PD0018"/>
    <x v="28"/>
    <n v="0.16"/>
    <x v="89"/>
    <s v="SO0026-PD0018"/>
    <x v="6"/>
    <s v="Gym &amp; Fitness"/>
  </r>
  <r>
    <s v="SO0026"/>
    <x v="19"/>
    <s v="PD0011"/>
    <x v="0"/>
    <n v="0.24"/>
    <x v="90"/>
    <s v="SO0026-PD0011"/>
    <x v="2"/>
    <s v="Bicycle"/>
  </r>
  <r>
    <s v="SO0026"/>
    <x v="19"/>
    <s v="PD0002"/>
    <x v="39"/>
    <n v="0.08"/>
    <x v="91"/>
    <s v="SO0026-PD0002"/>
    <x v="0"/>
    <s v="Fishing Equipment"/>
  </r>
  <r>
    <s v="SO0027"/>
    <x v="19"/>
    <s v="PD0012"/>
    <x v="51"/>
    <n v="0.15"/>
    <x v="92"/>
    <s v="SO0027-PD0012"/>
    <x v="7"/>
    <s v="Bicycle"/>
  </r>
  <r>
    <s v="SO0027"/>
    <x v="19"/>
    <s v="PD0002"/>
    <x v="44"/>
    <n v="0.12"/>
    <x v="93"/>
    <s v="SO0027-PD0002"/>
    <x v="0"/>
    <s v="Fishing Equipment"/>
  </r>
  <r>
    <s v="SO0027"/>
    <x v="19"/>
    <s v="PD0009"/>
    <x v="7"/>
    <n v="0.23"/>
    <x v="94"/>
    <s v="SO0027-PD0009"/>
    <x v="10"/>
    <s v="Hiking &amp; Camping"/>
  </r>
  <r>
    <s v="SO0028"/>
    <x v="20"/>
    <s v="PD0020"/>
    <x v="53"/>
    <n v="0.09"/>
    <x v="95"/>
    <s v="SO0028-PD0020"/>
    <x v="8"/>
    <s v="Gym &amp; Fitness"/>
  </r>
  <r>
    <s v="SO0028"/>
    <x v="20"/>
    <s v="PD0010"/>
    <x v="59"/>
    <n v="0.19"/>
    <x v="96"/>
    <s v="SO0028-PD0010"/>
    <x v="5"/>
    <s v="Hiking &amp; Camping"/>
  </r>
  <r>
    <s v="SO0028"/>
    <x v="20"/>
    <s v="PD0019"/>
    <x v="68"/>
    <n v="0.2"/>
    <x v="97"/>
    <s v="SO0028-PD0019"/>
    <x v="11"/>
    <s v="Gym &amp; Fitness"/>
  </r>
  <r>
    <s v="SO0029"/>
    <x v="20"/>
    <s v="PD0004"/>
    <x v="69"/>
    <n v="0.09"/>
    <x v="98"/>
    <s v="SO0029-PD0004"/>
    <x v="15"/>
    <s v="Billiard"/>
  </r>
  <r>
    <s v="SO0029"/>
    <x v="20"/>
    <s v="PD0008"/>
    <x v="36"/>
    <n v="0.21"/>
    <x v="99"/>
    <s v="SO0029-PD0008"/>
    <x v="3"/>
    <s v="Outdoors Sport"/>
  </r>
  <r>
    <s v="SO0029"/>
    <x v="20"/>
    <s v="PD0018"/>
    <x v="5"/>
    <n v="0.22"/>
    <x v="100"/>
    <s v="SO0029-PD0018"/>
    <x v="6"/>
    <s v="Gym &amp; Fitness"/>
  </r>
  <r>
    <s v="SO0030"/>
    <x v="21"/>
    <s v="PD0003"/>
    <x v="1"/>
    <n v="0.24"/>
    <x v="101"/>
    <s v="SO0030-PD0003"/>
    <x v="14"/>
    <s v="Billiard"/>
  </r>
  <r>
    <s v="SO0030"/>
    <x v="21"/>
    <s v="PD0006"/>
    <x v="0"/>
    <n v="0.13"/>
    <x v="102"/>
    <s v="SO0030-PD0006"/>
    <x v="13"/>
    <s v="Golf"/>
  </r>
  <r>
    <s v="SO0031"/>
    <x v="22"/>
    <s v="PD0009"/>
    <x v="45"/>
    <n v="0.16"/>
    <x v="103"/>
    <s v="SO0031-PD0009"/>
    <x v="10"/>
    <s v="Hiking &amp; Camping"/>
  </r>
  <r>
    <s v="SO0031"/>
    <x v="22"/>
    <s v="PD0014"/>
    <x v="52"/>
    <n v="0.12"/>
    <x v="104"/>
    <s v="SO0031-PD0014"/>
    <x v="4"/>
    <s v="Futsal"/>
  </r>
  <r>
    <s v="SO0031"/>
    <x v="22"/>
    <s v="PD0015"/>
    <x v="58"/>
    <n v="0.11"/>
    <x v="105"/>
    <s v="SO0031-PD0015"/>
    <x v="1"/>
    <s v="Gym &amp; Fitness"/>
  </r>
  <r>
    <s v="SO0032"/>
    <x v="23"/>
    <s v="PD0006"/>
    <x v="29"/>
    <n v="0.05"/>
    <x v="106"/>
    <s v="SO0032-PD0006"/>
    <x v="13"/>
    <s v="Golf"/>
  </r>
  <r>
    <s v="SO0032"/>
    <x v="23"/>
    <s v="PD0010"/>
    <x v="70"/>
    <n v="7.0000000000000007E-2"/>
    <x v="107"/>
    <s v="SO0032-PD0010"/>
    <x v="5"/>
    <s v="Hiking &amp; Camping"/>
  </r>
  <r>
    <s v="SO0033"/>
    <x v="23"/>
    <s v="PD0018"/>
    <x v="27"/>
    <n v="0.18"/>
    <x v="108"/>
    <s v="SO0033-PD0018"/>
    <x v="6"/>
    <s v="Gym &amp; Fitness"/>
  </r>
  <r>
    <s v="SO0033"/>
    <x v="23"/>
    <s v="PD0002"/>
    <x v="29"/>
    <n v="0.05"/>
    <x v="109"/>
    <s v="SO0033-PD0002"/>
    <x v="0"/>
    <s v="Fishing Equipment"/>
  </r>
  <r>
    <s v="SO0033"/>
    <x v="23"/>
    <s v="PD0005"/>
    <x v="7"/>
    <n v="0.19"/>
    <x v="110"/>
    <s v="SO0033-PD0005"/>
    <x v="19"/>
    <s v="Golf"/>
  </r>
  <r>
    <s v="SO0034"/>
    <x v="24"/>
    <s v="PD0010"/>
    <x v="0"/>
    <n v="0.17"/>
    <x v="111"/>
    <s v="SO0034-PD0010"/>
    <x v="5"/>
    <s v="Hiking &amp; Camping"/>
  </r>
  <r>
    <s v="SO0034"/>
    <x v="24"/>
    <s v="PD0018"/>
    <x v="71"/>
    <n v="0.05"/>
    <x v="112"/>
    <s v="SO0034-PD0018"/>
    <x v="6"/>
    <s v="Gym &amp; Fitness"/>
  </r>
  <r>
    <s v="SO0034"/>
    <x v="24"/>
    <s v="PD0015"/>
    <x v="72"/>
    <n v="0.15"/>
    <x v="113"/>
    <s v="SO0034-PD0015"/>
    <x v="1"/>
    <s v="Gym &amp; Fitness"/>
  </r>
  <r>
    <s v="SO0034"/>
    <x v="24"/>
    <s v="PD0006"/>
    <x v="73"/>
    <n v="0.24"/>
    <x v="114"/>
    <s v="SO0034-PD0006"/>
    <x v="13"/>
    <s v="Golf"/>
  </r>
  <r>
    <s v="SO0034"/>
    <x v="24"/>
    <s v="PD0020"/>
    <x v="49"/>
    <n v="0.12"/>
    <x v="115"/>
    <s v="SO0034-PD0020"/>
    <x v="8"/>
    <s v="Gym &amp; Fitness"/>
  </r>
  <r>
    <s v="SO0034"/>
    <x v="24"/>
    <s v="PD0001"/>
    <x v="74"/>
    <n v="0.17"/>
    <x v="116"/>
    <s v="SO0034-PD0001"/>
    <x v="12"/>
    <s v="Fishing Equipment"/>
  </r>
  <r>
    <s v="SO0035"/>
    <x v="25"/>
    <s v="PD0011"/>
    <x v="60"/>
    <n v="0.08"/>
    <x v="117"/>
    <s v="SO0035-PD0011"/>
    <x v="2"/>
    <s v="Bicycle"/>
  </r>
  <r>
    <s v="SO0035"/>
    <x v="25"/>
    <s v="PD0016"/>
    <x v="75"/>
    <n v="0.25"/>
    <x v="118"/>
    <s v="SO0035-PD0016"/>
    <x v="18"/>
    <s v="Gym &amp; Fitness"/>
  </r>
  <r>
    <s v="SO0035"/>
    <x v="25"/>
    <s v="PD0014"/>
    <x v="76"/>
    <n v="0.2"/>
    <x v="119"/>
    <s v="SO0035-PD0014"/>
    <x v="4"/>
    <s v="Futsal"/>
  </r>
  <r>
    <s v="SO0035"/>
    <x v="25"/>
    <s v="PD0009"/>
    <x v="77"/>
    <n v="0.23"/>
    <x v="120"/>
    <s v="SO0035-PD0009"/>
    <x v="10"/>
    <s v="Hiking &amp; Camping"/>
  </r>
  <r>
    <s v="SO0036"/>
    <x v="26"/>
    <s v="PD0006"/>
    <x v="78"/>
    <n v="0.05"/>
    <x v="121"/>
    <s v="SO0036-PD0006"/>
    <x v="13"/>
    <s v="Golf"/>
  </r>
  <r>
    <s v="SO0036"/>
    <x v="26"/>
    <s v="PD0007"/>
    <x v="62"/>
    <n v="0.19"/>
    <x v="122"/>
    <s v="SO0036-PD0007"/>
    <x v="9"/>
    <s v="Golf"/>
  </r>
  <r>
    <s v="SO0037"/>
    <x v="27"/>
    <s v="PD0010"/>
    <x v="79"/>
    <n v="0.21"/>
    <x v="123"/>
    <s v="SO0037-PD0010"/>
    <x v="5"/>
    <s v="Hiking &amp; Camping"/>
  </r>
  <r>
    <s v="SO0037"/>
    <x v="27"/>
    <s v="PD0018"/>
    <x v="56"/>
    <n v="0.05"/>
    <x v="124"/>
    <s v="SO0037-PD0018"/>
    <x v="6"/>
    <s v="Gym &amp; Fitness"/>
  </r>
  <r>
    <s v="SO0037"/>
    <x v="27"/>
    <s v="PD0001"/>
    <x v="80"/>
    <n v="0.2"/>
    <x v="125"/>
    <s v="SO0037-PD0001"/>
    <x v="12"/>
    <s v="Fishing Equipment"/>
  </r>
  <r>
    <s v="SO0037"/>
    <x v="27"/>
    <s v="PD0012"/>
    <x v="61"/>
    <n v="0.09"/>
    <x v="126"/>
    <s v="SO0037-PD0012"/>
    <x v="7"/>
    <s v="Bicycle"/>
  </r>
  <r>
    <s v="SO0037"/>
    <x v="27"/>
    <s v="PD0017"/>
    <x v="81"/>
    <n v="0.13"/>
    <x v="127"/>
    <s v="SO0037-PD0017"/>
    <x v="17"/>
    <s v="Gym &amp; Fitness"/>
  </r>
  <r>
    <s v="SO0038"/>
    <x v="28"/>
    <s v="PD0005"/>
    <x v="57"/>
    <n v="0.25"/>
    <x v="128"/>
    <s v="SO0038-PD0005"/>
    <x v="19"/>
    <s v="Golf"/>
  </r>
  <r>
    <s v="SO0038"/>
    <x v="28"/>
    <s v="PD0003"/>
    <x v="76"/>
    <n v="0.14000000000000001"/>
    <x v="129"/>
    <s v="SO0038-PD0003"/>
    <x v="14"/>
    <s v="Billiard"/>
  </r>
  <r>
    <s v="SO0039"/>
    <x v="29"/>
    <s v="PD0015"/>
    <x v="82"/>
    <n v="0.13"/>
    <x v="130"/>
    <s v="SO0039-PD0015"/>
    <x v="1"/>
    <s v="Gym &amp; Fitness"/>
  </r>
  <r>
    <s v="SO0039"/>
    <x v="29"/>
    <s v="PD0007"/>
    <x v="83"/>
    <n v="0.16"/>
    <x v="131"/>
    <s v="SO0039-PD0007"/>
    <x v="9"/>
    <s v="Golf"/>
  </r>
  <r>
    <s v="SO0039"/>
    <x v="29"/>
    <s v="PD0011"/>
    <x v="51"/>
    <n v="0.19"/>
    <x v="132"/>
    <s v="SO0039-PD0011"/>
    <x v="2"/>
    <s v="Bicycle"/>
  </r>
  <r>
    <s v="SO0039"/>
    <x v="29"/>
    <s v="PD0012"/>
    <x v="18"/>
    <n v="0.09"/>
    <x v="133"/>
    <s v="SO0039-PD0012"/>
    <x v="7"/>
    <s v="Bicycle"/>
  </r>
  <r>
    <s v="SO0040"/>
    <x v="30"/>
    <s v="PD0005"/>
    <x v="82"/>
    <n v="0.24"/>
    <x v="134"/>
    <s v="SO0040-PD0005"/>
    <x v="19"/>
    <s v="Golf"/>
  </r>
  <r>
    <s v="SO0040"/>
    <x v="30"/>
    <s v="PD0013"/>
    <x v="24"/>
    <n v="0.11"/>
    <x v="135"/>
    <s v="SO0040-PD0013"/>
    <x v="16"/>
    <s v="Basketball"/>
  </r>
  <r>
    <s v="SO0040"/>
    <x v="30"/>
    <s v="PD0019"/>
    <x v="17"/>
    <n v="0.22"/>
    <x v="136"/>
    <s v="SO0040-PD0019"/>
    <x v="11"/>
    <s v="Gym &amp; Fitness"/>
  </r>
  <r>
    <s v="SO0041"/>
    <x v="31"/>
    <s v="PD0020"/>
    <x v="84"/>
    <n v="0.18"/>
    <x v="137"/>
    <s v="SO0041-PD0020"/>
    <x v="8"/>
    <s v="Gym &amp; Fitness"/>
  </r>
  <r>
    <s v="SO0041"/>
    <x v="31"/>
    <s v="PD0007"/>
    <x v="65"/>
    <n v="0.2"/>
    <x v="138"/>
    <s v="SO0041-PD0007"/>
    <x v="9"/>
    <s v="Golf"/>
  </r>
  <r>
    <s v="SO0041"/>
    <x v="31"/>
    <s v="PD0012"/>
    <x v="62"/>
    <n v="0.23"/>
    <x v="139"/>
    <s v="SO0041-PD0012"/>
    <x v="7"/>
    <s v="Bicycle"/>
  </r>
  <r>
    <s v="SO0041"/>
    <x v="31"/>
    <s v="PD0002"/>
    <x v="85"/>
    <n v="0.22"/>
    <x v="140"/>
    <s v="SO0041-PD0002"/>
    <x v="0"/>
    <s v="Fishing Equipment"/>
  </r>
  <r>
    <s v="SO0042"/>
    <x v="32"/>
    <s v="PD0009"/>
    <x v="86"/>
    <n v="0.24"/>
    <x v="141"/>
    <s v="SO0042-PD0009"/>
    <x v="10"/>
    <s v="Hiking &amp; Camping"/>
  </r>
  <r>
    <s v="SO0042"/>
    <x v="32"/>
    <s v="PD0019"/>
    <x v="33"/>
    <n v="0.21"/>
    <x v="142"/>
    <s v="SO0042-PD0019"/>
    <x v="11"/>
    <s v="Gym &amp; Fitness"/>
  </r>
  <r>
    <s v="SO0042"/>
    <x v="32"/>
    <s v="PD0017"/>
    <x v="41"/>
    <n v="0.16"/>
    <x v="143"/>
    <s v="SO0042-PD0017"/>
    <x v="17"/>
    <s v="Gym &amp; Fitness"/>
  </r>
  <r>
    <s v="SO0043"/>
    <x v="32"/>
    <s v="PD0002"/>
    <x v="87"/>
    <n v="0.05"/>
    <x v="144"/>
    <s v="SO0043-PD0002"/>
    <x v="0"/>
    <s v="Fishing Equipment"/>
  </r>
  <r>
    <s v="SO0043"/>
    <x v="32"/>
    <s v="PD0013"/>
    <x v="68"/>
    <n v="0.25"/>
    <x v="145"/>
    <s v="SO0043-PD0013"/>
    <x v="16"/>
    <s v="Basketball"/>
  </r>
  <r>
    <s v="SO0043"/>
    <x v="32"/>
    <s v="PD0005"/>
    <x v="17"/>
    <n v="0.19"/>
    <x v="146"/>
    <s v="SO0043-PD0005"/>
    <x v="19"/>
    <s v="Golf"/>
  </r>
  <r>
    <s v="SO0044"/>
    <x v="32"/>
    <s v="PD0013"/>
    <x v="76"/>
    <n v="0.08"/>
    <x v="147"/>
    <s v="SO0044-PD0013"/>
    <x v="16"/>
    <s v="Basketball"/>
  </r>
  <r>
    <s v="SO0044"/>
    <x v="32"/>
    <s v="PD0018"/>
    <x v="63"/>
    <n v="0.23"/>
    <x v="148"/>
    <s v="SO0044-PD0018"/>
    <x v="6"/>
    <s v="Gym &amp; Fitness"/>
  </r>
  <r>
    <s v="SO0044"/>
    <x v="32"/>
    <s v="PD0016"/>
    <x v="88"/>
    <n v="0.25"/>
    <x v="149"/>
    <s v="SO0044-PD0016"/>
    <x v="18"/>
    <s v="Gym &amp; Fitness"/>
  </r>
  <r>
    <s v="SO0044"/>
    <x v="32"/>
    <s v="PD0009"/>
    <x v="85"/>
    <n v="0.05"/>
    <x v="150"/>
    <s v="SO0044-PD0009"/>
    <x v="10"/>
    <s v="Hiking &amp; Camping"/>
  </r>
  <r>
    <s v="SO0044"/>
    <x v="32"/>
    <s v="PD0012"/>
    <x v="89"/>
    <n v="0.18"/>
    <x v="151"/>
    <s v="SO0044-PD0012"/>
    <x v="7"/>
    <s v="Bicycle"/>
  </r>
  <r>
    <s v="SO0044"/>
    <x v="32"/>
    <s v="PD0017"/>
    <x v="2"/>
    <n v="0.19"/>
    <x v="152"/>
    <s v="SO0044-PD0017"/>
    <x v="17"/>
    <s v="Gym &amp; Fitness"/>
  </r>
  <r>
    <s v="SO0045"/>
    <x v="33"/>
    <s v="PD0018"/>
    <x v="43"/>
    <n v="0.2"/>
    <x v="153"/>
    <s v="SO0045-PD0018"/>
    <x v="6"/>
    <s v="Gym &amp; Fitness"/>
  </r>
  <r>
    <s v="SO0045"/>
    <x v="33"/>
    <s v="PD0011"/>
    <x v="90"/>
    <n v="0.23"/>
    <x v="154"/>
    <s v="SO0045-PD0011"/>
    <x v="2"/>
    <s v="Bicycle"/>
  </r>
  <r>
    <s v="SO0046"/>
    <x v="34"/>
    <s v="PD0009"/>
    <x v="91"/>
    <n v="0.21"/>
    <x v="155"/>
    <s v="SO0046-PD0009"/>
    <x v="10"/>
    <s v="Hiking &amp; Camping"/>
  </r>
  <r>
    <s v="SO0046"/>
    <x v="34"/>
    <s v="PD0012"/>
    <x v="91"/>
    <n v="0.05"/>
    <x v="156"/>
    <s v="SO0046-PD0012"/>
    <x v="7"/>
    <s v="Bicycle"/>
  </r>
  <r>
    <s v="SO0046"/>
    <x v="34"/>
    <s v="PD0015"/>
    <x v="70"/>
    <n v="0.16"/>
    <x v="157"/>
    <s v="SO0046-PD0015"/>
    <x v="1"/>
    <s v="Gym &amp; Fitness"/>
  </r>
  <r>
    <s v="SO0046"/>
    <x v="34"/>
    <s v="PD0017"/>
    <x v="92"/>
    <n v="0.16"/>
    <x v="158"/>
    <s v="SO0046-PD0017"/>
    <x v="17"/>
    <s v="Gym &amp; Fitness"/>
  </r>
  <r>
    <s v="SO0046"/>
    <x v="34"/>
    <s v="PD0003"/>
    <x v="28"/>
    <n v="0.2"/>
    <x v="159"/>
    <s v="SO0046-PD0003"/>
    <x v="14"/>
    <s v="Billiard"/>
  </r>
  <r>
    <s v="SO0047"/>
    <x v="34"/>
    <s v="PD0012"/>
    <x v="23"/>
    <n v="0.16"/>
    <x v="160"/>
    <s v="SO0047-PD0012"/>
    <x v="7"/>
    <s v="Bicycle"/>
  </r>
  <r>
    <s v="SO0047"/>
    <x v="34"/>
    <s v="PD0011"/>
    <x v="93"/>
    <n v="0.1"/>
    <x v="161"/>
    <s v="SO0047-PD0011"/>
    <x v="2"/>
    <s v="Bicycle"/>
  </r>
  <r>
    <s v="SO0047"/>
    <x v="34"/>
    <s v="PD0019"/>
    <x v="8"/>
    <n v="0.18"/>
    <x v="162"/>
    <s v="SO0047-PD0019"/>
    <x v="11"/>
    <s v="Gym &amp; Fitness"/>
  </r>
  <r>
    <s v="SO0048"/>
    <x v="34"/>
    <s v="PD0015"/>
    <x v="41"/>
    <n v="0.05"/>
    <x v="163"/>
    <s v="SO0048-PD0015"/>
    <x v="1"/>
    <s v="Gym &amp; Fitness"/>
  </r>
  <r>
    <s v="SO0048"/>
    <x v="34"/>
    <s v="PD0011"/>
    <x v="5"/>
    <n v="0.09"/>
    <x v="20"/>
    <s v="SO0048-PD0011"/>
    <x v="2"/>
    <s v="Bicycle"/>
  </r>
  <r>
    <s v="SO0048"/>
    <x v="34"/>
    <s v="PD0008"/>
    <x v="94"/>
    <n v="0.08"/>
    <x v="164"/>
    <s v="SO0048-PD0008"/>
    <x v="3"/>
    <s v="Outdoors Sport"/>
  </r>
  <r>
    <s v="SO0048"/>
    <x v="34"/>
    <s v="PD0018"/>
    <x v="91"/>
    <n v="0.08"/>
    <x v="165"/>
    <s v="SO0048-PD0018"/>
    <x v="6"/>
    <s v="Gym &amp; Fitness"/>
  </r>
  <r>
    <s v="SO0049"/>
    <x v="34"/>
    <s v="PD0015"/>
    <x v="21"/>
    <n v="0.15"/>
    <x v="166"/>
    <s v="SO0049-PD0015"/>
    <x v="1"/>
    <s v="Gym &amp; Fitness"/>
  </r>
  <r>
    <s v="SO0049"/>
    <x v="34"/>
    <s v="PD0014"/>
    <x v="14"/>
    <n v="0.13"/>
    <x v="167"/>
    <s v="SO0049-PD0014"/>
    <x v="4"/>
    <s v="Futsal"/>
  </r>
  <r>
    <s v="SO0050"/>
    <x v="35"/>
    <s v="PD0009"/>
    <x v="71"/>
    <n v="7.0000000000000007E-2"/>
    <x v="168"/>
    <s v="SO0050-PD0009"/>
    <x v="10"/>
    <s v="Hiking &amp; Camping"/>
  </r>
  <r>
    <s v="SO0050"/>
    <x v="35"/>
    <s v="PD0006"/>
    <x v="19"/>
    <n v="0.14000000000000001"/>
    <x v="169"/>
    <s v="SO0050-PD0006"/>
    <x v="13"/>
    <s v="Golf"/>
  </r>
  <r>
    <s v="SO0050"/>
    <x v="35"/>
    <s v="PD0003"/>
    <x v="12"/>
    <n v="0.16"/>
    <x v="170"/>
    <s v="SO0050-PD0003"/>
    <x v="14"/>
    <s v="Billiard"/>
  </r>
  <r>
    <s v="SO0050"/>
    <x v="35"/>
    <s v="PD0016"/>
    <x v="95"/>
    <n v="0.25"/>
    <x v="171"/>
    <s v="SO0050-PD0016"/>
    <x v="18"/>
    <s v="Gym &amp; Fitness"/>
  </r>
  <r>
    <s v="SO0051"/>
    <x v="35"/>
    <s v="PD0016"/>
    <x v="4"/>
    <n v="0.09"/>
    <x v="172"/>
    <s v="SO0051-PD0016"/>
    <x v="18"/>
    <s v="Gym &amp; Fitness"/>
  </r>
  <r>
    <s v="SO0051"/>
    <x v="35"/>
    <s v="PD0010"/>
    <x v="43"/>
    <n v="0.22"/>
    <x v="173"/>
    <s v="SO0051-PD0010"/>
    <x v="5"/>
    <s v="Hiking &amp; Camping"/>
  </r>
  <r>
    <s v="SO0051"/>
    <x v="35"/>
    <s v="PD0003"/>
    <x v="50"/>
    <n v="0.18"/>
    <x v="174"/>
    <s v="SO0051-PD0003"/>
    <x v="14"/>
    <s v="Billiard"/>
  </r>
  <r>
    <s v="SO0052"/>
    <x v="36"/>
    <s v="PD0006"/>
    <x v="90"/>
    <n v="0.15"/>
    <x v="175"/>
    <s v="SO0052-PD0006"/>
    <x v="13"/>
    <s v="Golf"/>
  </r>
  <r>
    <s v="SO0052"/>
    <x v="36"/>
    <s v="PD0005"/>
    <x v="96"/>
    <n v="0.1"/>
    <x v="176"/>
    <s v="SO0052-PD0005"/>
    <x v="19"/>
    <s v="Golf"/>
  </r>
  <r>
    <s v="SO0053"/>
    <x v="37"/>
    <s v="PD0001"/>
    <x v="48"/>
    <n v="0.2"/>
    <x v="177"/>
    <s v="SO0053-PD0001"/>
    <x v="12"/>
    <s v="Fishing Equipment"/>
  </r>
  <r>
    <s v="SO0053"/>
    <x v="37"/>
    <s v="PD0015"/>
    <x v="30"/>
    <n v="0.24"/>
    <x v="178"/>
    <s v="SO0053-PD0015"/>
    <x v="1"/>
    <s v="Gym &amp; Fitness"/>
  </r>
  <r>
    <s v="SO0053"/>
    <x v="37"/>
    <s v="PD0012"/>
    <x v="71"/>
    <n v="0.1"/>
    <x v="179"/>
    <s v="SO0053-PD0012"/>
    <x v="7"/>
    <s v="Bicycle"/>
  </r>
  <r>
    <s v="SO0054"/>
    <x v="38"/>
    <s v="PD0007"/>
    <x v="15"/>
    <n v="0.09"/>
    <x v="180"/>
    <s v="SO0054-PD0007"/>
    <x v="9"/>
    <s v="Golf"/>
  </r>
  <r>
    <s v="SO0056"/>
    <x v="39"/>
    <s v="PD0011"/>
    <x v="9"/>
    <n v="0.14000000000000001"/>
    <x v="181"/>
    <s v="SO0056-PD0011"/>
    <x v="2"/>
    <s v="Bicycle"/>
  </r>
  <r>
    <s v="SO0056"/>
    <x v="39"/>
    <s v="PD0017"/>
    <x v="45"/>
    <n v="0.18"/>
    <x v="182"/>
    <s v="SO0056-PD0017"/>
    <x v="17"/>
    <s v="Gym &amp; Fitness"/>
  </r>
  <r>
    <s v="SO0056"/>
    <x v="39"/>
    <s v="PD0007"/>
    <x v="68"/>
    <n v="0.1"/>
    <x v="183"/>
    <s v="SO0056-PD0007"/>
    <x v="9"/>
    <s v="Golf"/>
  </r>
  <r>
    <s v="SO0056"/>
    <x v="39"/>
    <s v="PD0003"/>
    <x v="97"/>
    <n v="0.15"/>
    <x v="184"/>
    <s v="SO0056-PD0003"/>
    <x v="14"/>
    <s v="Billiard"/>
  </r>
  <r>
    <s v="SO0057"/>
    <x v="40"/>
    <s v="PD0003"/>
    <x v="28"/>
    <n v="0.17"/>
    <x v="185"/>
    <s v="SO0057-PD0003"/>
    <x v="14"/>
    <s v="Billiard"/>
  </r>
  <r>
    <s v="SO0058"/>
    <x v="41"/>
    <s v="PD0006"/>
    <x v="17"/>
    <n v="0.15"/>
    <x v="186"/>
    <s v="SO0058-PD0006"/>
    <x v="13"/>
    <s v="Golf"/>
  </r>
  <r>
    <s v="SO0058"/>
    <x v="41"/>
    <s v="PD0017"/>
    <x v="83"/>
    <n v="0.12"/>
    <x v="187"/>
    <s v="SO0058-PD0017"/>
    <x v="17"/>
    <s v="Gym &amp; Fitness"/>
  </r>
  <r>
    <s v="SO0058"/>
    <x v="41"/>
    <s v="PD0005"/>
    <x v="81"/>
    <n v="0.05"/>
    <x v="188"/>
    <s v="SO0058-PD0005"/>
    <x v="19"/>
    <s v="Golf"/>
  </r>
  <r>
    <s v="SO0058"/>
    <x v="41"/>
    <s v="PD0019"/>
    <x v="98"/>
    <n v="0.11"/>
    <x v="189"/>
    <s v="SO0058-PD0019"/>
    <x v="11"/>
    <s v="Gym &amp; Fitness"/>
  </r>
  <r>
    <s v="SO0059"/>
    <x v="41"/>
    <s v="PD0020"/>
    <x v="19"/>
    <n v="0.18"/>
    <x v="190"/>
    <s v="SO0059-PD0020"/>
    <x v="8"/>
    <s v="Gym &amp; Fitness"/>
  </r>
  <r>
    <s v="SO0059"/>
    <x v="41"/>
    <s v="PD0017"/>
    <x v="49"/>
    <n v="0.24"/>
    <x v="191"/>
    <s v="SO0059-PD0017"/>
    <x v="17"/>
    <s v="Gym &amp; Fitness"/>
  </r>
  <r>
    <s v="SO0060"/>
    <x v="42"/>
    <s v="PD0011"/>
    <x v="78"/>
    <n v="0.05"/>
    <x v="192"/>
    <s v="SO0060-PD0011"/>
    <x v="2"/>
    <s v="Bicycle"/>
  </r>
  <r>
    <s v="SO0060"/>
    <x v="42"/>
    <s v="PD0013"/>
    <x v="73"/>
    <n v="0.23"/>
    <x v="193"/>
    <s v="SO0060-PD0013"/>
    <x v="16"/>
    <s v="Basketball"/>
  </r>
  <r>
    <s v="SO0061"/>
    <x v="42"/>
    <s v="PD0003"/>
    <x v="99"/>
    <n v="0.2"/>
    <x v="194"/>
    <s v="SO0061-PD0003"/>
    <x v="14"/>
    <s v="Billiard"/>
  </r>
  <r>
    <s v="SO0061"/>
    <x v="42"/>
    <s v="PD0018"/>
    <x v="34"/>
    <n v="0.21"/>
    <x v="195"/>
    <s v="SO0061-PD0018"/>
    <x v="6"/>
    <s v="Gym &amp; Fitness"/>
  </r>
  <r>
    <s v="SO0061"/>
    <x v="42"/>
    <s v="PD0019"/>
    <x v="22"/>
    <n v="0.1"/>
    <x v="196"/>
    <s v="SO0061-PD0019"/>
    <x v="11"/>
    <s v="Gym &amp; Fitness"/>
  </r>
  <r>
    <s v="SO0062"/>
    <x v="43"/>
    <s v="PD0015"/>
    <x v="61"/>
    <n v="0.17"/>
    <x v="197"/>
    <s v="SO0062-PD0015"/>
    <x v="1"/>
    <s v="Gym &amp; Fitness"/>
  </r>
  <r>
    <s v="SO0062"/>
    <x v="43"/>
    <s v="PD0017"/>
    <x v="100"/>
    <n v="0.1"/>
    <x v="198"/>
    <s v="SO0062-PD0017"/>
    <x v="17"/>
    <s v="Gym &amp; Fitness"/>
  </r>
  <r>
    <s v="SO0062"/>
    <x v="43"/>
    <s v="PD0014"/>
    <x v="91"/>
    <n v="0.05"/>
    <x v="199"/>
    <s v="SO0062-PD0014"/>
    <x v="4"/>
    <s v="Futsal"/>
  </r>
  <r>
    <s v="SO0062"/>
    <x v="43"/>
    <s v="PD0013"/>
    <x v="101"/>
    <n v="0.19"/>
    <x v="200"/>
    <s v="SO0062-PD0013"/>
    <x v="16"/>
    <s v="Basketball"/>
  </r>
  <r>
    <s v="SO0064"/>
    <x v="44"/>
    <s v="PD0012"/>
    <x v="52"/>
    <n v="0.2"/>
    <x v="201"/>
    <s v="SO0064-PD0012"/>
    <x v="7"/>
    <s v="Bicycle"/>
  </r>
  <r>
    <s v="SO0064"/>
    <x v="44"/>
    <s v="PD0009"/>
    <x v="51"/>
    <n v="0.08"/>
    <x v="202"/>
    <s v="SO0064-PD0009"/>
    <x v="10"/>
    <s v="Hiking &amp; Camping"/>
  </r>
  <r>
    <s v="SO0064"/>
    <x v="44"/>
    <s v="PD0011"/>
    <x v="13"/>
    <n v="0.12"/>
    <x v="203"/>
    <s v="SO0064-PD0011"/>
    <x v="2"/>
    <s v="Bicycle"/>
  </r>
  <r>
    <s v="SO0064"/>
    <x v="44"/>
    <s v="PD0017"/>
    <x v="6"/>
    <n v="0.13"/>
    <x v="204"/>
    <s v="SO0064-PD0017"/>
    <x v="17"/>
    <s v="Gym &amp; Fitness"/>
  </r>
  <r>
    <s v="SO0064"/>
    <x v="44"/>
    <s v="PD0001"/>
    <x v="50"/>
    <n v="0.1"/>
    <x v="205"/>
    <s v="SO0064-PD0001"/>
    <x v="12"/>
    <s v="Fishing Equipment"/>
  </r>
  <r>
    <s v="SO0065"/>
    <x v="45"/>
    <s v="PD0012"/>
    <x v="42"/>
    <n v="0.2"/>
    <x v="206"/>
    <s v="SO0065-PD0012"/>
    <x v="7"/>
    <s v="Bicycle"/>
  </r>
  <r>
    <s v="SO0065"/>
    <x v="45"/>
    <s v="PD0019"/>
    <x v="78"/>
    <n v="0.19"/>
    <x v="207"/>
    <s v="SO0065-PD0019"/>
    <x v="11"/>
    <s v="Gym &amp; Fitness"/>
  </r>
  <r>
    <s v="SO0065"/>
    <x v="45"/>
    <s v="PD0013"/>
    <x v="32"/>
    <n v="0.09"/>
    <x v="208"/>
    <s v="SO0065-PD0013"/>
    <x v="16"/>
    <s v="Basketball"/>
  </r>
  <r>
    <s v="SO0066"/>
    <x v="46"/>
    <s v="PD0014"/>
    <x v="7"/>
    <n v="0.08"/>
    <x v="209"/>
    <s v="SO0066-PD0014"/>
    <x v="4"/>
    <s v="Futsal"/>
  </r>
  <r>
    <s v="SO0066"/>
    <x v="46"/>
    <s v="PD0012"/>
    <x v="69"/>
    <n v="0.08"/>
    <x v="210"/>
    <s v="SO0066-PD0012"/>
    <x v="7"/>
    <s v="Bicycle"/>
  </r>
  <r>
    <s v="SO0067"/>
    <x v="47"/>
    <s v="PD0012"/>
    <x v="59"/>
    <n v="0.11"/>
    <x v="211"/>
    <s v="SO0067-PD0012"/>
    <x v="7"/>
    <s v="Bicycle"/>
  </r>
  <r>
    <s v="SO0067"/>
    <x v="47"/>
    <s v="PD0015"/>
    <x v="31"/>
    <n v="0.13"/>
    <x v="212"/>
    <s v="SO0067-PD0015"/>
    <x v="1"/>
    <s v="Gym &amp; Fitness"/>
  </r>
  <r>
    <s v="SO0067"/>
    <x v="47"/>
    <s v="PD0007"/>
    <x v="77"/>
    <n v="0.06"/>
    <x v="213"/>
    <s v="SO0067-PD0007"/>
    <x v="9"/>
    <s v="Golf"/>
  </r>
  <r>
    <s v="SO0068"/>
    <x v="47"/>
    <s v="PD0014"/>
    <x v="3"/>
    <n v="0.12"/>
    <x v="214"/>
    <s v="SO0068-PD0014"/>
    <x v="4"/>
    <s v="Futsal"/>
  </r>
  <r>
    <s v="SO0068"/>
    <x v="47"/>
    <s v="PD0015"/>
    <x v="17"/>
    <n v="0.17"/>
    <x v="215"/>
    <s v="SO0068-PD0015"/>
    <x v="1"/>
    <s v="Gym &amp; Fitness"/>
  </r>
  <r>
    <s v="SO0069"/>
    <x v="48"/>
    <s v="PD0018"/>
    <x v="42"/>
    <n v="0.09"/>
    <x v="216"/>
    <s v="SO0069-PD0018"/>
    <x v="6"/>
    <s v="Gym &amp; Fitness"/>
  </r>
  <r>
    <s v="SO0069"/>
    <x v="48"/>
    <s v="PD0017"/>
    <x v="80"/>
    <n v="0.12"/>
    <x v="217"/>
    <s v="SO0069-PD0017"/>
    <x v="17"/>
    <s v="Gym &amp; Fitness"/>
  </r>
  <r>
    <s v="SO0069"/>
    <x v="48"/>
    <s v="PD0001"/>
    <x v="19"/>
    <n v="0.11"/>
    <x v="218"/>
    <s v="SO0069-PD0001"/>
    <x v="12"/>
    <s v="Fishing Equipment"/>
  </r>
  <r>
    <s v="SO0070"/>
    <x v="49"/>
    <s v="PD0015"/>
    <x v="0"/>
    <n v="0.19"/>
    <x v="219"/>
    <s v="SO0070-PD0015"/>
    <x v="1"/>
    <s v="Gym &amp; Fitness"/>
  </r>
  <r>
    <s v="SO0070"/>
    <x v="49"/>
    <s v="PD0016"/>
    <x v="79"/>
    <n v="0.25"/>
    <x v="220"/>
    <s v="SO0070-PD0016"/>
    <x v="18"/>
    <s v="Gym &amp; Fitness"/>
  </r>
  <r>
    <s v="SO0070"/>
    <x v="49"/>
    <s v="PD0005"/>
    <x v="75"/>
    <n v="0.18"/>
    <x v="221"/>
    <s v="SO0070-PD0005"/>
    <x v="19"/>
    <s v="Golf"/>
  </r>
  <r>
    <s v="SO0070"/>
    <x v="49"/>
    <s v="PD0012"/>
    <x v="102"/>
    <n v="0.13"/>
    <x v="222"/>
    <s v="SO0070-PD0012"/>
    <x v="7"/>
    <s v="Bicycle"/>
  </r>
  <r>
    <s v="SO0071"/>
    <x v="50"/>
    <s v="PD0020"/>
    <x v="32"/>
    <n v="0.2"/>
    <x v="223"/>
    <s v="SO0071-PD0020"/>
    <x v="8"/>
    <s v="Gym &amp; Fitness"/>
  </r>
  <r>
    <s v="SO0071"/>
    <x v="50"/>
    <s v="PD0011"/>
    <x v="23"/>
    <n v="0.16"/>
    <x v="224"/>
    <s v="SO0071-PD0011"/>
    <x v="2"/>
    <s v="Bicycle"/>
  </r>
  <r>
    <s v="SO0072"/>
    <x v="51"/>
    <s v="PD0005"/>
    <x v="20"/>
    <n v="0.17"/>
    <x v="225"/>
    <s v="SO0072-PD0005"/>
    <x v="19"/>
    <s v="Golf"/>
  </r>
  <r>
    <s v="SO0072"/>
    <x v="51"/>
    <s v="PD0018"/>
    <x v="103"/>
    <n v="0.08"/>
    <x v="226"/>
    <s v="SO0072-PD0018"/>
    <x v="6"/>
    <s v="Gym &amp; Fitness"/>
  </r>
  <r>
    <s v="SO0072"/>
    <x v="51"/>
    <s v="PD0007"/>
    <x v="39"/>
    <n v="0.16"/>
    <x v="227"/>
    <s v="SO0072-PD0007"/>
    <x v="9"/>
    <s v="Golf"/>
  </r>
  <r>
    <s v="SO0072"/>
    <x v="51"/>
    <s v="PD0019"/>
    <x v="59"/>
    <n v="0.12"/>
    <x v="228"/>
    <s v="SO0072-PD0019"/>
    <x v="11"/>
    <s v="Gym &amp; Fitness"/>
  </r>
  <r>
    <s v="SO0073"/>
    <x v="52"/>
    <s v="PD0007"/>
    <x v="50"/>
    <n v="0.08"/>
    <x v="229"/>
    <s v="SO0073-PD0007"/>
    <x v="9"/>
    <s v="Golf"/>
  </r>
  <r>
    <s v="SO0073"/>
    <x v="52"/>
    <s v="PD0011"/>
    <x v="42"/>
    <n v="0.24"/>
    <x v="230"/>
    <s v="SO0073-PD0011"/>
    <x v="2"/>
    <s v="Bicycle"/>
  </r>
  <r>
    <s v="SO0073"/>
    <x v="52"/>
    <s v="PD0017"/>
    <x v="73"/>
    <n v="0.15"/>
    <x v="231"/>
    <s v="SO0073-PD0017"/>
    <x v="17"/>
    <s v="Gym &amp; Fitness"/>
  </r>
  <r>
    <s v="SO0073"/>
    <x v="52"/>
    <s v="PD0006"/>
    <x v="46"/>
    <n v="0.15"/>
    <x v="232"/>
    <s v="SO0073-PD0006"/>
    <x v="13"/>
    <s v="Golf"/>
  </r>
  <r>
    <s v="SO0074"/>
    <x v="52"/>
    <s v="PD0007"/>
    <x v="104"/>
    <n v="7.0000000000000007E-2"/>
    <x v="233"/>
    <s v="SO0074-PD0007"/>
    <x v="9"/>
    <s v="Golf"/>
  </r>
  <r>
    <s v="SO0074"/>
    <x v="52"/>
    <s v="PD0006"/>
    <x v="25"/>
    <n v="0.11"/>
    <x v="234"/>
    <s v="SO0074-PD0006"/>
    <x v="13"/>
    <s v="Golf"/>
  </r>
  <r>
    <s v="SO0075"/>
    <x v="52"/>
    <s v="PD0006"/>
    <x v="52"/>
    <n v="0.18"/>
    <x v="235"/>
    <s v="SO0075-PD0006"/>
    <x v="13"/>
    <s v="Golf"/>
  </r>
  <r>
    <s v="SO0075"/>
    <x v="52"/>
    <s v="PD0005"/>
    <x v="29"/>
    <n v="0.09"/>
    <x v="236"/>
    <s v="SO0075-PD0005"/>
    <x v="19"/>
    <s v="Golf"/>
  </r>
  <r>
    <s v="SO0075"/>
    <x v="52"/>
    <s v="PD0009"/>
    <x v="27"/>
    <n v="0.18"/>
    <x v="237"/>
    <s v="SO0075-PD0009"/>
    <x v="10"/>
    <s v="Hiking &amp; Camping"/>
  </r>
  <r>
    <s v="SO0075"/>
    <x v="52"/>
    <s v="PD0003"/>
    <x v="3"/>
    <n v="0.06"/>
    <x v="238"/>
    <s v="SO0075-PD0003"/>
    <x v="14"/>
    <s v="Billiard"/>
  </r>
  <r>
    <s v="SO0075"/>
    <x v="52"/>
    <s v="PD0002"/>
    <x v="85"/>
    <n v="0.11"/>
    <x v="239"/>
    <s v="SO0075-PD0002"/>
    <x v="0"/>
    <s v="Fishing Equipment"/>
  </r>
  <r>
    <s v="SO0076"/>
    <x v="53"/>
    <s v="PD0017"/>
    <x v="31"/>
    <n v="0.05"/>
    <x v="240"/>
    <s v="SO0076-PD0017"/>
    <x v="17"/>
    <s v="Gym &amp; Fitness"/>
  </r>
  <r>
    <s v="SO0076"/>
    <x v="53"/>
    <s v="PD0012"/>
    <x v="54"/>
    <n v="0.23"/>
    <x v="241"/>
    <s v="SO0076-PD0012"/>
    <x v="7"/>
    <s v="Bicycle"/>
  </r>
  <r>
    <s v="SO0076"/>
    <x v="53"/>
    <s v="PD0013"/>
    <x v="101"/>
    <n v="0.09"/>
    <x v="242"/>
    <s v="SO0076-PD0013"/>
    <x v="16"/>
    <s v="Basketball"/>
  </r>
  <r>
    <s v="SO0076"/>
    <x v="53"/>
    <s v="PD0011"/>
    <x v="42"/>
    <n v="7.0000000000000007E-2"/>
    <x v="243"/>
    <s v="SO0076-PD0011"/>
    <x v="2"/>
    <s v="Bicycle"/>
  </r>
  <r>
    <s v="SO0077"/>
    <x v="53"/>
    <s v="PD0014"/>
    <x v="64"/>
    <n v="0.23"/>
    <x v="244"/>
    <s v="SO0077-PD0014"/>
    <x v="4"/>
    <s v="Futsal"/>
  </r>
  <r>
    <s v="SO0077"/>
    <x v="53"/>
    <s v="PD0013"/>
    <x v="103"/>
    <n v="0.23"/>
    <x v="245"/>
    <s v="SO0077-PD0013"/>
    <x v="16"/>
    <s v="Basketball"/>
  </r>
  <r>
    <s v="SO0077"/>
    <x v="53"/>
    <s v="PD0005"/>
    <x v="50"/>
    <n v="7.0000000000000007E-2"/>
    <x v="246"/>
    <s v="SO0077-PD0005"/>
    <x v="19"/>
    <s v="Golf"/>
  </r>
  <r>
    <s v="SO0078"/>
    <x v="54"/>
    <s v="PD0013"/>
    <x v="7"/>
    <n v="0.14000000000000001"/>
    <x v="247"/>
    <s v="SO0078-PD0013"/>
    <x v="16"/>
    <s v="Basketball"/>
  </r>
  <r>
    <s v="SO0078"/>
    <x v="54"/>
    <s v="PD0012"/>
    <x v="90"/>
    <n v="0.1"/>
    <x v="248"/>
    <s v="SO0078-PD0012"/>
    <x v="7"/>
    <s v="Bicycle"/>
  </r>
  <r>
    <s v="SO0078"/>
    <x v="54"/>
    <s v="PD0019"/>
    <x v="62"/>
    <n v="0.12"/>
    <x v="249"/>
    <s v="SO0078-PD0019"/>
    <x v="11"/>
    <s v="Gym &amp; Fitness"/>
  </r>
  <r>
    <s v="SO0079"/>
    <x v="55"/>
    <s v="PD0017"/>
    <x v="83"/>
    <n v="0.14000000000000001"/>
    <x v="250"/>
    <s v="SO0079-PD0017"/>
    <x v="17"/>
    <s v="Gym &amp; Fitness"/>
  </r>
  <r>
    <s v="SO0079"/>
    <x v="55"/>
    <s v="PD0005"/>
    <x v="82"/>
    <n v="0.08"/>
    <x v="251"/>
    <s v="SO0079-PD0005"/>
    <x v="19"/>
    <s v="Golf"/>
  </r>
  <r>
    <s v="SO0080"/>
    <x v="55"/>
    <s v="PD0007"/>
    <x v="36"/>
    <n v="0.24"/>
    <x v="252"/>
    <s v="SO0080-PD0007"/>
    <x v="9"/>
    <s v="Golf"/>
  </r>
  <r>
    <s v="SO0080"/>
    <x v="55"/>
    <s v="PD0005"/>
    <x v="105"/>
    <n v="0.23"/>
    <x v="253"/>
    <s v="SO0080-PD0005"/>
    <x v="19"/>
    <s v="Golf"/>
  </r>
  <r>
    <s v="SO0081"/>
    <x v="56"/>
    <s v="PD0005"/>
    <x v="7"/>
    <n v="0.25"/>
    <x v="254"/>
    <s v="SO0081-PD0005"/>
    <x v="19"/>
    <s v="Golf"/>
  </r>
  <r>
    <s v="SO0081"/>
    <x v="56"/>
    <s v="PD0016"/>
    <x v="106"/>
    <n v="0.19"/>
    <x v="255"/>
    <s v="SO0081-PD0016"/>
    <x v="18"/>
    <s v="Gym &amp; Fitness"/>
  </r>
  <r>
    <s v="SO0082"/>
    <x v="57"/>
    <s v="PD0017"/>
    <x v="56"/>
    <n v="0.18"/>
    <x v="256"/>
    <s v="SO0082-PD0017"/>
    <x v="17"/>
    <s v="Gym &amp; Fitness"/>
  </r>
  <r>
    <s v="SO0082"/>
    <x v="57"/>
    <s v="PD0019"/>
    <x v="6"/>
    <n v="0.09"/>
    <x v="257"/>
    <s v="SO0082-PD0019"/>
    <x v="11"/>
    <s v="Gym &amp; Fitness"/>
  </r>
  <r>
    <s v="SO0083"/>
    <x v="57"/>
    <s v="PD0012"/>
    <x v="64"/>
    <n v="0.09"/>
    <x v="258"/>
    <s v="SO0083-PD0012"/>
    <x v="7"/>
    <s v="Bicycle"/>
  </r>
  <r>
    <s v="SO0083"/>
    <x v="57"/>
    <s v="PD0009"/>
    <x v="107"/>
    <n v="0.14000000000000001"/>
    <x v="259"/>
    <s v="SO0083-PD0009"/>
    <x v="10"/>
    <s v="Hiking &amp; Camping"/>
  </r>
  <r>
    <s v="SO0083"/>
    <x v="57"/>
    <s v="PD0016"/>
    <x v="108"/>
    <n v="0.13"/>
    <x v="260"/>
    <s v="SO0083-PD0016"/>
    <x v="18"/>
    <s v="Gym &amp; Fitness"/>
  </r>
  <r>
    <s v="SO0084"/>
    <x v="58"/>
    <s v="PD0016"/>
    <x v="98"/>
    <n v="0.13"/>
    <x v="261"/>
    <s v="SO0084-PD0016"/>
    <x v="18"/>
    <s v="Gym &amp; Fitness"/>
  </r>
  <r>
    <s v="SO0084"/>
    <x v="58"/>
    <s v="PD0013"/>
    <x v="65"/>
    <n v="0.24"/>
    <x v="262"/>
    <s v="SO0084-PD0013"/>
    <x v="16"/>
    <s v="Basketball"/>
  </r>
  <r>
    <s v="SO0084"/>
    <x v="58"/>
    <s v="PD0002"/>
    <x v="48"/>
    <n v="0.22"/>
    <x v="263"/>
    <s v="SO0084-PD0002"/>
    <x v="0"/>
    <s v="Fishing Equipment"/>
  </r>
  <r>
    <s v="SO0084"/>
    <x v="58"/>
    <s v="PD0004"/>
    <x v="74"/>
    <n v="0.06"/>
    <x v="264"/>
    <s v="SO0084-PD0004"/>
    <x v="15"/>
    <s v="Billiard"/>
  </r>
  <r>
    <s v="SO0085"/>
    <x v="59"/>
    <s v="PD0020"/>
    <x v="108"/>
    <n v="0.25"/>
    <x v="265"/>
    <s v="SO0085-PD0020"/>
    <x v="8"/>
    <s v="Gym &amp; Fitness"/>
  </r>
  <r>
    <s v="SO0085"/>
    <x v="59"/>
    <s v="PD0003"/>
    <x v="72"/>
    <n v="0.08"/>
    <x v="266"/>
    <s v="SO0085-PD0003"/>
    <x v="14"/>
    <s v="Billiard"/>
  </r>
  <r>
    <s v="SO0085"/>
    <x v="59"/>
    <s v="PD0011"/>
    <x v="56"/>
    <n v="0.12"/>
    <x v="267"/>
    <s v="SO0085-PD0011"/>
    <x v="2"/>
    <s v="Bicycle"/>
  </r>
  <r>
    <s v="SO0086"/>
    <x v="60"/>
    <s v="PD0005"/>
    <x v="58"/>
    <n v="0.16"/>
    <x v="268"/>
    <s v="SO0086-PD0005"/>
    <x v="19"/>
    <s v="Golf"/>
  </r>
  <r>
    <s v="SO0086"/>
    <x v="60"/>
    <s v="PD0015"/>
    <x v="109"/>
    <n v="0.17"/>
    <x v="269"/>
    <s v="SO0086-PD0015"/>
    <x v="1"/>
    <s v="Gym &amp; Fitness"/>
  </r>
  <r>
    <s v="SO0086"/>
    <x v="60"/>
    <s v="PD0003"/>
    <x v="83"/>
    <n v="0.13"/>
    <x v="270"/>
    <s v="SO0086-PD0003"/>
    <x v="14"/>
    <s v="Billiard"/>
  </r>
  <r>
    <s v="SO0087"/>
    <x v="61"/>
    <s v="PD0018"/>
    <x v="105"/>
    <n v="0.14000000000000001"/>
    <x v="271"/>
    <s v="SO0087-PD0018"/>
    <x v="6"/>
    <s v="Gym &amp; Fitness"/>
  </r>
  <r>
    <s v="SO0087"/>
    <x v="61"/>
    <s v="PD0016"/>
    <x v="110"/>
    <n v="7.0000000000000007E-2"/>
    <x v="272"/>
    <s v="SO0087-PD0016"/>
    <x v="18"/>
    <s v="Gym &amp; Fitness"/>
  </r>
  <r>
    <s v="SO0087"/>
    <x v="61"/>
    <s v="PD0013"/>
    <x v="73"/>
    <n v="0.13"/>
    <x v="273"/>
    <s v="SO0087-PD0013"/>
    <x v="16"/>
    <s v="Basketball"/>
  </r>
  <r>
    <s v="SO0088"/>
    <x v="61"/>
    <s v="PD0012"/>
    <x v="17"/>
    <n v="7.0000000000000007E-2"/>
    <x v="274"/>
    <s v="SO0088-PD0012"/>
    <x v="7"/>
    <s v="Bicycle"/>
  </r>
  <r>
    <s v="SO0088"/>
    <x v="61"/>
    <s v="PD0003"/>
    <x v="88"/>
    <n v="0.13"/>
    <x v="275"/>
    <s v="SO0088-PD0003"/>
    <x v="14"/>
    <s v="Billiard"/>
  </r>
  <r>
    <s v="SO0088"/>
    <x v="61"/>
    <s v="PD0011"/>
    <x v="32"/>
    <n v="0.05"/>
    <x v="276"/>
    <s v="SO0088-PD0011"/>
    <x v="2"/>
    <s v="Bicycle"/>
  </r>
  <r>
    <s v="SO0089"/>
    <x v="61"/>
    <s v="PD0014"/>
    <x v="111"/>
    <n v="0.09"/>
    <x v="277"/>
    <s v="SO0089-PD0014"/>
    <x v="4"/>
    <s v="Futsal"/>
  </r>
  <r>
    <s v="SO0089"/>
    <x v="61"/>
    <s v="PD0006"/>
    <x v="37"/>
    <n v="7.0000000000000007E-2"/>
    <x v="278"/>
    <s v="SO0089-PD0006"/>
    <x v="13"/>
    <s v="Golf"/>
  </r>
  <r>
    <s v="SO0089"/>
    <x v="61"/>
    <s v="PD0017"/>
    <x v="31"/>
    <n v="0.22"/>
    <x v="279"/>
    <s v="SO0089-PD0017"/>
    <x v="17"/>
    <s v="Gym &amp; Fitness"/>
  </r>
  <r>
    <s v="SO0090"/>
    <x v="62"/>
    <s v="PD0020"/>
    <x v="62"/>
    <n v="0.15"/>
    <x v="280"/>
    <s v="SO0090-PD0020"/>
    <x v="8"/>
    <s v="Gym &amp; Fitness"/>
  </r>
  <r>
    <s v="SO0090"/>
    <x v="62"/>
    <s v="PD0004"/>
    <x v="4"/>
    <n v="0.12"/>
    <x v="281"/>
    <s v="SO0090-PD0004"/>
    <x v="15"/>
    <s v="Billiard"/>
  </r>
  <r>
    <s v="SO0090"/>
    <x v="62"/>
    <s v="PD0015"/>
    <x v="72"/>
    <n v="0.21"/>
    <x v="282"/>
    <s v="SO0090-PD0015"/>
    <x v="1"/>
    <s v="Gym &amp; Fitness"/>
  </r>
  <r>
    <s v="SO0090"/>
    <x v="62"/>
    <s v="PD0013"/>
    <x v="69"/>
    <n v="7.0000000000000007E-2"/>
    <x v="283"/>
    <s v="SO0090-PD0013"/>
    <x v="16"/>
    <s v="Basketball"/>
  </r>
  <r>
    <s v="SO0090"/>
    <x v="62"/>
    <s v="PD0019"/>
    <x v="19"/>
    <n v="0.15"/>
    <x v="284"/>
    <s v="SO0090-PD0019"/>
    <x v="11"/>
    <s v="Gym &amp; Fitness"/>
  </r>
  <r>
    <s v="SO0091"/>
    <x v="63"/>
    <s v="PD0005"/>
    <x v="79"/>
    <n v="0.19"/>
    <x v="285"/>
    <s v="SO0091-PD0005"/>
    <x v="19"/>
    <s v="Golf"/>
  </r>
  <r>
    <s v="SO0091"/>
    <x v="63"/>
    <s v="PD0014"/>
    <x v="42"/>
    <n v="0.22"/>
    <x v="286"/>
    <s v="SO0091-PD0014"/>
    <x v="4"/>
    <s v="Futsal"/>
  </r>
  <r>
    <s v="SO0092"/>
    <x v="63"/>
    <s v="PD0006"/>
    <x v="47"/>
    <n v="0.25"/>
    <x v="287"/>
    <s v="SO0092-PD0006"/>
    <x v="13"/>
    <s v="Golf"/>
  </r>
  <r>
    <s v="SO0092"/>
    <x v="63"/>
    <s v="PD0018"/>
    <x v="76"/>
    <n v="0.13"/>
    <x v="288"/>
    <s v="SO0092-PD0018"/>
    <x v="6"/>
    <s v="Gym &amp; Fitness"/>
  </r>
  <r>
    <s v="SO0093"/>
    <x v="64"/>
    <s v="PD0008"/>
    <x v="96"/>
    <n v="0.06"/>
    <x v="289"/>
    <s v="SO0093-PD0008"/>
    <x v="3"/>
    <s v="Outdoors Sport"/>
  </r>
  <r>
    <s v="SO0093"/>
    <x v="64"/>
    <s v="PD0012"/>
    <x v="17"/>
    <n v="0.23"/>
    <x v="290"/>
    <s v="SO0093-PD0012"/>
    <x v="7"/>
    <s v="Bicycle"/>
  </r>
  <r>
    <s v="SO0093"/>
    <x v="64"/>
    <s v="PD0002"/>
    <x v="96"/>
    <n v="0.12"/>
    <x v="291"/>
    <s v="SO0093-PD0002"/>
    <x v="0"/>
    <s v="Fishing Equipment"/>
  </r>
  <r>
    <s v="SO0093"/>
    <x v="64"/>
    <s v="PD0014"/>
    <x v="26"/>
    <n v="0.14000000000000001"/>
    <x v="292"/>
    <s v="SO0093-PD0014"/>
    <x v="4"/>
    <s v="Futsal"/>
  </r>
  <r>
    <s v="SO0094"/>
    <x v="64"/>
    <s v="PD0014"/>
    <x v="77"/>
    <n v="0.24"/>
    <x v="293"/>
    <s v="SO0094-PD0014"/>
    <x v="4"/>
    <s v="Futsal"/>
  </r>
  <r>
    <s v="SO0094"/>
    <x v="64"/>
    <s v="PD0004"/>
    <x v="3"/>
    <n v="0.25"/>
    <x v="294"/>
    <s v="SO0094-PD0004"/>
    <x v="15"/>
    <s v="Billiard"/>
  </r>
  <r>
    <s v="SO0094"/>
    <x v="64"/>
    <s v="PD0008"/>
    <x v="112"/>
    <n v="0.1"/>
    <x v="295"/>
    <s v="SO0094-PD0008"/>
    <x v="3"/>
    <s v="Outdoors Sport"/>
  </r>
  <r>
    <s v="SO0094"/>
    <x v="64"/>
    <s v="PD0005"/>
    <x v="52"/>
    <n v="0.22"/>
    <x v="296"/>
    <s v="SO0094-PD0005"/>
    <x v="19"/>
    <s v="Golf"/>
  </r>
  <r>
    <s v="SO0095"/>
    <x v="64"/>
    <s v="PD0008"/>
    <x v="22"/>
    <n v="0.08"/>
    <x v="297"/>
    <s v="SO0095-PD0008"/>
    <x v="3"/>
    <s v="Outdoors Sport"/>
  </r>
  <r>
    <s v="SO0095"/>
    <x v="64"/>
    <s v="PD0013"/>
    <x v="57"/>
    <n v="0.18"/>
    <x v="298"/>
    <s v="SO0095-PD0013"/>
    <x v="16"/>
    <s v="Basketball"/>
  </r>
  <r>
    <s v="SO0095"/>
    <x v="64"/>
    <s v="PD0001"/>
    <x v="66"/>
    <n v="0.09"/>
    <x v="299"/>
    <s v="SO0095-PD0001"/>
    <x v="12"/>
    <s v="Fishing Equipment"/>
  </r>
  <r>
    <s v="SO0095"/>
    <x v="64"/>
    <s v="PD0006"/>
    <x v="105"/>
    <n v="0.25"/>
    <x v="300"/>
    <s v="SO0095-PD0006"/>
    <x v="13"/>
    <s v="Golf"/>
  </r>
  <r>
    <s v="SO0096"/>
    <x v="64"/>
    <s v="PD0017"/>
    <x v="61"/>
    <n v="0.1"/>
    <x v="301"/>
    <s v="SO0096-PD0017"/>
    <x v="17"/>
    <s v="Gym &amp; Fitness"/>
  </r>
  <r>
    <s v="SO0096"/>
    <x v="64"/>
    <s v="PD0015"/>
    <x v="49"/>
    <n v="0.12"/>
    <x v="302"/>
    <s v="SO0096-PD0015"/>
    <x v="1"/>
    <s v="Gym &amp; Fitness"/>
  </r>
  <r>
    <s v="SO0097"/>
    <x v="65"/>
    <s v="PD0008"/>
    <x v="14"/>
    <n v="0.22"/>
    <x v="303"/>
    <s v="SO0097-PD0008"/>
    <x v="3"/>
    <s v="Outdoors Sport"/>
  </r>
  <r>
    <s v="SO0097"/>
    <x v="65"/>
    <s v="PD0010"/>
    <x v="75"/>
    <n v="0.18"/>
    <x v="304"/>
    <s v="SO0097-PD0010"/>
    <x v="5"/>
    <s v="Hiking &amp; Camping"/>
  </r>
  <r>
    <s v="SO0097"/>
    <x v="65"/>
    <s v="PD0006"/>
    <x v="11"/>
    <n v="0.1"/>
    <x v="305"/>
    <s v="SO0097-PD0006"/>
    <x v="13"/>
    <s v="Golf"/>
  </r>
  <r>
    <s v="SO0098"/>
    <x v="66"/>
    <s v="PD0013"/>
    <x v="105"/>
    <n v="0.21"/>
    <x v="306"/>
    <s v="SO0098-PD0013"/>
    <x v="16"/>
    <s v="Basketball"/>
  </r>
  <r>
    <s v="SO0098"/>
    <x v="66"/>
    <s v="PD0017"/>
    <x v="39"/>
    <n v="0.23"/>
    <x v="307"/>
    <s v="SO0098-PD0017"/>
    <x v="17"/>
    <s v="Gym &amp; Fitness"/>
  </r>
  <r>
    <s v="SO0098"/>
    <x v="66"/>
    <s v="PD0005"/>
    <x v="56"/>
    <n v="0.17"/>
    <x v="308"/>
    <s v="SO0098-PD0005"/>
    <x v="19"/>
    <s v="Golf"/>
  </r>
  <r>
    <s v="SO0099"/>
    <x v="67"/>
    <s v="PD0011"/>
    <x v="113"/>
    <n v="0.22"/>
    <x v="309"/>
    <s v="SO0099-PD0011"/>
    <x v="2"/>
    <s v="Bicycle"/>
  </r>
  <r>
    <s v="SO0099"/>
    <x v="67"/>
    <s v="PD0002"/>
    <x v="108"/>
    <n v="0.17"/>
    <x v="310"/>
    <s v="SO0099-PD0002"/>
    <x v="0"/>
    <s v="Fishing Equipment"/>
  </r>
  <r>
    <s v="SO0099"/>
    <x v="67"/>
    <s v="PD0006"/>
    <x v="58"/>
    <n v="0.19"/>
    <x v="311"/>
    <s v="SO0099-PD0006"/>
    <x v="13"/>
    <s v="Golf"/>
  </r>
  <r>
    <s v="SO0100"/>
    <x v="68"/>
    <s v="PD0012"/>
    <x v="113"/>
    <n v="0.13"/>
    <x v="312"/>
    <s v="SO0100-PD0012"/>
    <x v="7"/>
    <s v="Bicycle"/>
  </r>
  <r>
    <s v="SO0100"/>
    <x v="68"/>
    <s v="PD0015"/>
    <x v="90"/>
    <n v="0.06"/>
    <x v="313"/>
    <s v="SO0100-PD0015"/>
    <x v="1"/>
    <s v="Gym &amp; Fitness"/>
  </r>
  <r>
    <s v="SO0100"/>
    <x v="68"/>
    <s v="PD0009"/>
    <x v="50"/>
    <n v="0.23"/>
    <x v="314"/>
    <s v="SO0100-PD0009"/>
    <x v="10"/>
    <s v="Hiking &amp; Camping"/>
  </r>
  <r>
    <s v="SO0100"/>
    <x v="68"/>
    <s v="PD0001"/>
    <x v="64"/>
    <n v="0.17"/>
    <x v="315"/>
    <s v="SO0100-PD0001"/>
    <x v="12"/>
    <s v="Fishing Equipment"/>
  </r>
  <r>
    <s v="SO0101"/>
    <x v="68"/>
    <s v="PD0012"/>
    <x v="100"/>
    <n v="0.19"/>
    <x v="316"/>
    <s v="SO0101-PD0012"/>
    <x v="7"/>
    <s v="Bicycle"/>
  </r>
  <r>
    <s v="SO0101"/>
    <x v="68"/>
    <s v="PD0020"/>
    <x v="57"/>
    <n v="0.25"/>
    <x v="317"/>
    <s v="SO0101-PD0020"/>
    <x v="8"/>
    <s v="Gym &amp; Fitness"/>
  </r>
  <r>
    <s v="SO0101"/>
    <x v="68"/>
    <s v="PD0009"/>
    <x v="68"/>
    <n v="0.08"/>
    <x v="318"/>
    <s v="SO0101-PD0009"/>
    <x v="10"/>
    <s v="Hiking &amp; Camping"/>
  </r>
  <r>
    <s v="SO0102"/>
    <x v="69"/>
    <s v="PD0019"/>
    <x v="69"/>
    <n v="0.09"/>
    <x v="319"/>
    <s v="SO0102-PD0019"/>
    <x v="11"/>
    <s v="Gym &amp; Fitness"/>
  </r>
  <r>
    <s v="SO0102"/>
    <x v="69"/>
    <s v="PD0004"/>
    <x v="105"/>
    <n v="0.19"/>
    <x v="320"/>
    <s v="SO0102-PD0004"/>
    <x v="15"/>
    <s v="Billiard"/>
  </r>
  <r>
    <s v="SO0103"/>
    <x v="70"/>
    <s v="PD0018"/>
    <x v="29"/>
    <n v="0.17"/>
    <x v="321"/>
    <s v="SO0103-PD0018"/>
    <x v="6"/>
    <s v="Gym &amp; Fitness"/>
  </r>
  <r>
    <s v="SO0103"/>
    <x v="70"/>
    <s v="PD0002"/>
    <x v="22"/>
    <n v="0.05"/>
    <x v="322"/>
    <s v="SO0103-PD0002"/>
    <x v="0"/>
    <s v="Fishing Equipment"/>
  </r>
  <r>
    <s v="SO0103"/>
    <x v="70"/>
    <s v="PD0004"/>
    <x v="28"/>
    <n v="0.08"/>
    <x v="323"/>
    <s v="SO0103-PD0004"/>
    <x v="15"/>
    <s v="Billiard"/>
  </r>
  <r>
    <s v="SO0103"/>
    <x v="70"/>
    <s v="PD0015"/>
    <x v="54"/>
    <n v="0.19"/>
    <x v="324"/>
    <s v="SO0103-PD0015"/>
    <x v="1"/>
    <s v="Gym &amp; Fitness"/>
  </r>
  <r>
    <s v="SO0104"/>
    <x v="70"/>
    <s v="PD0002"/>
    <x v="71"/>
    <n v="0.14000000000000001"/>
    <x v="325"/>
    <s v="SO0104-PD0002"/>
    <x v="0"/>
    <s v="Fishing Equipment"/>
  </r>
  <r>
    <s v="SO0104"/>
    <x v="70"/>
    <s v="PD0005"/>
    <x v="114"/>
    <n v="0.11"/>
    <x v="326"/>
    <s v="SO0104-PD0005"/>
    <x v="19"/>
    <s v="Golf"/>
  </r>
  <r>
    <s v="SO0105"/>
    <x v="71"/>
    <s v="PD0012"/>
    <x v="83"/>
    <n v="0.25"/>
    <x v="327"/>
    <s v="SO0105-PD0012"/>
    <x v="7"/>
    <s v="Bicycle"/>
  </r>
  <r>
    <s v="SO0105"/>
    <x v="71"/>
    <s v="PD0018"/>
    <x v="100"/>
    <n v="0.21"/>
    <x v="328"/>
    <s v="SO0105-PD0018"/>
    <x v="6"/>
    <s v="Gym &amp; Fitness"/>
  </r>
  <r>
    <s v="SO0106"/>
    <x v="72"/>
    <s v="PD0003"/>
    <x v="115"/>
    <n v="0.13"/>
    <x v="329"/>
    <s v="SO0106-PD0003"/>
    <x v="14"/>
    <s v="Billiard"/>
  </r>
  <r>
    <s v="SO0106"/>
    <x v="72"/>
    <s v="PD0012"/>
    <x v="53"/>
    <n v="0.14000000000000001"/>
    <x v="330"/>
    <s v="SO0106-PD0012"/>
    <x v="7"/>
    <s v="Bicycle"/>
  </r>
  <r>
    <s v="SO0106"/>
    <x v="72"/>
    <s v="PD0016"/>
    <x v="41"/>
    <n v="0.1"/>
    <x v="331"/>
    <s v="SO0106-PD0016"/>
    <x v="18"/>
    <s v="Gym &amp; Fitness"/>
  </r>
  <r>
    <s v="SO0106"/>
    <x v="72"/>
    <s v="PD0004"/>
    <x v="107"/>
    <n v="0.06"/>
    <x v="332"/>
    <s v="SO0106-PD0004"/>
    <x v="15"/>
    <s v="Billiard"/>
  </r>
  <r>
    <s v="SO0106"/>
    <x v="72"/>
    <s v="PD0005"/>
    <x v="26"/>
    <n v="0.06"/>
    <x v="333"/>
    <s v="SO0106-PD0005"/>
    <x v="19"/>
    <s v="Golf"/>
  </r>
  <r>
    <s v="SO0106"/>
    <x v="72"/>
    <s v="PD0020"/>
    <x v="116"/>
    <n v="0.21"/>
    <x v="334"/>
    <s v="SO0106-PD0020"/>
    <x v="8"/>
    <s v="Gym &amp; Fitness"/>
  </r>
  <r>
    <s v="SO0107"/>
    <x v="72"/>
    <s v="PD0006"/>
    <x v="114"/>
    <n v="0.11"/>
    <x v="335"/>
    <s v="SO0107-PD0006"/>
    <x v="13"/>
    <s v="Golf"/>
  </r>
  <r>
    <s v="SO0107"/>
    <x v="72"/>
    <s v="PD0011"/>
    <x v="55"/>
    <n v="0.06"/>
    <x v="336"/>
    <s v="SO0107-PD0011"/>
    <x v="2"/>
    <s v="Bicycle"/>
  </r>
  <r>
    <s v="SO0107"/>
    <x v="72"/>
    <s v="PD0013"/>
    <x v="3"/>
    <n v="0.06"/>
    <x v="337"/>
    <s v="SO0107-PD0013"/>
    <x v="16"/>
    <s v="Basketball"/>
  </r>
  <r>
    <s v="SO0107"/>
    <x v="72"/>
    <s v="PD0005"/>
    <x v="5"/>
    <n v="0.12"/>
    <x v="338"/>
    <s v="SO0107-PD0005"/>
    <x v="19"/>
    <s v="Golf"/>
  </r>
  <r>
    <s v="SO0108"/>
    <x v="73"/>
    <s v="PD0001"/>
    <x v="89"/>
    <n v="0.18"/>
    <x v="339"/>
    <s v="SO0108-PD0001"/>
    <x v="12"/>
    <s v="Fishing Equipment"/>
  </r>
  <r>
    <s v="SO0108"/>
    <x v="73"/>
    <s v="PD0011"/>
    <x v="72"/>
    <n v="0.17"/>
    <x v="340"/>
    <s v="SO0108-PD0011"/>
    <x v="2"/>
    <s v="Bicycle"/>
  </r>
  <r>
    <s v="SO0108"/>
    <x v="73"/>
    <s v="PD0003"/>
    <x v="3"/>
    <n v="0.05"/>
    <x v="341"/>
    <s v="SO0108-PD0003"/>
    <x v="14"/>
    <s v="Billiard"/>
  </r>
  <r>
    <s v="SO0109"/>
    <x v="73"/>
    <s v="PD0004"/>
    <x v="117"/>
    <n v="0.2"/>
    <x v="342"/>
    <s v="SO0109-PD0004"/>
    <x v="15"/>
    <s v="Billiard"/>
  </r>
  <r>
    <s v="SO0109"/>
    <x v="73"/>
    <s v="PD0013"/>
    <x v="62"/>
    <n v="0.17"/>
    <x v="343"/>
    <s v="SO0109-PD0013"/>
    <x v="16"/>
    <s v="Basketball"/>
  </r>
  <r>
    <s v="SO0110"/>
    <x v="73"/>
    <s v="PD0018"/>
    <x v="6"/>
    <n v="0.15"/>
    <x v="344"/>
    <s v="SO0110-PD0018"/>
    <x v="6"/>
    <s v="Gym &amp; Fitness"/>
  </r>
  <r>
    <s v="SO0110"/>
    <x v="73"/>
    <s v="PD0011"/>
    <x v="55"/>
    <n v="0.09"/>
    <x v="345"/>
    <s v="SO0110-PD0011"/>
    <x v="2"/>
    <s v="Bicycle"/>
  </r>
  <r>
    <s v="SO0110"/>
    <x v="73"/>
    <s v="PD0010"/>
    <x v="19"/>
    <n v="0.05"/>
    <x v="346"/>
    <s v="SO0110-PD0010"/>
    <x v="5"/>
    <s v="Hiking &amp; Camping"/>
  </r>
  <r>
    <s v="SO0111"/>
    <x v="74"/>
    <s v="PD0015"/>
    <x v="64"/>
    <n v="0.14000000000000001"/>
    <x v="347"/>
    <s v="SO0111-PD0015"/>
    <x v="1"/>
    <s v="Gym &amp; Fitness"/>
  </r>
  <r>
    <s v="SO0111"/>
    <x v="74"/>
    <s v="PD0012"/>
    <x v="93"/>
    <n v="0.05"/>
    <x v="348"/>
    <s v="SO0111-PD0012"/>
    <x v="7"/>
    <s v="Bicycle"/>
  </r>
  <r>
    <s v="SO0111"/>
    <x v="74"/>
    <s v="PD0010"/>
    <x v="20"/>
    <n v="0.23"/>
    <x v="349"/>
    <s v="SO0111-PD0010"/>
    <x v="5"/>
    <s v="Hiking &amp; Camping"/>
  </r>
  <r>
    <s v="SO0113"/>
    <x v="75"/>
    <s v="PD0004"/>
    <x v="39"/>
    <n v="0.14000000000000001"/>
    <x v="350"/>
    <s v="SO0113-PD0004"/>
    <x v="15"/>
    <s v="Billiard"/>
  </r>
  <r>
    <s v="SO0113"/>
    <x v="75"/>
    <s v="PD0013"/>
    <x v="58"/>
    <n v="0.13"/>
    <x v="351"/>
    <s v="SO0113-PD0013"/>
    <x v="16"/>
    <s v="Basketball"/>
  </r>
  <r>
    <s v="SO0114"/>
    <x v="76"/>
    <s v="PD0006"/>
    <x v="93"/>
    <n v="0.09"/>
    <x v="352"/>
    <s v="SO0114-PD0006"/>
    <x v="13"/>
    <s v="Golf"/>
  </r>
  <r>
    <s v="SO0114"/>
    <x v="76"/>
    <s v="PD0017"/>
    <x v="117"/>
    <n v="0.06"/>
    <x v="353"/>
    <s v="SO0114-PD0017"/>
    <x v="17"/>
    <s v="Gym &amp; Fitness"/>
  </r>
  <r>
    <s v="SO0114"/>
    <x v="76"/>
    <s v="PD0015"/>
    <x v="78"/>
    <n v="0.13"/>
    <x v="354"/>
    <s v="SO0114-PD0015"/>
    <x v="1"/>
    <s v="Gym &amp; Fitness"/>
  </r>
  <r>
    <s v="SO0115"/>
    <x v="77"/>
    <s v="PD0002"/>
    <x v="32"/>
    <n v="7.0000000000000007E-2"/>
    <x v="355"/>
    <s v="SO0115-PD0002"/>
    <x v="0"/>
    <s v="Fishing Equipment"/>
  </r>
  <r>
    <s v="SO0115"/>
    <x v="77"/>
    <s v="PD0020"/>
    <x v="86"/>
    <n v="0.11"/>
    <x v="356"/>
    <s v="SO0115-PD0020"/>
    <x v="8"/>
    <s v="Gym &amp; Fitness"/>
  </r>
  <r>
    <s v="SO0116"/>
    <x v="78"/>
    <s v="PD0019"/>
    <x v="26"/>
    <n v="0.2"/>
    <x v="357"/>
    <s v="SO0116-PD0019"/>
    <x v="11"/>
    <s v="Gym &amp; Fitness"/>
  </r>
  <r>
    <s v="SO0116"/>
    <x v="78"/>
    <s v="PD0011"/>
    <x v="28"/>
    <n v="0.2"/>
    <x v="358"/>
    <s v="SO0116-PD0011"/>
    <x v="2"/>
    <s v="Bicycle"/>
  </r>
  <r>
    <s v="SO0116"/>
    <x v="78"/>
    <s v="PD0010"/>
    <x v="65"/>
    <n v="0.15"/>
    <x v="359"/>
    <s v="SO0116-PD0010"/>
    <x v="5"/>
    <s v="Hiking &amp; Camping"/>
  </r>
  <r>
    <s v="SO0117"/>
    <x v="79"/>
    <s v="PD0016"/>
    <x v="11"/>
    <n v="0.19"/>
    <x v="360"/>
    <s v="SO0117-PD0016"/>
    <x v="18"/>
    <s v="Gym &amp; Fitness"/>
  </r>
  <r>
    <s v="SO0117"/>
    <x v="79"/>
    <s v="PD0003"/>
    <x v="45"/>
    <n v="0.05"/>
    <x v="106"/>
    <s v="SO0117-PD0003"/>
    <x v="14"/>
    <s v="Billiard"/>
  </r>
  <r>
    <s v="SO0117"/>
    <x v="79"/>
    <s v="PD0012"/>
    <x v="110"/>
    <n v="0.25"/>
    <x v="361"/>
    <s v="SO0117-PD0012"/>
    <x v="7"/>
    <s v="Bicycle"/>
  </r>
  <r>
    <s v="SO0117"/>
    <x v="79"/>
    <s v="PD0010"/>
    <x v="98"/>
    <n v="0.11"/>
    <x v="362"/>
    <s v="SO0117-PD0010"/>
    <x v="5"/>
    <s v="Hiking &amp; Camping"/>
  </r>
  <r>
    <s v="SO0117"/>
    <x v="79"/>
    <s v="PD0005"/>
    <x v="43"/>
    <n v="0.09"/>
    <x v="363"/>
    <s v="SO0117-PD0005"/>
    <x v="19"/>
    <s v="Golf"/>
  </r>
  <r>
    <s v="SO0118"/>
    <x v="80"/>
    <s v="PD0015"/>
    <x v="83"/>
    <n v="0.22"/>
    <x v="364"/>
    <s v="SO0118-PD0015"/>
    <x v="1"/>
    <s v="Gym &amp; Fitness"/>
  </r>
  <r>
    <s v="SO0118"/>
    <x v="80"/>
    <s v="PD0004"/>
    <x v="38"/>
    <n v="0.18"/>
    <x v="365"/>
    <s v="SO0118-PD0004"/>
    <x v="15"/>
    <s v="Billiard"/>
  </r>
  <r>
    <s v="SO0118"/>
    <x v="80"/>
    <s v="PD0010"/>
    <x v="118"/>
    <n v="0.09"/>
    <x v="366"/>
    <s v="SO0118-PD0010"/>
    <x v="5"/>
    <s v="Hiking &amp; Camping"/>
  </r>
  <r>
    <s v="SO0119"/>
    <x v="80"/>
    <s v="PD0017"/>
    <x v="92"/>
    <n v="0.24"/>
    <x v="367"/>
    <s v="SO0119-PD0017"/>
    <x v="17"/>
    <s v="Gym &amp; Fitness"/>
  </r>
  <r>
    <s v="SO0119"/>
    <x v="80"/>
    <s v="PD0018"/>
    <x v="106"/>
    <n v="0.1"/>
    <x v="368"/>
    <s v="SO0119-PD0018"/>
    <x v="6"/>
    <s v="Gym &amp; Fitness"/>
  </r>
  <r>
    <s v="SO0119"/>
    <x v="80"/>
    <s v="PD0012"/>
    <x v="11"/>
    <n v="0.09"/>
    <x v="369"/>
    <s v="SO0119-PD0012"/>
    <x v="7"/>
    <s v="Bicycle"/>
  </r>
  <r>
    <s v="SO0120"/>
    <x v="81"/>
    <s v="PD0010"/>
    <x v="29"/>
    <n v="0.18"/>
    <x v="370"/>
    <s v="SO0120-PD0010"/>
    <x v="5"/>
    <s v="Hiking &amp; Camping"/>
  </r>
  <r>
    <s v="SO0120"/>
    <x v="81"/>
    <s v="PD0006"/>
    <x v="30"/>
    <n v="0.21"/>
    <x v="371"/>
    <s v="SO0120-PD0006"/>
    <x v="13"/>
    <s v="Golf"/>
  </r>
  <r>
    <s v="SO0120"/>
    <x v="81"/>
    <s v="PD0019"/>
    <x v="37"/>
    <n v="0.18"/>
    <x v="372"/>
    <s v="SO0120-PD0019"/>
    <x v="11"/>
    <s v="Gym &amp; Fitness"/>
  </r>
  <r>
    <s v="SO0120"/>
    <x v="81"/>
    <s v="PD0015"/>
    <x v="85"/>
    <n v="0.25"/>
    <x v="373"/>
    <s v="SO0120-PD0015"/>
    <x v="1"/>
    <s v="Gym &amp; Fitness"/>
  </r>
  <r>
    <s v="SO0120"/>
    <x v="81"/>
    <s v="PD0007"/>
    <x v="44"/>
    <n v="0.14000000000000001"/>
    <x v="374"/>
    <s v="SO0120-PD0007"/>
    <x v="9"/>
    <s v="Golf"/>
  </r>
  <r>
    <s v="SO0121"/>
    <x v="81"/>
    <s v="PD0011"/>
    <x v="73"/>
    <n v="0.25"/>
    <x v="375"/>
    <s v="SO0121-PD0011"/>
    <x v="2"/>
    <s v="Bicycle"/>
  </r>
  <r>
    <s v="SO0122"/>
    <x v="81"/>
    <s v="PD0009"/>
    <x v="51"/>
    <n v="0.13"/>
    <x v="376"/>
    <s v="SO0122-PD0009"/>
    <x v="10"/>
    <s v="Hiking &amp; Camping"/>
  </r>
  <r>
    <s v="SO0122"/>
    <x v="81"/>
    <s v="PD0016"/>
    <x v="106"/>
    <n v="0.21"/>
    <x v="377"/>
    <s v="SO0122-PD0016"/>
    <x v="18"/>
    <s v="Gym &amp; Fitness"/>
  </r>
  <r>
    <s v="SO0122"/>
    <x v="81"/>
    <s v="PD0013"/>
    <x v="47"/>
    <n v="0.1"/>
    <x v="378"/>
    <s v="SO0122-PD0013"/>
    <x v="16"/>
    <s v="Basketball"/>
  </r>
  <r>
    <s v="SO0122"/>
    <x v="81"/>
    <s v="PD0006"/>
    <x v="80"/>
    <n v="0.19"/>
    <x v="379"/>
    <s v="SO0122-PD0006"/>
    <x v="13"/>
    <s v="Golf"/>
  </r>
  <r>
    <s v="SO0123"/>
    <x v="81"/>
    <s v="PD0013"/>
    <x v="103"/>
    <n v="0.15"/>
    <x v="380"/>
    <s v="SO0123-PD0013"/>
    <x v="16"/>
    <s v="Basketball"/>
  </r>
  <r>
    <s v="SO0123"/>
    <x v="81"/>
    <s v="PD0009"/>
    <x v="111"/>
    <n v="0.16"/>
    <x v="381"/>
    <s v="SO0123-PD0009"/>
    <x v="10"/>
    <s v="Hiking &amp; Camping"/>
  </r>
  <r>
    <s v="SO0123"/>
    <x v="81"/>
    <s v="PD0004"/>
    <x v="48"/>
    <n v="0.17"/>
    <x v="382"/>
    <s v="SO0123-PD0004"/>
    <x v="15"/>
    <s v="Billiard"/>
  </r>
  <r>
    <s v="SO0123"/>
    <x v="81"/>
    <s v="PD0020"/>
    <x v="58"/>
    <n v="0.17"/>
    <x v="383"/>
    <s v="SO0123-PD0020"/>
    <x v="8"/>
    <s v="Gym &amp; Fitness"/>
  </r>
  <r>
    <s v="SO0124"/>
    <x v="82"/>
    <s v="PD0005"/>
    <x v="39"/>
    <n v="0.23"/>
    <x v="384"/>
    <s v="SO0124-PD0005"/>
    <x v="19"/>
    <s v="Golf"/>
  </r>
  <r>
    <s v="SO0125"/>
    <x v="83"/>
    <s v="PD0002"/>
    <x v="47"/>
    <n v="0.17"/>
    <x v="385"/>
    <s v="SO0125-PD0002"/>
    <x v="0"/>
    <s v="Fishing Equipment"/>
  </r>
  <r>
    <s v="SO0125"/>
    <x v="83"/>
    <s v="PD0004"/>
    <x v="47"/>
    <n v="0.09"/>
    <x v="386"/>
    <s v="SO0125-PD0004"/>
    <x v="15"/>
    <s v="Billiard"/>
  </r>
  <r>
    <s v="SO0125"/>
    <x v="83"/>
    <s v="PD0005"/>
    <x v="70"/>
    <n v="7.0000000000000007E-2"/>
    <x v="387"/>
    <s v="SO0125-PD0005"/>
    <x v="19"/>
    <s v="Golf"/>
  </r>
  <r>
    <s v="SO0125"/>
    <x v="83"/>
    <s v="PD0009"/>
    <x v="69"/>
    <n v="0.1"/>
    <x v="388"/>
    <s v="SO0125-PD0009"/>
    <x v="10"/>
    <s v="Hiking &amp; Camping"/>
  </r>
  <r>
    <s v="SO0126"/>
    <x v="83"/>
    <s v="PD0016"/>
    <x v="88"/>
    <n v="0.12"/>
    <x v="389"/>
    <s v="SO0126-PD0016"/>
    <x v="18"/>
    <s v="Gym &amp; Fitness"/>
  </r>
  <r>
    <s v="SO0126"/>
    <x v="83"/>
    <s v="PD0013"/>
    <x v="94"/>
    <n v="0.11"/>
    <x v="390"/>
    <s v="SO0126-PD0013"/>
    <x v="16"/>
    <s v="Basketball"/>
  </r>
  <r>
    <s v="SO0127"/>
    <x v="84"/>
    <s v="PD0017"/>
    <x v="119"/>
    <n v="0.1"/>
    <x v="391"/>
    <s v="SO0127-PD0017"/>
    <x v="17"/>
    <s v="Gym &amp; Fitness"/>
  </r>
  <r>
    <s v="SO0128"/>
    <x v="84"/>
    <s v="PD0020"/>
    <x v="86"/>
    <n v="0.1"/>
    <x v="392"/>
    <s v="SO0128-PD0020"/>
    <x v="8"/>
    <s v="Gym &amp; Fitness"/>
  </r>
  <r>
    <s v="SO0128"/>
    <x v="84"/>
    <s v="PD0001"/>
    <x v="71"/>
    <n v="0.16"/>
    <x v="393"/>
    <s v="SO0128-PD0001"/>
    <x v="12"/>
    <s v="Fishing Equipment"/>
  </r>
  <r>
    <s v="SO0128"/>
    <x v="84"/>
    <s v="PD0013"/>
    <x v="89"/>
    <n v="0.06"/>
    <x v="394"/>
    <s v="SO0128-PD0013"/>
    <x v="16"/>
    <s v="Basketball"/>
  </r>
  <r>
    <s v="SO0129"/>
    <x v="85"/>
    <s v="PD0017"/>
    <x v="17"/>
    <n v="0.06"/>
    <x v="395"/>
    <s v="SO0129-PD0017"/>
    <x v="17"/>
    <s v="Gym &amp; Fitness"/>
  </r>
  <r>
    <s v="SO0130"/>
    <x v="86"/>
    <s v="PD0001"/>
    <x v="35"/>
    <n v="0.19"/>
    <x v="396"/>
    <s v="SO0130-PD0001"/>
    <x v="12"/>
    <s v="Fishing Equipment"/>
  </r>
  <r>
    <s v="SO0130"/>
    <x v="86"/>
    <s v="PD0018"/>
    <x v="38"/>
    <n v="0.22"/>
    <x v="397"/>
    <s v="SO0130-PD0018"/>
    <x v="6"/>
    <s v="Gym &amp; Fitness"/>
  </r>
  <r>
    <s v="SO0130"/>
    <x v="86"/>
    <s v="PD0015"/>
    <x v="120"/>
    <n v="0.13"/>
    <x v="398"/>
    <s v="SO0130-PD0015"/>
    <x v="1"/>
    <s v="Gym &amp; Fitness"/>
  </r>
  <r>
    <s v="SO0130"/>
    <x v="86"/>
    <s v="PD0004"/>
    <x v="8"/>
    <n v="0.25"/>
    <x v="399"/>
    <s v="SO0130-PD0004"/>
    <x v="15"/>
    <s v="Billiard"/>
  </r>
  <r>
    <s v="SO0130"/>
    <x v="86"/>
    <s v="PD0013"/>
    <x v="108"/>
    <n v="0.13"/>
    <x v="400"/>
    <s v="SO0130-PD0013"/>
    <x v="16"/>
    <s v="Basketball"/>
  </r>
  <r>
    <s v="SO0131"/>
    <x v="87"/>
    <s v="PD0003"/>
    <x v="7"/>
    <n v="0.22"/>
    <x v="401"/>
    <s v="SO0131-PD0003"/>
    <x v="14"/>
    <s v="Billiard"/>
  </r>
  <r>
    <s v="SO0131"/>
    <x v="87"/>
    <s v="PD0006"/>
    <x v="79"/>
    <n v="0.1"/>
    <x v="402"/>
    <s v="SO0131-PD0006"/>
    <x v="13"/>
    <s v="Golf"/>
  </r>
  <r>
    <s v="SO0132"/>
    <x v="88"/>
    <s v="PD0015"/>
    <x v="52"/>
    <n v="0.06"/>
    <x v="403"/>
    <s v="SO0132-PD0015"/>
    <x v="1"/>
    <s v="Gym &amp; Fitness"/>
  </r>
  <r>
    <s v="SO0132"/>
    <x v="88"/>
    <s v="PD0017"/>
    <x v="55"/>
    <n v="0.14000000000000001"/>
    <x v="404"/>
    <s v="SO0132-PD0017"/>
    <x v="17"/>
    <s v="Gym &amp; Fitness"/>
  </r>
  <r>
    <s v="SO0132"/>
    <x v="88"/>
    <s v="PD0003"/>
    <x v="111"/>
    <n v="0.21"/>
    <x v="405"/>
    <s v="SO0132-PD0003"/>
    <x v="14"/>
    <s v="Billiard"/>
  </r>
  <r>
    <s v="SO0132"/>
    <x v="88"/>
    <s v="PD0016"/>
    <x v="42"/>
    <n v="0.12"/>
    <x v="406"/>
    <s v="SO0132-PD0016"/>
    <x v="18"/>
    <s v="Gym &amp; Fitness"/>
  </r>
  <r>
    <s v="SO0133"/>
    <x v="89"/>
    <s v="PD0017"/>
    <x v="44"/>
    <n v="0.1"/>
    <x v="407"/>
    <s v="SO0133-PD0017"/>
    <x v="17"/>
    <s v="Gym &amp; Fitness"/>
  </r>
  <r>
    <s v="SO0133"/>
    <x v="89"/>
    <s v="PD0015"/>
    <x v="16"/>
    <n v="0.19"/>
    <x v="408"/>
    <s v="SO0133-PD0015"/>
    <x v="1"/>
    <s v="Gym &amp; Fitness"/>
  </r>
  <r>
    <s v="SO0133"/>
    <x v="89"/>
    <s v="PD0006"/>
    <x v="69"/>
    <n v="0.24"/>
    <x v="409"/>
    <s v="SO0133-PD0006"/>
    <x v="13"/>
    <s v="Golf"/>
  </r>
  <r>
    <s v="SO0134"/>
    <x v="90"/>
    <s v="PD0010"/>
    <x v="104"/>
    <n v="0.05"/>
    <x v="410"/>
    <s v="SO0134-PD0010"/>
    <x v="5"/>
    <s v="Hiking &amp; Camping"/>
  </r>
  <r>
    <s v="SO0134"/>
    <x v="90"/>
    <s v="PD0006"/>
    <x v="101"/>
    <n v="0.22"/>
    <x v="411"/>
    <s v="SO0134-PD0006"/>
    <x v="13"/>
    <s v="Golf"/>
  </r>
  <r>
    <s v="SO0134"/>
    <x v="90"/>
    <s v="PD0018"/>
    <x v="13"/>
    <n v="0.22"/>
    <x v="412"/>
    <s v="SO0134-PD0018"/>
    <x v="6"/>
    <s v="Gym &amp; Fitness"/>
  </r>
  <r>
    <s v="SO0134"/>
    <x v="90"/>
    <s v="PD0014"/>
    <x v="108"/>
    <n v="0.13"/>
    <x v="260"/>
    <s v="SO0134-PD0014"/>
    <x v="4"/>
    <s v="Futsal"/>
  </r>
  <r>
    <s v="SO0135"/>
    <x v="91"/>
    <s v="PD0008"/>
    <x v="67"/>
    <n v="0.11"/>
    <x v="413"/>
    <s v="SO0135-PD0008"/>
    <x v="3"/>
    <s v="Outdoors Sport"/>
  </r>
  <r>
    <s v="SO0136"/>
    <x v="92"/>
    <s v="PD0003"/>
    <x v="113"/>
    <n v="0.06"/>
    <x v="414"/>
    <s v="SO0136-PD0003"/>
    <x v="14"/>
    <s v="Billiard"/>
  </r>
  <r>
    <s v="SO0137"/>
    <x v="92"/>
    <s v="PD0003"/>
    <x v="24"/>
    <n v="0.16"/>
    <x v="415"/>
    <s v="SO0137-PD0003"/>
    <x v="14"/>
    <s v="Billiard"/>
  </r>
  <r>
    <s v="SO0137"/>
    <x v="92"/>
    <s v="PD0004"/>
    <x v="52"/>
    <n v="0.23"/>
    <x v="416"/>
    <s v="SO0137-PD0004"/>
    <x v="15"/>
    <s v="Billiard"/>
  </r>
  <r>
    <s v="SO0137"/>
    <x v="92"/>
    <s v="PD0007"/>
    <x v="79"/>
    <n v="0.1"/>
    <x v="417"/>
    <s v="SO0137-PD0007"/>
    <x v="9"/>
    <s v="Golf"/>
  </r>
  <r>
    <s v="SO0137"/>
    <x v="92"/>
    <s v="PD0014"/>
    <x v="77"/>
    <n v="0.06"/>
    <x v="418"/>
    <s v="SO0137-PD0014"/>
    <x v="4"/>
    <s v="Futsal"/>
  </r>
  <r>
    <s v="SO0137"/>
    <x v="92"/>
    <s v="PD0005"/>
    <x v="121"/>
    <n v="0.25"/>
    <x v="419"/>
    <s v="SO0137-PD0005"/>
    <x v="19"/>
    <s v="Golf"/>
  </r>
  <r>
    <s v="SO0138"/>
    <x v="93"/>
    <s v="PD0018"/>
    <x v="8"/>
    <n v="0.19"/>
    <x v="420"/>
    <s v="SO0138-PD0018"/>
    <x v="6"/>
    <s v="Gym &amp; Fitness"/>
  </r>
  <r>
    <s v="SO0138"/>
    <x v="93"/>
    <s v="PD0011"/>
    <x v="86"/>
    <n v="0.05"/>
    <x v="421"/>
    <s v="SO0138-PD0011"/>
    <x v="2"/>
    <s v="Bicycle"/>
  </r>
  <r>
    <s v="SO0139"/>
    <x v="94"/>
    <s v="PD0011"/>
    <x v="61"/>
    <n v="0.11"/>
    <x v="422"/>
    <s v="SO0139-PD0011"/>
    <x v="2"/>
    <s v="Bicycle"/>
  </r>
  <r>
    <s v="SO0139"/>
    <x v="94"/>
    <s v="PD0004"/>
    <x v="95"/>
    <n v="0.09"/>
    <x v="423"/>
    <s v="SO0139-PD0004"/>
    <x v="15"/>
    <s v="Billiard"/>
  </r>
  <r>
    <s v="SO0139"/>
    <x v="94"/>
    <s v="PD0003"/>
    <x v="107"/>
    <n v="0.12"/>
    <x v="424"/>
    <s v="SO0139-PD0003"/>
    <x v="14"/>
    <s v="Billiard"/>
  </r>
  <r>
    <s v="SO0140"/>
    <x v="95"/>
    <s v="PD0016"/>
    <x v="91"/>
    <n v="0.22"/>
    <x v="425"/>
    <s v="SO0140-PD0016"/>
    <x v="18"/>
    <s v="Gym &amp; Fitness"/>
  </r>
  <r>
    <s v="SO0141"/>
    <x v="95"/>
    <s v="PD0020"/>
    <x v="119"/>
    <n v="0.25"/>
    <x v="426"/>
    <s v="SO0141-PD0020"/>
    <x v="8"/>
    <s v="Gym &amp; Fitness"/>
  </r>
  <r>
    <s v="SO0141"/>
    <x v="95"/>
    <s v="PD0010"/>
    <x v="94"/>
    <n v="0.18"/>
    <x v="427"/>
    <s v="SO0141-PD0010"/>
    <x v="5"/>
    <s v="Hiking &amp; Camping"/>
  </r>
  <r>
    <s v="SO0142"/>
    <x v="96"/>
    <s v="PD0003"/>
    <x v="84"/>
    <n v="0.14000000000000001"/>
    <x v="428"/>
    <s v="SO0142-PD0003"/>
    <x v="14"/>
    <s v="Billiard"/>
  </r>
  <r>
    <s v="SO0142"/>
    <x v="96"/>
    <s v="PD0016"/>
    <x v="72"/>
    <n v="0.12"/>
    <x v="429"/>
    <s v="SO0142-PD0016"/>
    <x v="18"/>
    <s v="Gym &amp; Fitness"/>
  </r>
  <r>
    <s v="SO0142"/>
    <x v="96"/>
    <s v="PD0017"/>
    <x v="47"/>
    <n v="0.16"/>
    <x v="430"/>
    <s v="SO0142-PD0017"/>
    <x v="17"/>
    <s v="Gym &amp; Fitness"/>
  </r>
  <r>
    <s v="SO0142"/>
    <x v="96"/>
    <s v="PD0014"/>
    <x v="52"/>
    <n v="0.14000000000000001"/>
    <x v="431"/>
    <s v="SO0142-PD0014"/>
    <x v="4"/>
    <s v="Futsal"/>
  </r>
  <r>
    <s v="SO0143"/>
    <x v="97"/>
    <s v="PD0006"/>
    <x v="122"/>
    <n v="0.12"/>
    <x v="432"/>
    <s v="SO0143-PD0006"/>
    <x v="13"/>
    <s v="Golf"/>
  </r>
  <r>
    <s v="SO0143"/>
    <x v="97"/>
    <s v="PD0003"/>
    <x v="10"/>
    <n v="0.18"/>
    <x v="433"/>
    <s v="SO0143-PD0003"/>
    <x v="14"/>
    <s v="Billiard"/>
  </r>
  <r>
    <s v="SO0144"/>
    <x v="98"/>
    <s v="PD0019"/>
    <x v="111"/>
    <n v="0.17"/>
    <x v="434"/>
    <s v="SO0144-PD0019"/>
    <x v="11"/>
    <s v="Gym &amp; Fitness"/>
  </r>
  <r>
    <s v="SO0144"/>
    <x v="98"/>
    <s v="PD0005"/>
    <x v="13"/>
    <n v="0.19"/>
    <x v="435"/>
    <s v="SO0144-PD0005"/>
    <x v="19"/>
    <s v="Golf"/>
  </r>
  <r>
    <s v="SO0145"/>
    <x v="98"/>
    <s v="PD0001"/>
    <x v="96"/>
    <n v="0.18"/>
    <x v="436"/>
    <s v="SO0145-PD0001"/>
    <x v="12"/>
    <s v="Fishing Equipment"/>
  </r>
  <r>
    <s v="SO0145"/>
    <x v="98"/>
    <s v="PD0018"/>
    <x v="2"/>
    <n v="0.09"/>
    <x v="437"/>
    <s v="SO0145-PD0018"/>
    <x v="6"/>
    <s v="Gym &amp; Fitness"/>
  </r>
  <r>
    <s v="SO0145"/>
    <x v="98"/>
    <s v="PD0002"/>
    <x v="5"/>
    <n v="0.21"/>
    <x v="438"/>
    <s v="SO0145-PD0002"/>
    <x v="0"/>
    <s v="Fishing Equipment"/>
  </r>
  <r>
    <s v="SO0145"/>
    <x v="98"/>
    <s v="PD0016"/>
    <x v="16"/>
    <n v="0.1"/>
    <x v="439"/>
    <s v="SO0145-PD0016"/>
    <x v="18"/>
    <s v="Gym &amp; Fitness"/>
  </r>
  <r>
    <s v="SO0146"/>
    <x v="99"/>
    <s v="PD0016"/>
    <x v="74"/>
    <n v="0.25"/>
    <x v="440"/>
    <s v="SO0146-PD0016"/>
    <x v="18"/>
    <s v="Gym &amp; Fitness"/>
  </r>
  <r>
    <s v="SO0147"/>
    <x v="99"/>
    <s v="PD0009"/>
    <x v="111"/>
    <n v="0.14000000000000001"/>
    <x v="441"/>
    <s v="SO0147-PD0009"/>
    <x v="10"/>
    <s v="Hiking &amp; Camping"/>
  </r>
  <r>
    <s v="SO0147"/>
    <x v="99"/>
    <s v="PD0020"/>
    <x v="59"/>
    <n v="0.11"/>
    <x v="442"/>
    <s v="SO0147-PD0020"/>
    <x v="8"/>
    <s v="Gym &amp; Fitness"/>
  </r>
  <r>
    <s v="SO0147"/>
    <x v="99"/>
    <s v="PD0018"/>
    <x v="59"/>
    <n v="0.25"/>
    <x v="443"/>
    <s v="SO0147-PD0018"/>
    <x v="6"/>
    <s v="Gym &amp; Fitness"/>
  </r>
  <r>
    <s v="SO0147"/>
    <x v="99"/>
    <s v="PD0010"/>
    <x v="123"/>
    <n v="0.21"/>
    <x v="444"/>
    <s v="SO0147-PD0010"/>
    <x v="5"/>
    <s v="Hiking &amp; Camping"/>
  </r>
  <r>
    <s v="SO0147"/>
    <x v="99"/>
    <s v="PD0008"/>
    <x v="96"/>
    <n v="0.05"/>
    <x v="445"/>
    <s v="SO0147-PD0008"/>
    <x v="3"/>
    <s v="Outdoors Sport"/>
  </r>
  <r>
    <s v="SO0148"/>
    <x v="100"/>
    <s v="PD0017"/>
    <x v="61"/>
    <n v="0.13"/>
    <x v="446"/>
    <s v="SO0148-PD0017"/>
    <x v="17"/>
    <s v="Gym &amp; Fitness"/>
  </r>
  <r>
    <s v="SO0148"/>
    <x v="100"/>
    <s v="PD0004"/>
    <x v="109"/>
    <n v="0.15"/>
    <x v="447"/>
    <s v="SO0148-PD0004"/>
    <x v="15"/>
    <s v="Billiard"/>
  </r>
  <r>
    <s v="SO0148"/>
    <x v="100"/>
    <s v="PD0012"/>
    <x v="89"/>
    <n v="7.0000000000000007E-2"/>
    <x v="448"/>
    <s v="SO0148-PD0012"/>
    <x v="7"/>
    <s v="Bicycle"/>
  </r>
  <r>
    <s v="SO0148"/>
    <x v="100"/>
    <s v="PD0016"/>
    <x v="104"/>
    <n v="0.21"/>
    <x v="449"/>
    <s v="SO0148-PD0016"/>
    <x v="18"/>
    <s v="Gym &amp; Fitness"/>
  </r>
  <r>
    <s v="SO0149"/>
    <x v="101"/>
    <s v="PD0007"/>
    <x v="109"/>
    <n v="0.22"/>
    <x v="450"/>
    <s v="SO0149-PD0007"/>
    <x v="9"/>
    <s v="Golf"/>
  </r>
  <r>
    <s v="SO0150"/>
    <x v="101"/>
    <s v="PD0018"/>
    <x v="76"/>
    <n v="0.22"/>
    <x v="451"/>
    <s v="SO0150-PD0018"/>
    <x v="6"/>
    <s v="Gym &amp; Fitness"/>
  </r>
  <r>
    <s v="SO0150"/>
    <x v="101"/>
    <s v="PD0005"/>
    <x v="7"/>
    <n v="0.16"/>
    <x v="452"/>
    <s v="SO0150-PD0005"/>
    <x v="19"/>
    <s v="Golf"/>
  </r>
  <r>
    <s v="SO0150"/>
    <x v="101"/>
    <s v="PD0012"/>
    <x v="79"/>
    <n v="0.08"/>
    <x v="453"/>
    <s v="SO0150-PD0012"/>
    <x v="7"/>
    <s v="Bicycle"/>
  </r>
  <r>
    <s v="SO0150"/>
    <x v="101"/>
    <s v="PD0002"/>
    <x v="72"/>
    <n v="0.25"/>
    <x v="454"/>
    <s v="SO0150-PD0002"/>
    <x v="0"/>
    <s v="Fishing Equipment"/>
  </r>
  <r>
    <s v="SO0150"/>
    <x v="101"/>
    <s v="PD0008"/>
    <x v="75"/>
    <n v="7.0000000000000007E-2"/>
    <x v="455"/>
    <s v="SO0150-PD0008"/>
    <x v="3"/>
    <s v="Outdoors Sport"/>
  </r>
  <r>
    <s v="SO0151"/>
    <x v="102"/>
    <s v="PD0011"/>
    <x v="101"/>
    <n v="0.11"/>
    <x v="456"/>
    <s v="SO0151-PD0011"/>
    <x v="2"/>
    <s v="Bicycle"/>
  </r>
  <r>
    <s v="SO0151"/>
    <x v="102"/>
    <s v="PD0001"/>
    <x v="118"/>
    <n v="0.16"/>
    <x v="457"/>
    <s v="SO0151-PD0001"/>
    <x v="12"/>
    <s v="Fishing Equipment"/>
  </r>
  <r>
    <s v="SO0151"/>
    <x v="102"/>
    <s v="PD0005"/>
    <x v="47"/>
    <n v="0.11"/>
    <x v="458"/>
    <s v="SO0151-PD0005"/>
    <x v="19"/>
    <s v="Golf"/>
  </r>
  <r>
    <s v="SO0152"/>
    <x v="103"/>
    <s v="PD0002"/>
    <x v="46"/>
    <n v="0.24"/>
    <x v="459"/>
    <s v="SO0152-PD0002"/>
    <x v="0"/>
    <s v="Fishing Equipment"/>
  </r>
  <r>
    <s v="SO0152"/>
    <x v="103"/>
    <s v="PD0001"/>
    <x v="71"/>
    <n v="0.13"/>
    <x v="460"/>
    <s v="SO0152-PD0001"/>
    <x v="12"/>
    <s v="Fishing Equipment"/>
  </r>
  <r>
    <s v="SO0153"/>
    <x v="104"/>
    <s v="PD0011"/>
    <x v="54"/>
    <n v="0.19"/>
    <x v="461"/>
    <s v="SO0153-PD0011"/>
    <x v="2"/>
    <s v="Bicycle"/>
  </r>
  <r>
    <s v="SO0153"/>
    <x v="104"/>
    <s v="PD0006"/>
    <x v="106"/>
    <n v="0.09"/>
    <x v="462"/>
    <s v="SO0153-PD0006"/>
    <x v="13"/>
    <s v="Golf"/>
  </r>
  <r>
    <s v="SO0153"/>
    <x v="104"/>
    <s v="PD0016"/>
    <x v="123"/>
    <n v="0.05"/>
    <x v="463"/>
    <s v="SO0153-PD0016"/>
    <x v="18"/>
    <s v="Gym &amp; Fitness"/>
  </r>
  <r>
    <s v="SO0153"/>
    <x v="104"/>
    <s v="PD0014"/>
    <x v="69"/>
    <n v="0.1"/>
    <x v="464"/>
    <s v="SO0153-PD0014"/>
    <x v="4"/>
    <s v="Futsal"/>
  </r>
  <r>
    <s v="SO0154"/>
    <x v="104"/>
    <s v="PD0017"/>
    <x v="56"/>
    <n v="0.16"/>
    <x v="465"/>
    <s v="SO0154-PD0017"/>
    <x v="17"/>
    <s v="Gym &amp; Fitness"/>
  </r>
  <r>
    <s v="SO0154"/>
    <x v="104"/>
    <s v="PD0016"/>
    <x v="16"/>
    <n v="0.11"/>
    <x v="466"/>
    <s v="SO0154-PD0016"/>
    <x v="18"/>
    <s v="Gym &amp; Fitness"/>
  </r>
  <r>
    <s v="SO0154"/>
    <x v="104"/>
    <s v="PD0014"/>
    <x v="106"/>
    <n v="0.23"/>
    <x v="467"/>
    <s v="SO0154-PD0014"/>
    <x v="4"/>
    <s v="Futsal"/>
  </r>
  <r>
    <s v="SO0155"/>
    <x v="104"/>
    <s v="PD0020"/>
    <x v="26"/>
    <n v="7.0000000000000007E-2"/>
    <x v="468"/>
    <s v="SO0155-PD0020"/>
    <x v="8"/>
    <s v="Gym &amp; Fitness"/>
  </r>
  <r>
    <s v="SO0155"/>
    <x v="104"/>
    <s v="PD0016"/>
    <x v="105"/>
    <n v="0.21"/>
    <x v="469"/>
    <s v="SO0155-PD0016"/>
    <x v="18"/>
    <s v="Gym &amp; Fitness"/>
  </r>
  <r>
    <s v="SO0156"/>
    <x v="105"/>
    <s v="PD0019"/>
    <x v="105"/>
    <n v="0.15"/>
    <x v="470"/>
    <s v="SO0156-PD0019"/>
    <x v="11"/>
    <s v="Gym &amp; Fitness"/>
  </r>
  <r>
    <s v="SO0157"/>
    <x v="105"/>
    <s v="PD0017"/>
    <x v="11"/>
    <n v="7.0000000000000007E-2"/>
    <x v="471"/>
    <s v="SO0157-PD0017"/>
    <x v="17"/>
    <s v="Gym &amp; Fitness"/>
  </r>
  <r>
    <s v="SO0157"/>
    <x v="105"/>
    <s v="PD0003"/>
    <x v="66"/>
    <n v="0.22"/>
    <x v="472"/>
    <s v="SO0157-PD0003"/>
    <x v="14"/>
    <s v="Billiard"/>
  </r>
  <r>
    <s v="SO0159"/>
    <x v="106"/>
    <s v="PD0001"/>
    <x v="53"/>
    <n v="0.15"/>
    <x v="473"/>
    <s v="SO0159-PD0001"/>
    <x v="12"/>
    <s v="Fishing Equipment"/>
  </r>
  <r>
    <s v="SO0159"/>
    <x v="106"/>
    <s v="PD0019"/>
    <x v="42"/>
    <n v="0.13"/>
    <x v="474"/>
    <s v="SO0159-PD0019"/>
    <x v="11"/>
    <s v="Gym &amp; Fitness"/>
  </r>
  <r>
    <s v="SO0159"/>
    <x v="106"/>
    <s v="PD0018"/>
    <x v="69"/>
    <n v="0.25"/>
    <x v="475"/>
    <s v="SO0159-PD0018"/>
    <x v="6"/>
    <s v="Gym &amp; Fitness"/>
  </r>
  <r>
    <s v="SO0159"/>
    <x v="106"/>
    <s v="PD0013"/>
    <x v="80"/>
    <n v="0.17"/>
    <x v="476"/>
    <s v="SO0159-PD0013"/>
    <x v="16"/>
    <s v="Basketball"/>
  </r>
  <r>
    <s v="SO0159"/>
    <x v="106"/>
    <s v="PD0004"/>
    <x v="22"/>
    <n v="0.16"/>
    <x v="477"/>
    <s v="SO0159-PD0004"/>
    <x v="15"/>
    <s v="Billiard"/>
  </r>
  <r>
    <s v="SO0160"/>
    <x v="107"/>
    <s v="PD0014"/>
    <x v="53"/>
    <n v="0.2"/>
    <x v="478"/>
    <s v="SO0160-PD0014"/>
    <x v="4"/>
    <s v="Futsal"/>
  </r>
  <r>
    <s v="SO0160"/>
    <x v="107"/>
    <s v="PD0001"/>
    <x v="70"/>
    <n v="0.12"/>
    <x v="479"/>
    <s v="SO0160-PD0001"/>
    <x v="12"/>
    <s v="Fishing Equipment"/>
  </r>
  <r>
    <s v="SO0160"/>
    <x v="107"/>
    <s v="PD0016"/>
    <x v="19"/>
    <n v="0.11"/>
    <x v="480"/>
    <s v="SO0160-PD0016"/>
    <x v="18"/>
    <s v="Gym &amp; Fitness"/>
  </r>
  <r>
    <s v="SO0160"/>
    <x v="107"/>
    <s v="PD0007"/>
    <x v="14"/>
    <n v="0.1"/>
    <x v="481"/>
    <s v="SO0160-PD0007"/>
    <x v="9"/>
    <s v="Golf"/>
  </r>
  <r>
    <s v="SO0161"/>
    <x v="107"/>
    <s v="PD0008"/>
    <x v="91"/>
    <n v="0.09"/>
    <x v="482"/>
    <s v="SO0161-PD0008"/>
    <x v="3"/>
    <s v="Outdoors Sport"/>
  </r>
  <r>
    <s v="SO0161"/>
    <x v="107"/>
    <s v="PD0011"/>
    <x v="10"/>
    <n v="0.12"/>
    <x v="483"/>
    <s v="SO0161-PD0011"/>
    <x v="2"/>
    <s v="Bicycle"/>
  </r>
  <r>
    <s v="SO0161"/>
    <x v="107"/>
    <s v="PD0004"/>
    <x v="12"/>
    <n v="0.06"/>
    <x v="484"/>
    <s v="SO0161-PD0004"/>
    <x v="15"/>
    <s v="Billiard"/>
  </r>
  <r>
    <s v="SO0163"/>
    <x v="108"/>
    <s v="PD0018"/>
    <x v="94"/>
    <n v="0.1"/>
    <x v="485"/>
    <s v="SO0163-PD0018"/>
    <x v="6"/>
    <s v="Gym &amp; Fitness"/>
  </r>
  <r>
    <s v="SO0164"/>
    <x v="108"/>
    <s v="PD0019"/>
    <x v="67"/>
    <n v="0.06"/>
    <x v="486"/>
    <s v="SO0164-PD0019"/>
    <x v="11"/>
    <s v="Gym &amp; Fitness"/>
  </r>
  <r>
    <s v="SO0164"/>
    <x v="108"/>
    <s v="PD0020"/>
    <x v="48"/>
    <n v="0.2"/>
    <x v="487"/>
    <s v="SO0164-PD0020"/>
    <x v="8"/>
    <s v="Gym &amp; Fitness"/>
  </r>
  <r>
    <s v="SO0164"/>
    <x v="108"/>
    <s v="PD0009"/>
    <x v="13"/>
    <n v="0.06"/>
    <x v="488"/>
    <s v="SO0164-PD0009"/>
    <x v="10"/>
    <s v="Hiking &amp; Camping"/>
  </r>
  <r>
    <s v="SO0164"/>
    <x v="108"/>
    <s v="PD0008"/>
    <x v="57"/>
    <n v="0.24"/>
    <x v="489"/>
    <s v="SO0164-PD0008"/>
    <x v="3"/>
    <s v="Outdoors Sport"/>
  </r>
  <r>
    <s v="SO0165"/>
    <x v="108"/>
    <s v="PD0019"/>
    <x v="62"/>
    <n v="0.06"/>
    <x v="490"/>
    <s v="SO0165-PD0019"/>
    <x v="11"/>
    <s v="Gym &amp; Fitness"/>
  </r>
  <r>
    <s v="SO0165"/>
    <x v="108"/>
    <s v="PD0020"/>
    <x v="50"/>
    <n v="0.16"/>
    <x v="491"/>
    <s v="SO0165-PD0020"/>
    <x v="8"/>
    <s v="Gym &amp; Fitness"/>
  </r>
  <r>
    <s v="SO0165"/>
    <x v="108"/>
    <s v="PD0010"/>
    <x v="68"/>
    <n v="0.17"/>
    <x v="492"/>
    <s v="SO0165-PD0010"/>
    <x v="5"/>
    <s v="Hiking &amp; Camping"/>
  </r>
  <r>
    <s v="SO0165"/>
    <x v="108"/>
    <s v="PD0005"/>
    <x v="27"/>
    <n v="0.12"/>
    <x v="493"/>
    <s v="SO0165-PD0005"/>
    <x v="19"/>
    <s v="Golf"/>
  </r>
  <r>
    <s v="SO0165"/>
    <x v="108"/>
    <s v="PD0016"/>
    <x v="75"/>
    <n v="0.25"/>
    <x v="118"/>
    <s v="SO0165-PD0016"/>
    <x v="18"/>
    <s v="Gym &amp; Fitness"/>
  </r>
  <r>
    <s v="SO0166"/>
    <x v="109"/>
    <s v="PD0020"/>
    <x v="16"/>
    <n v="0.06"/>
    <x v="494"/>
    <s v="SO0166-PD0020"/>
    <x v="8"/>
    <s v="Gym &amp; Fitness"/>
  </r>
  <r>
    <s v="SO0166"/>
    <x v="109"/>
    <s v="PD0009"/>
    <x v="22"/>
    <n v="0.12"/>
    <x v="495"/>
    <s v="SO0166-PD0009"/>
    <x v="10"/>
    <s v="Hiking &amp; Camping"/>
  </r>
  <r>
    <s v="SO0167"/>
    <x v="110"/>
    <s v="PD0006"/>
    <x v="24"/>
    <n v="0.13"/>
    <x v="496"/>
    <s v="SO0167-PD0006"/>
    <x v="13"/>
    <s v="Golf"/>
  </r>
  <r>
    <s v="SO0167"/>
    <x v="110"/>
    <s v="PD0012"/>
    <x v="93"/>
    <n v="0.05"/>
    <x v="348"/>
    <s v="SO0167-PD0012"/>
    <x v="7"/>
    <s v="Bicycle"/>
  </r>
  <r>
    <s v="SO0167"/>
    <x v="110"/>
    <s v="PD0010"/>
    <x v="119"/>
    <n v="0.23"/>
    <x v="497"/>
    <s v="SO0167-PD0010"/>
    <x v="5"/>
    <s v="Hiking &amp; Camping"/>
  </r>
  <r>
    <s v="SO0168"/>
    <x v="111"/>
    <s v="PD0012"/>
    <x v="49"/>
    <n v="0.12"/>
    <x v="498"/>
    <s v="SO0168-PD0012"/>
    <x v="7"/>
    <s v="Bicycle"/>
  </r>
  <r>
    <s v="SO0168"/>
    <x v="111"/>
    <s v="PD0001"/>
    <x v="42"/>
    <n v="0.19"/>
    <x v="499"/>
    <s v="SO0168-PD0001"/>
    <x v="12"/>
    <s v="Fishing Equipment"/>
  </r>
  <r>
    <s v="SO0169"/>
    <x v="112"/>
    <s v="PD0007"/>
    <x v="118"/>
    <n v="7.0000000000000007E-2"/>
    <x v="500"/>
    <s v="SO0169-PD0007"/>
    <x v="9"/>
    <s v="Golf"/>
  </r>
  <r>
    <s v="SO0169"/>
    <x v="112"/>
    <s v="PD0002"/>
    <x v="110"/>
    <n v="0.16"/>
    <x v="501"/>
    <s v="SO0169-PD0002"/>
    <x v="0"/>
    <s v="Fishing Equipment"/>
  </r>
  <r>
    <s v="SO0170"/>
    <x v="112"/>
    <s v="PD0001"/>
    <x v="118"/>
    <n v="0.19"/>
    <x v="502"/>
    <s v="SO0170-PD0001"/>
    <x v="12"/>
    <s v="Fishing Equipment"/>
  </r>
  <r>
    <s v="SO0170"/>
    <x v="112"/>
    <s v="PD0008"/>
    <x v="48"/>
    <n v="0.11"/>
    <x v="503"/>
    <s v="SO0170-PD0008"/>
    <x v="3"/>
    <s v="Outdoors Sport"/>
  </r>
  <r>
    <s v="SO0170"/>
    <x v="112"/>
    <s v="PD0019"/>
    <x v="119"/>
    <n v="0.19"/>
    <x v="504"/>
    <s v="SO0170-PD0019"/>
    <x v="11"/>
    <s v="Gym &amp; Fitness"/>
  </r>
  <r>
    <s v="SO0170"/>
    <x v="112"/>
    <s v="PD0002"/>
    <x v="37"/>
    <n v="0.05"/>
    <x v="505"/>
    <s v="SO0170-PD0002"/>
    <x v="0"/>
    <s v="Fishing Equipment"/>
  </r>
  <r>
    <s v="SO0171"/>
    <x v="113"/>
    <s v="PD0002"/>
    <x v="66"/>
    <n v="0.14000000000000001"/>
    <x v="506"/>
    <s v="SO0171-PD0002"/>
    <x v="0"/>
    <s v="Fishing Equipment"/>
  </r>
  <r>
    <s v="SO0171"/>
    <x v="113"/>
    <s v="PD0010"/>
    <x v="2"/>
    <n v="0.21"/>
    <x v="507"/>
    <s v="SO0171-PD0010"/>
    <x v="5"/>
    <s v="Hiking &amp; Camping"/>
  </r>
  <r>
    <s v="SO0171"/>
    <x v="113"/>
    <s v="PD0014"/>
    <x v="52"/>
    <n v="0.2"/>
    <x v="508"/>
    <s v="SO0171-PD0014"/>
    <x v="4"/>
    <s v="Futsal"/>
  </r>
  <r>
    <s v="SO0172"/>
    <x v="114"/>
    <s v="PD0012"/>
    <x v="60"/>
    <n v="0.15"/>
    <x v="509"/>
    <s v="SO0172-PD0012"/>
    <x v="7"/>
    <s v="Bicycle"/>
  </r>
  <r>
    <s v="SO0172"/>
    <x v="114"/>
    <s v="PD0019"/>
    <x v="27"/>
    <n v="0.24"/>
    <x v="510"/>
    <s v="SO0172-PD0019"/>
    <x v="11"/>
    <s v="Gym &amp; Fitness"/>
  </r>
  <r>
    <s v="SO0172"/>
    <x v="114"/>
    <s v="PD0011"/>
    <x v="34"/>
    <n v="0.17"/>
    <x v="511"/>
    <s v="SO0172-PD0011"/>
    <x v="2"/>
    <s v="Bicycle"/>
  </r>
  <r>
    <s v="SO0173"/>
    <x v="114"/>
    <s v="PD0002"/>
    <x v="89"/>
    <n v="0.08"/>
    <x v="512"/>
    <s v="SO0173-PD0002"/>
    <x v="0"/>
    <s v="Fishing Equipment"/>
  </r>
  <r>
    <s v="SO0173"/>
    <x v="114"/>
    <s v="PD0016"/>
    <x v="82"/>
    <n v="0.23"/>
    <x v="513"/>
    <s v="SO0173-PD0016"/>
    <x v="18"/>
    <s v="Gym &amp; Fitness"/>
  </r>
  <r>
    <s v="SO0173"/>
    <x v="114"/>
    <s v="PD0007"/>
    <x v="115"/>
    <n v="0.21"/>
    <x v="514"/>
    <s v="SO0173-PD0007"/>
    <x v="9"/>
    <s v="Golf"/>
  </r>
  <r>
    <s v="SO0173"/>
    <x v="114"/>
    <s v="PD0009"/>
    <x v="76"/>
    <n v="0.06"/>
    <x v="515"/>
    <s v="SO0173-PD0009"/>
    <x v="10"/>
    <s v="Hiking &amp; Camping"/>
  </r>
  <r>
    <s v="SO0173"/>
    <x v="114"/>
    <s v="PD0006"/>
    <x v="55"/>
    <n v="0.13"/>
    <x v="516"/>
    <s v="SO0173-PD0006"/>
    <x v="13"/>
    <s v="Golf"/>
  </r>
  <r>
    <s v="SO0173"/>
    <x v="114"/>
    <s v="PD0004"/>
    <x v="45"/>
    <n v="0.19"/>
    <x v="517"/>
    <s v="SO0173-PD0004"/>
    <x v="15"/>
    <s v="Billiard"/>
  </r>
  <r>
    <s v="SO0174"/>
    <x v="115"/>
    <s v="PD0013"/>
    <x v="50"/>
    <n v="0.24"/>
    <x v="518"/>
    <s v="SO0174-PD0013"/>
    <x v="16"/>
    <s v="Basketball"/>
  </r>
  <r>
    <s v="SO0174"/>
    <x v="115"/>
    <s v="PD0011"/>
    <x v="56"/>
    <n v="0.09"/>
    <x v="519"/>
    <s v="SO0174-PD0011"/>
    <x v="2"/>
    <s v="Bicycle"/>
  </r>
  <r>
    <s v="SO0174"/>
    <x v="115"/>
    <s v="PD0017"/>
    <x v="64"/>
    <n v="0.11"/>
    <x v="520"/>
    <s v="SO0174-PD0017"/>
    <x v="17"/>
    <s v="Gym &amp; Fitness"/>
  </r>
  <r>
    <s v="SO0174"/>
    <x v="115"/>
    <s v="PD0001"/>
    <x v="94"/>
    <n v="0.1"/>
    <x v="521"/>
    <s v="SO0174-PD0001"/>
    <x v="12"/>
    <s v="Fishing Equipment"/>
  </r>
  <r>
    <s v="SO0175"/>
    <x v="116"/>
    <s v="PD0020"/>
    <x v="14"/>
    <n v="0.05"/>
    <x v="522"/>
    <s v="SO0175-PD0020"/>
    <x v="8"/>
    <s v="Gym &amp; Fitness"/>
  </r>
  <r>
    <s v="SO0175"/>
    <x v="116"/>
    <s v="PD0004"/>
    <x v="104"/>
    <n v="0.14000000000000001"/>
    <x v="523"/>
    <s v="SO0175-PD0004"/>
    <x v="15"/>
    <s v="Billiard"/>
  </r>
  <r>
    <s v="SO0175"/>
    <x v="116"/>
    <s v="PD0009"/>
    <x v="119"/>
    <n v="0.15"/>
    <x v="524"/>
    <s v="SO0175-PD0009"/>
    <x v="10"/>
    <s v="Hiking &amp; Camping"/>
  </r>
  <r>
    <s v="SO0175"/>
    <x v="116"/>
    <s v="PD0014"/>
    <x v="45"/>
    <n v="0.21"/>
    <x v="525"/>
    <s v="SO0175-PD0014"/>
    <x v="4"/>
    <s v="Futsal"/>
  </r>
  <r>
    <s v="SO0176"/>
    <x v="117"/>
    <s v="PD0011"/>
    <x v="124"/>
    <n v="0.24"/>
    <x v="526"/>
    <s v="SO0176-PD0011"/>
    <x v="2"/>
    <s v="Bicycle"/>
  </r>
  <r>
    <s v="SO0176"/>
    <x v="117"/>
    <s v="PD0010"/>
    <x v="108"/>
    <n v="0.22"/>
    <x v="527"/>
    <s v="SO0176-PD0010"/>
    <x v="5"/>
    <s v="Hiking &amp; Camping"/>
  </r>
  <r>
    <s v="SO0176"/>
    <x v="117"/>
    <s v="PD0014"/>
    <x v="112"/>
    <n v="0.23"/>
    <x v="528"/>
    <s v="SO0176-PD0014"/>
    <x v="4"/>
    <s v="Futsal"/>
  </r>
  <r>
    <s v="SO0176"/>
    <x v="117"/>
    <s v="PD0012"/>
    <x v="12"/>
    <n v="0.16"/>
    <x v="529"/>
    <s v="SO0176-PD0012"/>
    <x v="7"/>
    <s v="Bicycle"/>
  </r>
  <r>
    <s v="SO0177"/>
    <x v="118"/>
    <s v="PD0008"/>
    <x v="49"/>
    <n v="0.18"/>
    <x v="530"/>
    <s v="SO0177-PD0008"/>
    <x v="3"/>
    <s v="Outdoors Sport"/>
  </r>
  <r>
    <s v="SO0177"/>
    <x v="118"/>
    <s v="PD0011"/>
    <x v="79"/>
    <n v="0.12"/>
    <x v="531"/>
    <s v="SO0177-PD0011"/>
    <x v="2"/>
    <s v="Bicycle"/>
  </r>
  <r>
    <s v="SO0177"/>
    <x v="118"/>
    <s v="PD0002"/>
    <x v="35"/>
    <n v="0.21"/>
    <x v="532"/>
    <s v="SO0177-PD0002"/>
    <x v="0"/>
    <s v="Fishing Equipment"/>
  </r>
  <r>
    <s v="SO0178"/>
    <x v="118"/>
    <s v="PD0012"/>
    <x v="29"/>
    <n v="0.22"/>
    <x v="533"/>
    <s v="SO0178-PD0012"/>
    <x v="7"/>
    <s v="Bicycle"/>
  </r>
  <r>
    <s v="SO0178"/>
    <x v="118"/>
    <s v="PD0016"/>
    <x v="72"/>
    <n v="0.19"/>
    <x v="534"/>
    <s v="SO0178-PD0016"/>
    <x v="18"/>
    <s v="Gym &amp; Fitness"/>
  </r>
  <r>
    <s v="SO0178"/>
    <x v="118"/>
    <s v="PD0002"/>
    <x v="66"/>
    <n v="0.22"/>
    <x v="535"/>
    <s v="SO0178-PD0002"/>
    <x v="0"/>
    <s v="Fishing Equipment"/>
  </r>
  <r>
    <s v="SO0178"/>
    <x v="118"/>
    <s v="PD0005"/>
    <x v="83"/>
    <n v="0.22"/>
    <x v="536"/>
    <s v="SO0178-PD0005"/>
    <x v="19"/>
    <s v="Golf"/>
  </r>
  <r>
    <s v="SO0179"/>
    <x v="119"/>
    <s v="PD0001"/>
    <x v="104"/>
    <n v="0.15"/>
    <x v="537"/>
    <s v="SO0179-PD0001"/>
    <x v="12"/>
    <s v="Fishing Equipment"/>
  </r>
  <r>
    <s v="SO0179"/>
    <x v="119"/>
    <s v="PD0008"/>
    <x v="49"/>
    <n v="0.12"/>
    <x v="538"/>
    <s v="SO0179-PD0008"/>
    <x v="3"/>
    <s v="Outdoors Sport"/>
  </r>
  <r>
    <s v="SO0180"/>
    <x v="120"/>
    <s v="PD0007"/>
    <x v="14"/>
    <n v="0.05"/>
    <x v="539"/>
    <s v="SO0180-PD0007"/>
    <x v="9"/>
    <s v="Golf"/>
  </r>
  <r>
    <s v="SO0181"/>
    <x v="120"/>
    <s v="PD0015"/>
    <x v="124"/>
    <n v="7.0000000000000007E-2"/>
    <x v="540"/>
    <s v="SO0181-PD0015"/>
    <x v="1"/>
    <s v="Gym &amp; Fitness"/>
  </r>
  <r>
    <s v="SO0181"/>
    <x v="120"/>
    <s v="PD0005"/>
    <x v="121"/>
    <n v="0.21"/>
    <x v="541"/>
    <s v="SO0181-PD0005"/>
    <x v="19"/>
    <s v="Golf"/>
  </r>
  <r>
    <s v="SO0181"/>
    <x v="120"/>
    <s v="PD0013"/>
    <x v="46"/>
    <n v="0.1"/>
    <x v="542"/>
    <s v="SO0181-PD0013"/>
    <x v="16"/>
    <s v="Basketball"/>
  </r>
  <r>
    <s v="SO0182"/>
    <x v="121"/>
    <s v="PD0017"/>
    <x v="27"/>
    <n v="0.16"/>
    <x v="543"/>
    <s v="SO0182-PD0017"/>
    <x v="17"/>
    <s v="Gym &amp; Fitness"/>
  </r>
  <r>
    <s v="SO0183"/>
    <x v="122"/>
    <s v="PD0012"/>
    <x v="45"/>
    <n v="7.0000000000000007E-2"/>
    <x v="544"/>
    <s v="SO0183-PD0012"/>
    <x v="7"/>
    <s v="Bicycle"/>
  </r>
  <r>
    <s v="SO0183"/>
    <x v="122"/>
    <s v="PD0014"/>
    <x v="100"/>
    <n v="0.19"/>
    <x v="545"/>
    <s v="SO0183-PD0014"/>
    <x v="4"/>
    <s v="Futsal"/>
  </r>
  <r>
    <s v="SO0183"/>
    <x v="122"/>
    <s v="PD0016"/>
    <x v="88"/>
    <n v="0.09"/>
    <x v="546"/>
    <s v="SO0183-PD0016"/>
    <x v="18"/>
    <s v="Gym &amp; Fitness"/>
  </r>
  <r>
    <s v="SO0184"/>
    <x v="122"/>
    <s v="PD0007"/>
    <x v="47"/>
    <n v="0.19"/>
    <x v="547"/>
    <s v="SO0184-PD0007"/>
    <x v="9"/>
    <s v="Golf"/>
  </r>
  <r>
    <s v="SO0184"/>
    <x v="122"/>
    <s v="PD0020"/>
    <x v="28"/>
    <n v="0.06"/>
    <x v="548"/>
    <s v="SO0184-PD0020"/>
    <x v="8"/>
    <s v="Gym &amp; Fitness"/>
  </r>
  <r>
    <s v="SO0185"/>
    <x v="123"/>
    <s v="PD0019"/>
    <x v="74"/>
    <n v="0.16"/>
    <x v="549"/>
    <s v="SO0185-PD0019"/>
    <x v="11"/>
    <s v="Gym &amp; Fitness"/>
  </r>
  <r>
    <s v="SO0185"/>
    <x v="123"/>
    <s v="PD0013"/>
    <x v="65"/>
    <n v="7.0000000000000007E-2"/>
    <x v="550"/>
    <s v="SO0185-PD0013"/>
    <x v="16"/>
    <s v="Basketball"/>
  </r>
  <r>
    <s v="SO0185"/>
    <x v="123"/>
    <s v="PD0003"/>
    <x v="81"/>
    <n v="0.18"/>
    <x v="551"/>
    <s v="SO0185-PD0003"/>
    <x v="14"/>
    <s v="Billiard"/>
  </r>
  <r>
    <s v="SO0185"/>
    <x v="123"/>
    <s v="PD0005"/>
    <x v="67"/>
    <n v="0.23"/>
    <x v="552"/>
    <s v="SO0185-PD0005"/>
    <x v="19"/>
    <s v="Golf"/>
  </r>
  <r>
    <s v="SO0186"/>
    <x v="124"/>
    <s v="PD0002"/>
    <x v="107"/>
    <n v="0.15"/>
    <x v="553"/>
    <s v="SO0186-PD0002"/>
    <x v="0"/>
    <s v="Fishing Equipment"/>
  </r>
  <r>
    <s v="SO0187"/>
    <x v="124"/>
    <s v="PD0018"/>
    <x v="49"/>
    <n v="0.13"/>
    <x v="554"/>
    <s v="SO0187-PD0018"/>
    <x v="6"/>
    <s v="Gym &amp; Fitness"/>
  </r>
  <r>
    <s v="SO0187"/>
    <x v="124"/>
    <s v="PD0004"/>
    <x v="49"/>
    <n v="0.14000000000000001"/>
    <x v="555"/>
    <s v="SO0187-PD0004"/>
    <x v="15"/>
    <s v="Billiard"/>
  </r>
  <r>
    <s v="SO0187"/>
    <x v="124"/>
    <s v="PD0002"/>
    <x v="34"/>
    <n v="0.05"/>
    <x v="556"/>
    <s v="SO0187-PD0002"/>
    <x v="0"/>
    <s v="Fishing Equipment"/>
  </r>
  <r>
    <s v="SO0188"/>
    <x v="125"/>
    <s v="PD0004"/>
    <x v="1"/>
    <n v="0.15"/>
    <x v="557"/>
    <s v="SO0188-PD0004"/>
    <x v="15"/>
    <s v="Billiard"/>
  </r>
  <r>
    <s v="SO0188"/>
    <x v="125"/>
    <s v="PD0020"/>
    <x v="43"/>
    <n v="0.1"/>
    <x v="558"/>
    <s v="SO0188-PD0020"/>
    <x v="8"/>
    <s v="Gym &amp; Fitness"/>
  </r>
  <r>
    <s v="SO0188"/>
    <x v="125"/>
    <s v="PD0015"/>
    <x v="66"/>
    <n v="0.11"/>
    <x v="559"/>
    <s v="SO0188-PD0015"/>
    <x v="1"/>
    <s v="Gym &amp; Fitness"/>
  </r>
  <r>
    <s v="SO0188"/>
    <x v="125"/>
    <s v="PD0007"/>
    <x v="34"/>
    <n v="0.11"/>
    <x v="560"/>
    <s v="SO0188-PD0007"/>
    <x v="9"/>
    <s v="Golf"/>
  </r>
  <r>
    <s v="SO0189"/>
    <x v="126"/>
    <s v="PD0007"/>
    <x v="71"/>
    <n v="0.22"/>
    <x v="561"/>
    <s v="SO0189-PD0007"/>
    <x v="9"/>
    <s v="Golf"/>
  </r>
  <r>
    <s v="SO0190"/>
    <x v="127"/>
    <s v="PD0005"/>
    <x v="72"/>
    <n v="0.08"/>
    <x v="562"/>
    <s v="SO0190-PD0005"/>
    <x v="19"/>
    <s v="Golf"/>
  </r>
  <r>
    <s v="SO0190"/>
    <x v="127"/>
    <s v="PD0001"/>
    <x v="22"/>
    <n v="0.11"/>
    <x v="563"/>
    <s v="SO0190-PD0001"/>
    <x v="12"/>
    <s v="Fishing Equipment"/>
  </r>
  <r>
    <s v="SO0190"/>
    <x v="127"/>
    <s v="PD0009"/>
    <x v="90"/>
    <n v="0.05"/>
    <x v="564"/>
    <s v="SO0190-PD0009"/>
    <x v="10"/>
    <s v="Hiking &amp; Camping"/>
  </r>
  <r>
    <s v="SO0191"/>
    <x v="128"/>
    <s v="PD0013"/>
    <x v="96"/>
    <n v="0.19"/>
    <x v="565"/>
    <s v="SO0191-PD0013"/>
    <x v="16"/>
    <s v="Basketball"/>
  </r>
  <r>
    <s v="SO0191"/>
    <x v="128"/>
    <s v="PD0009"/>
    <x v="4"/>
    <n v="0.19"/>
    <x v="566"/>
    <s v="SO0191-PD0009"/>
    <x v="10"/>
    <s v="Hiking &amp; Camping"/>
  </r>
  <r>
    <s v="SO0191"/>
    <x v="128"/>
    <s v="PD0002"/>
    <x v="56"/>
    <n v="0.17"/>
    <x v="567"/>
    <s v="SO0191-PD0002"/>
    <x v="0"/>
    <s v="Fishing Equipment"/>
  </r>
  <r>
    <s v="SO0192"/>
    <x v="128"/>
    <s v="PD0017"/>
    <x v="114"/>
    <n v="0.12"/>
    <x v="568"/>
    <s v="SO0192-PD0017"/>
    <x v="17"/>
    <s v="Gym &amp; Fitness"/>
  </r>
  <r>
    <s v="SO0192"/>
    <x v="128"/>
    <s v="PD0004"/>
    <x v="37"/>
    <n v="0.14000000000000001"/>
    <x v="569"/>
    <s v="SO0192-PD0004"/>
    <x v="15"/>
    <s v="Billiard"/>
  </r>
  <r>
    <s v="SO0193"/>
    <x v="129"/>
    <s v="PD0012"/>
    <x v="25"/>
    <n v="0.16"/>
    <x v="570"/>
    <s v="SO0193-PD0012"/>
    <x v="7"/>
    <s v="Bicycle"/>
  </r>
  <r>
    <s v="SO0193"/>
    <x v="129"/>
    <s v="PD0008"/>
    <x v="85"/>
    <n v="7.0000000000000007E-2"/>
    <x v="571"/>
    <s v="SO0193-PD0008"/>
    <x v="3"/>
    <s v="Outdoors Sport"/>
  </r>
  <r>
    <s v="SO0193"/>
    <x v="129"/>
    <s v="PD0015"/>
    <x v="43"/>
    <n v="0.11"/>
    <x v="572"/>
    <s v="SO0193-PD0015"/>
    <x v="1"/>
    <s v="Gym &amp; Fitness"/>
  </r>
  <r>
    <s v="SO0194"/>
    <x v="129"/>
    <s v="PD0009"/>
    <x v="75"/>
    <n v="0.06"/>
    <x v="573"/>
    <s v="SO0194-PD0009"/>
    <x v="10"/>
    <s v="Hiking &amp; Camping"/>
  </r>
  <r>
    <s v="SO0194"/>
    <x v="129"/>
    <s v="PD0004"/>
    <x v="46"/>
    <n v="0.17"/>
    <x v="574"/>
    <s v="SO0194-PD0004"/>
    <x v="15"/>
    <s v="Billiard"/>
  </r>
  <r>
    <s v="SO0195"/>
    <x v="130"/>
    <s v="PD0009"/>
    <x v="85"/>
    <n v="0.23"/>
    <x v="575"/>
    <s v="SO0195-PD0009"/>
    <x v="10"/>
    <s v="Hiking &amp; Camping"/>
  </r>
  <r>
    <s v="SO0196"/>
    <x v="131"/>
    <s v="PD0003"/>
    <x v="8"/>
    <n v="0.15"/>
    <x v="576"/>
    <s v="SO0196-PD0003"/>
    <x v="14"/>
    <s v="Billiard"/>
  </r>
  <r>
    <s v="SO0196"/>
    <x v="131"/>
    <s v="PD0010"/>
    <x v="82"/>
    <n v="0.2"/>
    <x v="577"/>
    <s v="SO0196-PD0010"/>
    <x v="5"/>
    <s v="Hiking &amp; Camping"/>
  </r>
  <r>
    <s v="SO0197"/>
    <x v="131"/>
    <s v="PD0014"/>
    <x v="11"/>
    <n v="0.25"/>
    <x v="578"/>
    <s v="SO0197-PD0014"/>
    <x v="4"/>
    <s v="Futsal"/>
  </r>
  <r>
    <s v="SO0197"/>
    <x v="131"/>
    <s v="PD0001"/>
    <x v="108"/>
    <n v="0.19"/>
    <x v="579"/>
    <s v="SO0197-PD0001"/>
    <x v="12"/>
    <s v="Fishing Equipment"/>
  </r>
  <r>
    <s v="SO0197"/>
    <x v="131"/>
    <s v="PD0017"/>
    <x v="79"/>
    <n v="0.05"/>
    <x v="580"/>
    <s v="SO0197-PD0017"/>
    <x v="17"/>
    <s v="Gym &amp; Fitness"/>
  </r>
  <r>
    <s v="SO0198"/>
    <x v="131"/>
    <s v="PD0005"/>
    <x v="77"/>
    <n v="0.22"/>
    <x v="581"/>
    <s v="SO0198-PD0005"/>
    <x v="19"/>
    <s v="Golf"/>
  </r>
  <r>
    <s v="SO0198"/>
    <x v="131"/>
    <s v="PD0009"/>
    <x v="120"/>
    <n v="0.19"/>
    <x v="582"/>
    <s v="SO0198-PD0009"/>
    <x v="10"/>
    <s v="Hiking &amp; Camping"/>
  </r>
  <r>
    <s v="SO0199"/>
    <x v="132"/>
    <s v="PD0017"/>
    <x v="82"/>
    <n v="0.11"/>
    <x v="583"/>
    <s v="SO0199-PD0017"/>
    <x v="17"/>
    <s v="Gym &amp; Fitness"/>
  </r>
  <r>
    <s v="SO0199"/>
    <x v="132"/>
    <s v="PD0001"/>
    <x v="109"/>
    <n v="0.19"/>
    <x v="584"/>
    <s v="SO0199-PD0001"/>
    <x v="12"/>
    <s v="Fishing Equipment"/>
  </r>
  <r>
    <s v="SO0199"/>
    <x v="132"/>
    <s v="PD0006"/>
    <x v="84"/>
    <n v="0.11"/>
    <x v="585"/>
    <s v="SO0199-PD0006"/>
    <x v="13"/>
    <s v="Golf"/>
  </r>
  <r>
    <s v="SO0199"/>
    <x v="132"/>
    <s v="PD0009"/>
    <x v="106"/>
    <n v="0.21"/>
    <x v="586"/>
    <s v="SO0199-PD0009"/>
    <x v="10"/>
    <s v="Hiking &amp; Camping"/>
  </r>
  <r>
    <s v="SO0199"/>
    <x v="132"/>
    <s v="PD0019"/>
    <x v="78"/>
    <n v="0.18"/>
    <x v="587"/>
    <s v="SO0199-PD0019"/>
    <x v="11"/>
    <s v="Gym &amp; Fitness"/>
  </r>
  <r>
    <s v="SO0199"/>
    <x v="132"/>
    <s v="PD0015"/>
    <x v="12"/>
    <n v="0.25"/>
    <x v="588"/>
    <s v="SO0199-PD0015"/>
    <x v="1"/>
    <s v="Gym &amp; Fitness"/>
  </r>
  <r>
    <s v="SO0200"/>
    <x v="133"/>
    <s v="PD0009"/>
    <x v="60"/>
    <n v="7.0000000000000007E-2"/>
    <x v="589"/>
    <s v="SO0200-PD0009"/>
    <x v="10"/>
    <s v="Hiking &amp; Camping"/>
  </r>
  <r>
    <s v="SO0200"/>
    <x v="133"/>
    <s v="PD0003"/>
    <x v="20"/>
    <n v="0.2"/>
    <x v="590"/>
    <s v="SO0200-PD0003"/>
    <x v="14"/>
    <s v="Billiard"/>
  </r>
  <r>
    <s v="SO0200"/>
    <x v="133"/>
    <s v="PD0010"/>
    <x v="45"/>
    <n v="0.16"/>
    <x v="591"/>
    <s v="SO0200-PD0010"/>
    <x v="5"/>
    <s v="Hiking &amp; Camping"/>
  </r>
  <r>
    <s v="SO0200"/>
    <x v="133"/>
    <s v="PD0013"/>
    <x v="57"/>
    <n v="0.16"/>
    <x v="592"/>
    <s v="SO0200-PD0013"/>
    <x v="16"/>
    <s v="Basketball"/>
  </r>
  <r>
    <s v="SO0201"/>
    <x v="134"/>
    <s v="PD0010"/>
    <x v="63"/>
    <n v="0.05"/>
    <x v="593"/>
    <s v="SO0201-PD0010"/>
    <x v="5"/>
    <s v="Hiking &amp; Camping"/>
  </r>
  <r>
    <s v="SO0201"/>
    <x v="134"/>
    <s v="PD0019"/>
    <x v="125"/>
    <n v="0.2"/>
    <x v="594"/>
    <s v="SO0201-PD0019"/>
    <x v="11"/>
    <s v="Gym &amp; Fitness"/>
  </r>
  <r>
    <s v="SO0202"/>
    <x v="134"/>
    <s v="PD0020"/>
    <x v="4"/>
    <n v="0.23"/>
    <x v="595"/>
    <s v="SO0202-PD0020"/>
    <x v="8"/>
    <s v="Gym &amp; Fitness"/>
  </r>
  <r>
    <s v="SO0202"/>
    <x v="134"/>
    <s v="PD0009"/>
    <x v="46"/>
    <n v="0.12"/>
    <x v="596"/>
    <s v="SO0202-PD0009"/>
    <x v="10"/>
    <s v="Hiking &amp; Camping"/>
  </r>
  <r>
    <s v="SO0202"/>
    <x v="134"/>
    <s v="PD0006"/>
    <x v="66"/>
    <n v="0.06"/>
    <x v="597"/>
    <s v="SO0202-PD0006"/>
    <x v="13"/>
    <s v="Golf"/>
  </r>
  <r>
    <s v="SO0203"/>
    <x v="135"/>
    <s v="PD0012"/>
    <x v="114"/>
    <n v="0.11"/>
    <x v="598"/>
    <s v="SO0203-PD0012"/>
    <x v="7"/>
    <s v="Bicycle"/>
  </r>
  <r>
    <s v="SO0203"/>
    <x v="135"/>
    <s v="PD0013"/>
    <x v="77"/>
    <n v="0.17"/>
    <x v="599"/>
    <s v="SO0203-PD0013"/>
    <x v="16"/>
    <s v="Basketball"/>
  </r>
  <r>
    <s v="SO0203"/>
    <x v="135"/>
    <s v="PD0018"/>
    <x v="59"/>
    <n v="0.24"/>
    <x v="600"/>
    <s v="SO0203-PD0018"/>
    <x v="6"/>
    <s v="Gym &amp; Fitness"/>
  </r>
  <r>
    <s v="SO0203"/>
    <x v="135"/>
    <s v="PD0001"/>
    <x v="47"/>
    <n v="0.09"/>
    <x v="601"/>
    <s v="SO0203-PD0001"/>
    <x v="12"/>
    <s v="Fishing Equipment"/>
  </r>
  <r>
    <s v="SO0204"/>
    <x v="135"/>
    <s v="PD0004"/>
    <x v="80"/>
    <n v="0.1"/>
    <x v="602"/>
    <s v="SO0204-PD0004"/>
    <x v="15"/>
    <s v="Billiard"/>
  </r>
  <r>
    <s v="SO0204"/>
    <x v="135"/>
    <s v="PD0007"/>
    <x v="74"/>
    <n v="0.22"/>
    <x v="603"/>
    <s v="SO0204-PD0007"/>
    <x v="9"/>
    <s v="Golf"/>
  </r>
  <r>
    <s v="SO0204"/>
    <x v="135"/>
    <s v="PD0008"/>
    <x v="27"/>
    <n v="0.15"/>
    <x v="604"/>
    <s v="SO0204-PD0008"/>
    <x v="3"/>
    <s v="Outdoors Sport"/>
  </r>
  <r>
    <s v="SO0205"/>
    <x v="136"/>
    <s v="PD0012"/>
    <x v="95"/>
    <n v="0.15"/>
    <x v="605"/>
    <s v="SO0205-PD0012"/>
    <x v="7"/>
    <s v="Bicycle"/>
  </r>
  <r>
    <s v="SO0205"/>
    <x v="136"/>
    <s v="PD0017"/>
    <x v="33"/>
    <n v="0.24"/>
    <x v="606"/>
    <s v="SO0205-PD0017"/>
    <x v="17"/>
    <s v="Gym &amp; Fitness"/>
  </r>
  <r>
    <s v="SO0205"/>
    <x v="136"/>
    <s v="PD0013"/>
    <x v="5"/>
    <n v="0.13"/>
    <x v="607"/>
    <s v="SO0205-PD0013"/>
    <x v="16"/>
    <s v="Basketball"/>
  </r>
  <r>
    <s v="SO0206"/>
    <x v="136"/>
    <s v="PD0007"/>
    <x v="66"/>
    <n v="0.15"/>
    <x v="561"/>
    <s v="SO0206-PD0007"/>
    <x v="9"/>
    <s v="Golf"/>
  </r>
  <r>
    <s v="SO0206"/>
    <x v="136"/>
    <s v="PD0014"/>
    <x v="115"/>
    <n v="0.08"/>
    <x v="608"/>
    <s v="SO0206-PD0014"/>
    <x v="4"/>
    <s v="Futsal"/>
  </r>
  <r>
    <s v="SO0206"/>
    <x v="136"/>
    <s v="PD0004"/>
    <x v="107"/>
    <n v="0.13"/>
    <x v="609"/>
    <s v="SO0206-PD0004"/>
    <x v="15"/>
    <s v="Billiard"/>
  </r>
  <r>
    <s v="SO0206"/>
    <x v="136"/>
    <s v="PD0020"/>
    <x v="33"/>
    <n v="0.24"/>
    <x v="610"/>
    <s v="SO0206-PD0020"/>
    <x v="8"/>
    <s v="Gym &amp; Fitness"/>
  </r>
  <r>
    <s v="SO0206"/>
    <x v="136"/>
    <s v="PD0009"/>
    <x v="48"/>
    <n v="0.18"/>
    <x v="611"/>
    <s v="SO0206-PD0009"/>
    <x v="10"/>
    <s v="Hiking &amp; Camping"/>
  </r>
  <r>
    <s v="SO0207"/>
    <x v="137"/>
    <s v="PD0005"/>
    <x v="125"/>
    <n v="0.12"/>
    <x v="612"/>
    <s v="SO0207-PD0005"/>
    <x v="19"/>
    <s v="Golf"/>
  </r>
  <r>
    <s v="SO0207"/>
    <x v="137"/>
    <s v="PD0017"/>
    <x v="52"/>
    <n v="0.11"/>
    <x v="613"/>
    <s v="SO0207-PD0017"/>
    <x v="17"/>
    <s v="Gym &amp; Fitness"/>
  </r>
  <r>
    <s v="SO0208"/>
    <x v="138"/>
    <s v="PD0020"/>
    <x v="37"/>
    <n v="0.06"/>
    <x v="614"/>
    <s v="SO0208-PD0020"/>
    <x v="8"/>
    <s v="Gym &amp; Fitness"/>
  </r>
  <r>
    <s v="SO0208"/>
    <x v="138"/>
    <s v="PD0013"/>
    <x v="57"/>
    <n v="0.1"/>
    <x v="615"/>
    <s v="SO0208-PD0013"/>
    <x v="16"/>
    <s v="Basketball"/>
  </r>
  <r>
    <s v="SO0208"/>
    <x v="138"/>
    <s v="PD0001"/>
    <x v="61"/>
    <n v="0.08"/>
    <x v="616"/>
    <s v="SO0208-PD0001"/>
    <x v="12"/>
    <s v="Fishing Equipment"/>
  </r>
  <r>
    <s v="SO0209"/>
    <x v="139"/>
    <s v="PD0018"/>
    <x v="0"/>
    <n v="0.25"/>
    <x v="617"/>
    <s v="SO0209-PD0018"/>
    <x v="6"/>
    <s v="Gym &amp; Fitness"/>
  </r>
  <r>
    <s v="SO0209"/>
    <x v="139"/>
    <s v="PD0020"/>
    <x v="60"/>
    <n v="0.16"/>
    <x v="618"/>
    <s v="SO0209-PD0020"/>
    <x v="8"/>
    <s v="Gym &amp; Fitness"/>
  </r>
  <r>
    <s v="SO0210"/>
    <x v="140"/>
    <s v="PD0008"/>
    <x v="72"/>
    <n v="0.11"/>
    <x v="619"/>
    <s v="SO0210-PD0008"/>
    <x v="3"/>
    <s v="Outdoors Sport"/>
  </r>
  <r>
    <s v="SO0210"/>
    <x v="140"/>
    <s v="PD0001"/>
    <x v="10"/>
    <n v="0.1"/>
    <x v="620"/>
    <s v="SO0210-PD0001"/>
    <x v="12"/>
    <s v="Fishing Equipment"/>
  </r>
  <r>
    <s v="SO0211"/>
    <x v="140"/>
    <s v="PD0013"/>
    <x v="91"/>
    <n v="0.17"/>
    <x v="621"/>
    <s v="SO0211-PD0013"/>
    <x v="16"/>
    <s v="Basketball"/>
  </r>
  <r>
    <s v="SO0211"/>
    <x v="140"/>
    <s v="PD0008"/>
    <x v="69"/>
    <n v="0.11"/>
    <x v="622"/>
    <s v="SO0211-PD0008"/>
    <x v="3"/>
    <s v="Outdoors Sport"/>
  </r>
  <r>
    <s v="SO0211"/>
    <x v="140"/>
    <s v="PD0017"/>
    <x v="44"/>
    <n v="0.16"/>
    <x v="623"/>
    <s v="SO0211-PD0017"/>
    <x v="17"/>
    <s v="Gym &amp; Fitness"/>
  </r>
  <r>
    <s v="SO0213"/>
    <x v="141"/>
    <s v="PD0013"/>
    <x v="19"/>
    <n v="0.14000000000000001"/>
    <x v="624"/>
    <s v="SO0213-PD0013"/>
    <x v="16"/>
    <s v="Basketball"/>
  </r>
  <r>
    <s v="SO0213"/>
    <x v="141"/>
    <s v="PD0012"/>
    <x v="3"/>
    <n v="0.05"/>
    <x v="625"/>
    <s v="SO0213-PD0012"/>
    <x v="7"/>
    <s v="Bicycle"/>
  </r>
  <r>
    <s v="SO0213"/>
    <x v="141"/>
    <s v="PD0006"/>
    <x v="106"/>
    <n v="0.12"/>
    <x v="626"/>
    <s v="SO0213-PD0006"/>
    <x v="13"/>
    <s v="Golf"/>
  </r>
  <r>
    <s v="SO0213"/>
    <x v="141"/>
    <s v="PD0020"/>
    <x v="71"/>
    <n v="0.15"/>
    <x v="627"/>
    <s v="SO0213-PD0020"/>
    <x v="8"/>
    <s v="Gym &amp; Fitness"/>
  </r>
  <r>
    <s v="SO0214"/>
    <x v="142"/>
    <s v="PD0012"/>
    <x v="107"/>
    <n v="0.19"/>
    <x v="628"/>
    <s v="SO0214-PD0012"/>
    <x v="7"/>
    <s v="Bicycle"/>
  </r>
  <r>
    <s v="SO0214"/>
    <x v="142"/>
    <s v="PD0011"/>
    <x v="45"/>
    <n v="0.11"/>
    <x v="629"/>
    <s v="SO0214-PD0011"/>
    <x v="2"/>
    <s v="Bicycle"/>
  </r>
  <r>
    <s v="SO0214"/>
    <x v="142"/>
    <s v="PD0007"/>
    <x v="88"/>
    <n v="0.06"/>
    <x v="630"/>
    <s v="SO0214-PD0007"/>
    <x v="9"/>
    <s v="Golf"/>
  </r>
  <r>
    <s v="SO0215"/>
    <x v="142"/>
    <s v="PD0001"/>
    <x v="49"/>
    <n v="0.08"/>
    <x v="631"/>
    <s v="SO0215-PD0001"/>
    <x v="12"/>
    <s v="Fishing Equipment"/>
  </r>
  <r>
    <s v="SO0215"/>
    <x v="142"/>
    <s v="PD0009"/>
    <x v="101"/>
    <n v="0.05"/>
    <x v="632"/>
    <s v="SO0215-PD0009"/>
    <x v="10"/>
    <s v="Hiking &amp; Camping"/>
  </r>
  <r>
    <s v="SO0215"/>
    <x v="142"/>
    <s v="PD0003"/>
    <x v="112"/>
    <n v="0.21"/>
    <x v="633"/>
    <s v="SO0215-PD0003"/>
    <x v="14"/>
    <s v="Billiard"/>
  </r>
  <r>
    <s v="SO0215"/>
    <x v="142"/>
    <s v="PD0019"/>
    <x v="35"/>
    <n v="0.19"/>
    <x v="634"/>
    <s v="SO0215-PD0019"/>
    <x v="11"/>
    <s v="Gym &amp; Fitness"/>
  </r>
  <r>
    <s v="SO0215"/>
    <x v="142"/>
    <s v="PD0011"/>
    <x v="24"/>
    <n v="0.18"/>
    <x v="635"/>
    <s v="SO0215-PD0011"/>
    <x v="2"/>
    <s v="Bicycle"/>
  </r>
  <r>
    <s v="SO0215"/>
    <x v="142"/>
    <s v="PD0010"/>
    <x v="40"/>
    <n v="0.13"/>
    <x v="636"/>
    <s v="SO0215-PD0010"/>
    <x v="5"/>
    <s v="Hiking &amp; Camping"/>
  </r>
  <r>
    <s v="SO0216"/>
    <x v="142"/>
    <s v="PD0016"/>
    <x v="67"/>
    <n v="0.23"/>
    <x v="637"/>
    <s v="SO0216-PD0016"/>
    <x v="18"/>
    <s v="Gym &amp; Fitness"/>
  </r>
  <r>
    <s v="SO0216"/>
    <x v="142"/>
    <s v="PD0020"/>
    <x v="52"/>
    <n v="0.13"/>
    <x v="638"/>
    <s v="SO0216-PD0020"/>
    <x v="8"/>
    <s v="Gym &amp; Fitness"/>
  </r>
  <r>
    <s v="SO0216"/>
    <x v="142"/>
    <s v="PD0003"/>
    <x v="62"/>
    <n v="0.2"/>
    <x v="639"/>
    <s v="SO0216-PD0003"/>
    <x v="14"/>
    <s v="Billiard"/>
  </r>
  <r>
    <s v="SO0217"/>
    <x v="142"/>
    <s v="PD0002"/>
    <x v="64"/>
    <n v="0.17"/>
    <x v="640"/>
    <s v="SO0217-PD0002"/>
    <x v="0"/>
    <s v="Fishing Equipment"/>
  </r>
  <r>
    <s v="SO0217"/>
    <x v="142"/>
    <s v="PD0006"/>
    <x v="123"/>
    <n v="0.11"/>
    <x v="641"/>
    <s v="SO0217-PD0006"/>
    <x v="13"/>
    <s v="Golf"/>
  </r>
  <r>
    <s v="SO0218"/>
    <x v="143"/>
    <s v="PD0003"/>
    <x v="44"/>
    <n v="0.08"/>
    <x v="642"/>
    <s v="SO0218-PD0003"/>
    <x v="14"/>
    <s v="Billiard"/>
  </r>
  <r>
    <s v="SO0219"/>
    <x v="144"/>
    <s v="PD0003"/>
    <x v="105"/>
    <n v="0.17"/>
    <x v="643"/>
    <s v="SO0219-PD0003"/>
    <x v="14"/>
    <s v="Billiard"/>
  </r>
  <r>
    <s v="SO0219"/>
    <x v="144"/>
    <s v="PD0005"/>
    <x v="71"/>
    <n v="0.05"/>
    <x v="644"/>
    <s v="SO0219-PD0005"/>
    <x v="19"/>
    <s v="Golf"/>
  </r>
  <r>
    <s v="SO0219"/>
    <x v="144"/>
    <s v="PD0008"/>
    <x v="6"/>
    <n v="0.1"/>
    <x v="645"/>
    <s v="SO0219-PD0008"/>
    <x v="3"/>
    <s v="Outdoors Sport"/>
  </r>
  <r>
    <s v="SO0220"/>
    <x v="144"/>
    <s v="PD0005"/>
    <x v="125"/>
    <n v="0.22"/>
    <x v="646"/>
    <s v="SO0220-PD0005"/>
    <x v="19"/>
    <s v="Golf"/>
  </r>
  <r>
    <s v="SO0220"/>
    <x v="144"/>
    <s v="PD0007"/>
    <x v="86"/>
    <n v="0.23"/>
    <x v="647"/>
    <s v="SO0220-PD0007"/>
    <x v="9"/>
    <s v="Golf"/>
  </r>
  <r>
    <s v="SO0221"/>
    <x v="144"/>
    <s v="PD0008"/>
    <x v="76"/>
    <n v="7.0000000000000007E-2"/>
    <x v="648"/>
    <s v="SO0221-PD0008"/>
    <x v="3"/>
    <s v="Outdoors Sport"/>
  </r>
  <r>
    <s v="SO0221"/>
    <x v="144"/>
    <s v="PD0001"/>
    <x v="27"/>
    <n v="0.25"/>
    <x v="649"/>
    <s v="SO0221-PD0001"/>
    <x v="12"/>
    <s v="Fishing Equipment"/>
  </r>
  <r>
    <s v="SO0222"/>
    <x v="145"/>
    <s v="PD0018"/>
    <x v="24"/>
    <n v="0.24"/>
    <x v="650"/>
    <s v="SO0222-PD0018"/>
    <x v="6"/>
    <s v="Gym &amp; Fitness"/>
  </r>
  <r>
    <s v="SO0222"/>
    <x v="145"/>
    <s v="PD0013"/>
    <x v="59"/>
    <n v="0.14000000000000001"/>
    <x v="651"/>
    <s v="SO0222-PD0013"/>
    <x v="16"/>
    <s v="Basketball"/>
  </r>
  <r>
    <s v="SO0222"/>
    <x v="145"/>
    <s v="PD0012"/>
    <x v="72"/>
    <n v="0.21"/>
    <x v="652"/>
    <s v="SO0222-PD0012"/>
    <x v="7"/>
    <s v="Bicycle"/>
  </r>
  <r>
    <s v="SO0223"/>
    <x v="146"/>
    <s v="PD0003"/>
    <x v="74"/>
    <n v="0.25"/>
    <x v="401"/>
    <s v="SO0223-PD0003"/>
    <x v="14"/>
    <s v="Billiard"/>
  </r>
  <r>
    <s v="SO0223"/>
    <x v="146"/>
    <s v="PD0009"/>
    <x v="65"/>
    <n v="0.13"/>
    <x v="653"/>
    <s v="SO0223-PD0009"/>
    <x v="10"/>
    <s v="Hiking &amp; Camping"/>
  </r>
  <r>
    <s v="SO0223"/>
    <x v="146"/>
    <s v="PD0017"/>
    <x v="31"/>
    <n v="0.15"/>
    <x v="654"/>
    <s v="SO0223-PD0017"/>
    <x v="17"/>
    <s v="Gym &amp; Fitness"/>
  </r>
  <r>
    <s v="SO0223"/>
    <x v="146"/>
    <s v="PD0019"/>
    <x v="26"/>
    <n v="0.05"/>
    <x v="655"/>
    <s v="SO0223-PD0019"/>
    <x v="11"/>
    <s v="Gym &amp; Fitness"/>
  </r>
  <r>
    <s v="SO0223"/>
    <x v="146"/>
    <s v="PD0020"/>
    <x v="72"/>
    <n v="0.23"/>
    <x v="656"/>
    <s v="SO0223-PD0020"/>
    <x v="8"/>
    <s v="Gym &amp; Fitness"/>
  </r>
  <r>
    <s v="SO0224"/>
    <x v="146"/>
    <s v="PD0015"/>
    <x v="112"/>
    <n v="0.1"/>
    <x v="657"/>
    <s v="SO0224-PD0015"/>
    <x v="1"/>
    <s v="Gym &amp; Fitness"/>
  </r>
  <r>
    <s v="SO0225"/>
    <x v="147"/>
    <s v="PD0004"/>
    <x v="76"/>
    <n v="0.13"/>
    <x v="658"/>
    <s v="SO0225-PD0004"/>
    <x v="15"/>
    <s v="Billiard"/>
  </r>
  <r>
    <s v="SO0225"/>
    <x v="147"/>
    <s v="PD0013"/>
    <x v="83"/>
    <n v="0.25"/>
    <x v="659"/>
    <s v="SO0225-PD0013"/>
    <x v="16"/>
    <s v="Basketball"/>
  </r>
  <r>
    <s v="SO0225"/>
    <x v="147"/>
    <s v="PD0003"/>
    <x v="114"/>
    <n v="0.14000000000000001"/>
    <x v="660"/>
    <s v="SO0225-PD0003"/>
    <x v="14"/>
    <s v="Billiard"/>
  </r>
  <r>
    <s v="SO0225"/>
    <x v="147"/>
    <s v="PD0008"/>
    <x v="120"/>
    <n v="0.11"/>
    <x v="661"/>
    <s v="SO0225-PD0008"/>
    <x v="3"/>
    <s v="Outdoors Sport"/>
  </r>
  <r>
    <s v="SO0225"/>
    <x v="147"/>
    <s v="PD0006"/>
    <x v="18"/>
    <n v="0.09"/>
    <x v="662"/>
    <s v="SO0225-PD0006"/>
    <x v="13"/>
    <s v="Golf"/>
  </r>
  <r>
    <s v="SO0226"/>
    <x v="148"/>
    <s v="PD0008"/>
    <x v="62"/>
    <n v="0.23"/>
    <x v="663"/>
    <s v="SO0226-PD0008"/>
    <x v="3"/>
    <s v="Outdoors Sport"/>
  </r>
  <r>
    <s v="SO0226"/>
    <x v="148"/>
    <s v="PD0016"/>
    <x v="36"/>
    <n v="0.18"/>
    <x v="664"/>
    <s v="SO0226-PD0016"/>
    <x v="18"/>
    <s v="Gym &amp; Fitness"/>
  </r>
  <r>
    <s v="SO0226"/>
    <x v="148"/>
    <s v="PD0001"/>
    <x v="25"/>
    <n v="0.22"/>
    <x v="665"/>
    <s v="SO0226-PD0001"/>
    <x v="12"/>
    <s v="Fishing Equipment"/>
  </r>
  <r>
    <s v="SO0226"/>
    <x v="148"/>
    <s v="PD0017"/>
    <x v="47"/>
    <n v="0.19"/>
    <x v="666"/>
    <s v="SO0226-PD0017"/>
    <x v="17"/>
    <s v="Gym &amp; Fitness"/>
  </r>
  <r>
    <s v="SO0226"/>
    <x v="148"/>
    <s v="PD0018"/>
    <x v="52"/>
    <n v="0.21"/>
    <x v="667"/>
    <s v="SO0226-PD0018"/>
    <x v="6"/>
    <s v="Gym &amp; Fitness"/>
  </r>
  <r>
    <s v="SO0227"/>
    <x v="149"/>
    <s v="PD0010"/>
    <x v="52"/>
    <n v="7.0000000000000007E-2"/>
    <x v="668"/>
    <s v="SO0227-PD0010"/>
    <x v="5"/>
    <s v="Hiking &amp; Camping"/>
  </r>
  <r>
    <s v="SO0227"/>
    <x v="149"/>
    <s v="PD0019"/>
    <x v="69"/>
    <n v="0.2"/>
    <x v="669"/>
    <s v="SO0227-PD0019"/>
    <x v="11"/>
    <s v="Gym &amp; Fitness"/>
  </r>
  <r>
    <s v="SO0228"/>
    <x v="149"/>
    <s v="PD0007"/>
    <x v="98"/>
    <n v="0.06"/>
    <x v="670"/>
    <s v="SO0228-PD0007"/>
    <x v="9"/>
    <s v="Golf"/>
  </r>
  <r>
    <s v="SO0228"/>
    <x v="149"/>
    <s v="PD0005"/>
    <x v="17"/>
    <n v="0.15"/>
    <x v="671"/>
    <s v="SO0228-PD0005"/>
    <x v="19"/>
    <s v="Golf"/>
  </r>
  <r>
    <s v="SO0228"/>
    <x v="149"/>
    <s v="PD0002"/>
    <x v="53"/>
    <n v="0.09"/>
    <x v="672"/>
    <s v="SO0228-PD0002"/>
    <x v="0"/>
    <s v="Fishing Equipment"/>
  </r>
  <r>
    <s v="SO0228"/>
    <x v="149"/>
    <s v="PD0019"/>
    <x v="12"/>
    <n v="0.18"/>
    <x v="673"/>
    <s v="SO0228-PD0019"/>
    <x v="11"/>
    <s v="Gym &amp; Fitness"/>
  </r>
  <r>
    <s v="SO0229"/>
    <x v="150"/>
    <s v="PD0011"/>
    <x v="62"/>
    <n v="0.06"/>
    <x v="674"/>
    <s v="SO0229-PD0011"/>
    <x v="2"/>
    <s v="Bicycle"/>
  </r>
  <r>
    <s v="SO0229"/>
    <x v="150"/>
    <s v="PD0018"/>
    <x v="21"/>
    <n v="0.22"/>
    <x v="675"/>
    <s v="SO0229-PD0018"/>
    <x v="6"/>
    <s v="Gym &amp; Fitness"/>
  </r>
  <r>
    <s v="SO0230"/>
    <x v="150"/>
    <s v="PD0004"/>
    <x v="41"/>
    <n v="0.25"/>
    <x v="676"/>
    <s v="SO0230-PD0004"/>
    <x v="15"/>
    <s v="Billiard"/>
  </r>
  <r>
    <s v="SO0231"/>
    <x v="151"/>
    <s v="PD0017"/>
    <x v="66"/>
    <n v="0.05"/>
    <x v="677"/>
    <s v="SO0231-PD0017"/>
    <x v="17"/>
    <s v="Gym &amp; Fitness"/>
  </r>
  <r>
    <s v="SO0231"/>
    <x v="151"/>
    <s v="PD0006"/>
    <x v="23"/>
    <n v="0.17"/>
    <x v="678"/>
    <s v="SO0231-PD0006"/>
    <x v="13"/>
    <s v="Golf"/>
  </r>
  <r>
    <s v="SO0232"/>
    <x v="152"/>
    <s v="PD0004"/>
    <x v="9"/>
    <n v="0.08"/>
    <x v="679"/>
    <s v="SO0232-PD0004"/>
    <x v="15"/>
    <s v="Billiard"/>
  </r>
  <r>
    <s v="SO0232"/>
    <x v="152"/>
    <s v="PD0010"/>
    <x v="77"/>
    <n v="0.2"/>
    <x v="680"/>
    <s v="SO0232-PD0010"/>
    <x v="5"/>
    <s v="Hiking &amp; Camping"/>
  </r>
  <r>
    <s v="SO0233"/>
    <x v="153"/>
    <s v="PD0013"/>
    <x v="7"/>
    <n v="0.08"/>
    <x v="681"/>
    <s v="SO0233-PD0013"/>
    <x v="16"/>
    <s v="Basketball"/>
  </r>
  <r>
    <s v="SO0234"/>
    <x v="153"/>
    <s v="PD0013"/>
    <x v="47"/>
    <n v="0.09"/>
    <x v="682"/>
    <s v="SO0234-PD0013"/>
    <x v="16"/>
    <s v="Basketball"/>
  </r>
  <r>
    <s v="SO0234"/>
    <x v="153"/>
    <s v="PD0011"/>
    <x v="77"/>
    <n v="0.08"/>
    <x v="683"/>
    <s v="SO0234-PD0011"/>
    <x v="2"/>
    <s v="Bicycle"/>
  </r>
  <r>
    <s v="SO0235"/>
    <x v="154"/>
    <s v="PD0007"/>
    <x v="37"/>
    <n v="0.06"/>
    <x v="684"/>
    <s v="SO0235-PD0007"/>
    <x v="9"/>
    <s v="Golf"/>
  </r>
  <r>
    <s v="SO0236"/>
    <x v="155"/>
    <s v="PD0018"/>
    <x v="40"/>
    <n v="0.25"/>
    <x v="685"/>
    <s v="SO0236-PD0018"/>
    <x v="6"/>
    <s v="Gym &amp; Fitness"/>
  </r>
  <r>
    <s v="SO0236"/>
    <x v="155"/>
    <s v="PD0003"/>
    <x v="56"/>
    <n v="0.17"/>
    <x v="686"/>
    <s v="SO0236-PD0003"/>
    <x v="14"/>
    <s v="Billiard"/>
  </r>
  <r>
    <s v="SO0237"/>
    <x v="155"/>
    <s v="PD0019"/>
    <x v="68"/>
    <n v="0.08"/>
    <x v="687"/>
    <s v="SO0237-PD0019"/>
    <x v="11"/>
    <s v="Gym &amp; Fitness"/>
  </r>
  <r>
    <s v="SO0237"/>
    <x v="155"/>
    <s v="PD0016"/>
    <x v="94"/>
    <n v="0.1"/>
    <x v="688"/>
    <s v="SO0237-PD0016"/>
    <x v="18"/>
    <s v="Gym &amp; Fitness"/>
  </r>
  <r>
    <s v="SO0237"/>
    <x v="155"/>
    <s v="PD0005"/>
    <x v="119"/>
    <n v="0.24"/>
    <x v="689"/>
    <s v="SO0237-PD0005"/>
    <x v="19"/>
    <s v="Golf"/>
  </r>
  <r>
    <s v="SO0238"/>
    <x v="156"/>
    <s v="PD0012"/>
    <x v="119"/>
    <n v="0.23"/>
    <x v="690"/>
    <s v="SO0238-PD0012"/>
    <x v="7"/>
    <s v="Bicycle"/>
  </r>
  <r>
    <s v="SO0238"/>
    <x v="156"/>
    <s v="PD0004"/>
    <x v="24"/>
    <n v="0.21"/>
    <x v="691"/>
    <s v="SO0238-PD0004"/>
    <x v="15"/>
    <s v="Billiard"/>
  </r>
  <r>
    <s v="SO0239"/>
    <x v="157"/>
    <s v="PD0008"/>
    <x v="28"/>
    <n v="0.17"/>
    <x v="692"/>
    <s v="SO0239-PD0008"/>
    <x v="3"/>
    <s v="Outdoors Sport"/>
  </r>
  <r>
    <s v="SO0239"/>
    <x v="157"/>
    <s v="PD0018"/>
    <x v="75"/>
    <n v="0.11"/>
    <x v="693"/>
    <s v="SO0239-PD0018"/>
    <x v="6"/>
    <s v="Gym &amp; Fitness"/>
  </r>
  <r>
    <s v="SO0239"/>
    <x v="157"/>
    <s v="PD0001"/>
    <x v="41"/>
    <n v="0.1"/>
    <x v="694"/>
    <s v="SO0239-PD0001"/>
    <x v="12"/>
    <s v="Fishing Equipment"/>
  </r>
  <r>
    <s v="SO0239"/>
    <x v="157"/>
    <s v="PD0002"/>
    <x v="46"/>
    <n v="7.0000000000000007E-2"/>
    <x v="695"/>
    <s v="SO0239-PD0002"/>
    <x v="0"/>
    <s v="Fishing Equipment"/>
  </r>
  <r>
    <s v="SO0240"/>
    <x v="157"/>
    <s v="PD0009"/>
    <x v="2"/>
    <n v="0.06"/>
    <x v="696"/>
    <s v="SO0240-PD0009"/>
    <x v="10"/>
    <s v="Hiking &amp; Camping"/>
  </r>
  <r>
    <s v="SO0240"/>
    <x v="157"/>
    <s v="PD0014"/>
    <x v="44"/>
    <n v="0.06"/>
    <x v="697"/>
    <s v="SO0240-PD0014"/>
    <x v="4"/>
    <s v="Futsal"/>
  </r>
  <r>
    <s v="SO0240"/>
    <x v="157"/>
    <s v="PD0015"/>
    <x v="110"/>
    <n v="0.14000000000000001"/>
    <x v="698"/>
    <s v="SO0240-PD0015"/>
    <x v="1"/>
    <s v="Gym &amp; Fitness"/>
  </r>
  <r>
    <s v="SO0240"/>
    <x v="157"/>
    <s v="PD0004"/>
    <x v="117"/>
    <n v="0.13"/>
    <x v="699"/>
    <s v="SO0240-PD0004"/>
    <x v="15"/>
    <s v="Billiard"/>
  </r>
  <r>
    <s v="SO0240"/>
    <x v="157"/>
    <s v="PD0013"/>
    <x v="122"/>
    <n v="0.22"/>
    <x v="700"/>
    <s v="SO0240-PD0013"/>
    <x v="16"/>
    <s v="Basketball"/>
  </r>
  <r>
    <s v="SO0240"/>
    <x v="157"/>
    <s v="PD0018"/>
    <x v="18"/>
    <n v="0.17"/>
    <x v="701"/>
    <s v="SO0240-PD0018"/>
    <x v="6"/>
    <s v="Gym &amp; Fitness"/>
  </r>
  <r>
    <s v="SO0241"/>
    <x v="158"/>
    <s v="PD0002"/>
    <x v="53"/>
    <n v="0.08"/>
    <x v="702"/>
    <s v="SO0241-PD0002"/>
    <x v="0"/>
    <s v="Fishing Equipment"/>
  </r>
  <r>
    <s v="SO0241"/>
    <x v="158"/>
    <s v="PD0001"/>
    <x v="60"/>
    <n v="7.0000000000000007E-2"/>
    <x v="703"/>
    <s v="SO0241-PD0001"/>
    <x v="12"/>
    <s v="Fishing Equipment"/>
  </r>
  <r>
    <s v="SO0242"/>
    <x v="159"/>
    <s v="PD0003"/>
    <x v="91"/>
    <n v="0.11"/>
    <x v="704"/>
    <s v="SO0242-PD0003"/>
    <x v="14"/>
    <s v="Billiard"/>
  </r>
  <r>
    <s v="SO0242"/>
    <x v="159"/>
    <s v="PD0017"/>
    <x v="71"/>
    <n v="0.21"/>
    <x v="705"/>
    <s v="SO0242-PD0017"/>
    <x v="17"/>
    <s v="Gym &amp; Fitness"/>
  </r>
  <r>
    <s v="SO0242"/>
    <x v="159"/>
    <s v="PD0004"/>
    <x v="45"/>
    <n v="0.15"/>
    <x v="706"/>
    <s v="SO0242-PD0004"/>
    <x v="15"/>
    <s v="Billiard"/>
  </r>
  <r>
    <s v="SO0242"/>
    <x v="159"/>
    <s v="PD0006"/>
    <x v="23"/>
    <n v="0.19"/>
    <x v="707"/>
    <s v="SO0242-PD0006"/>
    <x v="13"/>
    <s v="Golf"/>
  </r>
  <r>
    <s v="SO0242"/>
    <x v="159"/>
    <s v="PD0009"/>
    <x v="34"/>
    <n v="0.17"/>
    <x v="708"/>
    <s v="SO0242-PD0009"/>
    <x v="10"/>
    <s v="Hiking &amp; Camping"/>
  </r>
  <r>
    <s v="SO0242"/>
    <x v="159"/>
    <s v="PD0008"/>
    <x v="95"/>
    <n v="7.0000000000000007E-2"/>
    <x v="709"/>
    <s v="SO0242-PD0008"/>
    <x v="3"/>
    <s v="Outdoors Sport"/>
  </r>
  <r>
    <s v="SO0243"/>
    <x v="159"/>
    <s v="PD0008"/>
    <x v="1"/>
    <n v="0.14000000000000001"/>
    <x v="710"/>
    <s v="SO0243-PD0008"/>
    <x v="3"/>
    <s v="Outdoors Sport"/>
  </r>
  <r>
    <s v="SO0243"/>
    <x v="159"/>
    <s v="PD0009"/>
    <x v="89"/>
    <n v="0.11"/>
    <x v="711"/>
    <s v="SO0243-PD0009"/>
    <x v="10"/>
    <s v="Hiking &amp; Camping"/>
  </r>
  <r>
    <s v="SO0243"/>
    <x v="159"/>
    <s v="PD0003"/>
    <x v="125"/>
    <n v="0.18"/>
    <x v="712"/>
    <s v="SO0243-PD0003"/>
    <x v="14"/>
    <s v="Billiard"/>
  </r>
  <r>
    <s v="SO0243"/>
    <x v="159"/>
    <s v="PD0007"/>
    <x v="33"/>
    <n v="0.09"/>
    <x v="713"/>
    <s v="SO0243-PD0007"/>
    <x v="9"/>
    <s v="Golf"/>
  </r>
  <r>
    <s v="SO0244"/>
    <x v="160"/>
    <s v="PD0008"/>
    <x v="75"/>
    <n v="0.09"/>
    <x v="714"/>
    <s v="SO0244-PD0008"/>
    <x v="3"/>
    <s v="Outdoors Sport"/>
  </r>
  <r>
    <s v="SO0244"/>
    <x v="160"/>
    <s v="PD0014"/>
    <x v="23"/>
    <n v="0.09"/>
    <x v="715"/>
    <s v="SO0244-PD0014"/>
    <x v="4"/>
    <s v="Futsal"/>
  </r>
  <r>
    <s v="SO0245"/>
    <x v="160"/>
    <s v="PD0007"/>
    <x v="114"/>
    <n v="0.25"/>
    <x v="716"/>
    <s v="SO0245-PD0007"/>
    <x v="9"/>
    <s v="Golf"/>
  </r>
  <r>
    <s v="SO0245"/>
    <x v="160"/>
    <s v="PD0011"/>
    <x v="63"/>
    <n v="0.12"/>
    <x v="717"/>
    <s v="SO0245-PD0011"/>
    <x v="2"/>
    <s v="Bicycle"/>
  </r>
  <r>
    <s v="SO0246"/>
    <x v="161"/>
    <s v="PD0012"/>
    <x v="73"/>
    <n v="0.16"/>
    <x v="718"/>
    <s v="SO0246-PD0012"/>
    <x v="7"/>
    <s v="Bicycle"/>
  </r>
  <r>
    <s v="SO0246"/>
    <x v="161"/>
    <s v="PD0001"/>
    <x v="125"/>
    <n v="0.09"/>
    <x v="719"/>
    <s v="SO0246-PD0001"/>
    <x v="12"/>
    <s v="Fishing Equipment"/>
  </r>
  <r>
    <s v="SO0247"/>
    <x v="162"/>
    <s v="PD0009"/>
    <x v="70"/>
    <n v="0.1"/>
    <x v="720"/>
    <s v="SO0247-PD0009"/>
    <x v="10"/>
    <s v="Hiking &amp; Camping"/>
  </r>
  <r>
    <s v="SO0247"/>
    <x v="162"/>
    <s v="PD0005"/>
    <x v="106"/>
    <n v="0.13"/>
    <x v="721"/>
    <s v="SO0247-PD0005"/>
    <x v="19"/>
    <s v="Golf"/>
  </r>
  <r>
    <s v="SO0247"/>
    <x v="162"/>
    <s v="PD0013"/>
    <x v="65"/>
    <n v="7.0000000000000007E-2"/>
    <x v="550"/>
    <s v="SO0247-PD0013"/>
    <x v="16"/>
    <s v="Basketball"/>
  </r>
  <r>
    <s v="SO0247"/>
    <x v="162"/>
    <s v="PD0018"/>
    <x v="112"/>
    <n v="0.2"/>
    <x v="722"/>
    <s v="SO0247-PD0018"/>
    <x v="6"/>
    <s v="Gym &amp; Fitness"/>
  </r>
  <r>
    <s v="SO0248"/>
    <x v="162"/>
    <s v="PD0007"/>
    <x v="27"/>
    <n v="0.23"/>
    <x v="723"/>
    <s v="SO0248-PD0007"/>
    <x v="9"/>
    <s v="Golf"/>
  </r>
  <r>
    <s v="SO0248"/>
    <x v="162"/>
    <s v="PD0001"/>
    <x v="27"/>
    <n v="0.08"/>
    <x v="724"/>
    <s v="SO0248-PD0001"/>
    <x v="12"/>
    <s v="Fishing Equipment"/>
  </r>
  <r>
    <s v="SO0248"/>
    <x v="162"/>
    <s v="PD0005"/>
    <x v="107"/>
    <n v="0.11"/>
    <x v="725"/>
    <s v="SO0248-PD0005"/>
    <x v="19"/>
    <s v="Golf"/>
  </r>
  <r>
    <s v="SO0249"/>
    <x v="163"/>
    <s v="PD0012"/>
    <x v="114"/>
    <n v="0.18"/>
    <x v="726"/>
    <s v="SO0249-PD0012"/>
    <x v="7"/>
    <s v="Bicycle"/>
  </r>
  <r>
    <s v="SO0249"/>
    <x v="163"/>
    <s v="PD0004"/>
    <x v="17"/>
    <n v="0.08"/>
    <x v="727"/>
    <s v="SO0249-PD0004"/>
    <x v="15"/>
    <s v="Billiard"/>
  </r>
  <r>
    <s v="SO0249"/>
    <x v="163"/>
    <s v="PD0011"/>
    <x v="41"/>
    <n v="0.09"/>
    <x v="728"/>
    <s v="SO0249-PD0011"/>
    <x v="2"/>
    <s v="Bicycle"/>
  </r>
  <r>
    <s v="SO0250"/>
    <x v="164"/>
    <s v="PD0004"/>
    <x v="62"/>
    <n v="0.22"/>
    <x v="729"/>
    <s v="SO0250-PD0004"/>
    <x v="15"/>
    <s v="Billiard"/>
  </r>
  <r>
    <s v="SO0250"/>
    <x v="164"/>
    <s v="PD0001"/>
    <x v="123"/>
    <n v="0.18"/>
    <x v="730"/>
    <s v="SO0250-PD0001"/>
    <x v="12"/>
    <s v="Fishing Equipment"/>
  </r>
  <r>
    <s v="SO0250"/>
    <x v="164"/>
    <s v="PD0009"/>
    <x v="30"/>
    <n v="0.21"/>
    <x v="731"/>
    <s v="SO0250-PD0009"/>
    <x v="10"/>
    <s v="Hiking &amp; Camping"/>
  </r>
  <r>
    <s v="SO0251"/>
    <x v="164"/>
    <s v="PD0005"/>
    <x v="88"/>
    <n v="0.18"/>
    <x v="732"/>
    <s v="SO0251-PD0005"/>
    <x v="19"/>
    <s v="Golf"/>
  </r>
  <r>
    <s v="SO0251"/>
    <x v="164"/>
    <s v="PD0006"/>
    <x v="30"/>
    <n v="0.22"/>
    <x v="733"/>
    <s v="SO0251-PD0006"/>
    <x v="13"/>
    <s v="Golf"/>
  </r>
  <r>
    <s v="SO0251"/>
    <x v="164"/>
    <s v="PD0011"/>
    <x v="112"/>
    <n v="0.06"/>
    <x v="734"/>
    <s v="SO0251-PD0011"/>
    <x v="2"/>
    <s v="Bicycle"/>
  </r>
  <r>
    <s v="SO0252"/>
    <x v="165"/>
    <s v="PD0009"/>
    <x v="66"/>
    <n v="0.12"/>
    <x v="735"/>
    <s v="SO0252-PD0009"/>
    <x v="10"/>
    <s v="Hiking &amp; Camping"/>
  </r>
  <r>
    <s v="SO0252"/>
    <x v="165"/>
    <s v="PD0016"/>
    <x v="86"/>
    <n v="0.08"/>
    <x v="736"/>
    <s v="SO0252-PD0016"/>
    <x v="18"/>
    <s v="Gym &amp; Fitness"/>
  </r>
  <r>
    <s v="SO0252"/>
    <x v="165"/>
    <s v="PD0003"/>
    <x v="88"/>
    <n v="0.24"/>
    <x v="737"/>
    <s v="SO0252-PD0003"/>
    <x v="14"/>
    <s v="Billiard"/>
  </r>
  <r>
    <s v="SO0252"/>
    <x v="165"/>
    <s v="PD0002"/>
    <x v="56"/>
    <n v="0.14000000000000001"/>
    <x v="738"/>
    <s v="SO0252-PD0002"/>
    <x v="0"/>
    <s v="Fishing Equipment"/>
  </r>
  <r>
    <s v="SO0253"/>
    <x v="166"/>
    <s v="PD0017"/>
    <x v="105"/>
    <n v="0.16"/>
    <x v="739"/>
    <s v="SO0253-PD0017"/>
    <x v="17"/>
    <s v="Gym &amp; Fitness"/>
  </r>
  <r>
    <s v="SO0253"/>
    <x v="166"/>
    <s v="PD0020"/>
    <x v="6"/>
    <n v="0.17"/>
    <x v="740"/>
    <s v="SO0253-PD0020"/>
    <x v="8"/>
    <s v="Gym &amp; Fitness"/>
  </r>
  <r>
    <s v="SO0254"/>
    <x v="167"/>
    <s v="PD0020"/>
    <x v="1"/>
    <n v="0.24"/>
    <x v="741"/>
    <s v="SO0254-PD0020"/>
    <x v="8"/>
    <s v="Gym &amp; Fitness"/>
  </r>
  <r>
    <s v="SO0254"/>
    <x v="167"/>
    <s v="PD0006"/>
    <x v="122"/>
    <n v="0.15"/>
    <x v="742"/>
    <s v="SO0254-PD0006"/>
    <x v="13"/>
    <s v="Golf"/>
  </r>
  <r>
    <s v="SO0254"/>
    <x v="167"/>
    <s v="PD0017"/>
    <x v="29"/>
    <n v="0.18"/>
    <x v="743"/>
    <s v="SO0254-PD0017"/>
    <x v="17"/>
    <s v="Gym &amp; Fitness"/>
  </r>
  <r>
    <s v="SO0254"/>
    <x v="167"/>
    <s v="PD0019"/>
    <x v="81"/>
    <n v="0.13"/>
    <x v="744"/>
    <s v="SO0254-PD0019"/>
    <x v="11"/>
    <s v="Gym &amp; Fitness"/>
  </r>
  <r>
    <s v="SO0255"/>
    <x v="168"/>
    <s v="PD0004"/>
    <x v="107"/>
    <n v="0.21"/>
    <x v="745"/>
    <s v="SO0255-PD0004"/>
    <x v="15"/>
    <s v="Billiard"/>
  </r>
  <r>
    <s v="SO0255"/>
    <x v="168"/>
    <s v="PD0020"/>
    <x v="78"/>
    <n v="0.12"/>
    <x v="746"/>
    <s v="SO0255-PD0020"/>
    <x v="8"/>
    <s v="Gym &amp; Fitness"/>
  </r>
  <r>
    <s v="SO0255"/>
    <x v="168"/>
    <s v="PD0005"/>
    <x v="83"/>
    <n v="7.0000000000000007E-2"/>
    <x v="747"/>
    <s v="SO0255-PD0005"/>
    <x v="19"/>
    <s v="Golf"/>
  </r>
  <r>
    <s v="SO0255"/>
    <x v="168"/>
    <s v="PD0001"/>
    <x v="45"/>
    <n v="0.05"/>
    <x v="748"/>
    <s v="SO0255-PD0001"/>
    <x v="12"/>
    <s v="Fishing Equipment"/>
  </r>
  <r>
    <s v="SO0256"/>
    <x v="169"/>
    <s v="PD0014"/>
    <x v="84"/>
    <n v="0.05"/>
    <x v="749"/>
    <s v="SO0256-PD0014"/>
    <x v="4"/>
    <s v="Futsal"/>
  </r>
  <r>
    <s v="SO0256"/>
    <x v="169"/>
    <s v="PD0011"/>
    <x v="8"/>
    <n v="0.17"/>
    <x v="750"/>
    <s v="SO0256-PD0011"/>
    <x v="2"/>
    <s v="Bicycle"/>
  </r>
  <r>
    <s v="SO0256"/>
    <x v="169"/>
    <s v="PD0002"/>
    <x v="2"/>
    <n v="0.21"/>
    <x v="751"/>
    <s v="SO0256-PD0002"/>
    <x v="0"/>
    <s v="Fishing Equipment"/>
  </r>
  <r>
    <s v="SO0257"/>
    <x v="170"/>
    <s v="PD0009"/>
    <x v="57"/>
    <n v="0.13"/>
    <x v="752"/>
    <s v="SO0257-PD0009"/>
    <x v="10"/>
    <s v="Hiking &amp; Camping"/>
  </r>
  <r>
    <s v="SO0257"/>
    <x v="170"/>
    <s v="PD0014"/>
    <x v="51"/>
    <n v="0.15"/>
    <x v="753"/>
    <s v="SO0257-PD0014"/>
    <x v="4"/>
    <s v="Futsal"/>
  </r>
  <r>
    <s v="SO0257"/>
    <x v="170"/>
    <s v="PD0004"/>
    <x v="122"/>
    <n v="0.1"/>
    <x v="754"/>
    <s v="SO0257-PD0004"/>
    <x v="15"/>
    <s v="Billiard"/>
  </r>
  <r>
    <s v="SO0257"/>
    <x v="170"/>
    <s v="PD0012"/>
    <x v="74"/>
    <n v="0.09"/>
    <x v="755"/>
    <s v="SO0257-PD0012"/>
    <x v="7"/>
    <s v="Bicycle"/>
  </r>
  <r>
    <s v="SO0258"/>
    <x v="171"/>
    <s v="PD0019"/>
    <x v="28"/>
    <n v="0.11"/>
    <x v="756"/>
    <s v="SO0258-PD0019"/>
    <x v="11"/>
    <s v="Gym &amp; Fitness"/>
  </r>
  <r>
    <s v="SO0258"/>
    <x v="171"/>
    <s v="PD0016"/>
    <x v="21"/>
    <n v="0.18"/>
    <x v="42"/>
    <s v="SO0258-PD0016"/>
    <x v="18"/>
    <s v="Gym &amp; Fitness"/>
  </r>
  <r>
    <s v="SO0258"/>
    <x v="171"/>
    <s v="PD0008"/>
    <x v="26"/>
    <n v="0.13"/>
    <x v="757"/>
    <s v="SO0258-PD0008"/>
    <x v="3"/>
    <s v="Outdoors Sport"/>
  </r>
  <r>
    <s v="SO0258"/>
    <x v="171"/>
    <s v="PD0007"/>
    <x v="82"/>
    <n v="0.23"/>
    <x v="758"/>
    <s v="SO0258-PD0007"/>
    <x v="9"/>
    <s v="Golf"/>
  </r>
  <r>
    <s v="SO0259"/>
    <x v="171"/>
    <s v="PD0013"/>
    <x v="20"/>
    <n v="0.2"/>
    <x v="759"/>
    <s v="SO0259-PD0013"/>
    <x v="16"/>
    <s v="Basketball"/>
  </r>
  <r>
    <s v="SO0259"/>
    <x v="171"/>
    <s v="PD0007"/>
    <x v="67"/>
    <n v="0.13"/>
    <x v="760"/>
    <s v="SO0259-PD0007"/>
    <x v="9"/>
    <s v="Golf"/>
  </r>
  <r>
    <s v="SO0260"/>
    <x v="171"/>
    <s v="PD0011"/>
    <x v="71"/>
    <n v="0.18"/>
    <x v="761"/>
    <s v="SO0260-PD0011"/>
    <x v="2"/>
    <s v="Bicycle"/>
  </r>
  <r>
    <s v="SO0260"/>
    <x v="171"/>
    <s v="PD0004"/>
    <x v="21"/>
    <n v="0.18"/>
    <x v="762"/>
    <s v="SO0260-PD0004"/>
    <x v="15"/>
    <s v="Billiard"/>
  </r>
  <r>
    <s v="SO0261"/>
    <x v="171"/>
    <s v="PD0001"/>
    <x v="72"/>
    <n v="7.0000000000000007E-2"/>
    <x v="763"/>
    <s v="SO0261-PD0001"/>
    <x v="12"/>
    <s v="Fishing Equipment"/>
  </r>
  <r>
    <s v="SO0261"/>
    <x v="171"/>
    <s v="PD0020"/>
    <x v="78"/>
    <n v="0.24"/>
    <x v="764"/>
    <s v="SO0261-PD0020"/>
    <x v="8"/>
    <s v="Gym &amp; Fitness"/>
  </r>
  <r>
    <s v="SO0262"/>
    <x v="172"/>
    <s v="PD0015"/>
    <x v="102"/>
    <n v="7.0000000000000007E-2"/>
    <x v="765"/>
    <s v="SO0262-PD0015"/>
    <x v="1"/>
    <s v="Gym &amp; Fitness"/>
  </r>
  <r>
    <s v="SO0263"/>
    <x v="173"/>
    <s v="PD0017"/>
    <x v="46"/>
    <n v="0.09"/>
    <x v="766"/>
    <s v="SO0263-PD0017"/>
    <x v="17"/>
    <s v="Gym &amp; Fitness"/>
  </r>
  <r>
    <s v="SO0264"/>
    <x v="174"/>
    <s v="PD0008"/>
    <x v="42"/>
    <n v="0.23"/>
    <x v="767"/>
    <s v="SO0264-PD0008"/>
    <x v="3"/>
    <s v="Outdoors Sport"/>
  </r>
  <r>
    <s v="SO0264"/>
    <x v="174"/>
    <s v="PD0015"/>
    <x v="26"/>
    <n v="0.11"/>
    <x v="768"/>
    <s v="SO0264-PD0015"/>
    <x v="1"/>
    <s v="Gym &amp; Fitness"/>
  </r>
  <r>
    <s v="SO0265"/>
    <x v="174"/>
    <s v="PD0012"/>
    <x v="1"/>
    <n v="0.09"/>
    <x v="769"/>
    <s v="SO0265-PD0012"/>
    <x v="7"/>
    <s v="Bicycle"/>
  </r>
  <r>
    <s v="SO0266"/>
    <x v="174"/>
    <s v="PD0020"/>
    <x v="28"/>
    <n v="0.06"/>
    <x v="548"/>
    <s v="SO0266-PD0020"/>
    <x v="8"/>
    <s v="Gym &amp; Fitness"/>
  </r>
  <r>
    <s v="SO0266"/>
    <x v="174"/>
    <s v="PD0006"/>
    <x v="51"/>
    <n v="0.09"/>
    <x v="770"/>
    <s v="SO0266-PD0006"/>
    <x v="13"/>
    <s v="Golf"/>
  </r>
  <r>
    <s v="SO0266"/>
    <x v="174"/>
    <s v="PD0001"/>
    <x v="21"/>
    <n v="0.13"/>
    <x v="771"/>
    <s v="SO0266-PD0001"/>
    <x v="12"/>
    <s v="Fishing Equipment"/>
  </r>
  <r>
    <s v="SO0267"/>
    <x v="175"/>
    <s v="PD0012"/>
    <x v="93"/>
    <n v="0.23"/>
    <x v="772"/>
    <s v="SO0267-PD0012"/>
    <x v="7"/>
    <s v="Bicycle"/>
  </r>
  <r>
    <s v="SO0267"/>
    <x v="175"/>
    <s v="PD0020"/>
    <x v="42"/>
    <n v="0.19"/>
    <x v="773"/>
    <s v="SO0267-PD0020"/>
    <x v="8"/>
    <s v="Gym &amp; Fitness"/>
  </r>
  <r>
    <s v="SO0267"/>
    <x v="175"/>
    <s v="PD0003"/>
    <x v="124"/>
    <n v="7.0000000000000007E-2"/>
    <x v="774"/>
    <s v="SO0267-PD0003"/>
    <x v="14"/>
    <s v="Billiard"/>
  </r>
  <r>
    <s v="SO0267"/>
    <x v="175"/>
    <s v="PD0014"/>
    <x v="36"/>
    <n v="0.2"/>
    <x v="775"/>
    <s v="SO0267-PD0014"/>
    <x v="4"/>
    <s v="Futsal"/>
  </r>
  <r>
    <s v="SO0268"/>
    <x v="176"/>
    <s v="PD0018"/>
    <x v="96"/>
    <n v="0.11"/>
    <x v="776"/>
    <s v="SO0268-PD0018"/>
    <x v="6"/>
    <s v="Gym &amp; Fitness"/>
  </r>
  <r>
    <s v="SO0268"/>
    <x v="176"/>
    <s v="PD0003"/>
    <x v="122"/>
    <n v="0.2"/>
    <x v="777"/>
    <s v="SO0268-PD0003"/>
    <x v="14"/>
    <s v="Billiard"/>
  </r>
  <r>
    <s v="SO0268"/>
    <x v="176"/>
    <s v="PD0002"/>
    <x v="0"/>
    <n v="0.1"/>
    <x v="778"/>
    <s v="SO0268-PD0002"/>
    <x v="0"/>
    <s v="Fishing Equipment"/>
  </r>
  <r>
    <s v="SO0268"/>
    <x v="176"/>
    <s v="PD0010"/>
    <x v="78"/>
    <n v="0.06"/>
    <x v="779"/>
    <s v="SO0268-PD0010"/>
    <x v="5"/>
    <s v="Hiking &amp; Camping"/>
  </r>
  <r>
    <s v="SO0268"/>
    <x v="176"/>
    <s v="PD0008"/>
    <x v="74"/>
    <n v="7.0000000000000007E-2"/>
    <x v="780"/>
    <s v="SO0268-PD0008"/>
    <x v="3"/>
    <s v="Outdoors Sport"/>
  </r>
  <r>
    <s v="SO0269"/>
    <x v="177"/>
    <s v="PD0010"/>
    <x v="22"/>
    <n v="0.13"/>
    <x v="781"/>
    <s v="SO0269-PD0010"/>
    <x v="5"/>
    <s v="Hiking &amp; Camping"/>
  </r>
  <r>
    <s v="SO0269"/>
    <x v="177"/>
    <s v="PD0020"/>
    <x v="105"/>
    <n v="0.12"/>
    <x v="782"/>
    <s v="SO0269-PD0020"/>
    <x v="8"/>
    <s v="Gym &amp; Fitness"/>
  </r>
  <r>
    <s v="SO0270"/>
    <x v="177"/>
    <s v="PD0006"/>
    <x v="94"/>
    <n v="0.18"/>
    <x v="783"/>
    <s v="SO0270-PD0006"/>
    <x v="13"/>
    <s v="Golf"/>
  </r>
  <r>
    <s v="SO0271"/>
    <x v="177"/>
    <s v="PD0004"/>
    <x v="114"/>
    <n v="0.13"/>
    <x v="784"/>
    <s v="SO0271-PD0004"/>
    <x v="15"/>
    <s v="Billiard"/>
  </r>
  <r>
    <s v="SO0271"/>
    <x v="177"/>
    <s v="PD0006"/>
    <x v="104"/>
    <n v="0.05"/>
    <x v="785"/>
    <s v="SO0271-PD0006"/>
    <x v="13"/>
    <s v="Golf"/>
  </r>
  <r>
    <s v="SO0271"/>
    <x v="177"/>
    <s v="PD0008"/>
    <x v="18"/>
    <n v="0.21"/>
    <x v="786"/>
    <s v="SO0271-PD0008"/>
    <x v="3"/>
    <s v="Outdoors Sport"/>
  </r>
  <r>
    <s v="SO0271"/>
    <x v="177"/>
    <s v="PD0017"/>
    <x v="49"/>
    <n v="0.12"/>
    <x v="787"/>
    <s v="SO0271-PD0017"/>
    <x v="17"/>
    <s v="Gym &amp; Fitness"/>
  </r>
  <r>
    <s v="SO0272"/>
    <x v="178"/>
    <s v="PD0005"/>
    <x v="7"/>
    <n v="0.19"/>
    <x v="110"/>
    <s v="SO0272-PD0005"/>
    <x v="19"/>
    <s v="Golf"/>
  </r>
  <r>
    <s v="SO0272"/>
    <x v="178"/>
    <s v="PD0015"/>
    <x v="1"/>
    <n v="0.16"/>
    <x v="788"/>
    <s v="SO0272-PD0015"/>
    <x v="1"/>
    <s v="Gym &amp; Fitness"/>
  </r>
  <r>
    <s v="SO0273"/>
    <x v="178"/>
    <s v="PD0003"/>
    <x v="56"/>
    <n v="0.05"/>
    <x v="789"/>
    <s v="SO0273-PD0003"/>
    <x v="14"/>
    <s v="Billiard"/>
  </r>
  <r>
    <s v="SO0273"/>
    <x v="178"/>
    <s v="PD0012"/>
    <x v="88"/>
    <n v="0.15"/>
    <x v="790"/>
    <s v="SO0273-PD0012"/>
    <x v="7"/>
    <s v="Bicycle"/>
  </r>
  <r>
    <s v="SO0273"/>
    <x v="178"/>
    <s v="PD0010"/>
    <x v="75"/>
    <n v="7.0000000000000007E-2"/>
    <x v="791"/>
    <s v="SO0273-PD0010"/>
    <x v="5"/>
    <s v="Hiking &amp; Camping"/>
  </r>
  <r>
    <s v="SO0273"/>
    <x v="178"/>
    <s v="PD0009"/>
    <x v="49"/>
    <n v="0.2"/>
    <x v="792"/>
    <s v="SO0273-PD0009"/>
    <x v="10"/>
    <s v="Hiking &amp; Camping"/>
  </r>
  <r>
    <s v="SO0274"/>
    <x v="179"/>
    <s v="PD0010"/>
    <x v="57"/>
    <n v="0.05"/>
    <x v="793"/>
    <s v="SO0274-PD0010"/>
    <x v="5"/>
    <s v="Hiking &amp; Camping"/>
  </r>
  <r>
    <s v="SO0274"/>
    <x v="179"/>
    <s v="PD0016"/>
    <x v="24"/>
    <n v="0.19"/>
    <x v="794"/>
    <s v="SO0274-PD0016"/>
    <x v="18"/>
    <s v="Gym &amp; Fitness"/>
  </r>
  <r>
    <s v="SO0276"/>
    <x v="180"/>
    <s v="PD0011"/>
    <x v="94"/>
    <n v="0.2"/>
    <x v="795"/>
    <s v="SO0276-PD0011"/>
    <x v="2"/>
    <s v="Bicycle"/>
  </r>
  <r>
    <s v="SO0276"/>
    <x v="180"/>
    <s v="PD0020"/>
    <x v="41"/>
    <n v="0.09"/>
    <x v="796"/>
    <s v="SO0276-PD0020"/>
    <x v="8"/>
    <s v="Gym &amp; Fitness"/>
  </r>
  <r>
    <s v="SO0276"/>
    <x v="180"/>
    <s v="PD0019"/>
    <x v="103"/>
    <n v="0.13"/>
    <x v="797"/>
    <s v="SO0276-PD0019"/>
    <x v="11"/>
    <s v="Gym &amp; Fitness"/>
  </r>
  <r>
    <s v="SO0277"/>
    <x v="181"/>
    <s v="PD0008"/>
    <x v="8"/>
    <n v="0.15"/>
    <x v="798"/>
    <s v="SO0277-PD0008"/>
    <x v="3"/>
    <s v="Outdoors Sport"/>
  </r>
  <r>
    <s v="SO0277"/>
    <x v="181"/>
    <s v="PD0004"/>
    <x v="59"/>
    <n v="0.22"/>
    <x v="799"/>
    <s v="SO0277-PD0004"/>
    <x v="15"/>
    <s v="Billiard"/>
  </r>
  <r>
    <s v="SO0277"/>
    <x v="181"/>
    <s v="PD0018"/>
    <x v="0"/>
    <n v="0.05"/>
    <x v="800"/>
    <s v="SO0277-PD0018"/>
    <x v="6"/>
    <s v="Gym &amp; Fitness"/>
  </r>
  <r>
    <s v="SO0277"/>
    <x v="181"/>
    <s v="PD0013"/>
    <x v="4"/>
    <n v="0.21"/>
    <x v="801"/>
    <s v="SO0277-PD0013"/>
    <x v="16"/>
    <s v="Basketball"/>
  </r>
  <r>
    <s v="SO0278"/>
    <x v="181"/>
    <s v="PD0012"/>
    <x v="21"/>
    <n v="0.08"/>
    <x v="802"/>
    <s v="SO0278-PD0012"/>
    <x v="7"/>
    <s v="Bicycle"/>
  </r>
  <r>
    <s v="SO0278"/>
    <x v="181"/>
    <s v="PD0007"/>
    <x v="64"/>
    <n v="0.08"/>
    <x v="803"/>
    <s v="SO0278-PD0007"/>
    <x v="9"/>
    <s v="Golf"/>
  </r>
  <r>
    <s v="SO0278"/>
    <x v="181"/>
    <s v="PD0005"/>
    <x v="43"/>
    <n v="0.17"/>
    <x v="804"/>
    <s v="SO0278-PD0005"/>
    <x v="19"/>
    <s v="Golf"/>
  </r>
  <r>
    <s v="SO0278"/>
    <x v="181"/>
    <s v="PD0018"/>
    <x v="62"/>
    <n v="0.19"/>
    <x v="805"/>
    <s v="SO0278-PD0018"/>
    <x v="6"/>
    <s v="Gym &amp; Fitness"/>
  </r>
  <r>
    <s v="SO0279"/>
    <x v="182"/>
    <s v="PD0011"/>
    <x v="115"/>
    <n v="0.23"/>
    <x v="806"/>
    <s v="SO0279-PD0011"/>
    <x v="2"/>
    <s v="Bicycle"/>
  </r>
  <r>
    <s v="SO0279"/>
    <x v="182"/>
    <s v="PD0005"/>
    <x v="80"/>
    <n v="0.16"/>
    <x v="807"/>
    <s v="SO0279-PD0005"/>
    <x v="19"/>
    <s v="Golf"/>
  </r>
  <r>
    <s v="SO0279"/>
    <x v="182"/>
    <s v="PD0004"/>
    <x v="51"/>
    <n v="0.06"/>
    <x v="808"/>
    <s v="SO0279-PD0004"/>
    <x v="15"/>
    <s v="Billiard"/>
  </r>
  <r>
    <s v="SO0280"/>
    <x v="182"/>
    <s v="PD0004"/>
    <x v="122"/>
    <n v="0.17"/>
    <x v="809"/>
    <s v="SO0280-PD0004"/>
    <x v="15"/>
    <s v="Billiard"/>
  </r>
  <r>
    <s v="SO0280"/>
    <x v="182"/>
    <s v="PD0001"/>
    <x v="63"/>
    <n v="7.0000000000000007E-2"/>
    <x v="810"/>
    <s v="SO0280-PD0001"/>
    <x v="12"/>
    <s v="Fishing Equipment"/>
  </r>
  <r>
    <s v="SO0280"/>
    <x v="182"/>
    <s v="PD0009"/>
    <x v="71"/>
    <n v="0.11"/>
    <x v="811"/>
    <s v="SO0280-PD0009"/>
    <x v="10"/>
    <s v="Hiking &amp; Camping"/>
  </r>
  <r>
    <s v="SO0281"/>
    <x v="183"/>
    <s v="PD0010"/>
    <x v="76"/>
    <n v="0.15"/>
    <x v="812"/>
    <s v="SO0281-PD0010"/>
    <x v="5"/>
    <s v="Hiking &amp; Camping"/>
  </r>
  <r>
    <s v="SO0281"/>
    <x v="183"/>
    <s v="PD0012"/>
    <x v="73"/>
    <n v="7.0000000000000007E-2"/>
    <x v="813"/>
    <s v="SO0281-PD0012"/>
    <x v="7"/>
    <s v="Bicycle"/>
  </r>
  <r>
    <s v="SO0281"/>
    <x v="183"/>
    <s v="PD0019"/>
    <x v="104"/>
    <n v="0.1"/>
    <x v="814"/>
    <s v="SO0281-PD0019"/>
    <x v="11"/>
    <s v="Gym &amp; Fitness"/>
  </r>
  <r>
    <s v="SO0281"/>
    <x v="183"/>
    <s v="PD0003"/>
    <x v="45"/>
    <n v="0.21"/>
    <x v="815"/>
    <s v="SO0281-PD0003"/>
    <x v="14"/>
    <s v="Billiard"/>
  </r>
  <r>
    <s v="SO0281"/>
    <x v="183"/>
    <s v="PD0015"/>
    <x v="109"/>
    <n v="0.25"/>
    <x v="816"/>
    <s v="SO0281-PD0015"/>
    <x v="1"/>
    <s v="Gym &amp; Fitness"/>
  </r>
  <r>
    <s v="SO0281"/>
    <x v="183"/>
    <s v="PD0007"/>
    <x v="83"/>
    <n v="0.12"/>
    <x v="817"/>
    <s v="SO0281-PD0007"/>
    <x v="9"/>
    <s v="Golf"/>
  </r>
  <r>
    <s v="SO0281"/>
    <x v="183"/>
    <s v="PD0001"/>
    <x v="11"/>
    <n v="0.2"/>
    <x v="818"/>
    <s v="SO0281-PD0001"/>
    <x v="12"/>
    <s v="Fishing Equipment"/>
  </r>
  <r>
    <s v="SO0282"/>
    <x v="183"/>
    <s v="PD0011"/>
    <x v="121"/>
    <n v="0.19"/>
    <x v="819"/>
    <s v="SO0282-PD0011"/>
    <x v="2"/>
    <s v="Bicycle"/>
  </r>
  <r>
    <s v="SO0283"/>
    <x v="183"/>
    <s v="PD0007"/>
    <x v="82"/>
    <n v="0.22"/>
    <x v="820"/>
    <s v="SO0283-PD0007"/>
    <x v="9"/>
    <s v="Golf"/>
  </r>
  <r>
    <s v="SO0283"/>
    <x v="183"/>
    <s v="PD0011"/>
    <x v="38"/>
    <n v="0.06"/>
    <x v="821"/>
    <s v="SO0283-PD0011"/>
    <x v="2"/>
    <s v="Bicycle"/>
  </r>
  <r>
    <s v="SO0283"/>
    <x v="183"/>
    <s v="PD0004"/>
    <x v="116"/>
    <n v="0.15"/>
    <x v="822"/>
    <s v="SO0283-PD0004"/>
    <x v="15"/>
    <s v="Billiard"/>
  </r>
  <r>
    <s v="SO0283"/>
    <x v="183"/>
    <s v="PD0016"/>
    <x v="103"/>
    <n v="0.05"/>
    <x v="823"/>
    <s v="SO0283-PD0016"/>
    <x v="18"/>
    <s v="Gym &amp; Fitness"/>
  </r>
  <r>
    <s v="SO0283"/>
    <x v="183"/>
    <s v="PD0012"/>
    <x v="79"/>
    <n v="0.13"/>
    <x v="824"/>
    <s v="SO0283-PD0012"/>
    <x v="7"/>
    <s v="Bicycle"/>
  </r>
  <r>
    <s v="SO0284"/>
    <x v="183"/>
    <s v="PD0020"/>
    <x v="53"/>
    <n v="0.24"/>
    <x v="825"/>
    <s v="SO0284-PD0020"/>
    <x v="8"/>
    <s v="Gym &amp; Fitness"/>
  </r>
  <r>
    <s v="SO0284"/>
    <x v="183"/>
    <s v="PD0005"/>
    <x v="89"/>
    <n v="0.25"/>
    <x v="826"/>
    <s v="SO0284-PD0005"/>
    <x v="19"/>
    <s v="Golf"/>
  </r>
  <r>
    <s v="SO0284"/>
    <x v="183"/>
    <s v="PD0008"/>
    <x v="23"/>
    <n v="0.19"/>
    <x v="827"/>
    <s v="SO0284-PD0008"/>
    <x v="3"/>
    <s v="Outdoors Sport"/>
  </r>
  <r>
    <s v="SO0284"/>
    <x v="183"/>
    <s v="PD0011"/>
    <x v="14"/>
    <n v="0.23"/>
    <x v="828"/>
    <s v="SO0284-PD0011"/>
    <x v="2"/>
    <s v="Bicycle"/>
  </r>
  <r>
    <s v="SO0284"/>
    <x v="183"/>
    <s v="PD0013"/>
    <x v="105"/>
    <n v="0.08"/>
    <x v="829"/>
    <s v="SO0284-PD0013"/>
    <x v="16"/>
    <s v="Basketball"/>
  </r>
  <r>
    <s v="SO0285"/>
    <x v="183"/>
    <s v="PD0016"/>
    <x v="42"/>
    <n v="0.24"/>
    <x v="830"/>
    <s v="SO0285-PD0016"/>
    <x v="18"/>
    <s v="Gym &amp; Fitness"/>
  </r>
  <r>
    <s v="SO0285"/>
    <x v="183"/>
    <s v="PD0019"/>
    <x v="69"/>
    <n v="0.22"/>
    <x v="831"/>
    <s v="SO0285-PD0019"/>
    <x v="11"/>
    <s v="Gym &amp; Fitness"/>
  </r>
  <r>
    <s v="SO0285"/>
    <x v="183"/>
    <s v="PD0014"/>
    <x v="24"/>
    <n v="0.06"/>
    <x v="832"/>
    <s v="SO0285-PD0014"/>
    <x v="4"/>
    <s v="Futsal"/>
  </r>
  <r>
    <s v="SO0285"/>
    <x v="183"/>
    <s v="PD0018"/>
    <x v="74"/>
    <n v="0.25"/>
    <x v="7"/>
    <s v="SO0285-PD0018"/>
    <x v="6"/>
    <s v="Gym &amp; Fitness"/>
  </r>
  <r>
    <s v="SO0285"/>
    <x v="183"/>
    <s v="PD0004"/>
    <x v="100"/>
    <n v="0.17"/>
    <x v="833"/>
    <s v="SO0285-PD0004"/>
    <x v="15"/>
    <s v="Billiard"/>
  </r>
  <r>
    <s v="SO0286"/>
    <x v="184"/>
    <s v="PD0008"/>
    <x v="23"/>
    <n v="0.1"/>
    <x v="834"/>
    <s v="SO0286-PD0008"/>
    <x v="3"/>
    <s v="Outdoors Sport"/>
  </r>
  <r>
    <s v="SO0286"/>
    <x v="184"/>
    <s v="PD0011"/>
    <x v="35"/>
    <n v="0.2"/>
    <x v="835"/>
    <s v="SO0286-PD0011"/>
    <x v="2"/>
    <s v="Bicycle"/>
  </r>
  <r>
    <s v="SO0286"/>
    <x v="184"/>
    <s v="PD0013"/>
    <x v="123"/>
    <n v="0.11"/>
    <x v="836"/>
    <s v="SO0286-PD0013"/>
    <x v="16"/>
    <s v="Basketball"/>
  </r>
  <r>
    <s v="SO0286"/>
    <x v="184"/>
    <s v="PD0014"/>
    <x v="91"/>
    <n v="0.25"/>
    <x v="837"/>
    <s v="SO0286-PD0014"/>
    <x v="4"/>
    <s v="Futsal"/>
  </r>
  <r>
    <s v="SO0286"/>
    <x v="184"/>
    <s v="PD0016"/>
    <x v="15"/>
    <n v="0.11"/>
    <x v="838"/>
    <s v="SO0286-PD0016"/>
    <x v="18"/>
    <s v="Gym &amp; Fitness"/>
  </r>
  <r>
    <s v="SO0286"/>
    <x v="184"/>
    <s v="PD0007"/>
    <x v="80"/>
    <n v="0.19"/>
    <x v="839"/>
    <s v="SO0286-PD0007"/>
    <x v="9"/>
    <s v="Golf"/>
  </r>
  <r>
    <s v="SO0286"/>
    <x v="184"/>
    <s v="PD0010"/>
    <x v="51"/>
    <n v="0.23"/>
    <x v="840"/>
    <s v="SO0286-PD0010"/>
    <x v="5"/>
    <s v="Hiking &amp; Camping"/>
  </r>
  <r>
    <s v="SO0287"/>
    <x v="184"/>
    <s v="PD0016"/>
    <x v="109"/>
    <n v="0.08"/>
    <x v="841"/>
    <s v="SO0287-PD0016"/>
    <x v="18"/>
    <s v="Gym &amp; Fitness"/>
  </r>
  <r>
    <s v="SO0287"/>
    <x v="184"/>
    <s v="PD0008"/>
    <x v="53"/>
    <n v="0.17"/>
    <x v="842"/>
    <s v="SO0287-PD0008"/>
    <x v="3"/>
    <s v="Outdoors Sport"/>
  </r>
  <r>
    <s v="SO0287"/>
    <x v="184"/>
    <s v="PD0005"/>
    <x v="25"/>
    <n v="0.1"/>
    <x v="843"/>
    <s v="SO0287-PD0005"/>
    <x v="19"/>
    <s v="Golf"/>
  </r>
  <r>
    <s v="SO0287"/>
    <x v="184"/>
    <s v="PD0004"/>
    <x v="85"/>
    <n v="0.1"/>
    <x v="844"/>
    <s v="SO0287-PD0004"/>
    <x v="15"/>
    <s v="Billiard"/>
  </r>
  <r>
    <s v="SO0288"/>
    <x v="185"/>
    <s v="PD0020"/>
    <x v="50"/>
    <n v="0.05"/>
    <x v="845"/>
    <s v="SO0288-PD0020"/>
    <x v="8"/>
    <s v="Gym &amp; Fitness"/>
  </r>
  <r>
    <s v="SO0288"/>
    <x v="185"/>
    <s v="PD0011"/>
    <x v="83"/>
    <n v="0.21"/>
    <x v="846"/>
    <s v="SO0288-PD0011"/>
    <x v="2"/>
    <s v="Bicycle"/>
  </r>
  <r>
    <s v="SO0288"/>
    <x v="185"/>
    <s v="PD0002"/>
    <x v="97"/>
    <n v="0.16"/>
    <x v="847"/>
    <s v="SO0288-PD0002"/>
    <x v="0"/>
    <s v="Fishing Equipment"/>
  </r>
  <r>
    <s v="SO0289"/>
    <x v="185"/>
    <s v="PD0013"/>
    <x v="95"/>
    <n v="0.2"/>
    <x v="848"/>
    <s v="SO0289-PD0013"/>
    <x v="16"/>
    <s v="Basketball"/>
  </r>
  <r>
    <s v="SO0289"/>
    <x v="185"/>
    <s v="PD0010"/>
    <x v="53"/>
    <n v="0.05"/>
    <x v="849"/>
    <s v="SO0289-PD0010"/>
    <x v="5"/>
    <s v="Hiking &amp; Camping"/>
  </r>
  <r>
    <s v="SO0290"/>
    <x v="186"/>
    <s v="PD0008"/>
    <x v="100"/>
    <n v="0.19"/>
    <x v="850"/>
    <s v="SO0290-PD0008"/>
    <x v="3"/>
    <s v="Outdoors Sport"/>
  </r>
  <r>
    <s v="SO0290"/>
    <x v="186"/>
    <s v="PD0016"/>
    <x v="122"/>
    <n v="0.18"/>
    <x v="851"/>
    <s v="SO0290-PD0016"/>
    <x v="18"/>
    <s v="Gym &amp; Fitness"/>
  </r>
  <r>
    <s v="SO0290"/>
    <x v="186"/>
    <s v="PD0004"/>
    <x v="70"/>
    <n v="0.16"/>
    <x v="852"/>
    <s v="SO0290-PD0004"/>
    <x v="15"/>
    <s v="Billiard"/>
  </r>
  <r>
    <s v="SO0290"/>
    <x v="186"/>
    <s v="PD0015"/>
    <x v="117"/>
    <n v="0.24"/>
    <x v="853"/>
    <s v="SO0290-PD0015"/>
    <x v="1"/>
    <s v="Gym &amp; Fitness"/>
  </r>
  <r>
    <s v="SO0291"/>
    <x v="186"/>
    <s v="PD0007"/>
    <x v="44"/>
    <n v="0.15"/>
    <x v="854"/>
    <s v="SO0291-PD0007"/>
    <x v="9"/>
    <s v="Golf"/>
  </r>
  <r>
    <s v="SO0291"/>
    <x v="186"/>
    <s v="PD0009"/>
    <x v="66"/>
    <n v="7.0000000000000007E-2"/>
    <x v="855"/>
    <s v="SO0291-PD0009"/>
    <x v="10"/>
    <s v="Hiking &amp; Camping"/>
  </r>
  <r>
    <s v="SO0291"/>
    <x v="186"/>
    <s v="PD0008"/>
    <x v="71"/>
    <n v="0.17"/>
    <x v="856"/>
    <s v="SO0291-PD0008"/>
    <x v="3"/>
    <s v="Outdoors Sport"/>
  </r>
  <r>
    <s v="SO0291"/>
    <x v="186"/>
    <s v="PD0012"/>
    <x v="43"/>
    <n v="0.08"/>
    <x v="857"/>
    <s v="SO0291-PD0012"/>
    <x v="7"/>
    <s v="Bicycle"/>
  </r>
  <r>
    <s v="SO0291"/>
    <x v="186"/>
    <s v="PD0004"/>
    <x v="48"/>
    <n v="0.17"/>
    <x v="382"/>
    <s v="SO0291-PD0004"/>
    <x v="15"/>
    <s v="Billiard"/>
  </r>
  <r>
    <s v="SO0292"/>
    <x v="186"/>
    <s v="PD0007"/>
    <x v="11"/>
    <n v="0.21"/>
    <x v="858"/>
    <s v="SO0292-PD0007"/>
    <x v="9"/>
    <s v="Golf"/>
  </r>
  <r>
    <s v="SO0292"/>
    <x v="186"/>
    <s v="PD0010"/>
    <x v="72"/>
    <n v="0.1"/>
    <x v="859"/>
    <s v="SO0292-PD0010"/>
    <x v="5"/>
    <s v="Hiking &amp; Camping"/>
  </r>
  <r>
    <s v="SO0293"/>
    <x v="186"/>
    <s v="PD0019"/>
    <x v="21"/>
    <n v="0.05"/>
    <x v="860"/>
    <s v="SO0293-PD0019"/>
    <x v="11"/>
    <s v="Gym &amp; Fitness"/>
  </r>
  <r>
    <s v="SO0293"/>
    <x v="186"/>
    <s v="PD0020"/>
    <x v="115"/>
    <n v="0.15"/>
    <x v="861"/>
    <s v="SO0293-PD0020"/>
    <x v="8"/>
    <s v="Gym &amp; Fitness"/>
  </r>
  <r>
    <s v="SO0293"/>
    <x v="186"/>
    <s v="PD0011"/>
    <x v="3"/>
    <n v="0.14000000000000001"/>
    <x v="862"/>
    <s v="SO0293-PD0011"/>
    <x v="2"/>
    <s v="Bicycle"/>
  </r>
  <r>
    <s v="SO0294"/>
    <x v="187"/>
    <s v="PD0014"/>
    <x v="107"/>
    <n v="0.11"/>
    <x v="863"/>
    <s v="SO0294-PD0014"/>
    <x v="4"/>
    <s v="Futsal"/>
  </r>
  <r>
    <s v="SO0294"/>
    <x v="187"/>
    <s v="PD0009"/>
    <x v="109"/>
    <n v="0.06"/>
    <x v="864"/>
    <s v="SO0294-PD0009"/>
    <x v="10"/>
    <s v="Hiking &amp; Camping"/>
  </r>
  <r>
    <s v="SO0295"/>
    <x v="188"/>
    <s v="PD0001"/>
    <x v="114"/>
    <n v="0.13"/>
    <x v="865"/>
    <s v="SO0295-PD0001"/>
    <x v="12"/>
    <s v="Fishing Equipment"/>
  </r>
  <r>
    <s v="SO0295"/>
    <x v="188"/>
    <s v="PD0014"/>
    <x v="39"/>
    <n v="0.05"/>
    <x v="866"/>
    <s v="SO0295-PD0014"/>
    <x v="4"/>
    <s v="Futsal"/>
  </r>
  <r>
    <s v="SO0295"/>
    <x v="188"/>
    <s v="PD0005"/>
    <x v="77"/>
    <n v="0.24"/>
    <x v="867"/>
    <s v="SO0295-PD0005"/>
    <x v="19"/>
    <s v="Golf"/>
  </r>
  <r>
    <s v="SO0295"/>
    <x v="188"/>
    <s v="PD0013"/>
    <x v="57"/>
    <n v="0.21"/>
    <x v="868"/>
    <s v="SO0295-PD0013"/>
    <x v="16"/>
    <s v="Basketball"/>
  </r>
  <r>
    <s v="SO0296"/>
    <x v="189"/>
    <s v="PD0016"/>
    <x v="110"/>
    <n v="0.05"/>
    <x v="869"/>
    <s v="SO0296-PD0016"/>
    <x v="18"/>
    <s v="Gym &amp; Fitness"/>
  </r>
  <r>
    <s v="SO0296"/>
    <x v="189"/>
    <s v="PD0004"/>
    <x v="50"/>
    <n v="0.19"/>
    <x v="870"/>
    <s v="SO0296-PD0004"/>
    <x v="15"/>
    <s v="Billiard"/>
  </r>
  <r>
    <s v="SO0296"/>
    <x v="189"/>
    <s v="PD0010"/>
    <x v="114"/>
    <n v="0.22"/>
    <x v="871"/>
    <s v="SO0296-PD0010"/>
    <x v="5"/>
    <s v="Hiking &amp; Camping"/>
  </r>
  <r>
    <s v="SO0296"/>
    <x v="189"/>
    <s v="PD0005"/>
    <x v="72"/>
    <n v="0.2"/>
    <x v="872"/>
    <s v="SO0296-PD0005"/>
    <x v="19"/>
    <s v="Golf"/>
  </r>
  <r>
    <s v="SO0297"/>
    <x v="190"/>
    <s v="PD0015"/>
    <x v="14"/>
    <n v="0.11"/>
    <x v="873"/>
    <s v="SO0297-PD0015"/>
    <x v="1"/>
    <s v="Gym &amp; Fitness"/>
  </r>
  <r>
    <s v="SO0297"/>
    <x v="190"/>
    <s v="PD0012"/>
    <x v="34"/>
    <n v="0.17"/>
    <x v="874"/>
    <s v="SO0297-PD0012"/>
    <x v="7"/>
    <s v="Bicycle"/>
  </r>
  <r>
    <s v="SO0297"/>
    <x v="190"/>
    <s v="PD0013"/>
    <x v="48"/>
    <n v="0.16"/>
    <x v="875"/>
    <s v="SO0297-PD0013"/>
    <x v="16"/>
    <s v="Basketball"/>
  </r>
  <r>
    <s v="SO0297"/>
    <x v="190"/>
    <s v="PD0010"/>
    <x v="53"/>
    <n v="0.2"/>
    <x v="876"/>
    <s v="SO0297-PD0010"/>
    <x v="5"/>
    <s v="Hiking &amp; Camping"/>
  </r>
  <r>
    <s v="SO0297"/>
    <x v="190"/>
    <s v="PD0019"/>
    <x v="35"/>
    <n v="0.06"/>
    <x v="877"/>
    <s v="SO0297-PD0019"/>
    <x v="11"/>
    <s v="Gym &amp; Fitness"/>
  </r>
  <r>
    <s v="SO0298"/>
    <x v="191"/>
    <s v="PD0019"/>
    <x v="37"/>
    <n v="0.17"/>
    <x v="878"/>
    <s v="SO0298-PD0019"/>
    <x v="11"/>
    <s v="Gym &amp; Fitness"/>
  </r>
  <r>
    <s v="SO0298"/>
    <x v="191"/>
    <s v="PD0008"/>
    <x v="9"/>
    <n v="0.08"/>
    <x v="9"/>
    <s v="SO0298-PD0008"/>
    <x v="3"/>
    <s v="Outdoors Sport"/>
  </r>
  <r>
    <s v="SO0299"/>
    <x v="192"/>
    <s v="PD0007"/>
    <x v="115"/>
    <n v="0.2"/>
    <x v="879"/>
    <s v="SO0299-PD0007"/>
    <x v="9"/>
    <s v="Golf"/>
  </r>
  <r>
    <s v="SO0300"/>
    <x v="192"/>
    <s v="PD0017"/>
    <x v="106"/>
    <n v="0.09"/>
    <x v="880"/>
    <s v="SO0300-PD0017"/>
    <x v="17"/>
    <s v="Gym &amp; Fitness"/>
  </r>
  <r>
    <s v="SO0300"/>
    <x v="192"/>
    <s v="PD0012"/>
    <x v="25"/>
    <n v="0.13"/>
    <x v="881"/>
    <s v="SO0300-PD0012"/>
    <x v="7"/>
    <s v="Bicycle"/>
  </r>
  <r>
    <s v="SO0301"/>
    <x v="193"/>
    <s v="PD0019"/>
    <x v="34"/>
    <n v="0.15"/>
    <x v="882"/>
    <s v="SO0301-PD0019"/>
    <x v="11"/>
    <s v="Gym &amp; Fitness"/>
  </r>
  <r>
    <s v="SO0302"/>
    <x v="194"/>
    <s v="PD0019"/>
    <x v="14"/>
    <n v="7.0000000000000007E-2"/>
    <x v="883"/>
    <s v="SO0302-PD0019"/>
    <x v="11"/>
    <s v="Gym &amp; Fitness"/>
  </r>
  <r>
    <s v="SO0302"/>
    <x v="194"/>
    <s v="PD0017"/>
    <x v="20"/>
    <n v="7.0000000000000007E-2"/>
    <x v="884"/>
    <s v="SO0302-PD0017"/>
    <x v="17"/>
    <s v="Gym &amp; Fitness"/>
  </r>
  <r>
    <s v="SO0303"/>
    <x v="194"/>
    <s v="PD0009"/>
    <x v="115"/>
    <n v="0.1"/>
    <x v="885"/>
    <s v="SO0303-PD0009"/>
    <x v="10"/>
    <s v="Hiking &amp; Camping"/>
  </r>
  <r>
    <s v="SO0303"/>
    <x v="194"/>
    <s v="PD0005"/>
    <x v="16"/>
    <n v="7.0000000000000007E-2"/>
    <x v="886"/>
    <s v="SO0303-PD0005"/>
    <x v="19"/>
    <s v="Golf"/>
  </r>
  <r>
    <s v="SO0303"/>
    <x v="194"/>
    <s v="PD0007"/>
    <x v="54"/>
    <n v="0.1"/>
    <x v="887"/>
    <s v="SO0303-PD0007"/>
    <x v="9"/>
    <s v="Golf"/>
  </r>
  <r>
    <s v="SO0303"/>
    <x v="194"/>
    <s v="PD0016"/>
    <x v="25"/>
    <n v="0.25"/>
    <x v="888"/>
    <s v="SO0303-PD0016"/>
    <x v="18"/>
    <s v="Gym &amp; Fitness"/>
  </r>
  <r>
    <s v="SO0304"/>
    <x v="194"/>
    <s v="PD0010"/>
    <x v="27"/>
    <n v="0.18"/>
    <x v="889"/>
    <s v="SO0304-PD0010"/>
    <x v="5"/>
    <s v="Hiking &amp; Camping"/>
  </r>
  <r>
    <s v="SO0304"/>
    <x v="194"/>
    <s v="PD0006"/>
    <x v="1"/>
    <n v="0.09"/>
    <x v="890"/>
    <s v="SO0304-PD0006"/>
    <x v="13"/>
    <s v="Golf"/>
  </r>
  <r>
    <s v="SO0304"/>
    <x v="194"/>
    <s v="PD0007"/>
    <x v="90"/>
    <n v="0.19"/>
    <x v="891"/>
    <s v="SO0304-PD0007"/>
    <x v="9"/>
    <s v="Golf"/>
  </r>
  <r>
    <s v="SO0305"/>
    <x v="194"/>
    <s v="PD0008"/>
    <x v="56"/>
    <n v="0.12"/>
    <x v="892"/>
    <s v="SO0305-PD0008"/>
    <x v="3"/>
    <s v="Outdoors Sport"/>
  </r>
  <r>
    <s v="SO0305"/>
    <x v="194"/>
    <s v="PD0006"/>
    <x v="95"/>
    <n v="0.21"/>
    <x v="893"/>
    <s v="SO0305-PD0006"/>
    <x v="13"/>
    <s v="Golf"/>
  </r>
  <r>
    <s v="SO0305"/>
    <x v="194"/>
    <s v="PD0012"/>
    <x v="37"/>
    <n v="0.17"/>
    <x v="894"/>
    <s v="SO0305-PD0012"/>
    <x v="7"/>
    <s v="Bicycle"/>
  </r>
  <r>
    <s v="SO0306"/>
    <x v="195"/>
    <s v="PD0006"/>
    <x v="3"/>
    <n v="0.15"/>
    <x v="895"/>
    <s v="SO0306-PD0006"/>
    <x v="13"/>
    <s v="Golf"/>
  </r>
  <r>
    <s v="SO0306"/>
    <x v="195"/>
    <s v="PD0003"/>
    <x v="23"/>
    <n v="0.21"/>
    <x v="896"/>
    <s v="SO0306-PD0003"/>
    <x v="14"/>
    <s v="Billiard"/>
  </r>
  <r>
    <s v="SO0306"/>
    <x v="195"/>
    <s v="PD0020"/>
    <x v="1"/>
    <n v="0.21"/>
    <x v="897"/>
    <s v="SO0306-PD0020"/>
    <x v="8"/>
    <s v="Gym &amp; Fitness"/>
  </r>
  <r>
    <s v="SO0307"/>
    <x v="196"/>
    <s v="PD0002"/>
    <x v="58"/>
    <n v="0.16"/>
    <x v="898"/>
    <s v="SO0307-PD0002"/>
    <x v="0"/>
    <s v="Fishing Equipment"/>
  </r>
  <r>
    <s v="SO0307"/>
    <x v="196"/>
    <s v="PD0017"/>
    <x v="82"/>
    <n v="0.25"/>
    <x v="899"/>
    <s v="SO0307-PD0017"/>
    <x v="17"/>
    <s v="Gym &amp; Fitness"/>
  </r>
  <r>
    <s v="SO0308"/>
    <x v="196"/>
    <s v="PD0018"/>
    <x v="91"/>
    <n v="0.14000000000000001"/>
    <x v="900"/>
    <s v="SO0308-PD0018"/>
    <x v="6"/>
    <s v="Gym &amp; Fitness"/>
  </r>
  <r>
    <s v="SO0308"/>
    <x v="196"/>
    <s v="PD0019"/>
    <x v="114"/>
    <n v="0.17"/>
    <x v="901"/>
    <s v="SO0308-PD0019"/>
    <x v="11"/>
    <s v="Gym &amp; Fitness"/>
  </r>
  <r>
    <s v="SO0308"/>
    <x v="196"/>
    <s v="PD0014"/>
    <x v="119"/>
    <n v="0.12"/>
    <x v="902"/>
    <s v="SO0308-PD0014"/>
    <x v="4"/>
    <s v="Futsal"/>
  </r>
  <r>
    <s v="SO0309"/>
    <x v="196"/>
    <s v="PD0010"/>
    <x v="5"/>
    <n v="0.11"/>
    <x v="903"/>
    <s v="SO0309-PD0010"/>
    <x v="5"/>
    <s v="Hiking &amp; Camping"/>
  </r>
  <r>
    <s v="SO0309"/>
    <x v="196"/>
    <s v="PD0005"/>
    <x v="91"/>
    <n v="7.0000000000000007E-2"/>
    <x v="904"/>
    <s v="SO0309-PD0005"/>
    <x v="19"/>
    <s v="Golf"/>
  </r>
  <r>
    <s v="SO0309"/>
    <x v="196"/>
    <s v="PD0003"/>
    <x v="9"/>
    <n v="0.18"/>
    <x v="905"/>
    <s v="SO0309-PD0003"/>
    <x v="14"/>
    <s v="Billiard"/>
  </r>
  <r>
    <s v="SO0310"/>
    <x v="197"/>
    <s v="PD0009"/>
    <x v="23"/>
    <n v="0.18"/>
    <x v="906"/>
    <s v="SO0310-PD0009"/>
    <x v="10"/>
    <s v="Hiking &amp; Camping"/>
  </r>
  <r>
    <s v="SO0310"/>
    <x v="197"/>
    <s v="PD0016"/>
    <x v="95"/>
    <n v="0.15"/>
    <x v="907"/>
    <s v="SO0310-PD0016"/>
    <x v="18"/>
    <s v="Gym &amp; Fitness"/>
  </r>
  <r>
    <s v="SO0310"/>
    <x v="197"/>
    <s v="PD0019"/>
    <x v="87"/>
    <n v="0.2"/>
    <x v="908"/>
    <s v="SO0310-PD0019"/>
    <x v="11"/>
    <s v="Gym &amp; Fitness"/>
  </r>
  <r>
    <s v="SO0311"/>
    <x v="197"/>
    <s v="PD0018"/>
    <x v="42"/>
    <n v="0.1"/>
    <x v="909"/>
    <s v="SO0311-PD0018"/>
    <x v="6"/>
    <s v="Gym &amp; Fitness"/>
  </r>
  <r>
    <s v="SO0312"/>
    <x v="198"/>
    <s v="PD0004"/>
    <x v="8"/>
    <n v="0.25"/>
    <x v="399"/>
    <s v="SO0312-PD0004"/>
    <x v="15"/>
    <s v="Billiard"/>
  </r>
  <r>
    <s v="SO0313"/>
    <x v="198"/>
    <s v="PD0013"/>
    <x v="39"/>
    <n v="0.16"/>
    <x v="910"/>
    <s v="SO0313-PD0013"/>
    <x v="16"/>
    <s v="Basketball"/>
  </r>
  <r>
    <s v="SO0313"/>
    <x v="198"/>
    <s v="PD0006"/>
    <x v="5"/>
    <n v="0.24"/>
    <x v="911"/>
    <s v="SO0313-PD0006"/>
    <x v="13"/>
    <s v="Golf"/>
  </r>
  <r>
    <s v="SO0313"/>
    <x v="198"/>
    <s v="PD0003"/>
    <x v="92"/>
    <n v="0.09"/>
    <x v="912"/>
    <s v="SO0313-PD0003"/>
    <x v="14"/>
    <s v="Billiard"/>
  </r>
  <r>
    <s v="SO0314"/>
    <x v="199"/>
    <s v="PD0008"/>
    <x v="44"/>
    <n v="0.19"/>
    <x v="913"/>
    <s v="SO0314-PD0008"/>
    <x v="3"/>
    <s v="Outdoors Sport"/>
  </r>
  <r>
    <s v="SO0314"/>
    <x v="199"/>
    <s v="PD0014"/>
    <x v="116"/>
    <n v="0.24"/>
    <x v="914"/>
    <s v="SO0314-PD0014"/>
    <x v="4"/>
    <s v="Futsal"/>
  </r>
  <r>
    <s v="SO0314"/>
    <x v="199"/>
    <s v="PD0005"/>
    <x v="59"/>
    <n v="0.17"/>
    <x v="915"/>
    <s v="SO0314-PD0005"/>
    <x v="19"/>
    <s v="Golf"/>
  </r>
  <r>
    <s v="SO0315"/>
    <x v="199"/>
    <s v="PD0017"/>
    <x v="93"/>
    <n v="0.25"/>
    <x v="916"/>
    <s v="SO0315-PD0017"/>
    <x v="17"/>
    <s v="Gym &amp; Fitness"/>
  </r>
  <r>
    <s v="SO0315"/>
    <x v="199"/>
    <s v="PD0019"/>
    <x v="32"/>
    <n v="0.2"/>
    <x v="917"/>
    <s v="SO0315-PD0019"/>
    <x v="11"/>
    <s v="Gym &amp; Fitness"/>
  </r>
  <r>
    <s v="SO0315"/>
    <x v="199"/>
    <s v="PD0013"/>
    <x v="12"/>
    <n v="0.15"/>
    <x v="918"/>
    <s v="SO0315-PD0013"/>
    <x v="16"/>
    <s v="Basketball"/>
  </r>
  <r>
    <s v="SO0316"/>
    <x v="199"/>
    <s v="PD0005"/>
    <x v="101"/>
    <n v="0.1"/>
    <x v="919"/>
    <s v="SO0316-PD0005"/>
    <x v="19"/>
    <s v="Golf"/>
  </r>
  <r>
    <s v="SO0316"/>
    <x v="199"/>
    <s v="PD0007"/>
    <x v="105"/>
    <n v="7.0000000000000007E-2"/>
    <x v="920"/>
    <s v="SO0316-PD0007"/>
    <x v="9"/>
    <s v="Golf"/>
  </r>
  <r>
    <s v="SO0316"/>
    <x v="199"/>
    <s v="PD0010"/>
    <x v="59"/>
    <n v="0.21"/>
    <x v="921"/>
    <s v="SO0316-PD0010"/>
    <x v="5"/>
    <s v="Hiking &amp; Camping"/>
  </r>
  <r>
    <s v="SO0317"/>
    <x v="200"/>
    <s v="PD0014"/>
    <x v="24"/>
    <n v="0.09"/>
    <x v="922"/>
    <s v="SO0317-PD0014"/>
    <x v="4"/>
    <s v="Futsal"/>
  </r>
  <r>
    <s v="SO0317"/>
    <x v="200"/>
    <s v="PD0010"/>
    <x v="0"/>
    <n v="0.21"/>
    <x v="923"/>
    <s v="SO0317-PD0010"/>
    <x v="5"/>
    <s v="Hiking &amp; Camping"/>
  </r>
  <r>
    <s v="SO0317"/>
    <x v="200"/>
    <s v="PD0015"/>
    <x v="105"/>
    <n v="0.21"/>
    <x v="924"/>
    <s v="SO0317-PD0015"/>
    <x v="1"/>
    <s v="Gym &amp; Fitness"/>
  </r>
  <r>
    <s v="SO0318"/>
    <x v="200"/>
    <s v="PD0014"/>
    <x v="16"/>
    <n v="0.24"/>
    <x v="925"/>
    <s v="SO0318-PD0014"/>
    <x v="4"/>
    <s v="Futsal"/>
  </r>
  <r>
    <s v="SO0318"/>
    <x v="200"/>
    <s v="PD0018"/>
    <x v="57"/>
    <n v="0.17"/>
    <x v="926"/>
    <s v="SO0318-PD0018"/>
    <x v="6"/>
    <s v="Gym &amp; Fitness"/>
  </r>
  <r>
    <s v="SO0318"/>
    <x v="200"/>
    <s v="PD0019"/>
    <x v="71"/>
    <n v="0.1"/>
    <x v="927"/>
    <s v="SO0318-PD0019"/>
    <x v="11"/>
    <s v="Gym &amp; Fitness"/>
  </r>
  <r>
    <s v="SO0319"/>
    <x v="201"/>
    <s v="PD0011"/>
    <x v="34"/>
    <n v="0.25"/>
    <x v="928"/>
    <s v="SO0319-PD0011"/>
    <x v="2"/>
    <s v="Bicycle"/>
  </r>
  <r>
    <s v="SO0320"/>
    <x v="202"/>
    <s v="PD0009"/>
    <x v="35"/>
    <n v="0.16"/>
    <x v="929"/>
    <s v="SO0320-PD0009"/>
    <x v="10"/>
    <s v="Hiking &amp; Camping"/>
  </r>
  <r>
    <s v="SO0320"/>
    <x v="202"/>
    <s v="PD0014"/>
    <x v="122"/>
    <n v="0.08"/>
    <x v="930"/>
    <s v="SO0320-PD0014"/>
    <x v="4"/>
    <s v="Futsal"/>
  </r>
  <r>
    <s v="SO0321"/>
    <x v="202"/>
    <s v="PD0003"/>
    <x v="63"/>
    <n v="0.16"/>
    <x v="931"/>
    <s v="SO0321-PD0003"/>
    <x v="14"/>
    <s v="Billiard"/>
  </r>
  <r>
    <s v="SO0321"/>
    <x v="202"/>
    <s v="PD0008"/>
    <x v="53"/>
    <n v="0.24"/>
    <x v="932"/>
    <s v="SO0321-PD0008"/>
    <x v="3"/>
    <s v="Outdoors Sport"/>
  </r>
  <r>
    <s v="SO0321"/>
    <x v="202"/>
    <s v="PD0013"/>
    <x v="36"/>
    <n v="0.13"/>
    <x v="933"/>
    <s v="SO0321-PD0013"/>
    <x v="16"/>
    <s v="Basketball"/>
  </r>
  <r>
    <s v="SO0321"/>
    <x v="202"/>
    <s v="PD0001"/>
    <x v="93"/>
    <n v="0.19"/>
    <x v="934"/>
    <s v="SO0321-PD0001"/>
    <x v="12"/>
    <s v="Fishing Equipment"/>
  </r>
  <r>
    <s v="SO0322"/>
    <x v="203"/>
    <s v="PD0005"/>
    <x v="109"/>
    <n v="0.06"/>
    <x v="935"/>
    <s v="SO0322-PD0005"/>
    <x v="19"/>
    <s v="Golf"/>
  </r>
  <r>
    <s v="SO0322"/>
    <x v="203"/>
    <s v="PD0008"/>
    <x v="18"/>
    <n v="0.17"/>
    <x v="936"/>
    <s v="SO0322-PD0008"/>
    <x v="3"/>
    <s v="Outdoors Sport"/>
  </r>
  <r>
    <s v="SO0322"/>
    <x v="203"/>
    <s v="PD0012"/>
    <x v="45"/>
    <n v="0.23"/>
    <x v="937"/>
    <s v="SO0322-PD0012"/>
    <x v="7"/>
    <s v="Bicycle"/>
  </r>
  <r>
    <s v="SO0323"/>
    <x v="204"/>
    <s v="PD0005"/>
    <x v="93"/>
    <n v="0.18"/>
    <x v="938"/>
    <s v="SO0323-PD0005"/>
    <x v="19"/>
    <s v="Golf"/>
  </r>
  <r>
    <s v="SO0323"/>
    <x v="204"/>
    <s v="PD0006"/>
    <x v="22"/>
    <n v="0.08"/>
    <x v="939"/>
    <s v="SO0323-PD0006"/>
    <x v="13"/>
    <s v="Golf"/>
  </r>
  <r>
    <s v="SO0324"/>
    <x v="205"/>
    <s v="PD0004"/>
    <x v="21"/>
    <n v="7.0000000000000007E-2"/>
    <x v="940"/>
    <s v="SO0324-PD0004"/>
    <x v="15"/>
    <s v="Billiard"/>
  </r>
  <r>
    <s v="SO0324"/>
    <x v="205"/>
    <s v="PD0019"/>
    <x v="121"/>
    <n v="0.21"/>
    <x v="941"/>
    <s v="SO0324-PD0019"/>
    <x v="11"/>
    <s v="Gym &amp; Fitness"/>
  </r>
  <r>
    <s v="SO0324"/>
    <x v="205"/>
    <s v="PD0011"/>
    <x v="116"/>
    <n v="0.14000000000000001"/>
    <x v="942"/>
    <s v="SO0324-PD0011"/>
    <x v="2"/>
    <s v="Bicycle"/>
  </r>
  <r>
    <s v="SO0324"/>
    <x v="205"/>
    <s v="PD0020"/>
    <x v="17"/>
    <n v="0.16"/>
    <x v="943"/>
    <s v="SO0324-PD0020"/>
    <x v="8"/>
    <s v="Gym &amp; Fitness"/>
  </r>
  <r>
    <s v="SO0325"/>
    <x v="206"/>
    <s v="PD0016"/>
    <x v="100"/>
    <n v="0.18"/>
    <x v="944"/>
    <s v="SO0325-PD0016"/>
    <x v="18"/>
    <s v="Gym &amp; Fitness"/>
  </r>
  <r>
    <s v="SO0325"/>
    <x v="206"/>
    <s v="PD0007"/>
    <x v="124"/>
    <n v="0.15"/>
    <x v="945"/>
    <s v="SO0325-PD0007"/>
    <x v="9"/>
    <s v="Golf"/>
  </r>
  <r>
    <s v="SO0326"/>
    <x v="207"/>
    <s v="PD0009"/>
    <x v="57"/>
    <n v="7.0000000000000007E-2"/>
    <x v="946"/>
    <s v="SO0326-PD0009"/>
    <x v="10"/>
    <s v="Hiking &amp; Camping"/>
  </r>
  <r>
    <s v="SO0327"/>
    <x v="207"/>
    <s v="PD0017"/>
    <x v="42"/>
    <n v="0.11"/>
    <x v="947"/>
    <s v="SO0327-PD0017"/>
    <x v="17"/>
    <s v="Gym &amp; Fitness"/>
  </r>
  <r>
    <s v="SO0328"/>
    <x v="207"/>
    <s v="PD0008"/>
    <x v="116"/>
    <n v="0.17"/>
    <x v="948"/>
    <s v="SO0328-PD0008"/>
    <x v="3"/>
    <s v="Outdoors Sport"/>
  </r>
  <r>
    <s v="SO0328"/>
    <x v="207"/>
    <s v="PD0009"/>
    <x v="23"/>
    <n v="0.2"/>
    <x v="949"/>
    <s v="SO0328-PD0009"/>
    <x v="10"/>
    <s v="Hiking &amp; Camping"/>
  </r>
  <r>
    <s v="SO0328"/>
    <x v="207"/>
    <s v="PD0003"/>
    <x v="79"/>
    <n v="0.24"/>
    <x v="950"/>
    <s v="SO0328-PD0003"/>
    <x v="14"/>
    <s v="Billiard"/>
  </r>
  <r>
    <s v="SO0328"/>
    <x v="207"/>
    <s v="PD0018"/>
    <x v="113"/>
    <n v="0.15"/>
    <x v="951"/>
    <s v="SO0328-PD0018"/>
    <x v="6"/>
    <s v="Gym &amp; Fitness"/>
  </r>
  <r>
    <s v="SO0329"/>
    <x v="208"/>
    <s v="PD0019"/>
    <x v="10"/>
    <n v="0.14000000000000001"/>
    <x v="952"/>
    <s v="SO0329-PD0019"/>
    <x v="11"/>
    <s v="Gym &amp; Fitness"/>
  </r>
  <r>
    <s v="SO0329"/>
    <x v="208"/>
    <s v="PD0007"/>
    <x v="10"/>
    <n v="0.15"/>
    <x v="953"/>
    <s v="SO0329-PD0007"/>
    <x v="9"/>
    <s v="Golf"/>
  </r>
  <r>
    <s v="SO0330"/>
    <x v="208"/>
    <s v="PD0003"/>
    <x v="37"/>
    <n v="0.05"/>
    <x v="954"/>
    <s v="SO0330-PD0003"/>
    <x v="14"/>
    <s v="Billiard"/>
  </r>
  <r>
    <s v="SO0330"/>
    <x v="208"/>
    <s v="PD0009"/>
    <x v="87"/>
    <n v="0.1"/>
    <x v="955"/>
    <s v="SO0330-PD0009"/>
    <x v="10"/>
    <s v="Hiking &amp; Camping"/>
  </r>
  <r>
    <s v="SO0330"/>
    <x v="208"/>
    <s v="PD0004"/>
    <x v="28"/>
    <n v="0.08"/>
    <x v="323"/>
    <s v="SO0330-PD0004"/>
    <x v="15"/>
    <s v="Billiard"/>
  </r>
  <r>
    <s v="SO0330"/>
    <x v="208"/>
    <s v="PD0013"/>
    <x v="16"/>
    <n v="0.05"/>
    <x v="956"/>
    <s v="SO0330-PD0013"/>
    <x v="16"/>
    <s v="Basketball"/>
  </r>
  <r>
    <s v="SO0330"/>
    <x v="208"/>
    <s v="PD0007"/>
    <x v="99"/>
    <n v="0.05"/>
    <x v="957"/>
    <s v="SO0330-PD0007"/>
    <x v="9"/>
    <s v="Golf"/>
  </r>
  <r>
    <s v="SO0331"/>
    <x v="209"/>
    <s v="PD0012"/>
    <x v="110"/>
    <n v="0.16"/>
    <x v="958"/>
    <s v="SO0331-PD0012"/>
    <x v="7"/>
    <s v="Bicycle"/>
  </r>
  <r>
    <s v="SO0331"/>
    <x v="209"/>
    <s v="PD0011"/>
    <x v="15"/>
    <n v="0.22"/>
    <x v="959"/>
    <s v="SO0331-PD0011"/>
    <x v="2"/>
    <s v="Bicycle"/>
  </r>
  <r>
    <s v="SO0331"/>
    <x v="209"/>
    <s v="PD0009"/>
    <x v="83"/>
    <n v="7.0000000000000007E-2"/>
    <x v="960"/>
    <s v="SO0331-PD0009"/>
    <x v="10"/>
    <s v="Hiking &amp; Camping"/>
  </r>
  <r>
    <s v="SO0331"/>
    <x v="209"/>
    <s v="PD0008"/>
    <x v="18"/>
    <n v="0.17"/>
    <x v="936"/>
    <s v="SO0331-PD0008"/>
    <x v="3"/>
    <s v="Outdoors Sport"/>
  </r>
  <r>
    <s v="SO0332"/>
    <x v="209"/>
    <s v="PD0020"/>
    <x v="60"/>
    <n v="0.15"/>
    <x v="961"/>
    <s v="SO0332-PD0020"/>
    <x v="8"/>
    <s v="Gym &amp; Fitness"/>
  </r>
  <r>
    <s v="SO0332"/>
    <x v="209"/>
    <s v="PD0016"/>
    <x v="95"/>
    <n v="0.23"/>
    <x v="962"/>
    <s v="SO0332-PD0016"/>
    <x v="18"/>
    <s v="Gym &amp; Fitness"/>
  </r>
  <r>
    <s v="SO0332"/>
    <x v="209"/>
    <s v="PD0019"/>
    <x v="100"/>
    <n v="0.25"/>
    <x v="963"/>
    <s v="SO0332-PD0019"/>
    <x v="11"/>
    <s v="Gym &amp; Fitness"/>
  </r>
  <r>
    <s v="SO0332"/>
    <x v="209"/>
    <s v="PD0003"/>
    <x v="82"/>
    <n v="0.2"/>
    <x v="964"/>
    <s v="SO0332-PD0003"/>
    <x v="14"/>
    <s v="Billiard"/>
  </r>
  <r>
    <s v="SO0333"/>
    <x v="209"/>
    <s v="PD0013"/>
    <x v="63"/>
    <n v="0.1"/>
    <x v="965"/>
    <s v="SO0333-PD0013"/>
    <x v="16"/>
    <s v="Basketball"/>
  </r>
  <r>
    <s v="SO0333"/>
    <x v="209"/>
    <s v="PD0003"/>
    <x v="39"/>
    <n v="0.25"/>
    <x v="966"/>
    <s v="SO0333-PD0003"/>
    <x v="14"/>
    <s v="Billiard"/>
  </r>
  <r>
    <s v="SO0333"/>
    <x v="209"/>
    <s v="PD0011"/>
    <x v="85"/>
    <n v="0.16"/>
    <x v="967"/>
    <s v="SO0333-PD0011"/>
    <x v="2"/>
    <s v="Bicycle"/>
  </r>
  <r>
    <s v="SO0334"/>
    <x v="209"/>
    <s v="PD0004"/>
    <x v="41"/>
    <n v="0.1"/>
    <x v="968"/>
    <s v="SO0334-PD0004"/>
    <x v="15"/>
    <s v="Billiard"/>
  </r>
  <r>
    <s v="SO0334"/>
    <x v="209"/>
    <s v="PD0001"/>
    <x v="68"/>
    <n v="0.25"/>
    <x v="703"/>
    <s v="SO0334-PD0001"/>
    <x v="12"/>
    <s v="Fishing Equipment"/>
  </r>
  <r>
    <s v="SO0334"/>
    <x v="209"/>
    <s v="PD0013"/>
    <x v="6"/>
    <n v="0.25"/>
    <x v="969"/>
    <s v="SO0334-PD0013"/>
    <x v="16"/>
    <s v="Basketball"/>
  </r>
  <r>
    <s v="SO0334"/>
    <x v="209"/>
    <s v="PD0002"/>
    <x v="89"/>
    <n v="0.18"/>
    <x v="970"/>
    <s v="SO0334-PD0002"/>
    <x v="0"/>
    <s v="Fishing Equipment"/>
  </r>
  <r>
    <s v="SO0335"/>
    <x v="209"/>
    <s v="PD0011"/>
    <x v="87"/>
    <n v="0.15"/>
    <x v="971"/>
    <s v="SO0335-PD0011"/>
    <x v="2"/>
    <s v="Bicycle"/>
  </r>
  <r>
    <s v="SO0335"/>
    <x v="209"/>
    <s v="PD0019"/>
    <x v="71"/>
    <n v="0.06"/>
    <x v="972"/>
    <s v="SO0335-PD0019"/>
    <x v="11"/>
    <s v="Gym &amp; Fitness"/>
  </r>
  <r>
    <s v="SO0335"/>
    <x v="209"/>
    <s v="PD0020"/>
    <x v="119"/>
    <n v="0.1"/>
    <x v="973"/>
    <s v="SO0335-PD0020"/>
    <x v="8"/>
    <s v="Gym &amp; Fitness"/>
  </r>
  <r>
    <s v="SO0336"/>
    <x v="209"/>
    <s v="PD0009"/>
    <x v="19"/>
    <n v="0.13"/>
    <x v="974"/>
    <s v="SO0336-PD0009"/>
    <x v="10"/>
    <s v="Hiking &amp; Camping"/>
  </r>
  <r>
    <s v="SO0336"/>
    <x v="209"/>
    <s v="PD0007"/>
    <x v="56"/>
    <n v="7.0000000000000007E-2"/>
    <x v="975"/>
    <s v="SO0336-PD0007"/>
    <x v="9"/>
    <s v="Golf"/>
  </r>
  <r>
    <s v="SO0336"/>
    <x v="209"/>
    <s v="PD0014"/>
    <x v="30"/>
    <n v="0.18"/>
    <x v="976"/>
    <s v="SO0336-PD0014"/>
    <x v="4"/>
    <s v="Futsal"/>
  </r>
  <r>
    <s v="SO0336"/>
    <x v="209"/>
    <s v="PD0005"/>
    <x v="122"/>
    <n v="0.17"/>
    <x v="977"/>
    <s v="SO0336-PD0005"/>
    <x v="19"/>
    <s v="Golf"/>
  </r>
  <r>
    <s v="SO0336"/>
    <x v="209"/>
    <s v="PD0004"/>
    <x v="58"/>
    <n v="0.14000000000000001"/>
    <x v="978"/>
    <s v="SO0336-PD0004"/>
    <x v="15"/>
    <s v="Billiard"/>
  </r>
  <r>
    <s v="SO0336"/>
    <x v="209"/>
    <s v="PD0019"/>
    <x v="75"/>
    <n v="0.17"/>
    <x v="979"/>
    <s v="SO0336-PD0019"/>
    <x v="11"/>
    <s v="Gym &amp; Fitness"/>
  </r>
  <r>
    <s v="SO0337"/>
    <x v="210"/>
    <s v="PD0009"/>
    <x v="55"/>
    <n v="0.12"/>
    <x v="980"/>
    <s v="SO0337-PD0009"/>
    <x v="10"/>
    <s v="Hiking &amp; Camping"/>
  </r>
  <r>
    <s v="SO0337"/>
    <x v="210"/>
    <s v="PD0010"/>
    <x v="14"/>
    <n v="0.25"/>
    <x v="981"/>
    <s v="SO0337-PD0010"/>
    <x v="5"/>
    <s v="Hiking &amp; Camping"/>
  </r>
  <r>
    <s v="SO0337"/>
    <x v="210"/>
    <s v="PD0012"/>
    <x v="28"/>
    <n v="0.05"/>
    <x v="982"/>
    <s v="SO0337-PD0012"/>
    <x v="7"/>
    <s v="Bicycle"/>
  </r>
  <r>
    <s v="SO0337"/>
    <x v="210"/>
    <s v="PD0002"/>
    <x v="109"/>
    <n v="0.25"/>
    <x v="983"/>
    <s v="SO0337-PD0002"/>
    <x v="0"/>
    <s v="Fishing Equipment"/>
  </r>
  <r>
    <s v="SO0338"/>
    <x v="210"/>
    <s v="PD0018"/>
    <x v="73"/>
    <n v="0.16"/>
    <x v="984"/>
    <s v="SO0338-PD0018"/>
    <x v="6"/>
    <s v="Gym &amp; Fitness"/>
  </r>
  <r>
    <s v="SO0338"/>
    <x v="210"/>
    <s v="PD0019"/>
    <x v="9"/>
    <n v="0.08"/>
    <x v="985"/>
    <s v="SO0338-PD0019"/>
    <x v="11"/>
    <s v="Gym &amp; Fitness"/>
  </r>
  <r>
    <s v="SO0338"/>
    <x v="210"/>
    <s v="PD0007"/>
    <x v="116"/>
    <n v="0.24"/>
    <x v="986"/>
    <s v="SO0338-PD0007"/>
    <x v="9"/>
    <s v="Golf"/>
  </r>
  <r>
    <s v="SO0339"/>
    <x v="210"/>
    <s v="PD0015"/>
    <x v="16"/>
    <n v="0.18"/>
    <x v="987"/>
    <s v="SO0339-PD0015"/>
    <x v="1"/>
    <s v="Gym &amp; Fitness"/>
  </r>
  <r>
    <s v="SO0339"/>
    <x v="210"/>
    <s v="PD0009"/>
    <x v="58"/>
    <n v="0.23"/>
    <x v="988"/>
    <s v="SO0339-PD0009"/>
    <x v="10"/>
    <s v="Hiking &amp; Camping"/>
  </r>
  <r>
    <s v="SO0339"/>
    <x v="210"/>
    <s v="PD0018"/>
    <x v="2"/>
    <n v="0.17"/>
    <x v="989"/>
    <s v="SO0339-PD0018"/>
    <x v="6"/>
    <s v="Gym &amp; Fitness"/>
  </r>
  <r>
    <s v="SO0339"/>
    <x v="210"/>
    <s v="PD0010"/>
    <x v="48"/>
    <n v="0.14000000000000001"/>
    <x v="990"/>
    <s v="SO0339-PD0010"/>
    <x v="5"/>
    <s v="Hiking &amp; Camping"/>
  </r>
  <r>
    <s v="SO0340"/>
    <x v="211"/>
    <s v="PD0018"/>
    <x v="8"/>
    <n v="0.05"/>
    <x v="991"/>
    <s v="SO0340-PD0018"/>
    <x v="6"/>
    <s v="Gym &amp; Fitness"/>
  </r>
  <r>
    <s v="SO0341"/>
    <x v="211"/>
    <s v="PD0010"/>
    <x v="51"/>
    <n v="0.05"/>
    <x v="992"/>
    <s v="SO0341-PD0010"/>
    <x v="5"/>
    <s v="Hiking &amp; Camping"/>
  </r>
  <r>
    <s v="SO0341"/>
    <x v="211"/>
    <s v="PD0006"/>
    <x v="100"/>
    <n v="0.11"/>
    <x v="993"/>
    <s v="SO0341-PD0006"/>
    <x v="13"/>
    <s v="Golf"/>
  </r>
  <r>
    <s v="SO0342"/>
    <x v="212"/>
    <s v="PD0005"/>
    <x v="7"/>
    <n v="0.08"/>
    <x v="994"/>
    <s v="SO0342-PD0005"/>
    <x v="19"/>
    <s v="Golf"/>
  </r>
  <r>
    <s v="SO0342"/>
    <x v="212"/>
    <s v="PD0019"/>
    <x v="67"/>
    <n v="0.24"/>
    <x v="995"/>
    <s v="SO0342-PD0019"/>
    <x v="11"/>
    <s v="Gym &amp; Fitness"/>
  </r>
  <r>
    <s v="SO0342"/>
    <x v="212"/>
    <s v="PD0015"/>
    <x v="34"/>
    <n v="0.19"/>
    <x v="996"/>
    <s v="SO0342-PD0015"/>
    <x v="1"/>
    <s v="Gym &amp; Fitness"/>
  </r>
  <r>
    <s v="SO0343"/>
    <x v="212"/>
    <s v="PD0014"/>
    <x v="90"/>
    <n v="0.12"/>
    <x v="997"/>
    <s v="SO0343-PD0014"/>
    <x v="4"/>
    <s v="Futsal"/>
  </r>
  <r>
    <s v="SO0344"/>
    <x v="213"/>
    <s v="PD0003"/>
    <x v="30"/>
    <n v="0.16"/>
    <x v="998"/>
    <s v="SO0344-PD0003"/>
    <x v="14"/>
    <s v="Billiard"/>
  </r>
  <r>
    <s v="SO0344"/>
    <x v="213"/>
    <s v="PD0013"/>
    <x v="78"/>
    <n v="0.12"/>
    <x v="999"/>
    <s v="SO0344-PD0013"/>
    <x v="16"/>
    <s v="Basketball"/>
  </r>
  <r>
    <s v="SO0344"/>
    <x v="213"/>
    <s v="PD0020"/>
    <x v="31"/>
    <n v="0.09"/>
    <x v="1000"/>
    <s v="SO0344-PD0020"/>
    <x v="8"/>
    <s v="Gym &amp; Fitness"/>
  </r>
  <r>
    <s v="SO0345"/>
    <x v="214"/>
    <s v="PD0007"/>
    <x v="2"/>
    <n v="0.24"/>
    <x v="1001"/>
    <s v="SO0345-PD0007"/>
    <x v="9"/>
    <s v="Golf"/>
  </r>
  <r>
    <s v="SO0345"/>
    <x v="214"/>
    <s v="PD0016"/>
    <x v="104"/>
    <n v="0.23"/>
    <x v="1002"/>
    <s v="SO0345-PD0016"/>
    <x v="18"/>
    <s v="Gym &amp; Fitness"/>
  </r>
  <r>
    <s v="SO0345"/>
    <x v="214"/>
    <s v="PD0003"/>
    <x v="85"/>
    <n v="0.24"/>
    <x v="1003"/>
    <s v="SO0345-PD0003"/>
    <x v="14"/>
    <s v="Billiard"/>
  </r>
  <r>
    <s v="SO0345"/>
    <x v="214"/>
    <s v="PD0015"/>
    <x v="32"/>
    <n v="0.25"/>
    <x v="1004"/>
    <s v="SO0345-PD0015"/>
    <x v="1"/>
    <s v="Gym &amp; Fitness"/>
  </r>
  <r>
    <s v="SO0345"/>
    <x v="214"/>
    <s v="PD0017"/>
    <x v="66"/>
    <n v="0.2"/>
    <x v="1005"/>
    <s v="SO0345-PD0017"/>
    <x v="17"/>
    <s v="Gym &amp; Fitness"/>
  </r>
  <r>
    <s v="SO0346"/>
    <x v="215"/>
    <s v="PD0016"/>
    <x v="97"/>
    <n v="0.13"/>
    <x v="1006"/>
    <s v="SO0346-PD0016"/>
    <x v="18"/>
    <s v="Gym &amp; Fitness"/>
  </r>
  <r>
    <s v="SO0346"/>
    <x v="215"/>
    <s v="PD0015"/>
    <x v="18"/>
    <n v="0.14000000000000001"/>
    <x v="1007"/>
    <s v="SO0346-PD0015"/>
    <x v="1"/>
    <s v="Gym &amp; Fitness"/>
  </r>
  <r>
    <s v="SO0346"/>
    <x v="215"/>
    <s v="PD0020"/>
    <x v="75"/>
    <n v="0.13"/>
    <x v="1008"/>
    <s v="SO0346-PD0020"/>
    <x v="8"/>
    <s v="Gym &amp; Fitness"/>
  </r>
  <r>
    <s v="SO0346"/>
    <x v="215"/>
    <s v="PD0014"/>
    <x v="87"/>
    <n v="7.0000000000000007E-2"/>
    <x v="1009"/>
    <s v="SO0346-PD0014"/>
    <x v="4"/>
    <s v="Futsal"/>
  </r>
  <r>
    <s v="SO0347"/>
    <x v="215"/>
    <s v="PD0016"/>
    <x v="24"/>
    <n v="0.12"/>
    <x v="1010"/>
    <s v="SO0347-PD0016"/>
    <x v="18"/>
    <s v="Gym &amp; Fitness"/>
  </r>
  <r>
    <s v="SO0348"/>
    <x v="216"/>
    <s v="PD0008"/>
    <x v="65"/>
    <n v="0.12"/>
    <x v="1011"/>
    <s v="SO0348-PD0008"/>
    <x v="3"/>
    <s v="Outdoors Sport"/>
  </r>
  <r>
    <s v="SO0348"/>
    <x v="216"/>
    <s v="PD0009"/>
    <x v="47"/>
    <n v="0.05"/>
    <x v="1012"/>
    <s v="SO0348-PD0009"/>
    <x v="10"/>
    <s v="Hiking &amp; Camping"/>
  </r>
  <r>
    <s v="SO0348"/>
    <x v="216"/>
    <s v="PD0010"/>
    <x v="28"/>
    <n v="0.08"/>
    <x v="1013"/>
    <s v="SO0348-PD0010"/>
    <x v="5"/>
    <s v="Hiking &amp; Camping"/>
  </r>
  <r>
    <s v="SO0348"/>
    <x v="216"/>
    <s v="PD0018"/>
    <x v="72"/>
    <n v="0.2"/>
    <x v="1014"/>
    <s v="SO0348-PD0018"/>
    <x v="6"/>
    <s v="Gym &amp; Fitness"/>
  </r>
  <r>
    <s v="SO0348"/>
    <x v="216"/>
    <s v="PD0002"/>
    <x v="22"/>
    <n v="0.05"/>
    <x v="322"/>
    <s v="SO0348-PD0002"/>
    <x v="0"/>
    <s v="Fishing Equipment"/>
  </r>
  <r>
    <s v="SO0349"/>
    <x v="216"/>
    <s v="PD0008"/>
    <x v="119"/>
    <n v="0.1"/>
    <x v="1015"/>
    <s v="SO0349-PD0008"/>
    <x v="3"/>
    <s v="Outdoors Sport"/>
  </r>
  <r>
    <s v="SO0349"/>
    <x v="216"/>
    <s v="PD0019"/>
    <x v="97"/>
    <n v="0.21"/>
    <x v="1016"/>
    <s v="SO0349-PD0019"/>
    <x v="11"/>
    <s v="Gym &amp; Fitness"/>
  </r>
  <r>
    <s v="SO0350"/>
    <x v="216"/>
    <s v="PD0003"/>
    <x v="19"/>
    <n v="0.14000000000000001"/>
    <x v="1017"/>
    <s v="SO0350-PD0003"/>
    <x v="14"/>
    <s v="Billiard"/>
  </r>
  <r>
    <s v="SO0350"/>
    <x v="216"/>
    <s v="PD0018"/>
    <x v="19"/>
    <n v="0.14000000000000001"/>
    <x v="1018"/>
    <s v="SO0350-PD0018"/>
    <x v="6"/>
    <s v="Gym &amp; Fitness"/>
  </r>
  <r>
    <s v="SO0350"/>
    <x v="216"/>
    <s v="PD0012"/>
    <x v="65"/>
    <n v="0.17"/>
    <x v="1019"/>
    <s v="SO0350-PD0012"/>
    <x v="7"/>
    <s v="Bicycle"/>
  </r>
  <r>
    <s v="SO0351"/>
    <x v="217"/>
    <s v="PD0013"/>
    <x v="88"/>
    <n v="0.12"/>
    <x v="1020"/>
    <s v="SO0351-PD0013"/>
    <x v="16"/>
    <s v="Basketball"/>
  </r>
  <r>
    <s v="SO0352"/>
    <x v="217"/>
    <s v="PD0006"/>
    <x v="43"/>
    <n v="0.19"/>
    <x v="1021"/>
    <s v="SO0352-PD0006"/>
    <x v="13"/>
    <s v="Golf"/>
  </r>
  <r>
    <s v="SO0352"/>
    <x v="217"/>
    <s v="PD0009"/>
    <x v="65"/>
    <n v="0.14000000000000001"/>
    <x v="1022"/>
    <s v="SO0352-PD0009"/>
    <x v="10"/>
    <s v="Hiking &amp; Camping"/>
  </r>
  <r>
    <s v="SO0352"/>
    <x v="217"/>
    <s v="PD0002"/>
    <x v="121"/>
    <n v="0.19"/>
    <x v="1023"/>
    <s v="SO0352-PD0002"/>
    <x v="0"/>
    <s v="Fishing Equipment"/>
  </r>
  <r>
    <s v="SO0353"/>
    <x v="217"/>
    <s v="PD0016"/>
    <x v="79"/>
    <n v="0.22"/>
    <x v="1024"/>
    <s v="SO0353-PD0016"/>
    <x v="18"/>
    <s v="Gym &amp; Fitness"/>
  </r>
  <r>
    <s v="SO0354"/>
    <x v="218"/>
    <s v="PD0015"/>
    <x v="108"/>
    <n v="0.08"/>
    <x v="1025"/>
    <s v="SO0354-PD0015"/>
    <x v="1"/>
    <s v="Gym &amp; Fitness"/>
  </r>
  <r>
    <s v="SO0354"/>
    <x v="218"/>
    <s v="PD0004"/>
    <x v="78"/>
    <n v="0.25"/>
    <x v="1026"/>
    <s v="SO0354-PD0004"/>
    <x v="15"/>
    <s v="Billiard"/>
  </r>
  <r>
    <s v="SO0354"/>
    <x v="218"/>
    <s v="PD0003"/>
    <x v="9"/>
    <n v="0.13"/>
    <x v="1027"/>
    <s v="SO0354-PD0003"/>
    <x v="14"/>
    <s v="Billiard"/>
  </r>
  <r>
    <s v="SO0354"/>
    <x v="218"/>
    <s v="PD0009"/>
    <x v="88"/>
    <n v="0.22"/>
    <x v="1028"/>
    <s v="SO0354-PD0009"/>
    <x v="10"/>
    <s v="Hiking &amp; Camping"/>
  </r>
  <r>
    <s v="SO0354"/>
    <x v="218"/>
    <s v="PD0002"/>
    <x v="8"/>
    <n v="0.08"/>
    <x v="1029"/>
    <s v="SO0354-PD0002"/>
    <x v="0"/>
    <s v="Fishing Equipment"/>
  </r>
  <r>
    <s v="SO0355"/>
    <x v="219"/>
    <s v="PD0019"/>
    <x v="70"/>
    <n v="0.13"/>
    <x v="1030"/>
    <s v="SO0355-PD0019"/>
    <x v="11"/>
    <s v="Gym &amp; Fitness"/>
  </r>
  <r>
    <s v="SO0355"/>
    <x v="219"/>
    <s v="PD0004"/>
    <x v="116"/>
    <n v="0.06"/>
    <x v="1031"/>
    <s v="SO0355-PD0004"/>
    <x v="15"/>
    <s v="Billiard"/>
  </r>
  <r>
    <s v="SO0355"/>
    <x v="219"/>
    <s v="PD0017"/>
    <x v="94"/>
    <n v="0.14000000000000001"/>
    <x v="1032"/>
    <s v="SO0355-PD0017"/>
    <x v="17"/>
    <s v="Gym &amp; Fitness"/>
  </r>
  <r>
    <s v="SO0356"/>
    <x v="220"/>
    <s v="PD0014"/>
    <x v="44"/>
    <n v="0.23"/>
    <x v="1033"/>
    <s v="SO0356-PD0014"/>
    <x v="4"/>
    <s v="Futsal"/>
  </r>
  <r>
    <s v="SO0356"/>
    <x v="220"/>
    <s v="PD0004"/>
    <x v="45"/>
    <n v="0.22"/>
    <x v="1034"/>
    <s v="SO0356-PD0004"/>
    <x v="15"/>
    <s v="Billiard"/>
  </r>
  <r>
    <s v="SO0357"/>
    <x v="220"/>
    <s v="PD0007"/>
    <x v="66"/>
    <n v="0.23"/>
    <x v="1035"/>
    <s v="SO0357-PD0007"/>
    <x v="9"/>
    <s v="Golf"/>
  </r>
  <r>
    <s v="SO0357"/>
    <x v="220"/>
    <s v="PD0005"/>
    <x v="86"/>
    <n v="0.23"/>
    <x v="1036"/>
    <s v="SO0357-PD0005"/>
    <x v="19"/>
    <s v="Golf"/>
  </r>
  <r>
    <s v="SO0358"/>
    <x v="221"/>
    <s v="PD0010"/>
    <x v="32"/>
    <n v="0.19"/>
    <x v="1037"/>
    <s v="SO0358-PD0010"/>
    <x v="5"/>
    <s v="Hiking &amp; Camping"/>
  </r>
  <r>
    <s v="SO0359"/>
    <x v="222"/>
    <s v="PD0002"/>
    <x v="106"/>
    <n v="0.23"/>
    <x v="1038"/>
    <s v="SO0359-PD0002"/>
    <x v="0"/>
    <s v="Fishing Equipment"/>
  </r>
  <r>
    <s v="SO0360"/>
    <x v="223"/>
    <s v="PD0008"/>
    <x v="62"/>
    <n v="0.12"/>
    <x v="1039"/>
    <s v="SO0360-PD0008"/>
    <x v="3"/>
    <s v="Outdoors Sport"/>
  </r>
  <r>
    <s v="SO0360"/>
    <x v="223"/>
    <s v="PD0015"/>
    <x v="101"/>
    <n v="0.25"/>
    <x v="1040"/>
    <s v="SO0360-PD0015"/>
    <x v="1"/>
    <s v="Gym &amp; Fitness"/>
  </r>
  <r>
    <s v="SO0361"/>
    <x v="224"/>
    <s v="PD0001"/>
    <x v="98"/>
    <n v="0.19"/>
    <x v="1041"/>
    <s v="SO0361-PD0001"/>
    <x v="12"/>
    <s v="Fishing Equipment"/>
  </r>
  <r>
    <s v="SO0361"/>
    <x v="224"/>
    <s v="PD0008"/>
    <x v="118"/>
    <n v="7.0000000000000007E-2"/>
    <x v="1042"/>
    <s v="SO0361-PD0008"/>
    <x v="3"/>
    <s v="Outdoors Sport"/>
  </r>
  <r>
    <s v="SO0362"/>
    <x v="225"/>
    <s v="PD0008"/>
    <x v="72"/>
    <n v="0.23"/>
    <x v="1043"/>
    <s v="SO0362-PD0008"/>
    <x v="3"/>
    <s v="Outdoors Sport"/>
  </r>
  <r>
    <s v="SO0362"/>
    <x v="225"/>
    <s v="PD0019"/>
    <x v="50"/>
    <n v="0.14000000000000001"/>
    <x v="1044"/>
    <s v="SO0362-PD0019"/>
    <x v="11"/>
    <s v="Gym &amp; Fitness"/>
  </r>
  <r>
    <s v="SO0362"/>
    <x v="225"/>
    <s v="PD0017"/>
    <x v="64"/>
    <n v="0.06"/>
    <x v="1045"/>
    <s v="SO0362-PD0017"/>
    <x v="17"/>
    <s v="Gym &amp; Fitness"/>
  </r>
  <r>
    <s v="SO0363"/>
    <x v="226"/>
    <s v="PD0004"/>
    <x v="122"/>
    <n v="0.12"/>
    <x v="1046"/>
    <s v="SO0363-PD0004"/>
    <x v="15"/>
    <s v="Billiard"/>
  </r>
  <r>
    <s v="SO0363"/>
    <x v="226"/>
    <s v="PD0002"/>
    <x v="40"/>
    <n v="0.19"/>
    <x v="1047"/>
    <s v="SO0363-PD0002"/>
    <x v="0"/>
    <s v="Fishing Equipment"/>
  </r>
  <r>
    <s v="SO0363"/>
    <x v="226"/>
    <s v="PD0015"/>
    <x v="119"/>
    <n v="0.08"/>
    <x v="1048"/>
    <s v="SO0363-PD0015"/>
    <x v="1"/>
    <s v="Gym &amp; Fitness"/>
  </r>
  <r>
    <s v="SO0364"/>
    <x v="227"/>
    <s v="PD0007"/>
    <x v="45"/>
    <n v="0.11"/>
    <x v="1049"/>
    <s v="SO0364-PD0007"/>
    <x v="9"/>
    <s v="Golf"/>
  </r>
  <r>
    <s v="SO0364"/>
    <x v="227"/>
    <s v="PD0004"/>
    <x v="36"/>
    <n v="0.16"/>
    <x v="1050"/>
    <s v="SO0364-PD0004"/>
    <x v="15"/>
    <s v="Billiard"/>
  </r>
  <r>
    <s v="SO0364"/>
    <x v="227"/>
    <s v="PD0019"/>
    <x v="92"/>
    <n v="0.2"/>
    <x v="1051"/>
    <s v="SO0364-PD0019"/>
    <x v="11"/>
    <s v="Gym &amp; Fitness"/>
  </r>
  <r>
    <s v="SO0364"/>
    <x v="227"/>
    <s v="PD0003"/>
    <x v="34"/>
    <n v="0.09"/>
    <x v="1052"/>
    <s v="SO0364-PD0003"/>
    <x v="14"/>
    <s v="Billiard"/>
  </r>
  <r>
    <s v="SO0365"/>
    <x v="227"/>
    <s v="PD0001"/>
    <x v="0"/>
    <n v="0.1"/>
    <x v="1053"/>
    <s v="SO0365-PD0001"/>
    <x v="12"/>
    <s v="Fishing Equipment"/>
  </r>
  <r>
    <s v="SO0365"/>
    <x v="227"/>
    <s v="PD0016"/>
    <x v="98"/>
    <n v="0.17"/>
    <x v="1054"/>
    <s v="SO0365-PD0016"/>
    <x v="18"/>
    <s v="Gym &amp; Fitness"/>
  </r>
  <r>
    <s v="SO0365"/>
    <x v="227"/>
    <s v="PD0015"/>
    <x v="107"/>
    <n v="0.19"/>
    <x v="1055"/>
    <s v="SO0365-PD0015"/>
    <x v="1"/>
    <s v="Gym &amp; Fitness"/>
  </r>
  <r>
    <s v="SO0366"/>
    <x v="227"/>
    <s v="PD0009"/>
    <x v="11"/>
    <n v="0.25"/>
    <x v="1056"/>
    <s v="SO0366-PD0009"/>
    <x v="10"/>
    <s v="Hiking &amp; Camping"/>
  </r>
  <r>
    <s v="SO0366"/>
    <x v="227"/>
    <s v="PD0015"/>
    <x v="112"/>
    <n v="0.1"/>
    <x v="657"/>
    <s v="SO0366-PD0015"/>
    <x v="1"/>
    <s v="Gym &amp; Fitness"/>
  </r>
  <r>
    <s v="SO0366"/>
    <x v="227"/>
    <s v="PD0020"/>
    <x v="18"/>
    <n v="0.14000000000000001"/>
    <x v="1057"/>
    <s v="SO0366-PD0020"/>
    <x v="8"/>
    <s v="Gym &amp; Fitness"/>
  </r>
  <r>
    <s v="SO0366"/>
    <x v="227"/>
    <s v="PD0019"/>
    <x v="54"/>
    <n v="0.22"/>
    <x v="1058"/>
    <s v="SO0366-PD0019"/>
    <x v="11"/>
    <s v="Gym &amp; Fitness"/>
  </r>
  <r>
    <s v="SO0366"/>
    <x v="227"/>
    <s v="PD0003"/>
    <x v="37"/>
    <n v="0.23"/>
    <x v="1059"/>
    <s v="SO0366-PD0003"/>
    <x v="14"/>
    <s v="Billiard"/>
  </r>
  <r>
    <s v="SO0367"/>
    <x v="228"/>
    <s v="PD0012"/>
    <x v="18"/>
    <n v="0.13"/>
    <x v="1060"/>
    <s v="SO0367-PD0012"/>
    <x v="7"/>
    <s v="Bicycle"/>
  </r>
  <r>
    <s v="SO0367"/>
    <x v="228"/>
    <s v="PD0013"/>
    <x v="80"/>
    <n v="0.1"/>
    <x v="1061"/>
    <s v="SO0367-PD0013"/>
    <x v="16"/>
    <s v="Basketball"/>
  </r>
  <r>
    <s v="SO0367"/>
    <x v="228"/>
    <s v="PD0001"/>
    <x v="24"/>
    <n v="0.09"/>
    <x v="1062"/>
    <s v="SO0367-PD0001"/>
    <x v="12"/>
    <s v="Fishing Equipment"/>
  </r>
  <r>
    <s v="SO0367"/>
    <x v="228"/>
    <s v="PD0016"/>
    <x v="74"/>
    <n v="0.09"/>
    <x v="1063"/>
    <s v="SO0367-PD0016"/>
    <x v="18"/>
    <s v="Gym &amp; Fitness"/>
  </r>
  <r>
    <s v="SO0367"/>
    <x v="228"/>
    <s v="PD0015"/>
    <x v="120"/>
    <n v="0.12"/>
    <x v="1064"/>
    <s v="SO0367-PD0015"/>
    <x v="1"/>
    <s v="Gym &amp; Fitness"/>
  </r>
  <r>
    <s v="SO0368"/>
    <x v="228"/>
    <s v="PD0006"/>
    <x v="92"/>
    <n v="0.18"/>
    <x v="1065"/>
    <s v="SO0368-PD0006"/>
    <x v="13"/>
    <s v="Golf"/>
  </r>
  <r>
    <s v="SO0368"/>
    <x v="228"/>
    <s v="PD0009"/>
    <x v="110"/>
    <n v="0.1"/>
    <x v="1066"/>
    <s v="SO0368-PD0009"/>
    <x v="10"/>
    <s v="Hiking &amp; Camping"/>
  </r>
  <r>
    <s v="SO0368"/>
    <x v="228"/>
    <s v="PD0008"/>
    <x v="28"/>
    <n v="0.25"/>
    <x v="1067"/>
    <s v="SO0368-PD0008"/>
    <x v="3"/>
    <s v="Outdoors Sport"/>
  </r>
  <r>
    <s v="SO0369"/>
    <x v="229"/>
    <s v="PD0009"/>
    <x v="100"/>
    <n v="0.13"/>
    <x v="1068"/>
    <s v="SO0369-PD0009"/>
    <x v="10"/>
    <s v="Hiking &amp; Camping"/>
  </r>
  <r>
    <s v="SO0369"/>
    <x v="229"/>
    <s v="PD0001"/>
    <x v="91"/>
    <n v="0.17"/>
    <x v="1069"/>
    <s v="SO0369-PD0001"/>
    <x v="12"/>
    <s v="Fishing Equipment"/>
  </r>
  <r>
    <s v="SO0369"/>
    <x v="229"/>
    <s v="PD0002"/>
    <x v="64"/>
    <n v="0.05"/>
    <x v="1070"/>
    <s v="SO0369-PD0002"/>
    <x v="0"/>
    <s v="Fishing Equipment"/>
  </r>
  <r>
    <s v="SO0370"/>
    <x v="230"/>
    <s v="PD0015"/>
    <x v="101"/>
    <n v="0.12"/>
    <x v="1071"/>
    <s v="SO0370-PD0015"/>
    <x v="1"/>
    <s v="Gym &amp; Fitness"/>
  </r>
  <r>
    <s v="SO0370"/>
    <x v="230"/>
    <s v="PD0008"/>
    <x v="33"/>
    <n v="7.0000000000000007E-2"/>
    <x v="1072"/>
    <s v="SO0370-PD0008"/>
    <x v="3"/>
    <s v="Outdoors Sport"/>
  </r>
  <r>
    <s v="SO0370"/>
    <x v="230"/>
    <s v="PD0017"/>
    <x v="78"/>
    <n v="0.08"/>
    <x v="1073"/>
    <s v="SO0370-PD0017"/>
    <x v="17"/>
    <s v="Gym &amp; Fitness"/>
  </r>
  <r>
    <s v="SO0371"/>
    <x v="231"/>
    <s v="PD0006"/>
    <x v="29"/>
    <n v="0.13"/>
    <x v="1074"/>
    <s v="SO0371-PD0006"/>
    <x v="13"/>
    <s v="Golf"/>
  </r>
  <r>
    <s v="SO0371"/>
    <x v="231"/>
    <s v="PD0014"/>
    <x v="95"/>
    <n v="0.09"/>
    <x v="1075"/>
    <s v="SO0371-PD0014"/>
    <x v="4"/>
    <s v="Futsal"/>
  </r>
  <r>
    <s v="SO0371"/>
    <x v="231"/>
    <s v="PD0001"/>
    <x v="72"/>
    <n v="0.11"/>
    <x v="1076"/>
    <s v="SO0371-PD0001"/>
    <x v="12"/>
    <s v="Fishing Equipment"/>
  </r>
  <r>
    <s v="SO0371"/>
    <x v="231"/>
    <s v="PD0017"/>
    <x v="89"/>
    <n v="0.15"/>
    <x v="1077"/>
    <s v="SO0371-PD0017"/>
    <x v="17"/>
    <s v="Gym &amp; Fitness"/>
  </r>
  <r>
    <s v="SO0371"/>
    <x v="231"/>
    <s v="PD0012"/>
    <x v="84"/>
    <n v="7.0000000000000007E-2"/>
    <x v="1078"/>
    <s v="SO0371-PD0012"/>
    <x v="7"/>
    <s v="Bicycle"/>
  </r>
  <r>
    <s v="SO0372"/>
    <x v="232"/>
    <s v="PD0005"/>
    <x v="79"/>
    <n v="0.16"/>
    <x v="1079"/>
    <s v="SO0372-PD0005"/>
    <x v="19"/>
    <s v="Golf"/>
  </r>
  <r>
    <s v="SO0372"/>
    <x v="232"/>
    <s v="PD0017"/>
    <x v="53"/>
    <n v="0.05"/>
    <x v="1080"/>
    <s v="SO0372-PD0017"/>
    <x v="17"/>
    <s v="Gym &amp; Fitness"/>
  </r>
  <r>
    <s v="SO0372"/>
    <x v="232"/>
    <s v="PD0008"/>
    <x v="15"/>
    <n v="0.15"/>
    <x v="856"/>
    <s v="SO0372-PD0008"/>
    <x v="3"/>
    <s v="Outdoors Sport"/>
  </r>
  <r>
    <s v="SO0372"/>
    <x v="232"/>
    <s v="PD0011"/>
    <x v="66"/>
    <n v="0.13"/>
    <x v="1081"/>
    <s v="SO0372-PD0011"/>
    <x v="2"/>
    <s v="Bicycle"/>
  </r>
  <r>
    <s v="SO0372"/>
    <x v="232"/>
    <s v="PD0002"/>
    <x v="3"/>
    <n v="0.06"/>
    <x v="1082"/>
    <s v="SO0372-PD0002"/>
    <x v="0"/>
    <s v="Fishing Equipment"/>
  </r>
  <r>
    <s v="SO0373"/>
    <x v="232"/>
    <s v="PD0008"/>
    <x v="106"/>
    <n v="0.22"/>
    <x v="1083"/>
    <s v="SO0373-PD0008"/>
    <x v="3"/>
    <s v="Outdoors Sport"/>
  </r>
  <r>
    <s v="SO0373"/>
    <x v="232"/>
    <s v="PD0017"/>
    <x v="52"/>
    <n v="0.05"/>
    <x v="1084"/>
    <s v="SO0373-PD0017"/>
    <x v="17"/>
    <s v="Gym &amp; Fitness"/>
  </r>
  <r>
    <s v="SO0373"/>
    <x v="232"/>
    <s v="PD0004"/>
    <x v="103"/>
    <n v="0.23"/>
    <x v="1085"/>
    <s v="SO0373-PD0004"/>
    <x v="15"/>
    <s v="Billiard"/>
  </r>
  <r>
    <s v="SO0374"/>
    <x v="233"/>
    <s v="PD0010"/>
    <x v="5"/>
    <n v="0.19"/>
    <x v="1086"/>
    <s v="SO0374-PD0010"/>
    <x v="5"/>
    <s v="Hiking &amp; Camping"/>
  </r>
  <r>
    <s v="SO0374"/>
    <x v="233"/>
    <s v="PD0008"/>
    <x v="69"/>
    <n v="0.17"/>
    <x v="1087"/>
    <s v="SO0374-PD0008"/>
    <x v="3"/>
    <s v="Outdoors Sport"/>
  </r>
  <r>
    <s v="SO0375"/>
    <x v="234"/>
    <s v="PD0020"/>
    <x v="39"/>
    <n v="0.1"/>
    <x v="1088"/>
    <s v="SO0375-PD0020"/>
    <x v="8"/>
    <s v="Gym &amp; Fitness"/>
  </r>
  <r>
    <s v="SO0375"/>
    <x v="234"/>
    <s v="PD0009"/>
    <x v="17"/>
    <n v="0.11"/>
    <x v="1089"/>
    <s v="SO0375-PD0009"/>
    <x v="10"/>
    <s v="Hiking &amp; Camping"/>
  </r>
  <r>
    <s v="SO0375"/>
    <x v="234"/>
    <s v="PD0018"/>
    <x v="100"/>
    <n v="0.05"/>
    <x v="1090"/>
    <s v="SO0375-PD0018"/>
    <x v="6"/>
    <s v="Gym &amp; Fitness"/>
  </r>
  <r>
    <s v="SO0375"/>
    <x v="234"/>
    <s v="PD0008"/>
    <x v="39"/>
    <n v="0.1"/>
    <x v="1091"/>
    <s v="SO0375-PD0008"/>
    <x v="3"/>
    <s v="Outdoors Sport"/>
  </r>
  <r>
    <s v="SO0376"/>
    <x v="234"/>
    <s v="PD0001"/>
    <x v="72"/>
    <n v="0.18"/>
    <x v="1092"/>
    <s v="SO0376-PD0001"/>
    <x v="12"/>
    <s v="Fishing Equipment"/>
  </r>
  <r>
    <s v="SO0376"/>
    <x v="234"/>
    <s v="PD0018"/>
    <x v="91"/>
    <n v="0.17"/>
    <x v="1093"/>
    <s v="SO0376-PD0018"/>
    <x v="6"/>
    <s v="Gym &amp; Fitness"/>
  </r>
  <r>
    <s v="SO0376"/>
    <x v="234"/>
    <s v="PD0005"/>
    <x v="125"/>
    <n v="7.0000000000000007E-2"/>
    <x v="1094"/>
    <s v="SO0376-PD0005"/>
    <x v="19"/>
    <s v="Golf"/>
  </r>
  <r>
    <s v="SO0377"/>
    <x v="235"/>
    <s v="PD0007"/>
    <x v="107"/>
    <n v="0.12"/>
    <x v="1095"/>
    <s v="SO0377-PD0007"/>
    <x v="9"/>
    <s v="Golf"/>
  </r>
  <r>
    <s v="SO0378"/>
    <x v="236"/>
    <s v="PD0010"/>
    <x v="84"/>
    <n v="0.14000000000000001"/>
    <x v="1096"/>
    <s v="SO0378-PD0010"/>
    <x v="5"/>
    <s v="Hiking &amp; Camping"/>
  </r>
  <r>
    <s v="SO0379"/>
    <x v="236"/>
    <s v="PD0018"/>
    <x v="80"/>
    <n v="0.2"/>
    <x v="1097"/>
    <s v="SO0379-PD0018"/>
    <x v="6"/>
    <s v="Gym &amp; Fitness"/>
  </r>
  <r>
    <s v="SO0379"/>
    <x v="236"/>
    <s v="PD0010"/>
    <x v="57"/>
    <n v="0.21"/>
    <x v="1098"/>
    <s v="SO0379-PD0010"/>
    <x v="5"/>
    <s v="Hiking &amp; Camping"/>
  </r>
  <r>
    <s v="SO0380"/>
    <x v="236"/>
    <s v="PD0016"/>
    <x v="67"/>
    <n v="0.11"/>
    <x v="1099"/>
    <s v="SO0380-PD0016"/>
    <x v="18"/>
    <s v="Gym &amp; Fitness"/>
  </r>
  <r>
    <s v="SO0380"/>
    <x v="236"/>
    <s v="PD0013"/>
    <x v="108"/>
    <n v="0.18"/>
    <x v="1100"/>
    <s v="SO0380-PD0013"/>
    <x v="16"/>
    <s v="Basketball"/>
  </r>
  <r>
    <s v="SO0380"/>
    <x v="236"/>
    <s v="PD0005"/>
    <x v="77"/>
    <n v="0.21"/>
    <x v="1101"/>
    <s v="SO0380-PD0005"/>
    <x v="19"/>
    <s v="Golf"/>
  </r>
  <r>
    <s v="SO0380"/>
    <x v="236"/>
    <s v="PD0010"/>
    <x v="81"/>
    <n v="0.25"/>
    <x v="1102"/>
    <s v="SO0380-PD0010"/>
    <x v="5"/>
    <s v="Hiking &amp; Camping"/>
  </r>
  <r>
    <s v="SO0381"/>
    <x v="237"/>
    <s v="PD0014"/>
    <x v="32"/>
    <n v="7.0000000000000007E-2"/>
    <x v="1103"/>
    <s v="SO0381-PD0014"/>
    <x v="4"/>
    <s v="Futsal"/>
  </r>
  <r>
    <s v="SO0381"/>
    <x v="237"/>
    <s v="PD0017"/>
    <x v="6"/>
    <n v="0.16"/>
    <x v="1104"/>
    <s v="SO0381-PD0017"/>
    <x v="17"/>
    <s v="Gym &amp; Fitness"/>
  </r>
  <r>
    <s v="SO0381"/>
    <x v="237"/>
    <s v="PD0008"/>
    <x v="81"/>
    <n v="0.24"/>
    <x v="1105"/>
    <s v="SO0381-PD0008"/>
    <x v="3"/>
    <s v="Outdoors Sport"/>
  </r>
  <r>
    <s v="SO0381"/>
    <x v="237"/>
    <s v="PD0005"/>
    <x v="87"/>
    <n v="0.17"/>
    <x v="1106"/>
    <s v="SO0381-PD0005"/>
    <x v="19"/>
    <s v="Golf"/>
  </r>
  <r>
    <s v="SO0382"/>
    <x v="237"/>
    <s v="PD0015"/>
    <x v="88"/>
    <n v="0.22"/>
    <x v="1107"/>
    <s v="SO0382-PD0015"/>
    <x v="1"/>
    <s v="Gym &amp; Fitness"/>
  </r>
  <r>
    <s v="SO0382"/>
    <x v="237"/>
    <s v="PD0001"/>
    <x v="41"/>
    <n v="0.18"/>
    <x v="1108"/>
    <s v="SO0382-PD0001"/>
    <x v="12"/>
    <s v="Fishing Equipment"/>
  </r>
  <r>
    <s v="SO0382"/>
    <x v="237"/>
    <s v="PD0013"/>
    <x v="76"/>
    <n v="0.14000000000000001"/>
    <x v="1109"/>
    <s v="SO0382-PD0013"/>
    <x v="16"/>
    <s v="Basketball"/>
  </r>
  <r>
    <s v="SO0382"/>
    <x v="237"/>
    <s v="PD0016"/>
    <x v="2"/>
    <n v="0.2"/>
    <x v="1110"/>
    <s v="SO0382-PD0016"/>
    <x v="18"/>
    <s v="Gym &amp; Fitness"/>
  </r>
  <r>
    <s v="SO0383"/>
    <x v="238"/>
    <s v="PD0014"/>
    <x v="71"/>
    <n v="0.12"/>
    <x v="1111"/>
    <s v="SO0383-PD0014"/>
    <x v="4"/>
    <s v="Futsal"/>
  </r>
  <r>
    <s v="SO0383"/>
    <x v="238"/>
    <s v="PD0018"/>
    <x v="113"/>
    <n v="0.06"/>
    <x v="1112"/>
    <s v="SO0383-PD0018"/>
    <x v="6"/>
    <s v="Gym &amp; Fitness"/>
  </r>
  <r>
    <s v="SO0384"/>
    <x v="239"/>
    <s v="PD0016"/>
    <x v="106"/>
    <n v="0.06"/>
    <x v="1113"/>
    <s v="SO0384-PD0016"/>
    <x v="18"/>
    <s v="Gym &amp; Fitness"/>
  </r>
  <r>
    <s v="SO0384"/>
    <x v="239"/>
    <s v="PD0019"/>
    <x v="58"/>
    <n v="0.22"/>
    <x v="1114"/>
    <s v="SO0384-PD0019"/>
    <x v="11"/>
    <s v="Gym &amp; Fitness"/>
  </r>
  <r>
    <s v="SO0385"/>
    <x v="240"/>
    <s v="PD0002"/>
    <x v="57"/>
    <n v="0.15"/>
    <x v="1115"/>
    <s v="SO0385-PD0002"/>
    <x v="0"/>
    <s v="Fishing Equipment"/>
  </r>
  <r>
    <s v="SO0386"/>
    <x v="241"/>
    <s v="PD0001"/>
    <x v="92"/>
    <n v="0.05"/>
    <x v="1116"/>
    <s v="SO0386-PD0001"/>
    <x v="12"/>
    <s v="Fishing Equipment"/>
  </r>
  <r>
    <s v="SO0386"/>
    <x v="241"/>
    <s v="PD0019"/>
    <x v="13"/>
    <n v="0.05"/>
    <x v="1117"/>
    <s v="SO0386-PD0019"/>
    <x v="11"/>
    <s v="Gym &amp; Fitness"/>
  </r>
  <r>
    <s v="SO0386"/>
    <x v="241"/>
    <s v="PD0008"/>
    <x v="117"/>
    <n v="0.06"/>
    <x v="1118"/>
    <s v="SO0386-PD0008"/>
    <x v="3"/>
    <s v="Outdoors Sport"/>
  </r>
  <r>
    <s v="SO0387"/>
    <x v="242"/>
    <s v="PD0015"/>
    <x v="105"/>
    <n v="0.21"/>
    <x v="924"/>
    <s v="SO0387-PD0015"/>
    <x v="1"/>
    <s v="Gym &amp; Fitness"/>
  </r>
  <r>
    <s v="SO0387"/>
    <x v="242"/>
    <s v="PD0010"/>
    <x v="101"/>
    <n v="0.22"/>
    <x v="1119"/>
    <s v="SO0387-PD0010"/>
    <x v="5"/>
    <s v="Hiking &amp; Camping"/>
  </r>
  <r>
    <s v="SO0387"/>
    <x v="242"/>
    <s v="PD0012"/>
    <x v="3"/>
    <n v="0.22"/>
    <x v="1120"/>
    <s v="SO0387-PD0012"/>
    <x v="7"/>
    <s v="Bicycle"/>
  </r>
  <r>
    <s v="SO0387"/>
    <x v="242"/>
    <s v="PD0013"/>
    <x v="92"/>
    <n v="0.1"/>
    <x v="1121"/>
    <s v="SO0387-PD0013"/>
    <x v="16"/>
    <s v="Basketball"/>
  </r>
  <r>
    <s v="SO0387"/>
    <x v="242"/>
    <s v="PD0006"/>
    <x v="23"/>
    <n v="0.16"/>
    <x v="1122"/>
    <s v="SO0387-PD0006"/>
    <x v="13"/>
    <s v="Golf"/>
  </r>
  <r>
    <s v="SO0388"/>
    <x v="243"/>
    <s v="PD0020"/>
    <x v="11"/>
    <n v="0.14000000000000001"/>
    <x v="1123"/>
    <s v="SO0388-PD0020"/>
    <x v="8"/>
    <s v="Gym &amp; Fitness"/>
  </r>
  <r>
    <s v="SO0388"/>
    <x v="243"/>
    <s v="PD0004"/>
    <x v="87"/>
    <n v="0.05"/>
    <x v="1124"/>
    <s v="SO0388-PD0004"/>
    <x v="15"/>
    <s v="Billiard"/>
  </r>
  <r>
    <s v="SO0388"/>
    <x v="243"/>
    <s v="PD0001"/>
    <x v="1"/>
    <n v="0.21"/>
    <x v="1125"/>
    <s v="SO0388-PD0001"/>
    <x v="12"/>
    <s v="Fishing Equipment"/>
  </r>
  <r>
    <s v="SO0389"/>
    <x v="243"/>
    <s v="PD0011"/>
    <x v="104"/>
    <n v="0.16"/>
    <x v="1126"/>
    <s v="SO0389-PD0011"/>
    <x v="2"/>
    <s v="Bicycle"/>
  </r>
  <r>
    <s v="SO0390"/>
    <x v="243"/>
    <s v="PD0017"/>
    <x v="118"/>
    <n v="0.15"/>
    <x v="1127"/>
    <s v="SO0390-PD0017"/>
    <x v="17"/>
    <s v="Gym &amp; Fitness"/>
  </r>
  <r>
    <s v="SO0390"/>
    <x v="243"/>
    <s v="PD0010"/>
    <x v="98"/>
    <n v="0.16"/>
    <x v="1128"/>
    <s v="SO0390-PD0010"/>
    <x v="5"/>
    <s v="Hiking &amp; Camping"/>
  </r>
  <r>
    <s v="SO0390"/>
    <x v="243"/>
    <s v="PD0004"/>
    <x v="117"/>
    <n v="0.19"/>
    <x v="1129"/>
    <s v="SO0390-PD0004"/>
    <x v="15"/>
    <s v="Billiard"/>
  </r>
  <r>
    <s v="SO0390"/>
    <x v="243"/>
    <s v="PD0019"/>
    <x v="22"/>
    <n v="0.24"/>
    <x v="860"/>
    <s v="SO0390-PD0019"/>
    <x v="11"/>
    <s v="Gym &amp; Fitness"/>
  </r>
  <r>
    <s v="SO0391"/>
    <x v="243"/>
    <s v="PD0017"/>
    <x v="12"/>
    <n v="0.08"/>
    <x v="1130"/>
    <s v="SO0391-PD0017"/>
    <x v="17"/>
    <s v="Gym &amp; Fitness"/>
  </r>
  <r>
    <s v="SO0391"/>
    <x v="243"/>
    <s v="PD0011"/>
    <x v="49"/>
    <n v="0.21"/>
    <x v="1131"/>
    <s v="SO0391-PD0011"/>
    <x v="2"/>
    <s v="Bicycle"/>
  </r>
  <r>
    <s v="SO0391"/>
    <x v="243"/>
    <s v="PD0012"/>
    <x v="106"/>
    <n v="0.14000000000000001"/>
    <x v="1132"/>
    <s v="SO0391-PD0012"/>
    <x v="7"/>
    <s v="Bicycle"/>
  </r>
  <r>
    <s v="SO0392"/>
    <x v="244"/>
    <s v="PD0002"/>
    <x v="116"/>
    <n v="0.06"/>
    <x v="1133"/>
    <s v="SO0392-PD0002"/>
    <x v="0"/>
    <s v="Fishing Equipment"/>
  </r>
  <r>
    <s v="SO0392"/>
    <x v="244"/>
    <s v="PD0019"/>
    <x v="59"/>
    <n v="0.18"/>
    <x v="1134"/>
    <s v="SO0392-PD0019"/>
    <x v="11"/>
    <s v="Gym &amp; Fitness"/>
  </r>
  <r>
    <s v="SO0392"/>
    <x v="244"/>
    <s v="PD0007"/>
    <x v="71"/>
    <n v="0.09"/>
    <x v="1135"/>
    <s v="SO0392-PD0007"/>
    <x v="9"/>
    <s v="Golf"/>
  </r>
  <r>
    <s v="SO0392"/>
    <x v="244"/>
    <s v="PD0014"/>
    <x v="52"/>
    <n v="0.23"/>
    <x v="1136"/>
    <s v="SO0392-PD0014"/>
    <x v="4"/>
    <s v="Futsal"/>
  </r>
  <r>
    <s v="SO0392"/>
    <x v="244"/>
    <s v="PD0005"/>
    <x v="98"/>
    <n v="0.11"/>
    <x v="1137"/>
    <s v="SO0392-PD0005"/>
    <x v="19"/>
    <s v="Golf"/>
  </r>
  <r>
    <s v="SO0393"/>
    <x v="245"/>
    <s v="PD0006"/>
    <x v="63"/>
    <n v="0.06"/>
    <x v="1138"/>
    <s v="SO0393-PD0006"/>
    <x v="13"/>
    <s v="Golf"/>
  </r>
  <r>
    <s v="SO0393"/>
    <x v="245"/>
    <s v="PD0012"/>
    <x v="74"/>
    <n v="0.05"/>
    <x v="1139"/>
    <s v="SO0393-PD0012"/>
    <x v="7"/>
    <s v="Bicycle"/>
  </r>
  <r>
    <s v="SO0394"/>
    <x v="246"/>
    <s v="PD0007"/>
    <x v="0"/>
    <n v="0.24"/>
    <x v="1140"/>
    <s v="SO0394-PD0007"/>
    <x v="9"/>
    <s v="Golf"/>
  </r>
  <r>
    <s v="SO0394"/>
    <x v="246"/>
    <s v="PD0019"/>
    <x v="37"/>
    <n v="7.0000000000000007E-2"/>
    <x v="1141"/>
    <s v="SO0394-PD0019"/>
    <x v="11"/>
    <s v="Gym &amp; Fitness"/>
  </r>
  <r>
    <s v="SO0394"/>
    <x v="246"/>
    <s v="PD0013"/>
    <x v="56"/>
    <n v="0.22"/>
    <x v="1142"/>
    <s v="SO0394-PD0013"/>
    <x v="16"/>
    <s v="Basketball"/>
  </r>
  <r>
    <s v="SO0394"/>
    <x v="246"/>
    <s v="PD0003"/>
    <x v="63"/>
    <n v="0.1"/>
    <x v="1143"/>
    <s v="SO0394-PD0003"/>
    <x v="14"/>
    <s v="Billiard"/>
  </r>
  <r>
    <s v="SO0395"/>
    <x v="246"/>
    <s v="PD0002"/>
    <x v="50"/>
    <n v="0.05"/>
    <x v="1144"/>
    <s v="SO0395-PD0002"/>
    <x v="0"/>
    <s v="Fishing Equipment"/>
  </r>
  <r>
    <s v="SO0395"/>
    <x v="246"/>
    <s v="PD0013"/>
    <x v="100"/>
    <n v="0.08"/>
    <x v="1145"/>
    <s v="SO0395-PD0013"/>
    <x v="16"/>
    <s v="Basketball"/>
  </r>
  <r>
    <s v="SO0395"/>
    <x v="246"/>
    <s v="PD0010"/>
    <x v="68"/>
    <n v="0.23"/>
    <x v="1146"/>
    <s v="SO0395-PD0010"/>
    <x v="5"/>
    <s v="Hiking &amp; Camping"/>
  </r>
  <r>
    <s v="SO0395"/>
    <x v="246"/>
    <s v="PD0009"/>
    <x v="34"/>
    <n v="0.22"/>
    <x v="1147"/>
    <s v="SO0395-PD0009"/>
    <x v="10"/>
    <s v="Hiking &amp; Camping"/>
  </r>
  <r>
    <s v="SO0395"/>
    <x v="246"/>
    <s v="PD0003"/>
    <x v="94"/>
    <n v="0.18"/>
    <x v="1148"/>
    <s v="SO0395-PD0003"/>
    <x v="14"/>
    <s v="Billiard"/>
  </r>
  <r>
    <s v="SO0396"/>
    <x v="247"/>
    <s v="PD0011"/>
    <x v="10"/>
    <n v="0.11"/>
    <x v="1149"/>
    <s v="SO0396-PD0011"/>
    <x v="2"/>
    <s v="Bicycle"/>
  </r>
  <r>
    <s v="SO0396"/>
    <x v="247"/>
    <s v="PD0005"/>
    <x v="70"/>
    <n v="0.08"/>
    <x v="1150"/>
    <s v="SO0396-PD0005"/>
    <x v="19"/>
    <s v="Golf"/>
  </r>
  <r>
    <s v="SO0396"/>
    <x v="247"/>
    <s v="PD0007"/>
    <x v="52"/>
    <n v="0.11"/>
    <x v="1151"/>
    <s v="SO0396-PD0007"/>
    <x v="9"/>
    <s v="Golf"/>
  </r>
  <r>
    <s v="SO0397"/>
    <x v="248"/>
    <s v="PD0015"/>
    <x v="71"/>
    <n v="0.2"/>
    <x v="1152"/>
    <s v="SO0397-PD0015"/>
    <x v="1"/>
    <s v="Gym &amp; Fitness"/>
  </r>
  <r>
    <s v="SO0397"/>
    <x v="248"/>
    <s v="PD0005"/>
    <x v="23"/>
    <n v="0.24"/>
    <x v="1153"/>
    <s v="SO0397-PD0005"/>
    <x v="19"/>
    <s v="Golf"/>
  </r>
  <r>
    <s v="SO0397"/>
    <x v="248"/>
    <s v="PD0008"/>
    <x v="80"/>
    <n v="0.08"/>
    <x v="1154"/>
    <s v="SO0397-PD0008"/>
    <x v="3"/>
    <s v="Outdoors Sport"/>
  </r>
  <r>
    <s v="SO0398"/>
    <x v="248"/>
    <s v="PD0020"/>
    <x v="82"/>
    <n v="0.14000000000000001"/>
    <x v="1155"/>
    <s v="SO0398-PD0020"/>
    <x v="8"/>
    <s v="Gym &amp; Fitness"/>
  </r>
  <r>
    <s v="SO0398"/>
    <x v="248"/>
    <s v="PD0006"/>
    <x v="19"/>
    <n v="0.08"/>
    <x v="1156"/>
    <s v="SO0398-PD0006"/>
    <x v="13"/>
    <s v="Golf"/>
  </r>
  <r>
    <s v="SO0398"/>
    <x v="248"/>
    <s v="PD0017"/>
    <x v="64"/>
    <n v="0.16"/>
    <x v="1157"/>
    <s v="SO0398-PD0017"/>
    <x v="17"/>
    <s v="Gym &amp; Fitness"/>
  </r>
  <r>
    <s v="SO0399"/>
    <x v="248"/>
    <s v="PD0011"/>
    <x v="123"/>
    <n v="0.17"/>
    <x v="1158"/>
    <s v="SO0399-PD0011"/>
    <x v="2"/>
    <s v="Bicycle"/>
  </r>
  <r>
    <s v="SO0399"/>
    <x v="248"/>
    <s v="PD0017"/>
    <x v="111"/>
    <n v="0.19"/>
    <x v="1159"/>
    <s v="SO0399-PD0017"/>
    <x v="17"/>
    <s v="Gym &amp; Fitness"/>
  </r>
  <r>
    <s v="SO0400"/>
    <x v="249"/>
    <s v="PD0008"/>
    <x v="20"/>
    <n v="0.13"/>
    <x v="1160"/>
    <s v="SO0400-PD0008"/>
    <x v="3"/>
    <s v="Outdoors Sport"/>
  </r>
  <r>
    <s v="SO0400"/>
    <x v="249"/>
    <s v="PD0001"/>
    <x v="22"/>
    <n v="0.08"/>
    <x v="1161"/>
    <s v="SO0400-PD0001"/>
    <x v="12"/>
    <s v="Fishing Equipment"/>
  </r>
  <r>
    <s v="SO0400"/>
    <x v="249"/>
    <s v="PD0005"/>
    <x v="11"/>
    <n v="0.21"/>
    <x v="1162"/>
    <s v="SO0400-PD0005"/>
    <x v="19"/>
    <s v="Golf"/>
  </r>
  <r>
    <s v="SO0401"/>
    <x v="250"/>
    <s v="PD0009"/>
    <x v="9"/>
    <n v="0.15"/>
    <x v="1163"/>
    <s v="SO0401-PD0009"/>
    <x v="10"/>
    <s v="Hiking &amp; Camping"/>
  </r>
  <r>
    <s v="SO0401"/>
    <x v="250"/>
    <s v="PD0005"/>
    <x v="91"/>
    <n v="0.17"/>
    <x v="1164"/>
    <s v="SO0401-PD0005"/>
    <x v="19"/>
    <s v="Golf"/>
  </r>
  <r>
    <s v="SO0402"/>
    <x v="251"/>
    <s v="PD0002"/>
    <x v="24"/>
    <n v="0.21"/>
    <x v="1165"/>
    <s v="SO0402-PD0002"/>
    <x v="0"/>
    <s v="Fishing Equipment"/>
  </r>
  <r>
    <s v="SO0402"/>
    <x v="251"/>
    <s v="PD0018"/>
    <x v="120"/>
    <n v="0.05"/>
    <x v="1166"/>
    <s v="SO0402-PD0018"/>
    <x v="6"/>
    <s v="Gym &amp; Fitness"/>
  </r>
  <r>
    <s v="SO0402"/>
    <x v="251"/>
    <s v="PD0009"/>
    <x v="29"/>
    <n v="0.25"/>
    <x v="1167"/>
    <s v="SO0402-PD0009"/>
    <x v="10"/>
    <s v="Hiking &amp; Camping"/>
  </r>
  <r>
    <s v="SO0403"/>
    <x v="251"/>
    <s v="PD0012"/>
    <x v="121"/>
    <n v="0.23"/>
    <x v="1168"/>
    <s v="SO0403-PD0012"/>
    <x v="7"/>
    <s v="Bicycle"/>
  </r>
  <r>
    <s v="SO0404"/>
    <x v="251"/>
    <s v="PD0001"/>
    <x v="119"/>
    <n v="0.14000000000000001"/>
    <x v="1169"/>
    <s v="SO0404-PD0001"/>
    <x v="12"/>
    <s v="Fishing Equipment"/>
  </r>
  <r>
    <s v="SO0404"/>
    <x v="251"/>
    <s v="PD0011"/>
    <x v="103"/>
    <n v="0.13"/>
    <x v="1170"/>
    <s v="SO0404-PD0011"/>
    <x v="2"/>
    <s v="Bicycle"/>
  </r>
  <r>
    <s v="SO0404"/>
    <x v="251"/>
    <s v="PD0002"/>
    <x v="117"/>
    <n v="0.1"/>
    <x v="1171"/>
    <s v="SO0404-PD0002"/>
    <x v="0"/>
    <s v="Fishing Equipment"/>
  </r>
  <r>
    <s v="SO0405"/>
    <x v="252"/>
    <s v="PD0005"/>
    <x v="66"/>
    <n v="0.09"/>
    <x v="1172"/>
    <s v="SO0405-PD0005"/>
    <x v="19"/>
    <s v="Golf"/>
  </r>
  <r>
    <s v="SO0406"/>
    <x v="253"/>
    <s v="PD0012"/>
    <x v="8"/>
    <n v="0.06"/>
    <x v="1173"/>
    <s v="SO0406-PD0012"/>
    <x v="7"/>
    <s v="Bicycle"/>
  </r>
  <r>
    <s v="SO0406"/>
    <x v="253"/>
    <s v="PD0014"/>
    <x v="3"/>
    <n v="0.09"/>
    <x v="1174"/>
    <s v="SO0406-PD0014"/>
    <x v="4"/>
    <s v="Futsal"/>
  </r>
  <r>
    <s v="SO0406"/>
    <x v="253"/>
    <s v="PD0010"/>
    <x v="45"/>
    <n v="0.09"/>
    <x v="1175"/>
    <s v="SO0406-PD0010"/>
    <x v="5"/>
    <s v="Hiking &amp; Camping"/>
  </r>
  <r>
    <s v="SO0406"/>
    <x v="253"/>
    <s v="PD0007"/>
    <x v="27"/>
    <n v="0.14000000000000001"/>
    <x v="1176"/>
    <s v="SO0406-PD0007"/>
    <x v="9"/>
    <s v="Golf"/>
  </r>
  <r>
    <s v="SO0407"/>
    <x v="253"/>
    <s v="PD0016"/>
    <x v="16"/>
    <n v="7.0000000000000007E-2"/>
    <x v="1177"/>
    <s v="SO0407-PD0016"/>
    <x v="18"/>
    <s v="Gym &amp; Fitness"/>
  </r>
  <r>
    <s v="SO0407"/>
    <x v="253"/>
    <s v="PD0011"/>
    <x v="66"/>
    <n v="0.17"/>
    <x v="959"/>
    <s v="SO0407-PD0011"/>
    <x v="2"/>
    <s v="Bicycle"/>
  </r>
  <r>
    <s v="SO0407"/>
    <x v="253"/>
    <s v="PD0009"/>
    <x v="83"/>
    <n v="0.11"/>
    <x v="1178"/>
    <s v="SO0407-PD0009"/>
    <x v="10"/>
    <s v="Hiking &amp; Camping"/>
  </r>
  <r>
    <s v="SO0407"/>
    <x v="253"/>
    <s v="PD0004"/>
    <x v="88"/>
    <n v="0.23"/>
    <x v="1179"/>
    <s v="SO0407-PD0004"/>
    <x v="15"/>
    <s v="Billiard"/>
  </r>
  <r>
    <s v="SO0408"/>
    <x v="254"/>
    <s v="PD0016"/>
    <x v="121"/>
    <n v="0.25"/>
    <x v="1110"/>
    <s v="SO0408-PD0016"/>
    <x v="18"/>
    <s v="Gym &amp; Fitness"/>
  </r>
  <r>
    <s v="SO0408"/>
    <x v="254"/>
    <s v="PD0008"/>
    <x v="13"/>
    <n v="0.08"/>
    <x v="1180"/>
    <s v="SO0408-PD0008"/>
    <x v="3"/>
    <s v="Outdoors Sport"/>
  </r>
  <r>
    <s v="SO0409"/>
    <x v="255"/>
    <s v="PD0006"/>
    <x v="9"/>
    <n v="0.2"/>
    <x v="1031"/>
    <s v="SO0409-PD0006"/>
    <x v="13"/>
    <s v="Golf"/>
  </r>
  <r>
    <s v="SO0409"/>
    <x v="255"/>
    <s v="PD0008"/>
    <x v="44"/>
    <n v="7.0000000000000007E-2"/>
    <x v="1181"/>
    <s v="SO0409-PD0008"/>
    <x v="3"/>
    <s v="Outdoors Sport"/>
  </r>
  <r>
    <s v="SO0410"/>
    <x v="255"/>
    <s v="PD0010"/>
    <x v="38"/>
    <n v="0.14000000000000001"/>
    <x v="410"/>
    <s v="SO0410-PD0010"/>
    <x v="5"/>
    <s v="Hiking &amp; Camping"/>
  </r>
  <r>
    <s v="SO0411"/>
    <x v="255"/>
    <s v="PD0019"/>
    <x v="69"/>
    <n v="0.1"/>
    <x v="1030"/>
    <s v="SO0411-PD0019"/>
    <x v="11"/>
    <s v="Gym &amp; Fitness"/>
  </r>
  <r>
    <s v="SO0411"/>
    <x v="255"/>
    <s v="PD0006"/>
    <x v="90"/>
    <n v="0.1"/>
    <x v="1182"/>
    <s v="SO0411-PD0006"/>
    <x v="13"/>
    <s v="Golf"/>
  </r>
  <r>
    <s v="SO0412"/>
    <x v="256"/>
    <s v="PD0020"/>
    <x v="41"/>
    <n v="0.25"/>
    <x v="1183"/>
    <s v="SO0412-PD0020"/>
    <x v="8"/>
    <s v="Gym &amp; Fitness"/>
  </r>
  <r>
    <s v="SO0412"/>
    <x v="256"/>
    <s v="PD0016"/>
    <x v="44"/>
    <n v="0.09"/>
    <x v="1184"/>
    <s v="SO0412-PD0016"/>
    <x v="18"/>
    <s v="Gym &amp; Fitness"/>
  </r>
  <r>
    <s v="SO0412"/>
    <x v="256"/>
    <s v="PD0011"/>
    <x v="115"/>
    <n v="0.2"/>
    <x v="1185"/>
    <s v="SO0412-PD0011"/>
    <x v="2"/>
    <s v="Bicycle"/>
  </r>
  <r>
    <s v="SO0413"/>
    <x v="257"/>
    <s v="PD0010"/>
    <x v="60"/>
    <n v="0.16"/>
    <x v="1186"/>
    <s v="SO0413-PD0010"/>
    <x v="5"/>
    <s v="Hiking &amp; Camping"/>
  </r>
  <r>
    <s v="SO0413"/>
    <x v="257"/>
    <s v="PD0019"/>
    <x v="62"/>
    <n v="0.15"/>
    <x v="1187"/>
    <s v="SO0413-PD0019"/>
    <x v="11"/>
    <s v="Gym &amp; Fitness"/>
  </r>
  <r>
    <s v="SO0414"/>
    <x v="258"/>
    <s v="PD0006"/>
    <x v="100"/>
    <n v="0.22"/>
    <x v="1188"/>
    <s v="SO0414-PD0006"/>
    <x v="13"/>
    <s v="Golf"/>
  </r>
  <r>
    <s v="SO0414"/>
    <x v="258"/>
    <s v="PD0011"/>
    <x v="43"/>
    <n v="0.18"/>
    <x v="1189"/>
    <s v="SO0414-PD0011"/>
    <x v="2"/>
    <s v="Bicycle"/>
  </r>
  <r>
    <s v="SO0415"/>
    <x v="259"/>
    <s v="PD0012"/>
    <x v="93"/>
    <n v="7.0000000000000007E-2"/>
    <x v="1190"/>
    <s v="SO0415-PD0012"/>
    <x v="7"/>
    <s v="Bicycle"/>
  </r>
  <r>
    <s v="SO0415"/>
    <x v="259"/>
    <s v="PD0013"/>
    <x v="47"/>
    <n v="0.2"/>
    <x v="59"/>
    <s v="SO0415-PD0013"/>
    <x v="16"/>
    <s v="Basketball"/>
  </r>
  <r>
    <s v="SO0415"/>
    <x v="259"/>
    <s v="PD0015"/>
    <x v="11"/>
    <n v="0.22"/>
    <x v="1191"/>
    <s v="SO0415-PD0015"/>
    <x v="1"/>
    <s v="Gym &amp; Fitness"/>
  </r>
  <r>
    <s v="SO0416"/>
    <x v="260"/>
    <s v="PD0002"/>
    <x v="114"/>
    <n v="0.06"/>
    <x v="1192"/>
    <s v="SO0416-PD0002"/>
    <x v="0"/>
    <s v="Fishing Equipment"/>
  </r>
  <r>
    <s v="SO0416"/>
    <x v="260"/>
    <s v="PD0017"/>
    <x v="100"/>
    <n v="0.09"/>
    <x v="1193"/>
    <s v="SO0416-PD0017"/>
    <x v="17"/>
    <s v="Gym &amp; Fitness"/>
  </r>
  <r>
    <s v="SO0416"/>
    <x v="260"/>
    <s v="PD0006"/>
    <x v="99"/>
    <n v="0.05"/>
    <x v="1194"/>
    <s v="SO0416-PD0006"/>
    <x v="13"/>
    <s v="Golf"/>
  </r>
  <r>
    <s v="SO0417"/>
    <x v="261"/>
    <s v="PD0008"/>
    <x v="20"/>
    <n v="0.14000000000000001"/>
    <x v="1195"/>
    <s v="SO0417-PD0008"/>
    <x v="3"/>
    <s v="Outdoors Sport"/>
  </r>
  <r>
    <s v="SO0417"/>
    <x v="261"/>
    <s v="PD0001"/>
    <x v="120"/>
    <n v="0.2"/>
    <x v="1196"/>
    <s v="SO0417-PD0001"/>
    <x v="12"/>
    <s v="Fishing Equipment"/>
  </r>
  <r>
    <s v="SO0417"/>
    <x v="261"/>
    <s v="PD0002"/>
    <x v="88"/>
    <n v="0.24"/>
    <x v="1197"/>
    <s v="SO0417-PD0002"/>
    <x v="0"/>
    <s v="Fishing Equipment"/>
  </r>
  <r>
    <s v="SO0418"/>
    <x v="262"/>
    <s v="PD0015"/>
    <x v="47"/>
    <n v="0.24"/>
    <x v="1198"/>
    <s v="SO0418-PD0015"/>
    <x v="1"/>
    <s v="Gym &amp; Fitness"/>
  </r>
  <r>
    <s v="SO0419"/>
    <x v="262"/>
    <s v="PD0019"/>
    <x v="23"/>
    <n v="7.0000000000000007E-2"/>
    <x v="1199"/>
    <s v="SO0419-PD0019"/>
    <x v="11"/>
    <s v="Gym &amp; Fitness"/>
  </r>
  <r>
    <s v="SO0419"/>
    <x v="262"/>
    <s v="PD0016"/>
    <x v="23"/>
    <n v="7.0000000000000007E-2"/>
    <x v="1200"/>
    <s v="SO0419-PD0016"/>
    <x v="18"/>
    <s v="Gym &amp; Fitness"/>
  </r>
  <r>
    <s v="SO0419"/>
    <x v="262"/>
    <s v="PD0020"/>
    <x v="90"/>
    <n v="0.21"/>
    <x v="1201"/>
    <s v="SO0419-PD0020"/>
    <x v="8"/>
    <s v="Gym &amp; Fitness"/>
  </r>
  <r>
    <s v="SO0419"/>
    <x v="262"/>
    <s v="PD0009"/>
    <x v="8"/>
    <n v="0.18"/>
    <x v="1202"/>
    <s v="SO0419-PD0009"/>
    <x v="10"/>
    <s v="Hiking &amp; Camping"/>
  </r>
  <r>
    <s v="SO0419"/>
    <x v="262"/>
    <s v="PD0007"/>
    <x v="59"/>
    <n v="0.22"/>
    <x v="1203"/>
    <s v="SO0419-PD0007"/>
    <x v="9"/>
    <s v="Golf"/>
  </r>
  <r>
    <s v="SO0420"/>
    <x v="262"/>
    <s v="PD0004"/>
    <x v="10"/>
    <n v="7.0000000000000007E-2"/>
    <x v="1204"/>
    <s v="SO0420-PD0004"/>
    <x v="15"/>
    <s v="Billiard"/>
  </r>
  <r>
    <s v="SO0420"/>
    <x v="262"/>
    <s v="PD0015"/>
    <x v="102"/>
    <n v="0.24"/>
    <x v="1205"/>
    <s v="SO0420-PD0015"/>
    <x v="1"/>
    <s v="Gym &amp; Fitness"/>
  </r>
  <r>
    <s v="SO0421"/>
    <x v="263"/>
    <s v="PD0001"/>
    <x v="100"/>
    <n v="0.25"/>
    <x v="1206"/>
    <s v="SO0421-PD0001"/>
    <x v="12"/>
    <s v="Fishing Equipment"/>
  </r>
  <r>
    <s v="SO0421"/>
    <x v="263"/>
    <s v="PD0011"/>
    <x v="117"/>
    <n v="0.12"/>
    <x v="1207"/>
    <s v="SO0421-PD0011"/>
    <x v="2"/>
    <s v="Bicycle"/>
  </r>
  <r>
    <s v="SO0421"/>
    <x v="263"/>
    <s v="PD0014"/>
    <x v="63"/>
    <n v="0.16"/>
    <x v="1208"/>
    <s v="SO0421-PD0014"/>
    <x v="4"/>
    <s v="Futsal"/>
  </r>
  <r>
    <s v="SO0422"/>
    <x v="263"/>
    <s v="PD0001"/>
    <x v="104"/>
    <n v="0.13"/>
    <x v="1209"/>
    <s v="SO0422-PD0001"/>
    <x v="12"/>
    <s v="Fishing Equipment"/>
  </r>
  <r>
    <s v="SO0422"/>
    <x v="263"/>
    <s v="PD0017"/>
    <x v="112"/>
    <n v="7.0000000000000007E-2"/>
    <x v="1210"/>
    <s v="SO0422-PD0017"/>
    <x v="17"/>
    <s v="Gym &amp; Fitness"/>
  </r>
  <r>
    <s v="SO0422"/>
    <x v="263"/>
    <s v="PD0005"/>
    <x v="51"/>
    <n v="0.16"/>
    <x v="1211"/>
    <s v="SO0422-PD0005"/>
    <x v="19"/>
    <s v="Golf"/>
  </r>
  <r>
    <s v="SO0423"/>
    <x v="264"/>
    <s v="PD0003"/>
    <x v="87"/>
    <n v="0.2"/>
    <x v="1212"/>
    <s v="SO0423-PD0003"/>
    <x v="14"/>
    <s v="Billiard"/>
  </r>
  <r>
    <s v="SO0423"/>
    <x v="264"/>
    <s v="PD0001"/>
    <x v="98"/>
    <n v="0.17"/>
    <x v="1213"/>
    <s v="SO0423-PD0001"/>
    <x v="12"/>
    <s v="Fishing Equipment"/>
  </r>
  <r>
    <s v="SO0424"/>
    <x v="264"/>
    <s v="PD0011"/>
    <x v="95"/>
    <n v="0.1"/>
    <x v="1214"/>
    <s v="SO0424-PD0011"/>
    <x v="2"/>
    <s v="Bicycle"/>
  </r>
  <r>
    <s v="SO0425"/>
    <x v="265"/>
    <s v="PD0008"/>
    <x v="99"/>
    <n v="0.23"/>
    <x v="1215"/>
    <s v="SO0425-PD0008"/>
    <x v="3"/>
    <s v="Outdoors Sport"/>
  </r>
  <r>
    <s v="SO0425"/>
    <x v="265"/>
    <s v="PD0013"/>
    <x v="93"/>
    <n v="0.14000000000000001"/>
    <x v="1216"/>
    <s v="SO0425-PD0013"/>
    <x v="16"/>
    <s v="Basketball"/>
  </r>
  <r>
    <s v="SO0425"/>
    <x v="265"/>
    <s v="PD0014"/>
    <x v="97"/>
    <n v="0.06"/>
    <x v="1217"/>
    <s v="SO0425-PD0014"/>
    <x v="4"/>
    <s v="Futsal"/>
  </r>
  <r>
    <s v="SO0425"/>
    <x v="265"/>
    <s v="PD0010"/>
    <x v="1"/>
    <n v="0.15"/>
    <x v="1218"/>
    <s v="SO0425-PD0010"/>
    <x v="5"/>
    <s v="Hiking &amp; Camping"/>
  </r>
  <r>
    <s v="SO0426"/>
    <x v="265"/>
    <s v="PD0008"/>
    <x v="118"/>
    <n v="0.24"/>
    <x v="1219"/>
    <s v="SO0426-PD0008"/>
    <x v="3"/>
    <s v="Outdoors Sport"/>
  </r>
  <r>
    <s v="SO0426"/>
    <x v="265"/>
    <s v="PD0003"/>
    <x v="39"/>
    <n v="0.06"/>
    <x v="1220"/>
    <s v="SO0426-PD0003"/>
    <x v="14"/>
    <s v="Billiard"/>
  </r>
  <r>
    <s v="SO0426"/>
    <x v="265"/>
    <s v="PD0011"/>
    <x v="74"/>
    <n v="0.15"/>
    <x v="1221"/>
    <s v="SO0426-PD0011"/>
    <x v="2"/>
    <s v="Bicycle"/>
  </r>
  <r>
    <s v="SO0426"/>
    <x v="265"/>
    <s v="PD0004"/>
    <x v="103"/>
    <n v="0.19"/>
    <x v="1222"/>
    <s v="SO0426-PD0004"/>
    <x v="15"/>
    <s v="Billiard"/>
  </r>
  <r>
    <s v="SO0427"/>
    <x v="266"/>
    <s v="PD0008"/>
    <x v="60"/>
    <n v="0.11"/>
    <x v="1223"/>
    <s v="SO0427-PD0008"/>
    <x v="3"/>
    <s v="Outdoors Sport"/>
  </r>
  <r>
    <s v="SO0427"/>
    <x v="266"/>
    <s v="PD0017"/>
    <x v="33"/>
    <n v="0.2"/>
    <x v="1224"/>
    <s v="SO0427-PD0017"/>
    <x v="17"/>
    <s v="Gym &amp; Fitness"/>
  </r>
  <r>
    <s v="SO0428"/>
    <x v="267"/>
    <s v="PD0019"/>
    <x v="4"/>
    <n v="0.11"/>
    <x v="1225"/>
    <s v="SO0428-PD0019"/>
    <x v="11"/>
    <s v="Gym &amp; Fitness"/>
  </r>
  <r>
    <s v="SO0428"/>
    <x v="267"/>
    <s v="PD0018"/>
    <x v="63"/>
    <n v="0.21"/>
    <x v="1226"/>
    <s v="SO0428-PD0018"/>
    <x v="6"/>
    <s v="Gym &amp; Fitness"/>
  </r>
  <r>
    <s v="SO0428"/>
    <x v="267"/>
    <s v="PD0011"/>
    <x v="44"/>
    <n v="0.22"/>
    <x v="1227"/>
    <s v="SO0428-PD0011"/>
    <x v="2"/>
    <s v="Bicycle"/>
  </r>
  <r>
    <s v="SO0428"/>
    <x v="267"/>
    <s v="PD0017"/>
    <x v="80"/>
    <n v="0.24"/>
    <x v="1228"/>
    <s v="SO0428-PD0017"/>
    <x v="17"/>
    <s v="Gym &amp; Fitness"/>
  </r>
  <r>
    <s v="SO0428"/>
    <x v="267"/>
    <s v="PD0012"/>
    <x v="52"/>
    <n v="0.13"/>
    <x v="1229"/>
    <s v="SO0428-PD0012"/>
    <x v="7"/>
    <s v="Bicycle"/>
  </r>
  <r>
    <s v="SO0429"/>
    <x v="268"/>
    <s v="PD0010"/>
    <x v="7"/>
    <n v="0.1"/>
    <x v="1230"/>
    <s v="SO0429-PD0010"/>
    <x v="5"/>
    <s v="Hiking &amp; Camping"/>
  </r>
  <r>
    <s v="SO0430"/>
    <x v="269"/>
    <s v="PD0019"/>
    <x v="46"/>
    <n v="0.14000000000000001"/>
    <x v="1231"/>
    <s v="SO0430-PD0019"/>
    <x v="11"/>
    <s v="Gym &amp; Fitness"/>
  </r>
  <r>
    <s v="SO0430"/>
    <x v="269"/>
    <s v="PD0003"/>
    <x v="99"/>
    <n v="0.18"/>
    <x v="1232"/>
    <s v="SO0430-PD0003"/>
    <x v="14"/>
    <s v="Billiard"/>
  </r>
  <r>
    <s v="SO0430"/>
    <x v="269"/>
    <s v="PD0001"/>
    <x v="32"/>
    <n v="0.24"/>
    <x v="1233"/>
    <s v="SO0430-PD0001"/>
    <x v="12"/>
    <s v="Fishing Equipment"/>
  </r>
  <r>
    <s v="SO0431"/>
    <x v="270"/>
    <s v="PD0011"/>
    <x v="38"/>
    <n v="0.21"/>
    <x v="1234"/>
    <s v="SO0431-PD0011"/>
    <x v="2"/>
    <s v="Bicycle"/>
  </r>
  <r>
    <s v="SO0431"/>
    <x v="270"/>
    <s v="PD0013"/>
    <x v="30"/>
    <n v="7.0000000000000007E-2"/>
    <x v="1235"/>
    <s v="SO0431-PD0013"/>
    <x v="16"/>
    <s v="Basketball"/>
  </r>
  <r>
    <s v="SO0431"/>
    <x v="270"/>
    <s v="PD0009"/>
    <x v="31"/>
    <n v="0.14000000000000001"/>
    <x v="1236"/>
    <s v="SO0431-PD0009"/>
    <x v="10"/>
    <s v="Hiking &amp; Camping"/>
  </r>
  <r>
    <s v="SO0432"/>
    <x v="270"/>
    <s v="PD0017"/>
    <x v="16"/>
    <n v="0.19"/>
    <x v="1237"/>
    <s v="SO0432-PD0017"/>
    <x v="17"/>
    <s v="Gym &amp; Fitness"/>
  </r>
  <r>
    <s v="SO0433"/>
    <x v="270"/>
    <s v="PD0003"/>
    <x v="124"/>
    <n v="0.17"/>
    <x v="1238"/>
    <s v="SO0433-PD0003"/>
    <x v="14"/>
    <s v="Billiard"/>
  </r>
  <r>
    <s v="SO0433"/>
    <x v="270"/>
    <s v="PD0012"/>
    <x v="69"/>
    <n v="0.12"/>
    <x v="1239"/>
    <s v="SO0433-PD0012"/>
    <x v="7"/>
    <s v="Bicycle"/>
  </r>
  <r>
    <s v="SO0434"/>
    <x v="271"/>
    <s v="PD0012"/>
    <x v="107"/>
    <n v="0.18"/>
    <x v="1240"/>
    <s v="SO0434-PD0012"/>
    <x v="7"/>
    <s v="Bicycle"/>
  </r>
  <r>
    <s v="SO0434"/>
    <x v="271"/>
    <s v="PD0011"/>
    <x v="65"/>
    <n v="0.13"/>
    <x v="1241"/>
    <s v="SO0434-PD0011"/>
    <x v="2"/>
    <s v="Bicycle"/>
  </r>
  <r>
    <s v="SO0434"/>
    <x v="271"/>
    <s v="PD0015"/>
    <x v="41"/>
    <n v="0.11"/>
    <x v="1242"/>
    <s v="SO0434-PD0015"/>
    <x v="1"/>
    <s v="Gym &amp; Fitness"/>
  </r>
  <r>
    <s v="SO0434"/>
    <x v="271"/>
    <s v="PD0002"/>
    <x v="41"/>
    <n v="0.24"/>
    <x v="1243"/>
    <s v="SO0434-PD0002"/>
    <x v="0"/>
    <s v="Fishing Equipment"/>
  </r>
  <r>
    <s v="SO0434"/>
    <x v="271"/>
    <s v="PD0013"/>
    <x v="70"/>
    <n v="0.24"/>
    <x v="1244"/>
    <s v="SO0434-PD0013"/>
    <x v="16"/>
    <s v="Basketball"/>
  </r>
  <r>
    <s v="SO0434"/>
    <x v="271"/>
    <s v="PD0017"/>
    <x v="8"/>
    <n v="0.19"/>
    <x v="1245"/>
    <s v="SO0434-PD0017"/>
    <x v="17"/>
    <s v="Gym &amp; Fitness"/>
  </r>
  <r>
    <s v="SO0434"/>
    <x v="271"/>
    <s v="PD0004"/>
    <x v="37"/>
    <n v="0.21"/>
    <x v="1246"/>
    <s v="SO0434-PD0004"/>
    <x v="15"/>
    <s v="Billiard"/>
  </r>
  <r>
    <s v="SO0435"/>
    <x v="272"/>
    <s v="PD0012"/>
    <x v="119"/>
    <n v="7.0000000000000007E-2"/>
    <x v="1247"/>
    <s v="SO0435-PD0012"/>
    <x v="7"/>
    <s v="Bicycle"/>
  </r>
  <r>
    <s v="SO0435"/>
    <x v="272"/>
    <s v="PD0002"/>
    <x v="4"/>
    <n v="0.19"/>
    <x v="1248"/>
    <s v="SO0435-PD0002"/>
    <x v="0"/>
    <s v="Fishing Equipment"/>
  </r>
  <r>
    <s v="SO0435"/>
    <x v="272"/>
    <s v="PD0005"/>
    <x v="18"/>
    <n v="0.25"/>
    <x v="1249"/>
    <s v="SO0435-PD0005"/>
    <x v="19"/>
    <s v="Golf"/>
  </r>
  <r>
    <s v="SO0436"/>
    <x v="273"/>
    <s v="PD0013"/>
    <x v="22"/>
    <n v="0.25"/>
    <x v="1250"/>
    <s v="SO0436-PD0013"/>
    <x v="16"/>
    <s v="Basketball"/>
  </r>
  <r>
    <s v="SO0436"/>
    <x v="273"/>
    <s v="PD0012"/>
    <x v="70"/>
    <n v="0.05"/>
    <x v="1251"/>
    <s v="SO0436-PD0012"/>
    <x v="7"/>
    <s v="Bicycle"/>
  </r>
  <r>
    <s v="SO0437"/>
    <x v="273"/>
    <s v="PD0006"/>
    <x v="17"/>
    <n v="0.12"/>
    <x v="1252"/>
    <s v="SO0437-PD0006"/>
    <x v="13"/>
    <s v="Golf"/>
  </r>
  <r>
    <s v="SO0437"/>
    <x v="273"/>
    <s v="PD0007"/>
    <x v="37"/>
    <n v="0.17"/>
    <x v="1253"/>
    <s v="SO0437-PD0007"/>
    <x v="9"/>
    <s v="Golf"/>
  </r>
  <r>
    <s v="SO0437"/>
    <x v="273"/>
    <s v="PD0009"/>
    <x v="63"/>
    <n v="0.1"/>
    <x v="1254"/>
    <s v="SO0437-PD0009"/>
    <x v="10"/>
    <s v="Hiking &amp; Camping"/>
  </r>
  <r>
    <s v="SO0437"/>
    <x v="273"/>
    <s v="PD0001"/>
    <x v="77"/>
    <n v="0.1"/>
    <x v="1255"/>
    <s v="SO0437-PD0001"/>
    <x v="12"/>
    <s v="Fishing Equipment"/>
  </r>
  <r>
    <s v="SO0437"/>
    <x v="273"/>
    <s v="PD0005"/>
    <x v="83"/>
    <n v="0.19"/>
    <x v="1256"/>
    <s v="SO0437-PD0005"/>
    <x v="19"/>
    <s v="Golf"/>
  </r>
  <r>
    <s v="SO0438"/>
    <x v="273"/>
    <s v="PD0004"/>
    <x v="88"/>
    <n v="0.15"/>
    <x v="1257"/>
    <s v="SO0438-PD0004"/>
    <x v="15"/>
    <s v="Billiard"/>
  </r>
  <r>
    <s v="SO0439"/>
    <x v="274"/>
    <s v="PD0013"/>
    <x v="109"/>
    <n v="0.24"/>
    <x v="1258"/>
    <s v="SO0439-PD0013"/>
    <x v="16"/>
    <s v="Basketball"/>
  </r>
  <r>
    <s v="SO0439"/>
    <x v="274"/>
    <s v="PD0010"/>
    <x v="118"/>
    <n v="0.23"/>
    <x v="1259"/>
    <s v="SO0439-PD0010"/>
    <x v="5"/>
    <s v="Hiking &amp; Camping"/>
  </r>
  <r>
    <s v="SO0440"/>
    <x v="274"/>
    <s v="PD0002"/>
    <x v="15"/>
    <n v="0.19"/>
    <x v="1260"/>
    <s v="SO0440-PD0002"/>
    <x v="0"/>
    <s v="Fishing Equipment"/>
  </r>
  <r>
    <s v="SO0441"/>
    <x v="275"/>
    <s v="PD0014"/>
    <x v="19"/>
    <n v="0.23"/>
    <x v="1261"/>
    <s v="SO0441-PD0014"/>
    <x v="4"/>
    <s v="Futsal"/>
  </r>
  <r>
    <s v="SO0441"/>
    <x v="275"/>
    <s v="PD0005"/>
    <x v="28"/>
    <n v="0.14000000000000001"/>
    <x v="1262"/>
    <s v="SO0441-PD0005"/>
    <x v="19"/>
    <s v="Golf"/>
  </r>
  <r>
    <s v="SO0441"/>
    <x v="275"/>
    <s v="PD0001"/>
    <x v="57"/>
    <n v="0.23"/>
    <x v="1263"/>
    <s v="SO0441-PD0001"/>
    <x v="12"/>
    <s v="Fishing Equipment"/>
  </r>
  <r>
    <s v="SO0441"/>
    <x v="275"/>
    <s v="PD0003"/>
    <x v="113"/>
    <n v="0.08"/>
    <x v="1264"/>
    <s v="SO0441-PD0003"/>
    <x v="14"/>
    <s v="Billiard"/>
  </r>
  <r>
    <s v="SO0442"/>
    <x v="276"/>
    <s v="PD0014"/>
    <x v="31"/>
    <n v="7.0000000000000007E-2"/>
    <x v="1265"/>
    <s v="SO0442-PD0014"/>
    <x v="4"/>
    <s v="Futsal"/>
  </r>
  <r>
    <s v="SO0442"/>
    <x v="276"/>
    <s v="PD0013"/>
    <x v="41"/>
    <n v="0.25"/>
    <x v="1266"/>
    <s v="SO0442-PD0013"/>
    <x v="16"/>
    <s v="Basketball"/>
  </r>
  <r>
    <s v="SO0442"/>
    <x v="276"/>
    <s v="PD0005"/>
    <x v="51"/>
    <n v="0.13"/>
    <x v="1267"/>
    <s v="SO0442-PD0005"/>
    <x v="19"/>
    <s v="Golf"/>
  </r>
  <r>
    <s v="SO0442"/>
    <x v="276"/>
    <s v="PD0018"/>
    <x v="24"/>
    <n v="0.13"/>
    <x v="1268"/>
    <s v="SO0442-PD0018"/>
    <x v="6"/>
    <s v="Gym &amp; Fitness"/>
  </r>
  <r>
    <s v="SO0442"/>
    <x v="276"/>
    <s v="PD0002"/>
    <x v="106"/>
    <n v="0.2"/>
    <x v="1269"/>
    <s v="SO0442-PD0002"/>
    <x v="0"/>
    <s v="Fishing Equipment"/>
  </r>
  <r>
    <s v="SO0443"/>
    <x v="277"/>
    <s v="PD0020"/>
    <x v="86"/>
    <n v="0.21"/>
    <x v="1270"/>
    <s v="SO0443-PD0020"/>
    <x v="8"/>
    <s v="Gym &amp; Fitness"/>
  </r>
  <r>
    <s v="SO0443"/>
    <x v="277"/>
    <s v="PD0004"/>
    <x v="54"/>
    <n v="0.1"/>
    <x v="1271"/>
    <s v="SO0443-PD0004"/>
    <x v="15"/>
    <s v="Billiard"/>
  </r>
  <r>
    <s v="SO0443"/>
    <x v="277"/>
    <s v="PD0009"/>
    <x v="122"/>
    <n v="0.13"/>
    <x v="1272"/>
    <s v="SO0443-PD0009"/>
    <x v="10"/>
    <s v="Hiking &amp; Camping"/>
  </r>
  <r>
    <s v="SO0443"/>
    <x v="277"/>
    <s v="PD0012"/>
    <x v="44"/>
    <n v="0.14000000000000001"/>
    <x v="1273"/>
    <s v="SO0443-PD0012"/>
    <x v="7"/>
    <s v="Bicycle"/>
  </r>
  <r>
    <s v="SO0444"/>
    <x v="277"/>
    <s v="PD0010"/>
    <x v="90"/>
    <n v="0.1"/>
    <x v="1274"/>
    <s v="SO0444-PD0010"/>
    <x v="5"/>
    <s v="Hiking &amp; Camping"/>
  </r>
  <r>
    <s v="SO0444"/>
    <x v="277"/>
    <s v="PD0019"/>
    <x v="90"/>
    <n v="0.23"/>
    <x v="1275"/>
    <s v="SO0444-PD0019"/>
    <x v="11"/>
    <s v="Gym &amp; Fitness"/>
  </r>
  <r>
    <s v="SO0444"/>
    <x v="277"/>
    <s v="PD0018"/>
    <x v="35"/>
    <n v="0.19"/>
    <x v="1276"/>
    <s v="SO0444-PD0018"/>
    <x v="6"/>
    <s v="Gym &amp; Fitness"/>
  </r>
  <r>
    <s v="SO0444"/>
    <x v="277"/>
    <s v="PD0014"/>
    <x v="66"/>
    <n v="0.21"/>
    <x v="1277"/>
    <s v="SO0444-PD0014"/>
    <x v="4"/>
    <s v="Futsal"/>
  </r>
  <r>
    <s v="SO0445"/>
    <x v="278"/>
    <s v="PD0002"/>
    <x v="99"/>
    <n v="0.21"/>
    <x v="1278"/>
    <s v="SO0445-PD0002"/>
    <x v="0"/>
    <s v="Fishing Equipment"/>
  </r>
  <r>
    <s v="SO0445"/>
    <x v="278"/>
    <s v="PD0004"/>
    <x v="7"/>
    <n v="0.12"/>
    <x v="1279"/>
    <s v="SO0445-PD0004"/>
    <x v="15"/>
    <s v="Billiard"/>
  </r>
  <r>
    <s v="SO0445"/>
    <x v="278"/>
    <s v="PD0005"/>
    <x v="54"/>
    <n v="0.08"/>
    <x v="1280"/>
    <s v="SO0445-PD0005"/>
    <x v="19"/>
    <s v="Golf"/>
  </r>
  <r>
    <s v="SO0446"/>
    <x v="278"/>
    <s v="PD0002"/>
    <x v="41"/>
    <n v="0.15"/>
    <x v="1281"/>
    <s v="SO0446-PD0002"/>
    <x v="0"/>
    <s v="Fishing Equipment"/>
  </r>
  <r>
    <s v="SO0446"/>
    <x v="278"/>
    <s v="PD0011"/>
    <x v="112"/>
    <n v="0.12"/>
    <x v="1282"/>
    <s v="SO0446-PD0011"/>
    <x v="2"/>
    <s v="Bicycle"/>
  </r>
  <r>
    <s v="SO0446"/>
    <x v="278"/>
    <s v="PD0018"/>
    <x v="89"/>
    <n v="0.08"/>
    <x v="1283"/>
    <s v="SO0446-PD0018"/>
    <x v="6"/>
    <s v="Gym &amp; Fitness"/>
  </r>
  <r>
    <s v="SO0447"/>
    <x v="279"/>
    <s v="PD0004"/>
    <x v="90"/>
    <n v="0.17"/>
    <x v="1284"/>
    <s v="SO0447-PD0004"/>
    <x v="15"/>
    <s v="Billiard"/>
  </r>
  <r>
    <s v="SO0448"/>
    <x v="280"/>
    <s v="PD0019"/>
    <x v="44"/>
    <n v="0.05"/>
    <x v="1285"/>
    <s v="SO0448-PD0019"/>
    <x v="11"/>
    <s v="Gym &amp; Fitness"/>
  </r>
  <r>
    <s v="SO0448"/>
    <x v="280"/>
    <s v="PD0004"/>
    <x v="44"/>
    <n v="0.1"/>
    <x v="294"/>
    <s v="SO0448-PD0004"/>
    <x v="15"/>
    <s v="Billiard"/>
  </r>
  <r>
    <s v="SO0448"/>
    <x v="280"/>
    <s v="PD0017"/>
    <x v="37"/>
    <n v="0.17"/>
    <x v="1286"/>
    <s v="SO0448-PD0017"/>
    <x v="17"/>
    <s v="Gym &amp; Fitness"/>
  </r>
  <r>
    <s v="SO0449"/>
    <x v="280"/>
    <s v="PD0015"/>
    <x v="76"/>
    <n v="0.21"/>
    <x v="1287"/>
    <s v="SO0449-PD0015"/>
    <x v="1"/>
    <s v="Gym &amp; Fitness"/>
  </r>
  <r>
    <s v="SO0450"/>
    <x v="280"/>
    <s v="PD0015"/>
    <x v="95"/>
    <n v="0.13"/>
    <x v="1288"/>
    <s v="SO0450-PD0015"/>
    <x v="1"/>
    <s v="Gym &amp; Fitness"/>
  </r>
  <r>
    <s v="SO0450"/>
    <x v="280"/>
    <s v="PD0007"/>
    <x v="61"/>
    <n v="0.21"/>
    <x v="1289"/>
    <s v="SO0450-PD0007"/>
    <x v="9"/>
    <s v="Golf"/>
  </r>
  <r>
    <s v="SO0450"/>
    <x v="280"/>
    <s v="PD0006"/>
    <x v="21"/>
    <n v="0.1"/>
    <x v="1290"/>
    <s v="SO0450-PD0006"/>
    <x v="13"/>
    <s v="Golf"/>
  </r>
  <r>
    <s v="SO0450"/>
    <x v="280"/>
    <s v="PD0016"/>
    <x v="85"/>
    <n v="0.1"/>
    <x v="1291"/>
    <s v="SO0450-PD0016"/>
    <x v="18"/>
    <s v="Gym &amp; Fitness"/>
  </r>
  <r>
    <s v="SO0451"/>
    <x v="281"/>
    <s v="PD0009"/>
    <x v="11"/>
    <n v="0.16"/>
    <x v="1292"/>
    <s v="SO0451-PD0009"/>
    <x v="10"/>
    <s v="Hiking &amp; Camping"/>
  </r>
  <r>
    <s v="SO0451"/>
    <x v="281"/>
    <s v="PD0007"/>
    <x v="36"/>
    <n v="0.1"/>
    <x v="1293"/>
    <s v="SO0451-PD0007"/>
    <x v="9"/>
    <s v="Golf"/>
  </r>
  <r>
    <s v="SO0452"/>
    <x v="282"/>
    <s v="PD0014"/>
    <x v="89"/>
    <n v="0.06"/>
    <x v="1294"/>
    <s v="SO0452-PD0014"/>
    <x v="4"/>
    <s v="Futsal"/>
  </r>
  <r>
    <s v="SO0452"/>
    <x v="282"/>
    <s v="PD0019"/>
    <x v="5"/>
    <n v="0.22"/>
    <x v="1295"/>
    <s v="SO0452-PD0019"/>
    <x v="11"/>
    <s v="Gym &amp; Fitness"/>
  </r>
  <r>
    <s v="SO0452"/>
    <x v="282"/>
    <s v="PD0009"/>
    <x v="31"/>
    <n v="0.16"/>
    <x v="1296"/>
    <s v="SO0452-PD0009"/>
    <x v="10"/>
    <s v="Hiking &amp; Camping"/>
  </r>
  <r>
    <s v="SO0453"/>
    <x v="283"/>
    <s v="PD0011"/>
    <x v="25"/>
    <n v="0.24"/>
    <x v="1297"/>
    <s v="SO0453-PD0011"/>
    <x v="2"/>
    <s v="Bicycle"/>
  </r>
  <r>
    <s v="SO0454"/>
    <x v="284"/>
    <s v="PD0001"/>
    <x v="17"/>
    <n v="7.0000000000000007E-2"/>
    <x v="1298"/>
    <s v="SO0454-PD0001"/>
    <x v="12"/>
    <s v="Fishing Equipment"/>
  </r>
  <r>
    <s v="SO0454"/>
    <x v="284"/>
    <s v="PD0004"/>
    <x v="120"/>
    <n v="0.15"/>
    <x v="1299"/>
    <s v="SO0454-PD0004"/>
    <x v="15"/>
    <s v="Billiard"/>
  </r>
  <r>
    <s v="SO0454"/>
    <x v="284"/>
    <s v="PD0006"/>
    <x v="111"/>
    <n v="0.13"/>
    <x v="1300"/>
    <s v="SO0454-PD0006"/>
    <x v="13"/>
    <s v="Golf"/>
  </r>
  <r>
    <s v="SO0455"/>
    <x v="285"/>
    <s v="PD0013"/>
    <x v="25"/>
    <n v="0.15"/>
    <x v="1301"/>
    <s v="SO0455-PD0013"/>
    <x v="16"/>
    <s v="Basketball"/>
  </r>
  <r>
    <s v="SO0455"/>
    <x v="285"/>
    <s v="PD0015"/>
    <x v="64"/>
    <n v="0.05"/>
    <x v="1302"/>
    <s v="SO0455-PD0015"/>
    <x v="1"/>
    <s v="Gym &amp; Fitness"/>
  </r>
  <r>
    <s v="SO0455"/>
    <x v="285"/>
    <s v="PD0010"/>
    <x v="34"/>
    <n v="0.14000000000000001"/>
    <x v="1303"/>
    <s v="SO0455-PD0010"/>
    <x v="5"/>
    <s v="Hiking &amp; Camping"/>
  </r>
  <r>
    <s v="SO0455"/>
    <x v="285"/>
    <s v="PD0011"/>
    <x v="36"/>
    <n v="0.1"/>
    <x v="1304"/>
    <s v="SO0455-PD0011"/>
    <x v="2"/>
    <s v="Bicycle"/>
  </r>
  <r>
    <s v="SO0455"/>
    <x v="285"/>
    <s v="PD0001"/>
    <x v="44"/>
    <n v="0.09"/>
    <x v="1305"/>
    <s v="SO0455-PD0001"/>
    <x v="12"/>
    <s v="Fishing Equipment"/>
  </r>
  <r>
    <s v="SO0456"/>
    <x v="286"/>
    <s v="PD0013"/>
    <x v="53"/>
    <n v="0.18"/>
    <x v="1306"/>
    <s v="SO0456-PD0013"/>
    <x v="16"/>
    <s v="Basketball"/>
  </r>
  <r>
    <s v="SO0456"/>
    <x v="286"/>
    <s v="PD0010"/>
    <x v="15"/>
    <n v="0.23"/>
    <x v="1307"/>
    <s v="SO0456-PD0010"/>
    <x v="5"/>
    <s v="Hiking &amp; Camping"/>
  </r>
  <r>
    <s v="SO0456"/>
    <x v="286"/>
    <s v="PD0007"/>
    <x v="26"/>
    <n v="0.11"/>
    <x v="1308"/>
    <s v="SO0456-PD0007"/>
    <x v="9"/>
    <s v="Golf"/>
  </r>
  <r>
    <s v="SO0456"/>
    <x v="286"/>
    <s v="PD0017"/>
    <x v="86"/>
    <n v="0.05"/>
    <x v="1309"/>
    <s v="SO0456-PD0017"/>
    <x v="17"/>
    <s v="Gym &amp; Fitness"/>
  </r>
  <r>
    <s v="SO0457"/>
    <x v="286"/>
    <s v="PD0012"/>
    <x v="91"/>
    <n v="0.09"/>
    <x v="1310"/>
    <s v="SO0457-PD0012"/>
    <x v="7"/>
    <s v="Bicycle"/>
  </r>
  <r>
    <s v="SO0457"/>
    <x v="286"/>
    <s v="PD0019"/>
    <x v="20"/>
    <n v="0.17"/>
    <x v="1311"/>
    <s v="SO0457-PD0019"/>
    <x v="11"/>
    <s v="Gym &amp; Fitness"/>
  </r>
  <r>
    <s v="SO0457"/>
    <x v="286"/>
    <s v="PD0009"/>
    <x v="30"/>
    <n v="0.23"/>
    <x v="1312"/>
    <s v="SO0457-PD0009"/>
    <x v="10"/>
    <s v="Hiking &amp; Camping"/>
  </r>
  <r>
    <s v="SO0457"/>
    <x v="286"/>
    <s v="PD0011"/>
    <x v="2"/>
    <n v="7.0000000000000007E-2"/>
    <x v="1313"/>
    <s v="SO0457-PD0011"/>
    <x v="2"/>
    <s v="Bicycle"/>
  </r>
  <r>
    <s v="SO0457"/>
    <x v="286"/>
    <s v="PD0013"/>
    <x v="107"/>
    <n v="0.11"/>
    <x v="1314"/>
    <s v="SO0457-PD0013"/>
    <x v="16"/>
    <s v="Basketball"/>
  </r>
  <r>
    <s v="SO0457"/>
    <x v="286"/>
    <s v="PD0004"/>
    <x v="44"/>
    <n v="0.13"/>
    <x v="1315"/>
    <s v="SO0457-PD0004"/>
    <x v="15"/>
    <s v="Billiard"/>
  </r>
  <r>
    <s v="SO0458"/>
    <x v="287"/>
    <s v="PD0014"/>
    <x v="73"/>
    <n v="0.13"/>
    <x v="1316"/>
    <s v="SO0458-PD0014"/>
    <x v="4"/>
    <s v="Futsal"/>
  </r>
  <r>
    <s v="SO0458"/>
    <x v="287"/>
    <s v="PD0009"/>
    <x v="11"/>
    <n v="0.1"/>
    <x v="1317"/>
    <s v="SO0458-PD0009"/>
    <x v="10"/>
    <s v="Hiking &amp; Camping"/>
  </r>
  <r>
    <s v="SO0459"/>
    <x v="287"/>
    <s v="PD0011"/>
    <x v="88"/>
    <n v="0.11"/>
    <x v="1318"/>
    <s v="SO0459-PD0011"/>
    <x v="2"/>
    <s v="Bicycle"/>
  </r>
  <r>
    <s v="SO0459"/>
    <x v="287"/>
    <s v="PD0016"/>
    <x v="102"/>
    <n v="0.2"/>
    <x v="1319"/>
    <s v="SO0459-PD0016"/>
    <x v="18"/>
    <s v="Gym &amp; Fitness"/>
  </r>
  <r>
    <s v="SO0460"/>
    <x v="287"/>
    <s v="PD0019"/>
    <x v="112"/>
    <n v="0.16"/>
    <x v="1320"/>
    <s v="SO0460-PD0019"/>
    <x v="11"/>
    <s v="Gym &amp; Fitness"/>
  </r>
  <r>
    <s v="SO0460"/>
    <x v="287"/>
    <s v="PD0012"/>
    <x v="37"/>
    <n v="0.22"/>
    <x v="1321"/>
    <s v="SO0460-PD0012"/>
    <x v="7"/>
    <s v="Bicycle"/>
  </r>
  <r>
    <s v="SO0460"/>
    <x v="287"/>
    <s v="PD0006"/>
    <x v="104"/>
    <n v="0.25"/>
    <x v="1322"/>
    <s v="SO0460-PD0006"/>
    <x v="13"/>
    <s v="Golf"/>
  </r>
  <r>
    <s v="SO0460"/>
    <x v="287"/>
    <s v="PD0009"/>
    <x v="111"/>
    <n v="0.12"/>
    <x v="1323"/>
    <s v="SO0460-PD0009"/>
    <x v="10"/>
    <s v="Hiking &amp; Camping"/>
  </r>
  <r>
    <s v="SO0461"/>
    <x v="288"/>
    <s v="PD0019"/>
    <x v="103"/>
    <n v="0.16"/>
    <x v="1324"/>
    <s v="SO0461-PD0019"/>
    <x v="11"/>
    <s v="Gym &amp; Fitness"/>
  </r>
  <r>
    <s v="SO0461"/>
    <x v="288"/>
    <s v="PD0018"/>
    <x v="70"/>
    <n v="0.15"/>
    <x v="1325"/>
    <s v="SO0461-PD0018"/>
    <x v="6"/>
    <s v="Gym &amp; Fitness"/>
  </r>
  <r>
    <s v="SO0462"/>
    <x v="289"/>
    <s v="PD0005"/>
    <x v="63"/>
    <n v="0.08"/>
    <x v="1326"/>
    <s v="SO0462-PD0005"/>
    <x v="19"/>
    <s v="Golf"/>
  </r>
  <r>
    <s v="SO0462"/>
    <x v="289"/>
    <s v="PD0011"/>
    <x v="86"/>
    <n v="0.22"/>
    <x v="1327"/>
    <s v="SO0462-PD0011"/>
    <x v="2"/>
    <s v="Bicycle"/>
  </r>
  <r>
    <s v="SO0462"/>
    <x v="289"/>
    <s v="PD0009"/>
    <x v="4"/>
    <n v="0.21"/>
    <x v="1328"/>
    <s v="SO0462-PD0009"/>
    <x v="10"/>
    <s v="Hiking &amp; Camping"/>
  </r>
  <r>
    <s v="SO0462"/>
    <x v="289"/>
    <s v="PD0015"/>
    <x v="92"/>
    <n v="0.11"/>
    <x v="1329"/>
    <s v="SO0462-PD0015"/>
    <x v="1"/>
    <s v="Gym &amp; Fitness"/>
  </r>
  <r>
    <s v="SO0462"/>
    <x v="289"/>
    <s v="PD0018"/>
    <x v="46"/>
    <n v="0.09"/>
    <x v="1330"/>
    <s v="SO0462-PD0018"/>
    <x v="6"/>
    <s v="Gym &amp; Fitness"/>
  </r>
  <r>
    <s v="SO0463"/>
    <x v="290"/>
    <s v="PD0014"/>
    <x v="80"/>
    <n v="0.13"/>
    <x v="1331"/>
    <s v="SO0463-PD0014"/>
    <x v="4"/>
    <s v="Futsal"/>
  </r>
  <r>
    <s v="SO0463"/>
    <x v="290"/>
    <s v="PD0016"/>
    <x v="46"/>
    <n v="0.25"/>
    <x v="1332"/>
    <s v="SO0463-PD0016"/>
    <x v="18"/>
    <s v="Gym &amp; Fitness"/>
  </r>
  <r>
    <s v="SO0464"/>
    <x v="291"/>
    <s v="PD0005"/>
    <x v="2"/>
    <n v="0.19"/>
    <x v="1333"/>
    <s v="SO0464-PD0005"/>
    <x v="19"/>
    <s v="Golf"/>
  </r>
  <r>
    <s v="SO0464"/>
    <x v="291"/>
    <s v="PD0001"/>
    <x v="25"/>
    <n v="7.0000000000000007E-2"/>
    <x v="1334"/>
    <s v="SO0464-PD0001"/>
    <x v="12"/>
    <s v="Fishing Equipment"/>
  </r>
  <r>
    <s v="SO0464"/>
    <x v="291"/>
    <s v="PD0019"/>
    <x v="5"/>
    <n v="0.12"/>
    <x v="1335"/>
    <s v="SO0464-PD0019"/>
    <x v="11"/>
    <s v="Gym &amp; Fitness"/>
  </r>
  <r>
    <s v="SO0464"/>
    <x v="291"/>
    <s v="PD0010"/>
    <x v="90"/>
    <n v="7.0000000000000007E-2"/>
    <x v="1336"/>
    <s v="SO0464-PD0010"/>
    <x v="5"/>
    <s v="Hiking &amp; Camping"/>
  </r>
  <r>
    <s v="SO0465"/>
    <x v="292"/>
    <s v="PD0001"/>
    <x v="80"/>
    <n v="0.21"/>
    <x v="1337"/>
    <s v="SO0465-PD0001"/>
    <x v="12"/>
    <s v="Fishing Equipment"/>
  </r>
  <r>
    <s v="SO0466"/>
    <x v="293"/>
    <s v="PD0009"/>
    <x v="99"/>
    <n v="0.09"/>
    <x v="1338"/>
    <s v="SO0466-PD0009"/>
    <x v="10"/>
    <s v="Hiking &amp; Camping"/>
  </r>
  <r>
    <s v="SO0467"/>
    <x v="293"/>
    <s v="PD0005"/>
    <x v="27"/>
    <n v="0.25"/>
    <x v="1339"/>
    <s v="SO0467-PD0005"/>
    <x v="19"/>
    <s v="Golf"/>
  </r>
  <r>
    <s v="SO0468"/>
    <x v="294"/>
    <s v="PD0015"/>
    <x v="3"/>
    <n v="7.0000000000000007E-2"/>
    <x v="1340"/>
    <s v="SO0468-PD0015"/>
    <x v="1"/>
    <s v="Gym &amp; Fitness"/>
  </r>
  <r>
    <s v="SO0468"/>
    <x v="294"/>
    <s v="PD0012"/>
    <x v="51"/>
    <n v="0.2"/>
    <x v="1341"/>
    <s v="SO0468-PD0012"/>
    <x v="7"/>
    <s v="Bicycle"/>
  </r>
  <r>
    <s v="SO0470"/>
    <x v="295"/>
    <s v="PD0005"/>
    <x v="102"/>
    <n v="7.0000000000000007E-2"/>
    <x v="1342"/>
    <s v="SO0470-PD0005"/>
    <x v="19"/>
    <s v="Golf"/>
  </r>
  <r>
    <s v="SO0470"/>
    <x v="295"/>
    <s v="PD0010"/>
    <x v="49"/>
    <n v="0.17"/>
    <x v="1343"/>
    <s v="SO0470-PD0010"/>
    <x v="5"/>
    <s v="Hiking &amp; Camping"/>
  </r>
  <r>
    <s v="SO0471"/>
    <x v="295"/>
    <s v="PD0010"/>
    <x v="31"/>
    <n v="0.21"/>
    <x v="1344"/>
    <s v="SO0471-PD0010"/>
    <x v="5"/>
    <s v="Hiking &amp; Camping"/>
  </r>
  <r>
    <s v="SO0472"/>
    <x v="296"/>
    <s v="PD0012"/>
    <x v="68"/>
    <n v="0.22"/>
    <x v="1345"/>
    <s v="SO0472-PD0012"/>
    <x v="7"/>
    <s v="Bicycle"/>
  </r>
  <r>
    <s v="SO0472"/>
    <x v="296"/>
    <s v="PD0004"/>
    <x v="69"/>
    <n v="0.18"/>
    <x v="1346"/>
    <s v="SO0472-PD0004"/>
    <x v="15"/>
    <s v="Billiard"/>
  </r>
  <r>
    <s v="SO0473"/>
    <x v="297"/>
    <s v="PD0007"/>
    <x v="109"/>
    <n v="0.06"/>
    <x v="1347"/>
    <s v="SO0473-PD0007"/>
    <x v="9"/>
    <s v="Golf"/>
  </r>
  <r>
    <s v="SO0473"/>
    <x v="297"/>
    <s v="PD0020"/>
    <x v="101"/>
    <n v="0.16"/>
    <x v="1348"/>
    <s v="SO0473-PD0020"/>
    <x v="8"/>
    <s v="Gym &amp; Fitness"/>
  </r>
  <r>
    <s v="SO0473"/>
    <x v="297"/>
    <s v="PD0004"/>
    <x v="78"/>
    <n v="0.11"/>
    <x v="1349"/>
    <s v="SO0473-PD0004"/>
    <x v="15"/>
    <s v="Billiard"/>
  </r>
  <r>
    <s v="SO0473"/>
    <x v="297"/>
    <s v="PD0019"/>
    <x v="64"/>
    <n v="0.25"/>
    <x v="1350"/>
    <s v="SO0473-PD0019"/>
    <x v="11"/>
    <s v="Gym &amp; Fitness"/>
  </r>
  <r>
    <s v="SO0475"/>
    <x v="298"/>
    <s v="PD0018"/>
    <x v="110"/>
    <n v="0.11"/>
    <x v="1351"/>
    <s v="SO0475-PD0018"/>
    <x v="6"/>
    <s v="Gym &amp; Fitness"/>
  </r>
  <r>
    <s v="SO0475"/>
    <x v="298"/>
    <s v="PD0007"/>
    <x v="79"/>
    <n v="0.09"/>
    <x v="1352"/>
    <s v="SO0475-PD0007"/>
    <x v="9"/>
    <s v="Golf"/>
  </r>
  <r>
    <s v="SO0475"/>
    <x v="298"/>
    <s v="PD0014"/>
    <x v="50"/>
    <n v="0.15"/>
    <x v="1353"/>
    <s v="SO0475-PD0014"/>
    <x v="4"/>
    <s v="Futsal"/>
  </r>
  <r>
    <s v="SO0475"/>
    <x v="298"/>
    <s v="PD0006"/>
    <x v="12"/>
    <n v="0.18"/>
    <x v="1354"/>
    <s v="SO0475-PD0006"/>
    <x v="13"/>
    <s v="Golf"/>
  </r>
  <r>
    <s v="SO0476"/>
    <x v="298"/>
    <s v="PD0006"/>
    <x v="1"/>
    <n v="0.21"/>
    <x v="234"/>
    <s v="SO0476-PD0006"/>
    <x v="13"/>
    <s v="Golf"/>
  </r>
  <r>
    <s v="SO0476"/>
    <x v="298"/>
    <s v="PD0020"/>
    <x v="43"/>
    <n v="0.06"/>
    <x v="1355"/>
    <s v="SO0476-PD0020"/>
    <x v="8"/>
    <s v="Gym &amp; Fitness"/>
  </r>
  <r>
    <s v="SO0476"/>
    <x v="298"/>
    <s v="PD0015"/>
    <x v="80"/>
    <n v="0.11"/>
    <x v="1356"/>
    <s v="SO0476-PD0015"/>
    <x v="1"/>
    <s v="Gym &amp; Fitness"/>
  </r>
  <r>
    <s v="SO0476"/>
    <x v="298"/>
    <s v="PD0013"/>
    <x v="89"/>
    <n v="0.08"/>
    <x v="1357"/>
    <s v="SO0476-PD0013"/>
    <x v="16"/>
    <s v="Basketball"/>
  </r>
  <r>
    <s v="SO0476"/>
    <x v="298"/>
    <s v="PD0019"/>
    <x v="124"/>
    <n v="0.12"/>
    <x v="1358"/>
    <s v="SO0476-PD0019"/>
    <x v="11"/>
    <s v="Gym &amp; Fitness"/>
  </r>
  <r>
    <s v="SO0477"/>
    <x v="299"/>
    <s v="PD0014"/>
    <x v="83"/>
    <n v="0.12"/>
    <x v="1359"/>
    <s v="SO0477-PD0014"/>
    <x v="4"/>
    <s v="Futsal"/>
  </r>
  <r>
    <s v="SO0477"/>
    <x v="299"/>
    <s v="PD0018"/>
    <x v="35"/>
    <n v="0.06"/>
    <x v="1360"/>
    <s v="SO0477-PD0018"/>
    <x v="6"/>
    <s v="Gym &amp; Fitness"/>
  </r>
  <r>
    <s v="SO0478"/>
    <x v="300"/>
    <s v="PD0015"/>
    <x v="71"/>
    <n v="0.21"/>
    <x v="1361"/>
    <s v="SO0478-PD0015"/>
    <x v="1"/>
    <s v="Gym &amp; Fitness"/>
  </r>
  <r>
    <s v="SO0478"/>
    <x v="300"/>
    <s v="PD0006"/>
    <x v="64"/>
    <n v="0.16"/>
    <x v="1362"/>
    <s v="SO0478-PD0006"/>
    <x v="13"/>
    <s v="Golf"/>
  </r>
  <r>
    <s v="SO0478"/>
    <x v="300"/>
    <s v="PD0018"/>
    <x v="55"/>
    <n v="0.21"/>
    <x v="1363"/>
    <s v="SO0478-PD0018"/>
    <x v="6"/>
    <s v="Gym &amp; Fitness"/>
  </r>
  <r>
    <s v="SO0478"/>
    <x v="300"/>
    <s v="PD0013"/>
    <x v="107"/>
    <n v="0.18"/>
    <x v="1364"/>
    <s v="SO0478-PD0013"/>
    <x v="16"/>
    <s v="Basketball"/>
  </r>
  <r>
    <s v="SO0478"/>
    <x v="300"/>
    <s v="PD0012"/>
    <x v="84"/>
    <n v="0.05"/>
    <x v="1365"/>
    <s v="SO0478-PD0012"/>
    <x v="7"/>
    <s v="Bicycle"/>
  </r>
  <r>
    <s v="SO0479"/>
    <x v="300"/>
    <s v="PD0013"/>
    <x v="37"/>
    <n v="0.05"/>
    <x v="1366"/>
    <s v="SO0479-PD0013"/>
    <x v="16"/>
    <s v="Basketball"/>
  </r>
  <r>
    <s v="SO0480"/>
    <x v="301"/>
    <s v="PD0007"/>
    <x v="4"/>
    <n v="0.08"/>
    <x v="1367"/>
    <s v="SO0480-PD0007"/>
    <x v="9"/>
    <s v="Golf"/>
  </r>
  <r>
    <s v="SO0480"/>
    <x v="301"/>
    <s v="PD0005"/>
    <x v="101"/>
    <n v="0.13"/>
    <x v="1368"/>
    <s v="SO0480-PD0005"/>
    <x v="19"/>
    <s v="Golf"/>
  </r>
  <r>
    <s v="SO0481"/>
    <x v="301"/>
    <s v="PD0015"/>
    <x v="55"/>
    <n v="0.12"/>
    <x v="1369"/>
    <s v="SO0481-PD0015"/>
    <x v="1"/>
    <s v="Gym &amp; Fitness"/>
  </r>
  <r>
    <s v="SO0481"/>
    <x v="301"/>
    <s v="PD0001"/>
    <x v="29"/>
    <n v="0.19"/>
    <x v="1370"/>
    <s v="SO0481-PD0001"/>
    <x v="12"/>
    <s v="Fishing Equipment"/>
  </r>
  <r>
    <s v="SO0482"/>
    <x v="301"/>
    <s v="PD0012"/>
    <x v="98"/>
    <n v="0.25"/>
    <x v="1371"/>
    <s v="SO0482-PD0012"/>
    <x v="7"/>
    <s v="Bicycle"/>
  </r>
  <r>
    <s v="SO0483"/>
    <x v="301"/>
    <s v="PD0007"/>
    <x v="33"/>
    <n v="0.15"/>
    <x v="1372"/>
    <s v="SO0483-PD0007"/>
    <x v="9"/>
    <s v="Golf"/>
  </r>
  <r>
    <s v="SO0483"/>
    <x v="301"/>
    <s v="PD0011"/>
    <x v="37"/>
    <n v="0.16"/>
    <x v="1373"/>
    <s v="SO0483-PD0011"/>
    <x v="2"/>
    <s v="Bicycle"/>
  </r>
  <r>
    <s v="SO0484"/>
    <x v="302"/>
    <s v="PD0005"/>
    <x v="66"/>
    <n v="0.2"/>
    <x v="1374"/>
    <s v="SO0484-PD0005"/>
    <x v="19"/>
    <s v="Golf"/>
  </r>
  <r>
    <s v="SO0484"/>
    <x v="302"/>
    <s v="PD0007"/>
    <x v="11"/>
    <n v="0.13"/>
    <x v="1375"/>
    <s v="SO0484-PD0007"/>
    <x v="9"/>
    <s v="Golf"/>
  </r>
  <r>
    <s v="SO0485"/>
    <x v="303"/>
    <s v="PD0018"/>
    <x v="22"/>
    <n v="0.22"/>
    <x v="1376"/>
    <s v="SO0485-PD0018"/>
    <x v="6"/>
    <s v="Gym &amp; Fitness"/>
  </r>
  <r>
    <s v="SO0485"/>
    <x v="303"/>
    <s v="PD0010"/>
    <x v="46"/>
    <n v="0.2"/>
    <x v="1377"/>
    <s v="SO0485-PD0010"/>
    <x v="5"/>
    <s v="Hiking &amp; Camping"/>
  </r>
  <r>
    <s v="SO0486"/>
    <x v="303"/>
    <s v="PD0010"/>
    <x v="101"/>
    <n v="0.09"/>
    <x v="1378"/>
    <s v="SO0486-PD0010"/>
    <x v="5"/>
    <s v="Hiking &amp; Camping"/>
  </r>
  <r>
    <s v="SO0486"/>
    <x v="303"/>
    <s v="PD0007"/>
    <x v="28"/>
    <n v="0.23"/>
    <x v="1379"/>
    <s v="SO0486-PD0007"/>
    <x v="9"/>
    <s v="Golf"/>
  </r>
  <r>
    <s v="SO0486"/>
    <x v="303"/>
    <s v="PD0011"/>
    <x v="118"/>
    <n v="0.12"/>
    <x v="1380"/>
    <s v="SO0486-PD0011"/>
    <x v="2"/>
    <s v="Bicycle"/>
  </r>
  <r>
    <s v="SO0486"/>
    <x v="303"/>
    <s v="PD0008"/>
    <x v="26"/>
    <n v="0.19"/>
    <x v="1381"/>
    <s v="SO0486-PD0008"/>
    <x v="3"/>
    <s v="Outdoors Sport"/>
  </r>
  <r>
    <s v="SO0486"/>
    <x v="303"/>
    <s v="PD0014"/>
    <x v="115"/>
    <n v="0.12"/>
    <x v="1382"/>
    <s v="SO0486-PD0014"/>
    <x v="4"/>
    <s v="Futsal"/>
  </r>
  <r>
    <s v="SO0487"/>
    <x v="303"/>
    <s v="PD0010"/>
    <x v="87"/>
    <n v="0.15"/>
    <x v="1383"/>
    <s v="SO0487-PD0010"/>
    <x v="5"/>
    <s v="Hiking &amp; Camping"/>
  </r>
  <r>
    <s v="SO0487"/>
    <x v="303"/>
    <s v="PD0005"/>
    <x v="106"/>
    <n v="0.11"/>
    <x v="1384"/>
    <s v="SO0487-PD0005"/>
    <x v="19"/>
    <s v="Golf"/>
  </r>
  <r>
    <s v="SO0487"/>
    <x v="303"/>
    <s v="PD0004"/>
    <x v="45"/>
    <n v="0.24"/>
    <x v="1385"/>
    <s v="SO0487-PD0004"/>
    <x v="15"/>
    <s v="Billiard"/>
  </r>
  <r>
    <s v="SO0487"/>
    <x v="303"/>
    <s v="PD0012"/>
    <x v="19"/>
    <n v="0.1"/>
    <x v="1386"/>
    <s v="SO0487-PD0012"/>
    <x v="7"/>
    <s v="Bicycle"/>
  </r>
  <r>
    <s v="SO0488"/>
    <x v="304"/>
    <s v="PD0014"/>
    <x v="119"/>
    <n v="0.08"/>
    <x v="1387"/>
    <s v="SO0488-PD0014"/>
    <x v="4"/>
    <s v="Futsal"/>
  </r>
  <r>
    <s v="SO0488"/>
    <x v="304"/>
    <s v="PD0006"/>
    <x v="40"/>
    <n v="0.14000000000000001"/>
    <x v="1388"/>
    <s v="SO0488-PD0006"/>
    <x v="13"/>
    <s v="Golf"/>
  </r>
  <r>
    <s v="SO0489"/>
    <x v="304"/>
    <s v="PD0005"/>
    <x v="118"/>
    <n v="0.19"/>
    <x v="1389"/>
    <s v="SO0489-PD0005"/>
    <x v="19"/>
    <s v="Golf"/>
  </r>
  <r>
    <s v="SO0489"/>
    <x v="304"/>
    <s v="PD0016"/>
    <x v="25"/>
    <n v="0.18"/>
    <x v="1390"/>
    <s v="SO0489-PD0016"/>
    <x v="18"/>
    <s v="Gym &amp; Fitness"/>
  </r>
  <r>
    <s v="SO0489"/>
    <x v="304"/>
    <s v="PD0019"/>
    <x v="97"/>
    <n v="0.23"/>
    <x v="1391"/>
    <s v="SO0489-PD0019"/>
    <x v="11"/>
    <s v="Gym &amp; Fitness"/>
  </r>
  <r>
    <s v="SO0489"/>
    <x v="304"/>
    <s v="PD0009"/>
    <x v="46"/>
    <n v="0.09"/>
    <x v="1392"/>
    <s v="SO0489-PD0009"/>
    <x v="10"/>
    <s v="Hiking &amp; Camping"/>
  </r>
  <r>
    <s v="SO0490"/>
    <x v="305"/>
    <s v="PD0016"/>
    <x v="69"/>
    <n v="0.23"/>
    <x v="1393"/>
    <s v="SO0490-PD0016"/>
    <x v="18"/>
    <s v="Gym &amp; Fitness"/>
  </r>
  <r>
    <s v="SO0490"/>
    <x v="305"/>
    <s v="PD0009"/>
    <x v="57"/>
    <n v="0.13"/>
    <x v="752"/>
    <s v="SO0490-PD0009"/>
    <x v="10"/>
    <s v="Hiking &amp; Camping"/>
  </r>
  <r>
    <s v="SO0490"/>
    <x v="305"/>
    <s v="PD0006"/>
    <x v="92"/>
    <n v="0.14000000000000001"/>
    <x v="1394"/>
    <s v="SO0490-PD0006"/>
    <x v="13"/>
    <s v="Golf"/>
  </r>
  <r>
    <s v="SO0490"/>
    <x v="305"/>
    <s v="PD0013"/>
    <x v="31"/>
    <n v="0.17"/>
    <x v="1395"/>
    <s v="SO0490-PD0013"/>
    <x v="16"/>
    <s v="Basketball"/>
  </r>
  <r>
    <s v="SO0491"/>
    <x v="306"/>
    <s v="PD0016"/>
    <x v="32"/>
    <n v="0.23"/>
    <x v="1396"/>
    <s v="SO0491-PD0016"/>
    <x v="18"/>
    <s v="Gym &amp; Fitness"/>
  </r>
  <r>
    <s v="SO0492"/>
    <x v="306"/>
    <s v="PD0004"/>
    <x v="60"/>
    <n v="0.13"/>
    <x v="1397"/>
    <s v="SO0492-PD0004"/>
    <x v="15"/>
    <s v="Billiard"/>
  </r>
  <r>
    <s v="SO0492"/>
    <x v="306"/>
    <s v="PD0013"/>
    <x v="33"/>
    <n v="0.16"/>
    <x v="1398"/>
    <s v="SO0492-PD0013"/>
    <x v="16"/>
    <s v="Basketball"/>
  </r>
  <r>
    <s v="SO0493"/>
    <x v="307"/>
    <s v="PD0020"/>
    <x v="32"/>
    <n v="0.23"/>
    <x v="1399"/>
    <s v="SO0493-PD0020"/>
    <x v="8"/>
    <s v="Gym &amp; Fitness"/>
  </r>
  <r>
    <s v="SO0493"/>
    <x v="307"/>
    <s v="PD0019"/>
    <x v="103"/>
    <n v="0.09"/>
    <x v="1400"/>
    <s v="SO0493-PD0019"/>
    <x v="11"/>
    <s v="Gym &amp; Fitness"/>
  </r>
  <r>
    <s v="SO0493"/>
    <x v="307"/>
    <s v="PD0018"/>
    <x v="86"/>
    <n v="0.19"/>
    <x v="1401"/>
    <s v="SO0493-PD0018"/>
    <x v="6"/>
    <s v="Gym &amp; Fitness"/>
  </r>
  <r>
    <s v="SO0493"/>
    <x v="307"/>
    <s v="PD0002"/>
    <x v="9"/>
    <n v="0.25"/>
    <x v="1402"/>
    <s v="SO0493-PD0002"/>
    <x v="0"/>
    <s v="Fishing Equipment"/>
  </r>
  <r>
    <s v="SO0494"/>
    <x v="307"/>
    <s v="PD0013"/>
    <x v="80"/>
    <n v="0.15"/>
    <x v="1403"/>
    <s v="SO0494-PD0013"/>
    <x v="16"/>
    <s v="Basketball"/>
  </r>
  <r>
    <s v="SO0494"/>
    <x v="307"/>
    <s v="PD0008"/>
    <x v="7"/>
    <n v="0.09"/>
    <x v="1404"/>
    <s v="SO0494-PD0008"/>
    <x v="3"/>
    <s v="Outdoors Sport"/>
  </r>
  <r>
    <s v="SO0494"/>
    <x v="307"/>
    <s v="PD0003"/>
    <x v="110"/>
    <n v="0.09"/>
    <x v="1405"/>
    <s v="SO0494-PD0003"/>
    <x v="14"/>
    <s v="Billiard"/>
  </r>
  <r>
    <s v="SO0494"/>
    <x v="307"/>
    <s v="PD0017"/>
    <x v="56"/>
    <n v="0.2"/>
    <x v="1406"/>
    <s v="SO0494-PD0017"/>
    <x v="17"/>
    <s v="Gym &amp; Fitness"/>
  </r>
  <r>
    <s v="SO0495"/>
    <x v="308"/>
    <s v="PD0004"/>
    <x v="36"/>
    <n v="0.08"/>
    <x v="1407"/>
    <s v="SO0495-PD0004"/>
    <x v="15"/>
    <s v="Billiard"/>
  </r>
  <r>
    <s v="SO0495"/>
    <x v="308"/>
    <s v="PD0002"/>
    <x v="92"/>
    <n v="0.23"/>
    <x v="1408"/>
    <s v="SO0495-PD0002"/>
    <x v="0"/>
    <s v="Fishing Equipment"/>
  </r>
  <r>
    <s v="SO0495"/>
    <x v="308"/>
    <s v="PD0008"/>
    <x v="74"/>
    <n v="0.13"/>
    <x v="1409"/>
    <s v="SO0495-PD0008"/>
    <x v="3"/>
    <s v="Outdoors Sport"/>
  </r>
  <r>
    <s v="SO0495"/>
    <x v="308"/>
    <s v="PD0019"/>
    <x v="84"/>
    <n v="0.05"/>
    <x v="1410"/>
    <s v="SO0495-PD0019"/>
    <x v="11"/>
    <s v="Gym &amp; Fitness"/>
  </r>
  <r>
    <s v="SO0495"/>
    <x v="308"/>
    <s v="PD0015"/>
    <x v="83"/>
    <n v="0.06"/>
    <x v="1411"/>
    <s v="SO0495-PD0015"/>
    <x v="1"/>
    <s v="Gym &amp; Fitness"/>
  </r>
  <r>
    <s v="SO0495"/>
    <x v="308"/>
    <s v="PD0001"/>
    <x v="112"/>
    <n v="0.2"/>
    <x v="1412"/>
    <s v="SO0495-PD0001"/>
    <x v="12"/>
    <s v="Fishing Equipment"/>
  </r>
  <r>
    <s v="SO0496"/>
    <x v="309"/>
    <s v="PD0008"/>
    <x v="116"/>
    <n v="0.17"/>
    <x v="948"/>
    <s v="SO0496-PD0008"/>
    <x v="3"/>
    <s v="Outdoors Sport"/>
  </r>
  <r>
    <s v="SO0496"/>
    <x v="309"/>
    <s v="PD0001"/>
    <x v="6"/>
    <n v="0.22"/>
    <x v="1413"/>
    <s v="SO0496-PD0001"/>
    <x v="12"/>
    <s v="Fishing Equipment"/>
  </r>
  <r>
    <s v="SO0496"/>
    <x v="309"/>
    <s v="PD0017"/>
    <x v="60"/>
    <n v="0.11"/>
    <x v="1414"/>
    <s v="SO0496-PD0017"/>
    <x v="17"/>
    <s v="Gym &amp; Fitness"/>
  </r>
  <r>
    <s v="SO0496"/>
    <x v="309"/>
    <s v="PD0002"/>
    <x v="3"/>
    <n v="0.16"/>
    <x v="1415"/>
    <s v="SO0496-PD0002"/>
    <x v="0"/>
    <s v="Fishing Equipment"/>
  </r>
  <r>
    <s v="SO0497"/>
    <x v="309"/>
    <s v="PD0007"/>
    <x v="20"/>
    <n v="0.08"/>
    <x v="1416"/>
    <s v="SO0497-PD0007"/>
    <x v="9"/>
    <s v="Golf"/>
  </r>
  <r>
    <s v="SO0497"/>
    <x v="309"/>
    <s v="PD0019"/>
    <x v="35"/>
    <n v="0.18"/>
    <x v="1417"/>
    <s v="SO0497-PD0019"/>
    <x v="11"/>
    <s v="Gym &amp; Fitness"/>
  </r>
  <r>
    <s v="SO0497"/>
    <x v="309"/>
    <s v="PD0020"/>
    <x v="85"/>
    <n v="0.15"/>
    <x v="1418"/>
    <s v="SO0497-PD0020"/>
    <x v="8"/>
    <s v="Gym &amp; Fitness"/>
  </r>
  <r>
    <s v="SO0498"/>
    <x v="310"/>
    <s v="PD0019"/>
    <x v="60"/>
    <n v="0.19"/>
    <x v="1419"/>
    <s v="SO0498-PD0019"/>
    <x v="11"/>
    <s v="Gym &amp; Fitness"/>
  </r>
  <r>
    <s v="SO0498"/>
    <x v="310"/>
    <s v="PD0003"/>
    <x v="88"/>
    <n v="0.09"/>
    <x v="1420"/>
    <s v="SO0498-PD0003"/>
    <x v="14"/>
    <s v="Billiard"/>
  </r>
  <r>
    <s v="SO0498"/>
    <x v="310"/>
    <s v="PD0002"/>
    <x v="74"/>
    <n v="0.2"/>
    <x v="1421"/>
    <s v="SO0498-PD0002"/>
    <x v="0"/>
    <s v="Fishing Equipment"/>
  </r>
  <r>
    <s v="SO0498"/>
    <x v="310"/>
    <s v="PD0004"/>
    <x v="13"/>
    <n v="0.16"/>
    <x v="1422"/>
    <s v="SO0498-PD0004"/>
    <x v="15"/>
    <s v="Billiard"/>
  </r>
  <r>
    <s v="SO0499"/>
    <x v="310"/>
    <s v="PD0008"/>
    <x v="67"/>
    <n v="0.24"/>
    <x v="1423"/>
    <s v="SO0499-PD0008"/>
    <x v="3"/>
    <s v="Outdoors Sport"/>
  </r>
  <r>
    <s v="SO0499"/>
    <x v="310"/>
    <s v="PD0011"/>
    <x v="10"/>
    <n v="0.06"/>
    <x v="1424"/>
    <s v="SO0499-PD0011"/>
    <x v="2"/>
    <s v="Bicycle"/>
  </r>
  <r>
    <s v="SO0500"/>
    <x v="311"/>
    <s v="PD0008"/>
    <x v="32"/>
    <n v="0.16"/>
    <x v="1425"/>
    <s v="SO0500-PD0008"/>
    <x v="3"/>
    <s v="Outdoors Sport"/>
  </r>
  <r>
    <s v="SO0500"/>
    <x v="311"/>
    <s v="PD0011"/>
    <x v="80"/>
    <n v="0.1"/>
    <x v="1426"/>
    <s v="SO0500-PD0011"/>
    <x v="2"/>
    <s v="Bicycle"/>
  </r>
  <r>
    <s v="SO0501"/>
    <x v="312"/>
    <s v="PD0011"/>
    <x v="104"/>
    <n v="0.16"/>
    <x v="1126"/>
    <s v="SO0501-PD0011"/>
    <x v="2"/>
    <s v="Bicycle"/>
  </r>
  <r>
    <s v="SO0501"/>
    <x v="312"/>
    <s v="PD0017"/>
    <x v="102"/>
    <n v="0.11"/>
    <x v="1427"/>
    <s v="SO0501-PD0017"/>
    <x v="17"/>
    <s v="Gym &amp; Fitness"/>
  </r>
  <r>
    <s v="SO0502"/>
    <x v="313"/>
    <s v="PD0020"/>
    <x v="37"/>
    <n v="0.15"/>
    <x v="47"/>
    <s v="SO0502-PD0020"/>
    <x v="8"/>
    <s v="Gym &amp; Fitness"/>
  </r>
  <r>
    <s v="SO0502"/>
    <x v="313"/>
    <s v="PD0014"/>
    <x v="100"/>
    <n v="0.12"/>
    <x v="1428"/>
    <s v="SO0502-PD0014"/>
    <x v="4"/>
    <s v="Futsal"/>
  </r>
  <r>
    <s v="SO0502"/>
    <x v="313"/>
    <s v="PD0001"/>
    <x v="98"/>
    <n v="0.12"/>
    <x v="1429"/>
    <s v="SO0502-PD0001"/>
    <x v="12"/>
    <s v="Fishing Equipment"/>
  </r>
  <r>
    <s v="SO0502"/>
    <x v="313"/>
    <s v="PD0011"/>
    <x v="108"/>
    <n v="0.19"/>
    <x v="1430"/>
    <s v="SO0502-PD0011"/>
    <x v="2"/>
    <s v="Bicycle"/>
  </r>
  <r>
    <s v="SO0502"/>
    <x v="313"/>
    <s v="PD0008"/>
    <x v="56"/>
    <n v="0.16"/>
    <x v="1431"/>
    <s v="SO0502-PD0008"/>
    <x v="3"/>
    <s v="Outdoors Sport"/>
  </r>
  <r>
    <s v="SO0503"/>
    <x v="314"/>
    <s v="PD0010"/>
    <x v="12"/>
    <n v="0.25"/>
    <x v="1432"/>
    <s v="SO0503-PD0010"/>
    <x v="5"/>
    <s v="Hiking &amp; Camping"/>
  </r>
  <r>
    <s v="SO0504"/>
    <x v="315"/>
    <s v="PD0001"/>
    <x v="104"/>
    <n v="0.17"/>
    <x v="1433"/>
    <s v="SO0504-PD0001"/>
    <x v="12"/>
    <s v="Fishing Equipment"/>
  </r>
  <r>
    <s v="SO0504"/>
    <x v="315"/>
    <s v="PD0019"/>
    <x v="59"/>
    <n v="0.21"/>
    <x v="1434"/>
    <s v="SO0504-PD0019"/>
    <x v="11"/>
    <s v="Gym &amp; Fitness"/>
  </r>
  <r>
    <s v="SO0504"/>
    <x v="315"/>
    <s v="PD0009"/>
    <x v="109"/>
    <n v="0.14000000000000001"/>
    <x v="1435"/>
    <s v="SO0504-PD0009"/>
    <x v="10"/>
    <s v="Hiking &amp; Camping"/>
  </r>
  <r>
    <s v="SO0505"/>
    <x v="316"/>
    <s v="PD0011"/>
    <x v="50"/>
    <n v="0.22"/>
    <x v="1436"/>
    <s v="SO0505-PD0011"/>
    <x v="2"/>
    <s v="Bicycle"/>
  </r>
  <r>
    <s v="SO0505"/>
    <x v="316"/>
    <s v="PD0013"/>
    <x v="111"/>
    <n v="0.09"/>
    <x v="1437"/>
    <s v="SO0505-PD0013"/>
    <x v="16"/>
    <s v="Basketball"/>
  </r>
  <r>
    <s v="SO0505"/>
    <x v="316"/>
    <s v="PD0007"/>
    <x v="110"/>
    <n v="0.19"/>
    <x v="1438"/>
    <s v="SO0505-PD0007"/>
    <x v="9"/>
    <s v="Golf"/>
  </r>
  <r>
    <s v="SO0506"/>
    <x v="316"/>
    <s v="PD0002"/>
    <x v="39"/>
    <n v="0.06"/>
    <x v="1439"/>
    <s v="SO0506-PD0002"/>
    <x v="0"/>
    <s v="Fishing Equipment"/>
  </r>
  <r>
    <s v="SO0507"/>
    <x v="317"/>
    <s v="PD0004"/>
    <x v="88"/>
    <n v="0.25"/>
    <x v="1440"/>
    <s v="SO0507-PD0004"/>
    <x v="15"/>
    <s v="Billiard"/>
  </r>
  <r>
    <s v="SO0507"/>
    <x v="317"/>
    <s v="PD0017"/>
    <x v="103"/>
    <n v="0.17"/>
    <x v="1441"/>
    <s v="SO0507-PD0017"/>
    <x v="17"/>
    <s v="Gym &amp; Fitness"/>
  </r>
  <r>
    <s v="SO0507"/>
    <x v="317"/>
    <s v="PD0016"/>
    <x v="118"/>
    <n v="0.19"/>
    <x v="1442"/>
    <s v="SO0507-PD0016"/>
    <x v="18"/>
    <s v="Gym &amp; Fitness"/>
  </r>
  <r>
    <s v="SO0508"/>
    <x v="318"/>
    <s v="PD0002"/>
    <x v="43"/>
    <n v="0.05"/>
    <x v="1443"/>
    <s v="SO0508-PD0002"/>
    <x v="0"/>
    <s v="Fishing Equipment"/>
  </r>
  <r>
    <s v="SO0508"/>
    <x v="318"/>
    <s v="PD0010"/>
    <x v="59"/>
    <n v="0.08"/>
    <x v="1444"/>
    <s v="SO0508-PD0010"/>
    <x v="5"/>
    <s v="Hiking &amp; Camping"/>
  </r>
  <r>
    <s v="SO0509"/>
    <x v="318"/>
    <s v="PD0001"/>
    <x v="72"/>
    <n v="0.2"/>
    <x v="1445"/>
    <s v="SO0509-PD0001"/>
    <x v="12"/>
    <s v="Fishing Equipment"/>
  </r>
  <r>
    <s v="SO0509"/>
    <x v="318"/>
    <s v="PD0004"/>
    <x v="77"/>
    <n v="0.1"/>
    <x v="1446"/>
    <s v="SO0509-PD0004"/>
    <x v="15"/>
    <s v="Billiard"/>
  </r>
  <r>
    <s v="SO0509"/>
    <x v="318"/>
    <s v="PD0002"/>
    <x v="17"/>
    <n v="0.09"/>
    <x v="1447"/>
    <s v="SO0509-PD0002"/>
    <x v="0"/>
    <s v="Fishing Equipment"/>
  </r>
  <r>
    <s v="SO0509"/>
    <x v="318"/>
    <s v="PD0003"/>
    <x v="76"/>
    <n v="0.21"/>
    <x v="1448"/>
    <s v="SO0509-PD0003"/>
    <x v="14"/>
    <s v="Billiard"/>
  </r>
  <r>
    <s v="SO0510"/>
    <x v="319"/>
    <s v="PD0002"/>
    <x v="59"/>
    <n v="0.09"/>
    <x v="1449"/>
    <s v="SO0510-PD0002"/>
    <x v="0"/>
    <s v="Fishing Equipment"/>
  </r>
  <r>
    <s v="SO0510"/>
    <x v="319"/>
    <s v="PD0018"/>
    <x v="104"/>
    <n v="0.24"/>
    <x v="1450"/>
    <s v="SO0510-PD0018"/>
    <x v="6"/>
    <s v="Gym &amp; Fitness"/>
  </r>
  <r>
    <s v="SO0511"/>
    <x v="320"/>
    <s v="PD0007"/>
    <x v="90"/>
    <n v="0.19"/>
    <x v="891"/>
    <s v="SO0511-PD0007"/>
    <x v="9"/>
    <s v="Golf"/>
  </r>
  <r>
    <s v="SO0511"/>
    <x v="320"/>
    <s v="PD0012"/>
    <x v="67"/>
    <n v="0.08"/>
    <x v="1451"/>
    <s v="SO0511-PD0012"/>
    <x v="7"/>
    <s v="Bicycle"/>
  </r>
  <r>
    <s v="SO0511"/>
    <x v="320"/>
    <s v="PD0008"/>
    <x v="99"/>
    <n v="0.21"/>
    <x v="1452"/>
    <s v="SO0511-PD0008"/>
    <x v="3"/>
    <s v="Outdoors Sport"/>
  </r>
  <r>
    <s v="SO0512"/>
    <x v="321"/>
    <s v="PD0011"/>
    <x v="103"/>
    <n v="0.16"/>
    <x v="1453"/>
    <s v="SO0512-PD0011"/>
    <x v="2"/>
    <s v="Bicycle"/>
  </r>
  <r>
    <s v="SO0512"/>
    <x v="321"/>
    <s v="PD0020"/>
    <x v="73"/>
    <n v="0.18"/>
    <x v="1454"/>
    <s v="SO0512-PD0020"/>
    <x v="8"/>
    <s v="Gym &amp; Fitness"/>
  </r>
  <r>
    <s v="SO0512"/>
    <x v="321"/>
    <s v="PD0009"/>
    <x v="93"/>
    <n v="0.14000000000000001"/>
    <x v="1455"/>
    <s v="SO0512-PD0009"/>
    <x v="10"/>
    <s v="Hiking &amp; Camping"/>
  </r>
  <r>
    <s v="SO0512"/>
    <x v="321"/>
    <s v="PD0008"/>
    <x v="98"/>
    <n v="0.09"/>
    <x v="1456"/>
    <s v="SO0512-PD0008"/>
    <x v="3"/>
    <s v="Outdoors Sport"/>
  </r>
  <r>
    <s v="SO0512"/>
    <x v="321"/>
    <s v="PD0001"/>
    <x v="111"/>
    <n v="0.12"/>
    <x v="1457"/>
    <s v="SO0512-PD0001"/>
    <x v="12"/>
    <s v="Fishing Equipment"/>
  </r>
  <r>
    <s v="SO0513"/>
    <x v="321"/>
    <s v="PD0005"/>
    <x v="75"/>
    <n v="0.17"/>
    <x v="1458"/>
    <s v="SO0513-PD0005"/>
    <x v="19"/>
    <s v="Golf"/>
  </r>
  <r>
    <s v="SO0514"/>
    <x v="322"/>
    <s v="PD0001"/>
    <x v="0"/>
    <n v="0.13"/>
    <x v="1459"/>
    <s v="SO0514-PD0001"/>
    <x v="12"/>
    <s v="Fishing Equipment"/>
  </r>
  <r>
    <s v="SO0514"/>
    <x v="322"/>
    <s v="PD0012"/>
    <x v="108"/>
    <n v="7.0000000000000007E-2"/>
    <x v="1460"/>
    <s v="SO0514-PD0012"/>
    <x v="7"/>
    <s v="Bicycle"/>
  </r>
  <r>
    <s v="SO0515"/>
    <x v="322"/>
    <s v="PD0007"/>
    <x v="119"/>
    <n v="0.22"/>
    <x v="1461"/>
    <s v="SO0515-PD0007"/>
    <x v="9"/>
    <s v="Golf"/>
  </r>
  <r>
    <s v="SO0515"/>
    <x v="322"/>
    <s v="PD0010"/>
    <x v="44"/>
    <n v="0.15"/>
    <x v="1462"/>
    <s v="SO0515-PD0010"/>
    <x v="5"/>
    <s v="Hiking &amp; Camping"/>
  </r>
  <r>
    <s v="SO0515"/>
    <x v="322"/>
    <s v="PD0018"/>
    <x v="14"/>
    <n v="0.21"/>
    <x v="1463"/>
    <s v="SO0515-PD0018"/>
    <x v="6"/>
    <s v="Gym &amp; Fitness"/>
  </r>
  <r>
    <s v="SO0515"/>
    <x v="322"/>
    <s v="PD0013"/>
    <x v="53"/>
    <n v="0.1"/>
    <x v="1464"/>
    <s v="SO0515-PD0013"/>
    <x v="16"/>
    <s v="Basketball"/>
  </r>
  <r>
    <s v="SO0515"/>
    <x v="322"/>
    <s v="PD0015"/>
    <x v="18"/>
    <n v="0.13"/>
    <x v="1465"/>
    <s v="SO0515-PD0015"/>
    <x v="1"/>
    <s v="Gym &amp; Fitness"/>
  </r>
  <r>
    <s v="SO0516"/>
    <x v="323"/>
    <s v="PD0001"/>
    <x v="11"/>
    <n v="7.0000000000000007E-2"/>
    <x v="1466"/>
    <s v="SO0516-PD0001"/>
    <x v="12"/>
    <s v="Fishing Equipment"/>
  </r>
  <r>
    <s v="SO0516"/>
    <x v="323"/>
    <s v="PD0015"/>
    <x v="90"/>
    <n v="0.12"/>
    <x v="1467"/>
    <s v="SO0516-PD0015"/>
    <x v="1"/>
    <s v="Gym &amp; Fitness"/>
  </r>
  <r>
    <s v="SO0517"/>
    <x v="324"/>
    <s v="PD0018"/>
    <x v="64"/>
    <n v="0.23"/>
    <x v="1468"/>
    <s v="SO0517-PD0018"/>
    <x v="6"/>
    <s v="Gym &amp; Fitness"/>
  </r>
  <r>
    <s v="SO0517"/>
    <x v="324"/>
    <s v="PD0002"/>
    <x v="109"/>
    <n v="0.05"/>
    <x v="1469"/>
    <s v="SO0517-PD0002"/>
    <x v="0"/>
    <s v="Fishing Equipment"/>
  </r>
  <r>
    <s v="SO0517"/>
    <x v="324"/>
    <s v="PD0001"/>
    <x v="44"/>
    <n v="0.09"/>
    <x v="1305"/>
    <s v="SO0517-PD0001"/>
    <x v="12"/>
    <s v="Fishing Equipment"/>
  </r>
  <r>
    <s v="SO0518"/>
    <x v="324"/>
    <s v="PD0018"/>
    <x v="34"/>
    <n v="0.13"/>
    <x v="1470"/>
    <s v="SO0518-PD0018"/>
    <x v="6"/>
    <s v="Gym &amp; Fitness"/>
  </r>
  <r>
    <s v="SO0518"/>
    <x v="324"/>
    <s v="PD0014"/>
    <x v="108"/>
    <n v="0.09"/>
    <x v="1471"/>
    <s v="SO0518-PD0014"/>
    <x v="4"/>
    <s v="Futsal"/>
  </r>
  <r>
    <s v="SO0518"/>
    <x v="324"/>
    <s v="PD0011"/>
    <x v="106"/>
    <n v="0.19"/>
    <x v="1472"/>
    <s v="SO0518-PD0011"/>
    <x v="2"/>
    <s v="Bicycle"/>
  </r>
  <r>
    <s v="SO0519"/>
    <x v="324"/>
    <s v="PD0017"/>
    <x v="0"/>
    <n v="0.05"/>
    <x v="1473"/>
    <s v="SO0519-PD0017"/>
    <x v="17"/>
    <s v="Gym &amp; Fitness"/>
  </r>
  <r>
    <s v="SO0519"/>
    <x v="324"/>
    <s v="PD0016"/>
    <x v="45"/>
    <n v="0.17"/>
    <x v="1474"/>
    <s v="SO0519-PD0016"/>
    <x v="18"/>
    <s v="Gym &amp; Fitness"/>
  </r>
  <r>
    <s v="SO0520"/>
    <x v="325"/>
    <s v="PD0001"/>
    <x v="76"/>
    <n v="0.25"/>
    <x v="1475"/>
    <s v="SO0520-PD0001"/>
    <x v="12"/>
    <s v="Fishing Equipment"/>
  </r>
  <r>
    <s v="SO0520"/>
    <x v="325"/>
    <s v="PD0011"/>
    <x v="47"/>
    <n v="0.23"/>
    <x v="1476"/>
    <s v="SO0520-PD0011"/>
    <x v="2"/>
    <s v="Bicycle"/>
  </r>
  <r>
    <s v="SO0520"/>
    <x v="325"/>
    <s v="PD0015"/>
    <x v="104"/>
    <n v="0.1"/>
    <x v="1477"/>
    <s v="SO0520-PD0015"/>
    <x v="1"/>
    <s v="Gym &amp; Fitness"/>
  </r>
  <r>
    <s v="SO0521"/>
    <x v="326"/>
    <s v="PD0001"/>
    <x v="89"/>
    <n v="7.0000000000000007E-2"/>
    <x v="1478"/>
    <s v="SO0521-PD0001"/>
    <x v="12"/>
    <s v="Fishing Equipment"/>
  </r>
  <r>
    <s v="SO0521"/>
    <x v="326"/>
    <s v="PD0015"/>
    <x v="89"/>
    <n v="7.0000000000000007E-2"/>
    <x v="1479"/>
    <s v="SO0521-PD0015"/>
    <x v="1"/>
    <s v="Gym &amp; Fitness"/>
  </r>
  <r>
    <s v="SO0522"/>
    <x v="327"/>
    <s v="PD0017"/>
    <x v="109"/>
    <n v="0.12"/>
    <x v="1480"/>
    <s v="SO0522-PD0017"/>
    <x v="17"/>
    <s v="Gym &amp; Fitness"/>
  </r>
  <r>
    <s v="SO0522"/>
    <x v="327"/>
    <s v="PD0009"/>
    <x v="94"/>
    <n v="0.05"/>
    <x v="1481"/>
    <s v="SO0522-PD0009"/>
    <x v="10"/>
    <s v="Hiking &amp; Camping"/>
  </r>
  <r>
    <s v="SO0522"/>
    <x v="327"/>
    <s v="PD0019"/>
    <x v="16"/>
    <n v="0.25"/>
    <x v="1482"/>
    <s v="SO0522-PD0019"/>
    <x v="11"/>
    <s v="Gym &amp; Fitness"/>
  </r>
  <r>
    <s v="SO0522"/>
    <x v="327"/>
    <s v="PD0013"/>
    <x v="112"/>
    <n v="0.23"/>
    <x v="1483"/>
    <s v="SO0522-PD0013"/>
    <x v="16"/>
    <s v="Basketball"/>
  </r>
  <r>
    <s v="SO0524"/>
    <x v="328"/>
    <s v="PD0012"/>
    <x v="56"/>
    <n v="0.17"/>
    <x v="1484"/>
    <s v="SO0524-PD0012"/>
    <x v="7"/>
    <s v="Bicycle"/>
  </r>
  <r>
    <s v="SO0524"/>
    <x v="328"/>
    <s v="PD0011"/>
    <x v="116"/>
    <n v="0.1"/>
    <x v="1485"/>
    <s v="SO0524-PD0011"/>
    <x v="2"/>
    <s v="Bicycle"/>
  </r>
  <r>
    <s v="SO0524"/>
    <x v="328"/>
    <s v="PD0001"/>
    <x v="62"/>
    <n v="0.25"/>
    <x v="1486"/>
    <s v="SO0524-PD0001"/>
    <x v="12"/>
    <s v="Fishing Equipment"/>
  </r>
  <r>
    <s v="SO0525"/>
    <x v="329"/>
    <s v="PD0012"/>
    <x v="28"/>
    <n v="0.22"/>
    <x v="1487"/>
    <s v="SO0525-PD0012"/>
    <x v="7"/>
    <s v="Bicycle"/>
  </r>
  <r>
    <s v="SO0525"/>
    <x v="329"/>
    <s v="PD0018"/>
    <x v="68"/>
    <n v="0.15"/>
    <x v="1488"/>
    <s v="SO0525-PD0018"/>
    <x v="6"/>
    <s v="Gym &amp; Fitness"/>
  </r>
  <r>
    <s v="SO0525"/>
    <x v="329"/>
    <s v="PD0011"/>
    <x v="114"/>
    <n v="0.14000000000000001"/>
    <x v="1489"/>
    <s v="SO0525-PD0011"/>
    <x v="2"/>
    <s v="Bicycle"/>
  </r>
  <r>
    <s v="SO0526"/>
    <x v="330"/>
    <s v="PD0018"/>
    <x v="32"/>
    <n v="0.06"/>
    <x v="1490"/>
    <s v="SO0526-PD0018"/>
    <x v="6"/>
    <s v="Gym &amp; Fitness"/>
  </r>
  <r>
    <s v="SO0526"/>
    <x v="330"/>
    <s v="PD0002"/>
    <x v="61"/>
    <n v="0.1"/>
    <x v="1491"/>
    <s v="SO0526-PD0002"/>
    <x v="0"/>
    <s v="Fishing Equipment"/>
  </r>
  <r>
    <s v="SO0526"/>
    <x v="330"/>
    <s v="PD0016"/>
    <x v="115"/>
    <n v="0.24"/>
    <x v="1492"/>
    <s v="SO0526-PD0016"/>
    <x v="18"/>
    <s v="Gym &amp; Fitness"/>
  </r>
  <r>
    <s v="SO0526"/>
    <x v="330"/>
    <s v="PD0010"/>
    <x v="40"/>
    <n v="0.21"/>
    <x v="1493"/>
    <s v="SO0526-PD0010"/>
    <x v="5"/>
    <s v="Hiking &amp; Camping"/>
  </r>
  <r>
    <s v="SO0527"/>
    <x v="330"/>
    <s v="PD0009"/>
    <x v="82"/>
    <n v="0.2"/>
    <x v="1494"/>
    <s v="SO0527-PD0009"/>
    <x v="10"/>
    <s v="Hiking &amp; Camping"/>
  </r>
  <r>
    <s v="SO0527"/>
    <x v="330"/>
    <s v="PD0019"/>
    <x v="123"/>
    <n v="0.17"/>
    <x v="1495"/>
    <s v="SO0527-PD0019"/>
    <x v="11"/>
    <s v="Gym &amp; Fitness"/>
  </r>
  <r>
    <s v="SO0527"/>
    <x v="330"/>
    <s v="PD0006"/>
    <x v="41"/>
    <n v="0.05"/>
    <x v="1496"/>
    <s v="SO0527-PD0006"/>
    <x v="13"/>
    <s v="Golf"/>
  </r>
  <r>
    <s v="SO0528"/>
    <x v="331"/>
    <s v="PD0007"/>
    <x v="73"/>
    <n v="0.21"/>
    <x v="1497"/>
    <s v="SO0528-PD0007"/>
    <x v="9"/>
    <s v="Golf"/>
  </r>
  <r>
    <s v="SO0528"/>
    <x v="331"/>
    <s v="PD0016"/>
    <x v="62"/>
    <n v="0.15"/>
    <x v="1498"/>
    <s v="SO0528-PD0016"/>
    <x v="18"/>
    <s v="Gym &amp; Fitness"/>
  </r>
  <r>
    <s v="SO0529"/>
    <x v="332"/>
    <s v="PD0010"/>
    <x v="33"/>
    <n v="0.1"/>
    <x v="1499"/>
    <s v="SO0529-PD0010"/>
    <x v="5"/>
    <s v="Hiking &amp; Camping"/>
  </r>
  <r>
    <s v="SO0530"/>
    <x v="333"/>
    <s v="PD0003"/>
    <x v="115"/>
    <n v="7.0000000000000007E-2"/>
    <x v="1500"/>
    <s v="SO0530-PD0003"/>
    <x v="14"/>
    <s v="Billiard"/>
  </r>
  <r>
    <s v="SO0530"/>
    <x v="333"/>
    <s v="PD0019"/>
    <x v="25"/>
    <n v="0.17"/>
    <x v="15"/>
    <s v="SO0530-PD0019"/>
    <x v="11"/>
    <s v="Gym &amp; Fitness"/>
  </r>
  <r>
    <s v="SO0530"/>
    <x v="333"/>
    <s v="PD0006"/>
    <x v="118"/>
    <n v="0.22"/>
    <x v="1501"/>
    <s v="SO0530-PD0006"/>
    <x v="13"/>
    <s v="Golf"/>
  </r>
  <r>
    <s v="SO0530"/>
    <x v="333"/>
    <s v="PD0016"/>
    <x v="114"/>
    <n v="0.23"/>
    <x v="1502"/>
    <s v="SO0530-PD0016"/>
    <x v="18"/>
    <s v="Gym &amp; Fitness"/>
  </r>
  <r>
    <s v="SO0530"/>
    <x v="333"/>
    <s v="PD0017"/>
    <x v="112"/>
    <n v="0.08"/>
    <x v="1503"/>
    <s v="SO0530-PD0017"/>
    <x v="17"/>
    <s v="Gym &amp; Fitness"/>
  </r>
  <r>
    <s v="SO0531"/>
    <x v="334"/>
    <s v="PD0014"/>
    <x v="5"/>
    <n v="0.08"/>
    <x v="1504"/>
    <s v="SO0531-PD0014"/>
    <x v="4"/>
    <s v="Futsal"/>
  </r>
  <r>
    <s v="SO0531"/>
    <x v="334"/>
    <s v="PD0016"/>
    <x v="78"/>
    <n v="0.22"/>
    <x v="1505"/>
    <s v="SO0531-PD0016"/>
    <x v="18"/>
    <s v="Gym &amp; Fitness"/>
  </r>
  <r>
    <s v="SO0531"/>
    <x v="334"/>
    <s v="PD0019"/>
    <x v="102"/>
    <n v="7.0000000000000007E-2"/>
    <x v="1506"/>
    <s v="SO0531-PD0019"/>
    <x v="11"/>
    <s v="Gym &amp; Fitness"/>
  </r>
  <r>
    <s v="SO0531"/>
    <x v="334"/>
    <s v="PD0003"/>
    <x v="46"/>
    <n v="7.0000000000000007E-2"/>
    <x v="1507"/>
    <s v="SO0531-PD0003"/>
    <x v="14"/>
    <s v="Billiard"/>
  </r>
  <r>
    <s v="SO0532"/>
    <x v="335"/>
    <s v="PD0005"/>
    <x v="65"/>
    <n v="0.22"/>
    <x v="1508"/>
    <s v="SO0532-PD0005"/>
    <x v="19"/>
    <s v="Golf"/>
  </r>
  <r>
    <s v="SO0532"/>
    <x v="335"/>
    <s v="PD0015"/>
    <x v="12"/>
    <n v="0.05"/>
    <x v="1509"/>
    <s v="SO0532-PD0015"/>
    <x v="1"/>
    <s v="Gym &amp; Fitness"/>
  </r>
  <r>
    <s v="SO0532"/>
    <x v="335"/>
    <s v="PD0003"/>
    <x v="124"/>
    <n v="0.17"/>
    <x v="1238"/>
    <s v="SO0532-PD0003"/>
    <x v="14"/>
    <s v="Billiard"/>
  </r>
  <r>
    <s v="SO0532"/>
    <x v="335"/>
    <s v="PD0020"/>
    <x v="114"/>
    <n v="0.18"/>
    <x v="1510"/>
    <s v="SO0532-PD0020"/>
    <x v="8"/>
    <s v="Gym &amp; Fitness"/>
  </r>
  <r>
    <s v="SO0534"/>
    <x v="336"/>
    <s v="PD0009"/>
    <x v="95"/>
    <n v="0.13"/>
    <x v="1511"/>
    <s v="SO0534-PD0009"/>
    <x v="10"/>
    <s v="Hiking &amp; Camping"/>
  </r>
  <r>
    <s v="SO0534"/>
    <x v="336"/>
    <s v="PD0018"/>
    <x v="45"/>
    <n v="0.09"/>
    <x v="1512"/>
    <s v="SO0534-PD0018"/>
    <x v="6"/>
    <s v="Gym &amp; Fitness"/>
  </r>
  <r>
    <s v="SO0535"/>
    <x v="336"/>
    <s v="PD0017"/>
    <x v="5"/>
    <n v="0.15"/>
    <x v="1513"/>
    <s v="SO0535-PD0017"/>
    <x v="17"/>
    <s v="Gym &amp; Fitness"/>
  </r>
  <r>
    <s v="SO0536"/>
    <x v="337"/>
    <s v="PD0012"/>
    <x v="13"/>
    <n v="0.17"/>
    <x v="1514"/>
    <s v="SO0536-PD0012"/>
    <x v="7"/>
    <s v="Bicycle"/>
  </r>
  <r>
    <s v="SO0537"/>
    <x v="338"/>
    <s v="PD0006"/>
    <x v="116"/>
    <n v="0.1"/>
    <x v="1515"/>
    <s v="SO0537-PD0006"/>
    <x v="13"/>
    <s v="Golf"/>
  </r>
  <r>
    <s v="SO0537"/>
    <x v="338"/>
    <s v="PD0001"/>
    <x v="82"/>
    <n v="0.19"/>
    <x v="1516"/>
    <s v="SO0537-PD0001"/>
    <x v="12"/>
    <s v="Fishing Equipment"/>
  </r>
  <r>
    <s v="SO0537"/>
    <x v="338"/>
    <s v="PD0004"/>
    <x v="123"/>
    <n v="0.25"/>
    <x v="1517"/>
    <s v="SO0537-PD0004"/>
    <x v="15"/>
    <s v="Billiard"/>
  </r>
  <r>
    <s v="SO0537"/>
    <x v="338"/>
    <s v="PD0010"/>
    <x v="116"/>
    <n v="0.11"/>
    <x v="1518"/>
    <s v="SO0537-PD0010"/>
    <x v="5"/>
    <s v="Hiking &amp; Camping"/>
  </r>
  <r>
    <s v="SO0538"/>
    <x v="339"/>
    <s v="PD0002"/>
    <x v="63"/>
    <n v="0.12"/>
    <x v="1519"/>
    <s v="SO0538-PD0002"/>
    <x v="0"/>
    <s v="Fishing Equipment"/>
  </r>
  <r>
    <s v="SO0538"/>
    <x v="339"/>
    <s v="PD0015"/>
    <x v="94"/>
    <n v="0.18"/>
    <x v="1520"/>
    <s v="SO0538-PD0015"/>
    <x v="1"/>
    <s v="Gym &amp; Fitness"/>
  </r>
  <r>
    <s v="SO0538"/>
    <x v="339"/>
    <s v="PD0009"/>
    <x v="119"/>
    <n v="0.15"/>
    <x v="524"/>
    <s v="SO0538-PD0009"/>
    <x v="10"/>
    <s v="Hiking &amp; Camping"/>
  </r>
  <r>
    <s v="SO0539"/>
    <x v="340"/>
    <s v="PD0003"/>
    <x v="98"/>
    <n v="0.21"/>
    <x v="1521"/>
    <s v="SO0539-PD0003"/>
    <x v="14"/>
    <s v="Billiard"/>
  </r>
  <r>
    <s v="SO0540"/>
    <x v="340"/>
    <s v="PD0010"/>
    <x v="38"/>
    <n v="0.1"/>
    <x v="1522"/>
    <s v="SO0540-PD0010"/>
    <x v="5"/>
    <s v="Hiking &amp; Camping"/>
  </r>
  <r>
    <s v="SO0540"/>
    <x v="340"/>
    <s v="PD0020"/>
    <x v="66"/>
    <n v="0.12"/>
    <x v="1523"/>
    <s v="SO0540-PD0020"/>
    <x v="8"/>
    <s v="Gym &amp; Fitness"/>
  </r>
  <r>
    <s v="SO0540"/>
    <x v="340"/>
    <s v="PD0017"/>
    <x v="31"/>
    <n v="0.2"/>
    <x v="1524"/>
    <s v="SO0540-PD0017"/>
    <x v="17"/>
    <s v="Gym &amp; Fitness"/>
  </r>
  <r>
    <s v="SO0541"/>
    <x v="341"/>
    <s v="PD0011"/>
    <x v="101"/>
    <n v="0.15"/>
    <x v="1525"/>
    <s v="SO0541-PD0011"/>
    <x v="2"/>
    <s v="Bicycle"/>
  </r>
  <r>
    <s v="SO0541"/>
    <x v="341"/>
    <s v="PD0003"/>
    <x v="39"/>
    <n v="0.14000000000000001"/>
    <x v="1526"/>
    <s v="SO0541-PD0003"/>
    <x v="14"/>
    <s v="Billiard"/>
  </r>
  <r>
    <s v="SO0541"/>
    <x v="341"/>
    <s v="PD0019"/>
    <x v="75"/>
    <n v="0.14000000000000001"/>
    <x v="1527"/>
    <s v="SO0541-PD0019"/>
    <x v="11"/>
    <s v="Gym &amp; Fitness"/>
  </r>
  <r>
    <s v="SO0541"/>
    <x v="341"/>
    <s v="PD0018"/>
    <x v="34"/>
    <n v="0.21"/>
    <x v="195"/>
    <s v="SO0541-PD0018"/>
    <x v="6"/>
    <s v="Gym &amp; Fitness"/>
  </r>
  <r>
    <s v="SO0541"/>
    <x v="341"/>
    <s v="PD0017"/>
    <x v="103"/>
    <n v="0.19"/>
    <x v="1528"/>
    <s v="SO0541-PD0017"/>
    <x v="17"/>
    <s v="Gym &amp; Fitness"/>
  </r>
  <r>
    <s v="SO0541"/>
    <x v="341"/>
    <s v="PD0008"/>
    <x v="27"/>
    <n v="7.0000000000000007E-2"/>
    <x v="1529"/>
    <s v="SO0541-PD0008"/>
    <x v="3"/>
    <s v="Outdoors Sport"/>
  </r>
  <r>
    <s v="SO0542"/>
    <x v="342"/>
    <s v="PD0012"/>
    <x v="60"/>
    <n v="7.0000000000000007E-2"/>
    <x v="1530"/>
    <s v="SO0542-PD0012"/>
    <x v="7"/>
    <s v="Bicycle"/>
  </r>
  <r>
    <s v="SO0542"/>
    <x v="342"/>
    <s v="PD0003"/>
    <x v="20"/>
    <n v="0.2"/>
    <x v="590"/>
    <s v="SO0542-PD0003"/>
    <x v="14"/>
    <s v="Billiard"/>
  </r>
  <r>
    <s v="SO0542"/>
    <x v="342"/>
    <s v="PD0007"/>
    <x v="18"/>
    <n v="0.08"/>
    <x v="1531"/>
    <s v="SO0542-PD0007"/>
    <x v="9"/>
    <s v="Golf"/>
  </r>
  <r>
    <s v="SO0542"/>
    <x v="342"/>
    <s v="PD0009"/>
    <x v="41"/>
    <n v="0.19"/>
    <x v="1532"/>
    <s v="SO0542-PD0009"/>
    <x v="10"/>
    <s v="Hiking &amp; Camping"/>
  </r>
  <r>
    <s v="SO0543"/>
    <x v="342"/>
    <s v="PD0003"/>
    <x v="31"/>
    <n v="0.15"/>
    <x v="1533"/>
    <s v="SO0543-PD0003"/>
    <x v="14"/>
    <s v="Billiard"/>
  </r>
  <r>
    <s v="SO0543"/>
    <x v="342"/>
    <s v="PD0020"/>
    <x v="105"/>
    <n v="0.13"/>
    <x v="1534"/>
    <s v="SO0543-PD0020"/>
    <x v="8"/>
    <s v="Gym &amp; Fitness"/>
  </r>
  <r>
    <s v="SO0543"/>
    <x v="342"/>
    <s v="PD0008"/>
    <x v="94"/>
    <n v="0.22"/>
    <x v="1535"/>
    <s v="SO0543-PD0008"/>
    <x v="3"/>
    <s v="Outdoors Sport"/>
  </r>
  <r>
    <s v="SO0544"/>
    <x v="343"/>
    <s v="PD0006"/>
    <x v="121"/>
    <n v="0.17"/>
    <x v="1536"/>
    <s v="SO0544-PD0006"/>
    <x v="13"/>
    <s v="Golf"/>
  </r>
  <r>
    <s v="SO0544"/>
    <x v="343"/>
    <s v="PD0017"/>
    <x v="93"/>
    <n v="0.14000000000000001"/>
    <x v="1537"/>
    <s v="SO0544-PD0017"/>
    <x v="17"/>
    <s v="Gym &amp; Fitness"/>
  </r>
  <r>
    <s v="SO0545"/>
    <x v="343"/>
    <s v="PD0018"/>
    <x v="81"/>
    <n v="0.24"/>
    <x v="1538"/>
    <s v="SO0545-PD0018"/>
    <x v="6"/>
    <s v="Gym &amp; Fitness"/>
  </r>
  <r>
    <s v="SO0545"/>
    <x v="343"/>
    <s v="PD0019"/>
    <x v="101"/>
    <n v="0.14000000000000001"/>
    <x v="1539"/>
    <s v="SO0545-PD0019"/>
    <x v="11"/>
    <s v="Gym &amp; Fitness"/>
  </r>
  <r>
    <s v="SO0545"/>
    <x v="343"/>
    <s v="PD0010"/>
    <x v="42"/>
    <n v="0.05"/>
    <x v="1540"/>
    <s v="SO0545-PD0010"/>
    <x v="5"/>
    <s v="Hiking &amp; Camping"/>
  </r>
  <r>
    <s v="SO0546"/>
    <x v="344"/>
    <s v="PD0008"/>
    <x v="30"/>
    <n v="0.22"/>
    <x v="1541"/>
    <s v="SO0546-PD0008"/>
    <x v="3"/>
    <s v="Outdoors Sport"/>
  </r>
  <r>
    <s v="SO0546"/>
    <x v="344"/>
    <s v="PD0013"/>
    <x v="119"/>
    <n v="0.08"/>
    <x v="1542"/>
    <s v="SO0546-PD0013"/>
    <x v="16"/>
    <s v="Basketball"/>
  </r>
  <r>
    <s v="SO0546"/>
    <x v="344"/>
    <s v="PD0003"/>
    <x v="76"/>
    <n v="0.11"/>
    <x v="1543"/>
    <s v="SO0546-PD0003"/>
    <x v="14"/>
    <s v="Billiard"/>
  </r>
  <r>
    <s v="SO0547"/>
    <x v="345"/>
    <s v="PD0009"/>
    <x v="55"/>
    <n v="0.14000000000000001"/>
    <x v="1544"/>
    <s v="SO0547-PD0009"/>
    <x v="10"/>
    <s v="Hiking &amp; Camping"/>
  </r>
  <r>
    <s v="SO0547"/>
    <x v="345"/>
    <s v="PD0013"/>
    <x v="100"/>
    <n v="0.23"/>
    <x v="1545"/>
    <s v="SO0547-PD0013"/>
    <x v="16"/>
    <s v="Basketball"/>
  </r>
  <r>
    <s v="SO0548"/>
    <x v="346"/>
    <s v="PD0011"/>
    <x v="122"/>
    <n v="0.09"/>
    <x v="1546"/>
    <s v="SO0548-PD0011"/>
    <x v="2"/>
    <s v="Bicycle"/>
  </r>
  <r>
    <s v="SO0548"/>
    <x v="346"/>
    <s v="PD0014"/>
    <x v="120"/>
    <n v="0.11"/>
    <x v="1547"/>
    <s v="SO0548-PD0014"/>
    <x v="4"/>
    <s v="Futsal"/>
  </r>
  <r>
    <s v="SO0548"/>
    <x v="346"/>
    <s v="PD0012"/>
    <x v="102"/>
    <n v="0.13"/>
    <x v="222"/>
    <s v="SO0548-PD0012"/>
    <x v="7"/>
    <s v="Bicycle"/>
  </r>
  <r>
    <s v="SO0548"/>
    <x v="346"/>
    <s v="PD0016"/>
    <x v="91"/>
    <n v="0.24"/>
    <x v="1548"/>
    <s v="SO0548-PD0016"/>
    <x v="18"/>
    <s v="Gym &amp; Fitness"/>
  </r>
  <r>
    <s v="SO0548"/>
    <x v="346"/>
    <s v="PD0013"/>
    <x v="27"/>
    <n v="0.23"/>
    <x v="1549"/>
    <s v="SO0548-PD0013"/>
    <x v="16"/>
    <s v="Basketball"/>
  </r>
  <r>
    <s v="SO0549"/>
    <x v="346"/>
    <s v="PD0006"/>
    <x v="6"/>
    <n v="0.06"/>
    <x v="1550"/>
    <s v="SO0549-PD0006"/>
    <x v="13"/>
    <s v="Golf"/>
  </r>
  <r>
    <s v="SO0549"/>
    <x v="346"/>
    <s v="PD0013"/>
    <x v="73"/>
    <n v="0.09"/>
    <x v="1551"/>
    <s v="SO0549-PD0013"/>
    <x v="16"/>
    <s v="Basketball"/>
  </r>
  <r>
    <s v="SO0549"/>
    <x v="346"/>
    <s v="PD0007"/>
    <x v="67"/>
    <n v="0.14000000000000001"/>
    <x v="1552"/>
    <s v="SO0549-PD0007"/>
    <x v="9"/>
    <s v="Golf"/>
  </r>
  <r>
    <s v="SO0550"/>
    <x v="347"/>
    <s v="PD0011"/>
    <x v="17"/>
    <n v="0.05"/>
    <x v="1553"/>
    <s v="SO0550-PD0011"/>
    <x v="2"/>
    <s v="Bicycle"/>
  </r>
  <r>
    <s v="SO0551"/>
    <x v="347"/>
    <s v="PD0002"/>
    <x v="62"/>
    <n v="0.2"/>
    <x v="1554"/>
    <s v="SO0551-PD0002"/>
    <x v="0"/>
    <s v="Fishing Equipment"/>
  </r>
  <r>
    <s v="SO0551"/>
    <x v="347"/>
    <s v="PD0016"/>
    <x v="83"/>
    <n v="0.21"/>
    <x v="1555"/>
    <s v="SO0551-PD0016"/>
    <x v="18"/>
    <s v="Gym &amp; Fitness"/>
  </r>
  <r>
    <s v="SO0552"/>
    <x v="347"/>
    <s v="PD0015"/>
    <x v="66"/>
    <n v="0.2"/>
    <x v="1556"/>
    <s v="SO0552-PD0015"/>
    <x v="1"/>
    <s v="Gym &amp; Fitness"/>
  </r>
  <r>
    <s v="SO0552"/>
    <x v="347"/>
    <s v="PD0011"/>
    <x v="48"/>
    <n v="0.06"/>
    <x v="1557"/>
    <s v="SO0552-PD0011"/>
    <x v="2"/>
    <s v="Bicycle"/>
  </r>
  <r>
    <s v="SO0553"/>
    <x v="348"/>
    <s v="PD0008"/>
    <x v="125"/>
    <n v="0.11"/>
    <x v="1558"/>
    <s v="SO0553-PD0008"/>
    <x v="3"/>
    <s v="Outdoors Sport"/>
  </r>
  <r>
    <s v="SO0553"/>
    <x v="348"/>
    <s v="PD0009"/>
    <x v="122"/>
    <n v="0.15"/>
    <x v="1559"/>
    <s v="SO0553-PD0009"/>
    <x v="10"/>
    <s v="Hiking &amp; Camping"/>
  </r>
  <r>
    <s v="SO0554"/>
    <x v="348"/>
    <s v="PD0009"/>
    <x v="15"/>
    <n v="0.05"/>
    <x v="1116"/>
    <s v="SO0554-PD0009"/>
    <x v="10"/>
    <s v="Hiking &amp; Camping"/>
  </r>
  <r>
    <s v="SO0554"/>
    <x v="348"/>
    <s v="PD0016"/>
    <x v="82"/>
    <n v="0.18"/>
    <x v="1560"/>
    <s v="SO0554-PD0016"/>
    <x v="18"/>
    <s v="Gym &amp; Fitness"/>
  </r>
  <r>
    <s v="SO0555"/>
    <x v="349"/>
    <s v="PD0007"/>
    <x v="0"/>
    <n v="0.1"/>
    <x v="1561"/>
    <s v="SO0555-PD0007"/>
    <x v="9"/>
    <s v="Golf"/>
  </r>
  <r>
    <s v="SO0556"/>
    <x v="349"/>
    <s v="PD0019"/>
    <x v="38"/>
    <n v="0.11"/>
    <x v="1562"/>
    <s v="SO0556-PD0019"/>
    <x v="11"/>
    <s v="Gym &amp; Fitness"/>
  </r>
  <r>
    <s v="SO0557"/>
    <x v="350"/>
    <s v="PD0004"/>
    <x v="56"/>
    <n v="0.18"/>
    <x v="1563"/>
    <s v="SO0557-PD0004"/>
    <x v="15"/>
    <s v="Billiard"/>
  </r>
  <r>
    <s v="SO0557"/>
    <x v="350"/>
    <s v="PD0005"/>
    <x v="45"/>
    <n v="0.11"/>
    <x v="1564"/>
    <s v="SO0557-PD0005"/>
    <x v="19"/>
    <s v="Golf"/>
  </r>
  <r>
    <s v="SO0557"/>
    <x v="350"/>
    <s v="PD0002"/>
    <x v="25"/>
    <n v="0.21"/>
    <x v="1565"/>
    <s v="SO0557-PD0002"/>
    <x v="0"/>
    <s v="Fishing Equipment"/>
  </r>
  <r>
    <s v="SO0558"/>
    <x v="350"/>
    <s v="PD0020"/>
    <x v="60"/>
    <n v="0.23"/>
    <x v="1566"/>
    <s v="SO0558-PD0020"/>
    <x v="8"/>
    <s v="Gym &amp; Fitness"/>
  </r>
  <r>
    <s v="SO0558"/>
    <x v="350"/>
    <s v="PD0015"/>
    <x v="55"/>
    <n v="0.06"/>
    <x v="1567"/>
    <s v="SO0558-PD0015"/>
    <x v="1"/>
    <s v="Gym &amp; Fitness"/>
  </r>
  <r>
    <s v="SO0558"/>
    <x v="350"/>
    <s v="PD0004"/>
    <x v="112"/>
    <n v="0.16"/>
    <x v="1568"/>
    <s v="SO0558-PD0004"/>
    <x v="15"/>
    <s v="Billiard"/>
  </r>
  <r>
    <s v="SO0559"/>
    <x v="350"/>
    <s v="PD0006"/>
    <x v="52"/>
    <n v="0.25"/>
    <x v="1569"/>
    <s v="SO0559-PD0006"/>
    <x v="13"/>
    <s v="Golf"/>
  </r>
  <r>
    <s v="SO0559"/>
    <x v="350"/>
    <s v="PD0020"/>
    <x v="37"/>
    <n v="0.19"/>
    <x v="1570"/>
    <s v="SO0559-PD0020"/>
    <x v="8"/>
    <s v="Gym &amp; Fitness"/>
  </r>
  <r>
    <s v="SO0560"/>
    <x v="351"/>
    <s v="PD0013"/>
    <x v="22"/>
    <n v="0.24"/>
    <x v="1571"/>
    <s v="SO0560-PD0013"/>
    <x v="16"/>
    <s v="Basketball"/>
  </r>
  <r>
    <s v="SO0560"/>
    <x v="351"/>
    <s v="PD0007"/>
    <x v="70"/>
    <n v="0.22"/>
    <x v="1572"/>
    <s v="SO0560-PD0007"/>
    <x v="9"/>
    <s v="Golf"/>
  </r>
  <r>
    <s v="SO0561"/>
    <x v="352"/>
    <s v="PD0015"/>
    <x v="117"/>
    <n v="0.15"/>
    <x v="1573"/>
    <s v="SO0561-PD0015"/>
    <x v="1"/>
    <s v="Gym &amp; Fitness"/>
  </r>
  <r>
    <s v="SO0561"/>
    <x v="352"/>
    <s v="PD0011"/>
    <x v="66"/>
    <n v="0.21"/>
    <x v="1574"/>
    <s v="SO0561-PD0011"/>
    <x v="2"/>
    <s v="Bicycle"/>
  </r>
  <r>
    <s v="SO0562"/>
    <x v="352"/>
    <s v="PD0013"/>
    <x v="49"/>
    <n v="0.24"/>
    <x v="1575"/>
    <s v="SO0562-PD0013"/>
    <x v="16"/>
    <s v="Basketball"/>
  </r>
  <r>
    <s v="SO0563"/>
    <x v="352"/>
    <s v="PD0007"/>
    <x v="73"/>
    <n v="0.14000000000000001"/>
    <x v="1576"/>
    <s v="SO0563-PD0007"/>
    <x v="9"/>
    <s v="Golf"/>
  </r>
  <r>
    <s v="SO0563"/>
    <x v="352"/>
    <s v="PD0009"/>
    <x v="107"/>
    <n v="0.13"/>
    <x v="1577"/>
    <s v="SO0563-PD0009"/>
    <x v="10"/>
    <s v="Hiking &amp; Camping"/>
  </r>
  <r>
    <s v="SO0564"/>
    <x v="352"/>
    <s v="PD0019"/>
    <x v="66"/>
    <n v="0.24"/>
    <x v="1578"/>
    <s v="SO0564-PD0019"/>
    <x v="11"/>
    <s v="Gym &amp; Fitness"/>
  </r>
  <r>
    <s v="SO0565"/>
    <x v="353"/>
    <s v="PD0017"/>
    <x v="112"/>
    <n v="0.16"/>
    <x v="1579"/>
    <s v="SO0565-PD0017"/>
    <x v="17"/>
    <s v="Gym &amp; Fitness"/>
  </r>
  <r>
    <s v="SO0565"/>
    <x v="353"/>
    <s v="PD0014"/>
    <x v="97"/>
    <n v="0.09"/>
    <x v="1580"/>
    <s v="SO0565-PD0014"/>
    <x v="4"/>
    <s v="Futsal"/>
  </r>
  <r>
    <s v="SO0565"/>
    <x v="353"/>
    <s v="PD0002"/>
    <x v="80"/>
    <n v="0.12"/>
    <x v="1581"/>
    <s v="SO0565-PD0002"/>
    <x v="0"/>
    <s v="Fishing Equipment"/>
  </r>
  <r>
    <s v="SO0566"/>
    <x v="354"/>
    <s v="PD0020"/>
    <x v="23"/>
    <n v="0.09"/>
    <x v="1582"/>
    <s v="SO0566-PD0020"/>
    <x v="8"/>
    <s v="Gym &amp; Fitness"/>
  </r>
  <r>
    <s v="SO0566"/>
    <x v="354"/>
    <s v="PD0002"/>
    <x v="120"/>
    <n v="0.12"/>
    <x v="1583"/>
    <s v="SO0566-PD0002"/>
    <x v="0"/>
    <s v="Fishing Equipment"/>
  </r>
  <r>
    <s v="SO0566"/>
    <x v="354"/>
    <s v="PD0004"/>
    <x v="65"/>
    <n v="0.13"/>
    <x v="1584"/>
    <s v="SO0566-PD0004"/>
    <x v="15"/>
    <s v="Billiard"/>
  </r>
  <r>
    <s v="SO0567"/>
    <x v="354"/>
    <s v="PD0002"/>
    <x v="125"/>
    <n v="0.24"/>
    <x v="1585"/>
    <s v="SO0567-PD0002"/>
    <x v="0"/>
    <s v="Fishing Equipment"/>
  </r>
  <r>
    <s v="SO0567"/>
    <x v="354"/>
    <s v="PD0020"/>
    <x v="109"/>
    <n v="0.12"/>
    <x v="1586"/>
    <s v="SO0567-PD0020"/>
    <x v="8"/>
    <s v="Gym &amp; Fitness"/>
  </r>
  <r>
    <s v="SO0567"/>
    <x v="354"/>
    <s v="PD0005"/>
    <x v="15"/>
    <n v="0.22"/>
    <x v="1587"/>
    <s v="SO0567-PD0005"/>
    <x v="19"/>
    <s v="Golf"/>
  </r>
  <r>
    <s v="SO0567"/>
    <x v="354"/>
    <s v="PD0012"/>
    <x v="118"/>
    <n v="0.11"/>
    <x v="1588"/>
    <s v="SO0567-PD0012"/>
    <x v="7"/>
    <s v="Bicycle"/>
  </r>
  <r>
    <s v="SO0568"/>
    <x v="354"/>
    <s v="PD0008"/>
    <x v="70"/>
    <n v="7.0000000000000007E-2"/>
    <x v="1589"/>
    <s v="SO0568-PD0008"/>
    <x v="3"/>
    <s v="Outdoors Sport"/>
  </r>
  <r>
    <s v="SO0568"/>
    <x v="354"/>
    <s v="PD0018"/>
    <x v="57"/>
    <n v="0.17"/>
    <x v="926"/>
    <s v="SO0568-PD0018"/>
    <x v="6"/>
    <s v="Gym &amp; Fitness"/>
  </r>
  <r>
    <s v="SO0569"/>
    <x v="355"/>
    <s v="PD0004"/>
    <x v="11"/>
    <n v="0.05"/>
    <x v="1590"/>
    <s v="SO0569-PD0004"/>
    <x v="15"/>
    <s v="Billiard"/>
  </r>
  <r>
    <s v="SO0569"/>
    <x v="355"/>
    <s v="PD0014"/>
    <x v="69"/>
    <n v="0.14000000000000001"/>
    <x v="1591"/>
    <s v="SO0569-PD0014"/>
    <x v="4"/>
    <s v="Futsal"/>
  </r>
  <r>
    <s v="SO0569"/>
    <x v="355"/>
    <s v="PD0020"/>
    <x v="55"/>
    <n v="0.05"/>
    <x v="1592"/>
    <s v="SO0569-PD0020"/>
    <x v="8"/>
    <s v="Gym &amp; Fitness"/>
  </r>
  <r>
    <s v="SO0570"/>
    <x v="356"/>
    <s v="PD0018"/>
    <x v="104"/>
    <n v="0.22"/>
    <x v="1593"/>
    <s v="SO0570-PD0018"/>
    <x v="6"/>
    <s v="Gym &amp; Fitness"/>
  </r>
  <r>
    <s v="SO0570"/>
    <x v="356"/>
    <s v="PD0013"/>
    <x v="4"/>
    <n v="0.2"/>
    <x v="1594"/>
    <s v="SO0570-PD0013"/>
    <x v="16"/>
    <s v="Basketball"/>
  </r>
  <r>
    <s v="SO0570"/>
    <x v="356"/>
    <s v="PD0004"/>
    <x v="51"/>
    <n v="0.06"/>
    <x v="808"/>
    <s v="SO0570-PD0004"/>
    <x v="15"/>
    <s v="Billiard"/>
  </r>
  <r>
    <s v="SO0570"/>
    <x v="356"/>
    <s v="PD0012"/>
    <x v="83"/>
    <n v="0.23"/>
    <x v="1595"/>
    <s v="SO0570-PD0012"/>
    <x v="7"/>
    <s v="Bicycle"/>
  </r>
  <r>
    <s v="SO0571"/>
    <x v="356"/>
    <s v="PD0006"/>
    <x v="27"/>
    <n v="0.24"/>
    <x v="1596"/>
    <s v="SO0571-PD0006"/>
    <x v="13"/>
    <s v="Golf"/>
  </r>
  <r>
    <s v="SO0571"/>
    <x v="356"/>
    <s v="PD0010"/>
    <x v="36"/>
    <n v="0.21"/>
    <x v="1597"/>
    <s v="SO0571-PD0010"/>
    <x v="5"/>
    <s v="Hiking &amp; Camping"/>
  </r>
  <r>
    <s v="SO0571"/>
    <x v="356"/>
    <s v="PD0011"/>
    <x v="77"/>
    <n v="0.1"/>
    <x v="1598"/>
    <s v="SO0571-PD0011"/>
    <x v="2"/>
    <s v="Bicycle"/>
  </r>
  <r>
    <s v="SO0571"/>
    <x v="356"/>
    <s v="PD0003"/>
    <x v="99"/>
    <n v="0.13"/>
    <x v="1599"/>
    <s v="SO0571-PD0003"/>
    <x v="14"/>
    <s v="Billiard"/>
  </r>
  <r>
    <s v="SO0572"/>
    <x v="357"/>
    <s v="PD0016"/>
    <x v="58"/>
    <n v="0.14000000000000001"/>
    <x v="1600"/>
    <s v="SO0572-PD0016"/>
    <x v="18"/>
    <s v="Gym &amp; Fitness"/>
  </r>
  <r>
    <s v="SO0572"/>
    <x v="357"/>
    <s v="PD0014"/>
    <x v="99"/>
    <n v="7.0000000000000007E-2"/>
    <x v="1601"/>
    <s v="SO0572-PD0014"/>
    <x v="4"/>
    <s v="Futsal"/>
  </r>
  <r>
    <s v="SO0573"/>
    <x v="357"/>
    <s v="PD0014"/>
    <x v="92"/>
    <n v="0.1"/>
    <x v="1602"/>
    <s v="SO0573-PD0014"/>
    <x v="4"/>
    <s v="Futsal"/>
  </r>
  <r>
    <s v="SO0573"/>
    <x v="357"/>
    <s v="PD0012"/>
    <x v="119"/>
    <n v="0.23"/>
    <x v="690"/>
    <s v="SO0573-PD0012"/>
    <x v="7"/>
    <s v="Bicycle"/>
  </r>
  <r>
    <s v="SO0573"/>
    <x v="357"/>
    <s v="PD0003"/>
    <x v="40"/>
    <n v="0.17"/>
    <x v="1603"/>
    <s v="SO0573-PD0003"/>
    <x v="14"/>
    <s v="Billiard"/>
  </r>
  <r>
    <s v="SO0574"/>
    <x v="358"/>
    <s v="PD0015"/>
    <x v="111"/>
    <n v="0.2"/>
    <x v="1604"/>
    <s v="SO0574-PD0015"/>
    <x v="1"/>
    <s v="Gym &amp; Fitness"/>
  </r>
  <r>
    <s v="SO0574"/>
    <x v="358"/>
    <s v="PD0010"/>
    <x v="97"/>
    <n v="0.05"/>
    <x v="1605"/>
    <s v="SO0574-PD0010"/>
    <x v="5"/>
    <s v="Hiking &amp; Camping"/>
  </r>
  <r>
    <s v="SO0574"/>
    <x v="358"/>
    <s v="PD0020"/>
    <x v="14"/>
    <n v="0.24"/>
    <x v="1606"/>
    <s v="SO0574-PD0020"/>
    <x v="8"/>
    <s v="Gym &amp; Fitness"/>
  </r>
  <r>
    <s v="SO0575"/>
    <x v="359"/>
    <s v="PD0010"/>
    <x v="39"/>
    <n v="7.0000000000000007E-2"/>
    <x v="1607"/>
    <s v="SO0575-PD0010"/>
    <x v="5"/>
    <s v="Hiking &amp; Camping"/>
  </r>
  <r>
    <s v="SO0576"/>
    <x v="360"/>
    <s v="PD0019"/>
    <x v="101"/>
    <n v="0.05"/>
    <x v="1608"/>
    <s v="SO0576-PD0019"/>
    <x v="11"/>
    <s v="Gym &amp; Fitness"/>
  </r>
  <r>
    <s v="SO0576"/>
    <x v="360"/>
    <s v="PD0002"/>
    <x v="39"/>
    <n v="0.14000000000000001"/>
    <x v="1609"/>
    <s v="SO0576-PD0002"/>
    <x v="0"/>
    <s v="Fishing Equipment"/>
  </r>
  <r>
    <s v="SO0577"/>
    <x v="361"/>
    <s v="PD0007"/>
    <x v="51"/>
    <n v="0.05"/>
    <x v="1610"/>
    <s v="SO0577-PD0007"/>
    <x v="9"/>
    <s v="Golf"/>
  </r>
  <r>
    <s v="SO0577"/>
    <x v="361"/>
    <s v="PD0011"/>
    <x v="18"/>
    <n v="0.11"/>
    <x v="1611"/>
    <s v="SO0577-PD0011"/>
    <x v="2"/>
    <s v="Bicycle"/>
  </r>
  <r>
    <s v="SO0578"/>
    <x v="362"/>
    <s v="PD0017"/>
    <x v="103"/>
    <n v="0.1"/>
    <x v="1612"/>
    <s v="SO0578-PD0017"/>
    <x v="17"/>
    <s v="Gym &amp; Fitness"/>
  </r>
  <r>
    <s v="SO0578"/>
    <x v="362"/>
    <s v="PD0001"/>
    <x v="119"/>
    <n v="0.21"/>
    <x v="1613"/>
    <s v="SO0578-PD0001"/>
    <x v="12"/>
    <s v="Fishing Equipment"/>
  </r>
  <r>
    <s v="SO0578"/>
    <x v="362"/>
    <s v="PD0015"/>
    <x v="113"/>
    <n v="0.06"/>
    <x v="1614"/>
    <s v="SO0578-PD0015"/>
    <x v="1"/>
    <s v="Gym &amp; Fitness"/>
  </r>
  <r>
    <s v="SO0579"/>
    <x v="363"/>
    <s v="PD0004"/>
    <x v="91"/>
    <n v="0.1"/>
    <x v="852"/>
    <s v="SO0579-PD0004"/>
    <x v="15"/>
    <s v="Billiard"/>
  </r>
  <r>
    <s v="SO0579"/>
    <x v="363"/>
    <s v="PD0018"/>
    <x v="52"/>
    <n v="7.0000000000000007E-2"/>
    <x v="1615"/>
    <s v="SO0579-PD0018"/>
    <x v="6"/>
    <s v="Gym &amp; Fitness"/>
  </r>
  <r>
    <s v="SO0579"/>
    <x v="363"/>
    <s v="PD0016"/>
    <x v="81"/>
    <n v="0.13"/>
    <x v="1616"/>
    <s v="SO0579-PD0016"/>
    <x v="18"/>
    <s v="Gym &amp; Fitness"/>
  </r>
  <r>
    <s v="SO0579"/>
    <x v="363"/>
    <s v="PD0003"/>
    <x v="24"/>
    <n v="0.25"/>
    <x v="1617"/>
    <s v="SO0579-PD0003"/>
    <x v="14"/>
    <s v="Billiard"/>
  </r>
  <r>
    <s v="SO0579"/>
    <x v="363"/>
    <s v="PD0020"/>
    <x v="77"/>
    <n v="0.23"/>
    <x v="1618"/>
    <s v="SO0579-PD0020"/>
    <x v="8"/>
    <s v="Gym &amp; Fitness"/>
  </r>
  <r>
    <s v="SO0579"/>
    <x v="363"/>
    <s v="PD0008"/>
    <x v="39"/>
    <n v="0.21"/>
    <x v="1619"/>
    <s v="SO0579-PD0008"/>
    <x v="3"/>
    <s v="Outdoors Sport"/>
  </r>
  <r>
    <s v="SO0579"/>
    <x v="363"/>
    <s v="PD0012"/>
    <x v="3"/>
    <n v="0.18"/>
    <x v="1620"/>
    <s v="SO0579-PD0012"/>
    <x v="7"/>
    <s v="Bicycle"/>
  </r>
  <r>
    <s v="SO0580"/>
    <x v="364"/>
    <s v="PD0009"/>
    <x v="75"/>
    <n v="7.0000000000000007E-2"/>
    <x v="1621"/>
    <s v="SO0580-PD0009"/>
    <x v="10"/>
    <s v="Hiking &amp; Camping"/>
  </r>
  <r>
    <s v="SO0581"/>
    <x v="364"/>
    <s v="PD0015"/>
    <x v="112"/>
    <n v="7.0000000000000007E-2"/>
    <x v="1622"/>
    <s v="SO0581-PD0015"/>
    <x v="1"/>
    <s v="Gym &amp; Fitness"/>
  </r>
  <r>
    <s v="SO0581"/>
    <x v="364"/>
    <s v="PD0020"/>
    <x v="99"/>
    <n v="0.17"/>
    <x v="1623"/>
    <s v="SO0581-PD0020"/>
    <x v="8"/>
    <s v="Gym &amp; Fitness"/>
  </r>
  <r>
    <s v="SO0582"/>
    <x v="365"/>
    <s v="PD0006"/>
    <x v="31"/>
    <n v="0.21"/>
    <x v="1624"/>
    <s v="SO0582-PD0006"/>
    <x v="13"/>
    <s v="Golf"/>
  </r>
  <r>
    <s v="SO0582"/>
    <x v="365"/>
    <s v="PD0005"/>
    <x v="114"/>
    <n v="0.09"/>
    <x v="1625"/>
    <s v="SO0582-PD0005"/>
    <x v="19"/>
    <s v="Golf"/>
  </r>
  <r>
    <s v="SO0583"/>
    <x v="365"/>
    <s v="PD0018"/>
    <x v="56"/>
    <n v="0.19"/>
    <x v="1626"/>
    <s v="SO0583-PD0018"/>
    <x v="6"/>
    <s v="Gym &amp; Fitness"/>
  </r>
  <r>
    <s v="SO0584"/>
    <x v="365"/>
    <s v="PD0001"/>
    <x v="65"/>
    <n v="0.21"/>
    <x v="1627"/>
    <s v="SO0584-PD0001"/>
    <x v="12"/>
    <s v="Fishing Equipment"/>
  </r>
  <r>
    <s v="SO0585"/>
    <x v="366"/>
    <s v="PD0011"/>
    <x v="91"/>
    <n v="0.2"/>
    <x v="1628"/>
    <s v="SO0585-PD0011"/>
    <x v="2"/>
    <s v="Bicycle"/>
  </r>
  <r>
    <s v="SO0585"/>
    <x v="366"/>
    <s v="PD0018"/>
    <x v="62"/>
    <n v="0.1"/>
    <x v="1629"/>
    <s v="SO0585-PD0018"/>
    <x v="6"/>
    <s v="Gym &amp; Fitness"/>
  </r>
  <r>
    <s v="SO0585"/>
    <x v="366"/>
    <s v="PD0002"/>
    <x v="6"/>
    <n v="0.22"/>
    <x v="1630"/>
    <s v="SO0585-PD0002"/>
    <x v="0"/>
    <s v="Fishing Equipment"/>
  </r>
  <r>
    <s v="SO0586"/>
    <x v="366"/>
    <s v="PD0020"/>
    <x v="35"/>
    <n v="0.06"/>
    <x v="1631"/>
    <s v="SO0586-PD0020"/>
    <x v="8"/>
    <s v="Gym &amp; Fitness"/>
  </r>
  <r>
    <s v="SO0587"/>
    <x v="366"/>
    <s v="PD0007"/>
    <x v="66"/>
    <n v="0.05"/>
    <x v="1632"/>
    <s v="SO0587-PD0007"/>
    <x v="9"/>
    <s v="Golf"/>
  </r>
  <r>
    <s v="SO0587"/>
    <x v="366"/>
    <s v="PD0020"/>
    <x v="14"/>
    <n v="0.21"/>
    <x v="1633"/>
    <s v="SO0587-PD0020"/>
    <x v="8"/>
    <s v="Gym &amp; Fitness"/>
  </r>
  <r>
    <s v="SO0588"/>
    <x v="367"/>
    <s v="PD0006"/>
    <x v="89"/>
    <n v="0.17"/>
    <x v="1634"/>
    <s v="SO0588-PD0006"/>
    <x v="13"/>
    <s v="Golf"/>
  </r>
  <r>
    <s v="SO0588"/>
    <x v="367"/>
    <s v="PD0011"/>
    <x v="64"/>
    <n v="0.13"/>
    <x v="1635"/>
    <s v="SO0588-PD0011"/>
    <x v="2"/>
    <s v="Bicycle"/>
  </r>
  <r>
    <s v="SO0588"/>
    <x v="367"/>
    <s v="PD0013"/>
    <x v="65"/>
    <n v="0.13"/>
    <x v="1636"/>
    <s v="SO0588-PD0013"/>
    <x v="16"/>
    <s v="Basketball"/>
  </r>
  <r>
    <s v="SO0589"/>
    <x v="368"/>
    <s v="PD0014"/>
    <x v="26"/>
    <n v="0.08"/>
    <x v="1637"/>
    <s v="SO0589-PD0014"/>
    <x v="4"/>
    <s v="Futsal"/>
  </r>
  <r>
    <s v="SO0589"/>
    <x v="368"/>
    <s v="PD0016"/>
    <x v="83"/>
    <n v="0.08"/>
    <x v="1638"/>
    <s v="SO0589-PD0016"/>
    <x v="18"/>
    <s v="Gym &amp; Fitness"/>
  </r>
  <r>
    <s v="SO0589"/>
    <x v="368"/>
    <s v="PD0006"/>
    <x v="117"/>
    <n v="0.15"/>
    <x v="1639"/>
    <s v="SO0589-PD0006"/>
    <x v="13"/>
    <s v="Golf"/>
  </r>
  <r>
    <s v="SO0590"/>
    <x v="369"/>
    <s v="PD0015"/>
    <x v="121"/>
    <n v="0.17"/>
    <x v="1640"/>
    <s v="SO0590-PD0015"/>
    <x v="1"/>
    <s v="Gym &amp; Fitness"/>
  </r>
  <r>
    <s v="SO0590"/>
    <x v="369"/>
    <s v="PD0003"/>
    <x v="43"/>
    <n v="0.21"/>
    <x v="1641"/>
    <s v="SO0590-PD0003"/>
    <x v="14"/>
    <s v="Billiard"/>
  </r>
  <r>
    <s v="SO0591"/>
    <x v="370"/>
    <s v="PD0004"/>
    <x v="15"/>
    <n v="0.05"/>
    <x v="1642"/>
    <s v="SO0591-PD0004"/>
    <x v="15"/>
    <s v="Billiard"/>
  </r>
  <r>
    <s v="SO0592"/>
    <x v="370"/>
    <s v="PD0001"/>
    <x v="108"/>
    <n v="0.18"/>
    <x v="1643"/>
    <s v="SO0592-PD0001"/>
    <x v="12"/>
    <s v="Fishing Equipment"/>
  </r>
  <r>
    <s v="SO0592"/>
    <x v="370"/>
    <s v="PD0005"/>
    <x v="7"/>
    <n v="0.13"/>
    <x v="1644"/>
    <s v="SO0592-PD0005"/>
    <x v="19"/>
    <s v="Golf"/>
  </r>
  <r>
    <s v="SO0593"/>
    <x v="371"/>
    <s v="PD0008"/>
    <x v="89"/>
    <n v="0.25"/>
    <x v="1645"/>
    <s v="SO0593-PD0008"/>
    <x v="3"/>
    <s v="Outdoors Sport"/>
  </r>
  <r>
    <s v="SO0593"/>
    <x v="371"/>
    <s v="PD0013"/>
    <x v="10"/>
    <n v="0.15"/>
    <x v="1646"/>
    <s v="SO0593-PD0013"/>
    <x v="16"/>
    <s v="Basketball"/>
  </r>
  <r>
    <s v="SO0594"/>
    <x v="371"/>
    <s v="PD0014"/>
    <x v="19"/>
    <n v="0.21"/>
    <x v="1647"/>
    <s v="SO0594-PD0014"/>
    <x v="4"/>
    <s v="Futsal"/>
  </r>
  <r>
    <s v="SO0595"/>
    <x v="372"/>
    <s v="PD0011"/>
    <x v="92"/>
    <n v="0.05"/>
    <x v="1648"/>
    <s v="SO0595-PD0011"/>
    <x v="2"/>
    <s v="Bicycle"/>
  </r>
  <r>
    <s v="SO0595"/>
    <x v="372"/>
    <s v="PD0009"/>
    <x v="68"/>
    <n v="0.13"/>
    <x v="1649"/>
    <s v="SO0595-PD0009"/>
    <x v="10"/>
    <s v="Hiking &amp; Camping"/>
  </r>
  <r>
    <s v="SO0595"/>
    <x v="372"/>
    <s v="PD0018"/>
    <x v="31"/>
    <n v="7.0000000000000007E-2"/>
    <x v="1650"/>
    <s v="SO0595-PD0018"/>
    <x v="6"/>
    <s v="Gym &amp; Fitness"/>
  </r>
  <r>
    <s v="SO0596"/>
    <x v="373"/>
    <s v="PD0017"/>
    <x v="109"/>
    <n v="0.08"/>
    <x v="1651"/>
    <s v="SO0596-PD0017"/>
    <x v="17"/>
    <s v="Gym &amp; Fitness"/>
  </r>
  <r>
    <s v="SO0596"/>
    <x v="373"/>
    <s v="PD0002"/>
    <x v="108"/>
    <n v="0.12"/>
    <x v="1652"/>
    <s v="SO0596-PD0002"/>
    <x v="0"/>
    <s v="Fishing Equipment"/>
  </r>
  <r>
    <s v="SO0596"/>
    <x v="373"/>
    <s v="PD0015"/>
    <x v="78"/>
    <n v="0.12"/>
    <x v="1653"/>
    <s v="SO0596-PD0015"/>
    <x v="1"/>
    <s v="Gym &amp; Fitness"/>
  </r>
  <r>
    <s v="SO0597"/>
    <x v="373"/>
    <s v="PD0004"/>
    <x v="84"/>
    <n v="0.06"/>
    <x v="1654"/>
    <s v="SO0597-PD0004"/>
    <x v="15"/>
    <s v="Billiard"/>
  </r>
  <r>
    <s v="SO0598"/>
    <x v="374"/>
    <s v="PD0010"/>
    <x v="93"/>
    <n v="0.05"/>
    <x v="1655"/>
    <s v="SO0598-PD0010"/>
    <x v="5"/>
    <s v="Hiking &amp; Camping"/>
  </r>
  <r>
    <s v="SO0598"/>
    <x v="374"/>
    <s v="PD0011"/>
    <x v="72"/>
    <n v="0.12"/>
    <x v="1656"/>
    <s v="SO0598-PD0011"/>
    <x v="2"/>
    <s v="Bicycle"/>
  </r>
  <r>
    <s v="SO0598"/>
    <x v="374"/>
    <s v="PD0006"/>
    <x v="109"/>
    <n v="7.0000000000000007E-2"/>
    <x v="1657"/>
    <s v="SO0598-PD0006"/>
    <x v="13"/>
    <s v="Golf"/>
  </r>
  <r>
    <s v="SO0598"/>
    <x v="374"/>
    <s v="PD0012"/>
    <x v="86"/>
    <n v="0.14000000000000001"/>
    <x v="1658"/>
    <s v="SO0598-PD0012"/>
    <x v="7"/>
    <s v="Bicycle"/>
  </r>
  <r>
    <s v="SO0599"/>
    <x v="375"/>
    <s v="PD0012"/>
    <x v="32"/>
    <n v="0.16"/>
    <x v="1659"/>
    <s v="SO0599-PD0012"/>
    <x v="7"/>
    <s v="Bicycle"/>
  </r>
  <r>
    <s v="SO0599"/>
    <x v="375"/>
    <s v="PD0002"/>
    <x v="37"/>
    <n v="0.22"/>
    <x v="1660"/>
    <s v="SO0599-PD0002"/>
    <x v="0"/>
    <s v="Fishing Equipment"/>
  </r>
  <r>
    <s v="SO0599"/>
    <x v="375"/>
    <s v="PD0019"/>
    <x v="46"/>
    <n v="0.24"/>
    <x v="1661"/>
    <s v="SO0599-PD0019"/>
    <x v="11"/>
    <s v="Gym &amp; Fitness"/>
  </r>
  <r>
    <s v="SO0599"/>
    <x v="375"/>
    <s v="PD0018"/>
    <x v="32"/>
    <n v="0.19"/>
    <x v="1662"/>
    <s v="SO0599-PD0018"/>
    <x v="6"/>
    <s v="Gym &amp; Fitness"/>
  </r>
  <r>
    <s v="SO0600"/>
    <x v="376"/>
    <s v="PD0008"/>
    <x v="40"/>
    <n v="0.24"/>
    <x v="1663"/>
    <s v="SO0600-PD0008"/>
    <x v="3"/>
    <s v="Outdoors Sport"/>
  </r>
  <r>
    <s v="SO0600"/>
    <x v="376"/>
    <s v="PD0020"/>
    <x v="18"/>
    <n v="0.25"/>
    <x v="1664"/>
    <s v="SO0600-PD0020"/>
    <x v="8"/>
    <s v="Gym &amp; Fitness"/>
  </r>
  <r>
    <s v="SO0601"/>
    <x v="376"/>
    <s v="PD0018"/>
    <x v="20"/>
    <n v="0.22"/>
    <x v="1665"/>
    <s v="SO0601-PD0018"/>
    <x v="6"/>
    <s v="Gym &amp; Fitness"/>
  </r>
  <r>
    <s v="SO0601"/>
    <x v="376"/>
    <s v="PD0016"/>
    <x v="34"/>
    <n v="0.16"/>
    <x v="1666"/>
    <s v="SO0601-PD0016"/>
    <x v="18"/>
    <s v="Gym &amp; Fitness"/>
  </r>
  <r>
    <s v="SO0602"/>
    <x v="377"/>
    <s v="PD0015"/>
    <x v="79"/>
    <n v="0.2"/>
    <x v="1667"/>
    <s v="SO0602-PD0015"/>
    <x v="1"/>
    <s v="Gym &amp; Fitness"/>
  </r>
  <r>
    <s v="SO0603"/>
    <x v="377"/>
    <s v="PD0001"/>
    <x v="26"/>
    <n v="0.14000000000000001"/>
    <x v="1668"/>
    <s v="SO0603-PD0001"/>
    <x v="12"/>
    <s v="Fishing Equipment"/>
  </r>
  <r>
    <s v="SO0603"/>
    <x v="377"/>
    <s v="PD0006"/>
    <x v="109"/>
    <n v="0.2"/>
    <x v="1669"/>
    <s v="SO0603-PD0006"/>
    <x v="13"/>
    <s v="Golf"/>
  </r>
  <r>
    <s v="SO0603"/>
    <x v="377"/>
    <s v="PD0003"/>
    <x v="40"/>
    <n v="0.18"/>
    <x v="1670"/>
    <s v="SO0603-PD0003"/>
    <x v="14"/>
    <s v="Billiard"/>
  </r>
  <r>
    <s v="SO0604"/>
    <x v="378"/>
    <s v="PD0019"/>
    <x v="75"/>
    <n v="0.14000000000000001"/>
    <x v="1527"/>
    <s v="SO0604-PD0019"/>
    <x v="11"/>
    <s v="Gym &amp; Fitness"/>
  </r>
  <r>
    <s v="SO0604"/>
    <x v="378"/>
    <s v="PD0005"/>
    <x v="46"/>
    <n v="0.2"/>
    <x v="1671"/>
    <s v="SO0604-PD0005"/>
    <x v="19"/>
    <s v="Golf"/>
  </r>
  <r>
    <s v="SO0605"/>
    <x v="379"/>
    <s v="PD0013"/>
    <x v="18"/>
    <n v="0.09"/>
    <x v="1672"/>
    <s v="SO0605-PD0013"/>
    <x v="16"/>
    <s v="Basketball"/>
  </r>
  <r>
    <s v="SO0605"/>
    <x v="379"/>
    <s v="PD0004"/>
    <x v="69"/>
    <n v="0.1"/>
    <x v="1673"/>
    <s v="SO0605-PD0004"/>
    <x v="15"/>
    <s v="Billiard"/>
  </r>
  <r>
    <s v="SO0605"/>
    <x v="379"/>
    <s v="PD0011"/>
    <x v="49"/>
    <n v="0.25"/>
    <x v="1674"/>
    <s v="SO0605-PD0011"/>
    <x v="2"/>
    <s v="Bicycle"/>
  </r>
  <r>
    <s v="SO0606"/>
    <x v="379"/>
    <s v="PD0003"/>
    <x v="29"/>
    <n v="0.06"/>
    <x v="1675"/>
    <s v="SO0606-PD0003"/>
    <x v="14"/>
    <s v="Billiard"/>
  </r>
  <r>
    <s v="SO0606"/>
    <x v="379"/>
    <s v="PD0020"/>
    <x v="121"/>
    <n v="0.24"/>
    <x v="1676"/>
    <s v="SO0606-PD0020"/>
    <x v="8"/>
    <s v="Gym &amp; Fitness"/>
  </r>
  <r>
    <s v="SO0607"/>
    <x v="380"/>
    <s v="PD0010"/>
    <x v="104"/>
    <n v="0.17"/>
    <x v="1677"/>
    <s v="SO0607-PD0010"/>
    <x v="5"/>
    <s v="Hiking &amp; Camping"/>
  </r>
  <r>
    <s v="SO0607"/>
    <x v="380"/>
    <s v="PD0002"/>
    <x v="74"/>
    <n v="0.23"/>
    <x v="1678"/>
    <s v="SO0607-PD0002"/>
    <x v="0"/>
    <s v="Fishing Equipment"/>
  </r>
  <r>
    <s v="SO0608"/>
    <x v="381"/>
    <s v="PD0012"/>
    <x v="106"/>
    <n v="0.09"/>
    <x v="1679"/>
    <s v="SO0608-PD0012"/>
    <x v="7"/>
    <s v="Bicycle"/>
  </r>
  <r>
    <s v="SO0609"/>
    <x v="381"/>
    <s v="PD0004"/>
    <x v="31"/>
    <n v="0.16"/>
    <x v="1680"/>
    <s v="SO0609-PD0004"/>
    <x v="15"/>
    <s v="Billiard"/>
  </r>
  <r>
    <s v="SO0609"/>
    <x v="381"/>
    <s v="PD0007"/>
    <x v="120"/>
    <n v="0.06"/>
    <x v="1681"/>
    <s v="SO0609-PD0007"/>
    <x v="9"/>
    <s v="Golf"/>
  </r>
  <r>
    <s v="SO0609"/>
    <x v="381"/>
    <s v="PD0010"/>
    <x v="107"/>
    <n v="0.25"/>
    <x v="1682"/>
    <s v="SO0609-PD0010"/>
    <x v="5"/>
    <s v="Hiking &amp; Camping"/>
  </r>
  <r>
    <s v="SO0609"/>
    <x v="381"/>
    <s v="PD0014"/>
    <x v="39"/>
    <n v="0.24"/>
    <x v="1683"/>
    <s v="SO0609-PD0014"/>
    <x v="4"/>
    <s v="Futsal"/>
  </r>
  <r>
    <s v="SO0609"/>
    <x v="381"/>
    <s v="PD0016"/>
    <x v="7"/>
    <n v="0.1"/>
    <x v="1684"/>
    <s v="SO0609-PD0016"/>
    <x v="18"/>
    <s v="Gym &amp; Fitness"/>
  </r>
  <r>
    <s v="SO0610"/>
    <x v="382"/>
    <s v="PD0020"/>
    <x v="48"/>
    <n v="0.09"/>
    <x v="1685"/>
    <s v="SO0610-PD0020"/>
    <x v="8"/>
    <s v="Gym &amp; Fitness"/>
  </r>
  <r>
    <s v="SO0610"/>
    <x v="382"/>
    <s v="PD0002"/>
    <x v="82"/>
    <n v="0.11"/>
    <x v="1686"/>
    <s v="SO0610-PD0002"/>
    <x v="0"/>
    <s v="Fishing Equipment"/>
  </r>
  <r>
    <s v="SO0610"/>
    <x v="382"/>
    <s v="PD0018"/>
    <x v="31"/>
    <n v="0.06"/>
    <x v="1687"/>
    <s v="SO0610-PD0018"/>
    <x v="6"/>
    <s v="Gym &amp; Fitness"/>
  </r>
  <r>
    <s v="SO0611"/>
    <x v="383"/>
    <s v="PD0005"/>
    <x v="61"/>
    <n v="0.2"/>
    <x v="1688"/>
    <s v="SO0611-PD0005"/>
    <x v="19"/>
    <s v="Golf"/>
  </r>
  <r>
    <s v="SO0611"/>
    <x v="383"/>
    <s v="PD0007"/>
    <x v="83"/>
    <n v="0.23"/>
    <x v="1689"/>
    <s v="SO0611-PD0007"/>
    <x v="9"/>
    <s v="Golf"/>
  </r>
  <r>
    <s v="SO0612"/>
    <x v="384"/>
    <s v="PD0015"/>
    <x v="23"/>
    <n v="0.06"/>
    <x v="1690"/>
    <s v="SO0612-PD0015"/>
    <x v="1"/>
    <s v="Gym &amp; Fitness"/>
  </r>
  <r>
    <s v="SO0612"/>
    <x v="384"/>
    <s v="PD0020"/>
    <x v="40"/>
    <n v="0.12"/>
    <x v="1691"/>
    <s v="SO0612-PD0020"/>
    <x v="8"/>
    <s v="Gym &amp; Fitness"/>
  </r>
  <r>
    <s v="SO0612"/>
    <x v="384"/>
    <s v="PD0008"/>
    <x v="71"/>
    <n v="0.08"/>
    <x v="1692"/>
    <s v="SO0612-PD0008"/>
    <x v="3"/>
    <s v="Outdoors Sport"/>
  </r>
  <r>
    <s v="SO0613"/>
    <x v="384"/>
    <s v="PD0012"/>
    <x v="25"/>
    <n v="7.0000000000000007E-2"/>
    <x v="1693"/>
    <s v="SO0613-PD0012"/>
    <x v="7"/>
    <s v="Bicycle"/>
  </r>
  <r>
    <s v="SO0613"/>
    <x v="384"/>
    <s v="PD0011"/>
    <x v="94"/>
    <n v="0.11"/>
    <x v="1694"/>
    <s v="SO0613-PD0011"/>
    <x v="2"/>
    <s v="Bicycle"/>
  </r>
  <r>
    <s v="SO0614"/>
    <x v="385"/>
    <s v="PD0009"/>
    <x v="41"/>
    <n v="0.23"/>
    <x v="1695"/>
    <s v="SO0614-PD0009"/>
    <x v="10"/>
    <s v="Hiking &amp; Camping"/>
  </r>
  <r>
    <s v="SO0614"/>
    <x v="385"/>
    <s v="PD0020"/>
    <x v="36"/>
    <n v="0.18"/>
    <x v="1696"/>
    <s v="SO0614-PD0020"/>
    <x v="8"/>
    <s v="Gym &amp; Fitness"/>
  </r>
  <r>
    <s v="SO0614"/>
    <x v="385"/>
    <s v="PD0003"/>
    <x v="63"/>
    <n v="0.06"/>
    <x v="1697"/>
    <s v="SO0614-PD0003"/>
    <x v="14"/>
    <s v="Billiard"/>
  </r>
  <r>
    <s v="SO0614"/>
    <x v="385"/>
    <s v="PD0013"/>
    <x v="113"/>
    <n v="0.15"/>
    <x v="1698"/>
    <s v="SO0614-PD0013"/>
    <x v="16"/>
    <s v="Basketball"/>
  </r>
  <r>
    <s v="SO0614"/>
    <x v="385"/>
    <s v="PD0004"/>
    <x v="63"/>
    <n v="0.1"/>
    <x v="1699"/>
    <s v="SO0614-PD0004"/>
    <x v="15"/>
    <s v="Billiard"/>
  </r>
  <r>
    <s v="SO0614"/>
    <x v="385"/>
    <s v="PD0015"/>
    <x v="92"/>
    <n v="0.19"/>
    <x v="1700"/>
    <s v="SO0614-PD0015"/>
    <x v="1"/>
    <s v="Gym &amp; Fitness"/>
  </r>
  <r>
    <s v="SO0614"/>
    <x v="385"/>
    <s v="PD0016"/>
    <x v="84"/>
    <n v="0.21"/>
    <x v="1701"/>
    <s v="SO0614-PD0016"/>
    <x v="18"/>
    <s v="Gym &amp; Fitness"/>
  </r>
  <r>
    <s v="SO0616"/>
    <x v="386"/>
    <s v="PD0009"/>
    <x v="74"/>
    <n v="0.15"/>
    <x v="1702"/>
    <s v="SO0616-PD0009"/>
    <x v="10"/>
    <s v="Hiking &amp; Camping"/>
  </r>
  <r>
    <s v="SO0616"/>
    <x v="386"/>
    <s v="PD0005"/>
    <x v="84"/>
    <n v="0.1"/>
    <x v="1703"/>
    <s v="SO0616-PD0005"/>
    <x v="19"/>
    <s v="Golf"/>
  </r>
  <r>
    <s v="SO0616"/>
    <x v="386"/>
    <s v="PD0006"/>
    <x v="23"/>
    <n v="0.2"/>
    <x v="1704"/>
    <s v="SO0616-PD0006"/>
    <x v="13"/>
    <s v="Golf"/>
  </r>
  <r>
    <s v="SO0617"/>
    <x v="387"/>
    <s v="PD0009"/>
    <x v="29"/>
    <n v="0.19"/>
    <x v="1705"/>
    <s v="SO0617-PD0009"/>
    <x v="10"/>
    <s v="Hiking &amp; Camping"/>
  </r>
  <r>
    <s v="SO0617"/>
    <x v="387"/>
    <s v="PD0020"/>
    <x v="18"/>
    <n v="0.23"/>
    <x v="1706"/>
    <s v="SO0617-PD0020"/>
    <x v="8"/>
    <s v="Gym &amp; Fitness"/>
  </r>
  <r>
    <s v="SO0618"/>
    <x v="387"/>
    <s v="PD0002"/>
    <x v="8"/>
    <n v="0.25"/>
    <x v="1707"/>
    <s v="SO0618-PD0002"/>
    <x v="0"/>
    <s v="Fishing Equipment"/>
  </r>
  <r>
    <s v="SO0618"/>
    <x v="387"/>
    <s v="PD0007"/>
    <x v="26"/>
    <n v="0.06"/>
    <x v="1708"/>
    <s v="SO0618-PD0007"/>
    <x v="9"/>
    <s v="Golf"/>
  </r>
  <r>
    <s v="SO0619"/>
    <x v="387"/>
    <s v="PD0016"/>
    <x v="9"/>
    <n v="0.14000000000000001"/>
    <x v="1709"/>
    <s v="SO0619-PD0016"/>
    <x v="18"/>
    <s v="Gym &amp; Fitness"/>
  </r>
  <r>
    <s v="SO0622"/>
    <x v="388"/>
    <s v="PD0017"/>
    <x v="114"/>
    <n v="0.24"/>
    <x v="1710"/>
    <s v="SO0622-PD0017"/>
    <x v="17"/>
    <s v="Gym &amp; Fitness"/>
  </r>
  <r>
    <s v="SO0623"/>
    <x v="389"/>
    <s v="PD0019"/>
    <x v="62"/>
    <n v="0.05"/>
    <x v="1711"/>
    <s v="SO0623-PD0019"/>
    <x v="11"/>
    <s v="Gym &amp; Fitness"/>
  </r>
  <r>
    <s v="SO0623"/>
    <x v="389"/>
    <s v="PD0004"/>
    <x v="120"/>
    <n v="0.2"/>
    <x v="1712"/>
    <s v="SO0623-PD0004"/>
    <x v="15"/>
    <s v="Billiard"/>
  </r>
  <r>
    <s v="SO0624"/>
    <x v="390"/>
    <s v="PD0006"/>
    <x v="34"/>
    <n v="0.09"/>
    <x v="1713"/>
    <s v="SO0624-PD0006"/>
    <x v="13"/>
    <s v="Golf"/>
  </r>
  <r>
    <s v="SO0624"/>
    <x v="390"/>
    <s v="PD0020"/>
    <x v="95"/>
    <n v="0.17"/>
    <x v="1714"/>
    <s v="SO0624-PD0020"/>
    <x v="8"/>
    <s v="Gym &amp; Fitness"/>
  </r>
  <r>
    <s v="SO0624"/>
    <x v="390"/>
    <s v="PD0012"/>
    <x v="98"/>
    <n v="0.18"/>
    <x v="1715"/>
    <s v="SO0624-PD0012"/>
    <x v="7"/>
    <s v="Bicycle"/>
  </r>
  <r>
    <s v="SO0625"/>
    <x v="391"/>
    <s v="PD0017"/>
    <x v="121"/>
    <n v="0.16"/>
    <x v="1716"/>
    <s v="SO0625-PD0017"/>
    <x v="17"/>
    <s v="Gym &amp; Fitness"/>
  </r>
  <r>
    <s v="SO0625"/>
    <x v="391"/>
    <s v="PD0009"/>
    <x v="73"/>
    <n v="0.25"/>
    <x v="1717"/>
    <s v="SO0625-PD0009"/>
    <x v="10"/>
    <s v="Hiking &amp; Camping"/>
  </r>
  <r>
    <s v="SO0625"/>
    <x v="391"/>
    <s v="PD0006"/>
    <x v="34"/>
    <n v="7.0000000000000007E-2"/>
    <x v="1718"/>
    <s v="SO0625-PD0006"/>
    <x v="13"/>
    <s v="Golf"/>
  </r>
  <r>
    <s v="SO0625"/>
    <x v="391"/>
    <s v="PD0010"/>
    <x v="6"/>
    <n v="0.12"/>
    <x v="1719"/>
    <s v="SO0625-PD0010"/>
    <x v="5"/>
    <s v="Hiking &amp; Camping"/>
  </r>
  <r>
    <s v="SO0626"/>
    <x v="392"/>
    <s v="PD0008"/>
    <x v="29"/>
    <n v="0.22"/>
    <x v="1720"/>
    <s v="SO0626-PD0008"/>
    <x v="3"/>
    <s v="Outdoors Sport"/>
  </r>
  <r>
    <s v="SO0626"/>
    <x v="392"/>
    <s v="PD0007"/>
    <x v="113"/>
    <n v="0.06"/>
    <x v="1721"/>
    <s v="SO0626-PD0007"/>
    <x v="9"/>
    <s v="Golf"/>
  </r>
  <r>
    <s v="SO0626"/>
    <x v="392"/>
    <s v="PD0003"/>
    <x v="16"/>
    <n v="0.12"/>
    <x v="1722"/>
    <s v="SO0626-PD0003"/>
    <x v="14"/>
    <s v="Billiard"/>
  </r>
  <r>
    <s v="SO0626"/>
    <x v="392"/>
    <s v="PD0004"/>
    <x v="62"/>
    <n v="0.14000000000000001"/>
    <x v="1723"/>
    <s v="SO0626-PD0004"/>
    <x v="15"/>
    <s v="Billiard"/>
  </r>
  <r>
    <s v="SO0627"/>
    <x v="393"/>
    <s v="PD0016"/>
    <x v="49"/>
    <n v="0.12"/>
    <x v="1724"/>
    <s v="SO0627-PD0016"/>
    <x v="18"/>
    <s v="Gym &amp; Fitness"/>
  </r>
  <r>
    <s v="SO0627"/>
    <x v="393"/>
    <s v="PD0017"/>
    <x v="73"/>
    <n v="0.24"/>
    <x v="1725"/>
    <s v="SO0627-PD0017"/>
    <x v="17"/>
    <s v="Gym &amp; Fitness"/>
  </r>
  <r>
    <s v="SO0627"/>
    <x v="393"/>
    <s v="PD0003"/>
    <x v="94"/>
    <n v="0.05"/>
    <x v="1726"/>
    <s v="SO0627-PD0003"/>
    <x v="14"/>
    <s v="Billiard"/>
  </r>
  <r>
    <s v="SO0627"/>
    <x v="393"/>
    <s v="PD0013"/>
    <x v="76"/>
    <n v="0.2"/>
    <x v="1727"/>
    <s v="SO0627-PD0013"/>
    <x v="16"/>
    <s v="Basketball"/>
  </r>
  <r>
    <s v="SO0628"/>
    <x v="394"/>
    <s v="PD0014"/>
    <x v="27"/>
    <n v="0.05"/>
    <x v="1728"/>
    <s v="SO0628-PD0014"/>
    <x v="4"/>
    <s v="Futsal"/>
  </r>
  <r>
    <s v="SO0628"/>
    <x v="394"/>
    <s v="PD0007"/>
    <x v="59"/>
    <n v="0.09"/>
    <x v="1729"/>
    <s v="SO0628-PD0007"/>
    <x v="9"/>
    <s v="Golf"/>
  </r>
  <r>
    <s v="SO0628"/>
    <x v="394"/>
    <s v="PD0019"/>
    <x v="61"/>
    <n v="0.16"/>
    <x v="1730"/>
    <s v="SO0628-PD0019"/>
    <x v="11"/>
    <s v="Gym &amp; Fitness"/>
  </r>
  <r>
    <s v="SO0629"/>
    <x v="395"/>
    <s v="PD0015"/>
    <x v="108"/>
    <n v="0.17"/>
    <x v="1731"/>
    <s v="SO0629-PD0015"/>
    <x v="1"/>
    <s v="Gym &amp; Fitness"/>
  </r>
  <r>
    <s v="SO0629"/>
    <x v="395"/>
    <s v="PD0019"/>
    <x v="14"/>
    <n v="0.21"/>
    <x v="1732"/>
    <s v="SO0629-PD0019"/>
    <x v="11"/>
    <s v="Gym &amp; Fitness"/>
  </r>
  <r>
    <s v="SO0629"/>
    <x v="395"/>
    <s v="PD0006"/>
    <x v="63"/>
    <n v="0.08"/>
    <x v="1733"/>
    <s v="SO0629-PD0006"/>
    <x v="13"/>
    <s v="Golf"/>
  </r>
  <r>
    <s v="SO0630"/>
    <x v="396"/>
    <s v="PD0007"/>
    <x v="101"/>
    <n v="0.18"/>
    <x v="1734"/>
    <s v="SO0630-PD0007"/>
    <x v="9"/>
    <s v="Golf"/>
  </r>
  <r>
    <s v="SO0630"/>
    <x v="396"/>
    <s v="PD0018"/>
    <x v="8"/>
    <n v="0.06"/>
    <x v="1735"/>
    <s v="SO0630-PD0018"/>
    <x v="6"/>
    <s v="Gym &amp; Fitness"/>
  </r>
  <r>
    <s v="SO0630"/>
    <x v="396"/>
    <s v="PD0001"/>
    <x v="36"/>
    <n v="0.12"/>
    <x v="1736"/>
    <s v="SO0630-PD0001"/>
    <x v="12"/>
    <s v="Fishing Equipment"/>
  </r>
  <r>
    <s v="SO0631"/>
    <x v="397"/>
    <s v="PD0006"/>
    <x v="0"/>
    <n v="0.23"/>
    <x v="1737"/>
    <s v="SO0631-PD0006"/>
    <x v="13"/>
    <s v="Golf"/>
  </r>
  <r>
    <s v="SO0631"/>
    <x v="397"/>
    <s v="PD0019"/>
    <x v="99"/>
    <n v="0.19"/>
    <x v="1738"/>
    <s v="SO0631-PD0019"/>
    <x v="11"/>
    <s v="Gym &amp; Fitness"/>
  </r>
  <r>
    <s v="SO0631"/>
    <x v="397"/>
    <s v="PD0003"/>
    <x v="35"/>
    <n v="0.17"/>
    <x v="1739"/>
    <s v="SO0631-PD0003"/>
    <x v="14"/>
    <s v="Billiard"/>
  </r>
  <r>
    <s v="SO0632"/>
    <x v="398"/>
    <s v="PD0014"/>
    <x v="85"/>
    <n v="0.14000000000000001"/>
    <x v="1740"/>
    <s v="SO0632-PD0014"/>
    <x v="4"/>
    <s v="Futsal"/>
  </r>
  <r>
    <s v="SO0632"/>
    <x v="398"/>
    <s v="PD0019"/>
    <x v="47"/>
    <n v="0.08"/>
    <x v="1741"/>
    <s v="SO0632-PD0019"/>
    <x v="11"/>
    <s v="Gym &amp; Fitness"/>
  </r>
  <r>
    <s v="SO0633"/>
    <x v="399"/>
    <s v="PD0007"/>
    <x v="29"/>
    <n v="0.09"/>
    <x v="1742"/>
    <s v="SO0633-PD0007"/>
    <x v="9"/>
    <s v="Golf"/>
  </r>
  <r>
    <s v="SO0633"/>
    <x v="399"/>
    <s v="PD0012"/>
    <x v="4"/>
    <n v="0.06"/>
    <x v="1743"/>
    <s v="SO0633-PD0012"/>
    <x v="7"/>
    <s v="Bicycle"/>
  </r>
  <r>
    <s v="SO0633"/>
    <x v="399"/>
    <s v="PD0008"/>
    <x v="73"/>
    <n v="0.11"/>
    <x v="1744"/>
    <s v="SO0633-PD0008"/>
    <x v="3"/>
    <s v="Outdoors Sport"/>
  </r>
  <r>
    <s v="SO0634"/>
    <x v="399"/>
    <s v="PD0015"/>
    <x v="13"/>
    <n v="0.15"/>
    <x v="1745"/>
    <s v="SO0634-PD0015"/>
    <x v="1"/>
    <s v="Gym &amp; Fitness"/>
  </r>
  <r>
    <s v="SO0634"/>
    <x v="399"/>
    <s v="PD0014"/>
    <x v="56"/>
    <n v="0.15"/>
    <x v="1746"/>
    <s v="SO0634-PD0014"/>
    <x v="4"/>
    <s v="Futsal"/>
  </r>
  <r>
    <s v="SO0635"/>
    <x v="400"/>
    <s v="PD0005"/>
    <x v="76"/>
    <n v="0.15"/>
    <x v="1747"/>
    <s v="SO0635-PD0005"/>
    <x v="19"/>
    <s v="Golf"/>
  </r>
  <r>
    <s v="SO0635"/>
    <x v="400"/>
    <s v="PD0018"/>
    <x v="40"/>
    <n v="0.11"/>
    <x v="1748"/>
    <s v="SO0635-PD0018"/>
    <x v="6"/>
    <s v="Gym &amp; Fitness"/>
  </r>
  <r>
    <s v="SO0635"/>
    <x v="400"/>
    <s v="PD0007"/>
    <x v="102"/>
    <n v="0.23"/>
    <x v="1749"/>
    <s v="SO0635-PD0007"/>
    <x v="9"/>
    <s v="Golf"/>
  </r>
  <r>
    <s v="SO0635"/>
    <x v="400"/>
    <s v="PD0002"/>
    <x v="10"/>
    <n v="0.12"/>
    <x v="1750"/>
    <s v="SO0635-PD0002"/>
    <x v="0"/>
    <s v="Fishing Equipment"/>
  </r>
  <r>
    <s v="SO0635"/>
    <x v="400"/>
    <s v="PD0001"/>
    <x v="71"/>
    <n v="0.06"/>
    <x v="1751"/>
    <s v="SO0635-PD0001"/>
    <x v="12"/>
    <s v="Fishing Equipment"/>
  </r>
  <r>
    <s v="SO0635"/>
    <x v="400"/>
    <s v="PD0009"/>
    <x v="77"/>
    <n v="0.21"/>
    <x v="1752"/>
    <s v="SO0635-PD0009"/>
    <x v="10"/>
    <s v="Hiking &amp; Camping"/>
  </r>
  <r>
    <s v="SO0636"/>
    <x v="401"/>
    <s v="PD0011"/>
    <x v="103"/>
    <n v="0.24"/>
    <x v="1753"/>
    <s v="SO0636-PD0011"/>
    <x v="2"/>
    <s v="Bicycle"/>
  </r>
  <r>
    <s v="SO0636"/>
    <x v="401"/>
    <s v="PD0018"/>
    <x v="38"/>
    <n v="0.19"/>
    <x v="1754"/>
    <s v="SO0636-PD0018"/>
    <x v="6"/>
    <s v="Gym &amp; Fitness"/>
  </r>
  <r>
    <s v="SO0637"/>
    <x v="402"/>
    <s v="PD0017"/>
    <x v="59"/>
    <n v="0.14000000000000001"/>
    <x v="1755"/>
    <s v="SO0637-PD0017"/>
    <x v="17"/>
    <s v="Gym &amp; Fitness"/>
  </r>
  <r>
    <s v="SO0637"/>
    <x v="402"/>
    <s v="PD0006"/>
    <x v="39"/>
    <n v="0.05"/>
    <x v="1756"/>
    <s v="SO0637-PD0006"/>
    <x v="13"/>
    <s v="Golf"/>
  </r>
  <r>
    <s v="SO0637"/>
    <x v="402"/>
    <s v="PD0001"/>
    <x v="50"/>
    <n v="0.22"/>
    <x v="1757"/>
    <s v="SO0637-PD0001"/>
    <x v="12"/>
    <s v="Fishing Equipment"/>
  </r>
  <r>
    <s v="SO0638"/>
    <x v="402"/>
    <s v="PD0008"/>
    <x v="42"/>
    <n v="0.08"/>
    <x v="538"/>
    <s v="SO0638-PD0008"/>
    <x v="3"/>
    <s v="Outdoors Sport"/>
  </r>
  <r>
    <s v="SO0638"/>
    <x v="402"/>
    <s v="PD0015"/>
    <x v="10"/>
    <n v="0.24"/>
    <x v="1758"/>
    <s v="SO0638-PD0015"/>
    <x v="1"/>
    <s v="Gym &amp; Fitness"/>
  </r>
  <r>
    <s v="SO0638"/>
    <x v="402"/>
    <s v="PD0014"/>
    <x v="42"/>
    <n v="0.14000000000000001"/>
    <x v="1759"/>
    <s v="SO0638-PD0014"/>
    <x v="4"/>
    <s v="Futsal"/>
  </r>
  <r>
    <s v="SO0639"/>
    <x v="403"/>
    <s v="PD0005"/>
    <x v="85"/>
    <n v="0.14000000000000001"/>
    <x v="1760"/>
    <s v="SO0639-PD0005"/>
    <x v="19"/>
    <s v="Golf"/>
  </r>
  <r>
    <s v="SO0639"/>
    <x v="403"/>
    <s v="PD0002"/>
    <x v="49"/>
    <n v="0.06"/>
    <x v="1761"/>
    <s v="SO0639-PD0002"/>
    <x v="0"/>
    <s v="Fishing Equipment"/>
  </r>
  <r>
    <s v="SO0639"/>
    <x v="403"/>
    <s v="PD0006"/>
    <x v="50"/>
    <n v="0.2"/>
    <x v="1762"/>
    <s v="SO0639-PD0006"/>
    <x v="13"/>
    <s v="Golf"/>
  </r>
  <r>
    <s v="SO0639"/>
    <x v="403"/>
    <s v="PD0010"/>
    <x v="5"/>
    <n v="0.21"/>
    <x v="1763"/>
    <s v="SO0639-PD0010"/>
    <x v="5"/>
    <s v="Hiking &amp; Camping"/>
  </r>
  <r>
    <s v="SO0640"/>
    <x v="404"/>
    <s v="PD0003"/>
    <x v="43"/>
    <n v="0.23"/>
    <x v="1764"/>
    <s v="SO0640-PD0003"/>
    <x v="14"/>
    <s v="Billiard"/>
  </r>
  <r>
    <s v="SO0640"/>
    <x v="404"/>
    <s v="PD0012"/>
    <x v="99"/>
    <n v="0.16"/>
    <x v="1765"/>
    <s v="SO0640-PD0012"/>
    <x v="7"/>
    <s v="Bicycle"/>
  </r>
  <r>
    <s v="SO0641"/>
    <x v="405"/>
    <s v="PD0004"/>
    <x v="52"/>
    <n v="0.06"/>
    <x v="1766"/>
    <s v="SO0641-PD0004"/>
    <x v="15"/>
    <s v="Billiard"/>
  </r>
  <r>
    <s v="SO0641"/>
    <x v="405"/>
    <s v="PD0009"/>
    <x v="37"/>
    <n v="0.14000000000000001"/>
    <x v="1767"/>
    <s v="SO0641-PD0009"/>
    <x v="10"/>
    <s v="Hiking &amp; Camping"/>
  </r>
  <r>
    <s v="SO0641"/>
    <x v="405"/>
    <s v="PD0001"/>
    <x v="101"/>
    <n v="0.14000000000000001"/>
    <x v="1768"/>
    <s v="SO0641-PD0001"/>
    <x v="12"/>
    <s v="Fishing Equipment"/>
  </r>
  <r>
    <s v="SO0642"/>
    <x v="405"/>
    <s v="PD0015"/>
    <x v="125"/>
    <n v="0.05"/>
    <x v="1769"/>
    <s v="SO0642-PD0015"/>
    <x v="1"/>
    <s v="Gym &amp; Fitness"/>
  </r>
  <r>
    <s v="SO0642"/>
    <x v="405"/>
    <s v="PD0002"/>
    <x v="121"/>
    <n v="0.19"/>
    <x v="1023"/>
    <s v="SO0642-PD0002"/>
    <x v="0"/>
    <s v="Fishing Equipment"/>
  </r>
  <r>
    <s v="SO0643"/>
    <x v="406"/>
    <s v="PD0006"/>
    <x v="9"/>
    <n v="0.12"/>
    <x v="1770"/>
    <s v="SO0643-PD0006"/>
    <x v="13"/>
    <s v="Golf"/>
  </r>
  <r>
    <s v="SO0643"/>
    <x v="406"/>
    <s v="PD0001"/>
    <x v="117"/>
    <n v="0.18"/>
    <x v="1771"/>
    <s v="SO0643-PD0001"/>
    <x v="12"/>
    <s v="Fishing Equipment"/>
  </r>
  <r>
    <s v="SO0643"/>
    <x v="406"/>
    <s v="PD0016"/>
    <x v="39"/>
    <n v="0.12"/>
    <x v="1772"/>
    <s v="SO0643-PD0016"/>
    <x v="18"/>
    <s v="Gym &amp; Fitness"/>
  </r>
  <r>
    <s v="SO0643"/>
    <x v="406"/>
    <s v="PD0007"/>
    <x v="53"/>
    <n v="0.17"/>
    <x v="1773"/>
    <s v="SO0643-PD0007"/>
    <x v="9"/>
    <s v="Golf"/>
  </r>
  <r>
    <s v="SO0643"/>
    <x v="406"/>
    <s v="PD0003"/>
    <x v="109"/>
    <n v="0.09"/>
    <x v="1774"/>
    <s v="SO0643-PD0003"/>
    <x v="14"/>
    <s v="Billiard"/>
  </r>
  <r>
    <s v="SO0643"/>
    <x v="406"/>
    <s v="PD0004"/>
    <x v="22"/>
    <n v="0.23"/>
    <x v="1775"/>
    <s v="SO0643-PD0004"/>
    <x v="15"/>
    <s v="Billiard"/>
  </r>
  <r>
    <s v="SO0643"/>
    <x v="406"/>
    <s v="PD0002"/>
    <x v="24"/>
    <n v="0.21"/>
    <x v="1165"/>
    <s v="SO0643-PD0002"/>
    <x v="0"/>
    <s v="Fishing Equipment"/>
  </r>
  <r>
    <s v="SO0644"/>
    <x v="407"/>
    <s v="PD0008"/>
    <x v="75"/>
    <n v="0.16"/>
    <x v="1776"/>
    <s v="SO0644-PD0008"/>
    <x v="3"/>
    <s v="Outdoors Sport"/>
  </r>
  <r>
    <s v="SO0644"/>
    <x v="407"/>
    <s v="PD0004"/>
    <x v="56"/>
    <n v="0.23"/>
    <x v="1777"/>
    <s v="SO0644-PD0004"/>
    <x v="15"/>
    <s v="Billiard"/>
  </r>
  <r>
    <s v="SO0645"/>
    <x v="408"/>
    <s v="PD0019"/>
    <x v="55"/>
    <n v="0.09"/>
    <x v="1778"/>
    <s v="SO0645-PD0019"/>
    <x v="11"/>
    <s v="Gym &amp; Fitness"/>
  </r>
  <r>
    <s v="SO0646"/>
    <x v="408"/>
    <s v="PD0008"/>
    <x v="88"/>
    <n v="0.09"/>
    <x v="1779"/>
    <s v="SO0646-PD0008"/>
    <x v="3"/>
    <s v="Outdoors Sport"/>
  </r>
  <r>
    <s v="SO0646"/>
    <x v="408"/>
    <s v="PD0017"/>
    <x v="123"/>
    <n v="0.19"/>
    <x v="1780"/>
    <s v="SO0646-PD0017"/>
    <x v="17"/>
    <s v="Gym &amp; Fitness"/>
  </r>
  <r>
    <s v="SO0646"/>
    <x v="408"/>
    <s v="PD0018"/>
    <x v="14"/>
    <n v="0.09"/>
    <x v="1781"/>
    <s v="SO0646-PD0018"/>
    <x v="6"/>
    <s v="Gym &amp; Fitness"/>
  </r>
  <r>
    <s v="SO0647"/>
    <x v="408"/>
    <s v="PD0006"/>
    <x v="101"/>
    <n v="7.0000000000000007E-2"/>
    <x v="1782"/>
    <s v="SO0647-PD0006"/>
    <x v="13"/>
    <s v="Golf"/>
  </r>
  <r>
    <s v="SO0647"/>
    <x v="408"/>
    <s v="PD0014"/>
    <x v="125"/>
    <n v="0.25"/>
    <x v="1783"/>
    <s v="SO0647-PD0014"/>
    <x v="4"/>
    <s v="Futsal"/>
  </r>
  <r>
    <s v="SO0648"/>
    <x v="409"/>
    <s v="PD0003"/>
    <x v="125"/>
    <n v="0.09"/>
    <x v="1784"/>
    <s v="SO0648-PD0003"/>
    <x v="14"/>
    <s v="Billiard"/>
  </r>
  <r>
    <s v="SO0648"/>
    <x v="409"/>
    <s v="PD0001"/>
    <x v="58"/>
    <n v="0.19"/>
    <x v="1785"/>
    <s v="SO0648-PD0001"/>
    <x v="12"/>
    <s v="Fishing Equipment"/>
  </r>
  <r>
    <s v="SO0648"/>
    <x v="409"/>
    <s v="PD0018"/>
    <x v="8"/>
    <n v="0.09"/>
    <x v="1786"/>
    <s v="SO0648-PD0018"/>
    <x v="6"/>
    <s v="Gym &amp; Fitness"/>
  </r>
  <r>
    <s v="SO0648"/>
    <x v="409"/>
    <s v="PD0014"/>
    <x v="47"/>
    <n v="0.16"/>
    <x v="1787"/>
    <s v="SO0648-PD0014"/>
    <x v="4"/>
    <s v="Futsal"/>
  </r>
  <r>
    <s v="SO0649"/>
    <x v="410"/>
    <s v="PD0008"/>
    <x v="46"/>
    <n v="0.05"/>
    <x v="1788"/>
    <s v="SO0649-PD0008"/>
    <x v="3"/>
    <s v="Outdoors Sport"/>
  </r>
  <r>
    <s v="SO0649"/>
    <x v="410"/>
    <s v="PD0003"/>
    <x v="89"/>
    <n v="7.0000000000000007E-2"/>
    <x v="1789"/>
    <s v="SO0649-PD0003"/>
    <x v="14"/>
    <s v="Billiard"/>
  </r>
  <r>
    <s v="SO0649"/>
    <x v="410"/>
    <s v="PD0005"/>
    <x v="20"/>
    <n v="0.12"/>
    <x v="1790"/>
    <s v="SO0649-PD0005"/>
    <x v="19"/>
    <s v="Golf"/>
  </r>
  <r>
    <s v="SO0649"/>
    <x v="410"/>
    <s v="PD0016"/>
    <x v="14"/>
    <n v="0.18"/>
    <x v="1791"/>
    <s v="SO0649-PD0016"/>
    <x v="18"/>
    <s v="Gym &amp; Fitness"/>
  </r>
  <r>
    <s v="SO0650"/>
    <x v="411"/>
    <s v="PD0014"/>
    <x v="86"/>
    <n v="0.22"/>
    <x v="1792"/>
    <s v="SO0650-PD0014"/>
    <x v="4"/>
    <s v="Futsal"/>
  </r>
  <r>
    <s v="SO0650"/>
    <x v="411"/>
    <s v="PD0011"/>
    <x v="30"/>
    <n v="0.19"/>
    <x v="1793"/>
    <s v="SO0650-PD0011"/>
    <x v="2"/>
    <s v="Bicycle"/>
  </r>
  <r>
    <s v="SO0650"/>
    <x v="411"/>
    <s v="PD0008"/>
    <x v="43"/>
    <n v="0.22"/>
    <x v="1794"/>
    <s v="SO0650-PD0008"/>
    <x v="3"/>
    <s v="Outdoors Sport"/>
  </r>
  <r>
    <s v="SO0650"/>
    <x v="411"/>
    <s v="PD0017"/>
    <x v="47"/>
    <n v="0.11"/>
    <x v="1795"/>
    <s v="SO0650-PD0017"/>
    <x v="17"/>
    <s v="Gym &amp; Fitness"/>
  </r>
  <r>
    <s v="SO0651"/>
    <x v="412"/>
    <s v="PD0003"/>
    <x v="2"/>
    <n v="0.13"/>
    <x v="1796"/>
    <s v="SO0651-PD0003"/>
    <x v="14"/>
    <s v="Billiard"/>
  </r>
  <r>
    <s v="SO0651"/>
    <x v="412"/>
    <s v="PD0018"/>
    <x v="33"/>
    <n v="0.11"/>
    <x v="1797"/>
    <s v="SO0651-PD0018"/>
    <x v="6"/>
    <s v="Gym &amp; Fitness"/>
  </r>
  <r>
    <s v="SO0652"/>
    <x v="413"/>
    <s v="PD0010"/>
    <x v="31"/>
    <n v="0.18"/>
    <x v="1798"/>
    <s v="SO0652-PD0010"/>
    <x v="5"/>
    <s v="Hiking &amp; Camping"/>
  </r>
  <r>
    <s v="SO0652"/>
    <x v="413"/>
    <s v="PD0003"/>
    <x v="43"/>
    <n v="0.25"/>
    <x v="1799"/>
    <s v="SO0652-PD0003"/>
    <x v="14"/>
    <s v="Billiard"/>
  </r>
  <r>
    <s v="SO0653"/>
    <x v="414"/>
    <s v="PD0016"/>
    <x v="116"/>
    <n v="0.13"/>
    <x v="1492"/>
    <s v="SO0653-PD0016"/>
    <x v="18"/>
    <s v="Gym &amp; Fitness"/>
  </r>
  <r>
    <s v="SO0653"/>
    <x v="414"/>
    <s v="PD0019"/>
    <x v="66"/>
    <n v="0.11"/>
    <x v="1800"/>
    <s v="SO0653-PD0019"/>
    <x v="11"/>
    <s v="Gym &amp; Fitness"/>
  </r>
  <r>
    <s v="SO0653"/>
    <x v="414"/>
    <s v="PD0017"/>
    <x v="7"/>
    <n v="0.19"/>
    <x v="1801"/>
    <s v="SO0653-PD0017"/>
    <x v="17"/>
    <s v="Gym &amp; Fitness"/>
  </r>
  <r>
    <s v="SO0654"/>
    <x v="414"/>
    <s v="PD0010"/>
    <x v="79"/>
    <n v="0.11"/>
    <x v="1802"/>
    <s v="SO0654-PD0010"/>
    <x v="5"/>
    <s v="Hiking &amp; Camping"/>
  </r>
  <r>
    <s v="SO0654"/>
    <x v="414"/>
    <s v="PD0012"/>
    <x v="71"/>
    <n v="0.11"/>
    <x v="1803"/>
    <s v="SO0654-PD0012"/>
    <x v="7"/>
    <s v="Bicycle"/>
  </r>
  <r>
    <s v="SO0655"/>
    <x v="415"/>
    <s v="PD0009"/>
    <x v="38"/>
    <n v="0.13"/>
    <x v="1804"/>
    <s v="SO0655-PD0009"/>
    <x v="10"/>
    <s v="Hiking &amp; Camping"/>
  </r>
  <r>
    <s v="SO0655"/>
    <x v="415"/>
    <s v="PD0003"/>
    <x v="66"/>
    <n v="0.23"/>
    <x v="1805"/>
    <s v="SO0655-PD0003"/>
    <x v="14"/>
    <s v="Billiard"/>
  </r>
  <r>
    <s v="SO0655"/>
    <x v="415"/>
    <s v="PD0012"/>
    <x v="93"/>
    <n v="0.25"/>
    <x v="1806"/>
    <s v="SO0655-PD0012"/>
    <x v="7"/>
    <s v="Bicycle"/>
  </r>
  <r>
    <s v="SO0655"/>
    <x v="415"/>
    <s v="PD0020"/>
    <x v="117"/>
    <n v="0.16"/>
    <x v="1807"/>
    <s v="SO0655-PD0020"/>
    <x v="8"/>
    <s v="Gym &amp; Fitness"/>
  </r>
  <r>
    <s v="SO0656"/>
    <x v="415"/>
    <s v="PD0004"/>
    <x v="52"/>
    <n v="0.1"/>
    <x v="1808"/>
    <s v="SO0656-PD0004"/>
    <x v="15"/>
    <s v="Billiard"/>
  </r>
  <r>
    <s v="SO0657"/>
    <x v="416"/>
    <s v="PD0019"/>
    <x v="70"/>
    <n v="0.15"/>
    <x v="1809"/>
    <s v="SO0657-PD0019"/>
    <x v="11"/>
    <s v="Gym &amp; Fitness"/>
  </r>
  <r>
    <s v="SO0657"/>
    <x v="416"/>
    <s v="PD0006"/>
    <x v="98"/>
    <n v="0.15"/>
    <x v="1810"/>
    <s v="SO0657-PD0006"/>
    <x v="13"/>
    <s v="Golf"/>
  </r>
  <r>
    <s v="SO0657"/>
    <x v="416"/>
    <s v="PD0012"/>
    <x v="73"/>
    <n v="0.17"/>
    <x v="1811"/>
    <s v="SO0657-PD0012"/>
    <x v="7"/>
    <s v="Bicycle"/>
  </r>
  <r>
    <s v="SO0658"/>
    <x v="416"/>
    <s v="PD0003"/>
    <x v="74"/>
    <n v="0.17"/>
    <x v="1812"/>
    <s v="SO0658-PD0003"/>
    <x v="14"/>
    <s v="Billiard"/>
  </r>
  <r>
    <s v="SO0658"/>
    <x v="416"/>
    <s v="PD0016"/>
    <x v="8"/>
    <n v="0.23"/>
    <x v="1813"/>
    <s v="SO0658-PD0016"/>
    <x v="18"/>
    <s v="Gym &amp; Fitness"/>
  </r>
  <r>
    <s v="SO0659"/>
    <x v="417"/>
    <s v="PD0001"/>
    <x v="125"/>
    <n v="0.18"/>
    <x v="1814"/>
    <s v="SO0659-PD0001"/>
    <x v="12"/>
    <s v="Fishing Equipment"/>
  </r>
  <r>
    <s v="SO0660"/>
    <x v="418"/>
    <s v="PD0017"/>
    <x v="90"/>
    <n v="0.24"/>
    <x v="1815"/>
    <s v="SO0660-PD0017"/>
    <x v="17"/>
    <s v="Gym &amp; Fitness"/>
  </r>
  <r>
    <s v="SO0660"/>
    <x v="418"/>
    <s v="PD0009"/>
    <x v="98"/>
    <n v="0.14000000000000001"/>
    <x v="1816"/>
    <s v="SO0660-PD0009"/>
    <x v="10"/>
    <s v="Hiking &amp; Camping"/>
  </r>
  <r>
    <s v="SO0660"/>
    <x v="418"/>
    <s v="PD0020"/>
    <x v="114"/>
    <n v="0.06"/>
    <x v="1817"/>
    <s v="SO0660-PD0020"/>
    <x v="8"/>
    <s v="Gym &amp; Fitness"/>
  </r>
  <r>
    <s v="SO0660"/>
    <x v="418"/>
    <s v="PD0015"/>
    <x v="70"/>
    <n v="0.21"/>
    <x v="1818"/>
    <s v="SO0660-PD0015"/>
    <x v="1"/>
    <s v="Gym &amp; Fitness"/>
  </r>
  <r>
    <s v="SO0661"/>
    <x v="418"/>
    <s v="PD0005"/>
    <x v="66"/>
    <n v="0.24"/>
    <x v="1819"/>
    <s v="SO0661-PD0005"/>
    <x v="19"/>
    <s v="Golf"/>
  </r>
  <r>
    <s v="SO0662"/>
    <x v="419"/>
    <s v="PD0011"/>
    <x v="101"/>
    <n v="7.0000000000000007E-2"/>
    <x v="1820"/>
    <s v="SO0662-PD0011"/>
    <x v="2"/>
    <s v="Bicycle"/>
  </r>
  <r>
    <s v="SO0663"/>
    <x v="419"/>
    <s v="PD0007"/>
    <x v="54"/>
    <n v="7.0000000000000007E-2"/>
    <x v="1821"/>
    <s v="SO0663-PD0007"/>
    <x v="9"/>
    <s v="Golf"/>
  </r>
  <r>
    <s v="SO0663"/>
    <x v="419"/>
    <s v="PD0011"/>
    <x v="120"/>
    <n v="7.0000000000000007E-2"/>
    <x v="1822"/>
    <s v="SO0663-PD0011"/>
    <x v="2"/>
    <s v="Bicycle"/>
  </r>
  <r>
    <s v="SO0664"/>
    <x v="419"/>
    <s v="PD0005"/>
    <x v="70"/>
    <n v="0.15"/>
    <x v="1823"/>
    <s v="SO0664-PD0005"/>
    <x v="19"/>
    <s v="Golf"/>
  </r>
  <r>
    <s v="SO0664"/>
    <x v="419"/>
    <s v="PD0009"/>
    <x v="117"/>
    <n v="0.1"/>
    <x v="1824"/>
    <s v="SO0664-PD0009"/>
    <x v="10"/>
    <s v="Hiking &amp; Camping"/>
  </r>
  <r>
    <s v="SO0664"/>
    <x v="419"/>
    <s v="PD0006"/>
    <x v="93"/>
    <n v="7.0000000000000007E-2"/>
    <x v="1825"/>
    <s v="SO0664-PD0006"/>
    <x v="13"/>
    <s v="Golf"/>
  </r>
  <r>
    <s v="SO0664"/>
    <x v="419"/>
    <s v="PD0004"/>
    <x v="47"/>
    <n v="0.19"/>
    <x v="1826"/>
    <s v="SO0664-PD0004"/>
    <x v="15"/>
    <s v="Billiard"/>
  </r>
  <r>
    <s v="SO0664"/>
    <x v="419"/>
    <s v="PD0002"/>
    <x v="72"/>
    <n v="7.0000000000000007E-2"/>
    <x v="1827"/>
    <s v="SO0664-PD0002"/>
    <x v="0"/>
    <s v="Fishing Equipment"/>
  </r>
  <r>
    <s v="SO0665"/>
    <x v="420"/>
    <s v="PD0004"/>
    <x v="17"/>
    <n v="0.11"/>
    <x v="1828"/>
    <s v="SO0665-PD0004"/>
    <x v="15"/>
    <s v="Billiard"/>
  </r>
  <r>
    <s v="SO0665"/>
    <x v="420"/>
    <s v="PD0001"/>
    <x v="88"/>
    <n v="0.1"/>
    <x v="1829"/>
    <s v="SO0665-PD0001"/>
    <x v="12"/>
    <s v="Fishing Equipment"/>
  </r>
  <r>
    <s v="SO0665"/>
    <x v="420"/>
    <s v="PD0005"/>
    <x v="76"/>
    <n v="0.2"/>
    <x v="1830"/>
    <s v="SO0665-PD0005"/>
    <x v="19"/>
    <s v="Golf"/>
  </r>
  <r>
    <s v="SO0665"/>
    <x v="420"/>
    <s v="PD0019"/>
    <x v="86"/>
    <n v="0.12"/>
    <x v="1831"/>
    <s v="SO0665-PD0019"/>
    <x v="11"/>
    <s v="Gym &amp; Fitness"/>
  </r>
  <r>
    <s v="SO0666"/>
    <x v="421"/>
    <s v="PD0011"/>
    <x v="53"/>
    <n v="0.11"/>
    <x v="1832"/>
    <s v="SO0666-PD0011"/>
    <x v="2"/>
    <s v="Bicycle"/>
  </r>
  <r>
    <s v="SO0666"/>
    <x v="421"/>
    <s v="PD0018"/>
    <x v="24"/>
    <n v="0.19"/>
    <x v="1833"/>
    <s v="SO0666-PD0018"/>
    <x v="6"/>
    <s v="Gym &amp; Fitness"/>
  </r>
  <r>
    <s v="SO0667"/>
    <x v="422"/>
    <s v="PD0018"/>
    <x v="64"/>
    <n v="0.19"/>
    <x v="1834"/>
    <s v="SO0667-PD0018"/>
    <x v="6"/>
    <s v="Gym &amp; Fitness"/>
  </r>
  <r>
    <s v="SO0667"/>
    <x v="422"/>
    <s v="PD0010"/>
    <x v="97"/>
    <n v="0.15"/>
    <x v="1835"/>
    <s v="SO0667-PD0010"/>
    <x v="5"/>
    <s v="Hiking &amp; Camping"/>
  </r>
  <r>
    <s v="SO0668"/>
    <x v="422"/>
    <s v="PD0005"/>
    <x v="25"/>
    <n v="7.0000000000000007E-2"/>
    <x v="1836"/>
    <s v="SO0668-PD0005"/>
    <x v="19"/>
    <s v="Golf"/>
  </r>
  <r>
    <s v="SO0668"/>
    <x v="422"/>
    <s v="PD0002"/>
    <x v="15"/>
    <n v="0.17"/>
    <x v="1837"/>
    <s v="SO0668-PD0002"/>
    <x v="0"/>
    <s v="Fishing Equipment"/>
  </r>
  <r>
    <s v="SO0669"/>
    <x v="422"/>
    <s v="PD0012"/>
    <x v="110"/>
    <n v="0.1"/>
    <x v="1838"/>
    <s v="SO0669-PD0012"/>
    <x v="7"/>
    <s v="Bicycle"/>
  </r>
  <r>
    <s v="SO0670"/>
    <x v="423"/>
    <s v="PD0016"/>
    <x v="40"/>
    <n v="0.15"/>
    <x v="1839"/>
    <s v="SO0670-PD0016"/>
    <x v="18"/>
    <s v="Gym &amp; Fitness"/>
  </r>
  <r>
    <s v="SO0670"/>
    <x v="423"/>
    <s v="PD0002"/>
    <x v="83"/>
    <n v="0.16"/>
    <x v="1840"/>
    <s v="SO0670-PD0002"/>
    <x v="0"/>
    <s v="Fishing Equipment"/>
  </r>
  <r>
    <s v="SO0671"/>
    <x v="424"/>
    <s v="PD0019"/>
    <x v="81"/>
    <n v="0.16"/>
    <x v="1841"/>
    <s v="SO0671-PD0019"/>
    <x v="11"/>
    <s v="Gym &amp; Fitness"/>
  </r>
  <r>
    <s v="SO0671"/>
    <x v="424"/>
    <s v="PD0010"/>
    <x v="17"/>
    <n v="0.13"/>
    <x v="1842"/>
    <s v="SO0671-PD0010"/>
    <x v="5"/>
    <s v="Hiking &amp; Camping"/>
  </r>
  <r>
    <s v="SO0671"/>
    <x v="424"/>
    <s v="PD0001"/>
    <x v="31"/>
    <n v="0.14000000000000001"/>
    <x v="1843"/>
    <s v="SO0671-PD0001"/>
    <x v="12"/>
    <s v="Fishing Equipment"/>
  </r>
  <r>
    <s v="SO0671"/>
    <x v="424"/>
    <s v="PD0014"/>
    <x v="120"/>
    <n v="0.1"/>
    <x v="1844"/>
    <s v="SO0671-PD0014"/>
    <x v="4"/>
    <s v="Futsal"/>
  </r>
  <r>
    <s v="SO0672"/>
    <x v="425"/>
    <s v="PD0002"/>
    <x v="108"/>
    <n v="0.23"/>
    <x v="1845"/>
    <s v="SO0672-PD0002"/>
    <x v="0"/>
    <s v="Fishing Equipment"/>
  </r>
  <r>
    <s v="SO0672"/>
    <x v="425"/>
    <s v="PD0007"/>
    <x v="29"/>
    <n v="0.19"/>
    <x v="1846"/>
    <s v="SO0672-PD0007"/>
    <x v="9"/>
    <s v="Golf"/>
  </r>
  <r>
    <s v="SO0673"/>
    <x v="426"/>
    <s v="PD0008"/>
    <x v="82"/>
    <n v="0.1"/>
    <x v="1847"/>
    <s v="SO0673-PD0008"/>
    <x v="3"/>
    <s v="Outdoors Sport"/>
  </r>
  <r>
    <s v="SO0673"/>
    <x v="426"/>
    <s v="PD0014"/>
    <x v="16"/>
    <n v="0.09"/>
    <x v="1848"/>
    <s v="SO0673-PD0014"/>
    <x v="4"/>
    <s v="Futsal"/>
  </r>
  <r>
    <s v="SO0673"/>
    <x v="426"/>
    <s v="PD0005"/>
    <x v="42"/>
    <n v="7.0000000000000007E-2"/>
    <x v="1849"/>
    <s v="SO0673-PD0005"/>
    <x v="19"/>
    <s v="Golf"/>
  </r>
  <r>
    <s v="SO0673"/>
    <x v="426"/>
    <s v="PD0010"/>
    <x v="122"/>
    <n v="0.19"/>
    <x v="1850"/>
    <s v="SO0673-PD0010"/>
    <x v="5"/>
    <s v="Hiking &amp; Camping"/>
  </r>
  <r>
    <s v="SO0674"/>
    <x v="427"/>
    <s v="PD0014"/>
    <x v="98"/>
    <n v="0.11"/>
    <x v="1851"/>
    <s v="SO0674-PD0014"/>
    <x v="4"/>
    <s v="Futsal"/>
  </r>
  <r>
    <s v="SO0675"/>
    <x v="428"/>
    <s v="PD0004"/>
    <x v="3"/>
    <n v="0.15"/>
    <x v="844"/>
    <s v="SO0675-PD0004"/>
    <x v="15"/>
    <s v="Billiard"/>
  </r>
  <r>
    <s v="SO0675"/>
    <x v="428"/>
    <s v="PD0003"/>
    <x v="67"/>
    <n v="0.2"/>
    <x v="1852"/>
    <s v="SO0675-PD0003"/>
    <x v="14"/>
    <s v="Billiard"/>
  </r>
  <r>
    <s v="SO0675"/>
    <x v="428"/>
    <s v="PD0006"/>
    <x v="112"/>
    <n v="0.05"/>
    <x v="1853"/>
    <s v="SO0675-PD0006"/>
    <x v="13"/>
    <s v="Golf"/>
  </r>
  <r>
    <s v="SO0676"/>
    <x v="428"/>
    <s v="PD0006"/>
    <x v="64"/>
    <n v="0.13"/>
    <x v="1854"/>
    <s v="SO0676-PD0006"/>
    <x v="13"/>
    <s v="Golf"/>
  </r>
  <r>
    <s v="SO0676"/>
    <x v="428"/>
    <s v="PD0005"/>
    <x v="28"/>
    <n v="0.15"/>
    <x v="1855"/>
    <s v="SO0676-PD0005"/>
    <x v="19"/>
    <s v="Golf"/>
  </r>
  <r>
    <s v="SO0676"/>
    <x v="428"/>
    <s v="PD0011"/>
    <x v="88"/>
    <n v="0.19"/>
    <x v="1856"/>
    <s v="SO0676-PD0011"/>
    <x v="2"/>
    <s v="Bicycle"/>
  </r>
  <r>
    <s v="SO0676"/>
    <x v="428"/>
    <s v="PD0007"/>
    <x v="115"/>
    <n v="0.16"/>
    <x v="1857"/>
    <s v="SO0676-PD0007"/>
    <x v="9"/>
    <s v="Golf"/>
  </r>
  <r>
    <s v="SO0677"/>
    <x v="429"/>
    <s v="PD0010"/>
    <x v="84"/>
    <n v="0.11"/>
    <x v="1858"/>
    <s v="SO0677-PD0010"/>
    <x v="5"/>
    <s v="Hiking &amp; Camping"/>
  </r>
  <r>
    <s v="SO0677"/>
    <x v="429"/>
    <s v="PD0013"/>
    <x v="102"/>
    <n v="0.21"/>
    <x v="1859"/>
    <s v="SO0677-PD0013"/>
    <x v="16"/>
    <s v="Basketball"/>
  </r>
  <r>
    <s v="SO0677"/>
    <x v="429"/>
    <s v="PD0009"/>
    <x v="67"/>
    <n v="0.11"/>
    <x v="1860"/>
    <s v="SO0677-PD0009"/>
    <x v="10"/>
    <s v="Hiking &amp; Camping"/>
  </r>
  <r>
    <s v="SO0677"/>
    <x v="429"/>
    <s v="PD0014"/>
    <x v="43"/>
    <n v="0.16"/>
    <x v="1861"/>
    <s v="SO0677-PD0014"/>
    <x v="4"/>
    <s v="Futsal"/>
  </r>
  <r>
    <s v="SO0678"/>
    <x v="430"/>
    <s v="PD0008"/>
    <x v="21"/>
    <n v="0.13"/>
    <x v="1862"/>
    <s v="SO0678-PD0008"/>
    <x v="3"/>
    <s v="Outdoors Sport"/>
  </r>
  <r>
    <s v="SO0678"/>
    <x v="430"/>
    <s v="PD0010"/>
    <x v="33"/>
    <n v="0.05"/>
    <x v="1863"/>
    <s v="SO0678-PD0010"/>
    <x v="5"/>
    <s v="Hiking &amp; Camping"/>
  </r>
  <r>
    <s v="SO0678"/>
    <x v="430"/>
    <s v="PD0007"/>
    <x v="75"/>
    <n v="0.24"/>
    <x v="1864"/>
    <s v="SO0678-PD0007"/>
    <x v="9"/>
    <s v="Golf"/>
  </r>
  <r>
    <s v="SO0678"/>
    <x v="430"/>
    <s v="PD0004"/>
    <x v="18"/>
    <n v="0.12"/>
    <x v="1865"/>
    <s v="SO0678-PD0004"/>
    <x v="15"/>
    <s v="Billiard"/>
  </r>
  <r>
    <s v="SO0679"/>
    <x v="431"/>
    <s v="PD0005"/>
    <x v="104"/>
    <n v="0.22"/>
    <x v="1866"/>
    <s v="SO0679-PD0005"/>
    <x v="19"/>
    <s v="Golf"/>
  </r>
  <r>
    <s v="SO0679"/>
    <x v="431"/>
    <s v="PD0019"/>
    <x v="45"/>
    <n v="0.06"/>
    <x v="1867"/>
    <s v="SO0679-PD0019"/>
    <x v="11"/>
    <s v="Gym &amp; Fitness"/>
  </r>
  <r>
    <s v="SO0679"/>
    <x v="431"/>
    <s v="PD0017"/>
    <x v="31"/>
    <n v="0.15"/>
    <x v="654"/>
    <s v="SO0679-PD0017"/>
    <x v="17"/>
    <s v="Gym &amp; Fitness"/>
  </r>
  <r>
    <s v="SO0680"/>
    <x v="432"/>
    <s v="PD0015"/>
    <x v="76"/>
    <n v="0.11"/>
    <x v="1868"/>
    <s v="SO0680-PD0015"/>
    <x v="1"/>
    <s v="Gym &amp; Fitness"/>
  </r>
  <r>
    <s v="SO0680"/>
    <x v="432"/>
    <s v="PD0013"/>
    <x v="10"/>
    <n v="7.0000000000000007E-2"/>
    <x v="1869"/>
    <s v="SO0680-PD0013"/>
    <x v="16"/>
    <s v="Basketball"/>
  </r>
  <r>
    <s v="SO0680"/>
    <x v="432"/>
    <s v="PD0001"/>
    <x v="113"/>
    <n v="0.12"/>
    <x v="1870"/>
    <s v="SO0680-PD0001"/>
    <x v="12"/>
    <s v="Fishing Equipment"/>
  </r>
  <r>
    <s v="SO0680"/>
    <x v="432"/>
    <s v="PD0004"/>
    <x v="99"/>
    <n v="0.13"/>
    <x v="1871"/>
    <s v="SO0680-PD0004"/>
    <x v="15"/>
    <s v="Billiard"/>
  </r>
  <r>
    <s v="SO0680"/>
    <x v="432"/>
    <s v="PD0016"/>
    <x v="44"/>
    <n v="0.1"/>
    <x v="1872"/>
    <s v="SO0680-PD0016"/>
    <x v="18"/>
    <s v="Gym &amp; Fitness"/>
  </r>
  <r>
    <s v="SO0681"/>
    <x v="433"/>
    <s v="PD0008"/>
    <x v="50"/>
    <n v="0.14000000000000001"/>
    <x v="1873"/>
    <s v="SO0681-PD0008"/>
    <x v="3"/>
    <s v="Outdoors Sport"/>
  </r>
  <r>
    <s v="SO0681"/>
    <x v="433"/>
    <s v="PD0019"/>
    <x v="119"/>
    <n v="0.19"/>
    <x v="504"/>
    <s v="SO0681-PD0019"/>
    <x v="11"/>
    <s v="Gym &amp; Fitness"/>
  </r>
  <r>
    <s v="SO0681"/>
    <x v="433"/>
    <s v="PD0016"/>
    <x v="23"/>
    <n v="0.22"/>
    <x v="1874"/>
    <s v="SO0681-PD0016"/>
    <x v="18"/>
    <s v="Gym &amp; Fitness"/>
  </r>
  <r>
    <s v="SO0682"/>
    <x v="434"/>
    <s v="PD0018"/>
    <x v="8"/>
    <n v="0.05"/>
    <x v="991"/>
    <s v="SO0682-PD0018"/>
    <x v="6"/>
    <s v="Gym &amp; Fitness"/>
  </r>
  <r>
    <s v="SO0682"/>
    <x v="434"/>
    <s v="PD0003"/>
    <x v="33"/>
    <n v="0.15"/>
    <x v="1875"/>
    <s v="SO0682-PD0003"/>
    <x v="14"/>
    <s v="Billiard"/>
  </r>
  <r>
    <s v="SO0682"/>
    <x v="434"/>
    <s v="PD0010"/>
    <x v="54"/>
    <n v="0.2"/>
    <x v="1876"/>
    <s v="SO0682-PD0010"/>
    <x v="5"/>
    <s v="Hiking &amp; Camping"/>
  </r>
  <r>
    <s v="SO0683"/>
    <x v="434"/>
    <s v="PD0010"/>
    <x v="87"/>
    <n v="0.15"/>
    <x v="1383"/>
    <s v="SO0683-PD0010"/>
    <x v="5"/>
    <s v="Hiking &amp; Camping"/>
  </r>
  <r>
    <s v="SO0684"/>
    <x v="435"/>
    <s v="PD0019"/>
    <x v="118"/>
    <n v="0.12"/>
    <x v="1877"/>
    <s v="SO0684-PD0019"/>
    <x v="11"/>
    <s v="Gym &amp; Fitness"/>
  </r>
  <r>
    <s v="SO0685"/>
    <x v="435"/>
    <s v="PD0015"/>
    <x v="56"/>
    <n v="0.15"/>
    <x v="1878"/>
    <s v="SO0685-PD0015"/>
    <x v="1"/>
    <s v="Gym &amp; Fitness"/>
  </r>
  <r>
    <s v="SO0685"/>
    <x v="435"/>
    <s v="PD0003"/>
    <x v="67"/>
    <n v="0.1"/>
    <x v="1879"/>
    <s v="SO0685-PD0003"/>
    <x v="14"/>
    <s v="Billiard"/>
  </r>
  <r>
    <s v="SO0685"/>
    <x v="435"/>
    <s v="PD0017"/>
    <x v="115"/>
    <n v="7.0000000000000007E-2"/>
    <x v="1880"/>
    <s v="SO0685-PD0017"/>
    <x v="17"/>
    <s v="Gym &amp; Fitness"/>
  </r>
  <r>
    <s v="SO0685"/>
    <x v="435"/>
    <s v="PD0012"/>
    <x v="49"/>
    <n v="0.08"/>
    <x v="1881"/>
    <s v="SO0685-PD0012"/>
    <x v="7"/>
    <s v="Bicycle"/>
  </r>
  <r>
    <s v="SO0685"/>
    <x v="435"/>
    <s v="PD0001"/>
    <x v="4"/>
    <n v="0.13"/>
    <x v="1882"/>
    <s v="SO0685-PD0001"/>
    <x v="12"/>
    <s v="Fishing Equipment"/>
  </r>
  <r>
    <s v="SO0685"/>
    <x v="435"/>
    <s v="PD0019"/>
    <x v="52"/>
    <n v="0.13"/>
    <x v="1883"/>
    <s v="SO0685-PD0019"/>
    <x v="11"/>
    <s v="Gym &amp; Fitness"/>
  </r>
  <r>
    <s v="SO0685"/>
    <x v="435"/>
    <s v="PD0004"/>
    <x v="4"/>
    <n v="0.21"/>
    <x v="1884"/>
    <s v="SO0685-PD0004"/>
    <x v="15"/>
    <s v="Billiard"/>
  </r>
  <r>
    <s v="SO0686"/>
    <x v="436"/>
    <s v="PD0009"/>
    <x v="47"/>
    <n v="0.21"/>
    <x v="1885"/>
    <s v="SO0686-PD0009"/>
    <x v="10"/>
    <s v="Hiking &amp; Camping"/>
  </r>
  <r>
    <s v="SO0686"/>
    <x v="436"/>
    <s v="PD0020"/>
    <x v="69"/>
    <n v="0.05"/>
    <x v="1886"/>
    <s v="SO0686-PD0020"/>
    <x v="8"/>
    <s v="Gym &amp; Fitness"/>
  </r>
  <r>
    <s v="SO0687"/>
    <x v="436"/>
    <s v="PD0017"/>
    <x v="92"/>
    <n v="0.05"/>
    <x v="1887"/>
    <s v="SO0687-PD0017"/>
    <x v="17"/>
    <s v="Gym &amp; Fitness"/>
  </r>
  <r>
    <s v="SO0687"/>
    <x v="436"/>
    <s v="PD0015"/>
    <x v="50"/>
    <n v="0.23"/>
    <x v="1888"/>
    <s v="SO0687-PD0015"/>
    <x v="1"/>
    <s v="Gym &amp; Fitness"/>
  </r>
  <r>
    <s v="SO0688"/>
    <x v="437"/>
    <s v="PD0018"/>
    <x v="72"/>
    <n v="7.0000000000000007E-2"/>
    <x v="1889"/>
    <s v="SO0688-PD0018"/>
    <x v="6"/>
    <s v="Gym &amp; Fitness"/>
  </r>
  <r>
    <s v="SO0688"/>
    <x v="437"/>
    <s v="PD0020"/>
    <x v="61"/>
    <n v="0.25"/>
    <x v="1890"/>
    <s v="SO0688-PD0020"/>
    <x v="8"/>
    <s v="Gym &amp; Fitness"/>
  </r>
  <r>
    <s v="SO0688"/>
    <x v="437"/>
    <s v="PD0014"/>
    <x v="27"/>
    <n v="0.05"/>
    <x v="1728"/>
    <s v="SO0688-PD0014"/>
    <x v="4"/>
    <s v="Futsal"/>
  </r>
  <r>
    <s v="SO0688"/>
    <x v="437"/>
    <s v="PD0005"/>
    <x v="97"/>
    <n v="0.13"/>
    <x v="1891"/>
    <s v="SO0688-PD0005"/>
    <x v="19"/>
    <s v="Golf"/>
  </r>
  <r>
    <s v="SO0689"/>
    <x v="437"/>
    <s v="PD0002"/>
    <x v="74"/>
    <n v="0.2"/>
    <x v="1421"/>
    <s v="SO0689-PD0002"/>
    <x v="0"/>
    <s v="Fishing Equipment"/>
  </r>
  <r>
    <s v="SO0689"/>
    <x v="437"/>
    <s v="PD0015"/>
    <x v="4"/>
    <n v="0.23"/>
    <x v="1892"/>
    <s v="SO0689-PD0015"/>
    <x v="1"/>
    <s v="Gym &amp; Fitness"/>
  </r>
  <r>
    <s v="SO0689"/>
    <x v="437"/>
    <s v="PD0012"/>
    <x v="66"/>
    <n v="0.13"/>
    <x v="1893"/>
    <s v="SO0689-PD0012"/>
    <x v="7"/>
    <s v="Bicycle"/>
  </r>
  <r>
    <s v="SO0689"/>
    <x v="437"/>
    <s v="PD0006"/>
    <x v="96"/>
    <n v="0.25"/>
    <x v="1894"/>
    <s v="SO0689-PD0006"/>
    <x v="13"/>
    <s v="Golf"/>
  </r>
  <r>
    <s v="SO0690"/>
    <x v="438"/>
    <s v="PD0006"/>
    <x v="92"/>
    <n v="0.16"/>
    <x v="1895"/>
    <s v="SO0690-PD0006"/>
    <x v="13"/>
    <s v="Golf"/>
  </r>
  <r>
    <s v="SO0691"/>
    <x v="438"/>
    <s v="PD0002"/>
    <x v="11"/>
    <n v="0.16"/>
    <x v="1896"/>
    <s v="SO0691-PD0002"/>
    <x v="0"/>
    <s v="Fishing Equipment"/>
  </r>
  <r>
    <s v="SO0691"/>
    <x v="438"/>
    <s v="PD0008"/>
    <x v="91"/>
    <n v="0.06"/>
    <x v="1897"/>
    <s v="SO0691-PD0008"/>
    <x v="3"/>
    <s v="Outdoors Sport"/>
  </r>
  <r>
    <s v="SO0691"/>
    <x v="438"/>
    <s v="PD0001"/>
    <x v="15"/>
    <n v="0.11"/>
    <x v="1898"/>
    <s v="SO0691-PD0001"/>
    <x v="12"/>
    <s v="Fishing Equipment"/>
  </r>
  <r>
    <s v="SO0692"/>
    <x v="439"/>
    <s v="PD0010"/>
    <x v="35"/>
    <n v="0.18"/>
    <x v="1899"/>
    <s v="SO0692-PD0010"/>
    <x v="5"/>
    <s v="Hiking &amp; Camping"/>
  </r>
  <r>
    <s v="SO0692"/>
    <x v="439"/>
    <s v="PD0009"/>
    <x v="54"/>
    <n v="0.18"/>
    <x v="1900"/>
    <s v="SO0692-PD0009"/>
    <x v="10"/>
    <s v="Hiking &amp; Camping"/>
  </r>
  <r>
    <s v="SO0692"/>
    <x v="439"/>
    <s v="PD0006"/>
    <x v="26"/>
    <n v="0.16"/>
    <x v="1901"/>
    <s v="SO0692-PD0006"/>
    <x v="13"/>
    <s v="Golf"/>
  </r>
  <r>
    <s v="SO0692"/>
    <x v="439"/>
    <s v="PD0013"/>
    <x v="69"/>
    <n v="0.23"/>
    <x v="1902"/>
    <s v="SO0692-PD0013"/>
    <x v="16"/>
    <s v="Basketball"/>
  </r>
  <r>
    <s v="SO0693"/>
    <x v="439"/>
    <s v="PD0015"/>
    <x v="60"/>
    <n v="0.15"/>
    <x v="1903"/>
    <s v="SO0693-PD0015"/>
    <x v="1"/>
    <s v="Gym &amp; Fitness"/>
  </r>
  <r>
    <s v="SO0694"/>
    <x v="440"/>
    <s v="PD0019"/>
    <x v="96"/>
    <n v="0.08"/>
    <x v="1904"/>
    <s v="SO0694-PD0019"/>
    <x v="11"/>
    <s v="Gym &amp; Fitness"/>
  </r>
  <r>
    <s v="SO0694"/>
    <x v="440"/>
    <s v="PD0003"/>
    <x v="112"/>
    <n v="0.15"/>
    <x v="1905"/>
    <s v="SO0694-PD0003"/>
    <x v="14"/>
    <s v="Billiard"/>
  </r>
  <r>
    <s v="SO0694"/>
    <x v="440"/>
    <s v="PD0017"/>
    <x v="121"/>
    <n v="0.05"/>
    <x v="1906"/>
    <s v="SO0694-PD0017"/>
    <x v="17"/>
    <s v="Gym &amp; Fitness"/>
  </r>
  <r>
    <s v="SO0694"/>
    <x v="440"/>
    <s v="PD0005"/>
    <x v="45"/>
    <n v="0.08"/>
    <x v="1907"/>
    <s v="SO0694-PD0005"/>
    <x v="19"/>
    <s v="Golf"/>
  </r>
  <r>
    <s v="SO0695"/>
    <x v="440"/>
    <s v="PD0012"/>
    <x v="73"/>
    <n v="0.17"/>
    <x v="1811"/>
    <s v="SO0695-PD0012"/>
    <x v="7"/>
    <s v="Bicycle"/>
  </r>
  <r>
    <s v="SO0696"/>
    <x v="441"/>
    <s v="PD0010"/>
    <x v="29"/>
    <n v="0.13"/>
    <x v="1908"/>
    <s v="SO0696-PD0010"/>
    <x v="5"/>
    <s v="Hiking &amp; Camping"/>
  </r>
  <r>
    <s v="SO0696"/>
    <x v="441"/>
    <s v="PD0011"/>
    <x v="41"/>
    <n v="7.0000000000000007E-2"/>
    <x v="1909"/>
    <s v="SO0696-PD0011"/>
    <x v="2"/>
    <s v="Bicycle"/>
  </r>
  <r>
    <s v="SO0697"/>
    <x v="442"/>
    <s v="PD0016"/>
    <x v="98"/>
    <n v="7.0000000000000007E-2"/>
    <x v="1910"/>
    <s v="SO0697-PD0016"/>
    <x v="18"/>
    <s v="Gym &amp; Fitness"/>
  </r>
  <r>
    <s v="SO0697"/>
    <x v="442"/>
    <s v="PD0014"/>
    <x v="57"/>
    <n v="0.12"/>
    <x v="1911"/>
    <s v="SO0697-PD0014"/>
    <x v="4"/>
    <s v="Futsal"/>
  </r>
  <r>
    <s v="SO0697"/>
    <x v="442"/>
    <s v="PD0019"/>
    <x v="38"/>
    <n v="0.21"/>
    <x v="1912"/>
    <s v="SO0697-PD0019"/>
    <x v="11"/>
    <s v="Gym &amp; Fitness"/>
  </r>
  <r>
    <s v="SO0697"/>
    <x v="442"/>
    <s v="PD0008"/>
    <x v="29"/>
    <n v="0.22"/>
    <x v="1720"/>
    <s v="SO0697-PD0008"/>
    <x v="3"/>
    <s v="Outdoors Sport"/>
  </r>
  <r>
    <s v="SO0697"/>
    <x v="442"/>
    <s v="PD0011"/>
    <x v="42"/>
    <n v="0.2"/>
    <x v="1913"/>
    <s v="SO0697-PD0011"/>
    <x v="2"/>
    <s v="Bicycle"/>
  </r>
  <r>
    <s v="SO0697"/>
    <x v="442"/>
    <s v="PD0002"/>
    <x v="66"/>
    <n v="0.25"/>
    <x v="1914"/>
    <s v="SO0697-PD0002"/>
    <x v="0"/>
    <s v="Fishing Equipment"/>
  </r>
  <r>
    <s v="SO0698"/>
    <x v="443"/>
    <s v="PD0015"/>
    <x v="64"/>
    <n v="0.24"/>
    <x v="1915"/>
    <s v="SO0698-PD0015"/>
    <x v="1"/>
    <s v="Gym &amp; Fitness"/>
  </r>
  <r>
    <s v="SO0698"/>
    <x v="443"/>
    <s v="PD0018"/>
    <x v="97"/>
    <n v="0.2"/>
    <x v="1916"/>
    <s v="SO0698-PD0018"/>
    <x v="6"/>
    <s v="Gym &amp; Fitness"/>
  </r>
  <r>
    <s v="SO0698"/>
    <x v="443"/>
    <s v="PD0001"/>
    <x v="7"/>
    <n v="0.22"/>
    <x v="1917"/>
    <s v="SO0698-PD0001"/>
    <x v="12"/>
    <s v="Fishing Equipment"/>
  </r>
  <r>
    <s v="SO0699"/>
    <x v="444"/>
    <s v="PD0013"/>
    <x v="37"/>
    <n v="0.14000000000000001"/>
    <x v="1918"/>
    <s v="SO0699-PD0013"/>
    <x v="16"/>
    <s v="Basketball"/>
  </r>
  <r>
    <s v="SO0699"/>
    <x v="444"/>
    <s v="PD0014"/>
    <x v="107"/>
    <n v="0.16"/>
    <x v="1919"/>
    <s v="SO0699-PD0014"/>
    <x v="4"/>
    <s v="Futsal"/>
  </r>
  <r>
    <s v="SO0700"/>
    <x v="445"/>
    <s v="PD0001"/>
    <x v="96"/>
    <n v="0.16"/>
    <x v="771"/>
    <s v="SO0700-PD0001"/>
    <x v="12"/>
    <s v="Fishing Equipment"/>
  </r>
  <r>
    <s v="SO0700"/>
    <x v="445"/>
    <s v="PD0017"/>
    <x v="46"/>
    <n v="0.22"/>
    <x v="1920"/>
    <s v="SO0700-PD0017"/>
    <x v="17"/>
    <s v="Gym &amp; Fitness"/>
  </r>
  <r>
    <s v="SO0700"/>
    <x v="445"/>
    <s v="PD0010"/>
    <x v="57"/>
    <n v="0.2"/>
    <x v="1921"/>
    <s v="SO0700-PD0010"/>
    <x v="5"/>
    <s v="Hiking &amp; Camping"/>
  </r>
  <r>
    <s v="SO0701"/>
    <x v="446"/>
    <s v="PD0016"/>
    <x v="115"/>
    <n v="0.12"/>
    <x v="1382"/>
    <s v="SO0701-PD0016"/>
    <x v="18"/>
    <s v="Gym &amp; Fitness"/>
  </r>
  <r>
    <s v="SO0701"/>
    <x v="446"/>
    <s v="PD0003"/>
    <x v="78"/>
    <n v="0.06"/>
    <x v="1922"/>
    <s v="SO0701-PD0003"/>
    <x v="14"/>
    <s v="Billiard"/>
  </r>
  <r>
    <s v="SO0702"/>
    <x v="447"/>
    <s v="PD0005"/>
    <x v="5"/>
    <n v="0.16"/>
    <x v="1923"/>
    <s v="SO0702-PD0005"/>
    <x v="19"/>
    <s v="Golf"/>
  </r>
  <r>
    <s v="SO0702"/>
    <x v="447"/>
    <s v="PD0010"/>
    <x v="120"/>
    <n v="0.09"/>
    <x v="1924"/>
    <s v="SO0702-PD0010"/>
    <x v="5"/>
    <s v="Hiking &amp; Camping"/>
  </r>
  <r>
    <s v="SO0702"/>
    <x v="447"/>
    <s v="PD0003"/>
    <x v="3"/>
    <n v="7.0000000000000007E-2"/>
    <x v="1925"/>
    <s v="SO0702-PD0003"/>
    <x v="14"/>
    <s v="Billiard"/>
  </r>
  <r>
    <s v="SO0704"/>
    <x v="448"/>
    <s v="PD0019"/>
    <x v="85"/>
    <n v="0.15"/>
    <x v="1926"/>
    <s v="SO0704-PD0019"/>
    <x v="11"/>
    <s v="Gym &amp; Fitness"/>
  </r>
  <r>
    <s v="SO0704"/>
    <x v="448"/>
    <s v="PD0012"/>
    <x v="31"/>
    <n v="0.17"/>
    <x v="1927"/>
    <s v="SO0704-PD0012"/>
    <x v="7"/>
    <s v="Bicycle"/>
  </r>
  <r>
    <s v="SO0704"/>
    <x v="448"/>
    <s v="PD0003"/>
    <x v="94"/>
    <n v="0.24"/>
    <x v="1928"/>
    <s v="SO0704-PD0003"/>
    <x v="14"/>
    <s v="Billiard"/>
  </r>
  <r>
    <s v="SO0705"/>
    <x v="449"/>
    <s v="PD0004"/>
    <x v="17"/>
    <n v="0.24"/>
    <x v="1929"/>
    <s v="SO0705-PD0004"/>
    <x v="15"/>
    <s v="Billiard"/>
  </r>
  <r>
    <s v="SO0705"/>
    <x v="449"/>
    <s v="PD0008"/>
    <x v="66"/>
    <n v="0.2"/>
    <x v="1930"/>
    <s v="SO0705-PD0008"/>
    <x v="3"/>
    <s v="Outdoors Sport"/>
  </r>
  <r>
    <s v="SO0705"/>
    <x v="449"/>
    <s v="PD0016"/>
    <x v="106"/>
    <n v="0.15"/>
    <x v="1931"/>
    <s v="SO0705-PD0016"/>
    <x v="18"/>
    <s v="Gym &amp; Fitness"/>
  </r>
  <r>
    <s v="SO0705"/>
    <x v="449"/>
    <s v="PD0010"/>
    <x v="49"/>
    <n v="0.17"/>
    <x v="1343"/>
    <s v="SO0705-PD0010"/>
    <x v="5"/>
    <s v="Hiking &amp; Camping"/>
  </r>
  <r>
    <s v="SO0705"/>
    <x v="449"/>
    <s v="PD0001"/>
    <x v="18"/>
    <n v="0.24"/>
    <x v="1932"/>
    <s v="SO0705-PD0001"/>
    <x v="12"/>
    <s v="Fishing Equipment"/>
  </r>
  <r>
    <s v="SO0705"/>
    <x v="449"/>
    <s v="PD0011"/>
    <x v="57"/>
    <n v="0.15"/>
    <x v="1933"/>
    <s v="SO0705-PD0011"/>
    <x v="2"/>
    <s v="Bicycle"/>
  </r>
  <r>
    <s v="SO0706"/>
    <x v="450"/>
    <s v="PD0011"/>
    <x v="81"/>
    <n v="0.2"/>
    <x v="1934"/>
    <s v="SO0706-PD0011"/>
    <x v="2"/>
    <s v="Bicycle"/>
  </r>
  <r>
    <s v="SO0706"/>
    <x v="450"/>
    <s v="PD0008"/>
    <x v="99"/>
    <n v="0.14000000000000001"/>
    <x v="1935"/>
    <s v="SO0706-PD0008"/>
    <x v="3"/>
    <s v="Outdoors Sport"/>
  </r>
  <r>
    <s v="SO0706"/>
    <x v="450"/>
    <s v="PD0005"/>
    <x v="81"/>
    <n v="0.08"/>
    <x v="1936"/>
    <s v="SO0706-PD0005"/>
    <x v="19"/>
    <s v="Golf"/>
  </r>
  <r>
    <s v="SO0706"/>
    <x v="450"/>
    <s v="PD0020"/>
    <x v="23"/>
    <n v="0.14000000000000001"/>
    <x v="1937"/>
    <s v="SO0706-PD0020"/>
    <x v="8"/>
    <s v="Gym &amp; Fitness"/>
  </r>
  <r>
    <s v="SO0707"/>
    <x v="450"/>
    <s v="PD0019"/>
    <x v="20"/>
    <n v="0.18"/>
    <x v="1938"/>
    <s v="SO0707-PD0019"/>
    <x v="11"/>
    <s v="Gym &amp; Fitness"/>
  </r>
  <r>
    <s v="SO0707"/>
    <x v="450"/>
    <s v="PD0014"/>
    <x v="84"/>
    <n v="0.16"/>
    <x v="1939"/>
    <s v="SO0707-PD0014"/>
    <x v="4"/>
    <s v="Futsal"/>
  </r>
  <r>
    <s v="SO0708"/>
    <x v="451"/>
    <s v="PD0017"/>
    <x v="80"/>
    <n v="0.18"/>
    <x v="1940"/>
    <s v="SO0708-PD0017"/>
    <x v="17"/>
    <s v="Gym &amp; Fitness"/>
  </r>
  <r>
    <s v="SO0708"/>
    <x v="451"/>
    <s v="PD0020"/>
    <x v="13"/>
    <n v="7.0000000000000007E-2"/>
    <x v="1941"/>
    <s v="SO0708-PD0020"/>
    <x v="8"/>
    <s v="Gym &amp; Fitness"/>
  </r>
  <r>
    <s v="SO0708"/>
    <x v="451"/>
    <s v="PD0002"/>
    <x v="19"/>
    <n v="0.1"/>
    <x v="1942"/>
    <s v="SO0708-PD0002"/>
    <x v="0"/>
    <s v="Fishing Equipment"/>
  </r>
  <r>
    <s v="SO0709"/>
    <x v="451"/>
    <s v="PD0018"/>
    <x v="76"/>
    <n v="0.06"/>
    <x v="1943"/>
    <s v="SO0709-PD0018"/>
    <x v="6"/>
    <s v="Gym &amp; Fitness"/>
  </r>
  <r>
    <s v="SO0709"/>
    <x v="451"/>
    <s v="PD0009"/>
    <x v="80"/>
    <n v="0.08"/>
    <x v="792"/>
    <s v="SO0709-PD0009"/>
    <x v="10"/>
    <s v="Hiking &amp; Camping"/>
  </r>
  <r>
    <s v="SO0709"/>
    <x v="451"/>
    <s v="PD0001"/>
    <x v="41"/>
    <n v="0.1"/>
    <x v="694"/>
    <s v="SO0709-PD0001"/>
    <x v="12"/>
    <s v="Fishing Equipment"/>
  </r>
  <r>
    <s v="SO0710"/>
    <x v="452"/>
    <s v="PD0012"/>
    <x v="24"/>
    <n v="0.08"/>
    <x v="1944"/>
    <s v="SO0710-PD0012"/>
    <x v="7"/>
    <s v="Bicycle"/>
  </r>
  <r>
    <s v="SO0710"/>
    <x v="452"/>
    <s v="PD0006"/>
    <x v="48"/>
    <n v="0.18"/>
    <x v="1945"/>
    <s v="SO0710-PD0006"/>
    <x v="13"/>
    <s v="Golf"/>
  </r>
  <r>
    <s v="SO0710"/>
    <x v="452"/>
    <s v="PD0008"/>
    <x v="93"/>
    <n v="0.11"/>
    <x v="1946"/>
    <s v="SO0710-PD0008"/>
    <x v="3"/>
    <s v="Outdoors Sport"/>
  </r>
  <r>
    <s v="SO0711"/>
    <x v="452"/>
    <s v="PD0012"/>
    <x v="103"/>
    <n v="0.2"/>
    <x v="1947"/>
    <s v="SO0711-PD0012"/>
    <x v="7"/>
    <s v="Bicycle"/>
  </r>
  <r>
    <s v="SO0711"/>
    <x v="452"/>
    <s v="PD0001"/>
    <x v="58"/>
    <n v="0.08"/>
    <x v="1948"/>
    <s v="SO0711-PD0001"/>
    <x v="12"/>
    <s v="Fishing Equipment"/>
  </r>
  <r>
    <s v="SO0711"/>
    <x v="452"/>
    <s v="PD0011"/>
    <x v="71"/>
    <n v="0.21"/>
    <x v="1949"/>
    <s v="SO0711-PD0011"/>
    <x v="2"/>
    <s v="Bicycle"/>
  </r>
  <r>
    <s v="SO0711"/>
    <x v="452"/>
    <s v="PD0003"/>
    <x v="72"/>
    <n v="0.17"/>
    <x v="1950"/>
    <s v="SO0711-PD0003"/>
    <x v="14"/>
    <s v="Billiard"/>
  </r>
  <r>
    <s v="SO0712"/>
    <x v="453"/>
    <s v="PD0004"/>
    <x v="47"/>
    <n v="0.18"/>
    <x v="1951"/>
    <s v="SO0712-PD0004"/>
    <x v="15"/>
    <s v="Billiard"/>
  </r>
  <r>
    <s v="SO0713"/>
    <x v="454"/>
    <s v="PD0002"/>
    <x v="3"/>
    <n v="0.11"/>
    <x v="1952"/>
    <s v="SO0713-PD0002"/>
    <x v="0"/>
    <s v="Fishing Equipment"/>
  </r>
  <r>
    <s v="SO0713"/>
    <x v="454"/>
    <s v="PD0020"/>
    <x v="16"/>
    <n v="0.17"/>
    <x v="1953"/>
    <s v="SO0713-PD0020"/>
    <x v="8"/>
    <s v="Gym &amp; Fitness"/>
  </r>
  <r>
    <s v="SO0713"/>
    <x v="454"/>
    <s v="PD0004"/>
    <x v="66"/>
    <n v="0.24"/>
    <x v="1954"/>
    <s v="SO0713-PD0004"/>
    <x v="15"/>
    <s v="Billiard"/>
  </r>
  <r>
    <s v="SO0714"/>
    <x v="455"/>
    <s v="PD0009"/>
    <x v="22"/>
    <n v="0.09"/>
    <x v="80"/>
    <s v="SO0714-PD0009"/>
    <x v="10"/>
    <s v="Hiking &amp; Camping"/>
  </r>
  <r>
    <s v="SO0714"/>
    <x v="455"/>
    <s v="PD0004"/>
    <x v="107"/>
    <n v="0.23"/>
    <x v="1955"/>
    <s v="SO0714-PD0004"/>
    <x v="15"/>
    <s v="Billiard"/>
  </r>
  <r>
    <s v="SO0714"/>
    <x v="455"/>
    <s v="PD0017"/>
    <x v="19"/>
    <n v="0.15"/>
    <x v="1956"/>
    <s v="SO0714-PD0017"/>
    <x v="17"/>
    <s v="Gym &amp; Fitness"/>
  </r>
  <r>
    <s v="SO0715"/>
    <x v="456"/>
    <s v="PD0012"/>
    <x v="90"/>
    <n v="0.1"/>
    <x v="248"/>
    <s v="SO0715-PD0012"/>
    <x v="7"/>
    <s v="Bicycle"/>
  </r>
  <r>
    <s v="SO0715"/>
    <x v="456"/>
    <s v="PD0016"/>
    <x v="42"/>
    <n v="0.05"/>
    <x v="1957"/>
    <s v="SO0715-PD0016"/>
    <x v="18"/>
    <s v="Gym &amp; Fitness"/>
  </r>
  <r>
    <s v="SO0715"/>
    <x v="456"/>
    <s v="PD0015"/>
    <x v="69"/>
    <n v="0.15"/>
    <x v="1958"/>
    <s v="SO0715-PD0015"/>
    <x v="1"/>
    <s v="Gym &amp; Fitness"/>
  </r>
  <r>
    <s v="SO0715"/>
    <x v="456"/>
    <s v="PD0011"/>
    <x v="15"/>
    <n v="0.11"/>
    <x v="1959"/>
    <s v="SO0715-PD0011"/>
    <x v="2"/>
    <s v="Bicycle"/>
  </r>
  <r>
    <s v="SO0716"/>
    <x v="457"/>
    <s v="PD0015"/>
    <x v="111"/>
    <n v="0.17"/>
    <x v="1960"/>
    <s v="SO0716-PD0015"/>
    <x v="1"/>
    <s v="Gym &amp; Fitness"/>
  </r>
  <r>
    <s v="SO0716"/>
    <x v="457"/>
    <s v="PD0012"/>
    <x v="20"/>
    <n v="0.14000000000000001"/>
    <x v="1961"/>
    <s v="SO0716-PD0012"/>
    <x v="7"/>
    <s v="Bicycle"/>
  </r>
  <r>
    <s v="SO0716"/>
    <x v="457"/>
    <s v="PD0002"/>
    <x v="95"/>
    <n v="0.23"/>
    <x v="1962"/>
    <s v="SO0716-PD0002"/>
    <x v="0"/>
    <s v="Fishing Equipment"/>
  </r>
  <r>
    <s v="SO0716"/>
    <x v="457"/>
    <s v="PD0003"/>
    <x v="107"/>
    <n v="0.09"/>
    <x v="1963"/>
    <s v="SO0716-PD0003"/>
    <x v="14"/>
    <s v="Billiard"/>
  </r>
  <r>
    <s v="SO0716"/>
    <x v="457"/>
    <s v="PD0010"/>
    <x v="44"/>
    <n v="7.0000000000000007E-2"/>
    <x v="1964"/>
    <s v="SO0716-PD0010"/>
    <x v="5"/>
    <s v="Hiking &amp; Camping"/>
  </r>
  <r>
    <s v="SO0717"/>
    <x v="457"/>
    <s v="PD0018"/>
    <x v="81"/>
    <n v="0.1"/>
    <x v="1965"/>
    <s v="SO0717-PD0018"/>
    <x v="6"/>
    <s v="Gym &amp; Fitness"/>
  </r>
  <r>
    <s v="SO0717"/>
    <x v="457"/>
    <s v="PD0009"/>
    <x v="105"/>
    <n v="0.25"/>
    <x v="1966"/>
    <s v="SO0717-PD0009"/>
    <x v="10"/>
    <s v="Hiking &amp; Camping"/>
  </r>
  <r>
    <s v="SO0718"/>
    <x v="458"/>
    <s v="PD0008"/>
    <x v="80"/>
    <n v="0.21"/>
    <x v="1967"/>
    <s v="SO0718-PD0008"/>
    <x v="3"/>
    <s v="Outdoors Sport"/>
  </r>
  <r>
    <s v="SO0718"/>
    <x v="458"/>
    <s v="PD0004"/>
    <x v="97"/>
    <n v="0.11"/>
    <x v="1968"/>
    <s v="SO0718-PD0004"/>
    <x v="15"/>
    <s v="Billiard"/>
  </r>
  <r>
    <s v="SO0719"/>
    <x v="459"/>
    <s v="PD0020"/>
    <x v="106"/>
    <n v="0.13"/>
    <x v="1969"/>
    <s v="SO0719-PD0020"/>
    <x v="8"/>
    <s v="Gym &amp; Fitness"/>
  </r>
  <r>
    <s v="SO0720"/>
    <x v="459"/>
    <s v="PD0017"/>
    <x v="76"/>
    <n v="0.2"/>
    <x v="1970"/>
    <s v="SO0720-PD0017"/>
    <x v="17"/>
    <s v="Gym &amp; Fitness"/>
  </r>
  <r>
    <s v="SO0720"/>
    <x v="459"/>
    <s v="PD0011"/>
    <x v="81"/>
    <n v="0.06"/>
    <x v="1971"/>
    <s v="SO0720-PD0011"/>
    <x v="2"/>
    <s v="Bicycle"/>
  </r>
  <r>
    <s v="SO0721"/>
    <x v="460"/>
    <s v="PD0010"/>
    <x v="104"/>
    <n v="0.21"/>
    <x v="1972"/>
    <s v="SO0721-PD0010"/>
    <x v="5"/>
    <s v="Hiking &amp; Camping"/>
  </r>
  <r>
    <s v="SO0721"/>
    <x v="460"/>
    <s v="PD0015"/>
    <x v="42"/>
    <n v="0.22"/>
    <x v="1973"/>
    <s v="SO0721-PD0015"/>
    <x v="1"/>
    <s v="Gym &amp; Fitness"/>
  </r>
  <r>
    <s v="SO0722"/>
    <x v="461"/>
    <s v="PD0010"/>
    <x v="36"/>
    <n v="0.18"/>
    <x v="1974"/>
    <s v="SO0722-PD0010"/>
    <x v="5"/>
    <s v="Hiking &amp; Camping"/>
  </r>
  <r>
    <s v="SO0722"/>
    <x v="461"/>
    <s v="PD0019"/>
    <x v="112"/>
    <n v="0.09"/>
    <x v="1975"/>
    <s v="SO0722-PD0019"/>
    <x v="11"/>
    <s v="Gym &amp; Fitness"/>
  </r>
  <r>
    <s v="SO0722"/>
    <x v="461"/>
    <s v="PD0008"/>
    <x v="117"/>
    <n v="0.17"/>
    <x v="1976"/>
    <s v="SO0722-PD0008"/>
    <x v="3"/>
    <s v="Outdoors Sport"/>
  </r>
  <r>
    <s v="SO0722"/>
    <x v="461"/>
    <s v="PD0003"/>
    <x v="94"/>
    <n v="0.17"/>
    <x v="1977"/>
    <s v="SO0722-PD0003"/>
    <x v="14"/>
    <s v="Billiard"/>
  </r>
  <r>
    <s v="SO0723"/>
    <x v="462"/>
    <s v="PD0019"/>
    <x v="2"/>
    <n v="0.23"/>
    <x v="1978"/>
    <s v="SO0723-PD0019"/>
    <x v="11"/>
    <s v="Gym &amp; Fitness"/>
  </r>
  <r>
    <s v="SO0723"/>
    <x v="462"/>
    <s v="PD0003"/>
    <x v="72"/>
    <n v="0.08"/>
    <x v="266"/>
    <s v="SO0723-PD0003"/>
    <x v="14"/>
    <s v="Billiard"/>
  </r>
  <r>
    <s v="SO0724"/>
    <x v="463"/>
    <s v="PD0020"/>
    <x v="109"/>
    <n v="0.13"/>
    <x v="1979"/>
    <s v="SO0724-PD0020"/>
    <x v="8"/>
    <s v="Gym &amp; Fitness"/>
  </r>
  <r>
    <s v="SO0725"/>
    <x v="464"/>
    <s v="PD0019"/>
    <x v="40"/>
    <n v="0.2"/>
    <x v="1980"/>
    <s v="SO0725-PD0019"/>
    <x v="11"/>
    <s v="Gym &amp; Fitness"/>
  </r>
  <r>
    <s v="SO0725"/>
    <x v="464"/>
    <s v="PD0003"/>
    <x v="124"/>
    <n v="0.1"/>
    <x v="1981"/>
    <s v="SO0725-PD0003"/>
    <x v="14"/>
    <s v="Billiard"/>
  </r>
  <r>
    <s v="SO0725"/>
    <x v="464"/>
    <s v="PD0009"/>
    <x v="9"/>
    <n v="0.14000000000000001"/>
    <x v="1982"/>
    <s v="SO0725-PD0009"/>
    <x v="10"/>
    <s v="Hiking &amp; Camping"/>
  </r>
  <r>
    <s v="SO0725"/>
    <x v="464"/>
    <s v="PD0014"/>
    <x v="121"/>
    <n v="0.05"/>
    <x v="1983"/>
    <s v="SO0725-PD0014"/>
    <x v="4"/>
    <s v="Futsal"/>
  </r>
  <r>
    <s v="SO0726"/>
    <x v="465"/>
    <s v="PD0005"/>
    <x v="18"/>
    <n v="0.09"/>
    <x v="1984"/>
    <s v="SO0726-PD0005"/>
    <x v="19"/>
    <s v="Golf"/>
  </r>
  <r>
    <s v="SO0728"/>
    <x v="466"/>
    <s v="PD0017"/>
    <x v="45"/>
    <n v="0.16"/>
    <x v="1985"/>
    <s v="SO0728-PD0017"/>
    <x v="17"/>
    <s v="Gym &amp; Fitness"/>
  </r>
  <r>
    <s v="SO0729"/>
    <x v="466"/>
    <s v="PD0014"/>
    <x v="118"/>
    <n v="0.21"/>
    <x v="1986"/>
    <s v="SO0729-PD0014"/>
    <x v="4"/>
    <s v="Futsal"/>
  </r>
  <r>
    <s v="SO0729"/>
    <x v="466"/>
    <s v="PD0011"/>
    <x v="111"/>
    <n v="0.19"/>
    <x v="1987"/>
    <s v="SO0729-PD0011"/>
    <x v="2"/>
    <s v="Bicycle"/>
  </r>
  <r>
    <s v="SO0730"/>
    <x v="467"/>
    <s v="PD0013"/>
    <x v="45"/>
    <n v="0.17"/>
    <x v="1988"/>
    <s v="SO0730-PD0013"/>
    <x v="16"/>
    <s v="Basketball"/>
  </r>
  <r>
    <s v="SO0730"/>
    <x v="467"/>
    <s v="PD0017"/>
    <x v="97"/>
    <n v="0.17"/>
    <x v="1989"/>
    <s v="SO0730-PD0017"/>
    <x v="17"/>
    <s v="Gym &amp; Fitness"/>
  </r>
  <r>
    <s v="SO0731"/>
    <x v="467"/>
    <s v="PD0011"/>
    <x v="34"/>
    <n v="0.1"/>
    <x v="1990"/>
    <s v="SO0731-PD0011"/>
    <x v="2"/>
    <s v="Bicycle"/>
  </r>
  <r>
    <s v="SO0731"/>
    <x v="467"/>
    <s v="PD0010"/>
    <x v="37"/>
    <n v="0.14000000000000001"/>
    <x v="1991"/>
    <s v="SO0731-PD0010"/>
    <x v="5"/>
    <s v="Hiking &amp; Camping"/>
  </r>
  <r>
    <s v="SO0732"/>
    <x v="468"/>
    <s v="PD0017"/>
    <x v="34"/>
    <n v="0.08"/>
    <x v="1992"/>
    <s v="SO0732-PD0017"/>
    <x v="17"/>
    <s v="Gym &amp; Fitness"/>
  </r>
  <r>
    <s v="SO0733"/>
    <x v="469"/>
    <s v="PD0012"/>
    <x v="72"/>
    <n v="0.22"/>
    <x v="1993"/>
    <s v="SO0733-PD0012"/>
    <x v="7"/>
    <s v="Bicycle"/>
  </r>
  <r>
    <s v="SO0733"/>
    <x v="469"/>
    <s v="PD0013"/>
    <x v="59"/>
    <n v="0.11"/>
    <x v="1994"/>
    <s v="SO0733-PD0013"/>
    <x v="16"/>
    <s v="Basketball"/>
  </r>
  <r>
    <s v="SO0733"/>
    <x v="469"/>
    <s v="PD0007"/>
    <x v="105"/>
    <n v="0.11"/>
    <x v="1995"/>
    <s v="SO0733-PD0007"/>
    <x v="9"/>
    <s v="Golf"/>
  </r>
  <r>
    <s v="SO0733"/>
    <x v="469"/>
    <s v="PD0002"/>
    <x v="111"/>
    <n v="0.2"/>
    <x v="1996"/>
    <s v="SO0733-PD0002"/>
    <x v="0"/>
    <s v="Fishing Equipment"/>
  </r>
  <r>
    <s v="SO0733"/>
    <x v="469"/>
    <s v="PD0011"/>
    <x v="77"/>
    <n v="0.16"/>
    <x v="1997"/>
    <s v="SO0733-PD0011"/>
    <x v="2"/>
    <s v="Bicycle"/>
  </r>
  <r>
    <s v="SO0734"/>
    <x v="470"/>
    <s v="PD0003"/>
    <x v="70"/>
    <n v="0.12"/>
    <x v="1998"/>
    <s v="SO0734-PD0003"/>
    <x v="14"/>
    <s v="Billiard"/>
  </r>
  <r>
    <s v="SO0734"/>
    <x v="470"/>
    <s v="PD0014"/>
    <x v="60"/>
    <n v="0.09"/>
    <x v="1999"/>
    <s v="SO0734-PD0014"/>
    <x v="4"/>
    <s v="Futsal"/>
  </r>
  <r>
    <s v="SO0734"/>
    <x v="470"/>
    <s v="PD0006"/>
    <x v="18"/>
    <n v="0.18"/>
    <x v="2000"/>
    <s v="SO0734-PD0006"/>
    <x v="13"/>
    <s v="Golf"/>
  </r>
  <r>
    <s v="SO0734"/>
    <x v="470"/>
    <s v="PD0007"/>
    <x v="93"/>
    <n v="0.17"/>
    <x v="2001"/>
    <s v="SO0734-PD0007"/>
    <x v="9"/>
    <s v="Golf"/>
  </r>
  <r>
    <s v="SO0735"/>
    <x v="470"/>
    <s v="PD0007"/>
    <x v="125"/>
    <n v="0.18"/>
    <x v="2002"/>
    <s v="SO0735-PD0007"/>
    <x v="9"/>
    <s v="Golf"/>
  </r>
  <r>
    <s v="SO0735"/>
    <x v="470"/>
    <s v="PD0015"/>
    <x v="60"/>
    <n v="0.17"/>
    <x v="2003"/>
    <s v="SO0735-PD0015"/>
    <x v="1"/>
    <s v="Gym &amp; Fitness"/>
  </r>
  <r>
    <s v="SO0736"/>
    <x v="471"/>
    <s v="PD0008"/>
    <x v="44"/>
    <n v="7.0000000000000007E-2"/>
    <x v="1181"/>
    <s v="SO0736-PD0008"/>
    <x v="3"/>
    <s v="Outdoors Sport"/>
  </r>
  <r>
    <s v="SO0736"/>
    <x v="471"/>
    <s v="PD0002"/>
    <x v="109"/>
    <n v="0.24"/>
    <x v="2004"/>
    <s v="SO0736-PD0002"/>
    <x v="0"/>
    <s v="Fishing Equipment"/>
  </r>
  <r>
    <s v="SO0736"/>
    <x v="471"/>
    <s v="PD0009"/>
    <x v="91"/>
    <n v="0.18"/>
    <x v="2005"/>
    <s v="SO0736-PD0009"/>
    <x v="10"/>
    <s v="Hiking &amp; Camping"/>
  </r>
  <r>
    <s v="SO0736"/>
    <x v="471"/>
    <s v="PD0015"/>
    <x v="80"/>
    <n v="0.25"/>
    <x v="2006"/>
    <s v="SO0736-PD0015"/>
    <x v="1"/>
    <s v="Gym &amp; Fitness"/>
  </r>
  <r>
    <s v="SO0737"/>
    <x v="472"/>
    <s v="PD0006"/>
    <x v="28"/>
    <n v="0.22"/>
    <x v="1954"/>
    <s v="SO0737-PD0006"/>
    <x v="13"/>
    <s v="Golf"/>
  </r>
  <r>
    <s v="SO0737"/>
    <x v="472"/>
    <s v="PD0014"/>
    <x v="94"/>
    <n v="0.1"/>
    <x v="688"/>
    <s v="SO0737-PD0014"/>
    <x v="4"/>
    <s v="Futsal"/>
  </r>
  <r>
    <s v="SO0737"/>
    <x v="472"/>
    <s v="PD0007"/>
    <x v="90"/>
    <n v="0.15"/>
    <x v="2007"/>
    <s v="SO0737-PD0007"/>
    <x v="9"/>
    <s v="Golf"/>
  </r>
  <r>
    <s v="SO0737"/>
    <x v="472"/>
    <s v="PD0013"/>
    <x v="0"/>
    <n v="0.06"/>
    <x v="2008"/>
    <s v="SO0737-PD0013"/>
    <x v="16"/>
    <s v="Basketball"/>
  </r>
  <r>
    <s v="SO0738"/>
    <x v="473"/>
    <s v="PD0017"/>
    <x v="19"/>
    <n v="0.22"/>
    <x v="2009"/>
    <s v="SO0738-PD0017"/>
    <x v="17"/>
    <s v="Gym &amp; Fitness"/>
  </r>
  <r>
    <s v="SO0738"/>
    <x v="473"/>
    <s v="PD0014"/>
    <x v="86"/>
    <n v="0.15"/>
    <x v="2010"/>
    <s v="SO0738-PD0014"/>
    <x v="4"/>
    <s v="Futsal"/>
  </r>
  <r>
    <s v="SO0738"/>
    <x v="473"/>
    <s v="PD0015"/>
    <x v="51"/>
    <n v="0.05"/>
    <x v="2011"/>
    <s v="SO0738-PD0015"/>
    <x v="1"/>
    <s v="Gym &amp; Fitness"/>
  </r>
  <r>
    <s v="SO0738"/>
    <x v="473"/>
    <s v="PD0011"/>
    <x v="69"/>
    <n v="0.14000000000000001"/>
    <x v="2012"/>
    <s v="SO0738-PD0011"/>
    <x v="2"/>
    <s v="Bicycle"/>
  </r>
  <r>
    <s v="SO0739"/>
    <x v="473"/>
    <s v="PD0013"/>
    <x v="43"/>
    <n v="0.15"/>
    <x v="2013"/>
    <s v="SO0739-PD0013"/>
    <x v="16"/>
    <s v="Basketball"/>
  </r>
  <r>
    <s v="SO0739"/>
    <x v="473"/>
    <s v="PD0016"/>
    <x v="16"/>
    <n v="0.19"/>
    <x v="2014"/>
    <s v="SO0739-PD0016"/>
    <x v="18"/>
    <s v="Gym &amp; Fitness"/>
  </r>
  <r>
    <s v="SO0739"/>
    <x v="473"/>
    <s v="PD0008"/>
    <x v="118"/>
    <n v="0.19"/>
    <x v="2015"/>
    <s v="SO0739-PD0008"/>
    <x v="3"/>
    <s v="Outdoors Sport"/>
  </r>
  <r>
    <s v="SO0739"/>
    <x v="473"/>
    <s v="PD0009"/>
    <x v="67"/>
    <n v="0.13"/>
    <x v="2016"/>
    <s v="SO0739-PD0009"/>
    <x v="10"/>
    <s v="Hiking &amp; Camping"/>
  </r>
  <r>
    <s v="SO0740"/>
    <x v="474"/>
    <s v="PD0014"/>
    <x v="75"/>
    <n v="0.24"/>
    <x v="2017"/>
    <s v="SO0740-PD0014"/>
    <x v="4"/>
    <s v="Futsal"/>
  </r>
  <r>
    <s v="SO0740"/>
    <x v="474"/>
    <s v="PD0003"/>
    <x v="68"/>
    <n v="0.23"/>
    <x v="2018"/>
    <s v="SO0740-PD0003"/>
    <x v="14"/>
    <s v="Billiard"/>
  </r>
  <r>
    <s v="SO0740"/>
    <x v="474"/>
    <s v="PD0009"/>
    <x v="122"/>
    <n v="0.13"/>
    <x v="1272"/>
    <s v="SO0740-PD0009"/>
    <x v="10"/>
    <s v="Hiking &amp; Camping"/>
  </r>
  <r>
    <s v="SO0741"/>
    <x v="474"/>
    <s v="PD0005"/>
    <x v="39"/>
    <n v="0.22"/>
    <x v="2019"/>
    <s v="SO0741-PD0005"/>
    <x v="19"/>
    <s v="Golf"/>
  </r>
  <r>
    <s v="SO0741"/>
    <x v="474"/>
    <s v="PD0020"/>
    <x v="103"/>
    <n v="0.14000000000000001"/>
    <x v="2020"/>
    <s v="SO0741-PD0020"/>
    <x v="8"/>
    <s v="Gym &amp; Fitness"/>
  </r>
  <r>
    <s v="SO0742"/>
    <x v="474"/>
    <s v="PD0002"/>
    <x v="53"/>
    <n v="0.2"/>
    <x v="2021"/>
    <s v="SO0742-PD0002"/>
    <x v="0"/>
    <s v="Fishing Equipment"/>
  </r>
  <r>
    <s v="SO0742"/>
    <x v="474"/>
    <s v="PD0008"/>
    <x v="62"/>
    <n v="0.24"/>
    <x v="1788"/>
    <s v="SO0742-PD0008"/>
    <x v="3"/>
    <s v="Outdoors Sport"/>
  </r>
  <r>
    <s v="SO0743"/>
    <x v="475"/>
    <s v="PD0008"/>
    <x v="55"/>
    <n v="0.06"/>
    <x v="2022"/>
    <s v="SO0743-PD0008"/>
    <x v="3"/>
    <s v="Outdoors Sport"/>
  </r>
  <r>
    <s v="SO0743"/>
    <x v="475"/>
    <s v="PD0018"/>
    <x v="53"/>
    <n v="0.24"/>
    <x v="2023"/>
    <s v="SO0743-PD0018"/>
    <x v="6"/>
    <s v="Gym &amp; Fitness"/>
  </r>
  <r>
    <s v="SO0743"/>
    <x v="475"/>
    <s v="PD0002"/>
    <x v="21"/>
    <n v="0.25"/>
    <x v="2024"/>
    <s v="SO0743-PD0002"/>
    <x v="0"/>
    <s v="Fishing Equipment"/>
  </r>
  <r>
    <s v="SO0743"/>
    <x v="475"/>
    <s v="PD0016"/>
    <x v="98"/>
    <n v="0.06"/>
    <x v="2025"/>
    <s v="SO0743-PD0016"/>
    <x v="18"/>
    <s v="Gym &amp; Fitness"/>
  </r>
  <r>
    <s v="SO0744"/>
    <x v="476"/>
    <s v="PD0016"/>
    <x v="115"/>
    <n v="0.05"/>
    <x v="2026"/>
    <s v="SO0744-PD0016"/>
    <x v="18"/>
    <s v="Gym &amp; Fitness"/>
  </r>
  <r>
    <s v="SO0744"/>
    <x v="476"/>
    <s v="PD0008"/>
    <x v="51"/>
    <n v="0.05"/>
    <x v="2027"/>
    <s v="SO0744-PD0008"/>
    <x v="3"/>
    <s v="Outdoors Sport"/>
  </r>
  <r>
    <s v="SO0744"/>
    <x v="476"/>
    <s v="PD0017"/>
    <x v="123"/>
    <n v="0.11"/>
    <x v="2028"/>
    <s v="SO0744-PD0017"/>
    <x v="17"/>
    <s v="Gym &amp; Fitness"/>
  </r>
  <r>
    <s v="SO0744"/>
    <x v="476"/>
    <s v="PD0012"/>
    <x v="50"/>
    <n v="0.18"/>
    <x v="2029"/>
    <s v="SO0744-PD0012"/>
    <x v="7"/>
    <s v="Bicycle"/>
  </r>
  <r>
    <s v="SO0745"/>
    <x v="477"/>
    <s v="PD0003"/>
    <x v="17"/>
    <n v="7.0000000000000007E-2"/>
    <x v="2030"/>
    <s v="SO0745-PD0003"/>
    <x v="14"/>
    <s v="Billiard"/>
  </r>
  <r>
    <s v="SO0745"/>
    <x v="477"/>
    <s v="PD0008"/>
    <x v="3"/>
    <n v="0.15"/>
    <x v="2031"/>
    <s v="SO0745-PD0008"/>
    <x v="3"/>
    <s v="Outdoors Sport"/>
  </r>
  <r>
    <s v="SO0745"/>
    <x v="477"/>
    <s v="PD0020"/>
    <x v="7"/>
    <n v="0.16"/>
    <x v="2032"/>
    <s v="SO0745-PD0020"/>
    <x v="8"/>
    <s v="Gym &amp; Fitness"/>
  </r>
  <r>
    <s v="SO0745"/>
    <x v="477"/>
    <s v="PD0005"/>
    <x v="118"/>
    <n v="0.21"/>
    <x v="2033"/>
    <s v="SO0745-PD0005"/>
    <x v="19"/>
    <s v="Golf"/>
  </r>
  <r>
    <s v="SO0745"/>
    <x v="477"/>
    <s v="PD0015"/>
    <x v="75"/>
    <n v="0.09"/>
    <x v="2034"/>
    <s v="SO0745-PD0015"/>
    <x v="1"/>
    <s v="Gym &amp; Fitness"/>
  </r>
  <r>
    <s v="SO0745"/>
    <x v="477"/>
    <s v="PD0011"/>
    <x v="5"/>
    <n v="0.15"/>
    <x v="2035"/>
    <s v="SO0745-PD0011"/>
    <x v="2"/>
    <s v="Bicycle"/>
  </r>
  <r>
    <s v="SO0746"/>
    <x v="478"/>
    <s v="PD0011"/>
    <x v="10"/>
    <n v="0.19"/>
    <x v="2036"/>
    <s v="SO0746-PD0011"/>
    <x v="2"/>
    <s v="Bicycle"/>
  </r>
  <r>
    <s v="SO0746"/>
    <x v="478"/>
    <s v="PD0019"/>
    <x v="109"/>
    <n v="0.09"/>
    <x v="2037"/>
    <s v="SO0746-PD0019"/>
    <x v="11"/>
    <s v="Gym &amp; Fitness"/>
  </r>
  <r>
    <s v="SO0746"/>
    <x v="478"/>
    <s v="PD0008"/>
    <x v="55"/>
    <n v="0.22"/>
    <x v="2038"/>
    <s v="SO0746-PD0008"/>
    <x v="3"/>
    <s v="Outdoors Sport"/>
  </r>
  <r>
    <s v="SO0747"/>
    <x v="479"/>
    <s v="PD0020"/>
    <x v="1"/>
    <n v="0.19"/>
    <x v="2039"/>
    <s v="SO0747-PD0020"/>
    <x v="8"/>
    <s v="Gym &amp; Fitness"/>
  </r>
  <r>
    <s v="SO0747"/>
    <x v="479"/>
    <s v="PD0007"/>
    <x v="102"/>
    <n v="0.1"/>
    <x v="2040"/>
    <s v="SO0747-PD0007"/>
    <x v="9"/>
    <s v="Golf"/>
  </r>
  <r>
    <s v="SO0747"/>
    <x v="479"/>
    <s v="PD0009"/>
    <x v="41"/>
    <n v="0.12"/>
    <x v="2041"/>
    <s v="SO0747-PD0009"/>
    <x v="10"/>
    <s v="Hiking &amp; Camping"/>
  </r>
  <r>
    <s v="SO0747"/>
    <x v="479"/>
    <s v="PD0014"/>
    <x v="36"/>
    <n v="0.13"/>
    <x v="2042"/>
    <s v="SO0747-PD0014"/>
    <x v="4"/>
    <s v="Futsal"/>
  </r>
  <r>
    <s v="SO0747"/>
    <x v="479"/>
    <s v="PD0012"/>
    <x v="89"/>
    <n v="0.22"/>
    <x v="2043"/>
    <s v="SO0747-PD0012"/>
    <x v="7"/>
    <s v="Bicycle"/>
  </r>
  <r>
    <s v="SO0748"/>
    <x v="479"/>
    <s v="PD0006"/>
    <x v="30"/>
    <n v="0.22"/>
    <x v="733"/>
    <s v="SO0748-PD0006"/>
    <x v="13"/>
    <s v="Golf"/>
  </r>
  <r>
    <s v="SO0748"/>
    <x v="479"/>
    <s v="PD0020"/>
    <x v="12"/>
    <n v="0.05"/>
    <x v="2044"/>
    <s v="SO0748-PD0020"/>
    <x v="8"/>
    <s v="Gym &amp; Fitness"/>
  </r>
  <r>
    <s v="SO0749"/>
    <x v="480"/>
    <s v="PD0012"/>
    <x v="86"/>
    <n v="7.0000000000000007E-2"/>
    <x v="2045"/>
    <s v="SO0749-PD0012"/>
    <x v="7"/>
    <s v="Bicycle"/>
  </r>
  <r>
    <s v="SO0749"/>
    <x v="480"/>
    <s v="PD0003"/>
    <x v="10"/>
    <n v="0.08"/>
    <x v="2046"/>
    <s v="SO0749-PD0003"/>
    <x v="14"/>
    <s v="Billiard"/>
  </r>
  <r>
    <s v="SO0749"/>
    <x v="480"/>
    <s v="PD0004"/>
    <x v="69"/>
    <n v="0.15"/>
    <x v="2047"/>
    <s v="SO0749-PD0004"/>
    <x v="15"/>
    <s v="Billiard"/>
  </r>
  <r>
    <s v="SO0749"/>
    <x v="480"/>
    <s v="PD0019"/>
    <x v="36"/>
    <n v="0.25"/>
    <x v="2048"/>
    <s v="SO0749-PD0019"/>
    <x v="11"/>
    <s v="Gym &amp; Fitness"/>
  </r>
  <r>
    <s v="SO0751"/>
    <x v="481"/>
    <s v="PD0002"/>
    <x v="78"/>
    <n v="7.0000000000000007E-2"/>
    <x v="2049"/>
    <s v="SO0751-PD0002"/>
    <x v="0"/>
    <s v="Fishing Equipment"/>
  </r>
  <r>
    <s v="SO0751"/>
    <x v="481"/>
    <s v="PD0016"/>
    <x v="122"/>
    <n v="0.23"/>
    <x v="2050"/>
    <s v="SO0751-PD0016"/>
    <x v="18"/>
    <s v="Gym &amp; Fitness"/>
  </r>
  <r>
    <s v="SO0753"/>
    <x v="482"/>
    <s v="PD0016"/>
    <x v="115"/>
    <n v="7.0000000000000007E-2"/>
    <x v="2051"/>
    <s v="SO0753-PD0016"/>
    <x v="18"/>
    <s v="Gym &amp; Fitness"/>
  </r>
  <r>
    <s v="SO0753"/>
    <x v="482"/>
    <s v="PD0020"/>
    <x v="47"/>
    <n v="0.22"/>
    <x v="2052"/>
    <s v="SO0753-PD0020"/>
    <x v="8"/>
    <s v="Gym &amp; Fitness"/>
  </r>
  <r>
    <s v="SO0753"/>
    <x v="482"/>
    <s v="PD0014"/>
    <x v="49"/>
    <n v="0.23"/>
    <x v="2053"/>
    <s v="SO0753-PD0014"/>
    <x v="4"/>
    <s v="Futsal"/>
  </r>
  <r>
    <s v="SO0753"/>
    <x v="482"/>
    <s v="PD0003"/>
    <x v="49"/>
    <n v="0.13"/>
    <x v="2054"/>
    <s v="SO0753-PD0003"/>
    <x v="14"/>
    <s v="Billiard"/>
  </r>
  <r>
    <s v="SO0754"/>
    <x v="482"/>
    <s v="PD0013"/>
    <x v="13"/>
    <n v="0.18"/>
    <x v="2055"/>
    <s v="SO0754-PD0013"/>
    <x v="16"/>
    <s v="Basketball"/>
  </r>
  <r>
    <s v="SO0754"/>
    <x v="482"/>
    <s v="PD0007"/>
    <x v="106"/>
    <n v="0.23"/>
    <x v="2056"/>
    <s v="SO0754-PD0007"/>
    <x v="9"/>
    <s v="Golf"/>
  </r>
  <r>
    <s v="SO0754"/>
    <x v="482"/>
    <s v="PD0005"/>
    <x v="48"/>
    <n v="0.18"/>
    <x v="2057"/>
    <s v="SO0754-PD0005"/>
    <x v="19"/>
    <s v="Golf"/>
  </r>
  <r>
    <s v="SO0755"/>
    <x v="483"/>
    <s v="PD0016"/>
    <x v="29"/>
    <n v="0.15"/>
    <x v="2058"/>
    <s v="SO0755-PD0016"/>
    <x v="18"/>
    <s v="Gym &amp; Fitness"/>
  </r>
  <r>
    <s v="SO0755"/>
    <x v="483"/>
    <s v="PD0001"/>
    <x v="29"/>
    <n v="0.21"/>
    <x v="2059"/>
    <s v="SO0755-PD0001"/>
    <x v="12"/>
    <s v="Fishing Equipment"/>
  </r>
  <r>
    <s v="SO0756"/>
    <x v="484"/>
    <s v="PD0012"/>
    <x v="19"/>
    <n v="0.23"/>
    <x v="2060"/>
    <s v="SO0756-PD0012"/>
    <x v="7"/>
    <s v="Bicycle"/>
  </r>
  <r>
    <s v="SO0757"/>
    <x v="484"/>
    <s v="PD0004"/>
    <x v="47"/>
    <n v="0.1"/>
    <x v="2061"/>
    <s v="SO0757-PD0004"/>
    <x v="15"/>
    <s v="Billiard"/>
  </r>
  <r>
    <s v="SO0757"/>
    <x v="484"/>
    <s v="PD0007"/>
    <x v="63"/>
    <n v="0.23"/>
    <x v="2062"/>
    <s v="SO0757-PD0007"/>
    <x v="9"/>
    <s v="Golf"/>
  </r>
  <r>
    <s v="SO0757"/>
    <x v="484"/>
    <s v="PD0002"/>
    <x v="68"/>
    <n v="0.06"/>
    <x v="2063"/>
    <s v="SO0757-PD0002"/>
    <x v="0"/>
    <s v="Fishing Equipment"/>
  </r>
  <r>
    <s v="SO0758"/>
    <x v="484"/>
    <s v="PD0003"/>
    <x v="59"/>
    <n v="7.0000000000000007E-2"/>
    <x v="2064"/>
    <s v="SO0758-PD0003"/>
    <x v="14"/>
    <s v="Billiard"/>
  </r>
  <r>
    <s v="SO0758"/>
    <x v="484"/>
    <s v="PD0018"/>
    <x v="72"/>
    <n v="0.11"/>
    <x v="2065"/>
    <s v="SO0758-PD0018"/>
    <x v="6"/>
    <s v="Gym &amp; Fitness"/>
  </r>
  <r>
    <s v="SO0758"/>
    <x v="484"/>
    <s v="PD0002"/>
    <x v="71"/>
    <n v="0.24"/>
    <x v="2066"/>
    <s v="SO0758-PD0002"/>
    <x v="0"/>
    <s v="Fishing Equipment"/>
  </r>
  <r>
    <s v="SO0758"/>
    <x v="484"/>
    <s v="PD0005"/>
    <x v="82"/>
    <n v="0.11"/>
    <x v="2067"/>
    <s v="SO0758-PD0005"/>
    <x v="19"/>
    <s v="Golf"/>
  </r>
  <r>
    <s v="SO0759"/>
    <x v="485"/>
    <s v="PD0009"/>
    <x v="102"/>
    <n v="0.23"/>
    <x v="2068"/>
    <s v="SO0759-PD0009"/>
    <x v="10"/>
    <s v="Hiking &amp; Camping"/>
  </r>
  <r>
    <s v="SO0760"/>
    <x v="486"/>
    <s v="PD0016"/>
    <x v="88"/>
    <n v="0.11"/>
    <x v="2069"/>
    <s v="SO0760-PD0016"/>
    <x v="18"/>
    <s v="Gym &amp; Fitness"/>
  </r>
  <r>
    <s v="SO0760"/>
    <x v="486"/>
    <s v="PD0010"/>
    <x v="12"/>
    <n v="0.17"/>
    <x v="2070"/>
    <s v="SO0760-PD0010"/>
    <x v="5"/>
    <s v="Hiking &amp; Camping"/>
  </r>
  <r>
    <s v="SO0760"/>
    <x v="486"/>
    <s v="PD0006"/>
    <x v="40"/>
    <n v="0.13"/>
    <x v="2071"/>
    <s v="SO0760-PD0006"/>
    <x v="13"/>
    <s v="Golf"/>
  </r>
  <r>
    <s v="SO0761"/>
    <x v="487"/>
    <s v="PD0014"/>
    <x v="107"/>
    <n v="0.17"/>
    <x v="2072"/>
    <s v="SO0761-PD0014"/>
    <x v="4"/>
    <s v="Futsal"/>
  </r>
  <r>
    <s v="SO0761"/>
    <x v="487"/>
    <s v="PD0008"/>
    <x v="33"/>
    <n v="0.23"/>
    <x v="2073"/>
    <s v="SO0761-PD0008"/>
    <x v="3"/>
    <s v="Outdoors Sport"/>
  </r>
  <r>
    <s v="SO0761"/>
    <x v="487"/>
    <s v="PD0018"/>
    <x v="41"/>
    <n v="0.22"/>
    <x v="1330"/>
    <s v="SO0761-PD0018"/>
    <x v="6"/>
    <s v="Gym &amp; Fitness"/>
  </r>
  <r>
    <s v="SO0762"/>
    <x v="488"/>
    <s v="PD0014"/>
    <x v="105"/>
    <n v="0.18"/>
    <x v="2074"/>
    <s v="SO0762-PD0014"/>
    <x v="4"/>
    <s v="Futsal"/>
  </r>
  <r>
    <s v="SO0762"/>
    <x v="488"/>
    <s v="PD0012"/>
    <x v="58"/>
    <n v="0.08"/>
    <x v="2075"/>
    <s v="SO0762-PD0012"/>
    <x v="7"/>
    <s v="Bicycle"/>
  </r>
  <r>
    <s v="SO0762"/>
    <x v="488"/>
    <s v="PD0007"/>
    <x v="61"/>
    <n v="0.21"/>
    <x v="1289"/>
    <s v="SO0762-PD0007"/>
    <x v="9"/>
    <s v="Golf"/>
  </r>
  <r>
    <s v="SO0762"/>
    <x v="488"/>
    <s v="PD0015"/>
    <x v="105"/>
    <n v="0.15"/>
    <x v="2076"/>
    <s v="SO0762-PD0015"/>
    <x v="1"/>
    <s v="Gym &amp; Fitness"/>
  </r>
  <r>
    <s v="SO0764"/>
    <x v="489"/>
    <s v="PD0009"/>
    <x v="104"/>
    <n v="0.12"/>
    <x v="2077"/>
    <s v="SO0764-PD0009"/>
    <x v="10"/>
    <s v="Hiking &amp; Camping"/>
  </r>
  <r>
    <s v="SO0764"/>
    <x v="489"/>
    <s v="PD0012"/>
    <x v="72"/>
    <n v="0.11"/>
    <x v="2078"/>
    <s v="SO0764-PD0012"/>
    <x v="7"/>
    <s v="Bicycle"/>
  </r>
  <r>
    <s v="SO0764"/>
    <x v="489"/>
    <s v="PD0017"/>
    <x v="105"/>
    <n v="7.0000000000000007E-2"/>
    <x v="2079"/>
    <s v="SO0764-PD0017"/>
    <x v="17"/>
    <s v="Gym &amp; Fitness"/>
  </r>
  <r>
    <s v="SO0764"/>
    <x v="489"/>
    <s v="PD0001"/>
    <x v="61"/>
    <n v="0.15"/>
    <x v="2080"/>
    <s v="SO0764-PD0001"/>
    <x v="12"/>
    <s v="Fishing Equipment"/>
  </r>
  <r>
    <s v="SO0765"/>
    <x v="489"/>
    <s v="PD0020"/>
    <x v="115"/>
    <n v="0.1"/>
    <x v="2081"/>
    <s v="SO0765-PD0020"/>
    <x v="8"/>
    <s v="Gym &amp; Fitness"/>
  </r>
  <r>
    <s v="SO0765"/>
    <x v="489"/>
    <s v="PD0007"/>
    <x v="100"/>
    <n v="0.06"/>
    <x v="2082"/>
    <s v="SO0765-PD0007"/>
    <x v="9"/>
    <s v="Golf"/>
  </r>
  <r>
    <s v="SO0765"/>
    <x v="489"/>
    <s v="PD0019"/>
    <x v="17"/>
    <n v="0.14000000000000001"/>
    <x v="2083"/>
    <s v="SO0765-PD0019"/>
    <x v="11"/>
    <s v="Gym &amp; Fitness"/>
  </r>
  <r>
    <s v="SO0766"/>
    <x v="490"/>
    <s v="PD0007"/>
    <x v="118"/>
    <n v="0.13"/>
    <x v="2084"/>
    <s v="SO0766-PD0007"/>
    <x v="9"/>
    <s v="Golf"/>
  </r>
  <r>
    <s v="SO0766"/>
    <x v="490"/>
    <s v="PD0017"/>
    <x v="31"/>
    <n v="0.19"/>
    <x v="2085"/>
    <s v="SO0766-PD0017"/>
    <x v="17"/>
    <s v="Gym &amp; Fitness"/>
  </r>
  <r>
    <s v="SO0766"/>
    <x v="490"/>
    <s v="PD0003"/>
    <x v="0"/>
    <n v="0.21"/>
    <x v="2086"/>
    <s v="SO0766-PD0003"/>
    <x v="14"/>
    <s v="Billiard"/>
  </r>
  <r>
    <s v="SO0766"/>
    <x v="490"/>
    <s v="PD0019"/>
    <x v="23"/>
    <n v="0.2"/>
    <x v="2087"/>
    <s v="SO0766-PD0019"/>
    <x v="11"/>
    <s v="Gym &amp; Fitness"/>
  </r>
  <r>
    <s v="SO0767"/>
    <x v="490"/>
    <s v="PD0009"/>
    <x v="60"/>
    <n v="0.05"/>
    <x v="2088"/>
    <s v="SO0767-PD0009"/>
    <x v="10"/>
    <s v="Hiking &amp; Camping"/>
  </r>
  <r>
    <s v="SO0767"/>
    <x v="490"/>
    <s v="PD0014"/>
    <x v="4"/>
    <n v="0.22"/>
    <x v="2089"/>
    <s v="SO0767-PD0014"/>
    <x v="4"/>
    <s v="Futsal"/>
  </r>
  <r>
    <s v="SO0767"/>
    <x v="490"/>
    <s v="PD0004"/>
    <x v="7"/>
    <n v="0.13"/>
    <x v="2090"/>
    <s v="SO0767-PD0004"/>
    <x v="15"/>
    <s v="Billiard"/>
  </r>
  <r>
    <s v="SO0767"/>
    <x v="490"/>
    <s v="PD0007"/>
    <x v="28"/>
    <n v="0.14000000000000001"/>
    <x v="2091"/>
    <s v="SO0767-PD0007"/>
    <x v="9"/>
    <s v="Golf"/>
  </r>
  <r>
    <s v="SO0768"/>
    <x v="491"/>
    <s v="PD0006"/>
    <x v="106"/>
    <n v="0.19"/>
    <x v="2092"/>
    <s v="SO0768-PD0006"/>
    <x v="13"/>
    <s v="Golf"/>
  </r>
  <r>
    <s v="SO0768"/>
    <x v="491"/>
    <s v="PD0009"/>
    <x v="109"/>
    <n v="0.23"/>
    <x v="2093"/>
    <s v="SO0768-PD0009"/>
    <x v="10"/>
    <s v="Hiking &amp; Camping"/>
  </r>
  <r>
    <s v="SO0768"/>
    <x v="491"/>
    <s v="PD0015"/>
    <x v="30"/>
    <n v="0.17"/>
    <x v="2094"/>
    <s v="SO0768-PD0015"/>
    <x v="1"/>
    <s v="Gym &amp; Fitness"/>
  </r>
  <r>
    <s v="SO0769"/>
    <x v="491"/>
    <s v="PD0008"/>
    <x v="42"/>
    <n v="0.19"/>
    <x v="2095"/>
    <s v="SO0769-PD0008"/>
    <x v="3"/>
    <s v="Outdoors Sport"/>
  </r>
  <r>
    <s v="SO0769"/>
    <x v="491"/>
    <s v="PD0003"/>
    <x v="83"/>
    <n v="0.23"/>
    <x v="2096"/>
    <s v="SO0769-PD0003"/>
    <x v="14"/>
    <s v="Billiard"/>
  </r>
  <r>
    <s v="SO0769"/>
    <x v="491"/>
    <s v="PD0017"/>
    <x v="14"/>
    <n v="0.18"/>
    <x v="2097"/>
    <s v="SO0769-PD0017"/>
    <x v="17"/>
    <s v="Gym &amp; Fitness"/>
  </r>
  <r>
    <s v="SO0770"/>
    <x v="492"/>
    <s v="PD0018"/>
    <x v="15"/>
    <n v="0.19"/>
    <x v="2098"/>
    <s v="SO0770-PD0018"/>
    <x v="6"/>
    <s v="Gym &amp; Fitness"/>
  </r>
  <r>
    <s v="SO0770"/>
    <x v="492"/>
    <s v="PD0002"/>
    <x v="1"/>
    <n v="0.1"/>
    <x v="2099"/>
    <s v="SO0770-PD0002"/>
    <x v="0"/>
    <s v="Fishing Equipment"/>
  </r>
  <r>
    <s v="SO0770"/>
    <x v="492"/>
    <s v="PD0017"/>
    <x v="111"/>
    <n v="0.16"/>
    <x v="2100"/>
    <s v="SO0770-PD0017"/>
    <x v="17"/>
    <s v="Gym &amp; Fitness"/>
  </r>
  <r>
    <s v="SO0770"/>
    <x v="492"/>
    <s v="PD0006"/>
    <x v="81"/>
    <n v="7.0000000000000007E-2"/>
    <x v="2101"/>
    <s v="SO0770-PD0006"/>
    <x v="13"/>
    <s v="Golf"/>
  </r>
  <r>
    <s v="SO0771"/>
    <x v="493"/>
    <s v="PD0005"/>
    <x v="33"/>
    <n v="0.11"/>
    <x v="2102"/>
    <s v="SO0771-PD0005"/>
    <x v="19"/>
    <s v="Golf"/>
  </r>
  <r>
    <s v="SO0771"/>
    <x v="493"/>
    <s v="PD0014"/>
    <x v="2"/>
    <n v="0.05"/>
    <x v="2103"/>
    <s v="SO0771-PD0014"/>
    <x v="4"/>
    <s v="Futsal"/>
  </r>
  <r>
    <s v="SO0771"/>
    <x v="493"/>
    <s v="PD0020"/>
    <x v="79"/>
    <n v="0.22"/>
    <x v="2104"/>
    <s v="SO0771-PD0020"/>
    <x v="8"/>
    <s v="Gym &amp; Fitness"/>
  </r>
  <r>
    <s v="SO0771"/>
    <x v="493"/>
    <s v="PD0016"/>
    <x v="41"/>
    <n v="0.08"/>
    <x v="2105"/>
    <s v="SO0771-PD0016"/>
    <x v="18"/>
    <s v="Gym &amp; Fitness"/>
  </r>
  <r>
    <s v="SO0772"/>
    <x v="494"/>
    <s v="PD0002"/>
    <x v="111"/>
    <n v="0.24"/>
    <x v="2106"/>
    <s v="SO0772-PD0002"/>
    <x v="0"/>
    <s v="Fishing Equipment"/>
  </r>
  <r>
    <s v="SO0772"/>
    <x v="494"/>
    <s v="PD0017"/>
    <x v="47"/>
    <n v="0.2"/>
    <x v="2107"/>
    <s v="SO0772-PD0017"/>
    <x v="17"/>
    <s v="Gym &amp; Fitness"/>
  </r>
  <r>
    <s v="SO0773"/>
    <x v="494"/>
    <s v="PD0005"/>
    <x v="18"/>
    <n v="0.06"/>
    <x v="2108"/>
    <s v="SO0773-PD0005"/>
    <x v="19"/>
    <s v="Golf"/>
  </r>
  <r>
    <s v="SO0773"/>
    <x v="494"/>
    <s v="PD0006"/>
    <x v="105"/>
    <n v="0.1"/>
    <x v="2109"/>
    <s v="SO0773-PD0006"/>
    <x v="13"/>
    <s v="Golf"/>
  </r>
  <r>
    <s v="SO0773"/>
    <x v="494"/>
    <s v="PD0019"/>
    <x v="35"/>
    <n v="0.18"/>
    <x v="1417"/>
    <s v="SO0773-PD0019"/>
    <x v="11"/>
    <s v="Gym &amp; Fitness"/>
  </r>
  <r>
    <s v="SO0773"/>
    <x v="494"/>
    <s v="PD0020"/>
    <x v="75"/>
    <n v="0.16"/>
    <x v="2110"/>
    <s v="SO0773-PD0020"/>
    <x v="8"/>
    <s v="Gym &amp; Fitness"/>
  </r>
  <r>
    <s v="SO0774"/>
    <x v="494"/>
    <s v="PD0008"/>
    <x v="59"/>
    <n v="0.22"/>
    <x v="2111"/>
    <s v="SO0774-PD0008"/>
    <x v="3"/>
    <s v="Outdoors Sport"/>
  </r>
  <r>
    <s v="SO0775"/>
    <x v="494"/>
    <s v="PD0014"/>
    <x v="12"/>
    <n v="0.08"/>
    <x v="2112"/>
    <s v="SO0775-PD0014"/>
    <x v="4"/>
    <s v="Futsal"/>
  </r>
  <r>
    <s v="SO0776"/>
    <x v="495"/>
    <s v="PD0005"/>
    <x v="99"/>
    <n v="0.24"/>
    <x v="2113"/>
    <s v="SO0776-PD0005"/>
    <x v="19"/>
    <s v="Golf"/>
  </r>
  <r>
    <s v="SO0777"/>
    <x v="496"/>
    <s v="PD0002"/>
    <x v="41"/>
    <n v="0.08"/>
    <x v="2114"/>
    <s v="SO0777-PD0002"/>
    <x v="0"/>
    <s v="Fishing Equipment"/>
  </r>
  <r>
    <s v="SO0777"/>
    <x v="496"/>
    <s v="PD0020"/>
    <x v="85"/>
    <n v="0.21"/>
    <x v="2115"/>
    <s v="SO0777-PD0020"/>
    <x v="8"/>
    <s v="Gym &amp; Fitness"/>
  </r>
  <r>
    <s v="SO0777"/>
    <x v="496"/>
    <s v="PD0009"/>
    <x v="43"/>
    <n v="0.14000000000000001"/>
    <x v="2116"/>
    <s v="SO0777-PD0009"/>
    <x v="10"/>
    <s v="Hiking &amp; Camping"/>
  </r>
  <r>
    <s v="SO0778"/>
    <x v="497"/>
    <s v="PD0019"/>
    <x v="26"/>
    <n v="0.08"/>
    <x v="2117"/>
    <s v="SO0778-PD0019"/>
    <x v="11"/>
    <s v="Gym &amp; Fitness"/>
  </r>
  <r>
    <s v="SO0778"/>
    <x v="497"/>
    <s v="PD0002"/>
    <x v="105"/>
    <n v="0.2"/>
    <x v="2118"/>
    <s v="SO0778-PD0002"/>
    <x v="0"/>
    <s v="Fishing Equipment"/>
  </r>
  <r>
    <s v="SO0778"/>
    <x v="497"/>
    <s v="PD0003"/>
    <x v="109"/>
    <n v="0.09"/>
    <x v="1774"/>
    <s v="SO0778-PD0003"/>
    <x v="14"/>
    <s v="Billiard"/>
  </r>
  <r>
    <s v="SO0778"/>
    <x v="497"/>
    <s v="PD0015"/>
    <x v="119"/>
    <n v="0.1"/>
    <x v="2119"/>
    <s v="SO0778-PD0015"/>
    <x v="1"/>
    <s v="Gym &amp; Fitness"/>
  </r>
  <r>
    <s v="SO0778"/>
    <x v="497"/>
    <s v="PD0018"/>
    <x v="89"/>
    <n v="0.09"/>
    <x v="472"/>
    <s v="SO0778-PD0018"/>
    <x v="6"/>
    <s v="Gym &amp; Fitness"/>
  </r>
  <r>
    <s v="SO0779"/>
    <x v="497"/>
    <s v="PD0002"/>
    <x v="72"/>
    <n v="0.17"/>
    <x v="2120"/>
    <s v="SO0779-PD0002"/>
    <x v="0"/>
    <s v="Fishing Equipment"/>
  </r>
  <r>
    <s v="SO0779"/>
    <x v="497"/>
    <s v="PD0016"/>
    <x v="78"/>
    <n v="0.21"/>
    <x v="2121"/>
    <s v="SO0779-PD0016"/>
    <x v="18"/>
    <s v="Gym &amp; Fitness"/>
  </r>
  <r>
    <s v="SO0779"/>
    <x v="497"/>
    <s v="PD0004"/>
    <x v="9"/>
    <n v="0.06"/>
    <x v="2122"/>
    <s v="SO0779-PD0004"/>
    <x v="15"/>
    <s v="Billiard"/>
  </r>
  <r>
    <s v="SO0779"/>
    <x v="497"/>
    <s v="PD0015"/>
    <x v="6"/>
    <n v="0.22"/>
    <x v="2123"/>
    <s v="SO0779-PD0015"/>
    <x v="1"/>
    <s v="Gym &amp; Fitness"/>
  </r>
  <r>
    <s v="SO0780"/>
    <x v="498"/>
    <s v="PD0003"/>
    <x v="3"/>
    <n v="0.23"/>
    <x v="2124"/>
    <s v="SO0780-PD0003"/>
    <x v="14"/>
    <s v="Billiard"/>
  </r>
  <r>
    <s v="SO0780"/>
    <x v="498"/>
    <s v="PD0020"/>
    <x v="73"/>
    <n v="0.19"/>
    <x v="2125"/>
    <s v="SO0780-PD0020"/>
    <x v="8"/>
    <s v="Gym &amp; Fitness"/>
  </r>
  <r>
    <s v="SO0780"/>
    <x v="498"/>
    <s v="PD0013"/>
    <x v="56"/>
    <n v="0.2"/>
    <x v="2126"/>
    <s v="SO0780-PD0013"/>
    <x v="16"/>
    <s v="Basketball"/>
  </r>
  <r>
    <s v="SO0780"/>
    <x v="498"/>
    <s v="PD0010"/>
    <x v="71"/>
    <n v="0.23"/>
    <x v="2127"/>
    <s v="SO0780-PD0010"/>
    <x v="5"/>
    <s v="Hiking &amp; Camping"/>
  </r>
  <r>
    <s v="SO0781"/>
    <x v="499"/>
    <s v="PD0011"/>
    <x v="97"/>
    <n v="0.12"/>
    <x v="2128"/>
    <s v="SO0781-PD0011"/>
    <x v="2"/>
    <s v="Bicycle"/>
  </r>
  <r>
    <s v="SO0781"/>
    <x v="499"/>
    <s v="PD0020"/>
    <x v="5"/>
    <n v="0.25"/>
    <x v="2129"/>
    <s v="SO0781-PD0020"/>
    <x v="8"/>
    <s v="Gym &amp; Fitness"/>
  </r>
  <r>
    <s v="SO0781"/>
    <x v="499"/>
    <s v="PD0003"/>
    <x v="14"/>
    <n v="0.14000000000000001"/>
    <x v="2130"/>
    <s v="SO0781-PD0003"/>
    <x v="14"/>
    <s v="Billiard"/>
  </r>
  <r>
    <s v="SO0782"/>
    <x v="500"/>
    <s v="PD0017"/>
    <x v="117"/>
    <n v="0.25"/>
    <x v="2131"/>
    <s v="SO0782-PD0017"/>
    <x v="17"/>
    <s v="Gym &amp; Fitness"/>
  </r>
  <r>
    <s v="SO0782"/>
    <x v="500"/>
    <s v="PD0005"/>
    <x v="93"/>
    <n v="0.24"/>
    <x v="2132"/>
    <s v="SO0782-PD0005"/>
    <x v="19"/>
    <s v="Golf"/>
  </r>
  <r>
    <s v="SO0782"/>
    <x v="500"/>
    <s v="PD0011"/>
    <x v="44"/>
    <n v="0.11"/>
    <x v="2133"/>
    <s v="SO0782-PD0011"/>
    <x v="2"/>
    <s v="Bicycle"/>
  </r>
  <r>
    <s v="SO0782"/>
    <x v="500"/>
    <s v="PD0014"/>
    <x v="32"/>
    <n v="0.21"/>
    <x v="2134"/>
    <s v="SO0782-PD0014"/>
    <x v="4"/>
    <s v="Futsal"/>
  </r>
  <r>
    <s v="SO0783"/>
    <x v="500"/>
    <s v="PD0004"/>
    <x v="45"/>
    <n v="0.2"/>
    <x v="2135"/>
    <s v="SO0783-PD0004"/>
    <x v="15"/>
    <s v="Billiard"/>
  </r>
  <r>
    <s v="SO0783"/>
    <x v="500"/>
    <s v="PD0012"/>
    <x v="8"/>
    <n v="0.06"/>
    <x v="1173"/>
    <s v="SO0783-PD0012"/>
    <x v="7"/>
    <s v="Bicycle"/>
  </r>
  <r>
    <s v="SO0784"/>
    <x v="501"/>
    <s v="PD0005"/>
    <x v="82"/>
    <n v="0.25"/>
    <x v="2136"/>
    <s v="SO0784-PD0005"/>
    <x v="19"/>
    <s v="Golf"/>
  </r>
  <r>
    <s v="SO0784"/>
    <x v="501"/>
    <s v="PD0018"/>
    <x v="3"/>
    <n v="0.19"/>
    <x v="2137"/>
    <s v="SO0784-PD0018"/>
    <x v="6"/>
    <s v="Gym &amp; Fitness"/>
  </r>
  <r>
    <s v="SO0784"/>
    <x v="501"/>
    <s v="PD0016"/>
    <x v="89"/>
    <n v="0.1"/>
    <x v="2138"/>
    <s v="SO0784-PD0016"/>
    <x v="18"/>
    <s v="Gym &amp; Fitness"/>
  </r>
  <r>
    <s v="SO0785"/>
    <x v="501"/>
    <s v="PD0010"/>
    <x v="110"/>
    <n v="0.25"/>
    <x v="2139"/>
    <s v="SO0785-PD0010"/>
    <x v="5"/>
    <s v="Hiking &amp; Camping"/>
  </r>
  <r>
    <s v="SO0785"/>
    <x v="501"/>
    <s v="PD0002"/>
    <x v="36"/>
    <n v="0.18"/>
    <x v="2140"/>
    <s v="SO0785-PD0002"/>
    <x v="0"/>
    <s v="Fishing Equipment"/>
  </r>
  <r>
    <s v="SO0786"/>
    <x v="501"/>
    <s v="PD0007"/>
    <x v="60"/>
    <n v="0.13"/>
    <x v="2141"/>
    <s v="SO0786-PD0007"/>
    <x v="9"/>
    <s v="Golf"/>
  </r>
  <r>
    <s v="SO0786"/>
    <x v="501"/>
    <s v="PD0002"/>
    <x v="47"/>
    <n v="0.22"/>
    <x v="2142"/>
    <s v="SO0786-PD0002"/>
    <x v="0"/>
    <s v="Fishing Equipment"/>
  </r>
  <r>
    <s v="SO0787"/>
    <x v="502"/>
    <s v="PD0014"/>
    <x v="112"/>
    <n v="0.08"/>
    <x v="2143"/>
    <s v="SO0787-PD0014"/>
    <x v="4"/>
    <s v="Futsal"/>
  </r>
  <r>
    <s v="SO0787"/>
    <x v="502"/>
    <s v="PD0005"/>
    <x v="120"/>
    <n v="0.16"/>
    <x v="2144"/>
    <s v="SO0787-PD0005"/>
    <x v="19"/>
    <s v="Golf"/>
  </r>
  <r>
    <s v="SO0787"/>
    <x v="502"/>
    <s v="PD0016"/>
    <x v="13"/>
    <n v="0.18"/>
    <x v="2145"/>
    <s v="SO0787-PD0016"/>
    <x v="18"/>
    <s v="Gym &amp; Fitness"/>
  </r>
  <r>
    <s v="SO0788"/>
    <x v="502"/>
    <s v="PD0003"/>
    <x v="50"/>
    <n v="0.22"/>
    <x v="2146"/>
    <s v="SO0788-PD0003"/>
    <x v="14"/>
    <s v="Billiard"/>
  </r>
  <r>
    <s v="SO0788"/>
    <x v="502"/>
    <s v="PD0017"/>
    <x v="34"/>
    <n v="0.12"/>
    <x v="2147"/>
    <s v="SO0788-PD0017"/>
    <x v="17"/>
    <s v="Gym &amp; Fitness"/>
  </r>
  <r>
    <s v="SO0788"/>
    <x v="502"/>
    <s v="PD0006"/>
    <x v="109"/>
    <n v="0.16"/>
    <x v="2148"/>
    <s v="SO0788-PD0006"/>
    <x v="13"/>
    <s v="Golf"/>
  </r>
  <r>
    <s v="SO0788"/>
    <x v="502"/>
    <s v="PD0010"/>
    <x v="114"/>
    <n v="0.2"/>
    <x v="2149"/>
    <s v="SO0788-PD0010"/>
    <x v="5"/>
    <s v="Hiking &amp; Camping"/>
  </r>
  <r>
    <s v="SO0789"/>
    <x v="503"/>
    <s v="PD0011"/>
    <x v="46"/>
    <n v="0.13"/>
    <x v="2150"/>
    <s v="SO0789-PD0011"/>
    <x v="2"/>
    <s v="Bicycle"/>
  </r>
  <r>
    <s v="SO0789"/>
    <x v="503"/>
    <s v="PD0016"/>
    <x v="21"/>
    <n v="0.25"/>
    <x v="2151"/>
    <s v="SO0789-PD0016"/>
    <x v="18"/>
    <s v="Gym &amp; Fitness"/>
  </r>
  <r>
    <s v="SO0789"/>
    <x v="503"/>
    <s v="PD0010"/>
    <x v="123"/>
    <n v="0.1"/>
    <x v="2152"/>
    <s v="SO0789-PD0010"/>
    <x v="5"/>
    <s v="Hiking &amp; Camping"/>
  </r>
  <r>
    <s v="SO0790"/>
    <x v="503"/>
    <s v="PD0012"/>
    <x v="37"/>
    <n v="0.17"/>
    <x v="894"/>
    <s v="SO0790-PD0012"/>
    <x v="7"/>
    <s v="Bicycle"/>
  </r>
  <r>
    <s v="SO0790"/>
    <x v="503"/>
    <s v="PD0018"/>
    <x v="8"/>
    <n v="0.2"/>
    <x v="2153"/>
    <s v="SO0790-PD0018"/>
    <x v="6"/>
    <s v="Gym &amp; Fitness"/>
  </r>
  <r>
    <s v="SO0791"/>
    <x v="504"/>
    <s v="PD0017"/>
    <x v="9"/>
    <n v="0.24"/>
    <x v="2154"/>
    <s v="SO0791-PD0017"/>
    <x v="17"/>
    <s v="Gym &amp; Fitness"/>
  </r>
  <r>
    <s v="SO0791"/>
    <x v="504"/>
    <s v="PD0010"/>
    <x v="49"/>
    <n v="0.2"/>
    <x v="2155"/>
    <s v="SO0791-PD0010"/>
    <x v="5"/>
    <s v="Hiking &amp; Camping"/>
  </r>
  <r>
    <s v="SO0791"/>
    <x v="504"/>
    <s v="PD0003"/>
    <x v="15"/>
    <n v="0.21"/>
    <x v="2156"/>
    <s v="SO0791-PD0003"/>
    <x v="14"/>
    <s v="Billiard"/>
  </r>
  <r>
    <s v="SO0792"/>
    <x v="505"/>
    <s v="PD0014"/>
    <x v="19"/>
    <n v="0.24"/>
    <x v="2157"/>
    <s v="SO0792-PD0014"/>
    <x v="4"/>
    <s v="Futsal"/>
  </r>
  <r>
    <s v="SO0792"/>
    <x v="505"/>
    <s v="PD0007"/>
    <x v="104"/>
    <n v="0.17"/>
    <x v="2158"/>
    <s v="SO0792-PD0007"/>
    <x v="9"/>
    <s v="Golf"/>
  </r>
  <r>
    <s v="SO0792"/>
    <x v="505"/>
    <s v="PD0019"/>
    <x v="58"/>
    <n v="0.22"/>
    <x v="1114"/>
    <s v="SO0792-PD0019"/>
    <x v="11"/>
    <s v="Gym &amp; Fitness"/>
  </r>
  <r>
    <s v="SO0793"/>
    <x v="505"/>
    <s v="PD0005"/>
    <x v="103"/>
    <n v="0.25"/>
    <x v="2159"/>
    <s v="SO0793-PD0005"/>
    <x v="19"/>
    <s v="Golf"/>
  </r>
  <r>
    <s v="SO0793"/>
    <x v="505"/>
    <s v="PD0004"/>
    <x v="109"/>
    <n v="0.09"/>
    <x v="2160"/>
    <s v="SO0793-PD0004"/>
    <x v="15"/>
    <s v="Billiard"/>
  </r>
  <r>
    <s v="SO0793"/>
    <x v="505"/>
    <s v="PD0001"/>
    <x v="10"/>
    <n v="0.21"/>
    <x v="2161"/>
    <s v="SO0793-PD0001"/>
    <x v="12"/>
    <s v="Fishing Equipment"/>
  </r>
  <r>
    <s v="SO0793"/>
    <x v="505"/>
    <s v="PD0020"/>
    <x v="52"/>
    <n v="0.21"/>
    <x v="2162"/>
    <s v="SO0793-PD0020"/>
    <x v="8"/>
    <s v="Gym &amp; Fitness"/>
  </r>
  <r>
    <s v="SO0793"/>
    <x v="505"/>
    <s v="PD0014"/>
    <x v="46"/>
    <n v="0.15"/>
    <x v="2163"/>
    <s v="SO0793-PD0014"/>
    <x v="4"/>
    <s v="Futsal"/>
  </r>
  <r>
    <s v="SO0793"/>
    <x v="505"/>
    <s v="PD0011"/>
    <x v="32"/>
    <n v="0.24"/>
    <x v="2164"/>
    <s v="SO0793-PD0011"/>
    <x v="2"/>
    <s v="Bicycle"/>
  </r>
  <r>
    <s v="SO0794"/>
    <x v="506"/>
    <s v="PD0018"/>
    <x v="10"/>
    <n v="0.14000000000000001"/>
    <x v="2165"/>
    <s v="SO0794-PD0018"/>
    <x v="6"/>
    <s v="Gym &amp; Fitness"/>
  </r>
  <r>
    <s v="SO0794"/>
    <x v="506"/>
    <s v="PD0004"/>
    <x v="53"/>
    <n v="0.22"/>
    <x v="2166"/>
    <s v="SO0794-PD0004"/>
    <x v="15"/>
    <s v="Billiard"/>
  </r>
  <r>
    <s v="SO0794"/>
    <x v="506"/>
    <s v="PD0013"/>
    <x v="78"/>
    <n v="0.13"/>
    <x v="2167"/>
    <s v="SO0794-PD0013"/>
    <x v="16"/>
    <s v="Basketball"/>
  </r>
  <r>
    <s v="SO0795"/>
    <x v="506"/>
    <s v="PD0015"/>
    <x v="48"/>
    <n v="0.1"/>
    <x v="2168"/>
    <s v="SO0795-PD0015"/>
    <x v="1"/>
    <s v="Gym &amp; Fitness"/>
  </r>
  <r>
    <s v="SO0795"/>
    <x v="506"/>
    <s v="PD0003"/>
    <x v="81"/>
    <n v="0.05"/>
    <x v="2169"/>
    <s v="SO0795-PD0003"/>
    <x v="14"/>
    <s v="Billiard"/>
  </r>
  <r>
    <s v="SO0795"/>
    <x v="506"/>
    <s v="PD0005"/>
    <x v="23"/>
    <n v="0.09"/>
    <x v="2170"/>
    <s v="SO0795-PD0005"/>
    <x v="19"/>
    <s v="Golf"/>
  </r>
  <r>
    <s v="SO0797"/>
    <x v="507"/>
    <s v="PD0016"/>
    <x v="77"/>
    <n v="0.12"/>
    <x v="2171"/>
    <s v="SO0797-PD0016"/>
    <x v="18"/>
    <s v="Gym &amp; Fitness"/>
  </r>
  <r>
    <s v="SO0797"/>
    <x v="507"/>
    <s v="PD0015"/>
    <x v="9"/>
    <n v="0.11"/>
    <x v="2172"/>
    <s v="SO0797-PD0015"/>
    <x v="1"/>
    <s v="Gym &amp; Fitness"/>
  </r>
  <r>
    <s v="SO0798"/>
    <x v="508"/>
    <s v="PD0006"/>
    <x v="71"/>
    <n v="0.19"/>
    <x v="2173"/>
    <s v="SO0798-PD0006"/>
    <x v="13"/>
    <s v="Golf"/>
  </r>
  <r>
    <s v="SO0799"/>
    <x v="509"/>
    <s v="PD0003"/>
    <x v="95"/>
    <n v="7.0000000000000007E-2"/>
    <x v="1799"/>
    <s v="SO0799-PD0003"/>
    <x v="14"/>
    <s v="Billiard"/>
  </r>
  <r>
    <s v="SO0799"/>
    <x v="509"/>
    <s v="PD0004"/>
    <x v="47"/>
    <n v="0.12"/>
    <x v="2174"/>
    <s v="SO0799-PD0004"/>
    <x v="15"/>
    <s v="Billiard"/>
  </r>
  <r>
    <s v="SO0799"/>
    <x v="509"/>
    <s v="PD0019"/>
    <x v="97"/>
    <n v="0.05"/>
    <x v="2175"/>
    <s v="SO0799-PD0019"/>
    <x v="11"/>
    <s v="Gym &amp; Fitness"/>
  </r>
  <r>
    <s v="SO0799"/>
    <x v="509"/>
    <s v="PD0009"/>
    <x v="114"/>
    <n v="0.06"/>
    <x v="2176"/>
    <s v="SO0799-PD0009"/>
    <x v="10"/>
    <s v="Hiking &amp; Camping"/>
  </r>
  <r>
    <s v="SO0800"/>
    <x v="509"/>
    <s v="PD0019"/>
    <x v="59"/>
    <n v="0.19"/>
    <x v="2177"/>
    <s v="SO0800-PD0019"/>
    <x v="11"/>
    <s v="Gym &amp; Fitness"/>
  </r>
  <r>
    <s v="SO0800"/>
    <x v="509"/>
    <s v="PD0009"/>
    <x v="104"/>
    <n v="0.12"/>
    <x v="2077"/>
    <s v="SO0800-PD0009"/>
    <x v="10"/>
    <s v="Hiking &amp; Camping"/>
  </r>
  <r>
    <s v="SO0801"/>
    <x v="510"/>
    <s v="PD0001"/>
    <x v="54"/>
    <n v="0.15"/>
    <x v="2178"/>
    <s v="SO0801-PD0001"/>
    <x v="12"/>
    <s v="Fishing Equipment"/>
  </r>
  <r>
    <s v="SO0801"/>
    <x v="510"/>
    <s v="PD0005"/>
    <x v="74"/>
    <n v="0.05"/>
    <x v="2179"/>
    <s v="SO0801-PD0005"/>
    <x v="19"/>
    <s v="Golf"/>
  </r>
  <r>
    <s v="SO0802"/>
    <x v="511"/>
    <s v="PD0014"/>
    <x v="34"/>
    <n v="0.17"/>
    <x v="2180"/>
    <s v="SO0802-PD0014"/>
    <x v="4"/>
    <s v="Futsal"/>
  </r>
  <r>
    <s v="SO0802"/>
    <x v="511"/>
    <s v="PD0018"/>
    <x v="20"/>
    <n v="0.09"/>
    <x v="2181"/>
    <s v="SO0802-PD0018"/>
    <x v="6"/>
    <s v="Gym &amp; Fitness"/>
  </r>
  <r>
    <s v="SO0802"/>
    <x v="511"/>
    <s v="PD0019"/>
    <x v="62"/>
    <n v="0.12"/>
    <x v="249"/>
    <s v="SO0802-PD0019"/>
    <x v="11"/>
    <s v="Gym &amp; Fitness"/>
  </r>
  <r>
    <s v="SO0802"/>
    <x v="511"/>
    <s v="PD0011"/>
    <x v="25"/>
    <n v="0.12"/>
    <x v="2182"/>
    <s v="SO0802-PD0011"/>
    <x v="2"/>
    <s v="Bicycle"/>
  </r>
  <r>
    <s v="SO0803"/>
    <x v="512"/>
    <s v="PD0001"/>
    <x v="39"/>
    <n v="0.1"/>
    <x v="2183"/>
    <s v="SO0803-PD0001"/>
    <x v="12"/>
    <s v="Fishing Equipment"/>
  </r>
  <r>
    <s v="SO0803"/>
    <x v="512"/>
    <s v="PD0018"/>
    <x v="58"/>
    <n v="0.14000000000000001"/>
    <x v="2184"/>
    <s v="SO0803-PD0018"/>
    <x v="6"/>
    <s v="Gym &amp; Fitness"/>
  </r>
  <r>
    <s v="SO0803"/>
    <x v="512"/>
    <s v="PD0015"/>
    <x v="5"/>
    <n v="0.23"/>
    <x v="2185"/>
    <s v="SO0803-PD0015"/>
    <x v="1"/>
    <s v="Gym &amp; Fitness"/>
  </r>
  <r>
    <s v="SO0804"/>
    <x v="513"/>
    <s v="PD0007"/>
    <x v="28"/>
    <n v="0.17"/>
    <x v="2186"/>
    <s v="SO0804-PD0007"/>
    <x v="9"/>
    <s v="Golf"/>
  </r>
  <r>
    <s v="SO0804"/>
    <x v="513"/>
    <s v="PD0012"/>
    <x v="16"/>
    <n v="0.14000000000000001"/>
    <x v="2187"/>
    <s v="SO0804-PD0012"/>
    <x v="7"/>
    <s v="Bicycle"/>
  </r>
  <r>
    <s v="SO0804"/>
    <x v="513"/>
    <s v="PD0015"/>
    <x v="18"/>
    <n v="0.08"/>
    <x v="2188"/>
    <s v="SO0804-PD0015"/>
    <x v="1"/>
    <s v="Gym &amp; Fitness"/>
  </r>
  <r>
    <s v="SO0804"/>
    <x v="513"/>
    <s v="PD0016"/>
    <x v="57"/>
    <n v="0.25"/>
    <x v="2189"/>
    <s v="SO0804-PD0016"/>
    <x v="18"/>
    <s v="Gym &amp; Fitness"/>
  </r>
  <r>
    <s v="SO0805"/>
    <x v="513"/>
    <s v="PD0020"/>
    <x v="109"/>
    <n v="0.13"/>
    <x v="1979"/>
    <s v="SO0805-PD0020"/>
    <x v="8"/>
    <s v="Gym &amp; Fitness"/>
  </r>
  <r>
    <s v="SO0805"/>
    <x v="513"/>
    <s v="PD0012"/>
    <x v="102"/>
    <n v="0.23"/>
    <x v="2190"/>
    <s v="SO0805-PD0012"/>
    <x v="7"/>
    <s v="Bicycle"/>
  </r>
  <r>
    <s v="SO0806"/>
    <x v="514"/>
    <s v="PD0012"/>
    <x v="107"/>
    <n v="0.25"/>
    <x v="2191"/>
    <s v="SO0806-PD0012"/>
    <x v="7"/>
    <s v="Bicycle"/>
  </r>
  <r>
    <s v="SO0806"/>
    <x v="514"/>
    <s v="PD0015"/>
    <x v="116"/>
    <n v="0.13"/>
    <x v="2192"/>
    <s v="SO0806-PD0015"/>
    <x v="1"/>
    <s v="Gym &amp; Fitness"/>
  </r>
  <r>
    <s v="SO0806"/>
    <x v="514"/>
    <s v="PD0002"/>
    <x v="68"/>
    <n v="0.2"/>
    <x v="2193"/>
    <s v="SO0806-PD0002"/>
    <x v="0"/>
    <s v="Fishing Equipment"/>
  </r>
  <r>
    <s v="SO0806"/>
    <x v="514"/>
    <s v="PD0016"/>
    <x v="13"/>
    <n v="0.15"/>
    <x v="118"/>
    <s v="SO0806-PD0016"/>
    <x v="18"/>
    <s v="Gym &amp; Fitness"/>
  </r>
  <r>
    <s v="SO0807"/>
    <x v="514"/>
    <s v="PD0012"/>
    <x v="86"/>
    <n v="0.18"/>
    <x v="2194"/>
    <s v="SO0807-PD0012"/>
    <x v="7"/>
    <s v="Bicycle"/>
  </r>
  <r>
    <s v="SO0807"/>
    <x v="514"/>
    <s v="PD0014"/>
    <x v="84"/>
    <n v="0.1"/>
    <x v="2195"/>
    <s v="SO0807-PD0014"/>
    <x v="4"/>
    <s v="Futsal"/>
  </r>
  <r>
    <s v="SO0807"/>
    <x v="514"/>
    <s v="PD0020"/>
    <x v="67"/>
    <n v="0.22"/>
    <x v="2196"/>
    <s v="SO0807-PD0020"/>
    <x v="8"/>
    <s v="Gym &amp; Fitness"/>
  </r>
  <r>
    <s v="SO0809"/>
    <x v="515"/>
    <s v="PD0015"/>
    <x v="108"/>
    <n v="0.19"/>
    <x v="2197"/>
    <s v="SO0809-PD0015"/>
    <x v="1"/>
    <s v="Gym &amp; Fitness"/>
  </r>
  <r>
    <s v="SO0809"/>
    <x v="515"/>
    <s v="PD0010"/>
    <x v="62"/>
    <n v="0.18"/>
    <x v="2198"/>
    <s v="SO0809-PD0010"/>
    <x v="5"/>
    <s v="Hiking &amp; Camping"/>
  </r>
  <r>
    <s v="SO0809"/>
    <x v="515"/>
    <s v="PD0018"/>
    <x v="20"/>
    <n v="0.17"/>
    <x v="2199"/>
    <s v="SO0809-PD0018"/>
    <x v="6"/>
    <s v="Gym &amp; Fitness"/>
  </r>
  <r>
    <s v="SO0809"/>
    <x v="515"/>
    <s v="PD0003"/>
    <x v="118"/>
    <n v="0.13"/>
    <x v="2200"/>
    <s v="SO0809-PD0003"/>
    <x v="14"/>
    <s v="Billiard"/>
  </r>
  <r>
    <s v="SO0810"/>
    <x v="516"/>
    <s v="PD0007"/>
    <x v="64"/>
    <n v="0.11"/>
    <x v="2201"/>
    <s v="SO0810-PD0007"/>
    <x v="9"/>
    <s v="Golf"/>
  </r>
  <r>
    <s v="SO0811"/>
    <x v="517"/>
    <s v="PD0001"/>
    <x v="56"/>
    <n v="0.14000000000000001"/>
    <x v="2202"/>
    <s v="SO0811-PD0001"/>
    <x v="12"/>
    <s v="Fishing Equipment"/>
  </r>
  <r>
    <s v="SO0811"/>
    <x v="517"/>
    <s v="PD0013"/>
    <x v="110"/>
    <n v="0.24"/>
    <x v="2203"/>
    <s v="SO0811-PD0013"/>
    <x v="16"/>
    <s v="Basketball"/>
  </r>
  <r>
    <s v="SO0812"/>
    <x v="518"/>
    <s v="PD0012"/>
    <x v="110"/>
    <n v="0.23"/>
    <x v="2204"/>
    <s v="SO0812-PD0012"/>
    <x v="7"/>
    <s v="Bicycle"/>
  </r>
  <r>
    <s v="SO0812"/>
    <x v="518"/>
    <s v="PD0003"/>
    <x v="58"/>
    <n v="0.17"/>
    <x v="2205"/>
    <s v="SO0812-PD0003"/>
    <x v="14"/>
    <s v="Billiard"/>
  </r>
  <r>
    <s v="SO0813"/>
    <x v="519"/>
    <s v="PD0020"/>
    <x v="68"/>
    <n v="0.18"/>
    <x v="2206"/>
    <s v="SO0813-PD0020"/>
    <x v="8"/>
    <s v="Gym &amp; Fitness"/>
  </r>
  <r>
    <s v="SO0813"/>
    <x v="519"/>
    <s v="PD0018"/>
    <x v="33"/>
    <n v="7.0000000000000007E-2"/>
    <x v="2207"/>
    <s v="SO0813-PD0018"/>
    <x v="6"/>
    <s v="Gym &amp; Fitness"/>
  </r>
  <r>
    <s v="SO0814"/>
    <x v="519"/>
    <s v="PD0016"/>
    <x v="124"/>
    <n v="0.23"/>
    <x v="2208"/>
    <s v="SO0814-PD0016"/>
    <x v="18"/>
    <s v="Gym &amp; Fitness"/>
  </r>
  <r>
    <s v="SO0814"/>
    <x v="519"/>
    <s v="PD0009"/>
    <x v="88"/>
    <n v="0.11"/>
    <x v="2209"/>
    <s v="SO0814-PD0009"/>
    <x v="10"/>
    <s v="Hiking &amp; Camping"/>
  </r>
  <r>
    <s v="SO0814"/>
    <x v="519"/>
    <s v="PD0001"/>
    <x v="125"/>
    <n v="0.11"/>
    <x v="2210"/>
    <s v="SO0814-PD0001"/>
    <x v="12"/>
    <s v="Fishing Equipment"/>
  </r>
  <r>
    <s v="SO0814"/>
    <x v="519"/>
    <s v="PD0014"/>
    <x v="39"/>
    <n v="0.2"/>
    <x v="2211"/>
    <s v="SO0814-PD0014"/>
    <x v="4"/>
    <s v="Futsal"/>
  </r>
  <r>
    <s v="SO0815"/>
    <x v="519"/>
    <s v="PD0012"/>
    <x v="105"/>
    <n v="0.14000000000000001"/>
    <x v="2212"/>
    <s v="SO0815-PD0012"/>
    <x v="7"/>
    <s v="Bicycle"/>
  </r>
  <r>
    <s v="SO0815"/>
    <x v="519"/>
    <s v="PD0013"/>
    <x v="121"/>
    <n v="0.14000000000000001"/>
    <x v="2213"/>
    <s v="SO0815-PD0013"/>
    <x v="16"/>
    <s v="Basketball"/>
  </r>
  <r>
    <s v="SO0815"/>
    <x v="519"/>
    <s v="PD0015"/>
    <x v="108"/>
    <n v="0.22"/>
    <x v="2214"/>
    <s v="SO0815-PD0015"/>
    <x v="1"/>
    <s v="Gym &amp; Fitness"/>
  </r>
  <r>
    <s v="SO0815"/>
    <x v="519"/>
    <s v="PD0007"/>
    <x v="44"/>
    <n v="0.15"/>
    <x v="854"/>
    <s v="SO0815-PD0007"/>
    <x v="9"/>
    <s v="Golf"/>
  </r>
  <r>
    <s v="SO0816"/>
    <x v="520"/>
    <s v="PD0002"/>
    <x v="21"/>
    <n v="0.09"/>
    <x v="2215"/>
    <s v="SO0816-PD0002"/>
    <x v="0"/>
    <s v="Fishing Equipment"/>
  </r>
  <r>
    <s v="SO0817"/>
    <x v="520"/>
    <s v="PD0004"/>
    <x v="4"/>
    <n v="0.19"/>
    <x v="2216"/>
    <s v="SO0817-PD0004"/>
    <x v="15"/>
    <s v="Billiard"/>
  </r>
  <r>
    <s v="SO0817"/>
    <x v="520"/>
    <s v="PD0009"/>
    <x v="66"/>
    <n v="0.15"/>
    <x v="2217"/>
    <s v="SO0817-PD0009"/>
    <x v="10"/>
    <s v="Hiking &amp; Camping"/>
  </r>
  <r>
    <s v="SO0818"/>
    <x v="520"/>
    <s v="PD0006"/>
    <x v="42"/>
    <n v="0.12"/>
    <x v="2218"/>
    <s v="SO0818-PD0006"/>
    <x v="13"/>
    <s v="Golf"/>
  </r>
  <r>
    <s v="SO0818"/>
    <x v="520"/>
    <s v="PD0011"/>
    <x v="54"/>
    <n v="0.12"/>
    <x v="2219"/>
    <s v="SO0818-PD0011"/>
    <x v="2"/>
    <s v="Bicycle"/>
  </r>
  <r>
    <s v="SO0819"/>
    <x v="521"/>
    <s v="PD0014"/>
    <x v="51"/>
    <n v="0.24"/>
    <x v="2220"/>
    <s v="SO0819-PD0014"/>
    <x v="4"/>
    <s v="Futsal"/>
  </r>
  <r>
    <s v="SO0819"/>
    <x v="521"/>
    <s v="PD0018"/>
    <x v="46"/>
    <n v="0.14000000000000001"/>
    <x v="2221"/>
    <s v="SO0819-PD0018"/>
    <x v="6"/>
    <s v="Gym &amp; Fitness"/>
  </r>
  <r>
    <s v="SO0819"/>
    <x v="521"/>
    <s v="PD0005"/>
    <x v="66"/>
    <n v="0.24"/>
    <x v="1819"/>
    <s v="SO0819-PD0005"/>
    <x v="19"/>
    <s v="Golf"/>
  </r>
  <r>
    <s v="SO0820"/>
    <x v="521"/>
    <s v="PD0016"/>
    <x v="66"/>
    <n v="0.09"/>
    <x v="2222"/>
    <s v="SO0820-PD0016"/>
    <x v="18"/>
    <s v="Gym &amp; Fitness"/>
  </r>
  <r>
    <s v="SO0820"/>
    <x v="521"/>
    <s v="PD0008"/>
    <x v="92"/>
    <n v="0.21"/>
    <x v="2223"/>
    <s v="SO0820-PD0008"/>
    <x v="3"/>
    <s v="Outdoors Sport"/>
  </r>
  <r>
    <s v="SO0820"/>
    <x v="521"/>
    <s v="PD0009"/>
    <x v="21"/>
    <n v="0.1"/>
    <x v="2224"/>
    <s v="SO0820-PD0009"/>
    <x v="10"/>
    <s v="Hiking &amp; Camping"/>
  </r>
  <r>
    <s v="SO0821"/>
    <x v="522"/>
    <s v="PD0017"/>
    <x v="75"/>
    <n v="0.22"/>
    <x v="2225"/>
    <s v="SO0821-PD0017"/>
    <x v="17"/>
    <s v="Gym &amp; Fitness"/>
  </r>
  <r>
    <s v="SO0821"/>
    <x v="522"/>
    <s v="PD0014"/>
    <x v="39"/>
    <n v="0.1"/>
    <x v="2226"/>
    <s v="SO0821-PD0014"/>
    <x v="4"/>
    <s v="Futsal"/>
  </r>
  <r>
    <s v="SO0822"/>
    <x v="523"/>
    <s v="PD0013"/>
    <x v="86"/>
    <n v="7.0000000000000007E-2"/>
    <x v="2227"/>
    <s v="SO0822-PD0013"/>
    <x v="16"/>
    <s v="Basketball"/>
  </r>
  <r>
    <s v="SO0822"/>
    <x v="523"/>
    <s v="PD0003"/>
    <x v="77"/>
    <n v="0.06"/>
    <x v="2228"/>
    <s v="SO0822-PD0003"/>
    <x v="14"/>
    <s v="Billiard"/>
  </r>
  <r>
    <s v="SO0822"/>
    <x v="523"/>
    <s v="PD0020"/>
    <x v="106"/>
    <n v="0.19"/>
    <x v="2229"/>
    <s v="SO0822-PD0020"/>
    <x v="8"/>
    <s v="Gym &amp; Fitness"/>
  </r>
  <r>
    <s v="SO0823"/>
    <x v="524"/>
    <s v="PD0006"/>
    <x v="19"/>
    <n v="0.21"/>
    <x v="2230"/>
    <s v="SO0823-PD0006"/>
    <x v="13"/>
    <s v="Golf"/>
  </r>
  <r>
    <s v="SO0823"/>
    <x v="524"/>
    <s v="PD0019"/>
    <x v="67"/>
    <n v="0.19"/>
    <x v="2231"/>
    <s v="SO0823-PD0019"/>
    <x v="11"/>
    <s v="Gym &amp; Fitness"/>
  </r>
  <r>
    <s v="SO0824"/>
    <x v="525"/>
    <s v="PD0017"/>
    <x v="119"/>
    <n v="0.19"/>
    <x v="2232"/>
    <s v="SO0824-PD0017"/>
    <x v="17"/>
    <s v="Gym &amp; Fitness"/>
  </r>
  <r>
    <s v="SO0824"/>
    <x v="525"/>
    <s v="PD0014"/>
    <x v="109"/>
    <n v="7.0000000000000007E-2"/>
    <x v="2233"/>
    <s v="SO0824-PD0014"/>
    <x v="4"/>
    <s v="Futsal"/>
  </r>
  <r>
    <s v="SO0824"/>
    <x v="525"/>
    <s v="PD0001"/>
    <x v="63"/>
    <n v="0.09"/>
    <x v="2234"/>
    <s v="SO0824-PD0001"/>
    <x v="12"/>
    <s v="Fishing Equipment"/>
  </r>
  <r>
    <s v="SO0825"/>
    <x v="525"/>
    <s v="PD0015"/>
    <x v="7"/>
    <n v="0.1"/>
    <x v="2235"/>
    <s v="SO0825-PD0015"/>
    <x v="1"/>
    <s v="Gym &amp; Fitness"/>
  </r>
  <r>
    <s v="SO0825"/>
    <x v="525"/>
    <s v="PD0009"/>
    <x v="48"/>
    <n v="0.08"/>
    <x v="2236"/>
    <s v="SO0825-PD0009"/>
    <x v="10"/>
    <s v="Hiking &amp; Camping"/>
  </r>
  <r>
    <s v="SO0825"/>
    <x v="525"/>
    <s v="PD0017"/>
    <x v="14"/>
    <n v="0.12"/>
    <x v="2237"/>
    <s v="SO0825-PD0017"/>
    <x v="17"/>
    <s v="Gym &amp; Fitness"/>
  </r>
  <r>
    <s v="SO0825"/>
    <x v="525"/>
    <s v="PD0006"/>
    <x v="104"/>
    <n v="0.19"/>
    <x v="2238"/>
    <s v="SO0825-PD0006"/>
    <x v="13"/>
    <s v="Golf"/>
  </r>
  <r>
    <s v="SO0826"/>
    <x v="526"/>
    <s v="PD0018"/>
    <x v="112"/>
    <n v="0.21"/>
    <x v="2239"/>
    <s v="SO0826-PD0018"/>
    <x v="6"/>
    <s v="Gym &amp; Fitness"/>
  </r>
  <r>
    <s v="SO0826"/>
    <x v="526"/>
    <s v="PD0007"/>
    <x v="55"/>
    <n v="0.1"/>
    <x v="2240"/>
    <s v="SO0826-PD0007"/>
    <x v="9"/>
    <s v="Golf"/>
  </r>
  <r>
    <s v="SO0827"/>
    <x v="527"/>
    <s v="PD0020"/>
    <x v="25"/>
    <n v="0.19"/>
    <x v="1201"/>
    <s v="SO0827-PD0020"/>
    <x v="8"/>
    <s v="Gym &amp; Fitness"/>
  </r>
  <r>
    <s v="SO0828"/>
    <x v="527"/>
    <s v="PD0017"/>
    <x v="89"/>
    <n v="0.12"/>
    <x v="2241"/>
    <s v="SO0828-PD0017"/>
    <x v="17"/>
    <s v="Gym &amp; Fitness"/>
  </r>
  <r>
    <s v="SO0828"/>
    <x v="527"/>
    <s v="PD0016"/>
    <x v="54"/>
    <n v="0.05"/>
    <x v="2242"/>
    <s v="SO0828-PD0016"/>
    <x v="18"/>
    <s v="Gym &amp; Fitness"/>
  </r>
  <r>
    <s v="SO0828"/>
    <x v="527"/>
    <s v="PD0004"/>
    <x v="100"/>
    <n v="0.22"/>
    <x v="2243"/>
    <s v="SO0828-PD0004"/>
    <x v="15"/>
    <s v="Billiard"/>
  </r>
  <r>
    <s v="SO0829"/>
    <x v="528"/>
    <s v="PD0011"/>
    <x v="7"/>
    <n v="0.08"/>
    <x v="2244"/>
    <s v="SO0829-PD0011"/>
    <x v="2"/>
    <s v="Bicycle"/>
  </r>
  <r>
    <s v="SO0830"/>
    <x v="528"/>
    <s v="PD0008"/>
    <x v="45"/>
    <n v="0.06"/>
    <x v="2245"/>
    <s v="SO0830-PD0008"/>
    <x v="3"/>
    <s v="Outdoors Sport"/>
  </r>
  <r>
    <s v="SO0830"/>
    <x v="528"/>
    <s v="PD0001"/>
    <x v="9"/>
    <n v="0.23"/>
    <x v="2246"/>
    <s v="SO0830-PD0001"/>
    <x v="12"/>
    <s v="Fishing Equipment"/>
  </r>
  <r>
    <s v="SO0831"/>
    <x v="529"/>
    <s v="PD0003"/>
    <x v="75"/>
    <n v="0.15"/>
    <x v="2247"/>
    <s v="SO0831-PD0003"/>
    <x v="14"/>
    <s v="Billiard"/>
  </r>
  <r>
    <s v="SO0831"/>
    <x v="529"/>
    <s v="PD0009"/>
    <x v="19"/>
    <n v="0.1"/>
    <x v="2248"/>
    <s v="SO0831-PD0009"/>
    <x v="10"/>
    <s v="Hiking &amp; Camping"/>
  </r>
  <r>
    <s v="SO0832"/>
    <x v="530"/>
    <s v="PD0018"/>
    <x v="105"/>
    <n v="0.13"/>
    <x v="2249"/>
    <s v="SO0832-PD0018"/>
    <x v="6"/>
    <s v="Gym &amp; Fitness"/>
  </r>
  <r>
    <s v="SO0832"/>
    <x v="530"/>
    <s v="PD0016"/>
    <x v="72"/>
    <n v="0.09"/>
    <x v="2250"/>
    <s v="SO0832-PD0016"/>
    <x v="18"/>
    <s v="Gym &amp; Fitness"/>
  </r>
  <r>
    <s v="SO0832"/>
    <x v="530"/>
    <s v="PD0005"/>
    <x v="106"/>
    <n v="0.11"/>
    <x v="1384"/>
    <s v="SO0832-PD0005"/>
    <x v="19"/>
    <s v="Golf"/>
  </r>
  <r>
    <s v="SO0833"/>
    <x v="531"/>
    <s v="PD0005"/>
    <x v="62"/>
    <n v="0.06"/>
    <x v="2251"/>
    <s v="SO0833-PD0005"/>
    <x v="19"/>
    <s v="Golf"/>
  </r>
  <r>
    <s v="SO0833"/>
    <x v="531"/>
    <s v="PD0018"/>
    <x v="37"/>
    <n v="0.13"/>
    <x v="2252"/>
    <s v="SO0833-PD0018"/>
    <x v="6"/>
    <s v="Gym &amp; Fitness"/>
  </r>
  <r>
    <s v="SO0834"/>
    <x v="532"/>
    <s v="PD0018"/>
    <x v="76"/>
    <n v="0.05"/>
    <x v="2253"/>
    <s v="SO0834-PD0018"/>
    <x v="6"/>
    <s v="Gym &amp; Fitness"/>
  </r>
  <r>
    <s v="SO0834"/>
    <x v="532"/>
    <s v="PD0006"/>
    <x v="84"/>
    <n v="0.22"/>
    <x v="2254"/>
    <s v="SO0834-PD0006"/>
    <x v="13"/>
    <s v="Golf"/>
  </r>
  <r>
    <s v="SO0835"/>
    <x v="533"/>
    <s v="PD0008"/>
    <x v="91"/>
    <n v="0.1"/>
    <x v="2255"/>
    <s v="SO0835-PD0008"/>
    <x v="3"/>
    <s v="Outdoors Sport"/>
  </r>
  <r>
    <s v="SO0835"/>
    <x v="533"/>
    <s v="PD0006"/>
    <x v="32"/>
    <n v="0.16"/>
    <x v="2256"/>
    <s v="SO0835-PD0006"/>
    <x v="13"/>
    <s v="Golf"/>
  </r>
  <r>
    <s v="SO0835"/>
    <x v="533"/>
    <s v="PD0004"/>
    <x v="2"/>
    <n v="0.15"/>
    <x v="1517"/>
    <s v="SO0835-PD0004"/>
    <x v="15"/>
    <s v="Billiard"/>
  </r>
  <r>
    <s v="SO0836"/>
    <x v="534"/>
    <s v="PD0016"/>
    <x v="38"/>
    <n v="0.05"/>
    <x v="2257"/>
    <s v="SO0836-PD0016"/>
    <x v="18"/>
    <s v="Gym &amp; Fitness"/>
  </r>
  <r>
    <s v="SO0837"/>
    <x v="534"/>
    <s v="PD0015"/>
    <x v="89"/>
    <n v="0.23"/>
    <x v="2258"/>
    <s v="SO0837-PD0015"/>
    <x v="1"/>
    <s v="Gym &amp; Fitness"/>
  </r>
  <r>
    <s v="SO0837"/>
    <x v="534"/>
    <s v="PD0020"/>
    <x v="125"/>
    <n v="0.06"/>
    <x v="2259"/>
    <s v="SO0837-PD0020"/>
    <x v="8"/>
    <s v="Gym &amp; Fitness"/>
  </r>
  <r>
    <s v="SO0837"/>
    <x v="534"/>
    <s v="PD0005"/>
    <x v="36"/>
    <n v="0.08"/>
    <x v="2260"/>
    <s v="SO0837-PD0005"/>
    <x v="19"/>
    <s v="Golf"/>
  </r>
  <r>
    <s v="SO0837"/>
    <x v="534"/>
    <s v="PD0014"/>
    <x v="100"/>
    <n v="0.08"/>
    <x v="2261"/>
    <s v="SO0837-PD0014"/>
    <x v="4"/>
    <s v="Futsal"/>
  </r>
  <r>
    <s v="SO0837"/>
    <x v="534"/>
    <s v="PD0007"/>
    <x v="11"/>
    <n v="7.0000000000000007E-2"/>
    <x v="2262"/>
    <s v="SO0837-PD0007"/>
    <x v="9"/>
    <s v="Golf"/>
  </r>
  <r>
    <s v="SO0839"/>
    <x v="535"/>
    <s v="PD0004"/>
    <x v="114"/>
    <n v="0.13"/>
    <x v="784"/>
    <s v="SO0839-PD0004"/>
    <x v="15"/>
    <s v="Billiard"/>
  </r>
  <r>
    <s v="SO0840"/>
    <x v="536"/>
    <s v="PD0008"/>
    <x v="15"/>
    <n v="0.23"/>
    <x v="2263"/>
    <s v="SO0840-PD0008"/>
    <x v="3"/>
    <s v="Outdoors Sport"/>
  </r>
  <r>
    <s v="SO0840"/>
    <x v="536"/>
    <s v="PD0003"/>
    <x v="1"/>
    <n v="0.22"/>
    <x v="2264"/>
    <s v="SO0840-PD0003"/>
    <x v="14"/>
    <s v="Billiard"/>
  </r>
  <r>
    <s v="SO0841"/>
    <x v="537"/>
    <s v="PD0012"/>
    <x v="34"/>
    <n v="0.09"/>
    <x v="2265"/>
    <s v="SO0841-PD0012"/>
    <x v="7"/>
    <s v="Bicycle"/>
  </r>
  <r>
    <s v="SO0842"/>
    <x v="537"/>
    <s v="PD0014"/>
    <x v="71"/>
    <n v="0.06"/>
    <x v="2266"/>
    <s v="SO0842-PD0014"/>
    <x v="4"/>
    <s v="Futsal"/>
  </r>
  <r>
    <s v="SO0842"/>
    <x v="537"/>
    <s v="PD0002"/>
    <x v="110"/>
    <n v="0.22"/>
    <x v="2267"/>
    <s v="SO0842-PD0002"/>
    <x v="0"/>
    <s v="Fishing Equipment"/>
  </r>
  <r>
    <s v="SO0842"/>
    <x v="537"/>
    <s v="PD0009"/>
    <x v="39"/>
    <n v="0.09"/>
    <x v="2268"/>
    <s v="SO0842-PD0009"/>
    <x v="10"/>
    <s v="Hiking &amp; Camping"/>
  </r>
  <r>
    <s v="SO0843"/>
    <x v="537"/>
    <s v="PD0006"/>
    <x v="114"/>
    <n v="0.24"/>
    <x v="2269"/>
    <s v="SO0843-PD0006"/>
    <x v="13"/>
    <s v="Golf"/>
  </r>
  <r>
    <s v="SO0843"/>
    <x v="537"/>
    <s v="PD0004"/>
    <x v="47"/>
    <n v="0.06"/>
    <x v="2270"/>
    <s v="SO0843-PD0004"/>
    <x v="15"/>
    <s v="Billiard"/>
  </r>
  <r>
    <s v="SO0843"/>
    <x v="537"/>
    <s v="PD0020"/>
    <x v="119"/>
    <n v="0.21"/>
    <x v="2271"/>
    <s v="SO0843-PD0020"/>
    <x v="8"/>
    <s v="Gym &amp; Fitness"/>
  </r>
  <r>
    <s v="SO0843"/>
    <x v="537"/>
    <s v="PD0009"/>
    <x v="123"/>
    <n v="0.24"/>
    <x v="2272"/>
    <s v="SO0843-PD0009"/>
    <x v="10"/>
    <s v="Hiking &amp; Camping"/>
  </r>
  <r>
    <s v="SO0844"/>
    <x v="538"/>
    <s v="PD0013"/>
    <x v="67"/>
    <n v="0.06"/>
    <x v="2273"/>
    <s v="SO0844-PD0013"/>
    <x v="16"/>
    <s v="Basketball"/>
  </r>
  <r>
    <s v="SO0844"/>
    <x v="538"/>
    <s v="PD0018"/>
    <x v="29"/>
    <n v="0.11"/>
    <x v="2274"/>
    <s v="SO0844-PD0018"/>
    <x v="6"/>
    <s v="Gym &amp; Fitness"/>
  </r>
  <r>
    <s v="SO0845"/>
    <x v="538"/>
    <s v="PD0012"/>
    <x v="73"/>
    <n v="0.08"/>
    <x v="2275"/>
    <s v="SO0845-PD0012"/>
    <x v="7"/>
    <s v="Bicycle"/>
  </r>
  <r>
    <s v="SO0845"/>
    <x v="538"/>
    <s v="PD0018"/>
    <x v="6"/>
    <n v="0.1"/>
    <x v="2276"/>
    <s v="SO0845-PD0018"/>
    <x v="6"/>
    <s v="Gym &amp; Fitness"/>
  </r>
  <r>
    <s v="SO0845"/>
    <x v="538"/>
    <s v="PD0015"/>
    <x v="87"/>
    <n v="0.11"/>
    <x v="2277"/>
    <s v="SO0845-PD0015"/>
    <x v="1"/>
    <s v="Gym &amp; Fitness"/>
  </r>
  <r>
    <s v="SO0845"/>
    <x v="538"/>
    <s v="PD0003"/>
    <x v="61"/>
    <n v="0.05"/>
    <x v="2278"/>
    <s v="SO0845-PD0003"/>
    <x v="14"/>
    <s v="Billiard"/>
  </r>
  <r>
    <s v="SO0846"/>
    <x v="538"/>
    <s v="PD0001"/>
    <x v="10"/>
    <n v="0.15"/>
    <x v="2279"/>
    <s v="SO0846-PD0001"/>
    <x v="12"/>
    <s v="Fishing Equipment"/>
  </r>
  <r>
    <s v="SO0846"/>
    <x v="538"/>
    <s v="PD0011"/>
    <x v="6"/>
    <n v="0.12"/>
    <x v="2280"/>
    <s v="SO0846-PD0011"/>
    <x v="2"/>
    <s v="Bicycle"/>
  </r>
  <r>
    <s v="SO0846"/>
    <x v="538"/>
    <s v="PD0013"/>
    <x v="11"/>
    <n v="0.21"/>
    <x v="2281"/>
    <s v="SO0846-PD0013"/>
    <x v="16"/>
    <s v="Basketball"/>
  </r>
  <r>
    <s v="SO0846"/>
    <x v="538"/>
    <s v="PD0020"/>
    <x v="9"/>
    <n v="7.0000000000000007E-2"/>
    <x v="2282"/>
    <s v="SO0846-PD0020"/>
    <x v="8"/>
    <s v="Gym &amp; Fitness"/>
  </r>
  <r>
    <s v="SO0846"/>
    <x v="538"/>
    <s v="PD0005"/>
    <x v="40"/>
    <n v="0.19"/>
    <x v="2283"/>
    <s v="SO0846-PD0005"/>
    <x v="19"/>
    <s v="Golf"/>
  </r>
  <r>
    <s v="SO0846"/>
    <x v="538"/>
    <s v="PD0010"/>
    <x v="10"/>
    <n v="0.16"/>
    <x v="2284"/>
    <s v="SO0846-PD0010"/>
    <x v="5"/>
    <s v="Hiking &amp; Camping"/>
  </r>
  <r>
    <s v="SO0847"/>
    <x v="539"/>
    <s v="PD0010"/>
    <x v="108"/>
    <n v="0.08"/>
    <x v="2285"/>
    <s v="SO0847-PD0010"/>
    <x v="5"/>
    <s v="Hiking &amp; Camping"/>
  </r>
  <r>
    <s v="SO0847"/>
    <x v="539"/>
    <s v="PD0007"/>
    <x v="105"/>
    <n v="0.13"/>
    <x v="2286"/>
    <s v="SO0847-PD0007"/>
    <x v="9"/>
    <s v="Golf"/>
  </r>
  <r>
    <s v="SO0847"/>
    <x v="539"/>
    <s v="PD0001"/>
    <x v="33"/>
    <n v="0.1"/>
    <x v="2287"/>
    <s v="SO0847-PD0001"/>
    <x v="12"/>
    <s v="Fishing Equipment"/>
  </r>
  <r>
    <s v="SO0847"/>
    <x v="539"/>
    <s v="PD0013"/>
    <x v="90"/>
    <n v="0.25"/>
    <x v="2288"/>
    <s v="SO0847-PD0013"/>
    <x v="16"/>
    <s v="Basketball"/>
  </r>
  <r>
    <s v="SO0847"/>
    <x v="539"/>
    <s v="PD0020"/>
    <x v="34"/>
    <n v="0.2"/>
    <x v="2289"/>
    <s v="SO0847-PD0020"/>
    <x v="8"/>
    <s v="Gym &amp; Fitness"/>
  </r>
  <r>
    <s v="SO0848"/>
    <x v="540"/>
    <s v="PD0015"/>
    <x v="122"/>
    <n v="0.19"/>
    <x v="2290"/>
    <s v="SO0848-PD0015"/>
    <x v="1"/>
    <s v="Gym &amp; Fitness"/>
  </r>
  <r>
    <s v="SO0848"/>
    <x v="540"/>
    <s v="PD0010"/>
    <x v="80"/>
    <n v="0.1"/>
    <x v="2291"/>
    <s v="SO0848-PD0010"/>
    <x v="5"/>
    <s v="Hiking &amp; Camping"/>
  </r>
  <r>
    <s v="SO0849"/>
    <x v="540"/>
    <s v="PD0018"/>
    <x v="77"/>
    <n v="0.11"/>
    <x v="2292"/>
    <s v="SO0849-PD0018"/>
    <x v="6"/>
    <s v="Gym &amp; Fitness"/>
  </r>
  <r>
    <s v="SO0849"/>
    <x v="540"/>
    <s v="PD0009"/>
    <x v="15"/>
    <n v="0.05"/>
    <x v="1116"/>
    <s v="SO0849-PD0009"/>
    <x v="10"/>
    <s v="Hiking &amp; Camping"/>
  </r>
  <r>
    <s v="SO0850"/>
    <x v="541"/>
    <s v="PD0008"/>
    <x v="107"/>
    <n v="0.12"/>
    <x v="2293"/>
    <s v="SO0850-PD0008"/>
    <x v="3"/>
    <s v="Outdoors Sport"/>
  </r>
  <r>
    <s v="SO0850"/>
    <x v="541"/>
    <s v="PD0014"/>
    <x v="112"/>
    <n v="0.09"/>
    <x v="2294"/>
    <s v="SO0850-PD0014"/>
    <x v="4"/>
    <s v="Futsal"/>
  </r>
  <r>
    <s v="SO0850"/>
    <x v="541"/>
    <s v="PD0015"/>
    <x v="77"/>
    <n v="0.16"/>
    <x v="2295"/>
    <s v="SO0850-PD0015"/>
    <x v="1"/>
    <s v="Gym &amp; Fitness"/>
  </r>
  <r>
    <s v="SO0850"/>
    <x v="541"/>
    <s v="PD0017"/>
    <x v="5"/>
    <n v="0.22"/>
    <x v="2296"/>
    <s v="SO0850-PD0017"/>
    <x v="17"/>
    <s v="Gym &amp; Fitness"/>
  </r>
  <r>
    <s v="SO0850"/>
    <x v="541"/>
    <s v="PD0013"/>
    <x v="65"/>
    <n v="0.25"/>
    <x v="2297"/>
    <s v="SO0850-PD0013"/>
    <x v="16"/>
    <s v="Basketball"/>
  </r>
  <r>
    <s v="SO0851"/>
    <x v="542"/>
    <s v="PD0007"/>
    <x v="57"/>
    <n v="0.24"/>
    <x v="2298"/>
    <s v="SO0851-PD0007"/>
    <x v="9"/>
    <s v="Golf"/>
  </r>
  <r>
    <s v="SO0851"/>
    <x v="542"/>
    <s v="PD0003"/>
    <x v="94"/>
    <n v="0.19"/>
    <x v="2299"/>
    <s v="SO0851-PD0003"/>
    <x v="14"/>
    <s v="Billiard"/>
  </r>
  <r>
    <s v="SO0851"/>
    <x v="542"/>
    <s v="PD0002"/>
    <x v="11"/>
    <n v="0.15"/>
    <x v="2300"/>
    <s v="SO0851-PD0002"/>
    <x v="0"/>
    <s v="Fishing Equipment"/>
  </r>
  <r>
    <s v="SO0851"/>
    <x v="542"/>
    <s v="PD0006"/>
    <x v="24"/>
    <n v="0.25"/>
    <x v="2301"/>
    <s v="SO0851-PD0006"/>
    <x v="13"/>
    <s v="Golf"/>
  </r>
  <r>
    <s v="SO0851"/>
    <x v="542"/>
    <s v="PD0012"/>
    <x v="40"/>
    <n v="0.24"/>
    <x v="2302"/>
    <s v="SO0851-PD0012"/>
    <x v="7"/>
    <s v="Bicycle"/>
  </r>
  <r>
    <s v="SO0852"/>
    <x v="542"/>
    <s v="PD0019"/>
    <x v="121"/>
    <n v="0.11"/>
    <x v="2303"/>
    <s v="SO0852-PD0019"/>
    <x v="11"/>
    <s v="Gym &amp; Fitness"/>
  </r>
  <r>
    <s v="SO0853"/>
    <x v="543"/>
    <s v="PD0007"/>
    <x v="119"/>
    <n v="0.17"/>
    <x v="2304"/>
    <s v="SO0853-PD0007"/>
    <x v="9"/>
    <s v="Golf"/>
  </r>
  <r>
    <s v="SO0853"/>
    <x v="543"/>
    <s v="PD0004"/>
    <x v="28"/>
    <n v="0.08"/>
    <x v="323"/>
    <s v="SO0853-PD0004"/>
    <x v="15"/>
    <s v="Billiard"/>
  </r>
  <r>
    <s v="SO0854"/>
    <x v="544"/>
    <s v="PD0018"/>
    <x v="29"/>
    <n v="0.2"/>
    <x v="2305"/>
    <s v="SO0854-PD0018"/>
    <x v="6"/>
    <s v="Gym &amp; Fitness"/>
  </r>
  <r>
    <s v="SO0854"/>
    <x v="544"/>
    <s v="PD0017"/>
    <x v="124"/>
    <n v="0.06"/>
    <x v="2306"/>
    <s v="SO0854-PD0017"/>
    <x v="17"/>
    <s v="Gym &amp; Fitness"/>
  </r>
  <r>
    <s v="SO0854"/>
    <x v="544"/>
    <s v="PD0015"/>
    <x v="26"/>
    <n v="0.13"/>
    <x v="2307"/>
    <s v="SO0854-PD0015"/>
    <x v="1"/>
    <s v="Gym &amp; Fitness"/>
  </r>
  <r>
    <s v="SO0854"/>
    <x v="544"/>
    <s v="PD0004"/>
    <x v="85"/>
    <n v="0.1"/>
    <x v="844"/>
    <s v="SO0854-PD0004"/>
    <x v="15"/>
    <s v="Billiard"/>
  </r>
  <r>
    <s v="SO0854"/>
    <x v="544"/>
    <s v="PD0008"/>
    <x v="9"/>
    <n v="0.21"/>
    <x v="2308"/>
    <s v="SO0854-PD0008"/>
    <x v="3"/>
    <s v="Outdoors Sport"/>
  </r>
  <r>
    <s v="SO0854"/>
    <x v="544"/>
    <s v="PD0014"/>
    <x v="93"/>
    <n v="0.08"/>
    <x v="2309"/>
    <s v="SO0854-PD0014"/>
    <x v="4"/>
    <s v="Futsal"/>
  </r>
  <r>
    <s v="SO0855"/>
    <x v="544"/>
    <s v="PD0017"/>
    <x v="11"/>
    <n v="0.09"/>
    <x v="2310"/>
    <s v="SO0855-PD0017"/>
    <x v="17"/>
    <s v="Gym &amp; Fitness"/>
  </r>
  <r>
    <s v="SO0855"/>
    <x v="544"/>
    <s v="PD0009"/>
    <x v="1"/>
    <n v="0.21"/>
    <x v="2311"/>
    <s v="SO0855-PD0009"/>
    <x v="10"/>
    <s v="Hiking &amp; Camping"/>
  </r>
  <r>
    <s v="SO0855"/>
    <x v="544"/>
    <s v="PD0005"/>
    <x v="1"/>
    <n v="0.24"/>
    <x v="2312"/>
    <s v="SO0855-PD0005"/>
    <x v="19"/>
    <s v="Golf"/>
  </r>
  <r>
    <s v="SO0855"/>
    <x v="544"/>
    <s v="PD0019"/>
    <x v="1"/>
    <n v="7.0000000000000007E-2"/>
    <x v="2313"/>
    <s v="SO0855-PD0019"/>
    <x v="11"/>
    <s v="Gym &amp; Fitness"/>
  </r>
  <r>
    <s v="SO0856"/>
    <x v="544"/>
    <s v="PD0006"/>
    <x v="78"/>
    <n v="0.14000000000000001"/>
    <x v="2314"/>
    <s v="SO0856-PD0006"/>
    <x v="13"/>
    <s v="Golf"/>
  </r>
  <r>
    <s v="SO0856"/>
    <x v="544"/>
    <s v="PD0011"/>
    <x v="100"/>
    <n v="0.13"/>
    <x v="2315"/>
    <s v="SO0856-PD0011"/>
    <x v="2"/>
    <s v="Bicycle"/>
  </r>
  <r>
    <s v="SO0857"/>
    <x v="545"/>
    <s v="PD0007"/>
    <x v="26"/>
    <n v="0.09"/>
    <x v="2316"/>
    <s v="SO0857-PD0007"/>
    <x v="9"/>
    <s v="Golf"/>
  </r>
  <r>
    <s v="SO0857"/>
    <x v="545"/>
    <s v="PD0015"/>
    <x v="111"/>
    <n v="0.2"/>
    <x v="1604"/>
    <s v="SO0857-PD0015"/>
    <x v="1"/>
    <s v="Gym &amp; Fitness"/>
  </r>
  <r>
    <s v="SO0857"/>
    <x v="545"/>
    <s v="PD0010"/>
    <x v="98"/>
    <n v="0.23"/>
    <x v="2317"/>
    <s v="SO0857-PD0010"/>
    <x v="5"/>
    <s v="Hiking &amp; Camping"/>
  </r>
  <r>
    <s v="SO0857"/>
    <x v="545"/>
    <s v="PD0013"/>
    <x v="48"/>
    <n v="0.16"/>
    <x v="875"/>
    <s v="SO0857-PD0013"/>
    <x v="16"/>
    <s v="Basketball"/>
  </r>
  <r>
    <s v="SO0858"/>
    <x v="546"/>
    <s v="PD0018"/>
    <x v="102"/>
    <n v="0.25"/>
    <x v="2318"/>
    <s v="SO0858-PD0018"/>
    <x v="6"/>
    <s v="Gym &amp; Fitness"/>
  </r>
  <r>
    <s v="SO0858"/>
    <x v="546"/>
    <s v="PD0019"/>
    <x v="15"/>
    <n v="0.14000000000000001"/>
    <x v="2319"/>
    <s v="SO0858-PD0019"/>
    <x v="11"/>
    <s v="Gym &amp; Fitness"/>
  </r>
  <r>
    <s v="SO0858"/>
    <x v="546"/>
    <s v="PD0014"/>
    <x v="46"/>
    <n v="0.11"/>
    <x v="2320"/>
    <s v="SO0858-PD0014"/>
    <x v="4"/>
    <s v="Futsal"/>
  </r>
  <r>
    <s v="SO0858"/>
    <x v="546"/>
    <s v="PD0008"/>
    <x v="5"/>
    <n v="0.08"/>
    <x v="2321"/>
    <s v="SO0858-PD0008"/>
    <x v="3"/>
    <s v="Outdoors Sport"/>
  </r>
  <r>
    <s v="SO0858"/>
    <x v="546"/>
    <s v="PD0009"/>
    <x v="65"/>
    <n v="0.21"/>
    <x v="2322"/>
    <s v="SO0858-PD0009"/>
    <x v="10"/>
    <s v="Hiking &amp; Camping"/>
  </r>
  <r>
    <s v="SO0858"/>
    <x v="546"/>
    <s v="PD0011"/>
    <x v="61"/>
    <n v="0.05"/>
    <x v="2323"/>
    <s v="SO0858-PD0011"/>
    <x v="2"/>
    <s v="Bicycle"/>
  </r>
  <r>
    <s v="SO0859"/>
    <x v="546"/>
    <s v="PD0020"/>
    <x v="123"/>
    <n v="0.24"/>
    <x v="2324"/>
    <s v="SO0859-PD0020"/>
    <x v="8"/>
    <s v="Gym &amp; Fitness"/>
  </r>
  <r>
    <s v="SO0859"/>
    <x v="546"/>
    <s v="PD0008"/>
    <x v="52"/>
    <n v="0.09"/>
    <x v="2325"/>
    <s v="SO0859-PD0008"/>
    <x v="3"/>
    <s v="Outdoors Sport"/>
  </r>
  <r>
    <s v="SO0861"/>
    <x v="547"/>
    <s v="PD0020"/>
    <x v="64"/>
    <n v="0.11"/>
    <x v="2326"/>
    <s v="SO0861-PD0020"/>
    <x v="8"/>
    <s v="Gym &amp; Fitness"/>
  </r>
  <r>
    <s v="SO0861"/>
    <x v="547"/>
    <s v="PD0001"/>
    <x v="22"/>
    <n v="0.21"/>
    <x v="2327"/>
    <s v="SO0861-PD0001"/>
    <x v="12"/>
    <s v="Fishing Equipment"/>
  </r>
  <r>
    <s v="SO0861"/>
    <x v="547"/>
    <s v="PD0008"/>
    <x v="0"/>
    <n v="0.08"/>
    <x v="2328"/>
    <s v="SO0861-PD0008"/>
    <x v="3"/>
    <s v="Outdoors Sport"/>
  </r>
  <r>
    <s v="SO0861"/>
    <x v="547"/>
    <s v="PD0006"/>
    <x v="86"/>
    <n v="0.23"/>
    <x v="2329"/>
    <s v="SO0861-PD0006"/>
    <x v="13"/>
    <s v="Golf"/>
  </r>
  <r>
    <s v="SO0862"/>
    <x v="547"/>
    <s v="PD0001"/>
    <x v="47"/>
    <n v="0.05"/>
    <x v="2330"/>
    <s v="SO0862-PD0001"/>
    <x v="12"/>
    <s v="Fishing Equipment"/>
  </r>
  <r>
    <s v="SO0862"/>
    <x v="547"/>
    <s v="PD0018"/>
    <x v="79"/>
    <n v="0.08"/>
    <x v="2331"/>
    <s v="SO0862-PD0018"/>
    <x v="6"/>
    <s v="Gym &amp; Fitness"/>
  </r>
  <r>
    <s v="SO0863"/>
    <x v="548"/>
    <s v="PD0003"/>
    <x v="2"/>
    <n v="0.14000000000000001"/>
    <x v="2332"/>
    <s v="SO0863-PD0003"/>
    <x v="14"/>
    <s v="Billiard"/>
  </r>
  <r>
    <s v="SO0864"/>
    <x v="549"/>
    <s v="PD0017"/>
    <x v="67"/>
    <n v="0.13"/>
    <x v="2333"/>
    <s v="SO0864-PD0017"/>
    <x v="17"/>
    <s v="Gym &amp; Fitness"/>
  </r>
  <r>
    <s v="SO0864"/>
    <x v="549"/>
    <s v="PD0018"/>
    <x v="98"/>
    <n v="0.17"/>
    <x v="2334"/>
    <s v="SO0864-PD0018"/>
    <x v="6"/>
    <s v="Gym &amp; Fitness"/>
  </r>
  <r>
    <s v="SO0865"/>
    <x v="550"/>
    <s v="PD0009"/>
    <x v="74"/>
    <n v="0.06"/>
    <x v="2335"/>
    <s v="SO0865-PD0009"/>
    <x v="10"/>
    <s v="Hiking &amp; Camping"/>
  </r>
  <r>
    <s v="SO0865"/>
    <x v="550"/>
    <s v="PD0001"/>
    <x v="82"/>
    <n v="0.05"/>
    <x v="2336"/>
    <s v="SO0865-PD0001"/>
    <x v="12"/>
    <s v="Fishing Equipment"/>
  </r>
  <r>
    <s v="SO0865"/>
    <x v="550"/>
    <s v="PD0006"/>
    <x v="111"/>
    <n v="0.06"/>
    <x v="2337"/>
    <s v="SO0865-PD0006"/>
    <x v="13"/>
    <s v="Golf"/>
  </r>
  <r>
    <s v="SO0865"/>
    <x v="550"/>
    <s v="PD0013"/>
    <x v="2"/>
    <n v="0.23"/>
    <x v="2338"/>
    <s v="SO0865-PD0013"/>
    <x v="16"/>
    <s v="Basketball"/>
  </r>
  <r>
    <s v="SO0866"/>
    <x v="551"/>
    <s v="PD0018"/>
    <x v="101"/>
    <n v="0.21"/>
    <x v="2339"/>
    <s v="SO0866-PD0018"/>
    <x v="6"/>
    <s v="Gym &amp; Fitness"/>
  </r>
  <r>
    <s v="SO0866"/>
    <x v="551"/>
    <s v="PD0002"/>
    <x v="17"/>
    <n v="0.16"/>
    <x v="2340"/>
    <s v="SO0866-PD0002"/>
    <x v="0"/>
    <s v="Fishing Equipment"/>
  </r>
  <r>
    <s v="SO0866"/>
    <x v="551"/>
    <s v="PD0016"/>
    <x v="122"/>
    <n v="0.06"/>
    <x v="104"/>
    <s v="SO0866-PD0016"/>
    <x v="18"/>
    <s v="Gym &amp; Fitness"/>
  </r>
  <r>
    <s v="SO0867"/>
    <x v="552"/>
    <s v="PD0017"/>
    <x v="109"/>
    <n v="0.22"/>
    <x v="2341"/>
    <s v="SO0867-PD0017"/>
    <x v="17"/>
    <s v="Gym &amp; Fitness"/>
  </r>
  <r>
    <s v="SO0867"/>
    <x v="552"/>
    <s v="PD0004"/>
    <x v="0"/>
    <n v="0.08"/>
    <x v="2342"/>
    <s v="SO0867-PD0004"/>
    <x v="15"/>
    <s v="Billiard"/>
  </r>
  <r>
    <s v="SO0867"/>
    <x v="552"/>
    <s v="PD0001"/>
    <x v="55"/>
    <n v="0.11"/>
    <x v="2343"/>
    <s v="SO0867-PD0001"/>
    <x v="12"/>
    <s v="Fishing Equipment"/>
  </r>
  <r>
    <s v="SO0868"/>
    <x v="553"/>
    <s v="PD0016"/>
    <x v="77"/>
    <n v="0.13"/>
    <x v="2344"/>
    <s v="SO0868-PD0016"/>
    <x v="18"/>
    <s v="Gym &amp; Fitness"/>
  </r>
  <r>
    <s v="SO0868"/>
    <x v="553"/>
    <s v="PD0019"/>
    <x v="85"/>
    <n v="0.09"/>
    <x v="2345"/>
    <s v="SO0868-PD0019"/>
    <x v="11"/>
    <s v="Gym &amp; Fitness"/>
  </r>
  <r>
    <s v="SO0869"/>
    <x v="554"/>
    <s v="PD0010"/>
    <x v="5"/>
    <n v="0.11"/>
    <x v="903"/>
    <s v="SO0869-PD0010"/>
    <x v="5"/>
    <s v="Hiking &amp; Camping"/>
  </r>
  <r>
    <s v="SO0869"/>
    <x v="554"/>
    <s v="PD0001"/>
    <x v="41"/>
    <n v="0.05"/>
    <x v="21"/>
    <s v="SO0869-PD0001"/>
    <x v="12"/>
    <s v="Fishing Equipment"/>
  </r>
  <r>
    <s v="SO0869"/>
    <x v="554"/>
    <s v="PD0002"/>
    <x v="89"/>
    <n v="0.12"/>
    <x v="2346"/>
    <s v="SO0869-PD0002"/>
    <x v="0"/>
    <s v="Fishing Equipment"/>
  </r>
  <r>
    <s v="SO0870"/>
    <x v="555"/>
    <s v="PD0014"/>
    <x v="84"/>
    <n v="0.12"/>
    <x v="2347"/>
    <s v="SO0870-PD0014"/>
    <x v="4"/>
    <s v="Futsal"/>
  </r>
  <r>
    <s v="SO0870"/>
    <x v="555"/>
    <s v="PD0009"/>
    <x v="1"/>
    <n v="0.25"/>
    <x v="2348"/>
    <s v="SO0870-PD0009"/>
    <x v="10"/>
    <s v="Hiking &amp; Camping"/>
  </r>
  <r>
    <s v="SO0870"/>
    <x v="555"/>
    <s v="PD0010"/>
    <x v="105"/>
    <n v="0.17"/>
    <x v="2349"/>
    <s v="SO0870-PD0010"/>
    <x v="5"/>
    <s v="Hiking &amp; Camping"/>
  </r>
  <r>
    <s v="SO0871"/>
    <x v="556"/>
    <s v="PD0001"/>
    <x v="52"/>
    <n v="0.08"/>
    <x v="2350"/>
    <s v="SO0871-PD0001"/>
    <x v="12"/>
    <s v="Fishing Equipment"/>
  </r>
  <r>
    <s v="SO0871"/>
    <x v="556"/>
    <s v="PD0016"/>
    <x v="16"/>
    <n v="0.2"/>
    <x v="2351"/>
    <s v="SO0871-PD0016"/>
    <x v="18"/>
    <s v="Gym &amp; Fitness"/>
  </r>
  <r>
    <s v="SO0871"/>
    <x v="556"/>
    <s v="PD0006"/>
    <x v="6"/>
    <n v="0.1"/>
    <x v="2352"/>
    <s v="SO0871-PD0006"/>
    <x v="13"/>
    <s v="Golf"/>
  </r>
  <r>
    <s v="SO0871"/>
    <x v="556"/>
    <s v="PD0017"/>
    <x v="108"/>
    <n v="0.16"/>
    <x v="2353"/>
    <s v="SO0871-PD0017"/>
    <x v="17"/>
    <s v="Gym &amp; Fitness"/>
  </r>
  <r>
    <s v="SO0872"/>
    <x v="557"/>
    <s v="PD0001"/>
    <x v="123"/>
    <n v="0.22"/>
    <x v="2354"/>
    <s v="SO0872-PD0001"/>
    <x v="12"/>
    <s v="Fishing Equipment"/>
  </r>
  <r>
    <s v="SO0872"/>
    <x v="557"/>
    <s v="PD0019"/>
    <x v="40"/>
    <n v="0.16"/>
    <x v="2355"/>
    <s v="SO0872-PD0019"/>
    <x v="11"/>
    <s v="Gym &amp; Fitness"/>
  </r>
  <r>
    <s v="SO0872"/>
    <x v="557"/>
    <s v="PD0018"/>
    <x v="78"/>
    <n v="0.1"/>
    <x v="2356"/>
    <s v="SO0872-PD0018"/>
    <x v="6"/>
    <s v="Gym &amp; Fitness"/>
  </r>
  <r>
    <s v="SO0872"/>
    <x v="557"/>
    <s v="PD0011"/>
    <x v="100"/>
    <n v="0.21"/>
    <x v="2357"/>
    <s v="SO0872-PD0011"/>
    <x v="2"/>
    <s v="Bicycle"/>
  </r>
  <r>
    <s v="SO0872"/>
    <x v="557"/>
    <s v="PD0004"/>
    <x v="30"/>
    <n v="0.17"/>
    <x v="2358"/>
    <s v="SO0872-PD0004"/>
    <x v="15"/>
    <s v="Billiard"/>
  </r>
  <r>
    <s v="SO0873"/>
    <x v="557"/>
    <s v="PD0011"/>
    <x v="122"/>
    <n v="0.12"/>
    <x v="2359"/>
    <s v="SO0873-PD0011"/>
    <x v="2"/>
    <s v="Bicycle"/>
  </r>
  <r>
    <s v="SO0873"/>
    <x v="557"/>
    <s v="PD0012"/>
    <x v="8"/>
    <n v="0.13"/>
    <x v="2360"/>
    <s v="SO0873-PD0012"/>
    <x v="7"/>
    <s v="Bicycle"/>
  </r>
  <r>
    <s v="SO0873"/>
    <x v="557"/>
    <s v="PD0013"/>
    <x v="26"/>
    <n v="0.14000000000000001"/>
    <x v="2361"/>
    <s v="SO0873-PD0013"/>
    <x v="16"/>
    <s v="Basketball"/>
  </r>
  <r>
    <s v="SO0873"/>
    <x v="557"/>
    <s v="PD0008"/>
    <x v="13"/>
    <n v="0.06"/>
    <x v="2362"/>
    <s v="SO0873-PD0008"/>
    <x v="3"/>
    <s v="Outdoors Sport"/>
  </r>
  <r>
    <s v="SO0873"/>
    <x v="557"/>
    <s v="PD0020"/>
    <x v="37"/>
    <n v="0.06"/>
    <x v="614"/>
    <s v="SO0873-PD0020"/>
    <x v="8"/>
    <s v="Gym &amp; Fitness"/>
  </r>
  <r>
    <s v="SO0873"/>
    <x v="557"/>
    <s v="PD0009"/>
    <x v="72"/>
    <n v="0.22"/>
    <x v="2363"/>
    <s v="SO0873-PD0009"/>
    <x v="10"/>
    <s v="Hiking &amp; Camping"/>
  </r>
  <r>
    <s v="SO0874"/>
    <x v="557"/>
    <s v="PD0009"/>
    <x v="81"/>
    <n v="0.22"/>
    <x v="2364"/>
    <s v="SO0874-PD0009"/>
    <x v="10"/>
    <s v="Hiking &amp; Camping"/>
  </r>
  <r>
    <s v="SO0874"/>
    <x v="557"/>
    <s v="PD0016"/>
    <x v="11"/>
    <n v="0.14000000000000001"/>
    <x v="2365"/>
    <s v="SO0874-PD0016"/>
    <x v="18"/>
    <s v="Gym &amp; Fitness"/>
  </r>
  <r>
    <s v="SO0874"/>
    <x v="557"/>
    <s v="PD0006"/>
    <x v="40"/>
    <n v="0.18"/>
    <x v="2366"/>
    <s v="SO0874-PD0006"/>
    <x v="13"/>
    <s v="Golf"/>
  </r>
  <r>
    <s v="SO0874"/>
    <x v="557"/>
    <s v="PD0014"/>
    <x v="123"/>
    <n v="0.1"/>
    <x v="2367"/>
    <s v="SO0874-PD0014"/>
    <x v="4"/>
    <s v="Futsal"/>
  </r>
  <r>
    <s v="SO0875"/>
    <x v="558"/>
    <s v="PD0015"/>
    <x v="81"/>
    <n v="0.06"/>
    <x v="2368"/>
    <s v="SO0875-PD0015"/>
    <x v="1"/>
    <s v="Gym &amp; Fitness"/>
  </r>
  <r>
    <s v="SO0875"/>
    <x v="558"/>
    <s v="PD0009"/>
    <x v="49"/>
    <n v="0.22"/>
    <x v="2369"/>
    <s v="SO0875-PD0009"/>
    <x v="10"/>
    <s v="Hiking &amp; Camping"/>
  </r>
  <r>
    <s v="SO0875"/>
    <x v="558"/>
    <s v="PD0013"/>
    <x v="97"/>
    <n v="0.09"/>
    <x v="2370"/>
    <s v="SO0875-PD0013"/>
    <x v="16"/>
    <s v="Basketball"/>
  </r>
  <r>
    <s v="SO0875"/>
    <x v="558"/>
    <s v="PD0018"/>
    <x v="36"/>
    <n v="0.25"/>
    <x v="2371"/>
    <s v="SO0875-PD0018"/>
    <x v="6"/>
    <s v="Gym &amp; Fitness"/>
  </r>
  <r>
    <s v="SO0875"/>
    <x v="558"/>
    <s v="PD0006"/>
    <x v="78"/>
    <n v="0.19"/>
    <x v="2372"/>
    <s v="SO0875-PD0006"/>
    <x v="13"/>
    <s v="Golf"/>
  </r>
  <r>
    <s v="SO0876"/>
    <x v="558"/>
    <s v="PD0011"/>
    <x v="45"/>
    <n v="0.14000000000000001"/>
    <x v="2373"/>
    <s v="SO0876-PD0011"/>
    <x v="2"/>
    <s v="Bicycle"/>
  </r>
  <r>
    <s v="SO0876"/>
    <x v="558"/>
    <s v="PD0004"/>
    <x v="123"/>
    <n v="0.24"/>
    <x v="2374"/>
    <s v="SO0876-PD0004"/>
    <x v="15"/>
    <s v="Billiard"/>
  </r>
  <r>
    <s v="SO0876"/>
    <x v="558"/>
    <s v="PD0001"/>
    <x v="79"/>
    <n v="0.05"/>
    <x v="2375"/>
    <s v="SO0876-PD0001"/>
    <x v="12"/>
    <s v="Fishing Equipment"/>
  </r>
  <r>
    <s v="SO0877"/>
    <x v="559"/>
    <s v="PD0011"/>
    <x v="92"/>
    <n v="0.18"/>
    <x v="2376"/>
    <s v="SO0877-PD0011"/>
    <x v="2"/>
    <s v="Bicycle"/>
  </r>
  <r>
    <s v="SO0877"/>
    <x v="559"/>
    <s v="PD0007"/>
    <x v="64"/>
    <n v="0.11"/>
    <x v="2201"/>
    <s v="SO0877-PD0007"/>
    <x v="9"/>
    <s v="Golf"/>
  </r>
  <r>
    <s v="SO0878"/>
    <x v="559"/>
    <s v="PD0020"/>
    <x v="76"/>
    <n v="0.14000000000000001"/>
    <x v="2377"/>
    <s v="SO0878-PD0020"/>
    <x v="8"/>
    <s v="Gym &amp; Fitness"/>
  </r>
  <r>
    <s v="SO0879"/>
    <x v="560"/>
    <s v="PD0007"/>
    <x v="13"/>
    <n v="0.12"/>
    <x v="2378"/>
    <s v="SO0879-PD0007"/>
    <x v="9"/>
    <s v="Golf"/>
  </r>
  <r>
    <s v="SO0879"/>
    <x v="560"/>
    <s v="PD0006"/>
    <x v="73"/>
    <n v="0.14000000000000001"/>
    <x v="2379"/>
    <s v="SO0879-PD0006"/>
    <x v="13"/>
    <s v="Golf"/>
  </r>
  <r>
    <s v="SO0879"/>
    <x v="560"/>
    <s v="PD0010"/>
    <x v="97"/>
    <n v="0.22"/>
    <x v="2380"/>
    <s v="SO0879-PD0010"/>
    <x v="5"/>
    <s v="Hiking &amp; Camping"/>
  </r>
  <r>
    <s v="SO0879"/>
    <x v="560"/>
    <s v="PD0004"/>
    <x v="82"/>
    <n v="0.2"/>
    <x v="2381"/>
    <s v="SO0879-PD0004"/>
    <x v="15"/>
    <s v="Billiard"/>
  </r>
  <r>
    <s v="SO0879"/>
    <x v="560"/>
    <s v="PD0013"/>
    <x v="37"/>
    <n v="0.13"/>
    <x v="2382"/>
    <s v="SO0879-PD0013"/>
    <x v="16"/>
    <s v="Basketball"/>
  </r>
  <r>
    <s v="SO0881"/>
    <x v="561"/>
    <s v="PD0014"/>
    <x v="41"/>
    <n v="0.25"/>
    <x v="2383"/>
    <s v="SO0881-PD0014"/>
    <x v="4"/>
    <s v="Futsal"/>
  </r>
  <r>
    <s v="SO0881"/>
    <x v="561"/>
    <s v="PD0001"/>
    <x v="116"/>
    <n v="0.08"/>
    <x v="2384"/>
    <s v="SO0881-PD0001"/>
    <x v="12"/>
    <s v="Fishing Equipment"/>
  </r>
  <r>
    <s v="SO0881"/>
    <x v="561"/>
    <s v="PD0002"/>
    <x v="120"/>
    <n v="0.19"/>
    <x v="2385"/>
    <s v="SO0881-PD0002"/>
    <x v="0"/>
    <s v="Fishing Equipment"/>
  </r>
  <r>
    <s v="SO0881"/>
    <x v="561"/>
    <s v="PD0007"/>
    <x v="34"/>
    <n v="0.05"/>
    <x v="2386"/>
    <s v="SO0881-PD0007"/>
    <x v="9"/>
    <s v="Golf"/>
  </r>
  <r>
    <s v="SO0882"/>
    <x v="562"/>
    <s v="PD0013"/>
    <x v="17"/>
    <n v="0.06"/>
    <x v="2387"/>
    <s v="SO0882-PD0013"/>
    <x v="16"/>
    <s v="Basketball"/>
  </r>
  <r>
    <s v="SO0882"/>
    <x v="562"/>
    <s v="PD0001"/>
    <x v="41"/>
    <n v="0.12"/>
    <x v="2388"/>
    <s v="SO0882-PD0001"/>
    <x v="12"/>
    <s v="Fishing Equipment"/>
  </r>
  <r>
    <s v="SO0882"/>
    <x v="562"/>
    <s v="PD0017"/>
    <x v="15"/>
    <n v="0.25"/>
    <x v="2389"/>
    <s v="SO0882-PD0017"/>
    <x v="17"/>
    <s v="Gym &amp; Fitness"/>
  </r>
  <r>
    <s v="SO0883"/>
    <x v="563"/>
    <s v="PD0015"/>
    <x v="67"/>
    <n v="0.13"/>
    <x v="2390"/>
    <s v="SO0883-PD0015"/>
    <x v="1"/>
    <s v="Gym &amp; Fitness"/>
  </r>
  <r>
    <s v="SO0883"/>
    <x v="563"/>
    <s v="PD0003"/>
    <x v="35"/>
    <n v="0.08"/>
    <x v="2391"/>
    <s v="SO0883-PD0003"/>
    <x v="14"/>
    <s v="Billiard"/>
  </r>
  <r>
    <s v="SO0883"/>
    <x v="563"/>
    <s v="PD0001"/>
    <x v="13"/>
    <n v="0.13"/>
    <x v="2392"/>
    <s v="SO0883-PD0001"/>
    <x v="12"/>
    <s v="Fishing Equipment"/>
  </r>
  <r>
    <s v="SO0883"/>
    <x v="563"/>
    <s v="PD0007"/>
    <x v="64"/>
    <n v="0.09"/>
    <x v="2393"/>
    <s v="SO0883-PD0007"/>
    <x v="9"/>
    <s v="Golf"/>
  </r>
  <r>
    <s v="SO0883"/>
    <x v="563"/>
    <s v="PD0008"/>
    <x v="109"/>
    <n v="0.19"/>
    <x v="2394"/>
    <s v="SO0883-PD0008"/>
    <x v="3"/>
    <s v="Outdoors Sport"/>
  </r>
  <r>
    <s v="SO0884"/>
    <x v="563"/>
    <s v="PD0009"/>
    <x v="4"/>
    <n v="0.22"/>
    <x v="2395"/>
    <s v="SO0884-PD0009"/>
    <x v="10"/>
    <s v="Hiking &amp; Camping"/>
  </r>
  <r>
    <s v="SO0884"/>
    <x v="563"/>
    <s v="PD0015"/>
    <x v="94"/>
    <n v="0.1"/>
    <x v="2396"/>
    <s v="SO0884-PD0015"/>
    <x v="1"/>
    <s v="Gym &amp; Fitness"/>
  </r>
  <r>
    <s v="SO0884"/>
    <x v="563"/>
    <s v="PD0016"/>
    <x v="88"/>
    <n v="0.21"/>
    <x v="2397"/>
    <s v="SO0884-PD0016"/>
    <x v="18"/>
    <s v="Gym &amp; Fitness"/>
  </r>
  <r>
    <s v="SO0884"/>
    <x v="563"/>
    <s v="PD0008"/>
    <x v="83"/>
    <n v="0.09"/>
    <x v="2398"/>
    <s v="SO0884-PD0008"/>
    <x v="3"/>
    <s v="Outdoors Sport"/>
  </r>
  <r>
    <s v="SO0884"/>
    <x v="563"/>
    <s v="PD0004"/>
    <x v="36"/>
    <n v="0.16"/>
    <x v="1050"/>
    <s v="SO0884-PD0004"/>
    <x v="15"/>
    <s v="Billiard"/>
  </r>
  <r>
    <s v="SO0885"/>
    <x v="564"/>
    <s v="PD0010"/>
    <x v="48"/>
    <n v="7.0000000000000007E-2"/>
    <x v="2399"/>
    <s v="SO0885-PD0010"/>
    <x v="5"/>
    <s v="Hiking &amp; Camping"/>
  </r>
  <r>
    <s v="SO0886"/>
    <x v="565"/>
    <s v="PD0003"/>
    <x v="47"/>
    <n v="0.2"/>
    <x v="2400"/>
    <s v="SO0886-PD0003"/>
    <x v="14"/>
    <s v="Billiard"/>
  </r>
  <r>
    <s v="SO0886"/>
    <x v="565"/>
    <s v="PD0016"/>
    <x v="26"/>
    <n v="0.16"/>
    <x v="2401"/>
    <s v="SO0886-PD0016"/>
    <x v="18"/>
    <s v="Gym &amp; Fitness"/>
  </r>
  <r>
    <s v="SO0886"/>
    <x v="565"/>
    <s v="PD0018"/>
    <x v="21"/>
    <n v="0.08"/>
    <x v="266"/>
    <s v="SO0886-PD0018"/>
    <x v="6"/>
    <s v="Gym &amp; Fitness"/>
  </r>
  <r>
    <s v="SO0887"/>
    <x v="566"/>
    <s v="PD0014"/>
    <x v="33"/>
    <n v="0.19"/>
    <x v="2039"/>
    <s v="SO0887-PD0014"/>
    <x v="4"/>
    <s v="Futsal"/>
  </r>
  <r>
    <s v="SO0887"/>
    <x v="566"/>
    <s v="PD0018"/>
    <x v="59"/>
    <n v="0.11"/>
    <x v="2402"/>
    <s v="SO0887-PD0018"/>
    <x v="6"/>
    <s v="Gym &amp; Fitness"/>
  </r>
  <r>
    <s v="SO0888"/>
    <x v="567"/>
    <s v="PD0006"/>
    <x v="64"/>
    <n v="0.17"/>
    <x v="2403"/>
    <s v="SO0888-PD0006"/>
    <x v="13"/>
    <s v="Golf"/>
  </r>
  <r>
    <s v="SO0888"/>
    <x v="567"/>
    <s v="PD0016"/>
    <x v="107"/>
    <n v="0.23"/>
    <x v="2404"/>
    <s v="SO0888-PD0016"/>
    <x v="18"/>
    <s v="Gym &amp; Fitness"/>
  </r>
  <r>
    <s v="SO0889"/>
    <x v="567"/>
    <s v="PD0017"/>
    <x v="74"/>
    <n v="0.19"/>
    <x v="2405"/>
    <s v="SO0889-PD0017"/>
    <x v="17"/>
    <s v="Gym &amp; Fitness"/>
  </r>
  <r>
    <s v="SO0889"/>
    <x v="567"/>
    <s v="PD0009"/>
    <x v="99"/>
    <n v="0.17"/>
    <x v="2406"/>
    <s v="SO0889-PD0009"/>
    <x v="10"/>
    <s v="Hiking &amp; Camping"/>
  </r>
  <r>
    <s v="SO0889"/>
    <x v="567"/>
    <s v="PD0012"/>
    <x v="4"/>
    <n v="0.19"/>
    <x v="2407"/>
    <s v="SO0889-PD0012"/>
    <x v="7"/>
    <s v="Bicycle"/>
  </r>
  <r>
    <s v="SO0890"/>
    <x v="568"/>
    <s v="PD0002"/>
    <x v="73"/>
    <n v="0.14000000000000001"/>
    <x v="2408"/>
    <s v="SO0890-PD0002"/>
    <x v="0"/>
    <s v="Fishing Equipment"/>
  </r>
  <r>
    <s v="SO0890"/>
    <x v="568"/>
    <s v="PD0001"/>
    <x v="64"/>
    <n v="0.1"/>
    <x v="2409"/>
    <s v="SO0890-PD0001"/>
    <x v="12"/>
    <s v="Fishing Equipment"/>
  </r>
  <r>
    <s v="SO0890"/>
    <x v="568"/>
    <s v="PD0009"/>
    <x v="116"/>
    <n v="0.09"/>
    <x v="2410"/>
    <s v="SO0890-PD0009"/>
    <x v="10"/>
    <s v="Hiking &amp; Camping"/>
  </r>
  <r>
    <s v="SO0890"/>
    <x v="568"/>
    <s v="PD0012"/>
    <x v="48"/>
    <n v="0.14000000000000001"/>
    <x v="2411"/>
    <s v="SO0890-PD0012"/>
    <x v="7"/>
    <s v="Bicycle"/>
  </r>
  <r>
    <s v="SO0890"/>
    <x v="568"/>
    <s v="PD0003"/>
    <x v="118"/>
    <n v="0.11"/>
    <x v="2412"/>
    <s v="SO0890-PD0003"/>
    <x v="14"/>
    <s v="Billiard"/>
  </r>
  <r>
    <s v="SO0891"/>
    <x v="569"/>
    <s v="PD0018"/>
    <x v="37"/>
    <n v="0.23"/>
    <x v="2413"/>
    <s v="SO0891-PD0018"/>
    <x v="6"/>
    <s v="Gym &amp; Fitness"/>
  </r>
  <r>
    <s v="SO0891"/>
    <x v="569"/>
    <s v="PD0019"/>
    <x v="2"/>
    <n v="0.25"/>
    <x v="2414"/>
    <s v="SO0891-PD0019"/>
    <x v="11"/>
    <s v="Gym &amp; Fitness"/>
  </r>
  <r>
    <s v="SO0891"/>
    <x v="569"/>
    <s v="PD0002"/>
    <x v="32"/>
    <n v="0.17"/>
    <x v="2415"/>
    <s v="SO0891-PD0002"/>
    <x v="0"/>
    <s v="Fishing Equipment"/>
  </r>
  <r>
    <s v="SO0892"/>
    <x v="570"/>
    <s v="PD0014"/>
    <x v="104"/>
    <n v="0.21"/>
    <x v="449"/>
    <s v="SO0892-PD0014"/>
    <x v="4"/>
    <s v="Futsal"/>
  </r>
  <r>
    <s v="SO0892"/>
    <x v="570"/>
    <s v="PD0020"/>
    <x v="101"/>
    <n v="0.11"/>
    <x v="2416"/>
    <s v="SO0892-PD0020"/>
    <x v="8"/>
    <s v="Gym &amp; Fitness"/>
  </r>
  <r>
    <s v="SO0892"/>
    <x v="570"/>
    <s v="PD0010"/>
    <x v="107"/>
    <n v="0.14000000000000001"/>
    <x v="2417"/>
    <s v="SO0892-PD0010"/>
    <x v="5"/>
    <s v="Hiking &amp; Camping"/>
  </r>
  <r>
    <s v="SO0892"/>
    <x v="570"/>
    <s v="PD0007"/>
    <x v="2"/>
    <n v="0.2"/>
    <x v="2418"/>
    <s v="SO0892-PD0007"/>
    <x v="9"/>
    <s v="Golf"/>
  </r>
  <r>
    <s v="SO0893"/>
    <x v="571"/>
    <s v="PD0011"/>
    <x v="48"/>
    <n v="7.0000000000000007E-2"/>
    <x v="2419"/>
    <s v="SO0893-PD0011"/>
    <x v="2"/>
    <s v="Bicycle"/>
  </r>
  <r>
    <s v="SO0893"/>
    <x v="571"/>
    <s v="PD0016"/>
    <x v="44"/>
    <n v="0.1"/>
    <x v="1872"/>
    <s v="SO0893-PD0016"/>
    <x v="18"/>
    <s v="Gym &amp; Fitness"/>
  </r>
  <r>
    <s v="SO0894"/>
    <x v="572"/>
    <s v="PD0010"/>
    <x v="46"/>
    <n v="0.09"/>
    <x v="2420"/>
    <s v="SO0894-PD0010"/>
    <x v="5"/>
    <s v="Hiking &amp; Camping"/>
  </r>
  <r>
    <s v="SO0894"/>
    <x v="572"/>
    <s v="PD0007"/>
    <x v="92"/>
    <n v="0.21"/>
    <x v="2421"/>
    <s v="SO0894-PD0007"/>
    <x v="9"/>
    <s v="Golf"/>
  </r>
  <r>
    <s v="SO0895"/>
    <x v="572"/>
    <s v="PD0010"/>
    <x v="30"/>
    <n v="0.19"/>
    <x v="2422"/>
    <s v="SO0895-PD0010"/>
    <x v="5"/>
    <s v="Hiking &amp; Camping"/>
  </r>
  <r>
    <s v="SO0895"/>
    <x v="572"/>
    <s v="PD0018"/>
    <x v="58"/>
    <n v="0.15"/>
    <x v="2423"/>
    <s v="SO0895-PD0018"/>
    <x v="6"/>
    <s v="Gym &amp; Fitness"/>
  </r>
  <r>
    <s v="SO0895"/>
    <x v="572"/>
    <s v="PD0014"/>
    <x v="34"/>
    <n v="0.22"/>
    <x v="2424"/>
    <s v="SO0895-PD0014"/>
    <x v="4"/>
    <s v="Futsal"/>
  </r>
  <r>
    <s v="SO0895"/>
    <x v="572"/>
    <s v="PD0011"/>
    <x v="69"/>
    <n v="0.2"/>
    <x v="2425"/>
    <s v="SO0895-PD0011"/>
    <x v="2"/>
    <s v="Bicycle"/>
  </r>
  <r>
    <s v="SO0895"/>
    <x v="572"/>
    <s v="PD0019"/>
    <x v="111"/>
    <n v="0.06"/>
    <x v="2426"/>
    <s v="SO0895-PD0019"/>
    <x v="11"/>
    <s v="Gym &amp; Fitness"/>
  </r>
  <r>
    <s v="SO0895"/>
    <x v="572"/>
    <s v="PD0015"/>
    <x v="3"/>
    <n v="0.2"/>
    <x v="2427"/>
    <s v="SO0895-PD0015"/>
    <x v="1"/>
    <s v="Gym &amp; Fitness"/>
  </r>
  <r>
    <s v="SO0896"/>
    <x v="572"/>
    <s v="PD0011"/>
    <x v="94"/>
    <n v="0.1"/>
    <x v="2428"/>
    <s v="SO0896-PD0011"/>
    <x v="2"/>
    <s v="Bicycle"/>
  </r>
  <r>
    <s v="SO0896"/>
    <x v="572"/>
    <s v="PD0002"/>
    <x v="65"/>
    <n v="0.14000000000000001"/>
    <x v="2429"/>
    <s v="SO0896-PD0002"/>
    <x v="0"/>
    <s v="Fishing Equipment"/>
  </r>
  <r>
    <s v="SO0896"/>
    <x v="572"/>
    <s v="PD0009"/>
    <x v="16"/>
    <n v="0.13"/>
    <x v="2430"/>
    <s v="SO0896-PD0009"/>
    <x v="10"/>
    <s v="Hiking &amp; Camping"/>
  </r>
  <r>
    <s v="SO0896"/>
    <x v="572"/>
    <s v="PD0006"/>
    <x v="72"/>
    <n v="0.16"/>
    <x v="2431"/>
    <s v="SO0896-PD0006"/>
    <x v="13"/>
    <s v="Golf"/>
  </r>
  <r>
    <s v="SO0897"/>
    <x v="572"/>
    <s v="PD0007"/>
    <x v="81"/>
    <n v="0.12"/>
    <x v="2432"/>
    <s v="SO0897-PD0007"/>
    <x v="9"/>
    <s v="Golf"/>
  </r>
  <r>
    <s v="SO0897"/>
    <x v="572"/>
    <s v="PD0003"/>
    <x v="53"/>
    <n v="0.16"/>
    <x v="2433"/>
    <s v="SO0897-PD0003"/>
    <x v="14"/>
    <s v="Billiard"/>
  </r>
  <r>
    <s v="SO0898"/>
    <x v="573"/>
    <s v="PD0008"/>
    <x v="28"/>
    <n v="0.11"/>
    <x v="2434"/>
    <s v="SO0898-PD0008"/>
    <x v="3"/>
    <s v="Outdoors Sport"/>
  </r>
  <r>
    <s v="SO0898"/>
    <x v="573"/>
    <s v="PD0020"/>
    <x v="115"/>
    <n v="0.05"/>
    <x v="2435"/>
    <s v="SO0898-PD0020"/>
    <x v="8"/>
    <s v="Gym &amp; Fitness"/>
  </r>
  <r>
    <s v="SO0898"/>
    <x v="573"/>
    <s v="PD0019"/>
    <x v="74"/>
    <n v="0.08"/>
    <x v="2436"/>
    <s v="SO0898-PD0019"/>
    <x v="11"/>
    <s v="Gym &amp; Fitness"/>
  </r>
  <r>
    <s v="SO0898"/>
    <x v="573"/>
    <s v="PD0001"/>
    <x v="29"/>
    <n v="0.11"/>
    <x v="2437"/>
    <s v="SO0898-PD0001"/>
    <x v="12"/>
    <s v="Fishing Equipment"/>
  </r>
  <r>
    <s v="SO0899"/>
    <x v="574"/>
    <s v="PD0015"/>
    <x v="62"/>
    <n v="0.11"/>
    <x v="2438"/>
    <s v="SO0899-PD0015"/>
    <x v="1"/>
    <s v="Gym &amp; Fitness"/>
  </r>
  <r>
    <s v="SO0899"/>
    <x v="574"/>
    <s v="PD0019"/>
    <x v="54"/>
    <n v="0.16"/>
    <x v="2439"/>
    <s v="SO0899-PD0019"/>
    <x v="11"/>
    <s v="Gym &amp; Fitness"/>
  </r>
  <r>
    <s v="SO0900"/>
    <x v="575"/>
    <s v="PD0005"/>
    <x v="24"/>
    <n v="0.2"/>
    <x v="2440"/>
    <s v="SO0900-PD0005"/>
    <x v="19"/>
    <s v="Golf"/>
  </r>
  <r>
    <s v="SO0900"/>
    <x v="575"/>
    <s v="PD0016"/>
    <x v="7"/>
    <n v="0.05"/>
    <x v="2441"/>
    <s v="SO0900-PD0016"/>
    <x v="18"/>
    <s v="Gym &amp; Fitness"/>
  </r>
  <r>
    <s v="SO0900"/>
    <x v="575"/>
    <s v="PD0015"/>
    <x v="3"/>
    <n v="0.14000000000000001"/>
    <x v="2442"/>
    <s v="SO0900-PD0015"/>
    <x v="1"/>
    <s v="Gym &amp; Fitness"/>
  </r>
  <r>
    <s v="SO0901"/>
    <x v="575"/>
    <s v="PD0019"/>
    <x v="67"/>
    <n v="0.2"/>
    <x v="2443"/>
    <s v="SO0901-PD0019"/>
    <x v="11"/>
    <s v="Gym &amp; Fitness"/>
  </r>
  <r>
    <s v="SO0901"/>
    <x v="575"/>
    <s v="PD0014"/>
    <x v="88"/>
    <n v="0.09"/>
    <x v="546"/>
    <s v="SO0901-PD0014"/>
    <x v="4"/>
    <s v="Futsal"/>
  </r>
  <r>
    <s v="SO0901"/>
    <x v="575"/>
    <s v="PD0004"/>
    <x v="20"/>
    <n v="0.21"/>
    <x v="2444"/>
    <s v="SO0901-PD0004"/>
    <x v="15"/>
    <s v="Billiard"/>
  </r>
  <r>
    <s v="SO0901"/>
    <x v="575"/>
    <s v="PD0017"/>
    <x v="41"/>
    <n v="0.11"/>
    <x v="2445"/>
    <s v="SO0901-PD0017"/>
    <x v="17"/>
    <s v="Gym &amp; Fitness"/>
  </r>
  <r>
    <s v="SO0903"/>
    <x v="576"/>
    <s v="PD0017"/>
    <x v="40"/>
    <n v="0.18"/>
    <x v="2446"/>
    <s v="SO0903-PD0017"/>
    <x v="17"/>
    <s v="Gym &amp; Fitness"/>
  </r>
  <r>
    <s v="SO0903"/>
    <x v="576"/>
    <s v="PD0015"/>
    <x v="75"/>
    <n v="0.19"/>
    <x v="2447"/>
    <s v="SO0903-PD0015"/>
    <x v="1"/>
    <s v="Gym &amp; Fitness"/>
  </r>
  <r>
    <s v="SO0903"/>
    <x v="576"/>
    <s v="PD0010"/>
    <x v="4"/>
    <n v="0.1"/>
    <x v="2448"/>
    <s v="SO0903-PD0010"/>
    <x v="5"/>
    <s v="Hiking &amp; Camping"/>
  </r>
  <r>
    <s v="SO0903"/>
    <x v="576"/>
    <s v="PD0002"/>
    <x v="111"/>
    <n v="0.14000000000000001"/>
    <x v="2449"/>
    <s v="SO0903-PD0002"/>
    <x v="0"/>
    <s v="Fishing Equipment"/>
  </r>
  <r>
    <s v="SO0903"/>
    <x v="576"/>
    <s v="PD0018"/>
    <x v="88"/>
    <n v="0.09"/>
    <x v="2450"/>
    <s v="SO0903-PD0018"/>
    <x v="6"/>
    <s v="Gym &amp; Fitness"/>
  </r>
  <r>
    <s v="SO0904"/>
    <x v="577"/>
    <s v="PD0019"/>
    <x v="85"/>
    <n v="0.22"/>
    <x v="2451"/>
    <s v="SO0904-PD0019"/>
    <x v="11"/>
    <s v="Gym &amp; Fitness"/>
  </r>
  <r>
    <s v="SO0905"/>
    <x v="577"/>
    <s v="PD0016"/>
    <x v="98"/>
    <n v="0.2"/>
    <x v="2452"/>
    <s v="SO0905-PD0016"/>
    <x v="18"/>
    <s v="Gym &amp; Fitness"/>
  </r>
  <r>
    <s v="SO0905"/>
    <x v="577"/>
    <s v="PD0018"/>
    <x v="46"/>
    <n v="0.2"/>
    <x v="2453"/>
    <s v="SO0905-PD0018"/>
    <x v="6"/>
    <s v="Gym &amp; Fitness"/>
  </r>
  <r>
    <s v="SO0906"/>
    <x v="577"/>
    <s v="PD0013"/>
    <x v="49"/>
    <n v="0.06"/>
    <x v="2454"/>
    <s v="SO0906-PD0013"/>
    <x v="16"/>
    <s v="Basketball"/>
  </r>
  <r>
    <s v="SO0906"/>
    <x v="577"/>
    <s v="PD0001"/>
    <x v="69"/>
    <n v="0.22"/>
    <x v="2455"/>
    <s v="SO0906-PD0001"/>
    <x v="12"/>
    <s v="Fishing Equipment"/>
  </r>
  <r>
    <s v="SO0906"/>
    <x v="577"/>
    <s v="PD0012"/>
    <x v="38"/>
    <n v="0.2"/>
    <x v="982"/>
    <s v="SO0906-PD0012"/>
    <x v="7"/>
    <s v="Bicycle"/>
  </r>
  <r>
    <s v="SO0907"/>
    <x v="578"/>
    <s v="PD0009"/>
    <x v="18"/>
    <n v="0.08"/>
    <x v="2456"/>
    <s v="SO0907-PD0009"/>
    <x v="10"/>
    <s v="Hiking &amp; Camping"/>
  </r>
  <r>
    <s v="SO0907"/>
    <x v="578"/>
    <s v="PD0001"/>
    <x v="103"/>
    <n v="0.16"/>
    <x v="2457"/>
    <s v="SO0907-PD0001"/>
    <x v="12"/>
    <s v="Fishing Equipment"/>
  </r>
  <r>
    <s v="SO0907"/>
    <x v="578"/>
    <s v="PD0007"/>
    <x v="36"/>
    <n v="0.2"/>
    <x v="2458"/>
    <s v="SO0907-PD0007"/>
    <x v="9"/>
    <s v="Golf"/>
  </r>
  <r>
    <s v="SO0908"/>
    <x v="579"/>
    <s v="PD0012"/>
    <x v="55"/>
    <n v="0.24"/>
    <x v="2459"/>
    <s v="SO0908-PD0012"/>
    <x v="7"/>
    <s v="Bicycle"/>
  </r>
  <r>
    <s v="SO0908"/>
    <x v="579"/>
    <s v="PD0017"/>
    <x v="122"/>
    <n v="0.19"/>
    <x v="2460"/>
    <s v="SO0908-PD0017"/>
    <x v="17"/>
    <s v="Gym &amp; Fitness"/>
  </r>
  <r>
    <s v="SO0908"/>
    <x v="579"/>
    <s v="PD0002"/>
    <x v="19"/>
    <n v="0.05"/>
    <x v="2461"/>
    <s v="SO0908-PD0002"/>
    <x v="0"/>
    <s v="Fishing Equipment"/>
  </r>
  <r>
    <s v="SO0909"/>
    <x v="580"/>
    <s v="PD0002"/>
    <x v="85"/>
    <n v="7.0000000000000007E-2"/>
    <x v="2462"/>
    <s v="SO0909-PD0002"/>
    <x v="0"/>
    <s v="Fishing Equipment"/>
  </r>
  <r>
    <s v="SO0909"/>
    <x v="580"/>
    <s v="PD0011"/>
    <x v="48"/>
    <n v="0.23"/>
    <x v="2463"/>
    <s v="SO0909-PD0011"/>
    <x v="2"/>
    <s v="Bicycle"/>
  </r>
  <r>
    <s v="SO0909"/>
    <x v="580"/>
    <s v="PD0012"/>
    <x v="14"/>
    <n v="0.17"/>
    <x v="2464"/>
    <s v="SO0909-PD0012"/>
    <x v="7"/>
    <s v="Bicycle"/>
  </r>
  <r>
    <s v="SO0910"/>
    <x v="580"/>
    <s v="PD0015"/>
    <x v="122"/>
    <n v="0.05"/>
    <x v="178"/>
    <s v="SO0910-PD0015"/>
    <x v="1"/>
    <s v="Gym &amp; Fitness"/>
  </r>
  <r>
    <s v="SO0911"/>
    <x v="581"/>
    <s v="PD0014"/>
    <x v="48"/>
    <n v="0.23"/>
    <x v="2465"/>
    <s v="SO0911-PD0014"/>
    <x v="4"/>
    <s v="Futsal"/>
  </r>
  <r>
    <s v="SO0911"/>
    <x v="581"/>
    <s v="PD0015"/>
    <x v="34"/>
    <n v="0.16"/>
    <x v="2466"/>
    <s v="SO0911-PD0015"/>
    <x v="1"/>
    <s v="Gym &amp; Fitness"/>
  </r>
  <r>
    <s v="SO0911"/>
    <x v="581"/>
    <s v="PD0012"/>
    <x v="8"/>
    <n v="0.11"/>
    <x v="2467"/>
    <s v="SO0911-PD0012"/>
    <x v="7"/>
    <s v="Bicycle"/>
  </r>
  <r>
    <s v="SO0911"/>
    <x v="581"/>
    <s v="PD0018"/>
    <x v="106"/>
    <n v="0.06"/>
    <x v="2468"/>
    <s v="SO0911-PD0018"/>
    <x v="6"/>
    <s v="Gym &amp; Fitness"/>
  </r>
  <r>
    <s v="SO0912"/>
    <x v="582"/>
    <s v="PD0008"/>
    <x v="61"/>
    <n v="0.15"/>
    <x v="2469"/>
    <s v="SO0912-PD0008"/>
    <x v="3"/>
    <s v="Outdoors Sport"/>
  </r>
  <r>
    <s v="SO0912"/>
    <x v="582"/>
    <s v="PD0010"/>
    <x v="17"/>
    <n v="0.12"/>
    <x v="2470"/>
    <s v="SO0912-PD0010"/>
    <x v="5"/>
    <s v="Hiking &amp; Camping"/>
  </r>
  <r>
    <s v="SO0913"/>
    <x v="583"/>
    <s v="PD0016"/>
    <x v="74"/>
    <n v="0.25"/>
    <x v="440"/>
    <s v="SO0913-PD0016"/>
    <x v="18"/>
    <s v="Gym &amp; Fitness"/>
  </r>
  <r>
    <s v="SO0913"/>
    <x v="583"/>
    <s v="PD0019"/>
    <x v="26"/>
    <n v="0.11"/>
    <x v="2471"/>
    <s v="SO0913-PD0019"/>
    <x v="11"/>
    <s v="Gym &amp; Fitness"/>
  </r>
  <r>
    <s v="SO0914"/>
    <x v="584"/>
    <s v="PD0006"/>
    <x v="95"/>
    <n v="0.15"/>
    <x v="2472"/>
    <s v="SO0914-PD0006"/>
    <x v="13"/>
    <s v="Golf"/>
  </r>
  <r>
    <s v="SO0914"/>
    <x v="584"/>
    <s v="PD0018"/>
    <x v="94"/>
    <n v="0.05"/>
    <x v="2473"/>
    <s v="SO0914-PD0018"/>
    <x v="6"/>
    <s v="Gym &amp; Fitness"/>
  </r>
  <r>
    <s v="SO0914"/>
    <x v="584"/>
    <s v="PD0007"/>
    <x v="28"/>
    <n v="0.11"/>
    <x v="2474"/>
    <s v="SO0914-PD0007"/>
    <x v="9"/>
    <s v="Golf"/>
  </r>
  <r>
    <s v="SO0915"/>
    <x v="585"/>
    <s v="PD0018"/>
    <x v="91"/>
    <n v="0.11"/>
    <x v="2475"/>
    <s v="SO0915-PD0018"/>
    <x v="6"/>
    <s v="Gym &amp; Fitness"/>
  </r>
  <r>
    <s v="SO0916"/>
    <x v="585"/>
    <s v="PD0019"/>
    <x v="33"/>
    <n v="0.1"/>
    <x v="2476"/>
    <s v="SO0916-PD0019"/>
    <x v="11"/>
    <s v="Gym &amp; Fitness"/>
  </r>
  <r>
    <s v="SO0916"/>
    <x v="585"/>
    <s v="PD0009"/>
    <x v="13"/>
    <n v="0.23"/>
    <x v="2477"/>
    <s v="SO0916-PD0009"/>
    <x v="10"/>
    <s v="Hiking &amp; Camping"/>
  </r>
  <r>
    <s v="SO0917"/>
    <x v="586"/>
    <s v="PD0012"/>
    <x v="71"/>
    <n v="0.2"/>
    <x v="2478"/>
    <s v="SO0917-PD0012"/>
    <x v="7"/>
    <s v="Bicycle"/>
  </r>
  <r>
    <s v="SO0917"/>
    <x v="586"/>
    <s v="PD0015"/>
    <x v="95"/>
    <n v="0.13"/>
    <x v="1288"/>
    <s v="SO0917-PD0015"/>
    <x v="1"/>
    <s v="Gym &amp; Fitness"/>
  </r>
  <r>
    <s v="SO0917"/>
    <x v="586"/>
    <s v="PD0009"/>
    <x v="80"/>
    <n v="0.12"/>
    <x v="2479"/>
    <s v="SO0917-PD0009"/>
    <x v="10"/>
    <s v="Hiking &amp; Camping"/>
  </r>
  <r>
    <s v="SO0918"/>
    <x v="586"/>
    <s v="PD0009"/>
    <x v="1"/>
    <n v="0.17"/>
    <x v="2480"/>
    <s v="SO0918-PD0009"/>
    <x v="10"/>
    <s v="Hiking &amp; Camping"/>
  </r>
  <r>
    <s v="SO0918"/>
    <x v="586"/>
    <s v="PD0014"/>
    <x v="70"/>
    <n v="0.05"/>
    <x v="149"/>
    <s v="SO0918-PD0014"/>
    <x v="4"/>
    <s v="Futsal"/>
  </r>
  <r>
    <s v="SO0919"/>
    <x v="587"/>
    <s v="PD0007"/>
    <x v="41"/>
    <n v="0.12"/>
    <x v="2481"/>
    <s v="SO0919-PD0007"/>
    <x v="9"/>
    <s v="Golf"/>
  </r>
  <r>
    <s v="SO0919"/>
    <x v="587"/>
    <s v="PD0001"/>
    <x v="69"/>
    <n v="0.1"/>
    <x v="2482"/>
    <s v="SO0919-PD0001"/>
    <x v="12"/>
    <s v="Fishing Equipment"/>
  </r>
  <r>
    <s v="SO0919"/>
    <x v="587"/>
    <s v="PD0006"/>
    <x v="84"/>
    <n v="0.17"/>
    <x v="2483"/>
    <s v="SO0919-PD0006"/>
    <x v="13"/>
    <s v="Golf"/>
  </r>
  <r>
    <s v="SO0919"/>
    <x v="587"/>
    <s v="PD0011"/>
    <x v="59"/>
    <n v="0.1"/>
    <x v="2484"/>
    <s v="SO0919-PD0011"/>
    <x v="2"/>
    <s v="Bicycle"/>
  </r>
  <r>
    <s v="SO0920"/>
    <x v="587"/>
    <s v="PD0017"/>
    <x v="99"/>
    <n v="0.19"/>
    <x v="2485"/>
    <s v="SO0920-PD0017"/>
    <x v="17"/>
    <s v="Gym &amp; Fitness"/>
  </r>
  <r>
    <s v="SO0920"/>
    <x v="587"/>
    <s v="PD0003"/>
    <x v="23"/>
    <n v="0.15"/>
    <x v="2486"/>
    <s v="SO0920-PD0003"/>
    <x v="14"/>
    <s v="Billiard"/>
  </r>
  <r>
    <s v="SO0920"/>
    <x v="587"/>
    <s v="PD0012"/>
    <x v="41"/>
    <n v="0.17"/>
    <x v="2487"/>
    <s v="SO0920-PD0012"/>
    <x v="7"/>
    <s v="Bicycle"/>
  </r>
  <r>
    <s v="SO0921"/>
    <x v="588"/>
    <s v="PD0002"/>
    <x v="96"/>
    <n v="0.18"/>
    <x v="2488"/>
    <s v="SO0921-PD0002"/>
    <x v="0"/>
    <s v="Fishing Equipment"/>
  </r>
  <r>
    <s v="SO0921"/>
    <x v="588"/>
    <s v="PD0005"/>
    <x v="14"/>
    <n v="0.23"/>
    <x v="2489"/>
    <s v="SO0921-PD0005"/>
    <x v="19"/>
    <s v="Golf"/>
  </r>
  <r>
    <s v="SO0922"/>
    <x v="588"/>
    <s v="PD0010"/>
    <x v="50"/>
    <n v="0.17"/>
    <x v="2490"/>
    <s v="SO0922-PD0010"/>
    <x v="5"/>
    <s v="Hiking &amp; Camping"/>
  </r>
  <r>
    <s v="SO0922"/>
    <x v="588"/>
    <s v="PD0001"/>
    <x v="16"/>
    <n v="7.0000000000000007E-2"/>
    <x v="2491"/>
    <s v="SO0922-PD0001"/>
    <x v="12"/>
    <s v="Fishing Equipment"/>
  </r>
  <r>
    <s v="SO0922"/>
    <x v="588"/>
    <s v="PD0011"/>
    <x v="9"/>
    <n v="0.22"/>
    <x v="2492"/>
    <s v="SO0922-PD0011"/>
    <x v="2"/>
    <s v="Bicycle"/>
  </r>
  <r>
    <s v="SO0922"/>
    <x v="588"/>
    <s v="PD0004"/>
    <x v="109"/>
    <n v="0.24"/>
    <x v="1669"/>
    <s v="SO0922-PD0004"/>
    <x v="15"/>
    <s v="Billiard"/>
  </r>
  <r>
    <s v="SO0923"/>
    <x v="589"/>
    <s v="PD0002"/>
    <x v="81"/>
    <n v="0.19"/>
    <x v="2493"/>
    <s v="SO0923-PD0002"/>
    <x v="0"/>
    <s v="Fishing Equipment"/>
  </r>
  <r>
    <s v="SO0923"/>
    <x v="589"/>
    <s v="PD0003"/>
    <x v="54"/>
    <n v="0.18"/>
    <x v="2494"/>
    <s v="SO0923-PD0003"/>
    <x v="14"/>
    <s v="Billiard"/>
  </r>
  <r>
    <s v="SO0924"/>
    <x v="590"/>
    <s v="PD0009"/>
    <x v="110"/>
    <n v="0.11"/>
    <x v="2495"/>
    <s v="SO0924-PD0009"/>
    <x v="10"/>
    <s v="Hiking &amp; Camping"/>
  </r>
  <r>
    <s v="SO0924"/>
    <x v="590"/>
    <s v="PD0004"/>
    <x v="38"/>
    <n v="0.23"/>
    <x v="2496"/>
    <s v="SO0924-PD0004"/>
    <x v="15"/>
    <s v="Billiard"/>
  </r>
  <r>
    <s v="SO0925"/>
    <x v="591"/>
    <s v="PD0020"/>
    <x v="113"/>
    <n v="0.12"/>
    <x v="2497"/>
    <s v="SO0925-PD0020"/>
    <x v="8"/>
    <s v="Gym &amp; Fitness"/>
  </r>
  <r>
    <s v="SO0925"/>
    <x v="591"/>
    <s v="PD0017"/>
    <x v="75"/>
    <n v="0.24"/>
    <x v="2498"/>
    <s v="SO0925-PD0017"/>
    <x v="17"/>
    <s v="Gym &amp; Fitness"/>
  </r>
  <r>
    <s v="SO0925"/>
    <x v="591"/>
    <s v="PD0010"/>
    <x v="77"/>
    <n v="0.13"/>
    <x v="2499"/>
    <s v="SO0925-PD0010"/>
    <x v="5"/>
    <s v="Hiking &amp; Camping"/>
  </r>
  <r>
    <s v="SO0925"/>
    <x v="591"/>
    <s v="PD0018"/>
    <x v="64"/>
    <n v="0.08"/>
    <x v="2500"/>
    <s v="SO0925-PD0018"/>
    <x v="6"/>
    <s v="Gym &amp; Fitness"/>
  </r>
  <r>
    <s v="SO0926"/>
    <x v="591"/>
    <s v="PD0002"/>
    <x v="24"/>
    <n v="0.09"/>
    <x v="2501"/>
    <s v="SO0926-PD0002"/>
    <x v="0"/>
    <s v="Fishing Equipment"/>
  </r>
  <r>
    <s v="SO0926"/>
    <x v="591"/>
    <s v="PD0006"/>
    <x v="95"/>
    <n v="0.12"/>
    <x v="2502"/>
    <s v="SO0926-PD0006"/>
    <x v="13"/>
    <s v="Golf"/>
  </r>
  <r>
    <s v="SO0927"/>
    <x v="592"/>
    <s v="PD0014"/>
    <x v="96"/>
    <n v="0.14000000000000001"/>
    <x v="2503"/>
    <s v="SO0927-PD0014"/>
    <x v="4"/>
    <s v="Futsal"/>
  </r>
  <r>
    <s v="SO0927"/>
    <x v="592"/>
    <s v="PD0009"/>
    <x v="108"/>
    <n v="0.05"/>
    <x v="2504"/>
    <s v="SO0927-PD0009"/>
    <x v="10"/>
    <s v="Hiking &amp; Camping"/>
  </r>
  <r>
    <s v="SO0927"/>
    <x v="592"/>
    <s v="PD0019"/>
    <x v="68"/>
    <n v="0.06"/>
    <x v="2505"/>
    <s v="SO0927-PD0019"/>
    <x v="11"/>
    <s v="Gym &amp; Fitness"/>
  </r>
  <r>
    <s v="SO0928"/>
    <x v="593"/>
    <s v="PD0003"/>
    <x v="100"/>
    <n v="0.24"/>
    <x v="2506"/>
    <s v="SO0928-PD0003"/>
    <x v="14"/>
    <s v="Billiard"/>
  </r>
  <r>
    <s v="SO0928"/>
    <x v="593"/>
    <s v="PD0004"/>
    <x v="61"/>
    <n v="0.2"/>
    <x v="2507"/>
    <s v="SO0928-PD0004"/>
    <x v="15"/>
    <s v="Billiard"/>
  </r>
  <r>
    <s v="SO0928"/>
    <x v="593"/>
    <s v="PD0006"/>
    <x v="74"/>
    <n v="0.23"/>
    <x v="2508"/>
    <s v="SO0928-PD0006"/>
    <x v="13"/>
    <s v="Golf"/>
  </r>
  <r>
    <s v="SO0929"/>
    <x v="594"/>
    <s v="PD0012"/>
    <x v="78"/>
    <n v="0.22"/>
    <x v="2509"/>
    <s v="SO0929-PD0012"/>
    <x v="7"/>
    <s v="Bicycle"/>
  </r>
  <r>
    <s v="SO0929"/>
    <x v="594"/>
    <s v="PD0016"/>
    <x v="109"/>
    <n v="0.12"/>
    <x v="2510"/>
    <s v="SO0929-PD0016"/>
    <x v="18"/>
    <s v="Gym &amp; Fitness"/>
  </r>
  <r>
    <s v="SO0929"/>
    <x v="594"/>
    <s v="PD0020"/>
    <x v="30"/>
    <n v="0.22"/>
    <x v="2511"/>
    <s v="SO0929-PD0020"/>
    <x v="8"/>
    <s v="Gym &amp; Fitness"/>
  </r>
  <r>
    <s v="SO0929"/>
    <x v="594"/>
    <s v="PD0008"/>
    <x v="121"/>
    <n v="0.21"/>
    <x v="2512"/>
    <s v="SO0929-PD0008"/>
    <x v="3"/>
    <s v="Outdoors Sport"/>
  </r>
  <r>
    <s v="SO0930"/>
    <x v="595"/>
    <s v="PD0012"/>
    <x v="44"/>
    <n v="0.06"/>
    <x v="2513"/>
    <s v="SO0930-PD0012"/>
    <x v="7"/>
    <s v="Bicycle"/>
  </r>
  <r>
    <s v="SO0930"/>
    <x v="595"/>
    <s v="PD0013"/>
    <x v="6"/>
    <n v="7.0000000000000007E-2"/>
    <x v="2514"/>
    <s v="SO0930-PD0013"/>
    <x v="16"/>
    <s v="Basketball"/>
  </r>
  <r>
    <s v="SO0931"/>
    <x v="595"/>
    <s v="PD0002"/>
    <x v="69"/>
    <n v="0.13"/>
    <x v="2515"/>
    <s v="SO0931-PD0002"/>
    <x v="0"/>
    <s v="Fishing Equipment"/>
  </r>
  <r>
    <s v="SO0931"/>
    <x v="595"/>
    <s v="PD0011"/>
    <x v="15"/>
    <n v="0.25"/>
    <x v="511"/>
    <s v="SO0931-PD0011"/>
    <x v="2"/>
    <s v="Bicycle"/>
  </r>
  <r>
    <s v="SO0932"/>
    <x v="596"/>
    <s v="PD0003"/>
    <x v="114"/>
    <n v="0.11"/>
    <x v="2516"/>
    <s v="SO0932-PD0003"/>
    <x v="14"/>
    <s v="Billiard"/>
  </r>
  <r>
    <s v="SO0932"/>
    <x v="596"/>
    <s v="PD0020"/>
    <x v="18"/>
    <n v="0.21"/>
    <x v="2517"/>
    <s v="SO0932-PD0020"/>
    <x v="8"/>
    <s v="Gym &amp; Fitness"/>
  </r>
  <r>
    <s v="SO0933"/>
    <x v="596"/>
    <s v="PD0014"/>
    <x v="73"/>
    <n v="0.15"/>
    <x v="2518"/>
    <s v="SO0933-PD0014"/>
    <x v="4"/>
    <s v="Futsal"/>
  </r>
  <r>
    <s v="SO0933"/>
    <x v="596"/>
    <s v="PD0013"/>
    <x v="1"/>
    <n v="0.16"/>
    <x v="2519"/>
    <s v="SO0933-PD0013"/>
    <x v="16"/>
    <s v="Basketball"/>
  </r>
  <r>
    <s v="SO0933"/>
    <x v="596"/>
    <s v="PD0011"/>
    <x v="93"/>
    <n v="0.19"/>
    <x v="2520"/>
    <s v="SO0933-PD0011"/>
    <x v="2"/>
    <s v="Bicycle"/>
  </r>
  <r>
    <s v="SO0933"/>
    <x v="596"/>
    <s v="PD0015"/>
    <x v="47"/>
    <n v="0.24"/>
    <x v="1198"/>
    <s v="SO0933-PD0015"/>
    <x v="1"/>
    <s v="Gym &amp; Fitness"/>
  </r>
  <r>
    <s v="SO0933"/>
    <x v="596"/>
    <s v="PD0005"/>
    <x v="17"/>
    <n v="0.08"/>
    <x v="2521"/>
    <s v="SO0933-PD0005"/>
    <x v="19"/>
    <s v="Golf"/>
  </r>
  <r>
    <s v="SO0934"/>
    <x v="597"/>
    <s v="PD0020"/>
    <x v="100"/>
    <n v="0.08"/>
    <x v="2522"/>
    <s v="SO0934-PD0020"/>
    <x v="8"/>
    <s v="Gym &amp; Fitness"/>
  </r>
  <r>
    <s v="SO0934"/>
    <x v="597"/>
    <s v="PD0011"/>
    <x v="45"/>
    <n v="0.14000000000000001"/>
    <x v="2373"/>
    <s v="SO0934-PD0011"/>
    <x v="2"/>
    <s v="Bicycle"/>
  </r>
  <r>
    <s v="SO0934"/>
    <x v="597"/>
    <s v="PD0013"/>
    <x v="71"/>
    <n v="7.0000000000000007E-2"/>
    <x v="2523"/>
    <s v="SO0934-PD0013"/>
    <x v="16"/>
    <s v="Basketball"/>
  </r>
  <r>
    <s v="SO0935"/>
    <x v="598"/>
    <s v="PD0004"/>
    <x v="24"/>
    <n v="0.23"/>
    <x v="2524"/>
    <s v="SO0935-PD0004"/>
    <x v="15"/>
    <s v="Billiard"/>
  </r>
  <r>
    <s v="SO0935"/>
    <x v="598"/>
    <s v="PD0020"/>
    <x v="47"/>
    <n v="0.08"/>
    <x v="2525"/>
    <s v="SO0935-PD0020"/>
    <x v="8"/>
    <s v="Gym &amp; Fitness"/>
  </r>
  <r>
    <s v="SO0935"/>
    <x v="598"/>
    <s v="PD0009"/>
    <x v="97"/>
    <n v="0.06"/>
    <x v="2526"/>
    <s v="SO0935-PD0009"/>
    <x v="10"/>
    <s v="Hiking &amp; Camping"/>
  </r>
  <r>
    <s v="SO0936"/>
    <x v="599"/>
    <s v="PD0002"/>
    <x v="10"/>
    <n v="0.2"/>
    <x v="2527"/>
    <s v="SO0936-PD0002"/>
    <x v="0"/>
    <s v="Fishing Equipment"/>
  </r>
  <r>
    <s v="SO0936"/>
    <x v="599"/>
    <s v="PD0008"/>
    <x v="63"/>
    <n v="0.12"/>
    <x v="2528"/>
    <s v="SO0936-PD0008"/>
    <x v="3"/>
    <s v="Outdoors Sport"/>
  </r>
  <r>
    <s v="SO0937"/>
    <x v="600"/>
    <s v="PD0001"/>
    <x v="90"/>
    <n v="0.11"/>
    <x v="2529"/>
    <s v="SO0937-PD0001"/>
    <x v="12"/>
    <s v="Fishing Equipment"/>
  </r>
  <r>
    <s v="SO0937"/>
    <x v="600"/>
    <s v="PD0015"/>
    <x v="109"/>
    <n v="0.21"/>
    <x v="2530"/>
    <s v="SO0937-PD0015"/>
    <x v="1"/>
    <s v="Gym &amp; Fitness"/>
  </r>
  <r>
    <s v="SO0938"/>
    <x v="601"/>
    <s v="PD0018"/>
    <x v="80"/>
    <n v="0.13"/>
    <x v="2531"/>
    <s v="SO0938-PD0018"/>
    <x v="6"/>
    <s v="Gym &amp; Fitness"/>
  </r>
  <r>
    <s v="SO0938"/>
    <x v="601"/>
    <s v="PD0004"/>
    <x v="40"/>
    <n v="0.14000000000000001"/>
    <x v="2532"/>
    <s v="SO0938-PD0004"/>
    <x v="15"/>
    <s v="Billiard"/>
  </r>
  <r>
    <s v="SO0939"/>
    <x v="602"/>
    <s v="PD0019"/>
    <x v="115"/>
    <n v="0.18"/>
    <x v="2533"/>
    <s v="SO0939-PD0019"/>
    <x v="11"/>
    <s v="Gym &amp; Fitness"/>
  </r>
  <r>
    <s v="SO0939"/>
    <x v="602"/>
    <s v="PD0020"/>
    <x v="69"/>
    <n v="0.15"/>
    <x v="2534"/>
    <s v="SO0939-PD0020"/>
    <x v="8"/>
    <s v="Gym &amp; Fitness"/>
  </r>
  <r>
    <s v="SO0939"/>
    <x v="602"/>
    <s v="PD0016"/>
    <x v="18"/>
    <n v="0.23"/>
    <x v="172"/>
    <s v="SO0939-PD0016"/>
    <x v="18"/>
    <s v="Gym &amp; Fitness"/>
  </r>
  <r>
    <s v="SO0939"/>
    <x v="602"/>
    <s v="PD0017"/>
    <x v="121"/>
    <n v="0.12"/>
    <x v="2535"/>
    <s v="SO0939-PD0017"/>
    <x v="17"/>
    <s v="Gym &amp; Fitness"/>
  </r>
  <r>
    <s v="SO0940"/>
    <x v="602"/>
    <s v="PD0019"/>
    <x v="67"/>
    <n v="0.09"/>
    <x v="2536"/>
    <s v="SO0940-PD0019"/>
    <x v="11"/>
    <s v="Gym &amp; Fitness"/>
  </r>
  <r>
    <s v="SO0940"/>
    <x v="602"/>
    <s v="PD0004"/>
    <x v="57"/>
    <n v="0.23"/>
    <x v="2537"/>
    <s v="SO0940-PD0004"/>
    <x v="15"/>
    <s v="Billiard"/>
  </r>
  <r>
    <s v="SO0940"/>
    <x v="602"/>
    <s v="PD0013"/>
    <x v="94"/>
    <n v="0.12"/>
    <x v="2538"/>
    <s v="SO0940-PD0013"/>
    <x v="16"/>
    <s v="Basketball"/>
  </r>
  <r>
    <s v="SO0941"/>
    <x v="603"/>
    <s v="PD0019"/>
    <x v="69"/>
    <n v="0.1"/>
    <x v="1030"/>
    <s v="SO0941-PD0019"/>
    <x v="11"/>
    <s v="Gym &amp; Fitness"/>
  </r>
  <r>
    <s v="SO0941"/>
    <x v="603"/>
    <s v="PD0020"/>
    <x v="9"/>
    <n v="0.09"/>
    <x v="2539"/>
    <s v="SO0941-PD0020"/>
    <x v="8"/>
    <s v="Gym &amp; Fitness"/>
  </r>
  <r>
    <s v="SO0942"/>
    <x v="604"/>
    <s v="PD0007"/>
    <x v="10"/>
    <n v="0.11"/>
    <x v="2540"/>
    <s v="SO0942-PD0007"/>
    <x v="9"/>
    <s v="Golf"/>
  </r>
  <r>
    <s v="SO0943"/>
    <x v="605"/>
    <s v="PD0010"/>
    <x v="75"/>
    <n v="0.14000000000000001"/>
    <x v="2541"/>
    <s v="SO0943-PD0010"/>
    <x v="5"/>
    <s v="Hiking &amp; Camping"/>
  </r>
  <r>
    <s v="SO0943"/>
    <x v="605"/>
    <s v="PD0001"/>
    <x v="6"/>
    <n v="0.21"/>
    <x v="2542"/>
    <s v="SO0943-PD0001"/>
    <x v="12"/>
    <s v="Fishing Equipment"/>
  </r>
  <r>
    <s v="SO0943"/>
    <x v="605"/>
    <s v="PD0020"/>
    <x v="32"/>
    <n v="0.19"/>
    <x v="2543"/>
    <s v="SO0943-PD0020"/>
    <x v="8"/>
    <s v="Gym &amp; Fitness"/>
  </r>
  <r>
    <s v="SO0943"/>
    <x v="605"/>
    <s v="PD0019"/>
    <x v="41"/>
    <n v="0.12"/>
    <x v="2544"/>
    <s v="SO0943-PD0019"/>
    <x v="11"/>
    <s v="Gym &amp; Fitness"/>
  </r>
  <r>
    <s v="SO0943"/>
    <x v="605"/>
    <s v="PD0017"/>
    <x v="109"/>
    <n v="0.24"/>
    <x v="2545"/>
    <s v="SO0943-PD0017"/>
    <x v="17"/>
    <s v="Gym &amp; Fitness"/>
  </r>
  <r>
    <s v="SO0944"/>
    <x v="606"/>
    <s v="PD0008"/>
    <x v="14"/>
    <n v="7.0000000000000007E-2"/>
    <x v="2546"/>
    <s v="SO0944-PD0008"/>
    <x v="3"/>
    <s v="Outdoors Sport"/>
  </r>
  <r>
    <s v="SO0945"/>
    <x v="606"/>
    <s v="PD0012"/>
    <x v="84"/>
    <n v="0.22"/>
    <x v="2547"/>
    <s v="SO0945-PD0012"/>
    <x v="7"/>
    <s v="Bicycle"/>
  </r>
  <r>
    <s v="SO0945"/>
    <x v="606"/>
    <s v="PD0003"/>
    <x v="105"/>
    <n v="0.24"/>
    <x v="2548"/>
    <s v="SO0945-PD0003"/>
    <x v="14"/>
    <s v="Billiard"/>
  </r>
  <r>
    <s v="SO0946"/>
    <x v="607"/>
    <s v="PD0003"/>
    <x v="117"/>
    <n v="0.12"/>
    <x v="2549"/>
    <s v="SO0946-PD0003"/>
    <x v="14"/>
    <s v="Billiard"/>
  </r>
  <r>
    <s v="SO0946"/>
    <x v="607"/>
    <s v="PD0014"/>
    <x v="84"/>
    <n v="0.12"/>
    <x v="2347"/>
    <s v="SO0946-PD0014"/>
    <x v="4"/>
    <s v="Futsal"/>
  </r>
  <r>
    <s v="SO0947"/>
    <x v="608"/>
    <s v="PD0006"/>
    <x v="26"/>
    <n v="0.21"/>
    <x v="2550"/>
    <s v="SO0947-PD0006"/>
    <x v="13"/>
    <s v="Golf"/>
  </r>
  <r>
    <s v="SO0948"/>
    <x v="608"/>
    <s v="PD0013"/>
    <x v="22"/>
    <n v="0.05"/>
    <x v="2551"/>
    <s v="SO0948-PD0013"/>
    <x v="16"/>
    <s v="Basketball"/>
  </r>
  <r>
    <s v="SO0948"/>
    <x v="608"/>
    <s v="PD0010"/>
    <x v="55"/>
    <n v="0.14000000000000001"/>
    <x v="2552"/>
    <s v="SO0948-PD0010"/>
    <x v="5"/>
    <s v="Hiking &amp; Camping"/>
  </r>
  <r>
    <s v="SO0948"/>
    <x v="608"/>
    <s v="PD0007"/>
    <x v="22"/>
    <n v="0.18"/>
    <x v="2553"/>
    <s v="SO0948-PD0007"/>
    <x v="9"/>
    <s v="Golf"/>
  </r>
  <r>
    <s v="SO0948"/>
    <x v="608"/>
    <s v="PD0015"/>
    <x v="4"/>
    <n v="0.06"/>
    <x v="2554"/>
    <s v="SO0948-PD0015"/>
    <x v="1"/>
    <s v="Gym &amp; Fitness"/>
  </r>
  <r>
    <s v="SO0949"/>
    <x v="609"/>
    <s v="PD0011"/>
    <x v="14"/>
    <n v="0.06"/>
    <x v="2555"/>
    <s v="SO0949-PD0011"/>
    <x v="2"/>
    <s v="Bicycle"/>
  </r>
  <r>
    <s v="SO0950"/>
    <x v="609"/>
    <s v="PD0012"/>
    <x v="76"/>
    <n v="0.17"/>
    <x v="2556"/>
    <s v="SO0950-PD0012"/>
    <x v="7"/>
    <s v="Bicycle"/>
  </r>
  <r>
    <s v="SO0950"/>
    <x v="609"/>
    <s v="PD0003"/>
    <x v="29"/>
    <n v="0.12"/>
    <x v="2557"/>
    <s v="SO0950-PD0003"/>
    <x v="14"/>
    <s v="Billiard"/>
  </r>
  <r>
    <s v="SO0951"/>
    <x v="610"/>
    <s v="PD0012"/>
    <x v="104"/>
    <n v="0.18"/>
    <x v="2558"/>
    <s v="SO0951-PD0012"/>
    <x v="7"/>
    <s v="Bicycle"/>
  </r>
  <r>
    <s v="SO0951"/>
    <x v="610"/>
    <s v="PD0017"/>
    <x v="81"/>
    <n v="0.08"/>
    <x v="2559"/>
    <s v="SO0951-PD0017"/>
    <x v="17"/>
    <s v="Gym &amp; Fitness"/>
  </r>
  <r>
    <s v="SO0951"/>
    <x v="610"/>
    <s v="PD0010"/>
    <x v="32"/>
    <n v="0.05"/>
    <x v="2560"/>
    <s v="SO0951-PD0010"/>
    <x v="5"/>
    <s v="Hiking &amp; Camping"/>
  </r>
  <r>
    <s v="SO0951"/>
    <x v="610"/>
    <s v="PD0002"/>
    <x v="62"/>
    <n v="0.23"/>
    <x v="2561"/>
    <s v="SO0951-PD0002"/>
    <x v="0"/>
    <s v="Fishing Equipment"/>
  </r>
  <r>
    <s v="SO0951"/>
    <x v="610"/>
    <s v="PD0006"/>
    <x v="16"/>
    <n v="0.13"/>
    <x v="2562"/>
    <s v="SO0951-PD0006"/>
    <x v="13"/>
    <s v="Golf"/>
  </r>
  <r>
    <s v="SO0951"/>
    <x v="610"/>
    <s v="PD0003"/>
    <x v="108"/>
    <n v="0.16"/>
    <x v="2563"/>
    <s v="SO0951-PD0003"/>
    <x v="14"/>
    <s v="Billiard"/>
  </r>
  <r>
    <s v="SO0952"/>
    <x v="610"/>
    <s v="PD0018"/>
    <x v="31"/>
    <n v="7.0000000000000007E-2"/>
    <x v="1650"/>
    <s v="SO0952-PD0018"/>
    <x v="6"/>
    <s v="Gym &amp; Fitness"/>
  </r>
  <r>
    <s v="SO0953"/>
    <x v="611"/>
    <s v="PD0004"/>
    <x v="107"/>
    <n v="0.13"/>
    <x v="609"/>
    <s v="SO0953-PD0004"/>
    <x v="15"/>
    <s v="Billiard"/>
  </r>
  <r>
    <s v="SO0953"/>
    <x v="611"/>
    <s v="PD0001"/>
    <x v="34"/>
    <n v="0.24"/>
    <x v="2564"/>
    <s v="SO0953-PD0001"/>
    <x v="12"/>
    <s v="Fishing Equipment"/>
  </r>
  <r>
    <s v="SO0953"/>
    <x v="611"/>
    <s v="PD0005"/>
    <x v="86"/>
    <n v="0.14000000000000001"/>
    <x v="2565"/>
    <s v="SO0953-PD0005"/>
    <x v="19"/>
    <s v="Golf"/>
  </r>
  <r>
    <s v="SO0954"/>
    <x v="612"/>
    <s v="PD0008"/>
    <x v="54"/>
    <n v="0.11"/>
    <x v="2566"/>
    <s v="SO0954-PD0008"/>
    <x v="3"/>
    <s v="Outdoors Sport"/>
  </r>
  <r>
    <s v="SO0955"/>
    <x v="612"/>
    <s v="PD0004"/>
    <x v="8"/>
    <n v="0.1"/>
    <x v="2567"/>
    <s v="SO0955-PD0004"/>
    <x v="15"/>
    <s v="Billiard"/>
  </r>
  <r>
    <s v="SO0955"/>
    <x v="612"/>
    <s v="PD0017"/>
    <x v="0"/>
    <n v="0.24"/>
    <x v="2568"/>
    <s v="SO0955-PD0017"/>
    <x v="17"/>
    <s v="Gym &amp; Fitness"/>
  </r>
  <r>
    <s v="SO0955"/>
    <x v="612"/>
    <s v="PD0015"/>
    <x v="89"/>
    <n v="0.15"/>
    <x v="2569"/>
    <s v="SO0955-PD0015"/>
    <x v="1"/>
    <s v="Gym &amp; Fitness"/>
  </r>
  <r>
    <s v="SO0956"/>
    <x v="612"/>
    <s v="PD0011"/>
    <x v="4"/>
    <n v="0.06"/>
    <x v="2570"/>
    <s v="SO0956-PD0011"/>
    <x v="2"/>
    <s v="Bicycle"/>
  </r>
  <r>
    <s v="SO0956"/>
    <x v="612"/>
    <s v="PD0001"/>
    <x v="71"/>
    <n v="0.18"/>
    <x v="2571"/>
    <s v="SO0956-PD0001"/>
    <x v="12"/>
    <s v="Fishing Equipment"/>
  </r>
  <r>
    <s v="SO0956"/>
    <x v="612"/>
    <s v="PD0019"/>
    <x v="63"/>
    <n v="0.22"/>
    <x v="2572"/>
    <s v="SO0956-PD0019"/>
    <x v="11"/>
    <s v="Gym &amp; Fitness"/>
  </r>
  <r>
    <s v="SO0956"/>
    <x v="612"/>
    <s v="PD0008"/>
    <x v="120"/>
    <n v="0.22"/>
    <x v="2573"/>
    <s v="SO0956-PD0008"/>
    <x v="3"/>
    <s v="Outdoors Sport"/>
  </r>
  <r>
    <s v="SO0957"/>
    <x v="613"/>
    <s v="PD0005"/>
    <x v="76"/>
    <n v="0.1"/>
    <x v="2574"/>
    <s v="SO0957-PD0005"/>
    <x v="19"/>
    <s v="Golf"/>
  </r>
  <r>
    <s v="SO0957"/>
    <x v="613"/>
    <s v="PD0017"/>
    <x v="37"/>
    <n v="0.25"/>
    <x v="2575"/>
    <s v="SO0957-PD0017"/>
    <x v="17"/>
    <s v="Gym &amp; Fitness"/>
  </r>
  <r>
    <s v="SO0958"/>
    <x v="614"/>
    <s v="PD0013"/>
    <x v="77"/>
    <n v="0.13"/>
    <x v="2576"/>
    <s v="SO0958-PD0013"/>
    <x v="16"/>
    <s v="Basketball"/>
  </r>
  <r>
    <s v="SO0958"/>
    <x v="614"/>
    <s v="PD0017"/>
    <x v="114"/>
    <n v="0.22"/>
    <x v="2577"/>
    <s v="SO0958-PD0017"/>
    <x v="17"/>
    <s v="Gym &amp; Fitness"/>
  </r>
  <r>
    <s v="SO0958"/>
    <x v="614"/>
    <s v="PD0014"/>
    <x v="87"/>
    <n v="0.06"/>
    <x v="2578"/>
    <s v="SO0958-PD0014"/>
    <x v="4"/>
    <s v="Futsal"/>
  </r>
  <r>
    <s v="SO0959"/>
    <x v="615"/>
    <s v="PD0005"/>
    <x v="28"/>
    <n v="0.09"/>
    <x v="2579"/>
    <s v="SO0959-PD0005"/>
    <x v="19"/>
    <s v="Golf"/>
  </r>
  <r>
    <s v="SO0959"/>
    <x v="615"/>
    <s v="PD0002"/>
    <x v="60"/>
    <n v="0.19"/>
    <x v="2580"/>
    <s v="SO0959-PD0002"/>
    <x v="0"/>
    <s v="Fishing Equipment"/>
  </r>
  <r>
    <s v="SO0959"/>
    <x v="615"/>
    <s v="PD0015"/>
    <x v="120"/>
    <n v="0.13"/>
    <x v="398"/>
    <s v="SO0959-PD0015"/>
    <x v="1"/>
    <s v="Gym &amp; Fitness"/>
  </r>
  <r>
    <s v="SO0960"/>
    <x v="615"/>
    <s v="PD0014"/>
    <x v="102"/>
    <n v="0.09"/>
    <x v="2581"/>
    <s v="SO0960-PD0014"/>
    <x v="4"/>
    <s v="Futsal"/>
  </r>
  <r>
    <s v="SO0960"/>
    <x v="615"/>
    <s v="PD0004"/>
    <x v="14"/>
    <n v="0.11"/>
    <x v="2582"/>
    <s v="SO0960-PD0004"/>
    <x v="15"/>
    <s v="Billiard"/>
  </r>
  <r>
    <s v="SO0960"/>
    <x v="615"/>
    <s v="PD0017"/>
    <x v="81"/>
    <n v="0.09"/>
    <x v="2583"/>
    <s v="SO0960-PD0017"/>
    <x v="17"/>
    <s v="Gym &amp; Fitness"/>
  </r>
  <r>
    <s v="SO0961"/>
    <x v="615"/>
    <s v="PD0002"/>
    <x v="74"/>
    <n v="0.24"/>
    <x v="2584"/>
    <s v="SO0961-PD0002"/>
    <x v="0"/>
    <s v="Fishing Equipment"/>
  </r>
  <r>
    <s v="SO0961"/>
    <x v="615"/>
    <s v="PD0001"/>
    <x v="34"/>
    <n v="0.18"/>
    <x v="2585"/>
    <s v="SO0961-PD0001"/>
    <x v="12"/>
    <s v="Fishing Equipment"/>
  </r>
  <r>
    <s v="SO0961"/>
    <x v="615"/>
    <s v="PD0016"/>
    <x v="50"/>
    <n v="0.05"/>
    <x v="2586"/>
    <s v="SO0961-PD0016"/>
    <x v="18"/>
    <s v="Gym &amp; Fitness"/>
  </r>
  <r>
    <s v="SO0961"/>
    <x v="615"/>
    <s v="PD0012"/>
    <x v="71"/>
    <n v="0.16"/>
    <x v="2587"/>
    <s v="SO0961-PD0012"/>
    <x v="7"/>
    <s v="Bicycle"/>
  </r>
  <r>
    <s v="SO0962"/>
    <x v="615"/>
    <s v="PD0005"/>
    <x v="116"/>
    <n v="0.23"/>
    <x v="2588"/>
    <s v="SO0962-PD0005"/>
    <x v="19"/>
    <s v="Golf"/>
  </r>
  <r>
    <s v="SO0962"/>
    <x v="615"/>
    <s v="PD0020"/>
    <x v="12"/>
    <n v="0.19"/>
    <x v="2589"/>
    <s v="SO0962-PD0020"/>
    <x v="8"/>
    <s v="Gym &amp; Fitness"/>
  </r>
  <r>
    <s v="SO0962"/>
    <x v="615"/>
    <s v="PD0009"/>
    <x v="2"/>
    <n v="0.19"/>
    <x v="2590"/>
    <s v="SO0962-PD0009"/>
    <x v="10"/>
    <s v="Hiking &amp; Camping"/>
  </r>
  <r>
    <s v="SO0963"/>
    <x v="616"/>
    <s v="PD0002"/>
    <x v="60"/>
    <n v="0.19"/>
    <x v="2580"/>
    <s v="SO0963-PD0002"/>
    <x v="0"/>
    <s v="Fishing Equipment"/>
  </r>
  <r>
    <s v="SO0963"/>
    <x v="616"/>
    <s v="PD0017"/>
    <x v="22"/>
    <n v="0.16"/>
    <x v="2591"/>
    <s v="SO0963-PD0017"/>
    <x v="17"/>
    <s v="Gym &amp; Fitness"/>
  </r>
  <r>
    <s v="SO0963"/>
    <x v="616"/>
    <s v="PD0018"/>
    <x v="42"/>
    <n v="0.21"/>
    <x v="2592"/>
    <s v="SO0963-PD0018"/>
    <x v="6"/>
    <s v="Gym &amp; Fitness"/>
  </r>
  <r>
    <s v="SO0964"/>
    <x v="616"/>
    <s v="PD0008"/>
    <x v="53"/>
    <n v="0.24"/>
    <x v="932"/>
    <s v="SO0964-PD0008"/>
    <x v="3"/>
    <s v="Outdoors Sport"/>
  </r>
  <r>
    <s v="SO0964"/>
    <x v="616"/>
    <s v="PD0017"/>
    <x v="62"/>
    <n v="7.0000000000000007E-2"/>
    <x v="2593"/>
    <s v="SO0964-PD0017"/>
    <x v="17"/>
    <s v="Gym &amp; Fitness"/>
  </r>
  <r>
    <s v="SO0964"/>
    <x v="616"/>
    <s v="PD0009"/>
    <x v="22"/>
    <n v="7.0000000000000007E-2"/>
    <x v="2594"/>
    <s v="SO0964-PD0009"/>
    <x v="10"/>
    <s v="Hiking &amp; Camping"/>
  </r>
  <r>
    <s v="SO0964"/>
    <x v="616"/>
    <s v="PD0002"/>
    <x v="94"/>
    <n v="0.15"/>
    <x v="2595"/>
    <s v="SO0964-PD0002"/>
    <x v="0"/>
    <s v="Fishing Equipment"/>
  </r>
  <r>
    <s v="SO0965"/>
    <x v="616"/>
    <s v="PD0018"/>
    <x v="79"/>
    <n v="0.25"/>
    <x v="2596"/>
    <s v="SO0965-PD0018"/>
    <x v="6"/>
    <s v="Gym &amp; Fitness"/>
  </r>
  <r>
    <s v="SO0965"/>
    <x v="616"/>
    <s v="PD0019"/>
    <x v="88"/>
    <n v="0.18"/>
    <x v="2597"/>
    <s v="SO0965-PD0019"/>
    <x v="11"/>
    <s v="Gym &amp; Fitness"/>
  </r>
  <r>
    <s v="SO0966"/>
    <x v="617"/>
    <s v="PD0001"/>
    <x v="89"/>
    <n v="0.25"/>
    <x v="2598"/>
    <s v="SO0966-PD0001"/>
    <x v="12"/>
    <s v="Fishing Equipment"/>
  </r>
  <r>
    <s v="SO0967"/>
    <x v="617"/>
    <s v="PD0014"/>
    <x v="77"/>
    <n v="0.2"/>
    <x v="2599"/>
    <s v="SO0967-PD0014"/>
    <x v="4"/>
    <s v="Futsal"/>
  </r>
  <r>
    <s v="SO0967"/>
    <x v="617"/>
    <s v="PD0019"/>
    <x v="121"/>
    <n v="0.25"/>
    <x v="2600"/>
    <s v="SO0967-PD0019"/>
    <x v="11"/>
    <s v="Gym &amp; Fitness"/>
  </r>
  <r>
    <s v="SO0967"/>
    <x v="617"/>
    <s v="PD0018"/>
    <x v="98"/>
    <n v="0.13"/>
    <x v="2601"/>
    <s v="SO0967-PD0018"/>
    <x v="6"/>
    <s v="Gym &amp; Fitness"/>
  </r>
  <r>
    <s v="SO0967"/>
    <x v="617"/>
    <s v="PD0008"/>
    <x v="66"/>
    <n v="0.08"/>
    <x v="2602"/>
    <s v="SO0967-PD0008"/>
    <x v="3"/>
    <s v="Outdoors Sport"/>
  </r>
  <r>
    <s v="SO0968"/>
    <x v="618"/>
    <s v="PD0020"/>
    <x v="96"/>
    <n v="0.2"/>
    <x v="2603"/>
    <s v="SO0968-PD0020"/>
    <x v="8"/>
    <s v="Gym &amp; Fitness"/>
  </r>
  <r>
    <s v="SO0968"/>
    <x v="618"/>
    <s v="PD0014"/>
    <x v="48"/>
    <n v="0.21"/>
    <x v="2604"/>
    <s v="SO0968-PD0014"/>
    <x v="4"/>
    <s v="Futsal"/>
  </r>
  <r>
    <s v="SO0968"/>
    <x v="618"/>
    <s v="PD0017"/>
    <x v="30"/>
    <n v="0.25"/>
    <x v="2605"/>
    <s v="SO0968-PD0017"/>
    <x v="17"/>
    <s v="Gym &amp; Fitness"/>
  </r>
  <r>
    <s v="SO0968"/>
    <x v="618"/>
    <s v="PD0001"/>
    <x v="11"/>
    <n v="0.22"/>
    <x v="2606"/>
    <s v="SO0968-PD0001"/>
    <x v="12"/>
    <s v="Fishing Equipment"/>
  </r>
  <r>
    <s v="SO0968"/>
    <x v="618"/>
    <s v="PD0016"/>
    <x v="117"/>
    <n v="0.12"/>
    <x v="2607"/>
    <s v="SO0968-PD0016"/>
    <x v="18"/>
    <s v="Gym &amp; Fitness"/>
  </r>
  <r>
    <s v="SO0968"/>
    <x v="618"/>
    <s v="PD0012"/>
    <x v="79"/>
    <n v="0.08"/>
    <x v="453"/>
    <s v="SO0968-PD0012"/>
    <x v="7"/>
    <s v="Bicycle"/>
  </r>
  <r>
    <s v="SO0969"/>
    <x v="619"/>
    <s v="PD0005"/>
    <x v="124"/>
    <n v="0.19"/>
    <x v="128"/>
    <s v="SO0969-PD0005"/>
    <x v="19"/>
    <s v="Golf"/>
  </r>
  <r>
    <s v="SO0969"/>
    <x v="619"/>
    <s v="PD0013"/>
    <x v="21"/>
    <n v="0.13"/>
    <x v="2608"/>
    <s v="SO0969-PD0013"/>
    <x v="16"/>
    <s v="Basketball"/>
  </r>
  <r>
    <s v="SO0970"/>
    <x v="620"/>
    <s v="PD0011"/>
    <x v="83"/>
    <n v="0.21"/>
    <x v="846"/>
    <s v="SO0970-PD0011"/>
    <x v="2"/>
    <s v="Bicycle"/>
  </r>
  <r>
    <s v="SO0970"/>
    <x v="620"/>
    <s v="PD0014"/>
    <x v="62"/>
    <n v="0.24"/>
    <x v="2609"/>
    <s v="SO0970-PD0014"/>
    <x v="4"/>
    <s v="Futsal"/>
  </r>
  <r>
    <s v="SO0970"/>
    <x v="620"/>
    <s v="PD0013"/>
    <x v="3"/>
    <n v="0.12"/>
    <x v="2610"/>
    <s v="SO0970-PD0013"/>
    <x v="16"/>
    <s v="Basketball"/>
  </r>
  <r>
    <s v="SO0971"/>
    <x v="620"/>
    <s v="PD0011"/>
    <x v="101"/>
    <n v="0.12"/>
    <x v="2611"/>
    <s v="SO0971-PD0011"/>
    <x v="2"/>
    <s v="Bicycle"/>
  </r>
  <r>
    <s v="SO0971"/>
    <x v="620"/>
    <s v="PD0012"/>
    <x v="70"/>
    <n v="0.23"/>
    <x v="2612"/>
    <s v="SO0971-PD0012"/>
    <x v="7"/>
    <s v="Bicycle"/>
  </r>
  <r>
    <s v="SO0971"/>
    <x v="620"/>
    <s v="PD0020"/>
    <x v="45"/>
    <n v="0.23"/>
    <x v="2613"/>
    <s v="SO0971-PD0020"/>
    <x v="8"/>
    <s v="Gym &amp; Fitness"/>
  </r>
  <r>
    <s v="SO0972"/>
    <x v="621"/>
    <s v="PD0012"/>
    <x v="3"/>
    <n v="0.23"/>
    <x v="2614"/>
    <s v="SO0972-PD0012"/>
    <x v="7"/>
    <s v="Bicycle"/>
  </r>
  <r>
    <s v="SO0972"/>
    <x v="621"/>
    <s v="PD0002"/>
    <x v="115"/>
    <n v="0.19"/>
    <x v="2615"/>
    <s v="SO0972-PD0002"/>
    <x v="0"/>
    <s v="Fishing Equipment"/>
  </r>
  <r>
    <s v="SO0973"/>
    <x v="622"/>
    <s v="PD0011"/>
    <x v="47"/>
    <n v="0.17"/>
    <x v="2616"/>
    <s v="SO0973-PD0011"/>
    <x v="2"/>
    <s v="Bicycle"/>
  </r>
  <r>
    <s v="SO0973"/>
    <x v="622"/>
    <s v="PD0013"/>
    <x v="58"/>
    <n v="0.16"/>
    <x v="2617"/>
    <s v="SO0973-PD0013"/>
    <x v="16"/>
    <s v="Basketball"/>
  </r>
  <r>
    <s v="SO0974"/>
    <x v="622"/>
    <s v="PD0011"/>
    <x v="13"/>
    <n v="0.1"/>
    <x v="2618"/>
    <s v="SO0974-PD0011"/>
    <x v="2"/>
    <s v="Bicycle"/>
  </r>
  <r>
    <s v="SO0975"/>
    <x v="622"/>
    <s v="PD0017"/>
    <x v="69"/>
    <n v="0.09"/>
    <x v="2619"/>
    <s v="SO0975-PD0017"/>
    <x v="17"/>
    <s v="Gym &amp; Fitness"/>
  </r>
  <r>
    <s v="SO0976"/>
    <x v="623"/>
    <s v="PD0011"/>
    <x v="57"/>
    <n v="0.05"/>
    <x v="2620"/>
    <s v="SO0976-PD0011"/>
    <x v="2"/>
    <s v="Bicycle"/>
  </r>
  <r>
    <s v="SO0976"/>
    <x v="623"/>
    <s v="PD0005"/>
    <x v="101"/>
    <n v="0.1"/>
    <x v="919"/>
    <s v="SO0976-PD0005"/>
    <x v="19"/>
    <s v="Golf"/>
  </r>
  <r>
    <s v="SO0976"/>
    <x v="623"/>
    <s v="PD0013"/>
    <x v="26"/>
    <n v="0.19"/>
    <x v="2621"/>
    <s v="SO0976-PD0013"/>
    <x v="16"/>
    <s v="Basketball"/>
  </r>
  <r>
    <s v="SO0977"/>
    <x v="624"/>
    <s v="PD0017"/>
    <x v="44"/>
    <n v="0.21"/>
    <x v="2622"/>
    <s v="SO0977-PD0017"/>
    <x v="17"/>
    <s v="Gym &amp; Fitness"/>
  </r>
  <r>
    <s v="SO0977"/>
    <x v="624"/>
    <s v="PD0005"/>
    <x v="27"/>
    <n v="0.12"/>
    <x v="493"/>
    <s v="SO0977-PD0005"/>
    <x v="19"/>
    <s v="Golf"/>
  </r>
  <r>
    <s v="SO0977"/>
    <x v="624"/>
    <s v="PD0003"/>
    <x v="23"/>
    <n v="0.08"/>
    <x v="2623"/>
    <s v="SO0977-PD0003"/>
    <x v="14"/>
    <s v="Billiard"/>
  </r>
  <r>
    <s v="SO0977"/>
    <x v="624"/>
    <s v="PD0012"/>
    <x v="78"/>
    <n v="0.14000000000000001"/>
    <x v="2624"/>
    <s v="SO0977-PD0012"/>
    <x v="7"/>
    <s v="Bicycle"/>
  </r>
  <r>
    <s v="SO0977"/>
    <x v="624"/>
    <s v="PD0020"/>
    <x v="81"/>
    <n v="0.15"/>
    <x v="2625"/>
    <s v="SO0977-PD0020"/>
    <x v="8"/>
    <s v="Gym &amp; Fitness"/>
  </r>
  <r>
    <s v="SO0977"/>
    <x v="624"/>
    <s v="PD0018"/>
    <x v="55"/>
    <n v="0.16"/>
    <x v="2626"/>
    <s v="SO0977-PD0018"/>
    <x v="6"/>
    <s v="Gym &amp; Fitness"/>
  </r>
  <r>
    <s v="SO0978"/>
    <x v="624"/>
    <s v="PD0007"/>
    <x v="44"/>
    <n v="0.13"/>
    <x v="2627"/>
    <s v="SO0978-PD0007"/>
    <x v="9"/>
    <s v="Golf"/>
  </r>
  <r>
    <s v="SO0978"/>
    <x v="624"/>
    <s v="PD0014"/>
    <x v="41"/>
    <n v="0.14000000000000001"/>
    <x v="2628"/>
    <s v="SO0978-PD0014"/>
    <x v="4"/>
    <s v="Futsal"/>
  </r>
  <r>
    <s v="SO0978"/>
    <x v="624"/>
    <s v="PD0001"/>
    <x v="77"/>
    <n v="0.14000000000000001"/>
    <x v="2629"/>
    <s v="SO0978-PD0001"/>
    <x v="12"/>
    <s v="Fishing Equipment"/>
  </r>
  <r>
    <s v="SO0979"/>
    <x v="625"/>
    <s v="PD0006"/>
    <x v="3"/>
    <n v="0.22"/>
    <x v="2630"/>
    <s v="SO0979-PD0006"/>
    <x v="13"/>
    <s v="Golf"/>
  </r>
  <r>
    <s v="SO0979"/>
    <x v="625"/>
    <s v="PD0009"/>
    <x v="114"/>
    <n v="0.18"/>
    <x v="2631"/>
    <s v="SO0979-PD0009"/>
    <x v="10"/>
    <s v="Hiking &amp; Camping"/>
  </r>
  <r>
    <s v="SO0979"/>
    <x v="625"/>
    <s v="PD0010"/>
    <x v="101"/>
    <n v="0.13"/>
    <x v="2632"/>
    <s v="SO0979-PD0010"/>
    <x v="5"/>
    <s v="Hiking &amp; Camping"/>
  </r>
  <r>
    <s v="SO0980"/>
    <x v="625"/>
    <s v="PD0017"/>
    <x v="115"/>
    <n v="0.15"/>
    <x v="2633"/>
    <s v="SO0980-PD0017"/>
    <x v="17"/>
    <s v="Gym &amp; Fitness"/>
  </r>
  <r>
    <s v="SO0980"/>
    <x v="625"/>
    <s v="PD0005"/>
    <x v="85"/>
    <n v="0.17"/>
    <x v="2634"/>
    <s v="SO0980-PD0005"/>
    <x v="19"/>
    <s v="Golf"/>
  </r>
  <r>
    <s v="SO0980"/>
    <x v="625"/>
    <s v="PD0018"/>
    <x v="56"/>
    <n v="7.0000000000000007E-2"/>
    <x v="2635"/>
    <s v="SO0980-PD0018"/>
    <x v="6"/>
    <s v="Gym &amp; Fitness"/>
  </r>
  <r>
    <s v="SO0980"/>
    <x v="625"/>
    <s v="PD0002"/>
    <x v="99"/>
    <n v="0.12"/>
    <x v="2636"/>
    <s v="SO0980-PD0002"/>
    <x v="0"/>
    <s v="Fishing Equipment"/>
  </r>
  <r>
    <s v="SO0981"/>
    <x v="626"/>
    <s v="PD0010"/>
    <x v="115"/>
    <n v="0.12"/>
    <x v="2637"/>
    <s v="SO0981-PD0010"/>
    <x v="5"/>
    <s v="Hiking &amp; Camping"/>
  </r>
  <r>
    <s v="SO0981"/>
    <x v="626"/>
    <s v="PD0003"/>
    <x v="109"/>
    <n v="0.05"/>
    <x v="2638"/>
    <s v="SO0981-PD0003"/>
    <x v="14"/>
    <s v="Billiard"/>
  </r>
  <r>
    <s v="SO0981"/>
    <x v="626"/>
    <s v="PD0020"/>
    <x v="108"/>
    <n v="0.06"/>
    <x v="2639"/>
    <s v="SO0981-PD0020"/>
    <x v="8"/>
    <s v="Gym &amp; Fitness"/>
  </r>
  <r>
    <s v="SO0981"/>
    <x v="626"/>
    <s v="PD0005"/>
    <x v="5"/>
    <n v="0.15"/>
    <x v="2640"/>
    <s v="SO0981-PD0005"/>
    <x v="19"/>
    <s v="Golf"/>
  </r>
  <r>
    <s v="SO0981"/>
    <x v="626"/>
    <s v="PD0007"/>
    <x v="93"/>
    <n v="0.13"/>
    <x v="2641"/>
    <s v="SO0981-PD0007"/>
    <x v="9"/>
    <s v="Golf"/>
  </r>
  <r>
    <s v="SO0982"/>
    <x v="626"/>
    <s v="PD0008"/>
    <x v="73"/>
    <n v="0.08"/>
    <x v="2642"/>
    <s v="SO0982-PD0008"/>
    <x v="3"/>
    <s v="Outdoors Sport"/>
  </r>
  <r>
    <s v="SO0982"/>
    <x v="626"/>
    <s v="PD0017"/>
    <x v="3"/>
    <n v="0.06"/>
    <x v="2643"/>
    <s v="SO0982-PD0017"/>
    <x v="17"/>
    <s v="Gym &amp; Fitness"/>
  </r>
  <r>
    <s v="SO0982"/>
    <x v="626"/>
    <s v="PD0010"/>
    <x v="90"/>
    <n v="0.06"/>
    <x v="2644"/>
    <s v="SO0982-PD0010"/>
    <x v="5"/>
    <s v="Hiking &amp; Camping"/>
  </r>
  <r>
    <s v="SO0982"/>
    <x v="626"/>
    <s v="PD0016"/>
    <x v="74"/>
    <n v="0.09"/>
    <x v="1063"/>
    <s v="SO0982-PD0016"/>
    <x v="18"/>
    <s v="Gym &amp; Fitness"/>
  </r>
  <r>
    <s v="SO0982"/>
    <x v="626"/>
    <s v="PD0011"/>
    <x v="5"/>
    <n v="0.14000000000000001"/>
    <x v="2645"/>
    <s v="SO0982-PD0011"/>
    <x v="2"/>
    <s v="Bicycle"/>
  </r>
  <r>
    <s v="SO0982"/>
    <x v="626"/>
    <s v="PD0001"/>
    <x v="89"/>
    <n v="0.05"/>
    <x v="2646"/>
    <s v="SO0982-PD0001"/>
    <x v="12"/>
    <s v="Fishing Equipment"/>
  </r>
  <r>
    <s v="SO0983"/>
    <x v="626"/>
    <s v="PD0011"/>
    <x v="13"/>
    <n v="0.06"/>
    <x v="2647"/>
    <s v="SO0983-PD0011"/>
    <x v="2"/>
    <s v="Bicycle"/>
  </r>
  <r>
    <s v="SO0983"/>
    <x v="626"/>
    <s v="PD0003"/>
    <x v="15"/>
    <n v="0.11"/>
    <x v="2648"/>
    <s v="SO0983-PD0003"/>
    <x v="14"/>
    <s v="Billiard"/>
  </r>
  <r>
    <s v="SO0983"/>
    <x v="626"/>
    <s v="PD0007"/>
    <x v="64"/>
    <n v="0.17"/>
    <x v="2649"/>
    <s v="SO0983-PD0007"/>
    <x v="9"/>
    <s v="Golf"/>
  </r>
  <r>
    <s v="SO0984"/>
    <x v="627"/>
    <s v="PD0010"/>
    <x v="73"/>
    <n v="0.21"/>
    <x v="2650"/>
    <s v="SO0984-PD0010"/>
    <x v="5"/>
    <s v="Hiking &amp; Camping"/>
  </r>
  <r>
    <s v="SO0984"/>
    <x v="627"/>
    <s v="PD0003"/>
    <x v="79"/>
    <n v="0.17"/>
    <x v="2651"/>
    <s v="SO0984-PD0003"/>
    <x v="14"/>
    <s v="Billiard"/>
  </r>
  <r>
    <s v="SO0984"/>
    <x v="627"/>
    <s v="PD0012"/>
    <x v="91"/>
    <n v="0.08"/>
    <x v="2652"/>
    <s v="SO0984-PD0012"/>
    <x v="7"/>
    <s v="Bicycle"/>
  </r>
  <r>
    <s v="SO0984"/>
    <x v="627"/>
    <s v="PD0001"/>
    <x v="120"/>
    <n v="0.09"/>
    <x v="2653"/>
    <s v="SO0984-PD0001"/>
    <x v="12"/>
    <s v="Fishing Equipment"/>
  </r>
  <r>
    <s v="SO0985"/>
    <x v="627"/>
    <s v="PD0002"/>
    <x v="108"/>
    <n v="0.13"/>
    <x v="2654"/>
    <s v="SO0985-PD0002"/>
    <x v="0"/>
    <s v="Fishing Equipment"/>
  </r>
  <r>
    <s v="SO0985"/>
    <x v="627"/>
    <s v="PD0006"/>
    <x v="90"/>
    <n v="0.14000000000000001"/>
    <x v="2655"/>
    <s v="SO0985-PD0006"/>
    <x v="13"/>
    <s v="Golf"/>
  </r>
  <r>
    <s v="SO0986"/>
    <x v="628"/>
    <s v="PD0019"/>
    <x v="63"/>
    <n v="0.23"/>
    <x v="2656"/>
    <s v="SO0986-PD0019"/>
    <x v="11"/>
    <s v="Gym &amp; Fitness"/>
  </r>
  <r>
    <s v="SO0986"/>
    <x v="628"/>
    <s v="PD0020"/>
    <x v="48"/>
    <n v="0.14000000000000001"/>
    <x v="2657"/>
    <s v="SO0986-PD0020"/>
    <x v="8"/>
    <s v="Gym &amp; Fitness"/>
  </r>
  <r>
    <s v="SO0987"/>
    <x v="628"/>
    <s v="PD0015"/>
    <x v="113"/>
    <n v="0.15"/>
    <x v="2658"/>
    <s v="SO0987-PD0015"/>
    <x v="1"/>
    <s v="Gym &amp; Fitness"/>
  </r>
  <r>
    <s v="SO0987"/>
    <x v="628"/>
    <s v="PD0011"/>
    <x v="27"/>
    <n v="0.14000000000000001"/>
    <x v="2659"/>
    <s v="SO0987-PD0011"/>
    <x v="2"/>
    <s v="Bicycle"/>
  </r>
  <r>
    <s v="SO0988"/>
    <x v="629"/>
    <s v="PD0001"/>
    <x v="0"/>
    <n v="0.18"/>
    <x v="2660"/>
    <s v="SO0988-PD0001"/>
    <x v="12"/>
    <s v="Fishing Equipment"/>
  </r>
  <r>
    <s v="SO0988"/>
    <x v="629"/>
    <s v="PD0018"/>
    <x v="0"/>
    <n v="0.14000000000000001"/>
    <x v="2661"/>
    <s v="SO0988-PD0018"/>
    <x v="6"/>
    <s v="Gym &amp; Fitness"/>
  </r>
  <r>
    <s v="SO0988"/>
    <x v="629"/>
    <s v="PD0013"/>
    <x v="1"/>
    <n v="0.06"/>
    <x v="2662"/>
    <s v="SO0988-PD0013"/>
    <x v="16"/>
    <s v="Basketball"/>
  </r>
  <r>
    <s v="SO0989"/>
    <x v="629"/>
    <s v="PD0004"/>
    <x v="59"/>
    <n v="0.25"/>
    <x v="2663"/>
    <s v="SO0989-PD0004"/>
    <x v="15"/>
    <s v="Billiard"/>
  </r>
  <r>
    <s v="SO0990"/>
    <x v="629"/>
    <s v="PD0010"/>
    <x v="101"/>
    <n v="0.13"/>
    <x v="2632"/>
    <s v="SO0990-PD0010"/>
    <x v="5"/>
    <s v="Hiking &amp; Camping"/>
  </r>
  <r>
    <s v="SO0991"/>
    <x v="630"/>
    <s v="PD0010"/>
    <x v="111"/>
    <n v="0.1"/>
    <x v="2664"/>
    <s v="SO0991-PD0010"/>
    <x v="5"/>
    <s v="Hiking &amp; Camping"/>
  </r>
  <r>
    <s v="SO0992"/>
    <x v="631"/>
    <s v="PD0003"/>
    <x v="5"/>
    <n v="7.0000000000000007E-2"/>
    <x v="2665"/>
    <s v="SO0992-PD0003"/>
    <x v="14"/>
    <s v="Billiard"/>
  </r>
  <r>
    <s v="SO0992"/>
    <x v="631"/>
    <s v="PD0011"/>
    <x v="107"/>
    <n v="0.23"/>
    <x v="2666"/>
    <s v="SO0992-PD0011"/>
    <x v="2"/>
    <s v="Bicycle"/>
  </r>
  <r>
    <s v="SO0992"/>
    <x v="631"/>
    <s v="PD0014"/>
    <x v="85"/>
    <n v="0.11"/>
    <x v="2667"/>
    <s v="SO0992-PD0014"/>
    <x v="4"/>
    <s v="Futsal"/>
  </r>
  <r>
    <s v="SO0993"/>
    <x v="632"/>
    <s v="PD0020"/>
    <x v="46"/>
    <n v="0.24"/>
    <x v="2668"/>
    <s v="SO0993-PD0020"/>
    <x v="8"/>
    <s v="Gym &amp; Fitness"/>
  </r>
  <r>
    <s v="SO0993"/>
    <x v="632"/>
    <s v="PD0010"/>
    <x v="13"/>
    <n v="7.0000000000000007E-2"/>
    <x v="2669"/>
    <s v="SO0993-PD0010"/>
    <x v="5"/>
    <s v="Hiking &amp; Camping"/>
  </r>
  <r>
    <s v="SO0993"/>
    <x v="632"/>
    <s v="PD0012"/>
    <x v="39"/>
    <n v="0.06"/>
    <x v="2670"/>
    <s v="SO0993-PD0012"/>
    <x v="7"/>
    <s v="Bicycle"/>
  </r>
  <r>
    <s v="SO0993"/>
    <x v="632"/>
    <s v="PD0002"/>
    <x v="100"/>
    <n v="0.25"/>
    <x v="2671"/>
    <s v="SO0993-PD0002"/>
    <x v="0"/>
    <s v="Fishing Equipment"/>
  </r>
  <r>
    <s v="SO0994"/>
    <x v="632"/>
    <s v="PD0014"/>
    <x v="12"/>
    <n v="0.06"/>
    <x v="2672"/>
    <s v="SO0994-PD0014"/>
    <x v="4"/>
    <s v="Futsal"/>
  </r>
  <r>
    <s v="SO0994"/>
    <x v="632"/>
    <s v="PD0013"/>
    <x v="6"/>
    <n v="0.2"/>
    <x v="2673"/>
    <s v="SO0994-PD0013"/>
    <x v="16"/>
    <s v="Basketball"/>
  </r>
  <r>
    <s v="SO0994"/>
    <x v="632"/>
    <s v="PD0019"/>
    <x v="124"/>
    <n v="0.23"/>
    <x v="2674"/>
    <s v="SO0994-PD0019"/>
    <x v="11"/>
    <s v="Gym &amp; Fitness"/>
  </r>
  <r>
    <s v="SO0995"/>
    <x v="632"/>
    <s v="PD0015"/>
    <x v="47"/>
    <n v="0.17"/>
    <x v="2675"/>
    <s v="SO0995-PD0015"/>
    <x v="1"/>
    <s v="Gym &amp; Fitness"/>
  </r>
  <r>
    <s v="SO0995"/>
    <x v="632"/>
    <s v="PD0006"/>
    <x v="99"/>
    <n v="0.15"/>
    <x v="2676"/>
    <s v="SO0995-PD0006"/>
    <x v="13"/>
    <s v="Golf"/>
  </r>
  <r>
    <s v="SO0996"/>
    <x v="633"/>
    <s v="PD0006"/>
    <x v="124"/>
    <n v="0.21"/>
    <x v="2677"/>
    <s v="SO0996-PD0006"/>
    <x v="13"/>
    <s v="Golf"/>
  </r>
  <r>
    <s v="SO0996"/>
    <x v="633"/>
    <s v="PD0007"/>
    <x v="108"/>
    <n v="0.18"/>
    <x v="2678"/>
    <s v="SO0996-PD0007"/>
    <x v="9"/>
    <s v="Golf"/>
  </r>
  <r>
    <s v="SO0997"/>
    <x v="633"/>
    <s v="PD0014"/>
    <x v="33"/>
    <n v="0.23"/>
    <x v="2679"/>
    <s v="SO0997-PD0014"/>
    <x v="4"/>
    <s v="Futsal"/>
  </r>
  <r>
    <s v="SO0997"/>
    <x v="633"/>
    <s v="PD0017"/>
    <x v="11"/>
    <n v="0.23"/>
    <x v="2680"/>
    <s v="SO0997-PD0017"/>
    <x v="17"/>
    <s v="Gym &amp; Fitness"/>
  </r>
  <r>
    <s v="SO0998"/>
    <x v="634"/>
    <s v="PD0017"/>
    <x v="75"/>
    <n v="0.09"/>
    <x v="2681"/>
    <s v="SO0998-PD0017"/>
    <x v="17"/>
    <s v="Gym &amp; Fitness"/>
  </r>
  <r>
    <s v="SO0998"/>
    <x v="634"/>
    <s v="PD0006"/>
    <x v="29"/>
    <n v="0.11"/>
    <x v="1261"/>
    <s v="SO0998-PD0006"/>
    <x v="13"/>
    <s v="Golf"/>
  </r>
  <r>
    <s v="SO0998"/>
    <x v="634"/>
    <s v="PD0011"/>
    <x v="26"/>
    <n v="0.25"/>
    <x v="2682"/>
    <s v="SO0998-PD0011"/>
    <x v="2"/>
    <s v="Bicycle"/>
  </r>
  <r>
    <s v="SO0998"/>
    <x v="634"/>
    <s v="PD0015"/>
    <x v="29"/>
    <n v="0.13"/>
    <x v="2683"/>
    <s v="SO0998-PD0015"/>
    <x v="1"/>
    <s v="Gym &amp; Fitness"/>
  </r>
  <r>
    <s v="SO0999"/>
    <x v="634"/>
    <s v="PD0017"/>
    <x v="27"/>
    <n v="0.22"/>
    <x v="2684"/>
    <s v="SO0999-PD0017"/>
    <x v="17"/>
    <s v="Gym &amp; Fitness"/>
  </r>
  <r>
    <s v="SO0999"/>
    <x v="634"/>
    <s v="PD0012"/>
    <x v="31"/>
    <n v="0.22"/>
    <x v="2685"/>
    <s v="SO0999-PD0012"/>
    <x v="7"/>
    <s v="Bicycle"/>
  </r>
  <r>
    <s v="SO0999"/>
    <x v="634"/>
    <s v="PD0007"/>
    <x v="63"/>
    <n v="0.23"/>
    <x v="2062"/>
    <s v="SO0999-PD0007"/>
    <x v="9"/>
    <s v="Golf"/>
  </r>
  <r>
    <s v="SO0999"/>
    <x v="634"/>
    <s v="PD0002"/>
    <x v="0"/>
    <n v="0.22"/>
    <x v="2686"/>
    <s v="SO0999-PD0002"/>
    <x v="0"/>
    <s v="Fishing Equipment"/>
  </r>
  <r>
    <s v="SO1000"/>
    <x v="635"/>
    <s v="PD0016"/>
    <x v="82"/>
    <n v="0.24"/>
    <x v="2687"/>
    <s v="SO1000-PD0016"/>
    <x v="18"/>
    <s v="Gym &amp; Fitness"/>
  </r>
  <r>
    <s v="SO1001"/>
    <x v="636"/>
    <s v="PD0018"/>
    <x v="113"/>
    <n v="0.12"/>
    <x v="2688"/>
    <s v="SO1001-PD0018"/>
    <x v="6"/>
    <s v="Gym &amp; Fitness"/>
  </r>
  <r>
    <s v="SO1002"/>
    <x v="636"/>
    <s v="PD0016"/>
    <x v="24"/>
    <n v="0.12"/>
    <x v="1010"/>
    <s v="SO1002-PD0016"/>
    <x v="18"/>
    <s v="Gym &amp; Fitness"/>
  </r>
  <r>
    <s v="SO1003"/>
    <x v="637"/>
    <s v="PD0018"/>
    <x v="29"/>
    <n v="0.23"/>
    <x v="2689"/>
    <s v="SO1003-PD0018"/>
    <x v="6"/>
    <s v="Gym &amp; Fitness"/>
  </r>
  <r>
    <s v="SO1003"/>
    <x v="637"/>
    <s v="PD0015"/>
    <x v="90"/>
    <n v="0.11"/>
    <x v="2690"/>
    <s v="SO1003-PD0015"/>
    <x v="1"/>
    <s v="Gym &amp; Fitness"/>
  </r>
  <r>
    <s v="SO1003"/>
    <x v="637"/>
    <s v="PD0002"/>
    <x v="8"/>
    <n v="0.23"/>
    <x v="2691"/>
    <s v="SO1003-PD0002"/>
    <x v="0"/>
    <s v="Fishing Equipment"/>
  </r>
  <r>
    <s v="SO1004"/>
    <x v="638"/>
    <s v="PD0013"/>
    <x v="31"/>
    <n v="0.11"/>
    <x v="2692"/>
    <s v="SO1004-PD0013"/>
    <x v="16"/>
    <s v="Basketball"/>
  </r>
  <r>
    <s v="SO1004"/>
    <x v="638"/>
    <s v="PD0019"/>
    <x v="39"/>
    <n v="0.06"/>
    <x v="2693"/>
    <s v="SO1004-PD0019"/>
    <x v="11"/>
    <s v="Gym &amp; Fitness"/>
  </r>
  <r>
    <s v="SO1004"/>
    <x v="638"/>
    <s v="PD0010"/>
    <x v="41"/>
    <n v="0.25"/>
    <x v="2694"/>
    <s v="SO1004-PD0010"/>
    <x v="5"/>
    <s v="Hiking &amp; Camping"/>
  </r>
  <r>
    <s v="SO1004"/>
    <x v="638"/>
    <s v="PD0012"/>
    <x v="99"/>
    <n v="0.25"/>
    <x v="2695"/>
    <s v="SO1004-PD0012"/>
    <x v="7"/>
    <s v="Bicycle"/>
  </r>
  <r>
    <s v="SO1004"/>
    <x v="638"/>
    <s v="PD0005"/>
    <x v="16"/>
    <n v="0.24"/>
    <x v="2696"/>
    <s v="SO1004-PD0005"/>
    <x v="19"/>
    <s v="Golf"/>
  </r>
  <r>
    <s v="SO1005"/>
    <x v="639"/>
    <s v="PD0004"/>
    <x v="19"/>
    <n v="7.0000000000000007E-2"/>
    <x v="2697"/>
    <s v="SO1005-PD0004"/>
    <x v="15"/>
    <s v="Billiard"/>
  </r>
  <r>
    <s v="SO1005"/>
    <x v="639"/>
    <s v="PD0018"/>
    <x v="109"/>
    <n v="0.12"/>
    <x v="2400"/>
    <s v="SO1005-PD0018"/>
    <x v="6"/>
    <s v="Gym &amp; Fitness"/>
  </r>
  <r>
    <s v="SO1006"/>
    <x v="639"/>
    <s v="PD0020"/>
    <x v="100"/>
    <n v="0.05"/>
    <x v="2698"/>
    <s v="SO1006-PD0020"/>
    <x v="8"/>
    <s v="Gym &amp; Fitness"/>
  </r>
  <r>
    <s v="SO1006"/>
    <x v="639"/>
    <s v="PD0010"/>
    <x v="70"/>
    <n v="0.16"/>
    <x v="2699"/>
    <s v="SO1006-PD0010"/>
    <x v="5"/>
    <s v="Hiking &amp; Camping"/>
  </r>
  <r>
    <s v="SO1007"/>
    <x v="640"/>
    <s v="PD0005"/>
    <x v="26"/>
    <n v="0.21"/>
    <x v="2700"/>
    <s v="SO1007-PD0005"/>
    <x v="19"/>
    <s v="Golf"/>
  </r>
  <r>
    <s v="SO1007"/>
    <x v="640"/>
    <s v="PD0015"/>
    <x v="116"/>
    <n v="0.15"/>
    <x v="2701"/>
    <s v="SO1007-PD0015"/>
    <x v="1"/>
    <s v="Gym &amp; Fitness"/>
  </r>
  <r>
    <s v="SO1008"/>
    <x v="640"/>
    <s v="PD0007"/>
    <x v="7"/>
    <n v="0.16"/>
    <x v="2702"/>
    <s v="SO1008-PD0007"/>
    <x v="9"/>
    <s v="Golf"/>
  </r>
  <r>
    <s v="SO1008"/>
    <x v="640"/>
    <s v="PD0001"/>
    <x v="24"/>
    <n v="0.09"/>
    <x v="1062"/>
    <s v="SO1008-PD0001"/>
    <x v="12"/>
    <s v="Fishing Equipment"/>
  </r>
  <r>
    <s v="SO1008"/>
    <x v="640"/>
    <s v="PD0018"/>
    <x v="118"/>
    <n v="0.14000000000000001"/>
    <x v="2703"/>
    <s v="SO1008-PD0018"/>
    <x v="6"/>
    <s v="Gym &amp; Fitness"/>
  </r>
  <r>
    <s v="SO1008"/>
    <x v="640"/>
    <s v="PD0002"/>
    <x v="35"/>
    <n v="0.08"/>
    <x v="2704"/>
    <s v="SO1008-PD0002"/>
    <x v="0"/>
    <s v="Fishing Equipment"/>
  </r>
  <r>
    <s v="SO1008"/>
    <x v="640"/>
    <s v="PD0010"/>
    <x v="98"/>
    <n v="7.0000000000000007E-2"/>
    <x v="2705"/>
    <s v="SO1008-PD0010"/>
    <x v="5"/>
    <s v="Hiking &amp; Camping"/>
  </r>
  <r>
    <s v="SO1009"/>
    <x v="641"/>
    <s v="PD0002"/>
    <x v="14"/>
    <n v="0.21"/>
    <x v="2706"/>
    <s v="SO1009-PD0002"/>
    <x v="0"/>
    <s v="Fishing Equipment"/>
  </r>
  <r>
    <s v="SO1009"/>
    <x v="641"/>
    <s v="PD0020"/>
    <x v="18"/>
    <n v="0.16"/>
    <x v="2707"/>
    <s v="SO1009-PD0020"/>
    <x v="8"/>
    <s v="Gym &amp; Fitness"/>
  </r>
  <r>
    <s v="SO1010"/>
    <x v="642"/>
    <s v="PD0013"/>
    <x v="66"/>
    <n v="0.09"/>
    <x v="2708"/>
    <s v="SO1010-PD0013"/>
    <x v="16"/>
    <s v="Basketball"/>
  </r>
  <r>
    <s v="SO1011"/>
    <x v="643"/>
    <s v="PD0003"/>
    <x v="114"/>
    <n v="0.06"/>
    <x v="2709"/>
    <s v="SO1011-PD0003"/>
    <x v="14"/>
    <s v="Billiard"/>
  </r>
  <r>
    <s v="SO1011"/>
    <x v="643"/>
    <s v="PD0019"/>
    <x v="5"/>
    <n v="0.2"/>
    <x v="2710"/>
    <s v="SO1011-PD0019"/>
    <x v="11"/>
    <s v="Gym &amp; Fitness"/>
  </r>
  <r>
    <s v="SO1012"/>
    <x v="644"/>
    <s v="PD0002"/>
    <x v="106"/>
    <n v="0.2"/>
    <x v="1269"/>
    <s v="SO1012-PD0002"/>
    <x v="0"/>
    <s v="Fishing Equipment"/>
  </r>
  <r>
    <s v="SO1012"/>
    <x v="644"/>
    <s v="PD0011"/>
    <x v="34"/>
    <n v="0.15"/>
    <x v="2711"/>
    <s v="SO1012-PD0011"/>
    <x v="2"/>
    <s v="Bicycle"/>
  </r>
  <r>
    <s v="SO1012"/>
    <x v="644"/>
    <s v="PD0010"/>
    <x v="48"/>
    <n v="0.2"/>
    <x v="2712"/>
    <s v="SO1012-PD0010"/>
    <x v="5"/>
    <s v="Hiking &amp; Camping"/>
  </r>
  <r>
    <s v="SO1012"/>
    <x v="644"/>
    <s v="PD0003"/>
    <x v="22"/>
    <n v="0.24"/>
    <x v="2713"/>
    <s v="SO1012-PD0003"/>
    <x v="14"/>
    <s v="Billiard"/>
  </r>
  <r>
    <s v="SO1012"/>
    <x v="644"/>
    <s v="PD0007"/>
    <x v="39"/>
    <n v="0.05"/>
    <x v="2714"/>
    <s v="SO1012-PD0007"/>
    <x v="9"/>
    <s v="Golf"/>
  </r>
  <r>
    <s v="SO1013"/>
    <x v="645"/>
    <s v="PD0012"/>
    <x v="65"/>
    <n v="0.25"/>
    <x v="2715"/>
    <s v="SO1013-PD0012"/>
    <x v="7"/>
    <s v="Bicycle"/>
  </r>
  <r>
    <s v="SO1013"/>
    <x v="645"/>
    <s v="PD0011"/>
    <x v="90"/>
    <n v="0.1"/>
    <x v="2716"/>
    <s v="SO1013-PD0011"/>
    <x v="2"/>
    <s v="Bicycle"/>
  </r>
  <r>
    <s v="SO1014"/>
    <x v="646"/>
    <s v="PD0011"/>
    <x v="37"/>
    <n v="0.06"/>
    <x v="2717"/>
    <s v="SO1014-PD0011"/>
    <x v="2"/>
    <s v="Bicycle"/>
  </r>
  <r>
    <s v="SO1014"/>
    <x v="646"/>
    <s v="PD0018"/>
    <x v="12"/>
    <n v="0.12"/>
    <x v="2718"/>
    <s v="SO1014-PD0018"/>
    <x v="6"/>
    <s v="Gym &amp; Fitness"/>
  </r>
  <r>
    <s v="SO1015"/>
    <x v="647"/>
    <s v="PD0005"/>
    <x v="89"/>
    <n v="0.13"/>
    <x v="2719"/>
    <s v="SO1015-PD0005"/>
    <x v="19"/>
    <s v="Golf"/>
  </r>
  <r>
    <s v="SO1015"/>
    <x v="647"/>
    <s v="PD0015"/>
    <x v="68"/>
    <n v="0.24"/>
    <x v="2720"/>
    <s v="SO1015-PD0015"/>
    <x v="1"/>
    <s v="Gym &amp; Fitness"/>
  </r>
  <r>
    <s v="SO1015"/>
    <x v="647"/>
    <s v="PD0004"/>
    <x v="77"/>
    <n v="0.23"/>
    <x v="2721"/>
    <s v="SO1015-PD0004"/>
    <x v="15"/>
    <s v="Billiard"/>
  </r>
  <r>
    <s v="SO1015"/>
    <x v="647"/>
    <s v="PD0001"/>
    <x v="2"/>
    <n v="0.13"/>
    <x v="2722"/>
    <s v="SO1015-PD0001"/>
    <x v="12"/>
    <s v="Fishing Equipment"/>
  </r>
  <r>
    <s v="SO1016"/>
    <x v="648"/>
    <s v="PD0002"/>
    <x v="1"/>
    <n v="0.25"/>
    <x v="2723"/>
    <s v="SO1016-PD0002"/>
    <x v="0"/>
    <s v="Fishing Equipment"/>
  </r>
  <r>
    <s v="SO1016"/>
    <x v="648"/>
    <s v="PD0009"/>
    <x v="83"/>
    <n v="0.12"/>
    <x v="2724"/>
    <s v="SO1016-PD0009"/>
    <x v="10"/>
    <s v="Hiking &amp; Camping"/>
  </r>
  <r>
    <s v="SO1016"/>
    <x v="648"/>
    <s v="PD0001"/>
    <x v="120"/>
    <n v="0.16"/>
    <x v="2725"/>
    <s v="SO1016-PD0001"/>
    <x v="12"/>
    <s v="Fishing Equipment"/>
  </r>
  <r>
    <s v="SO1017"/>
    <x v="648"/>
    <s v="PD0008"/>
    <x v="87"/>
    <n v="0.06"/>
    <x v="2726"/>
    <s v="SO1017-PD0008"/>
    <x v="3"/>
    <s v="Outdoors Sport"/>
  </r>
  <r>
    <s v="SO1017"/>
    <x v="648"/>
    <s v="PD0009"/>
    <x v="114"/>
    <n v="0.09"/>
    <x v="2727"/>
    <s v="SO1017-PD0009"/>
    <x v="10"/>
    <s v="Hiking &amp; Camping"/>
  </r>
  <r>
    <s v="SO1018"/>
    <x v="649"/>
    <s v="PD0003"/>
    <x v="70"/>
    <n v="0.18"/>
    <x v="2728"/>
    <s v="SO1018-PD0003"/>
    <x v="14"/>
    <s v="Billiard"/>
  </r>
  <r>
    <s v="SO1018"/>
    <x v="649"/>
    <s v="PD0004"/>
    <x v="21"/>
    <n v="0.2"/>
    <x v="2729"/>
    <s v="SO1018-PD0004"/>
    <x v="15"/>
    <s v="Billiard"/>
  </r>
  <r>
    <s v="SO1019"/>
    <x v="649"/>
    <s v="PD0002"/>
    <x v="100"/>
    <n v="0.24"/>
    <x v="2730"/>
    <s v="SO1019-PD0002"/>
    <x v="0"/>
    <s v="Fishing Equipment"/>
  </r>
  <r>
    <s v="SO1019"/>
    <x v="649"/>
    <s v="PD0008"/>
    <x v="26"/>
    <n v="0.13"/>
    <x v="757"/>
    <s v="SO1019-PD0008"/>
    <x v="3"/>
    <s v="Outdoors Sport"/>
  </r>
  <r>
    <s v="SO1019"/>
    <x v="649"/>
    <s v="PD0004"/>
    <x v="117"/>
    <n v="0.21"/>
    <x v="2731"/>
    <s v="SO1019-PD0004"/>
    <x v="15"/>
    <s v="Billiard"/>
  </r>
  <r>
    <s v="SO1020"/>
    <x v="649"/>
    <s v="PD0007"/>
    <x v="31"/>
    <n v="7.0000000000000007E-2"/>
    <x v="2732"/>
    <s v="SO1020-PD0007"/>
    <x v="9"/>
    <s v="Golf"/>
  </r>
  <r>
    <s v="SO1020"/>
    <x v="649"/>
    <s v="PD0015"/>
    <x v="96"/>
    <n v="0.05"/>
    <x v="2733"/>
    <s v="SO1020-PD0015"/>
    <x v="1"/>
    <s v="Gym &amp; Fitness"/>
  </r>
  <r>
    <s v="SO1020"/>
    <x v="649"/>
    <s v="PD0010"/>
    <x v="12"/>
    <n v="0.12"/>
    <x v="2734"/>
    <s v="SO1020-PD0010"/>
    <x v="5"/>
    <s v="Hiking &amp; Camping"/>
  </r>
  <r>
    <s v="SO1020"/>
    <x v="649"/>
    <s v="PD0003"/>
    <x v="40"/>
    <n v="0.23"/>
    <x v="2735"/>
    <s v="SO1020-PD0003"/>
    <x v="14"/>
    <s v="Billiard"/>
  </r>
  <r>
    <s v="SO1020"/>
    <x v="649"/>
    <s v="PD0013"/>
    <x v="80"/>
    <n v="0.1"/>
    <x v="1061"/>
    <s v="SO1020-PD0013"/>
    <x v="16"/>
    <s v="Basketball"/>
  </r>
  <r>
    <s v="SO1021"/>
    <x v="649"/>
    <s v="PD0016"/>
    <x v="105"/>
    <n v="0.2"/>
    <x v="2736"/>
    <s v="SO1021-PD0016"/>
    <x v="18"/>
    <s v="Gym &amp; Fitness"/>
  </r>
  <r>
    <s v="SO1021"/>
    <x v="649"/>
    <s v="PD0003"/>
    <x v="40"/>
    <n v="0.1"/>
    <x v="2737"/>
    <s v="SO1021-PD0003"/>
    <x v="14"/>
    <s v="Billiard"/>
  </r>
  <r>
    <s v="SO1021"/>
    <x v="649"/>
    <s v="PD0002"/>
    <x v="31"/>
    <n v="0.16"/>
    <x v="2738"/>
    <s v="SO1021-PD0002"/>
    <x v="0"/>
    <s v="Fishing Equipment"/>
  </r>
  <r>
    <s v="SO1022"/>
    <x v="650"/>
    <s v="PD0008"/>
    <x v="23"/>
    <n v="0.19"/>
    <x v="827"/>
    <s v="SO1022-PD0008"/>
    <x v="3"/>
    <s v="Outdoors Sport"/>
  </r>
  <r>
    <s v="SO1022"/>
    <x v="650"/>
    <s v="PD0001"/>
    <x v="77"/>
    <n v="0.13"/>
    <x v="2739"/>
    <s v="SO1022-PD0001"/>
    <x v="12"/>
    <s v="Fishing Equipment"/>
  </r>
  <r>
    <s v="SO1022"/>
    <x v="650"/>
    <s v="PD0010"/>
    <x v="7"/>
    <n v="0.18"/>
    <x v="2740"/>
    <s v="SO1022-PD0010"/>
    <x v="5"/>
    <s v="Hiking &amp; Camping"/>
  </r>
  <r>
    <s v="SO1023"/>
    <x v="651"/>
    <s v="PD0010"/>
    <x v="30"/>
    <n v="0.14000000000000001"/>
    <x v="2741"/>
    <s v="SO1023-PD0010"/>
    <x v="5"/>
    <s v="Hiking &amp; Camping"/>
  </r>
  <r>
    <s v="SO1023"/>
    <x v="651"/>
    <s v="PD0015"/>
    <x v="22"/>
    <n v="0.12"/>
    <x v="2742"/>
    <s v="SO1023-PD0015"/>
    <x v="1"/>
    <s v="Gym &amp; Fitness"/>
  </r>
  <r>
    <s v="SO1023"/>
    <x v="651"/>
    <s v="PD0007"/>
    <x v="5"/>
    <n v="0.22"/>
    <x v="2743"/>
    <s v="SO1023-PD0007"/>
    <x v="9"/>
    <s v="Golf"/>
  </r>
  <r>
    <s v="SO1024"/>
    <x v="651"/>
    <s v="PD0004"/>
    <x v="32"/>
    <n v="0.22"/>
    <x v="2744"/>
    <s v="SO1024-PD0004"/>
    <x v="15"/>
    <s v="Billiard"/>
  </r>
  <r>
    <s v="SO1024"/>
    <x v="651"/>
    <s v="PD0007"/>
    <x v="71"/>
    <n v="0.1"/>
    <x v="2745"/>
    <s v="SO1024-PD0007"/>
    <x v="9"/>
    <s v="Golf"/>
  </r>
  <r>
    <s v="SO1024"/>
    <x v="651"/>
    <s v="PD0019"/>
    <x v="120"/>
    <n v="0.18"/>
    <x v="2746"/>
    <s v="SO1024-PD0019"/>
    <x v="11"/>
    <s v="Gym &amp; Fitness"/>
  </r>
  <r>
    <s v="SO1025"/>
    <x v="652"/>
    <s v="PD0019"/>
    <x v="59"/>
    <n v="0.12"/>
    <x v="228"/>
    <s v="SO1025-PD0019"/>
    <x v="11"/>
    <s v="Gym &amp; Fitness"/>
  </r>
  <r>
    <s v="SO1026"/>
    <x v="652"/>
    <s v="PD0009"/>
    <x v="123"/>
    <n v="0.06"/>
    <x v="2747"/>
    <s v="SO1026-PD0009"/>
    <x v="10"/>
    <s v="Hiking &amp; Camping"/>
  </r>
  <r>
    <s v="SO1026"/>
    <x v="652"/>
    <s v="PD0005"/>
    <x v="67"/>
    <n v="0.19"/>
    <x v="2748"/>
    <s v="SO1026-PD0005"/>
    <x v="19"/>
    <s v="Golf"/>
  </r>
  <r>
    <s v="SO1026"/>
    <x v="652"/>
    <s v="PD0017"/>
    <x v="107"/>
    <n v="0.1"/>
    <x v="2749"/>
    <s v="SO1026-PD0017"/>
    <x v="17"/>
    <s v="Gym &amp; Fitness"/>
  </r>
  <r>
    <s v="SO1026"/>
    <x v="652"/>
    <s v="PD0016"/>
    <x v="23"/>
    <n v="0.12"/>
    <x v="2750"/>
    <s v="SO1026-PD0016"/>
    <x v="18"/>
    <s v="Gym &amp; Fitness"/>
  </r>
  <r>
    <s v="SO1026"/>
    <x v="652"/>
    <s v="PD0019"/>
    <x v="53"/>
    <n v="0.12"/>
    <x v="2751"/>
    <s v="SO1026-PD0019"/>
    <x v="11"/>
    <s v="Gym &amp; Fitness"/>
  </r>
  <r>
    <s v="SO1026"/>
    <x v="652"/>
    <s v="PD0011"/>
    <x v="27"/>
    <n v="0.16"/>
    <x v="2752"/>
    <s v="SO1026-PD0011"/>
    <x v="2"/>
    <s v="Bicycle"/>
  </r>
  <r>
    <s v="SO1028"/>
    <x v="653"/>
    <s v="PD0017"/>
    <x v="66"/>
    <n v="0.13"/>
    <x v="2753"/>
    <s v="SO1028-PD0017"/>
    <x v="17"/>
    <s v="Gym &amp; Fitness"/>
  </r>
  <r>
    <s v="SO1028"/>
    <x v="653"/>
    <s v="PD0006"/>
    <x v="79"/>
    <n v="0.17"/>
    <x v="2754"/>
    <s v="SO1028-PD0006"/>
    <x v="13"/>
    <s v="Golf"/>
  </r>
  <r>
    <s v="SO1028"/>
    <x v="653"/>
    <s v="PD0007"/>
    <x v="95"/>
    <n v="0.12"/>
    <x v="2755"/>
    <s v="SO1028-PD0007"/>
    <x v="9"/>
    <s v="Golf"/>
  </r>
  <r>
    <s v="SO0010"/>
    <x v="7"/>
    <s v="PD0017"/>
    <x v="84"/>
    <n v="0.22"/>
    <x v="2756"/>
    <s v="SO0010-PD0017"/>
    <x v="17"/>
    <s v="Gym &amp; Fitness"/>
  </r>
  <r>
    <s v="SO0010"/>
    <x v="7"/>
    <s v="PD0019"/>
    <x v="39"/>
    <n v="0.19"/>
    <x v="2757"/>
    <s v="SO0010-PD0019"/>
    <x v="11"/>
    <s v="Gym &amp; Fitness"/>
  </r>
  <r>
    <s v="SO0014"/>
    <x v="11"/>
    <s v="PD0013"/>
    <x v="124"/>
    <n v="0.11"/>
    <x v="2758"/>
    <s v="SO0014-PD0013"/>
    <x v="16"/>
    <s v="Basketball"/>
  </r>
  <r>
    <s v="SO0014"/>
    <x v="11"/>
    <s v="PD0014"/>
    <x v="46"/>
    <n v="0.24"/>
    <x v="2759"/>
    <s v="SO0014-PD0014"/>
    <x v="4"/>
    <s v="Futsal"/>
  </r>
  <r>
    <s v="SO0017"/>
    <x v="13"/>
    <s v="PD0001"/>
    <x v="64"/>
    <n v="0.18"/>
    <x v="2760"/>
    <s v="SO0017-PD0001"/>
    <x v="12"/>
    <s v="Fishing Equipment"/>
  </r>
  <r>
    <s v="SO0017"/>
    <x v="13"/>
    <s v="PD0002"/>
    <x v="25"/>
    <n v="0.06"/>
    <x v="2761"/>
    <s v="SO0017-PD0002"/>
    <x v="0"/>
    <s v="Fishing Equipment"/>
  </r>
  <r>
    <s v="SO0035"/>
    <x v="25"/>
    <s v="PD0017"/>
    <x v="40"/>
    <n v="0.22"/>
    <x v="2762"/>
    <s v="SO0035-PD0017"/>
    <x v="17"/>
    <s v="Gym &amp; Fitness"/>
  </r>
  <r>
    <s v="SO0035"/>
    <x v="25"/>
    <s v="PD0019"/>
    <x v="13"/>
    <n v="0.2"/>
    <x v="2763"/>
    <s v="SO0035-PD0019"/>
    <x v="11"/>
    <s v="Gym &amp; Fitness"/>
  </r>
  <r>
    <s v="SO0042"/>
    <x v="32"/>
    <s v="PD0001"/>
    <x v="62"/>
    <n v="0.25"/>
    <x v="1486"/>
    <s v="SO0042-PD0001"/>
    <x v="12"/>
    <s v="Fishing Equipment"/>
  </r>
  <r>
    <s v="SO0042"/>
    <x v="32"/>
    <s v="PD0002"/>
    <x v="39"/>
    <n v="0.23"/>
    <x v="2764"/>
    <s v="SO0042-PD0002"/>
    <x v="0"/>
    <s v="Fishing Equipment"/>
  </r>
  <r>
    <s v="SO0044"/>
    <x v="32"/>
    <s v="PD0005"/>
    <x v="52"/>
    <n v="0.05"/>
    <x v="2765"/>
    <s v="SO0044-PD0005"/>
    <x v="19"/>
    <s v="Golf"/>
  </r>
  <r>
    <s v="SO0044"/>
    <x v="32"/>
    <s v="PD0007"/>
    <x v="95"/>
    <n v="0.16"/>
    <x v="2766"/>
    <s v="SO0044-PD0007"/>
    <x v="9"/>
    <s v="Golf"/>
  </r>
  <r>
    <s v="SO0045"/>
    <x v="33"/>
    <s v="PD0002"/>
    <x v="111"/>
    <n v="0.25"/>
    <x v="2767"/>
    <s v="SO0045-PD0002"/>
    <x v="0"/>
    <s v="Fishing Equipment"/>
  </r>
  <r>
    <s v="SO0045"/>
    <x v="33"/>
    <s v="PD0001"/>
    <x v="110"/>
    <n v="0.22"/>
    <x v="2768"/>
    <s v="SO0045-PD0001"/>
    <x v="12"/>
    <s v="Fishing Equipment"/>
  </r>
  <r>
    <s v="SO0052"/>
    <x v="36"/>
    <s v="PD0019"/>
    <x v="59"/>
    <n v="0.06"/>
    <x v="2769"/>
    <s v="SO0052-PD0019"/>
    <x v="11"/>
    <s v="Gym &amp; Fitness"/>
  </r>
  <r>
    <s v="SO0052"/>
    <x v="36"/>
    <s v="PD0018"/>
    <x v="36"/>
    <n v="0.14000000000000001"/>
    <x v="2770"/>
    <s v="SO0052-PD0018"/>
    <x v="6"/>
    <s v="Gym &amp; Fitness"/>
  </r>
  <r>
    <s v="SO0052"/>
    <x v="36"/>
    <s v="PD0017"/>
    <x v="123"/>
    <n v="0.1"/>
    <x v="2771"/>
    <s v="SO0052-PD0017"/>
    <x v="17"/>
    <s v="Gym &amp; Fitness"/>
  </r>
  <r>
    <s v="SO0054"/>
    <x v="38"/>
    <s v="PD0008"/>
    <x v="111"/>
    <n v="0.17"/>
    <x v="2772"/>
    <s v="SO0054-PD0008"/>
    <x v="3"/>
    <s v="Outdoors Sport"/>
  </r>
  <r>
    <s v="SO0054"/>
    <x v="38"/>
    <s v="PD0010"/>
    <x v="26"/>
    <n v="0.25"/>
    <x v="2773"/>
    <s v="SO0054-PD0010"/>
    <x v="5"/>
    <s v="Hiking &amp; Camping"/>
  </r>
  <r>
    <s v="SO0055"/>
    <x v="39"/>
    <s v="PD0004"/>
    <x v="76"/>
    <n v="0.23"/>
    <x v="2774"/>
    <s v="SO0055-PD0004"/>
    <x v="15"/>
    <s v="Billiard"/>
  </r>
  <r>
    <s v="SO0055"/>
    <x v="39"/>
    <s v="PD0003"/>
    <x v="40"/>
    <n v="0.24"/>
    <x v="2775"/>
    <s v="SO0055-PD0003"/>
    <x v="14"/>
    <s v="Billiard"/>
  </r>
  <r>
    <s v="SO0063"/>
    <x v="654"/>
    <s v="PD0005"/>
    <x v="68"/>
    <n v="0.12"/>
    <x v="2776"/>
    <s v="SO0063-PD0005"/>
    <x v="19"/>
    <s v="Golf"/>
  </r>
  <r>
    <s v="SO0063"/>
    <x v="654"/>
    <s v="PD0007"/>
    <x v="84"/>
    <n v="7.0000000000000007E-2"/>
    <x v="2777"/>
    <s v="SO0063-PD0007"/>
    <x v="9"/>
    <s v="Golf"/>
  </r>
  <r>
    <s v="SO0069"/>
    <x v="48"/>
    <s v="PD0007"/>
    <x v="13"/>
    <n v="0.12"/>
    <x v="2378"/>
    <s v="SO0069-PD0007"/>
    <x v="9"/>
    <s v="Golf"/>
  </r>
  <r>
    <s v="SO0069"/>
    <x v="48"/>
    <s v="PD0005"/>
    <x v="71"/>
    <n v="0.17"/>
    <x v="2778"/>
    <s v="SO0069-PD0005"/>
    <x v="19"/>
    <s v="Golf"/>
  </r>
  <r>
    <s v="SO0081"/>
    <x v="56"/>
    <s v="PD0014"/>
    <x v="97"/>
    <n v="0.23"/>
    <x v="2779"/>
    <s v="SO0081-PD0014"/>
    <x v="4"/>
    <s v="Futsal"/>
  </r>
  <r>
    <s v="SO0081"/>
    <x v="56"/>
    <s v="PD0013"/>
    <x v="84"/>
    <n v="0.15"/>
    <x v="2780"/>
    <s v="SO0081-PD0013"/>
    <x v="16"/>
    <s v="Basketball"/>
  </r>
  <r>
    <s v="SO0092"/>
    <x v="63"/>
    <s v="PD0020"/>
    <x v="26"/>
    <n v="7.0000000000000007E-2"/>
    <x v="468"/>
    <s v="SO0092-PD0020"/>
    <x v="8"/>
    <s v="Gym &amp; Fitness"/>
  </r>
  <r>
    <s v="SO0092"/>
    <x v="63"/>
    <s v="PD0019"/>
    <x v="39"/>
    <n v="0.1"/>
    <x v="2781"/>
    <s v="SO0092-PD0019"/>
    <x v="11"/>
    <s v="Gym &amp; Fitness"/>
  </r>
  <r>
    <s v="SO0101"/>
    <x v="68"/>
    <s v="PD0013"/>
    <x v="66"/>
    <n v="0.18"/>
    <x v="2782"/>
    <s v="SO0101-PD0013"/>
    <x v="16"/>
    <s v="Basketball"/>
  </r>
  <r>
    <s v="SO0101"/>
    <x v="68"/>
    <s v="PD0014"/>
    <x v="111"/>
    <n v="0.05"/>
    <x v="2783"/>
    <s v="SO0101-PD0014"/>
    <x v="4"/>
    <s v="Futsal"/>
  </r>
  <r>
    <s v="SO0103"/>
    <x v="70"/>
    <s v="PD0011"/>
    <x v="7"/>
    <n v="0.09"/>
    <x v="2784"/>
    <s v="SO0103-PD0011"/>
    <x v="2"/>
    <s v="Bicycle"/>
  </r>
  <r>
    <s v="SO0103"/>
    <x v="70"/>
    <s v="PD0008"/>
    <x v="68"/>
    <n v="0.24"/>
    <x v="2785"/>
    <s v="SO0103-PD0008"/>
    <x v="3"/>
    <s v="Outdoors Sport"/>
  </r>
  <r>
    <s v="SO0103"/>
    <x v="70"/>
    <s v="PD0009"/>
    <x v="32"/>
    <n v="0.18"/>
    <x v="2786"/>
    <s v="SO0103-PD0009"/>
    <x v="10"/>
    <s v="Hiking &amp; Camping"/>
  </r>
  <r>
    <s v="SO0103"/>
    <x v="70"/>
    <s v="PD0012"/>
    <x v="49"/>
    <n v="0.15"/>
    <x v="2787"/>
    <s v="SO0103-PD0012"/>
    <x v="7"/>
    <s v="Bicycle"/>
  </r>
  <r>
    <s v="SO0105"/>
    <x v="71"/>
    <s v="PD0001"/>
    <x v="24"/>
    <n v="0.17"/>
    <x v="2788"/>
    <s v="SO0105-PD0001"/>
    <x v="12"/>
    <s v="Fishing Equipment"/>
  </r>
  <r>
    <s v="SO0105"/>
    <x v="71"/>
    <s v="PD0002"/>
    <x v="65"/>
    <n v="0.13"/>
    <x v="2789"/>
    <s v="SO0105-PD0002"/>
    <x v="0"/>
    <s v="Fishing Equipment"/>
  </r>
  <r>
    <s v="SO0112"/>
    <x v="655"/>
    <s v="PD0017"/>
    <x v="21"/>
    <n v="0.12"/>
    <x v="2790"/>
    <s v="SO0112-PD0017"/>
    <x v="17"/>
    <s v="Gym &amp; Fitness"/>
  </r>
  <r>
    <s v="SO0112"/>
    <x v="655"/>
    <s v="PD0019"/>
    <x v="13"/>
    <n v="0.22"/>
    <x v="2791"/>
    <s v="SO0112-PD0019"/>
    <x v="11"/>
    <s v="Gym &amp; Fitness"/>
  </r>
  <r>
    <s v="SO0112"/>
    <x v="655"/>
    <s v="PD0020"/>
    <x v="50"/>
    <n v="0.15"/>
    <x v="2792"/>
    <s v="SO0112-PD0020"/>
    <x v="8"/>
    <s v="Gym &amp; Fitness"/>
  </r>
  <r>
    <s v="SO0119"/>
    <x v="80"/>
    <s v="PD0013"/>
    <x v="88"/>
    <n v="0.16"/>
    <x v="2793"/>
    <s v="SO0119-PD0013"/>
    <x v="16"/>
    <s v="Basketball"/>
  </r>
  <r>
    <s v="SO0119"/>
    <x v="80"/>
    <s v="PD0014"/>
    <x v="24"/>
    <n v="0.05"/>
    <x v="2794"/>
    <s v="SO0119-PD0014"/>
    <x v="4"/>
    <s v="Futsal"/>
  </r>
  <r>
    <s v="SO0120"/>
    <x v="81"/>
    <s v="PD0009"/>
    <x v="114"/>
    <n v="0.08"/>
    <x v="2795"/>
    <s v="SO0120-PD0009"/>
    <x v="10"/>
    <s v="Hiking &amp; Camping"/>
  </r>
  <r>
    <s v="SO0120"/>
    <x v="81"/>
    <s v="PD0008"/>
    <x v="111"/>
    <n v="0.16"/>
    <x v="2796"/>
    <s v="SO0120-PD0008"/>
    <x v="3"/>
    <s v="Outdoors Sport"/>
  </r>
  <r>
    <s v="SO0122"/>
    <x v="81"/>
    <s v="PD0007"/>
    <x v="1"/>
    <n v="0.16"/>
    <x v="2797"/>
    <s v="SO0122-PD0007"/>
    <x v="9"/>
    <s v="Golf"/>
  </r>
  <r>
    <s v="SO0122"/>
    <x v="81"/>
    <s v="PD0005"/>
    <x v="110"/>
    <n v="0.18"/>
    <x v="1790"/>
    <s v="SO0122-PD0005"/>
    <x v="19"/>
    <s v="Golf"/>
  </r>
  <r>
    <s v="SO0122"/>
    <x v="81"/>
    <s v="PD0011"/>
    <x v="91"/>
    <n v="0.19"/>
    <x v="2798"/>
    <s v="SO0122-PD0011"/>
    <x v="2"/>
    <s v="Bicycle"/>
  </r>
  <r>
    <s v="SO0122"/>
    <x v="81"/>
    <s v="PD0012"/>
    <x v="27"/>
    <n v="0.2"/>
    <x v="2799"/>
    <s v="SO0122-PD0012"/>
    <x v="7"/>
    <s v="Bicycle"/>
  </r>
  <r>
    <s v="SO0129"/>
    <x v="85"/>
    <s v="PD0019"/>
    <x v="96"/>
    <n v="0.23"/>
    <x v="2800"/>
    <s v="SO0129-PD0019"/>
    <x v="11"/>
    <s v="Gym &amp; Fitness"/>
  </r>
  <r>
    <s v="SO0129"/>
    <x v="85"/>
    <s v="PD0018"/>
    <x v="68"/>
    <n v="0.05"/>
    <x v="2801"/>
    <s v="SO0129-PD0018"/>
    <x v="6"/>
    <s v="Gym &amp; Fitness"/>
  </r>
  <r>
    <s v="SO0131"/>
    <x v="87"/>
    <s v="PD0014"/>
    <x v="15"/>
    <n v="7.0000000000000007E-2"/>
    <x v="2802"/>
    <s v="SO0131-PD0014"/>
    <x v="4"/>
    <s v="Futsal"/>
  </r>
  <r>
    <s v="SO0131"/>
    <x v="87"/>
    <s v="PD0013"/>
    <x v="20"/>
    <n v="0.22"/>
    <x v="2803"/>
    <s v="SO0131-PD0013"/>
    <x v="16"/>
    <s v="Basketball"/>
  </r>
  <r>
    <s v="SO0137"/>
    <x v="92"/>
    <s v="PD0001"/>
    <x v="42"/>
    <n v="0.06"/>
    <x v="2804"/>
    <s v="SO0137-PD0001"/>
    <x v="12"/>
    <s v="Fishing Equipment"/>
  </r>
  <r>
    <s v="SO0137"/>
    <x v="92"/>
    <s v="PD0002"/>
    <x v="30"/>
    <n v="0.1"/>
    <x v="2805"/>
    <s v="SO0137-PD0002"/>
    <x v="0"/>
    <s v="Fishing Equipment"/>
  </r>
  <r>
    <s v="SO0138"/>
    <x v="93"/>
    <s v="PD0006"/>
    <x v="13"/>
    <n v="0.09"/>
    <x v="2806"/>
    <s v="SO0138-PD0006"/>
    <x v="13"/>
    <s v="Golf"/>
  </r>
  <r>
    <s v="SO0138"/>
    <x v="93"/>
    <s v="PD0005"/>
    <x v="94"/>
    <n v="0.1"/>
    <x v="2807"/>
    <s v="SO0138-PD0005"/>
    <x v="19"/>
    <s v="Golf"/>
  </r>
  <r>
    <s v="SO0146"/>
    <x v="99"/>
    <s v="PD0014"/>
    <x v="45"/>
    <n v="0.11"/>
    <x v="2808"/>
    <s v="SO0146-PD0014"/>
    <x v="4"/>
    <s v="Futsal"/>
  </r>
  <r>
    <s v="SO0146"/>
    <x v="99"/>
    <s v="PD0013"/>
    <x v="83"/>
    <n v="0.05"/>
    <x v="2809"/>
    <s v="SO0146-PD0013"/>
    <x v="16"/>
    <s v="Basketball"/>
  </r>
  <r>
    <s v="SO0151"/>
    <x v="102"/>
    <s v="PD0010"/>
    <x v="94"/>
    <n v="0.19"/>
    <x v="2810"/>
    <s v="SO0151-PD0010"/>
    <x v="5"/>
    <s v="Hiking &amp; Camping"/>
  </r>
  <r>
    <s v="SO0151"/>
    <x v="102"/>
    <s v="PD0009"/>
    <x v="59"/>
    <n v="0.05"/>
    <x v="2811"/>
    <s v="SO0151-PD0009"/>
    <x v="10"/>
    <s v="Hiking &amp; Camping"/>
  </r>
  <r>
    <s v="SO0158"/>
    <x v="106"/>
    <s v="PD0010"/>
    <x v="31"/>
    <n v="0.11"/>
    <x v="2812"/>
    <s v="SO0158-PD0010"/>
    <x v="5"/>
    <s v="Hiking &amp; Camping"/>
  </r>
  <r>
    <s v="SO0158"/>
    <x v="106"/>
    <s v="PD0009"/>
    <x v="123"/>
    <n v="0.15"/>
    <x v="2813"/>
    <s v="SO0158-PD0009"/>
    <x v="10"/>
    <s v="Hiking &amp; Camping"/>
  </r>
  <r>
    <s v="SO0161"/>
    <x v="107"/>
    <s v="PD0010"/>
    <x v="41"/>
    <n v="0.25"/>
    <x v="2694"/>
    <s v="SO0161-PD0010"/>
    <x v="5"/>
    <s v="Hiking &amp; Camping"/>
  </r>
  <r>
    <s v="SO0161"/>
    <x v="107"/>
    <s v="PD0017"/>
    <x v="61"/>
    <n v="0.14000000000000001"/>
    <x v="2814"/>
    <s v="SO0161-PD0017"/>
    <x v="17"/>
    <s v="Gym &amp; Fitness"/>
  </r>
  <r>
    <s v="SO0161"/>
    <x v="107"/>
    <s v="PD0018"/>
    <x v="13"/>
    <n v="0.23"/>
    <x v="2815"/>
    <s v="SO0161-PD0018"/>
    <x v="6"/>
    <s v="Gym &amp; Fitness"/>
  </r>
  <r>
    <s v="SO0161"/>
    <x v="107"/>
    <s v="PD0020"/>
    <x v="63"/>
    <n v="0.17"/>
    <x v="2816"/>
    <s v="SO0161-PD0020"/>
    <x v="8"/>
    <s v="Gym &amp; Fitness"/>
  </r>
  <r>
    <s v="SO0161"/>
    <x v="107"/>
    <s v="PD0009"/>
    <x v="54"/>
    <n v="0.18"/>
    <x v="1900"/>
    <s v="SO0161-PD0009"/>
    <x v="10"/>
    <s v="Hiking &amp; Camping"/>
  </r>
  <r>
    <s v="SO0161"/>
    <x v="107"/>
    <s v="PD0019"/>
    <x v="105"/>
    <n v="0.17"/>
    <x v="2817"/>
    <s v="SO0161-PD0019"/>
    <x v="11"/>
    <s v="Gym &amp; Fitness"/>
  </r>
  <r>
    <s v="SO0162"/>
    <x v="108"/>
    <s v="PD0006"/>
    <x v="63"/>
    <n v="0.16"/>
    <x v="2818"/>
    <s v="SO0162-PD0006"/>
    <x v="13"/>
    <s v="Golf"/>
  </r>
  <r>
    <s v="SO0162"/>
    <x v="108"/>
    <s v="PD0005"/>
    <x v="51"/>
    <n v="0.13"/>
    <x v="1267"/>
    <s v="SO0162-PD0005"/>
    <x v="19"/>
    <s v="Golf"/>
  </r>
  <r>
    <s v="SO0163"/>
    <x v="108"/>
    <s v="PD0001"/>
    <x v="87"/>
    <n v="0.17"/>
    <x v="2819"/>
    <s v="SO0163-PD0001"/>
    <x v="12"/>
    <s v="Fishing Equipment"/>
  </r>
  <r>
    <s v="SO0163"/>
    <x v="108"/>
    <s v="PD0002"/>
    <x v="79"/>
    <n v="0.14000000000000001"/>
    <x v="2820"/>
    <s v="SO0163-PD0002"/>
    <x v="0"/>
    <s v="Fishing Equipment"/>
  </r>
  <r>
    <s v="SO0167"/>
    <x v="110"/>
    <s v="PD0004"/>
    <x v="120"/>
    <n v="0.11"/>
    <x v="637"/>
    <s v="SO0167-PD0004"/>
    <x v="15"/>
    <s v="Billiard"/>
  </r>
  <r>
    <s v="SO0167"/>
    <x v="110"/>
    <s v="PD0003"/>
    <x v="56"/>
    <n v="0.2"/>
    <x v="2821"/>
    <s v="SO0167-PD0003"/>
    <x v="14"/>
    <s v="Billiard"/>
  </r>
  <r>
    <s v="SO0171"/>
    <x v="113"/>
    <s v="PD0009"/>
    <x v="30"/>
    <n v="7.0000000000000007E-2"/>
    <x v="2822"/>
    <s v="SO0171-PD0009"/>
    <x v="10"/>
    <s v="Hiking &amp; Camping"/>
  </r>
  <r>
    <s v="SO0171"/>
    <x v="113"/>
    <s v="PD0008"/>
    <x v="35"/>
    <n v="0.06"/>
    <x v="2823"/>
    <s v="SO0171-PD0008"/>
    <x v="3"/>
    <s v="Outdoors Sport"/>
  </r>
  <r>
    <s v="SO0174"/>
    <x v="115"/>
    <s v="PD0002"/>
    <x v="28"/>
    <n v="0.23"/>
    <x v="2824"/>
    <s v="SO0174-PD0002"/>
    <x v="0"/>
    <s v="Fishing Equipment"/>
  </r>
  <r>
    <s v="SO0174"/>
    <x v="115"/>
    <s v="PD0008"/>
    <x v="38"/>
    <n v="0.17"/>
    <x v="2825"/>
    <s v="SO0174-PD0008"/>
    <x v="3"/>
    <s v="Outdoors Sport"/>
  </r>
  <r>
    <s v="SO0180"/>
    <x v="120"/>
    <s v="PD0020"/>
    <x v="41"/>
    <n v="0.09"/>
    <x v="796"/>
    <s v="SO0180-PD0020"/>
    <x v="8"/>
    <s v="Gym &amp; Fitness"/>
  </r>
  <r>
    <s v="SO0180"/>
    <x v="120"/>
    <s v="PD0018"/>
    <x v="62"/>
    <n v="0.17"/>
    <x v="2826"/>
    <s v="SO0180-PD0018"/>
    <x v="6"/>
    <s v="Gym &amp; Fitness"/>
  </r>
  <r>
    <s v="SO0183"/>
    <x v="122"/>
    <s v="PD0015"/>
    <x v="1"/>
    <n v="0.18"/>
    <x v="2827"/>
    <s v="SO0183-PD0015"/>
    <x v="1"/>
    <s v="Gym &amp; Fitness"/>
  </r>
  <r>
    <s v="SO0183"/>
    <x v="122"/>
    <s v="PD0020"/>
    <x v="5"/>
    <n v="0.13"/>
    <x v="2828"/>
    <s v="SO0183-PD0020"/>
    <x v="8"/>
    <s v="Gym &amp; Fitness"/>
  </r>
  <r>
    <s v="SO0184"/>
    <x v="122"/>
    <s v="PD0013"/>
    <x v="62"/>
    <n v="7.0000000000000007E-2"/>
    <x v="2829"/>
    <s v="SO0184-PD0013"/>
    <x v="16"/>
    <s v="Basketball"/>
  </r>
  <r>
    <s v="SO0184"/>
    <x v="122"/>
    <s v="PD0014"/>
    <x v="40"/>
    <n v="0.2"/>
    <x v="2830"/>
    <s v="SO0184-PD0014"/>
    <x v="4"/>
    <s v="Futsal"/>
  </r>
  <r>
    <s v="SO0188"/>
    <x v="125"/>
    <s v="PD0017"/>
    <x v="8"/>
    <n v="0.13"/>
    <x v="2831"/>
    <s v="SO0188-PD0017"/>
    <x v="17"/>
    <s v="Gym &amp; Fitness"/>
  </r>
  <r>
    <s v="SO0188"/>
    <x v="125"/>
    <s v="PD0019"/>
    <x v="8"/>
    <n v="0.14000000000000001"/>
    <x v="2832"/>
    <s v="SO0188-PD0019"/>
    <x v="11"/>
    <s v="Gym &amp; Fitness"/>
  </r>
  <r>
    <s v="SO0198"/>
    <x v="131"/>
    <s v="PD0008"/>
    <x v="75"/>
    <n v="0.15"/>
    <x v="2833"/>
    <s v="SO0198-PD0008"/>
    <x v="3"/>
    <s v="Outdoors Sport"/>
  </r>
  <r>
    <s v="SO0198"/>
    <x v="131"/>
    <s v="PD0010"/>
    <x v="61"/>
    <n v="0.12"/>
    <x v="2834"/>
    <s v="SO0198-PD0010"/>
    <x v="5"/>
    <s v="Hiking &amp; Camping"/>
  </r>
  <r>
    <s v="SO0207"/>
    <x v="137"/>
    <s v="PD0009"/>
    <x v="120"/>
    <n v="0.11"/>
    <x v="2835"/>
    <s v="SO0207-PD0009"/>
    <x v="10"/>
    <s v="Hiking &amp; Camping"/>
  </r>
  <r>
    <s v="SO0207"/>
    <x v="137"/>
    <s v="PD0004"/>
    <x v="2"/>
    <n v="7.0000000000000007E-2"/>
    <x v="2836"/>
    <s v="SO0207-PD0004"/>
    <x v="15"/>
    <s v="Billiard"/>
  </r>
  <r>
    <s v="SO0207"/>
    <x v="137"/>
    <s v="PD0010"/>
    <x v="117"/>
    <n v="0.1"/>
    <x v="2837"/>
    <s v="SO0207-PD0010"/>
    <x v="5"/>
    <s v="Hiking &amp; Camping"/>
  </r>
  <r>
    <s v="SO0207"/>
    <x v="137"/>
    <s v="PD0003"/>
    <x v="86"/>
    <n v="0.22"/>
    <x v="2838"/>
    <s v="SO0207-PD0003"/>
    <x v="14"/>
    <s v="Billiard"/>
  </r>
  <r>
    <s v="SO0208"/>
    <x v="138"/>
    <s v="PD0002"/>
    <x v="12"/>
    <n v="0.14000000000000001"/>
    <x v="2839"/>
    <s v="SO0208-PD0002"/>
    <x v="0"/>
    <s v="Fishing Equipment"/>
  </r>
  <r>
    <s v="SO0208"/>
    <x v="138"/>
    <s v="PD0008"/>
    <x v="11"/>
    <n v="0.15"/>
    <x v="2840"/>
    <s v="SO0208-PD0008"/>
    <x v="3"/>
    <s v="Outdoors Sport"/>
  </r>
  <r>
    <s v="SO0210"/>
    <x v="140"/>
    <s v="PD0020"/>
    <x v="122"/>
    <n v="0.09"/>
    <x v="2841"/>
    <s v="SO0210-PD0020"/>
    <x v="8"/>
    <s v="Gym &amp; Fitness"/>
  </r>
  <r>
    <s v="SO0210"/>
    <x v="140"/>
    <s v="PD0004"/>
    <x v="45"/>
    <n v="0.06"/>
    <x v="2842"/>
    <s v="SO0210-PD0004"/>
    <x v="15"/>
    <s v="Billiard"/>
  </r>
  <r>
    <s v="SO0210"/>
    <x v="140"/>
    <s v="PD0003"/>
    <x v="89"/>
    <n v="0.17"/>
    <x v="2843"/>
    <s v="SO0210-PD0003"/>
    <x v="14"/>
    <s v="Billiard"/>
  </r>
  <r>
    <s v="SO0211"/>
    <x v="140"/>
    <s v="PD0020"/>
    <x v="59"/>
    <n v="0.24"/>
    <x v="2844"/>
    <s v="SO0211-PD0020"/>
    <x v="8"/>
    <s v="Gym &amp; Fitness"/>
  </r>
  <r>
    <s v="SO0211"/>
    <x v="140"/>
    <s v="PD0018"/>
    <x v="74"/>
    <n v="0.22"/>
    <x v="2845"/>
    <s v="SO0211-PD0018"/>
    <x v="6"/>
    <s v="Gym &amp; Fitness"/>
  </r>
  <r>
    <s v="SO0212"/>
    <x v="141"/>
    <s v="PD0003"/>
    <x v="27"/>
    <n v="0.19"/>
    <x v="2846"/>
    <s v="SO0212-PD0003"/>
    <x v="14"/>
    <s v="Billiard"/>
  </r>
  <r>
    <s v="SO0212"/>
    <x v="141"/>
    <s v="PD0004"/>
    <x v="52"/>
    <n v="0.2"/>
    <x v="2847"/>
    <s v="SO0212-PD0004"/>
    <x v="15"/>
    <s v="Billiard"/>
  </r>
  <r>
    <s v="SO0224"/>
    <x v="146"/>
    <s v="PD0012"/>
    <x v="49"/>
    <n v="0.14000000000000001"/>
    <x v="2848"/>
    <s v="SO0224-PD0012"/>
    <x v="7"/>
    <s v="Bicycle"/>
  </r>
  <r>
    <s v="SO0224"/>
    <x v="146"/>
    <s v="PD0011"/>
    <x v="7"/>
    <n v="0.1"/>
    <x v="2849"/>
    <s v="SO0224-PD0011"/>
    <x v="2"/>
    <s v="Bicycle"/>
  </r>
  <r>
    <s v="SO0230"/>
    <x v="150"/>
    <s v="PD0001"/>
    <x v="71"/>
    <n v="0.2"/>
    <x v="2850"/>
    <s v="SO0230-PD0001"/>
    <x v="12"/>
    <s v="Fishing Equipment"/>
  </r>
  <r>
    <s v="SO0230"/>
    <x v="150"/>
    <s v="PD0002"/>
    <x v="121"/>
    <n v="0.16"/>
    <x v="2851"/>
    <s v="SO0230-PD0002"/>
    <x v="0"/>
    <s v="Fishing Equipment"/>
  </r>
  <r>
    <s v="SO0233"/>
    <x v="153"/>
    <s v="PD0004"/>
    <x v="120"/>
    <n v="0.09"/>
    <x v="2852"/>
    <s v="SO0233-PD0004"/>
    <x v="15"/>
    <s v="Billiard"/>
  </r>
  <r>
    <s v="SO0233"/>
    <x v="153"/>
    <s v="PD0003"/>
    <x v="15"/>
    <n v="0.08"/>
    <x v="2853"/>
    <s v="SO0233-PD0003"/>
    <x v="14"/>
    <s v="Billiard"/>
  </r>
  <r>
    <s v="SO0247"/>
    <x v="162"/>
    <s v="PD0019"/>
    <x v="104"/>
    <n v="7.0000000000000007E-2"/>
    <x v="2854"/>
    <s v="SO0247-PD0019"/>
    <x v="11"/>
    <s v="Gym &amp; Fitness"/>
  </r>
  <r>
    <s v="SO0247"/>
    <x v="162"/>
    <s v="PD0017"/>
    <x v="11"/>
    <n v="0.17"/>
    <x v="2855"/>
    <s v="SO0247-PD0017"/>
    <x v="17"/>
    <s v="Gym &amp; Fitness"/>
  </r>
  <r>
    <s v="SO0258"/>
    <x v="171"/>
    <s v="PD0020"/>
    <x v="62"/>
    <n v="0.15"/>
    <x v="280"/>
    <s v="SO0258-PD0020"/>
    <x v="8"/>
    <s v="Gym &amp; Fitness"/>
  </r>
  <r>
    <s v="SO0258"/>
    <x v="171"/>
    <s v="PD0015"/>
    <x v="42"/>
    <n v="0.19"/>
    <x v="2856"/>
    <s v="SO0258-PD0015"/>
    <x v="1"/>
    <s v="Gym &amp; Fitness"/>
  </r>
  <r>
    <s v="SO0260"/>
    <x v="171"/>
    <s v="PD0010"/>
    <x v="81"/>
    <n v="0.15"/>
    <x v="2857"/>
    <s v="SO0260-PD0010"/>
    <x v="5"/>
    <s v="Hiking &amp; Camping"/>
  </r>
  <r>
    <s v="SO0260"/>
    <x v="171"/>
    <s v="PD0008"/>
    <x v="124"/>
    <n v="0.24"/>
    <x v="2858"/>
    <s v="SO0260-PD0008"/>
    <x v="3"/>
    <s v="Outdoors Sport"/>
  </r>
  <r>
    <s v="SO0260"/>
    <x v="171"/>
    <s v="PD0009"/>
    <x v="30"/>
    <n v="0.15"/>
    <x v="2859"/>
    <s v="SO0260-PD0009"/>
    <x v="10"/>
    <s v="Hiking &amp; Camping"/>
  </r>
  <r>
    <s v="SO0269"/>
    <x v="177"/>
    <s v="PD0015"/>
    <x v="55"/>
    <n v="7.0000000000000007E-2"/>
    <x v="2860"/>
    <s v="SO0269-PD0015"/>
    <x v="1"/>
    <s v="Gym &amp; Fitness"/>
  </r>
  <r>
    <s v="SO0269"/>
    <x v="177"/>
    <s v="PD0018"/>
    <x v="19"/>
    <n v="0.17"/>
    <x v="2861"/>
    <s v="SO0269-PD0018"/>
    <x v="6"/>
    <s v="Gym &amp; Fitness"/>
  </r>
  <r>
    <s v="SO0275"/>
    <x v="656"/>
    <s v="PD0013"/>
    <x v="6"/>
    <n v="0.12"/>
    <x v="2862"/>
    <s v="SO0275-PD0013"/>
    <x v="16"/>
    <s v="Basketball"/>
  </r>
  <r>
    <s v="SO0275"/>
    <x v="656"/>
    <s v="PD0014"/>
    <x v="13"/>
    <n v="0.19"/>
    <x v="2863"/>
    <s v="SO0275-PD0014"/>
    <x v="4"/>
    <s v="Futsal"/>
  </r>
  <r>
    <s v="SO0281"/>
    <x v="183"/>
    <s v="PD0002"/>
    <x v="0"/>
    <n v="0.17"/>
    <x v="2864"/>
    <s v="SO0281-PD0002"/>
    <x v="0"/>
    <s v="Fishing Equipment"/>
  </r>
  <r>
    <s v="SO0281"/>
    <x v="183"/>
    <s v="PD0008"/>
    <x v="28"/>
    <n v="0.13"/>
    <x v="2865"/>
    <s v="SO0281-PD0008"/>
    <x v="3"/>
    <s v="Outdoors Sport"/>
  </r>
  <r>
    <s v="SO0282"/>
    <x v="183"/>
    <s v="PD0010"/>
    <x v="110"/>
    <n v="0.06"/>
    <x v="264"/>
    <s v="SO0282-PD0010"/>
    <x v="5"/>
    <s v="Hiking &amp; Camping"/>
  </r>
  <r>
    <s v="SO0282"/>
    <x v="183"/>
    <s v="PD0009"/>
    <x v="73"/>
    <n v="0.13"/>
    <x v="2866"/>
    <s v="SO0282-PD0009"/>
    <x v="10"/>
    <s v="Hiking &amp; Camping"/>
  </r>
  <r>
    <s v="SO0284"/>
    <x v="183"/>
    <s v="PD0016"/>
    <x v="75"/>
    <n v="0.19"/>
    <x v="2867"/>
    <s v="SO0284-PD0016"/>
    <x v="18"/>
    <s v="Gym &amp; Fitness"/>
  </r>
  <r>
    <s v="SO0284"/>
    <x v="183"/>
    <s v="PD0018"/>
    <x v="7"/>
    <n v="0.15"/>
    <x v="2868"/>
    <s v="SO0284-PD0018"/>
    <x v="6"/>
    <s v="Gym &amp; Fitness"/>
  </r>
  <r>
    <s v="SO0286"/>
    <x v="184"/>
    <s v="PD0002"/>
    <x v="66"/>
    <n v="0.15"/>
    <x v="2869"/>
    <s v="SO0286-PD0002"/>
    <x v="0"/>
    <s v="Fishing Equipment"/>
  </r>
  <r>
    <s v="SO0286"/>
    <x v="184"/>
    <s v="PD0001"/>
    <x v="9"/>
    <n v="7.0000000000000007E-2"/>
    <x v="2870"/>
    <s v="SO0286-PD0001"/>
    <x v="12"/>
    <s v="Fishing Equipment"/>
  </r>
  <r>
    <s v="SO0293"/>
    <x v="186"/>
    <s v="PD0005"/>
    <x v="40"/>
    <n v="0.14000000000000001"/>
    <x v="2871"/>
    <s v="SO0293-PD0005"/>
    <x v="19"/>
    <s v="Golf"/>
  </r>
  <r>
    <s v="SO0293"/>
    <x v="186"/>
    <s v="PD0007"/>
    <x v="7"/>
    <n v="0.06"/>
    <x v="2872"/>
    <s v="SO0293-PD0007"/>
    <x v="9"/>
    <s v="Golf"/>
  </r>
  <r>
    <s v="SO0299"/>
    <x v="192"/>
    <s v="PD0020"/>
    <x v="112"/>
    <n v="0.18"/>
    <x v="2873"/>
    <s v="SO0299-PD0020"/>
    <x v="8"/>
    <s v="Gym &amp; Fitness"/>
  </r>
  <r>
    <s v="SO0299"/>
    <x v="192"/>
    <s v="PD0016"/>
    <x v="55"/>
    <n v="0.17"/>
    <x v="2343"/>
    <s v="SO0299-PD0016"/>
    <x v="18"/>
    <s v="Gym &amp; Fitness"/>
  </r>
  <r>
    <s v="SO0300"/>
    <x v="192"/>
    <s v="PD0011"/>
    <x v="123"/>
    <n v="0.12"/>
    <x v="2874"/>
    <s v="SO0300-PD0011"/>
    <x v="2"/>
    <s v="Bicycle"/>
  </r>
  <r>
    <s v="SO0300"/>
    <x v="192"/>
    <s v="PD0018"/>
    <x v="109"/>
    <n v="0.14000000000000001"/>
    <x v="2875"/>
    <s v="SO0300-PD0018"/>
    <x v="6"/>
    <s v="Gym &amp; Fitness"/>
  </r>
  <r>
    <s v="SO0300"/>
    <x v="192"/>
    <s v="PD0010"/>
    <x v="48"/>
    <n v="0.24"/>
    <x v="2876"/>
    <s v="SO0300-PD0010"/>
    <x v="5"/>
    <s v="Hiking &amp; Camping"/>
  </r>
  <r>
    <s v="SO0300"/>
    <x v="192"/>
    <s v="PD0008"/>
    <x v="60"/>
    <n v="0.18"/>
    <x v="2877"/>
    <s v="SO0300-PD0008"/>
    <x v="3"/>
    <s v="Outdoors Sport"/>
  </r>
  <r>
    <s v="SO0300"/>
    <x v="192"/>
    <s v="PD0020"/>
    <x v="47"/>
    <n v="0.22"/>
    <x v="2052"/>
    <s v="SO0300-PD0020"/>
    <x v="8"/>
    <s v="Gym &amp; Fitness"/>
  </r>
  <r>
    <s v="SO0313"/>
    <x v="198"/>
    <s v="PD0016"/>
    <x v="27"/>
    <n v="0.24"/>
    <x v="2878"/>
    <s v="SO0313-PD0016"/>
    <x v="18"/>
    <s v="Gym &amp; Fitness"/>
  </r>
  <r>
    <s v="SO0313"/>
    <x v="198"/>
    <s v="PD0018"/>
    <x v="36"/>
    <n v="0.14000000000000001"/>
    <x v="2770"/>
    <s v="SO0313-PD0018"/>
    <x v="6"/>
    <s v="Gym &amp; Fitness"/>
  </r>
  <r>
    <s v="SO0316"/>
    <x v="199"/>
    <s v="PD0011"/>
    <x v="123"/>
    <n v="0.24"/>
    <x v="2879"/>
    <s v="SO0316-PD0011"/>
    <x v="2"/>
    <s v="Bicycle"/>
  </r>
  <r>
    <s v="SO0316"/>
    <x v="199"/>
    <s v="PD0012"/>
    <x v="65"/>
    <n v="0.16"/>
    <x v="2880"/>
    <s v="SO0316-PD0012"/>
    <x v="7"/>
    <s v="Bicycle"/>
  </r>
  <r>
    <s v="SO0319"/>
    <x v="201"/>
    <s v="PD0005"/>
    <x v="73"/>
    <n v="0.08"/>
    <x v="1923"/>
    <s v="SO0319-PD0005"/>
    <x v="19"/>
    <s v="Golf"/>
  </r>
  <r>
    <s v="SO0319"/>
    <x v="201"/>
    <s v="PD0007"/>
    <x v="93"/>
    <n v="0.2"/>
    <x v="2881"/>
    <s v="SO0319-PD0007"/>
    <x v="9"/>
    <s v="Golf"/>
  </r>
  <r>
    <s v="SO0334"/>
    <x v="209"/>
    <s v="PD0011"/>
    <x v="38"/>
    <n v="0.16"/>
    <x v="2882"/>
    <s v="SO0334-PD0011"/>
    <x v="2"/>
    <s v="Bicycle"/>
  </r>
  <r>
    <s v="SO0334"/>
    <x v="209"/>
    <s v="PD0012"/>
    <x v="80"/>
    <n v="0.17"/>
    <x v="2883"/>
    <s v="SO0334-PD0012"/>
    <x v="7"/>
    <s v="Bicycle"/>
  </r>
  <r>
    <s v="SO0347"/>
    <x v="215"/>
    <s v="PD0004"/>
    <x v="59"/>
    <n v="0.05"/>
    <x v="2884"/>
    <s v="SO0347-PD0004"/>
    <x v="15"/>
    <s v="Billiard"/>
  </r>
  <r>
    <s v="SO0347"/>
    <x v="215"/>
    <s v="PD0003"/>
    <x v="8"/>
    <n v="0.2"/>
    <x v="2885"/>
    <s v="SO0347-PD0003"/>
    <x v="14"/>
    <s v="Billiard"/>
  </r>
  <r>
    <s v="SO0348"/>
    <x v="216"/>
    <s v="PD0001"/>
    <x v="2"/>
    <n v="0.11"/>
    <x v="2886"/>
    <s v="SO0348-PD0001"/>
    <x v="12"/>
    <s v="Fishing Equipment"/>
  </r>
  <r>
    <s v="SO0348"/>
    <x v="216"/>
    <s v="PD0020"/>
    <x v="77"/>
    <n v="0.17"/>
    <x v="2887"/>
    <s v="SO0348-PD0020"/>
    <x v="8"/>
    <s v="Gym &amp; Fitness"/>
  </r>
  <r>
    <s v="SO0349"/>
    <x v="216"/>
    <s v="PD0011"/>
    <x v="72"/>
    <n v="0.21"/>
    <x v="2888"/>
    <s v="SO0349-PD0011"/>
    <x v="2"/>
    <s v="Bicycle"/>
  </r>
  <r>
    <s v="SO0349"/>
    <x v="216"/>
    <s v="PD0012"/>
    <x v="89"/>
    <n v="0.22"/>
    <x v="2043"/>
    <s v="SO0349-PD0012"/>
    <x v="7"/>
    <s v="Bicycle"/>
  </r>
  <r>
    <s v="SO0352"/>
    <x v="217"/>
    <s v="PD0013"/>
    <x v="105"/>
    <n v="0.12"/>
    <x v="2889"/>
    <s v="SO0352-PD0013"/>
    <x v="16"/>
    <s v="Basketball"/>
  </r>
  <r>
    <s v="SO0352"/>
    <x v="217"/>
    <s v="PD0014"/>
    <x v="120"/>
    <n v="0.11"/>
    <x v="1547"/>
    <s v="SO0352-PD0014"/>
    <x v="4"/>
    <s v="Futsal"/>
  </r>
  <r>
    <s v="SO0353"/>
    <x v="217"/>
    <s v="PD0001"/>
    <x v="7"/>
    <n v="0.19"/>
    <x v="1486"/>
    <s v="SO0353-PD0001"/>
    <x v="12"/>
    <s v="Fishing Equipment"/>
  </r>
  <r>
    <s v="SO0353"/>
    <x v="217"/>
    <s v="PD0002"/>
    <x v="29"/>
    <n v="7.0000000000000007E-2"/>
    <x v="2890"/>
    <s v="SO0353-PD0002"/>
    <x v="0"/>
    <s v="Fishing Equipment"/>
  </r>
  <r>
    <s v="SO0362"/>
    <x v="225"/>
    <s v="PD0010"/>
    <x v="10"/>
    <n v="0.15"/>
    <x v="2891"/>
    <s v="SO0362-PD0010"/>
    <x v="5"/>
    <s v="Hiking &amp; Camping"/>
  </r>
  <r>
    <s v="SO0362"/>
    <x v="225"/>
    <s v="PD0009"/>
    <x v="79"/>
    <n v="7.0000000000000007E-2"/>
    <x v="2892"/>
    <s v="SO0362-PD0009"/>
    <x v="10"/>
    <s v="Hiking &amp; Camping"/>
  </r>
  <r>
    <s v="SO0367"/>
    <x v="228"/>
    <s v="PD0020"/>
    <x v="31"/>
    <n v="0.08"/>
    <x v="2893"/>
    <s v="SO0367-PD0020"/>
    <x v="8"/>
    <s v="Gym &amp; Fitness"/>
  </r>
  <r>
    <s v="SO0367"/>
    <x v="228"/>
    <s v="PD0008"/>
    <x v="46"/>
    <n v="0.23"/>
    <x v="2894"/>
    <s v="SO0367-PD0008"/>
    <x v="3"/>
    <s v="Outdoors Sport"/>
  </r>
  <r>
    <s v="SO0368"/>
    <x v="228"/>
    <s v="PD0001"/>
    <x v="106"/>
    <n v="0.15"/>
    <x v="2895"/>
    <s v="SO0368-PD0001"/>
    <x v="12"/>
    <s v="Fishing Equipment"/>
  </r>
  <r>
    <s v="SO0368"/>
    <x v="228"/>
    <s v="PD0002"/>
    <x v="78"/>
    <n v="0.14000000000000001"/>
    <x v="2896"/>
    <s v="SO0368-PD0002"/>
    <x v="0"/>
    <s v="Fishing Equipment"/>
  </r>
  <r>
    <s v="SO0368"/>
    <x v="228"/>
    <s v="PD0018"/>
    <x v="103"/>
    <n v="0.25"/>
    <x v="2897"/>
    <s v="SO0368-PD0018"/>
    <x v="6"/>
    <s v="Gym &amp; Fitness"/>
  </r>
  <r>
    <s v="SO0368"/>
    <x v="228"/>
    <s v="PD0020"/>
    <x v="101"/>
    <n v="0.14000000000000001"/>
    <x v="2898"/>
    <s v="SO0368-PD0020"/>
    <x v="8"/>
    <s v="Gym &amp; Fitness"/>
  </r>
  <r>
    <s v="SO0373"/>
    <x v="232"/>
    <s v="PD0020"/>
    <x v="122"/>
    <n v="0.24"/>
    <x v="2899"/>
    <s v="SO0373-PD0020"/>
    <x v="8"/>
    <s v="Gym &amp; Fitness"/>
  </r>
  <r>
    <s v="SO0373"/>
    <x v="232"/>
    <s v="PD0003"/>
    <x v="82"/>
    <n v="0.24"/>
    <x v="2900"/>
    <s v="SO0373-PD0003"/>
    <x v="14"/>
    <s v="Billiard"/>
  </r>
  <r>
    <s v="SO0374"/>
    <x v="233"/>
    <s v="PD0015"/>
    <x v="59"/>
    <n v="0.14000000000000001"/>
    <x v="2901"/>
    <s v="SO0374-PD0015"/>
    <x v="1"/>
    <s v="Gym &amp; Fitness"/>
  </r>
  <r>
    <s v="SO0374"/>
    <x v="233"/>
    <s v="PD0016"/>
    <x v="107"/>
    <n v="0.12"/>
    <x v="2902"/>
    <s v="SO0374-PD0016"/>
    <x v="18"/>
    <s v="Gym &amp; Fitness"/>
  </r>
  <r>
    <s v="SO0376"/>
    <x v="234"/>
    <s v="PD0014"/>
    <x v="117"/>
    <n v="0.13"/>
    <x v="2903"/>
    <s v="SO0376-PD0014"/>
    <x v="4"/>
    <s v="Futsal"/>
  </r>
  <r>
    <s v="SO0376"/>
    <x v="234"/>
    <s v="PD0013"/>
    <x v="11"/>
    <n v="0.24"/>
    <x v="2904"/>
    <s v="SO0376-PD0013"/>
    <x v="16"/>
    <s v="Basketball"/>
  </r>
  <r>
    <s v="SO0376"/>
    <x v="234"/>
    <s v="PD0017"/>
    <x v="121"/>
    <n v="0.18"/>
    <x v="2905"/>
    <s v="SO0376-PD0017"/>
    <x v="17"/>
    <s v="Gym &amp; Fitness"/>
  </r>
  <r>
    <s v="SO0376"/>
    <x v="234"/>
    <s v="PD0019"/>
    <x v="92"/>
    <n v="0.23"/>
    <x v="2906"/>
    <s v="SO0376-PD0019"/>
    <x v="11"/>
    <s v="Gym &amp; Fitness"/>
  </r>
  <r>
    <s v="SO0384"/>
    <x v="239"/>
    <s v="PD0005"/>
    <x v="69"/>
    <n v="0.09"/>
    <x v="2907"/>
    <s v="SO0384-PD0005"/>
    <x v="19"/>
    <s v="Golf"/>
  </r>
  <r>
    <s v="SO0384"/>
    <x v="239"/>
    <s v="PD0007"/>
    <x v="52"/>
    <n v="0.11"/>
    <x v="1151"/>
    <s v="SO0384-PD0007"/>
    <x v="9"/>
    <s v="Golf"/>
  </r>
  <r>
    <s v="SO0391"/>
    <x v="243"/>
    <s v="PD0020"/>
    <x v="31"/>
    <n v="0.08"/>
    <x v="2893"/>
    <s v="SO0391-PD0020"/>
    <x v="8"/>
    <s v="Gym &amp; Fitness"/>
  </r>
  <r>
    <s v="SO0391"/>
    <x v="243"/>
    <s v="PD0018"/>
    <x v="8"/>
    <n v="0.06"/>
    <x v="1735"/>
    <s v="SO0391-PD0018"/>
    <x v="6"/>
    <s v="Gym &amp; Fitness"/>
  </r>
  <r>
    <s v="SO0403"/>
    <x v="251"/>
    <s v="PD0006"/>
    <x v="83"/>
    <n v="0.05"/>
    <x v="2908"/>
    <s v="SO0403-PD0006"/>
    <x v="13"/>
    <s v="Golf"/>
  </r>
  <r>
    <s v="SO0403"/>
    <x v="251"/>
    <s v="PD0005"/>
    <x v="5"/>
    <n v="7.0000000000000007E-2"/>
    <x v="2909"/>
    <s v="SO0403-PD0005"/>
    <x v="19"/>
    <s v="Golf"/>
  </r>
  <r>
    <s v="SO0408"/>
    <x v="254"/>
    <s v="PD0013"/>
    <x v="50"/>
    <n v="0.17"/>
    <x v="2910"/>
    <s v="SO0408-PD0013"/>
    <x v="16"/>
    <s v="Basketball"/>
  </r>
  <r>
    <s v="SO0408"/>
    <x v="254"/>
    <s v="PD0014"/>
    <x v="117"/>
    <n v="0.16"/>
    <x v="425"/>
    <s v="SO0408-PD0014"/>
    <x v="4"/>
    <s v="Futsal"/>
  </r>
  <r>
    <s v="SO0410"/>
    <x v="255"/>
    <s v="PD0012"/>
    <x v="87"/>
    <n v="0.09"/>
    <x v="2911"/>
    <s v="SO0410-PD0012"/>
    <x v="7"/>
    <s v="Bicycle"/>
  </r>
  <r>
    <s v="SO0410"/>
    <x v="255"/>
    <s v="PD0011"/>
    <x v="64"/>
    <n v="7.0000000000000007E-2"/>
    <x v="2912"/>
    <s v="SO0410-PD0011"/>
    <x v="2"/>
    <s v="Bicycle"/>
  </r>
  <r>
    <s v="SO0412"/>
    <x v="256"/>
    <s v="PD0014"/>
    <x v="38"/>
    <n v="0.12"/>
    <x v="869"/>
    <s v="SO0412-PD0014"/>
    <x v="4"/>
    <s v="Futsal"/>
  </r>
  <r>
    <s v="SO0412"/>
    <x v="256"/>
    <s v="PD0008"/>
    <x v="124"/>
    <n v="0.24"/>
    <x v="2858"/>
    <s v="SO0412-PD0008"/>
    <x v="3"/>
    <s v="Outdoors Sport"/>
  </r>
  <r>
    <s v="SO0413"/>
    <x v="257"/>
    <s v="PD0014"/>
    <x v="124"/>
    <n v="0.12"/>
    <x v="2913"/>
    <s v="SO0413-PD0014"/>
    <x v="4"/>
    <s v="Futsal"/>
  </r>
  <r>
    <s v="SO0413"/>
    <x v="257"/>
    <s v="PD0013"/>
    <x v="110"/>
    <n v="0.24"/>
    <x v="2203"/>
    <s v="SO0413-PD0013"/>
    <x v="16"/>
    <s v="Basketball"/>
  </r>
  <r>
    <s v="SO0417"/>
    <x v="261"/>
    <s v="PD0007"/>
    <x v="16"/>
    <n v="0.06"/>
    <x v="2914"/>
    <s v="SO0417-PD0007"/>
    <x v="9"/>
    <s v="Golf"/>
  </r>
  <r>
    <s v="SO0417"/>
    <x v="261"/>
    <s v="PD0005"/>
    <x v="56"/>
    <n v="0.13"/>
    <x v="2915"/>
    <s v="SO0417-PD0005"/>
    <x v="19"/>
    <s v="Golf"/>
  </r>
  <r>
    <s v="SO0420"/>
    <x v="262"/>
    <s v="PD0006"/>
    <x v="122"/>
    <n v="0.21"/>
    <x v="2916"/>
    <s v="SO0420-PD0006"/>
    <x v="13"/>
    <s v="Golf"/>
  </r>
  <r>
    <s v="SO0420"/>
    <x v="262"/>
    <s v="PD0005"/>
    <x v="109"/>
    <n v="0.18"/>
    <x v="2917"/>
    <s v="SO0420-PD0005"/>
    <x v="19"/>
    <s v="Golf"/>
  </r>
  <r>
    <s v="SO0424"/>
    <x v="264"/>
    <s v="PD0020"/>
    <x v="103"/>
    <n v="0.05"/>
    <x v="2918"/>
    <s v="SO0424-PD0020"/>
    <x v="8"/>
    <s v="Gym &amp; Fitness"/>
  </r>
  <r>
    <s v="SO0424"/>
    <x v="264"/>
    <s v="PD0018"/>
    <x v="4"/>
    <n v="0.11"/>
    <x v="2919"/>
    <s v="SO0424-PD0018"/>
    <x v="6"/>
    <s v="Gym &amp; Fitness"/>
  </r>
  <r>
    <s v="SO0427"/>
    <x v="266"/>
    <s v="PD0014"/>
    <x v="64"/>
    <n v="0.13"/>
    <x v="2920"/>
    <s v="SO0427-PD0014"/>
    <x v="4"/>
    <s v="Futsal"/>
  </r>
  <r>
    <s v="SO0427"/>
    <x v="266"/>
    <s v="PD0013"/>
    <x v="73"/>
    <n v="0.18"/>
    <x v="2921"/>
    <s v="SO0427-PD0013"/>
    <x v="16"/>
    <s v="Basketball"/>
  </r>
  <r>
    <s v="SO0429"/>
    <x v="268"/>
    <s v="PD0007"/>
    <x v="47"/>
    <n v="0.11"/>
    <x v="2922"/>
    <s v="SO0429-PD0007"/>
    <x v="9"/>
    <s v="Golf"/>
  </r>
  <r>
    <s v="SO0429"/>
    <x v="268"/>
    <s v="PD0005"/>
    <x v="98"/>
    <n v="0.12"/>
    <x v="2923"/>
    <s v="SO0429-PD0005"/>
    <x v="19"/>
    <s v="Golf"/>
  </r>
  <r>
    <s v="SO0433"/>
    <x v="270"/>
    <s v="PD0009"/>
    <x v="21"/>
    <n v="0.23"/>
    <x v="2924"/>
    <s v="SO0433-PD0009"/>
    <x v="10"/>
    <s v="Hiking &amp; Camping"/>
  </r>
  <r>
    <s v="SO0433"/>
    <x v="270"/>
    <s v="PD0010"/>
    <x v="26"/>
    <n v="0.15"/>
    <x v="2925"/>
    <s v="SO0433-PD0010"/>
    <x v="5"/>
    <s v="Hiking &amp; Camping"/>
  </r>
  <r>
    <s v="SO0438"/>
    <x v="273"/>
    <s v="PD0010"/>
    <x v="78"/>
    <n v="0.1"/>
    <x v="2926"/>
    <s v="SO0438-PD0010"/>
    <x v="5"/>
    <s v="Hiking &amp; Camping"/>
  </r>
  <r>
    <s v="SO0438"/>
    <x v="273"/>
    <s v="PD0009"/>
    <x v="6"/>
    <n v="0.16"/>
    <x v="2927"/>
    <s v="SO0438-PD0009"/>
    <x v="10"/>
    <s v="Hiking &amp; Camping"/>
  </r>
  <r>
    <s v="SO0440"/>
    <x v="274"/>
    <s v="PD0009"/>
    <x v="91"/>
    <n v="0.15"/>
    <x v="2928"/>
    <s v="SO0440-PD0009"/>
    <x v="10"/>
    <s v="Hiking &amp; Camping"/>
  </r>
  <r>
    <s v="SO0440"/>
    <x v="274"/>
    <s v="PD0007"/>
    <x v="62"/>
    <n v="0.25"/>
    <x v="2929"/>
    <s v="SO0440-PD0007"/>
    <x v="9"/>
    <s v="Golf"/>
  </r>
  <r>
    <s v="SO0440"/>
    <x v="274"/>
    <s v="PD0010"/>
    <x v="43"/>
    <n v="0.25"/>
    <x v="2930"/>
    <s v="SO0440-PD0010"/>
    <x v="5"/>
    <s v="Hiking &amp; Camping"/>
  </r>
  <r>
    <s v="SO0440"/>
    <x v="274"/>
    <s v="PD0005"/>
    <x v="72"/>
    <n v="0.23"/>
    <x v="2931"/>
    <s v="SO0440-PD0005"/>
    <x v="19"/>
    <s v="Golf"/>
  </r>
  <r>
    <s v="SO0445"/>
    <x v="278"/>
    <s v="PD0014"/>
    <x v="97"/>
    <n v="0.21"/>
    <x v="2932"/>
    <s v="SO0445-PD0014"/>
    <x v="4"/>
    <s v="Futsal"/>
  </r>
  <r>
    <s v="SO0445"/>
    <x v="278"/>
    <s v="PD0013"/>
    <x v="7"/>
    <n v="0.23"/>
    <x v="2933"/>
    <s v="SO0445-PD0013"/>
    <x v="16"/>
    <s v="Basketball"/>
  </r>
  <r>
    <s v="SO0452"/>
    <x v="282"/>
    <s v="PD0008"/>
    <x v="59"/>
    <n v="0.21"/>
    <x v="2934"/>
    <s v="SO0452-PD0008"/>
    <x v="3"/>
    <s v="Outdoors Sport"/>
  </r>
  <r>
    <s v="SO0452"/>
    <x v="282"/>
    <s v="PD0010"/>
    <x v="49"/>
    <n v="7.0000000000000007E-2"/>
    <x v="2935"/>
    <s v="SO0452-PD0010"/>
    <x v="5"/>
    <s v="Hiking &amp; Camping"/>
  </r>
  <r>
    <s v="SO0456"/>
    <x v="286"/>
    <s v="PD0020"/>
    <x v="106"/>
    <n v="0.11"/>
    <x v="2936"/>
    <s v="SO0456-PD0020"/>
    <x v="8"/>
    <s v="Gym &amp; Fitness"/>
  </r>
  <r>
    <s v="SO0456"/>
    <x v="286"/>
    <s v="PD0008"/>
    <x v="113"/>
    <n v="0.18"/>
    <x v="2937"/>
    <s v="SO0456-PD0008"/>
    <x v="3"/>
    <s v="Outdoors Sport"/>
  </r>
  <r>
    <s v="SO0465"/>
    <x v="292"/>
    <s v="PD0002"/>
    <x v="91"/>
    <n v="0.2"/>
    <x v="2938"/>
    <s v="SO0465-PD0002"/>
    <x v="0"/>
    <s v="Fishing Equipment"/>
  </r>
  <r>
    <s v="SO0465"/>
    <x v="292"/>
    <s v="PD0008"/>
    <x v="118"/>
    <n v="0.12"/>
    <x v="2939"/>
    <s v="SO0465-PD0008"/>
    <x v="3"/>
    <s v="Outdoors Sport"/>
  </r>
  <r>
    <s v="SO0469"/>
    <x v="295"/>
    <s v="PD0011"/>
    <x v="17"/>
    <n v="0.23"/>
    <x v="2940"/>
    <s v="SO0469-PD0011"/>
    <x v="2"/>
    <s v="Bicycle"/>
  </r>
  <r>
    <s v="SO0469"/>
    <x v="295"/>
    <s v="PD0012"/>
    <x v="118"/>
    <n v="0.12"/>
    <x v="2941"/>
    <s v="SO0469-PD0012"/>
    <x v="7"/>
    <s v="Bicycle"/>
  </r>
  <r>
    <s v="SO0474"/>
    <x v="297"/>
    <s v="PD0005"/>
    <x v="68"/>
    <n v="0.2"/>
    <x v="2942"/>
    <s v="SO0474-PD0005"/>
    <x v="19"/>
    <s v="Golf"/>
  </r>
  <r>
    <s v="SO0474"/>
    <x v="297"/>
    <s v="PD0007"/>
    <x v="109"/>
    <n v="0.1"/>
    <x v="2943"/>
    <s v="SO0474-PD0007"/>
    <x v="9"/>
    <s v="Golf"/>
  </r>
  <r>
    <s v="SO0475"/>
    <x v="298"/>
    <s v="PD0019"/>
    <x v="0"/>
    <n v="0.15"/>
    <x v="2944"/>
    <s v="SO0475-PD0019"/>
    <x v="11"/>
    <s v="Gym &amp; Fitness"/>
  </r>
  <r>
    <s v="SO0475"/>
    <x v="298"/>
    <s v="PD0016"/>
    <x v="24"/>
    <n v="0.21"/>
    <x v="2945"/>
    <s v="SO0475-PD0016"/>
    <x v="18"/>
    <s v="Gym &amp; Fitness"/>
  </r>
  <r>
    <s v="SO0485"/>
    <x v="303"/>
    <s v="PD0012"/>
    <x v="34"/>
    <n v="0.13"/>
    <x v="2946"/>
    <s v="SO0485-PD0012"/>
    <x v="7"/>
    <s v="Bicycle"/>
  </r>
  <r>
    <s v="SO0485"/>
    <x v="303"/>
    <s v="PD0006"/>
    <x v="114"/>
    <n v="7.0000000000000007E-2"/>
    <x v="2947"/>
    <s v="SO0485-PD0006"/>
    <x v="13"/>
    <s v="Golf"/>
  </r>
  <r>
    <s v="SO0485"/>
    <x v="303"/>
    <s v="PD0008"/>
    <x v="49"/>
    <n v="0.17"/>
    <x v="2948"/>
    <s v="SO0485-PD0008"/>
    <x v="3"/>
    <s v="Outdoors Sport"/>
  </r>
  <r>
    <s v="SO0485"/>
    <x v="303"/>
    <s v="PD0011"/>
    <x v="69"/>
    <n v="0.19"/>
    <x v="2949"/>
    <s v="SO0485-PD0011"/>
    <x v="2"/>
    <s v="Bicycle"/>
  </r>
  <r>
    <s v="SO0485"/>
    <x v="303"/>
    <s v="PD0015"/>
    <x v="65"/>
    <n v="0.06"/>
    <x v="2950"/>
    <s v="SO0485-PD0015"/>
    <x v="1"/>
    <s v="Gym &amp; Fitness"/>
  </r>
  <r>
    <s v="SO0485"/>
    <x v="303"/>
    <s v="PD0020"/>
    <x v="68"/>
    <n v="0.12"/>
    <x v="2951"/>
    <s v="SO0485-PD0020"/>
    <x v="8"/>
    <s v="Gym &amp; Fitness"/>
  </r>
  <r>
    <s v="SO0485"/>
    <x v="303"/>
    <s v="PD0007"/>
    <x v="87"/>
    <n v="0.05"/>
    <x v="2952"/>
    <s v="SO0485-PD0007"/>
    <x v="9"/>
    <s v="Golf"/>
  </r>
  <r>
    <s v="SO0493"/>
    <x v="307"/>
    <s v="PD0017"/>
    <x v="33"/>
    <n v="0.21"/>
    <x v="2953"/>
    <s v="SO0493-PD0017"/>
    <x v="17"/>
    <s v="Gym &amp; Fitness"/>
  </r>
  <r>
    <s v="SO0493"/>
    <x v="307"/>
    <s v="PD0012"/>
    <x v="108"/>
    <n v="0.25"/>
    <x v="2954"/>
    <s v="SO0493-PD0012"/>
    <x v="7"/>
    <s v="Bicycle"/>
  </r>
  <r>
    <s v="SO0497"/>
    <x v="309"/>
    <s v="PD0009"/>
    <x v="119"/>
    <n v="0.1"/>
    <x v="2955"/>
    <s v="SO0497-PD0009"/>
    <x v="10"/>
    <s v="Hiking &amp; Camping"/>
  </r>
  <r>
    <s v="SO0497"/>
    <x v="309"/>
    <s v="PD0008"/>
    <x v="25"/>
    <n v="0.09"/>
    <x v="786"/>
    <s v="SO0497-PD0008"/>
    <x v="3"/>
    <s v="Outdoors Sport"/>
  </r>
  <r>
    <s v="SO0497"/>
    <x v="309"/>
    <s v="PD0010"/>
    <x v="28"/>
    <n v="0.25"/>
    <x v="2956"/>
    <s v="SO0497-PD0010"/>
    <x v="5"/>
    <s v="Hiking &amp; Camping"/>
  </r>
  <r>
    <s v="SO0500"/>
    <x v="311"/>
    <s v="PD0007"/>
    <x v="90"/>
    <n v="0.19"/>
    <x v="891"/>
    <s v="SO0500-PD0007"/>
    <x v="9"/>
    <s v="Golf"/>
  </r>
  <r>
    <s v="SO0500"/>
    <x v="311"/>
    <s v="PD0012"/>
    <x v="66"/>
    <n v="0.06"/>
    <x v="2957"/>
    <s v="SO0500-PD0012"/>
    <x v="7"/>
    <s v="Bicycle"/>
  </r>
  <r>
    <s v="SO0515"/>
    <x v="322"/>
    <s v="PD0008"/>
    <x v="23"/>
    <n v="0.15"/>
    <x v="2958"/>
    <s v="SO0515-PD0008"/>
    <x v="3"/>
    <s v="Outdoors Sport"/>
  </r>
  <r>
    <s v="SO0515"/>
    <x v="322"/>
    <s v="PD0014"/>
    <x v="15"/>
    <n v="0.19"/>
    <x v="2529"/>
    <s v="SO0515-PD0014"/>
    <x v="4"/>
    <s v="Futsal"/>
  </r>
  <r>
    <s v="SO0522"/>
    <x v="327"/>
    <s v="PD0006"/>
    <x v="7"/>
    <n v="0.19"/>
    <x v="2959"/>
    <s v="SO0522-PD0006"/>
    <x v="13"/>
    <s v="Golf"/>
  </r>
  <r>
    <s v="SO0522"/>
    <x v="327"/>
    <s v="PD0008"/>
    <x v="118"/>
    <n v="0.1"/>
    <x v="2960"/>
    <s v="SO0522-PD0008"/>
    <x v="3"/>
    <s v="Outdoors Sport"/>
  </r>
  <r>
    <s v="SO0523"/>
    <x v="327"/>
    <s v="PD0005"/>
    <x v="12"/>
    <n v="0.18"/>
    <x v="2961"/>
    <s v="SO0523-PD0005"/>
    <x v="19"/>
    <s v="Golf"/>
  </r>
  <r>
    <s v="SO0523"/>
    <x v="327"/>
    <s v="PD0007"/>
    <x v="42"/>
    <n v="0.08"/>
    <x v="2962"/>
    <s v="SO0523-PD0007"/>
    <x v="9"/>
    <s v="Golf"/>
  </r>
  <r>
    <s v="SO0524"/>
    <x v="328"/>
    <s v="PD0016"/>
    <x v="69"/>
    <n v="0.19"/>
    <x v="2963"/>
    <s v="SO0524-PD0016"/>
    <x v="18"/>
    <s v="Gym &amp; Fitness"/>
  </r>
  <r>
    <s v="SO0524"/>
    <x v="328"/>
    <s v="PD0020"/>
    <x v="1"/>
    <n v="0.2"/>
    <x v="2964"/>
    <s v="SO0524-PD0020"/>
    <x v="8"/>
    <s v="Gym &amp; Fitness"/>
  </r>
  <r>
    <s v="SO0524"/>
    <x v="328"/>
    <s v="PD0019"/>
    <x v="0"/>
    <n v="0.16"/>
    <x v="2965"/>
    <s v="SO0524-PD0019"/>
    <x v="11"/>
    <s v="Gym &amp; Fitness"/>
  </r>
  <r>
    <s v="SO0524"/>
    <x v="328"/>
    <s v="PD0017"/>
    <x v="110"/>
    <n v="0.11"/>
    <x v="2966"/>
    <s v="SO0524-PD0017"/>
    <x v="17"/>
    <s v="Gym &amp; Fitness"/>
  </r>
  <r>
    <s v="SO0526"/>
    <x v="330"/>
    <s v="PD0005"/>
    <x v="69"/>
    <n v="0.13"/>
    <x v="2967"/>
    <s v="SO0526-PD0005"/>
    <x v="19"/>
    <s v="Golf"/>
  </r>
  <r>
    <s v="SO0526"/>
    <x v="330"/>
    <s v="PD0007"/>
    <x v="55"/>
    <n v="0.25"/>
    <x v="2968"/>
    <s v="SO0526-PD0007"/>
    <x v="9"/>
    <s v="Golf"/>
  </r>
  <r>
    <s v="SO0533"/>
    <x v="336"/>
    <s v="PD0006"/>
    <x v="74"/>
    <n v="0.08"/>
    <x v="2969"/>
    <s v="SO0533-PD0006"/>
    <x v="13"/>
    <s v="Golf"/>
  </r>
  <r>
    <s v="SO0533"/>
    <x v="336"/>
    <s v="PD0008"/>
    <x v="123"/>
    <n v="0.15"/>
    <x v="2970"/>
    <s v="SO0533-PD0008"/>
    <x v="3"/>
    <s v="Outdoors Sport"/>
  </r>
  <r>
    <s v="SO0533"/>
    <x v="336"/>
    <s v="PD0020"/>
    <x v="12"/>
    <n v="0.05"/>
    <x v="2044"/>
    <s v="SO0533-PD0020"/>
    <x v="8"/>
    <s v="Gym &amp; Fitness"/>
  </r>
  <r>
    <s v="SO0533"/>
    <x v="336"/>
    <s v="PD0010"/>
    <x v="13"/>
    <n v="0.25"/>
    <x v="2971"/>
    <s v="SO0533-PD0010"/>
    <x v="5"/>
    <s v="Hiking &amp; Camping"/>
  </r>
  <r>
    <s v="SO0536"/>
    <x v="337"/>
    <s v="PD0010"/>
    <x v="114"/>
    <n v="0.15"/>
    <x v="2972"/>
    <s v="SO0536-PD0010"/>
    <x v="5"/>
    <s v="Hiking &amp; Camping"/>
  </r>
  <r>
    <s v="SO0536"/>
    <x v="337"/>
    <s v="PD0009"/>
    <x v="57"/>
    <n v="0.12"/>
    <x v="2973"/>
    <s v="SO0536-PD0009"/>
    <x v="10"/>
    <s v="Hiking &amp; Camping"/>
  </r>
  <r>
    <s v="SO0540"/>
    <x v="340"/>
    <s v="PD0018"/>
    <x v="104"/>
    <n v="0.22"/>
    <x v="1593"/>
    <s v="SO0540-PD0018"/>
    <x v="6"/>
    <s v="Gym &amp; Fitness"/>
  </r>
  <r>
    <s v="SO0540"/>
    <x v="340"/>
    <s v="PD0008"/>
    <x v="56"/>
    <n v="0.19"/>
    <x v="2974"/>
    <s v="SO0540-PD0008"/>
    <x v="3"/>
    <s v="Outdoors Sport"/>
  </r>
  <r>
    <s v="SO0542"/>
    <x v="342"/>
    <s v="PD0019"/>
    <x v="27"/>
    <n v="0.12"/>
    <x v="2975"/>
    <s v="SO0542-PD0019"/>
    <x v="11"/>
    <s v="Gym &amp; Fitness"/>
  </r>
  <r>
    <s v="SO0542"/>
    <x v="342"/>
    <s v="PD0017"/>
    <x v="37"/>
    <n v="0.13"/>
    <x v="2976"/>
    <s v="SO0542-PD0017"/>
    <x v="17"/>
    <s v="Gym &amp; Fitness"/>
  </r>
  <r>
    <s v="SO0555"/>
    <x v="349"/>
    <s v="PD0008"/>
    <x v="30"/>
    <n v="0.2"/>
    <x v="2977"/>
    <s v="SO0555-PD0008"/>
    <x v="3"/>
    <s v="Outdoors Sport"/>
  </r>
  <r>
    <s v="SO0555"/>
    <x v="349"/>
    <s v="PD0020"/>
    <x v="74"/>
    <n v="0.23"/>
    <x v="2978"/>
    <s v="SO0555-PD0020"/>
    <x v="8"/>
    <s v="Gym &amp; Fitness"/>
  </r>
  <r>
    <s v="SO0563"/>
    <x v="352"/>
    <s v="PD0017"/>
    <x v="49"/>
    <n v="0.13"/>
    <x v="2979"/>
    <s v="SO0563-PD0017"/>
    <x v="17"/>
    <s v="Gym &amp; Fitness"/>
  </r>
  <r>
    <s v="SO0563"/>
    <x v="352"/>
    <s v="PD0019"/>
    <x v="34"/>
    <n v="0.21"/>
    <x v="2980"/>
    <s v="SO0563-PD0019"/>
    <x v="11"/>
    <s v="Gym &amp; Fitness"/>
  </r>
  <r>
    <s v="SO0564"/>
    <x v="352"/>
    <s v="PD0012"/>
    <x v="119"/>
    <n v="0.16"/>
    <x v="2981"/>
    <s v="SO0564-PD0012"/>
    <x v="7"/>
    <s v="Bicycle"/>
  </r>
  <r>
    <s v="SO0564"/>
    <x v="352"/>
    <s v="PD0017"/>
    <x v="120"/>
    <n v="0.22"/>
    <x v="2982"/>
    <s v="SO0564-PD0017"/>
    <x v="17"/>
    <s v="Gym &amp; Fitness"/>
  </r>
  <r>
    <s v="SO0569"/>
    <x v="355"/>
    <s v="PD0008"/>
    <x v="31"/>
    <n v="7.0000000000000007E-2"/>
    <x v="2983"/>
    <s v="SO0569-PD0008"/>
    <x v="3"/>
    <s v="Outdoors Sport"/>
  </r>
  <r>
    <s v="SO0569"/>
    <x v="355"/>
    <s v="PD0006"/>
    <x v="92"/>
    <n v="0.1"/>
    <x v="1012"/>
    <s v="SO0569-PD0006"/>
    <x v="13"/>
    <s v="Golf"/>
  </r>
  <r>
    <s v="SO0570"/>
    <x v="356"/>
    <s v="PD0020"/>
    <x v="78"/>
    <n v="0.06"/>
    <x v="2984"/>
    <s v="SO0570-PD0020"/>
    <x v="8"/>
    <s v="Gym &amp; Fitness"/>
  </r>
  <r>
    <s v="SO0570"/>
    <x v="356"/>
    <s v="PD0016"/>
    <x v="74"/>
    <n v="0.17"/>
    <x v="2985"/>
    <s v="SO0570-PD0016"/>
    <x v="18"/>
    <s v="Gym &amp; Fitness"/>
  </r>
  <r>
    <s v="SO0571"/>
    <x v="356"/>
    <s v="PD0014"/>
    <x v="71"/>
    <n v="0.18"/>
    <x v="2986"/>
    <s v="SO0571-PD0014"/>
    <x v="4"/>
    <s v="Futsal"/>
  </r>
  <r>
    <s v="SO0571"/>
    <x v="356"/>
    <s v="PD0008"/>
    <x v="11"/>
    <n v="0.12"/>
    <x v="2987"/>
    <s v="SO0571-PD0008"/>
    <x v="3"/>
    <s v="Outdoors Sport"/>
  </r>
  <r>
    <s v="SO0571"/>
    <x v="356"/>
    <s v="PD0013"/>
    <x v="61"/>
    <n v="0.11"/>
    <x v="2988"/>
    <s v="SO0571-PD0013"/>
    <x v="16"/>
    <s v="Basketball"/>
  </r>
  <r>
    <s v="SO0574"/>
    <x v="358"/>
    <s v="PD0019"/>
    <x v="80"/>
    <n v="0.16"/>
    <x v="2989"/>
    <s v="SO0574-PD0019"/>
    <x v="11"/>
    <s v="Gym &amp; Fitness"/>
  </r>
  <r>
    <s v="SO0574"/>
    <x v="358"/>
    <s v="PD0018"/>
    <x v="64"/>
    <n v="0.11"/>
    <x v="2990"/>
    <s v="SO0574-PD0018"/>
    <x v="6"/>
    <s v="Gym &amp; Fitness"/>
  </r>
  <r>
    <s v="SO0575"/>
    <x v="359"/>
    <s v="PD0006"/>
    <x v="38"/>
    <n v="0.19"/>
    <x v="2991"/>
    <s v="SO0575-PD0006"/>
    <x v="13"/>
    <s v="Golf"/>
  </r>
  <r>
    <s v="SO0575"/>
    <x v="359"/>
    <s v="PD0020"/>
    <x v="80"/>
    <n v="0.09"/>
    <x v="2992"/>
    <s v="SO0575-PD0020"/>
    <x v="8"/>
    <s v="Gym &amp; Fitness"/>
  </r>
  <r>
    <s v="SO0577"/>
    <x v="361"/>
    <s v="PD0020"/>
    <x v="85"/>
    <n v="0.24"/>
    <x v="2993"/>
    <s v="SO0577-PD0020"/>
    <x v="8"/>
    <s v="Gym &amp; Fitness"/>
  </r>
  <r>
    <s v="SO0577"/>
    <x v="361"/>
    <s v="PD0006"/>
    <x v="26"/>
    <n v="0.25"/>
    <x v="2994"/>
    <s v="SO0577-PD0006"/>
    <x v="13"/>
    <s v="Golf"/>
  </r>
  <r>
    <s v="SO0596"/>
    <x v="373"/>
    <s v="PD0020"/>
    <x v="114"/>
    <n v="0.06"/>
    <x v="1817"/>
    <s v="SO0596-PD0020"/>
    <x v="8"/>
    <s v="Gym &amp; Fitness"/>
  </r>
  <r>
    <s v="SO0596"/>
    <x v="373"/>
    <s v="PD0004"/>
    <x v="86"/>
    <n v="0.2"/>
    <x v="2995"/>
    <s v="SO0596-PD0004"/>
    <x v="15"/>
    <s v="Billiard"/>
  </r>
  <r>
    <s v="SO0596"/>
    <x v="373"/>
    <s v="PD0005"/>
    <x v="66"/>
    <n v="0.25"/>
    <x v="2996"/>
    <s v="SO0596-PD0005"/>
    <x v="19"/>
    <s v="Golf"/>
  </r>
  <r>
    <s v="SO0596"/>
    <x v="373"/>
    <s v="PD0007"/>
    <x v="114"/>
    <n v="0.11"/>
    <x v="2997"/>
    <s v="SO0596-PD0007"/>
    <x v="9"/>
    <s v="Golf"/>
  </r>
  <r>
    <s v="SO0597"/>
    <x v="373"/>
    <s v="PD0018"/>
    <x v="46"/>
    <n v="0.06"/>
    <x v="2998"/>
    <s v="SO0597-PD0018"/>
    <x v="6"/>
    <s v="Gym &amp; Fitness"/>
  </r>
  <r>
    <s v="SO0597"/>
    <x v="373"/>
    <s v="PD0020"/>
    <x v="97"/>
    <n v="0.1"/>
    <x v="2999"/>
    <s v="SO0597-PD0020"/>
    <x v="8"/>
    <s v="Gym &amp; Fitness"/>
  </r>
  <r>
    <s v="SO0597"/>
    <x v="373"/>
    <s v="PD0017"/>
    <x v="9"/>
    <n v="0.13"/>
    <x v="3000"/>
    <s v="SO0597-PD0017"/>
    <x v="17"/>
    <s v="Gym &amp; Fitness"/>
  </r>
  <r>
    <s v="SO0597"/>
    <x v="373"/>
    <s v="PD0019"/>
    <x v="115"/>
    <n v="0.19"/>
    <x v="3001"/>
    <s v="SO0597-PD0019"/>
    <x v="11"/>
    <s v="Gym &amp; Fitness"/>
  </r>
  <r>
    <s v="SO0603"/>
    <x v="377"/>
    <s v="PD0018"/>
    <x v="53"/>
    <n v="0.18"/>
    <x v="68"/>
    <s v="SO0603-PD0018"/>
    <x v="6"/>
    <s v="Gym &amp; Fitness"/>
  </r>
  <r>
    <s v="SO0603"/>
    <x v="377"/>
    <s v="PD0020"/>
    <x v="69"/>
    <n v="0.09"/>
    <x v="3002"/>
    <s v="SO0603-PD0020"/>
    <x v="8"/>
    <s v="Gym &amp; Fitness"/>
  </r>
  <r>
    <s v="SO0607"/>
    <x v="380"/>
    <s v="PD0011"/>
    <x v="97"/>
    <n v="0.18"/>
    <x v="3003"/>
    <s v="SO0607-PD0011"/>
    <x v="2"/>
    <s v="Bicycle"/>
  </r>
  <r>
    <s v="SO0607"/>
    <x v="380"/>
    <s v="PD0012"/>
    <x v="112"/>
    <n v="0.18"/>
    <x v="2187"/>
    <s v="SO0607-PD0012"/>
    <x v="7"/>
    <s v="Bicycle"/>
  </r>
  <r>
    <s v="SO0615"/>
    <x v="385"/>
    <s v="PD0014"/>
    <x v="82"/>
    <n v="0.12"/>
    <x v="3004"/>
    <s v="SO0615-PD0014"/>
    <x v="4"/>
    <s v="Futsal"/>
  </r>
  <r>
    <s v="SO0615"/>
    <x v="385"/>
    <s v="PD0013"/>
    <x v="89"/>
    <n v="0.14000000000000001"/>
    <x v="3005"/>
    <s v="SO0615-PD0013"/>
    <x v="16"/>
    <s v="Basketball"/>
  </r>
  <r>
    <s v="SO0620"/>
    <x v="388"/>
    <s v="PD0010"/>
    <x v="18"/>
    <n v="0.21"/>
    <x v="3006"/>
    <s v="SO0620-PD0010"/>
    <x v="5"/>
    <s v="Hiking &amp; Camping"/>
  </r>
  <r>
    <s v="SO0620"/>
    <x v="388"/>
    <s v="PD0009"/>
    <x v="44"/>
    <n v="0.1"/>
    <x v="3007"/>
    <s v="SO0620-PD0009"/>
    <x v="10"/>
    <s v="Hiking &amp; Camping"/>
  </r>
  <r>
    <s v="SO0621"/>
    <x v="388"/>
    <s v="PD0009"/>
    <x v="114"/>
    <n v="0.11"/>
    <x v="3008"/>
    <s v="SO0621-PD0009"/>
    <x v="10"/>
    <s v="Hiking &amp; Camping"/>
  </r>
  <r>
    <s v="SO0621"/>
    <x v="388"/>
    <s v="PD0010"/>
    <x v="62"/>
    <n v="0.17"/>
    <x v="3009"/>
    <s v="SO0621-PD0010"/>
    <x v="5"/>
    <s v="Hiking &amp; Camping"/>
  </r>
  <r>
    <s v="SO0622"/>
    <x v="388"/>
    <s v="PD0002"/>
    <x v="59"/>
    <n v="0.14000000000000001"/>
    <x v="3010"/>
    <s v="SO0622-PD0002"/>
    <x v="0"/>
    <s v="Fishing Equipment"/>
  </r>
  <r>
    <s v="SO0622"/>
    <x v="388"/>
    <s v="PD0001"/>
    <x v="113"/>
    <n v="0.23"/>
    <x v="3011"/>
    <s v="SO0622-PD0001"/>
    <x v="12"/>
    <s v="Fishing Equipment"/>
  </r>
  <r>
    <s v="SO0632"/>
    <x v="398"/>
    <s v="PD0011"/>
    <x v="71"/>
    <n v="0.1"/>
    <x v="3012"/>
    <s v="SO0632-PD0011"/>
    <x v="2"/>
    <s v="Bicycle"/>
  </r>
  <r>
    <s v="SO0632"/>
    <x v="398"/>
    <s v="PD0012"/>
    <x v="104"/>
    <n v="0.12"/>
    <x v="3013"/>
    <s v="SO0632-PD0012"/>
    <x v="7"/>
    <s v="Bicycle"/>
  </r>
  <r>
    <s v="SO0642"/>
    <x v="405"/>
    <s v="PD0001"/>
    <x v="84"/>
    <n v="0.11"/>
    <x v="3014"/>
    <s v="SO0642-PD0001"/>
    <x v="12"/>
    <s v="Fishing Equipment"/>
  </r>
  <r>
    <s v="SO0642"/>
    <x v="405"/>
    <s v="PD0008"/>
    <x v="69"/>
    <n v="0.2"/>
    <x v="3015"/>
    <s v="SO0642-PD0008"/>
    <x v="3"/>
    <s v="Outdoors Sport"/>
  </r>
  <r>
    <s v="SO0646"/>
    <x v="408"/>
    <s v="PD0015"/>
    <x v="70"/>
    <n v="0.24"/>
    <x v="3016"/>
    <s v="SO0646-PD0015"/>
    <x v="1"/>
    <s v="Gym &amp; Fitness"/>
  </r>
  <r>
    <s v="SO0646"/>
    <x v="408"/>
    <s v="PD0016"/>
    <x v="46"/>
    <n v="0.15"/>
    <x v="2163"/>
    <s v="SO0646-PD0016"/>
    <x v="18"/>
    <s v="Gym &amp; Fitness"/>
  </r>
  <r>
    <s v="SO0650"/>
    <x v="411"/>
    <s v="PD0001"/>
    <x v="89"/>
    <n v="0.2"/>
    <x v="3017"/>
    <s v="SO0650-PD0001"/>
    <x v="12"/>
    <s v="Fishing Equipment"/>
  </r>
  <r>
    <s v="SO0650"/>
    <x v="411"/>
    <s v="PD0002"/>
    <x v="59"/>
    <n v="0.19"/>
    <x v="3018"/>
    <s v="SO0650-PD0002"/>
    <x v="0"/>
    <s v="Fishing Equipment"/>
  </r>
  <r>
    <s v="SO0652"/>
    <x v="413"/>
    <s v="PD0005"/>
    <x v="90"/>
    <n v="0.2"/>
    <x v="3019"/>
    <s v="SO0652-PD0005"/>
    <x v="19"/>
    <s v="Golf"/>
  </r>
  <r>
    <s v="SO0652"/>
    <x v="413"/>
    <s v="PD0007"/>
    <x v="113"/>
    <n v="0.13"/>
    <x v="3020"/>
    <s v="SO0652-PD0007"/>
    <x v="9"/>
    <s v="Golf"/>
  </r>
  <r>
    <s v="SO0657"/>
    <x v="416"/>
    <s v="PD0008"/>
    <x v="47"/>
    <n v="0.12"/>
    <x v="3021"/>
    <s v="SO0657-PD0008"/>
    <x v="3"/>
    <s v="Outdoors Sport"/>
  </r>
  <r>
    <s v="SO0657"/>
    <x v="416"/>
    <s v="PD0010"/>
    <x v="43"/>
    <n v="0.21"/>
    <x v="3022"/>
    <s v="SO0657-PD0010"/>
    <x v="5"/>
    <s v="Hiking &amp; Camping"/>
  </r>
  <r>
    <s v="SO0659"/>
    <x v="417"/>
    <s v="PD0016"/>
    <x v="10"/>
    <n v="0.09"/>
    <x v="3023"/>
    <s v="SO0659-PD0016"/>
    <x v="18"/>
    <s v="Gym &amp; Fitness"/>
  </r>
  <r>
    <s v="SO0659"/>
    <x v="417"/>
    <s v="PD0015"/>
    <x v="41"/>
    <n v="0.25"/>
    <x v="3024"/>
    <s v="SO0659-PD0015"/>
    <x v="1"/>
    <s v="Gym &amp; Fitness"/>
  </r>
  <r>
    <s v="SO0661"/>
    <x v="418"/>
    <s v="PD0011"/>
    <x v="23"/>
    <n v="0.15"/>
    <x v="3025"/>
    <s v="SO0661-PD0011"/>
    <x v="2"/>
    <s v="Bicycle"/>
  </r>
  <r>
    <s v="SO0661"/>
    <x v="418"/>
    <s v="PD0012"/>
    <x v="26"/>
    <n v="0.08"/>
    <x v="3026"/>
    <s v="SO0661-PD0012"/>
    <x v="7"/>
    <s v="Bicycle"/>
  </r>
  <r>
    <s v="SO0662"/>
    <x v="419"/>
    <s v="PD0014"/>
    <x v="91"/>
    <n v="0.11"/>
    <x v="3027"/>
    <s v="SO0662-PD0014"/>
    <x v="4"/>
    <s v="Futsal"/>
  </r>
  <r>
    <s v="SO0662"/>
    <x v="419"/>
    <s v="PD0013"/>
    <x v="72"/>
    <n v="0.2"/>
    <x v="3028"/>
    <s v="SO0662-PD0013"/>
    <x v="16"/>
    <s v="Basketball"/>
  </r>
  <r>
    <s v="SO0662"/>
    <x v="419"/>
    <s v="PD0009"/>
    <x v="12"/>
    <n v="0.2"/>
    <x v="3029"/>
    <s v="SO0662-PD0009"/>
    <x v="10"/>
    <s v="Hiking &amp; Camping"/>
  </r>
  <r>
    <s v="SO0662"/>
    <x v="419"/>
    <s v="PD0012"/>
    <x v="41"/>
    <n v="0.17"/>
    <x v="2487"/>
    <s v="SO0662-PD0012"/>
    <x v="7"/>
    <s v="Bicycle"/>
  </r>
  <r>
    <s v="SO0666"/>
    <x v="421"/>
    <s v="PD0003"/>
    <x v="14"/>
    <n v="0.13"/>
    <x v="3030"/>
    <s v="SO0666-PD0003"/>
    <x v="14"/>
    <s v="Billiard"/>
  </r>
  <r>
    <s v="SO0666"/>
    <x v="421"/>
    <s v="PD0004"/>
    <x v="7"/>
    <n v="0.08"/>
    <x v="3031"/>
    <s v="SO0666-PD0004"/>
    <x v="15"/>
    <s v="Billiard"/>
  </r>
  <r>
    <s v="SO0669"/>
    <x v="422"/>
    <s v="PD0008"/>
    <x v="9"/>
    <n v="0.11"/>
    <x v="3032"/>
    <s v="SO0669-PD0008"/>
    <x v="3"/>
    <s v="Outdoors Sport"/>
  </r>
  <r>
    <s v="SO0669"/>
    <x v="422"/>
    <s v="PD0010"/>
    <x v="108"/>
    <n v="0.05"/>
    <x v="3033"/>
    <s v="SO0669-PD0010"/>
    <x v="5"/>
    <s v="Hiking &amp; Camping"/>
  </r>
  <r>
    <s v="SO0675"/>
    <x v="428"/>
    <s v="PD0001"/>
    <x v="62"/>
    <n v="0.05"/>
    <x v="3034"/>
    <s v="SO0675-PD0001"/>
    <x v="12"/>
    <s v="Fishing Equipment"/>
  </r>
  <r>
    <s v="SO0675"/>
    <x v="428"/>
    <s v="PD0008"/>
    <x v="23"/>
    <n v="0.09"/>
    <x v="3035"/>
    <s v="SO0675-PD0008"/>
    <x v="3"/>
    <s v="Outdoors Sport"/>
  </r>
  <r>
    <s v="SO0677"/>
    <x v="429"/>
    <s v="PD0001"/>
    <x v="31"/>
    <n v="7.0000000000000007E-2"/>
    <x v="3036"/>
    <s v="SO0677-PD0001"/>
    <x v="12"/>
    <s v="Fishing Equipment"/>
  </r>
  <r>
    <s v="SO0677"/>
    <x v="429"/>
    <s v="PD0008"/>
    <x v="17"/>
    <n v="0.14000000000000001"/>
    <x v="3037"/>
    <s v="SO0677-PD0008"/>
    <x v="3"/>
    <s v="Outdoors Sport"/>
  </r>
  <r>
    <s v="SO0678"/>
    <x v="430"/>
    <s v="PD0019"/>
    <x v="19"/>
    <n v="0.22"/>
    <x v="3038"/>
    <s v="SO0678-PD0019"/>
    <x v="11"/>
    <s v="Gym &amp; Fitness"/>
  </r>
  <r>
    <s v="SO0678"/>
    <x v="430"/>
    <s v="PD0018"/>
    <x v="70"/>
    <n v="0.09"/>
    <x v="3039"/>
    <s v="SO0678-PD0018"/>
    <x v="6"/>
    <s v="Gym &amp; Fitness"/>
  </r>
  <r>
    <s v="SO0684"/>
    <x v="435"/>
    <s v="PD0020"/>
    <x v="103"/>
    <n v="0.08"/>
    <x v="3040"/>
    <s v="SO0684-PD0020"/>
    <x v="8"/>
    <s v="Gym &amp; Fitness"/>
  </r>
  <r>
    <s v="SO0684"/>
    <x v="435"/>
    <s v="PD0015"/>
    <x v="55"/>
    <n v="0.11"/>
    <x v="3041"/>
    <s v="SO0684-PD0015"/>
    <x v="1"/>
    <s v="Gym &amp; Fitness"/>
  </r>
  <r>
    <s v="SO0684"/>
    <x v="435"/>
    <s v="PD0008"/>
    <x v="63"/>
    <n v="0.16"/>
    <x v="3042"/>
    <s v="SO0684-PD0008"/>
    <x v="3"/>
    <s v="Outdoors Sport"/>
  </r>
  <r>
    <s v="SO0684"/>
    <x v="435"/>
    <s v="PD0006"/>
    <x v="89"/>
    <n v="0.11"/>
    <x v="3043"/>
    <s v="SO0684-PD0006"/>
    <x v="13"/>
    <s v="Golf"/>
  </r>
  <r>
    <s v="SO0686"/>
    <x v="436"/>
    <s v="PD0019"/>
    <x v="34"/>
    <n v="0.15"/>
    <x v="882"/>
    <s v="SO0686-PD0019"/>
    <x v="11"/>
    <s v="Gym &amp; Fitness"/>
  </r>
  <r>
    <s v="SO0686"/>
    <x v="436"/>
    <s v="PD0017"/>
    <x v="63"/>
    <n v="0.21"/>
    <x v="3044"/>
    <s v="SO0686-PD0017"/>
    <x v="17"/>
    <s v="Gym &amp; Fitness"/>
  </r>
  <r>
    <s v="SO0688"/>
    <x v="437"/>
    <s v="PD0004"/>
    <x v="87"/>
    <n v="0.15"/>
    <x v="3045"/>
    <s v="SO0688-PD0004"/>
    <x v="15"/>
    <s v="Billiard"/>
  </r>
  <r>
    <s v="SO0688"/>
    <x v="437"/>
    <s v="PD0008"/>
    <x v="18"/>
    <n v="7.0000000000000007E-2"/>
    <x v="3046"/>
    <s v="SO0688-PD0008"/>
    <x v="3"/>
    <s v="Outdoors Sport"/>
  </r>
  <r>
    <s v="SO0693"/>
    <x v="439"/>
    <s v="PD0019"/>
    <x v="12"/>
    <n v="0.24"/>
    <x v="3047"/>
    <s v="SO0693-PD0019"/>
    <x v="11"/>
    <s v="Gym &amp; Fitness"/>
  </r>
  <r>
    <s v="SO0693"/>
    <x v="439"/>
    <s v="PD0011"/>
    <x v="110"/>
    <n v="0.09"/>
    <x v="828"/>
    <s v="SO0693-PD0011"/>
    <x v="2"/>
    <s v="Bicycle"/>
  </r>
  <r>
    <s v="SO0695"/>
    <x v="440"/>
    <s v="PD0004"/>
    <x v="77"/>
    <n v="0.09"/>
    <x v="3048"/>
    <s v="SO0695-PD0004"/>
    <x v="15"/>
    <s v="Billiard"/>
  </r>
  <r>
    <s v="SO0695"/>
    <x v="440"/>
    <s v="PD0020"/>
    <x v="71"/>
    <n v="0.14000000000000001"/>
    <x v="3049"/>
    <s v="SO0695-PD0020"/>
    <x v="8"/>
    <s v="Gym &amp; Fitness"/>
  </r>
  <r>
    <s v="SO0699"/>
    <x v="444"/>
    <s v="PD0020"/>
    <x v="27"/>
    <n v="0.15"/>
    <x v="3050"/>
    <s v="SO0699-PD0020"/>
    <x v="8"/>
    <s v="Gym &amp; Fitness"/>
  </r>
  <r>
    <s v="SO0699"/>
    <x v="444"/>
    <s v="PD0004"/>
    <x v="18"/>
    <n v="0.08"/>
    <x v="3051"/>
    <s v="SO0699-PD0004"/>
    <x v="15"/>
    <s v="Billiard"/>
  </r>
  <r>
    <s v="SO0703"/>
    <x v="447"/>
    <s v="PD0009"/>
    <x v="72"/>
    <n v="0.18"/>
    <x v="3052"/>
    <s v="SO0703-PD0009"/>
    <x v="10"/>
    <s v="Hiking &amp; Camping"/>
  </r>
  <r>
    <s v="SO0703"/>
    <x v="447"/>
    <s v="PD0010"/>
    <x v="10"/>
    <n v="0.05"/>
    <x v="3053"/>
    <s v="SO0703-PD0010"/>
    <x v="5"/>
    <s v="Hiking &amp; Camping"/>
  </r>
  <r>
    <s v="SO0704"/>
    <x v="448"/>
    <s v="PD0008"/>
    <x v="58"/>
    <n v="0.21"/>
    <x v="3054"/>
    <s v="SO0704-PD0008"/>
    <x v="3"/>
    <s v="Outdoors Sport"/>
  </r>
  <r>
    <s v="SO0704"/>
    <x v="448"/>
    <s v="PD0010"/>
    <x v="20"/>
    <n v="0.19"/>
    <x v="3055"/>
    <s v="SO0704-PD0010"/>
    <x v="5"/>
    <s v="Hiking &amp; Camping"/>
  </r>
  <r>
    <s v="SO0704"/>
    <x v="448"/>
    <s v="PD0009"/>
    <x v="123"/>
    <n v="0.2"/>
    <x v="3056"/>
    <s v="SO0704-PD0009"/>
    <x v="10"/>
    <s v="Hiking &amp; Camping"/>
  </r>
  <r>
    <s v="SO0721"/>
    <x v="460"/>
    <s v="PD0019"/>
    <x v="5"/>
    <n v="0.17"/>
    <x v="3057"/>
    <s v="SO0721-PD0019"/>
    <x v="11"/>
    <s v="Gym &amp; Fitness"/>
  </r>
  <r>
    <s v="SO0721"/>
    <x v="460"/>
    <s v="PD0017"/>
    <x v="105"/>
    <n v="0.05"/>
    <x v="3058"/>
    <s v="SO0721-PD0017"/>
    <x v="17"/>
    <s v="Gym &amp; Fitness"/>
  </r>
  <r>
    <s v="SO0725"/>
    <x v="464"/>
    <s v="PD0004"/>
    <x v="60"/>
    <n v="0.11"/>
    <x v="3059"/>
    <s v="SO0725-PD0004"/>
    <x v="15"/>
    <s v="Billiard"/>
  </r>
  <r>
    <s v="SO0725"/>
    <x v="464"/>
    <s v="PD0020"/>
    <x v="123"/>
    <n v="0.05"/>
    <x v="3060"/>
    <s v="SO0725-PD0020"/>
    <x v="8"/>
    <s v="Gym &amp; Fitness"/>
  </r>
  <r>
    <s v="SO0726"/>
    <x v="465"/>
    <s v="PD0011"/>
    <x v="70"/>
    <n v="0.25"/>
    <x v="3061"/>
    <s v="SO0726-PD0011"/>
    <x v="2"/>
    <s v="Bicycle"/>
  </r>
  <r>
    <s v="SO0726"/>
    <x v="465"/>
    <s v="PD0012"/>
    <x v="76"/>
    <n v="0.13"/>
    <x v="3062"/>
    <s v="SO0726-PD0012"/>
    <x v="7"/>
    <s v="Bicycle"/>
  </r>
  <r>
    <s v="SO0727"/>
    <x v="466"/>
    <s v="PD0014"/>
    <x v="31"/>
    <n v="0.25"/>
    <x v="3063"/>
    <s v="SO0727-PD0014"/>
    <x v="4"/>
    <s v="Futsal"/>
  </r>
  <r>
    <s v="SO0727"/>
    <x v="466"/>
    <s v="PD0013"/>
    <x v="63"/>
    <n v="0.12"/>
    <x v="3064"/>
    <s v="SO0727-PD0013"/>
    <x v="16"/>
    <s v="Basketball"/>
  </r>
  <r>
    <s v="SO0729"/>
    <x v="466"/>
    <s v="PD0020"/>
    <x v="44"/>
    <n v="0.24"/>
    <x v="3065"/>
    <s v="SO0729-PD0020"/>
    <x v="8"/>
    <s v="Gym &amp; Fitness"/>
  </r>
  <r>
    <s v="SO0729"/>
    <x v="466"/>
    <s v="PD0004"/>
    <x v="92"/>
    <n v="0.13"/>
    <x v="3066"/>
    <s v="SO0729-PD0004"/>
    <x v="15"/>
    <s v="Billiard"/>
  </r>
  <r>
    <s v="SO0733"/>
    <x v="469"/>
    <s v="PD0001"/>
    <x v="47"/>
    <n v="0.06"/>
    <x v="3067"/>
    <s v="SO0733-PD0001"/>
    <x v="12"/>
    <s v="Fishing Equipment"/>
  </r>
  <r>
    <s v="SO0733"/>
    <x v="469"/>
    <s v="PD0008"/>
    <x v="77"/>
    <n v="0.22"/>
    <x v="3068"/>
    <s v="SO0733-PD0008"/>
    <x v="3"/>
    <s v="Outdoors Sport"/>
  </r>
  <r>
    <s v="SO0740"/>
    <x v="474"/>
    <s v="PD0001"/>
    <x v="81"/>
    <n v="0.16"/>
    <x v="3069"/>
    <s v="SO0740-PD0001"/>
    <x v="12"/>
    <s v="Fishing Equipment"/>
  </r>
  <r>
    <s v="SO0740"/>
    <x v="474"/>
    <s v="PD0008"/>
    <x v="57"/>
    <n v="0.06"/>
    <x v="3070"/>
    <s v="SO0740-PD0008"/>
    <x v="3"/>
    <s v="Outdoors Sport"/>
  </r>
  <r>
    <s v="SO0742"/>
    <x v="474"/>
    <s v="PD0001"/>
    <x v="118"/>
    <n v="0.11"/>
    <x v="3071"/>
    <s v="SO0742-PD0001"/>
    <x v="12"/>
    <s v="Fishing Equipment"/>
  </r>
  <r>
    <s v="SO0742"/>
    <x v="474"/>
    <s v="PD0020"/>
    <x v="106"/>
    <n v="0.2"/>
    <x v="3072"/>
    <s v="SO0742-PD0020"/>
    <x v="8"/>
    <s v="Gym &amp; Fitness"/>
  </r>
  <r>
    <s v="SO0750"/>
    <x v="657"/>
    <s v="PD0020"/>
    <x v="78"/>
    <n v="0.15"/>
    <x v="3073"/>
    <s v="SO0750-PD0020"/>
    <x v="8"/>
    <s v="Gym &amp; Fitness"/>
  </r>
  <r>
    <s v="SO0750"/>
    <x v="657"/>
    <s v="PD0018"/>
    <x v="4"/>
    <n v="0.2"/>
    <x v="777"/>
    <s v="SO0750-PD0018"/>
    <x v="6"/>
    <s v="Gym &amp; Fitness"/>
  </r>
  <r>
    <s v="SO0751"/>
    <x v="481"/>
    <s v="PD0004"/>
    <x v="101"/>
    <n v="0.05"/>
    <x v="3074"/>
    <s v="SO0751-PD0004"/>
    <x v="15"/>
    <s v="Billiard"/>
  </r>
  <r>
    <s v="SO0751"/>
    <x v="481"/>
    <s v="PD0003"/>
    <x v="99"/>
    <n v="0.1"/>
    <x v="3075"/>
    <s v="SO0751-PD0003"/>
    <x v="14"/>
    <s v="Billiard"/>
  </r>
  <r>
    <s v="SO0752"/>
    <x v="658"/>
    <s v="PD0004"/>
    <x v="1"/>
    <n v="0.21"/>
    <x v="3076"/>
    <s v="SO0752-PD0004"/>
    <x v="15"/>
    <s v="Billiard"/>
  </r>
  <r>
    <s v="SO0752"/>
    <x v="658"/>
    <s v="PD0001"/>
    <x v="78"/>
    <n v="0.23"/>
    <x v="3077"/>
    <s v="SO0752-PD0001"/>
    <x v="12"/>
    <s v="Fishing Equipment"/>
  </r>
  <r>
    <s v="SO0754"/>
    <x v="482"/>
    <s v="PD0019"/>
    <x v="70"/>
    <n v="0.17"/>
    <x v="3078"/>
    <s v="SO0754-PD0019"/>
    <x v="11"/>
    <s v="Gym &amp; Fitness"/>
  </r>
  <r>
    <s v="SO0754"/>
    <x v="482"/>
    <s v="PD0017"/>
    <x v="99"/>
    <n v="7.0000000000000007E-2"/>
    <x v="3079"/>
    <s v="SO0754-PD0017"/>
    <x v="17"/>
    <s v="Gym &amp; Fitness"/>
  </r>
  <r>
    <s v="SO0763"/>
    <x v="659"/>
    <s v="PD0001"/>
    <x v="3"/>
    <n v="0.11"/>
    <x v="3080"/>
    <s v="SO0763-PD0001"/>
    <x v="12"/>
    <s v="Fishing Equipment"/>
  </r>
  <r>
    <s v="SO0763"/>
    <x v="659"/>
    <s v="PD0008"/>
    <x v="97"/>
    <n v="0.11"/>
    <x v="3081"/>
    <s v="SO0763-PD0008"/>
    <x v="3"/>
    <s v="Outdoors Sport"/>
  </r>
  <r>
    <s v="SO0764"/>
    <x v="489"/>
    <s v="PD0020"/>
    <x v="112"/>
    <n v="0.08"/>
    <x v="3082"/>
    <s v="SO0764-PD0020"/>
    <x v="8"/>
    <s v="Gym &amp; Fitness"/>
  </r>
  <r>
    <s v="SO0764"/>
    <x v="489"/>
    <s v="PD0008"/>
    <x v="31"/>
    <n v="0.11"/>
    <x v="34"/>
    <s v="SO0764-PD0008"/>
    <x v="3"/>
    <s v="Outdoors Sport"/>
  </r>
  <r>
    <s v="SO0772"/>
    <x v="494"/>
    <s v="PD0014"/>
    <x v="54"/>
    <n v="0.09"/>
    <x v="3083"/>
    <s v="SO0772-PD0014"/>
    <x v="4"/>
    <s v="Futsal"/>
  </r>
  <r>
    <s v="SO0772"/>
    <x v="494"/>
    <s v="PD0013"/>
    <x v="86"/>
    <n v="0.2"/>
    <x v="3084"/>
    <s v="SO0772-PD0013"/>
    <x v="16"/>
    <s v="Basketball"/>
  </r>
  <r>
    <s v="SO0773"/>
    <x v="494"/>
    <s v="PD0004"/>
    <x v="55"/>
    <n v="0.05"/>
    <x v="3085"/>
    <s v="SO0773-PD0004"/>
    <x v="15"/>
    <s v="Billiard"/>
  </r>
  <r>
    <s v="SO0773"/>
    <x v="494"/>
    <s v="PD0003"/>
    <x v="42"/>
    <n v="0.05"/>
    <x v="3086"/>
    <s v="SO0773-PD0003"/>
    <x v="14"/>
    <s v="Billiard"/>
  </r>
  <r>
    <s v="SO0775"/>
    <x v="494"/>
    <s v="PD0015"/>
    <x v="84"/>
    <n v="0.12"/>
    <x v="3087"/>
    <s v="SO0775-PD0015"/>
    <x v="1"/>
    <s v="Gym &amp; Fitness"/>
  </r>
  <r>
    <s v="SO0775"/>
    <x v="494"/>
    <s v="PD0016"/>
    <x v="110"/>
    <n v="0.09"/>
    <x v="3088"/>
    <s v="SO0775-PD0016"/>
    <x v="18"/>
    <s v="Gym &amp; Fitness"/>
  </r>
  <r>
    <s v="SO0779"/>
    <x v="497"/>
    <s v="PD0017"/>
    <x v="3"/>
    <n v="0.23"/>
    <x v="430"/>
    <s v="SO0779-PD0017"/>
    <x v="17"/>
    <s v="Gym &amp; Fitness"/>
  </r>
  <r>
    <s v="SO0779"/>
    <x v="497"/>
    <s v="PD0019"/>
    <x v="72"/>
    <n v="0.2"/>
    <x v="3089"/>
    <s v="SO0779-PD0019"/>
    <x v="11"/>
    <s v="Gym &amp; Fitness"/>
  </r>
  <r>
    <s v="SO0788"/>
    <x v="502"/>
    <s v="PD0018"/>
    <x v="76"/>
    <n v="0.12"/>
    <x v="3090"/>
    <s v="SO0788-PD0018"/>
    <x v="6"/>
    <s v="Gym &amp; Fitness"/>
  </r>
  <r>
    <s v="SO0788"/>
    <x v="502"/>
    <s v="PD0020"/>
    <x v="27"/>
    <n v="0.12"/>
    <x v="3091"/>
    <s v="SO0788-PD0020"/>
    <x v="8"/>
    <s v="Gym &amp; Fitness"/>
  </r>
  <r>
    <s v="SO0794"/>
    <x v="506"/>
    <s v="PD0001"/>
    <x v="23"/>
    <n v="0.17"/>
    <x v="3092"/>
    <s v="SO0794-PD0001"/>
    <x v="12"/>
    <s v="Fishing Equipment"/>
  </r>
  <r>
    <s v="SO0794"/>
    <x v="506"/>
    <s v="PD0002"/>
    <x v="50"/>
    <n v="0.11"/>
    <x v="3093"/>
    <s v="SO0794-PD0002"/>
    <x v="0"/>
    <s v="Fishing Equipment"/>
  </r>
  <r>
    <s v="SO0796"/>
    <x v="507"/>
    <s v="PD0020"/>
    <x v="33"/>
    <n v="0.16"/>
    <x v="3094"/>
    <s v="SO0796-PD0020"/>
    <x v="8"/>
    <s v="Gym &amp; Fitness"/>
  </r>
  <r>
    <s v="SO0796"/>
    <x v="507"/>
    <s v="PD0018"/>
    <x v="80"/>
    <n v="0.21"/>
    <x v="3095"/>
    <s v="SO0796-PD0018"/>
    <x v="6"/>
    <s v="Gym &amp; Fitness"/>
  </r>
  <r>
    <s v="SO0798"/>
    <x v="508"/>
    <s v="PD0020"/>
    <x v="80"/>
    <n v="0.17"/>
    <x v="3096"/>
    <s v="SO0798-PD0020"/>
    <x v="8"/>
    <s v="Gym &amp; Fitness"/>
  </r>
  <r>
    <s v="SO0798"/>
    <x v="508"/>
    <s v="PD0016"/>
    <x v="63"/>
    <n v="0.12"/>
    <x v="3097"/>
    <s v="SO0798-PD0016"/>
    <x v="18"/>
    <s v="Gym &amp; Fitness"/>
  </r>
  <r>
    <s v="SO0799"/>
    <x v="509"/>
    <s v="PD0018"/>
    <x v="72"/>
    <n v="0.12"/>
    <x v="3098"/>
    <s v="SO0799-PD0018"/>
    <x v="6"/>
    <s v="Gym &amp; Fitness"/>
  </r>
  <r>
    <s v="SO0799"/>
    <x v="509"/>
    <s v="PD0010"/>
    <x v="38"/>
    <n v="7.0000000000000007E-2"/>
    <x v="3099"/>
    <s v="SO0799-PD0010"/>
    <x v="5"/>
    <s v="Hiking &amp; Camping"/>
  </r>
  <r>
    <s v="SO0803"/>
    <x v="512"/>
    <s v="PD0011"/>
    <x v="113"/>
    <n v="0.13"/>
    <x v="3100"/>
    <s v="SO0803-PD0011"/>
    <x v="2"/>
    <s v="Bicycle"/>
  </r>
  <r>
    <s v="SO0803"/>
    <x v="512"/>
    <s v="PD0010"/>
    <x v="122"/>
    <n v="0.13"/>
    <x v="1584"/>
    <s v="SO0803-PD0010"/>
    <x v="5"/>
    <s v="Hiking &amp; Camping"/>
  </r>
  <r>
    <s v="SO0808"/>
    <x v="515"/>
    <s v="PD0008"/>
    <x v="112"/>
    <n v="7.0000000000000007E-2"/>
    <x v="3101"/>
    <s v="SO0808-PD0008"/>
    <x v="3"/>
    <s v="Outdoors Sport"/>
  </r>
  <r>
    <s v="SO0808"/>
    <x v="515"/>
    <s v="PD0002"/>
    <x v="53"/>
    <n v="0.21"/>
    <x v="3102"/>
    <s v="SO0808-PD0002"/>
    <x v="0"/>
    <s v="Fishing Equipment"/>
  </r>
  <r>
    <s v="SO0818"/>
    <x v="520"/>
    <s v="PD0008"/>
    <x v="84"/>
    <n v="7.0000000000000007E-2"/>
    <x v="3103"/>
    <s v="SO0818-PD0008"/>
    <x v="3"/>
    <s v="Outdoors Sport"/>
  </r>
  <r>
    <s v="SO0818"/>
    <x v="520"/>
    <s v="PD0002"/>
    <x v="84"/>
    <n v="0.18"/>
    <x v="3104"/>
    <s v="SO0818-PD0002"/>
    <x v="0"/>
    <s v="Fishing Equipment"/>
  </r>
  <r>
    <s v="SO0824"/>
    <x v="525"/>
    <s v="PD0011"/>
    <x v="82"/>
    <n v="0.21"/>
    <x v="3105"/>
    <s v="SO0824-PD0011"/>
    <x v="2"/>
    <s v="Bicycle"/>
  </r>
  <r>
    <s v="SO0824"/>
    <x v="525"/>
    <s v="PD0012"/>
    <x v="29"/>
    <n v="0.16"/>
    <x v="3106"/>
    <s v="SO0824-PD0012"/>
    <x v="7"/>
    <s v="Bicycle"/>
  </r>
  <r>
    <s v="SO0825"/>
    <x v="525"/>
    <s v="PD0001"/>
    <x v="46"/>
    <n v="0.08"/>
    <x v="3107"/>
    <s v="SO0825-PD0001"/>
    <x v="12"/>
    <s v="Fishing Equipment"/>
  </r>
  <r>
    <s v="SO0825"/>
    <x v="525"/>
    <s v="PD0002"/>
    <x v="54"/>
    <n v="0.22"/>
    <x v="3108"/>
    <s v="SO0825-PD0002"/>
    <x v="0"/>
    <s v="Fishing Equipment"/>
  </r>
  <r>
    <s v="SO0830"/>
    <x v="528"/>
    <s v="PD0011"/>
    <x v="52"/>
    <n v="0.17"/>
    <x v="3109"/>
    <s v="SO0830-PD0011"/>
    <x v="2"/>
    <s v="Bicycle"/>
  </r>
  <r>
    <s v="SO0830"/>
    <x v="528"/>
    <s v="PD0012"/>
    <x v="17"/>
    <n v="0.2"/>
    <x v="3110"/>
    <s v="SO0830-PD0012"/>
    <x v="7"/>
    <s v="Bicycle"/>
  </r>
  <r>
    <s v="SO0832"/>
    <x v="530"/>
    <s v="PD0015"/>
    <x v="73"/>
    <n v="0.24"/>
    <x v="3111"/>
    <s v="SO0832-PD0015"/>
    <x v="1"/>
    <s v="Gym &amp; Fitness"/>
  </r>
  <r>
    <s v="SO0832"/>
    <x v="530"/>
    <s v="PD0020"/>
    <x v="83"/>
    <n v="0.11"/>
    <x v="3112"/>
    <s v="SO0832-PD0020"/>
    <x v="8"/>
    <s v="Gym &amp; Fitness"/>
  </r>
  <r>
    <s v="SO0838"/>
    <x v="660"/>
    <s v="PD0004"/>
    <x v="112"/>
    <n v="0.18"/>
    <x v="3113"/>
    <s v="SO0838-PD0004"/>
    <x v="15"/>
    <s v="Billiard"/>
  </r>
  <r>
    <s v="SO0838"/>
    <x v="660"/>
    <s v="PD0020"/>
    <x v="101"/>
    <n v="0.16"/>
    <x v="1348"/>
    <s v="SO0838-PD0020"/>
    <x v="8"/>
    <s v="Gym &amp; Fitness"/>
  </r>
  <r>
    <s v="SO0844"/>
    <x v="538"/>
    <s v="PD0004"/>
    <x v="6"/>
    <n v="0.22"/>
    <x v="3114"/>
    <s v="SO0844-PD0004"/>
    <x v="15"/>
    <s v="Billiard"/>
  </r>
  <r>
    <s v="SO0844"/>
    <x v="538"/>
    <s v="PD0020"/>
    <x v="64"/>
    <n v="0.21"/>
    <x v="3115"/>
    <s v="SO0844-PD0020"/>
    <x v="8"/>
    <s v="Gym &amp; Fitness"/>
  </r>
  <r>
    <s v="SO0852"/>
    <x v="542"/>
    <s v="PD0010"/>
    <x v="2"/>
    <n v="0.21"/>
    <x v="507"/>
    <s v="SO0852-PD0010"/>
    <x v="5"/>
    <s v="Hiking &amp; Camping"/>
  </r>
  <r>
    <s v="SO0852"/>
    <x v="542"/>
    <s v="PD0009"/>
    <x v="77"/>
    <n v="0.14000000000000001"/>
    <x v="3116"/>
    <s v="SO0852-PD0009"/>
    <x v="10"/>
    <s v="Hiking &amp; Camping"/>
  </r>
  <r>
    <s v="SO0854"/>
    <x v="544"/>
    <s v="PD0001"/>
    <x v="98"/>
    <n v="0.25"/>
    <x v="3117"/>
    <s v="SO0854-PD0001"/>
    <x v="12"/>
    <s v="Fishing Equipment"/>
  </r>
  <r>
    <s v="SO0854"/>
    <x v="544"/>
    <s v="PD0020"/>
    <x v="24"/>
    <n v="0.14000000000000001"/>
    <x v="3118"/>
    <s v="SO0854-PD0020"/>
    <x v="8"/>
    <s v="Gym &amp; Fitness"/>
  </r>
  <r>
    <s v="SO0855"/>
    <x v="544"/>
    <s v="PD0016"/>
    <x v="93"/>
    <n v="0.18"/>
    <x v="3119"/>
    <s v="SO0855-PD0016"/>
    <x v="18"/>
    <s v="Gym &amp; Fitness"/>
  </r>
  <r>
    <s v="SO0855"/>
    <x v="544"/>
    <s v="PD0015"/>
    <x v="83"/>
    <n v="0.25"/>
    <x v="3120"/>
    <s v="SO0855-PD0015"/>
    <x v="1"/>
    <s v="Gym &amp; Fitness"/>
  </r>
  <r>
    <s v="SO0860"/>
    <x v="661"/>
    <s v="PD0004"/>
    <x v="88"/>
    <n v="0.23"/>
    <x v="1179"/>
    <s v="SO0860-PD0004"/>
    <x v="15"/>
    <s v="Billiard"/>
  </r>
  <r>
    <s v="SO0860"/>
    <x v="661"/>
    <s v="PD0020"/>
    <x v="43"/>
    <n v="0.2"/>
    <x v="3121"/>
    <s v="SO0860-PD0020"/>
    <x v="8"/>
    <s v="Gym &amp; Fitness"/>
  </r>
  <r>
    <s v="SO0862"/>
    <x v="547"/>
    <s v="PD0014"/>
    <x v="72"/>
    <n v="0.12"/>
    <x v="429"/>
    <s v="SO0862-PD0014"/>
    <x v="4"/>
    <s v="Futsal"/>
  </r>
  <r>
    <s v="SO0862"/>
    <x v="547"/>
    <s v="PD0013"/>
    <x v="10"/>
    <n v="0.22"/>
    <x v="3122"/>
    <s v="SO0862-PD0013"/>
    <x v="16"/>
    <s v="Basketball"/>
  </r>
  <r>
    <s v="SO0866"/>
    <x v="551"/>
    <s v="PD0001"/>
    <x v="66"/>
    <n v="0.05"/>
    <x v="3123"/>
    <s v="SO0866-PD0001"/>
    <x v="12"/>
    <s v="Fishing Equipment"/>
  </r>
  <r>
    <s v="SO0866"/>
    <x v="551"/>
    <s v="PD0020"/>
    <x v="19"/>
    <n v="0.22"/>
    <x v="3124"/>
    <s v="SO0866-PD0020"/>
    <x v="8"/>
    <s v="Gym &amp; Fitness"/>
  </r>
  <r>
    <s v="SO0866"/>
    <x v="551"/>
    <s v="PD0010"/>
    <x v="6"/>
    <n v="0.17"/>
    <x v="3125"/>
    <s v="SO0866-PD0010"/>
    <x v="5"/>
    <s v="Hiking &amp; Camping"/>
  </r>
  <r>
    <s v="SO0866"/>
    <x v="551"/>
    <s v="PD0009"/>
    <x v="3"/>
    <n v="0.2"/>
    <x v="3126"/>
    <s v="SO0866-PD0009"/>
    <x v="10"/>
    <s v="Hiking &amp; Camping"/>
  </r>
  <r>
    <s v="SO0866"/>
    <x v="551"/>
    <s v="PD0007"/>
    <x v="124"/>
    <n v="0.11"/>
    <x v="3127"/>
    <s v="SO0866-PD0007"/>
    <x v="9"/>
    <s v="Golf"/>
  </r>
  <r>
    <s v="SO0866"/>
    <x v="551"/>
    <s v="PD0005"/>
    <x v="69"/>
    <n v="0.1"/>
    <x v="3128"/>
    <s v="SO0866-PD0005"/>
    <x v="19"/>
    <s v="Golf"/>
  </r>
  <r>
    <s v="SO0868"/>
    <x v="553"/>
    <s v="PD0020"/>
    <x v="18"/>
    <n v="0.22"/>
    <x v="3129"/>
    <s v="SO0868-PD0020"/>
    <x v="8"/>
    <s v="Gym &amp; Fitness"/>
  </r>
  <r>
    <s v="SO0868"/>
    <x v="553"/>
    <s v="PD0006"/>
    <x v="90"/>
    <n v="0.21"/>
    <x v="3130"/>
    <s v="SO0868-PD0006"/>
    <x v="13"/>
    <s v="Golf"/>
  </r>
  <r>
    <s v="SO0880"/>
    <x v="561"/>
    <s v="PD0002"/>
    <x v="87"/>
    <n v="0.12"/>
    <x v="3131"/>
    <s v="SO0880-PD0002"/>
    <x v="0"/>
    <s v="Fishing Equipment"/>
  </r>
  <r>
    <s v="SO0880"/>
    <x v="561"/>
    <s v="PD0020"/>
    <x v="6"/>
    <n v="0.11"/>
    <x v="3132"/>
    <s v="SO0880-PD0020"/>
    <x v="8"/>
    <s v="Gym &amp; Fitness"/>
  </r>
  <r>
    <s v="SO0881"/>
    <x v="561"/>
    <s v="PD0010"/>
    <x v="74"/>
    <n v="0.1"/>
    <x v="3133"/>
    <s v="SO0881-PD0010"/>
    <x v="5"/>
    <s v="Hiking &amp; Camping"/>
  </r>
  <r>
    <s v="SO0881"/>
    <x v="561"/>
    <s v="PD0009"/>
    <x v="102"/>
    <n v="0.1"/>
    <x v="1717"/>
    <s v="SO0881-PD0009"/>
    <x v="10"/>
    <s v="Hiking &amp; Camping"/>
  </r>
  <r>
    <s v="SO0892"/>
    <x v="570"/>
    <s v="PD0006"/>
    <x v="46"/>
    <n v="7.0000000000000007E-2"/>
    <x v="1021"/>
    <s v="SO0892-PD0006"/>
    <x v="13"/>
    <s v="Golf"/>
  </r>
  <r>
    <s v="SO0892"/>
    <x v="570"/>
    <s v="PD0008"/>
    <x v="71"/>
    <n v="7.0000000000000007E-2"/>
    <x v="3134"/>
    <s v="SO0892-PD0008"/>
    <x v="3"/>
    <s v="Outdoors Sport"/>
  </r>
  <r>
    <s v="SO0897"/>
    <x v="572"/>
    <s v="PD0009"/>
    <x v="76"/>
    <n v="0.21"/>
    <x v="3135"/>
    <s v="SO0897-PD0009"/>
    <x v="10"/>
    <s v="Hiking &amp; Camping"/>
  </r>
  <r>
    <s v="SO0897"/>
    <x v="572"/>
    <s v="PD0015"/>
    <x v="47"/>
    <n v="7.0000000000000007E-2"/>
    <x v="3136"/>
    <s v="SO0897-PD0015"/>
    <x v="1"/>
    <s v="Gym &amp; Fitness"/>
  </r>
  <r>
    <s v="SO0899"/>
    <x v="574"/>
    <s v="PD0004"/>
    <x v="82"/>
    <n v="0.05"/>
    <x v="3137"/>
    <s v="SO0899-PD0004"/>
    <x v="15"/>
    <s v="Billiard"/>
  </r>
  <r>
    <s v="SO0899"/>
    <x v="574"/>
    <s v="PD0020"/>
    <x v="109"/>
    <n v="0.1"/>
    <x v="1183"/>
    <s v="SO0899-PD0020"/>
    <x v="8"/>
    <s v="Gym &amp; Fitness"/>
  </r>
  <r>
    <s v="SO0901"/>
    <x v="575"/>
    <s v="PD0018"/>
    <x v="15"/>
    <n v="0.19"/>
    <x v="2098"/>
    <s v="SO0901-PD0018"/>
    <x v="6"/>
    <s v="Gym &amp; Fitness"/>
  </r>
  <r>
    <s v="SO0901"/>
    <x v="575"/>
    <s v="PD0020"/>
    <x v="52"/>
    <n v="0.19"/>
    <x v="3138"/>
    <s v="SO0901-PD0020"/>
    <x v="8"/>
    <s v="Gym &amp; Fitness"/>
  </r>
  <r>
    <s v="SO0901"/>
    <x v="575"/>
    <s v="PD0013"/>
    <x v="124"/>
    <n v="0.15"/>
    <x v="3139"/>
    <s v="SO0901-PD0013"/>
    <x v="16"/>
    <s v="Basketball"/>
  </r>
  <r>
    <s v="SO0901"/>
    <x v="575"/>
    <s v="PD0008"/>
    <x v="71"/>
    <n v="7.0000000000000007E-2"/>
    <x v="3134"/>
    <s v="SO0901-PD0008"/>
    <x v="3"/>
    <s v="Outdoors Sport"/>
  </r>
  <r>
    <s v="SO0902"/>
    <x v="575"/>
    <s v="PD0010"/>
    <x v="101"/>
    <n v="0.22"/>
    <x v="1119"/>
    <s v="SO0902-PD0010"/>
    <x v="5"/>
    <s v="Hiking &amp; Camping"/>
  </r>
  <r>
    <s v="SO0902"/>
    <x v="575"/>
    <s v="PD0020"/>
    <x v="104"/>
    <n v="0.11"/>
    <x v="3140"/>
    <s v="SO0902-PD0020"/>
    <x v="8"/>
    <s v="Gym &amp; Fitness"/>
  </r>
  <r>
    <s v="SO0903"/>
    <x v="576"/>
    <s v="PD0006"/>
    <x v="115"/>
    <n v="0.17"/>
    <x v="3141"/>
    <s v="SO0903-PD0006"/>
    <x v="13"/>
    <s v="Golf"/>
  </r>
  <r>
    <s v="SO0903"/>
    <x v="576"/>
    <s v="PD0020"/>
    <x v="119"/>
    <n v="0.13"/>
    <x v="3142"/>
    <s v="SO0903-PD0020"/>
    <x v="8"/>
    <s v="Gym &amp; Fitness"/>
  </r>
  <r>
    <s v="SO0906"/>
    <x v="577"/>
    <s v="PD0020"/>
    <x v="33"/>
    <n v="0.06"/>
    <x v="3143"/>
    <s v="SO0906-PD0020"/>
    <x v="8"/>
    <s v="Gym &amp; Fitness"/>
  </r>
  <r>
    <s v="SO0906"/>
    <x v="577"/>
    <s v="PD0018"/>
    <x v="107"/>
    <n v="0.05"/>
    <x v="3144"/>
    <s v="SO0906-PD0018"/>
    <x v="6"/>
    <s v="Gym &amp; Fitness"/>
  </r>
  <r>
    <s v="SO0907"/>
    <x v="578"/>
    <s v="PD0019"/>
    <x v="98"/>
    <n v="0.13"/>
    <x v="3145"/>
    <s v="SO0907-PD0019"/>
    <x v="11"/>
    <s v="Gym &amp; Fitness"/>
  </r>
  <r>
    <s v="SO0907"/>
    <x v="578"/>
    <s v="PD0017"/>
    <x v="42"/>
    <n v="0.19"/>
    <x v="3146"/>
    <s v="SO0907-PD0017"/>
    <x v="17"/>
    <s v="Gym &amp; Fitness"/>
  </r>
  <r>
    <s v="SO0911"/>
    <x v="581"/>
    <s v="PD0007"/>
    <x v="33"/>
    <n v="0.16"/>
    <x v="3147"/>
    <s v="SO0911-PD0007"/>
    <x v="9"/>
    <s v="Golf"/>
  </r>
  <r>
    <s v="SO0911"/>
    <x v="581"/>
    <s v="PD0005"/>
    <x v="12"/>
    <n v="0.23"/>
    <x v="3148"/>
    <s v="SO0911-PD0005"/>
    <x v="19"/>
    <s v="Golf"/>
  </r>
  <r>
    <s v="SO0913"/>
    <x v="583"/>
    <s v="PD0007"/>
    <x v="41"/>
    <n v="0.06"/>
    <x v="3149"/>
    <s v="SO0913-PD0007"/>
    <x v="9"/>
    <s v="Golf"/>
  </r>
  <r>
    <s v="SO0913"/>
    <x v="583"/>
    <s v="PD0005"/>
    <x v="58"/>
    <n v="0.25"/>
    <x v="3150"/>
    <s v="SO0913-PD0005"/>
    <x v="19"/>
    <s v="Golf"/>
  </r>
  <r>
    <s v="SO0920"/>
    <x v="587"/>
    <s v="PD0019"/>
    <x v="56"/>
    <n v="0.14000000000000001"/>
    <x v="3151"/>
    <s v="SO0920-PD0019"/>
    <x v="11"/>
    <s v="Gym &amp; Fitness"/>
  </r>
  <r>
    <s v="SO0920"/>
    <x v="587"/>
    <s v="PD0007"/>
    <x v="12"/>
    <n v="0.15"/>
    <x v="3152"/>
    <s v="SO0920-PD0007"/>
    <x v="9"/>
    <s v="Golf"/>
  </r>
  <r>
    <s v="SO0922"/>
    <x v="588"/>
    <s v="PD0002"/>
    <x v="14"/>
    <n v="0.13"/>
    <x v="3153"/>
    <s v="SO0922-PD0002"/>
    <x v="0"/>
    <s v="Fishing Equipment"/>
  </r>
  <r>
    <s v="SO0922"/>
    <x v="588"/>
    <s v="PD0020"/>
    <x v="30"/>
    <n v="0.09"/>
    <x v="3154"/>
    <s v="SO0922-PD0020"/>
    <x v="8"/>
    <s v="Gym &amp; Fitness"/>
  </r>
  <r>
    <s v="SO0927"/>
    <x v="592"/>
    <s v="PD0016"/>
    <x v="57"/>
    <n v="0.06"/>
    <x v="3155"/>
    <s v="SO0927-PD0016"/>
    <x v="18"/>
    <s v="Gym &amp; Fitness"/>
  </r>
  <r>
    <s v="SO0927"/>
    <x v="592"/>
    <s v="PD0020"/>
    <x v="106"/>
    <n v="0.23"/>
    <x v="3156"/>
    <s v="SO0927-PD0020"/>
    <x v="8"/>
    <s v="Gym &amp; Fitness"/>
  </r>
  <r>
    <s v="SO0938"/>
    <x v="601"/>
    <s v="PD0020"/>
    <x v="55"/>
    <n v="0.16"/>
    <x v="3157"/>
    <s v="SO0938-PD0020"/>
    <x v="8"/>
    <s v="Gym &amp; Fitness"/>
  </r>
  <r>
    <s v="SO0938"/>
    <x v="601"/>
    <s v="PD0006"/>
    <x v="59"/>
    <n v="0.18"/>
    <x v="3158"/>
    <s v="SO0938-PD0006"/>
    <x v="13"/>
    <s v="Golf"/>
  </r>
  <r>
    <s v="SO0942"/>
    <x v="604"/>
    <s v="PD0020"/>
    <x v="118"/>
    <n v="0.16"/>
    <x v="3159"/>
    <s v="SO0942-PD0020"/>
    <x v="8"/>
    <s v="Gym &amp; Fitness"/>
  </r>
  <r>
    <s v="SO0942"/>
    <x v="604"/>
    <s v="PD0004"/>
    <x v="19"/>
    <n v="0.1"/>
    <x v="3160"/>
    <s v="SO0942-PD0004"/>
    <x v="15"/>
    <s v="Billiard"/>
  </r>
  <r>
    <s v="SO0945"/>
    <x v="606"/>
    <s v="PD0005"/>
    <x v="99"/>
    <n v="0.17"/>
    <x v="3161"/>
    <s v="SO0945-PD0005"/>
    <x v="19"/>
    <s v="Golf"/>
  </r>
  <r>
    <s v="SO0945"/>
    <x v="606"/>
    <s v="PD0007"/>
    <x v="109"/>
    <n v="0.13"/>
    <x v="3162"/>
    <s v="SO0945-PD0007"/>
    <x v="9"/>
    <s v="Golf"/>
  </r>
  <r>
    <s v="SO0948"/>
    <x v="608"/>
    <s v="PD0011"/>
    <x v="79"/>
    <n v="0.23"/>
    <x v="3163"/>
    <s v="SO0948-PD0011"/>
    <x v="2"/>
    <s v="Bicycle"/>
  </r>
  <r>
    <s v="SO0948"/>
    <x v="608"/>
    <s v="PD0012"/>
    <x v="105"/>
    <n v="0.09"/>
    <x v="3164"/>
    <s v="SO0948-PD0012"/>
    <x v="7"/>
    <s v="Bicycle"/>
  </r>
  <r>
    <s v="SO0952"/>
    <x v="610"/>
    <s v="PD0014"/>
    <x v="67"/>
    <n v="0.22"/>
    <x v="3165"/>
    <s v="SO0952-PD0014"/>
    <x v="4"/>
    <s v="Futsal"/>
  </r>
  <r>
    <s v="SO0952"/>
    <x v="610"/>
    <s v="PD0013"/>
    <x v="88"/>
    <n v="0.11"/>
    <x v="3166"/>
    <s v="SO0952-PD0013"/>
    <x v="16"/>
    <s v="Basketball"/>
  </r>
  <r>
    <s v="SO0962"/>
    <x v="615"/>
    <s v="PD0008"/>
    <x v="41"/>
    <n v="0.24"/>
    <x v="3167"/>
    <s v="SO0962-PD0008"/>
    <x v="3"/>
    <s v="Outdoors Sport"/>
  </r>
  <r>
    <s v="SO0962"/>
    <x v="615"/>
    <s v="PD0006"/>
    <x v="58"/>
    <n v="0.11"/>
    <x v="3168"/>
    <s v="SO0962-PD0006"/>
    <x v="13"/>
    <s v="Golf"/>
  </r>
  <r>
    <s v="SO0965"/>
    <x v="616"/>
    <s v="PD0013"/>
    <x v="40"/>
    <n v="0.11"/>
    <x v="3169"/>
    <s v="SO0965-PD0013"/>
    <x v="16"/>
    <s v="Basketball"/>
  </r>
  <r>
    <s v="SO0965"/>
    <x v="616"/>
    <s v="PD0014"/>
    <x v="125"/>
    <n v="0.05"/>
    <x v="3170"/>
    <s v="SO0965-PD0014"/>
    <x v="4"/>
    <s v="Futsal"/>
  </r>
  <r>
    <s v="SO0973"/>
    <x v="622"/>
    <s v="PD0001"/>
    <x v="59"/>
    <n v="0.15"/>
    <x v="3171"/>
    <s v="SO0973-PD0001"/>
    <x v="12"/>
    <s v="Fishing Equipment"/>
  </r>
  <r>
    <s v="SO0973"/>
    <x v="622"/>
    <s v="PD0020"/>
    <x v="124"/>
    <n v="0.23"/>
    <x v="3172"/>
    <s v="SO0973-PD0020"/>
    <x v="8"/>
    <s v="Gym &amp; Fitness"/>
  </r>
  <r>
    <s v="SO0978"/>
    <x v="624"/>
    <s v="PD0010"/>
    <x v="1"/>
    <n v="0.09"/>
    <x v="3173"/>
    <s v="SO0978-PD0010"/>
    <x v="5"/>
    <s v="Hiking &amp; Camping"/>
  </r>
  <r>
    <s v="SO0978"/>
    <x v="624"/>
    <s v="PD0020"/>
    <x v="67"/>
    <n v="0.22"/>
    <x v="2196"/>
    <s v="SO0978-PD0020"/>
    <x v="8"/>
    <s v="Gym &amp; Fitness"/>
  </r>
  <r>
    <s v="SO0979"/>
    <x v="625"/>
    <s v="PD0020"/>
    <x v="52"/>
    <n v="0.16"/>
    <x v="3174"/>
    <s v="SO0979-PD0020"/>
    <x v="8"/>
    <s v="Gym &amp; Fitness"/>
  </r>
  <r>
    <s v="SO0979"/>
    <x v="625"/>
    <s v="PD0018"/>
    <x v="57"/>
    <n v="0.09"/>
    <x v="3175"/>
    <s v="SO0979-PD0018"/>
    <x v="6"/>
    <s v="Gym &amp; Fitness"/>
  </r>
  <r>
    <s v="SO0992"/>
    <x v="631"/>
    <s v="PD0020"/>
    <x v="95"/>
    <n v="0.06"/>
    <x v="3176"/>
    <s v="SO0992-PD0020"/>
    <x v="8"/>
    <s v="Gym &amp; Fitness"/>
  </r>
  <r>
    <s v="SO0992"/>
    <x v="631"/>
    <s v="PD0008"/>
    <x v="114"/>
    <n v="0.25"/>
    <x v="3177"/>
    <s v="SO0992-PD0008"/>
    <x v="3"/>
    <s v="Outdoors Sport"/>
  </r>
  <r>
    <s v="SO0998"/>
    <x v="634"/>
    <s v="PD0014"/>
    <x v="35"/>
    <n v="0.08"/>
    <x v="3178"/>
    <s v="SO0998-PD0014"/>
    <x v="4"/>
    <s v="Futsal"/>
  </r>
  <r>
    <s v="SO0998"/>
    <x v="634"/>
    <s v="PD0013"/>
    <x v="3"/>
    <n v="0.14000000000000001"/>
    <x v="3179"/>
    <s v="SO0998-PD0013"/>
    <x v="16"/>
    <s v="Basketball"/>
  </r>
  <r>
    <s v="SO1002"/>
    <x v="636"/>
    <s v="PD0019"/>
    <x v="125"/>
    <n v="0.21"/>
    <x v="3180"/>
    <s v="SO1002-PD0019"/>
    <x v="11"/>
    <s v="Gym &amp; Fitness"/>
  </r>
  <r>
    <s v="SO1002"/>
    <x v="636"/>
    <s v="PD0017"/>
    <x v="74"/>
    <n v="0.05"/>
    <x v="3181"/>
    <s v="SO1002-PD0017"/>
    <x v="17"/>
    <s v="Gym &amp; Fitness"/>
  </r>
  <r>
    <s v="SO1003"/>
    <x v="637"/>
    <s v="PD0004"/>
    <x v="104"/>
    <n v="0.09"/>
    <x v="3182"/>
    <s v="SO1003-PD0004"/>
    <x v="15"/>
    <s v="Billiard"/>
  </r>
  <r>
    <s v="SO1003"/>
    <x v="637"/>
    <s v="PD0020"/>
    <x v="94"/>
    <n v="0.2"/>
    <x v="3183"/>
    <s v="SO1003-PD0020"/>
    <x v="8"/>
    <s v="Gym &amp; Fitness"/>
  </r>
  <r>
    <s v="SO1004"/>
    <x v="638"/>
    <s v="PD0014"/>
    <x v="102"/>
    <n v="0.17"/>
    <x v="3184"/>
    <s v="SO1004-PD0014"/>
    <x v="4"/>
    <s v="Futsal"/>
  </r>
  <r>
    <s v="SO1004"/>
    <x v="638"/>
    <s v="PD0008"/>
    <x v="15"/>
    <n v="0.18"/>
    <x v="3185"/>
    <s v="SO1004-PD0008"/>
    <x v="3"/>
    <s v="Outdoors Sport"/>
  </r>
  <r>
    <s v="SO1011"/>
    <x v="643"/>
    <s v="PD0020"/>
    <x v="22"/>
    <n v="0.15"/>
    <x v="3186"/>
    <s v="SO1011-PD0020"/>
    <x v="8"/>
    <s v="Gym &amp; Fitness"/>
  </r>
  <r>
    <s v="SO1011"/>
    <x v="643"/>
    <s v="PD0018"/>
    <x v="95"/>
    <n v="0.11"/>
    <x v="3187"/>
    <s v="SO1011-PD0018"/>
    <x v="6"/>
    <s v="Gym &amp; Fitness"/>
  </r>
  <r>
    <s v="SO1013"/>
    <x v="645"/>
    <s v="PD0016"/>
    <x v="4"/>
    <n v="0.17"/>
    <x v="4"/>
    <s v="SO1013-PD0016"/>
    <x v="18"/>
    <s v="Gym &amp; Fitness"/>
  </r>
  <r>
    <s v="SO1013"/>
    <x v="645"/>
    <s v="PD0015"/>
    <x v="91"/>
    <n v="0.16"/>
    <x v="3188"/>
    <s v="SO1013-PD0015"/>
    <x v="1"/>
    <s v="Gym &amp; Fitness"/>
  </r>
  <r>
    <s v="SO1018"/>
    <x v="649"/>
    <s v="PD0014"/>
    <x v="111"/>
    <n v="0.16"/>
    <x v="3189"/>
    <s v="SO1018-PD0014"/>
    <x v="4"/>
    <s v="Futsal"/>
  </r>
  <r>
    <s v="SO1018"/>
    <x v="649"/>
    <s v="PD0013"/>
    <x v="48"/>
    <n v="0.17"/>
    <x v="3190"/>
    <s v="SO1018-PD0013"/>
    <x v="16"/>
    <s v="Basketball"/>
  </r>
  <r>
    <s v="SO1027"/>
    <x v="662"/>
    <s v="PD0005"/>
    <x v="115"/>
    <n v="0.08"/>
    <x v="3191"/>
    <s v="SO1027-PD0005"/>
    <x v="19"/>
    <s v="Golf"/>
  </r>
  <r>
    <s v="SO1027"/>
    <x v="662"/>
    <s v="PD0007"/>
    <x v="87"/>
    <n v="0.05"/>
    <x v="2952"/>
    <s v="SO1027-PD0007"/>
    <x v="9"/>
    <s v="Golf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d v="2020-01-02T00:00:00"/>
    <x v="0"/>
    <s v="CASH"/>
    <n v="114641676"/>
  </r>
  <r>
    <s v="SO0002"/>
    <s v="PS0046"/>
    <s v="ST0003"/>
    <d v="2020-01-02T00:00:00"/>
    <x v="0"/>
    <s v="CASH"/>
    <n v="44870970"/>
  </r>
  <r>
    <s v="SO0003"/>
    <s v="PS0024"/>
    <s v="ST0001"/>
    <d v="2020-01-03T00:00:00"/>
    <x v="1"/>
    <s v="CREDIT"/>
    <n v="1101806050"/>
  </r>
  <r>
    <s v="SO0004"/>
    <s v="PS0048"/>
    <s v="ST0003"/>
    <d v="2020-01-04T00:00:00"/>
    <x v="0"/>
    <s v="CASH"/>
    <n v="10698048"/>
  </r>
  <r>
    <s v="SO0005"/>
    <s v="PS0024"/>
    <s v="ST0001"/>
    <d v="2020-01-05T00:00:00"/>
    <x v="1"/>
    <s v="CREDIT"/>
    <n v="250560000"/>
  </r>
  <r>
    <s v="SO0006"/>
    <s v="PS0012"/>
    <s v="ST0003"/>
    <d v="2020-01-07T00:00:00"/>
    <x v="0"/>
    <s v="CASH"/>
    <n v="11269440"/>
  </r>
  <r>
    <s v="SO0007"/>
    <s v="PS0024"/>
    <s v="ST0001"/>
    <d v="2020-01-09T00:00:00"/>
    <x v="1"/>
    <s v="CREDIT"/>
    <n v="427027780"/>
  </r>
  <r>
    <s v="SO0008"/>
    <s v="PS0045"/>
    <s v="ST0005"/>
    <d v="2020-01-10T00:00:00"/>
    <x v="2"/>
    <s v="CREDIT"/>
    <n v="614116940"/>
  </r>
  <r>
    <s v="SO0009"/>
    <s v="PS0037"/>
    <s v="ST0002"/>
    <d v="2020-01-11T00:00:00"/>
    <x v="3"/>
    <s v="CASH"/>
    <n v="175419850"/>
  </r>
  <r>
    <s v="SO0010"/>
    <s v="PS0037"/>
    <s v="ST0002"/>
    <d v="2020-01-11T00:00:00"/>
    <x v="3"/>
    <s v="CREDIT"/>
    <n v="669084987"/>
  </r>
  <r>
    <s v="SO0011"/>
    <s v="PS0003"/>
    <s v="ST0003"/>
    <d v="2020-01-13T00:00:00"/>
    <x v="0"/>
    <s v="CASH"/>
    <n v="70191310"/>
  </r>
  <r>
    <s v="SO0012"/>
    <s v="PS0043"/>
    <s v="ST0004"/>
    <d v="2020-01-17T00:00:00"/>
    <x v="4"/>
    <s v="CASH"/>
    <n v="97549900"/>
  </r>
  <r>
    <s v="SO0013"/>
    <s v="PS0050"/>
    <s v="ST0004"/>
    <d v="2020-01-18T00:00:00"/>
    <x v="4"/>
    <s v="CREDIT"/>
    <n v="637102960"/>
  </r>
  <r>
    <s v="SO0014"/>
    <s v="PS0032"/>
    <s v="ST0004"/>
    <d v="2020-01-19T00:00:00"/>
    <x v="4"/>
    <s v="CREDIT"/>
    <n v="290103980"/>
  </r>
  <r>
    <s v="SO0015"/>
    <s v="PS0014"/>
    <s v="ST0003"/>
    <d v="2020-01-20T00:00:00"/>
    <x v="0"/>
    <s v="CREDIT"/>
    <n v="644706190"/>
  </r>
  <r>
    <s v="SO0016"/>
    <s v="PS0008"/>
    <s v="ST0004"/>
    <d v="2020-01-20T00:00:00"/>
    <x v="4"/>
    <s v="CASH"/>
    <n v="248020740"/>
  </r>
  <r>
    <s v="SO0017"/>
    <s v="PS0013"/>
    <s v="ST0001"/>
    <d v="2020-01-23T00:00:00"/>
    <x v="1"/>
    <s v="CREDIT"/>
    <n v="688063360"/>
  </r>
  <r>
    <s v="SO0018"/>
    <s v="PS0039"/>
    <s v="ST0003"/>
    <d v="2020-01-23T00:00:00"/>
    <x v="0"/>
    <s v="CASH"/>
    <n v="44061600"/>
  </r>
  <r>
    <s v="SO0019"/>
    <s v="PS0020"/>
    <s v="ST0004"/>
    <d v="2020-01-24T00:00:00"/>
    <x v="4"/>
    <s v="CREDIT"/>
    <n v="301033270"/>
  </r>
  <r>
    <s v="SO0020"/>
    <s v="PS0019"/>
    <s v="ST0005"/>
    <d v="2020-01-26T00:00:00"/>
    <x v="2"/>
    <s v="CASH"/>
    <n v="70487380"/>
  </r>
  <r>
    <s v="SO0021"/>
    <s v="PS0037"/>
    <s v="ST0002"/>
    <d v="2020-01-26T00:00:00"/>
    <x v="3"/>
    <s v="CASH"/>
    <n v="219754110"/>
  </r>
  <r>
    <s v="SO0022"/>
    <s v="PS0018"/>
    <s v="ST0002"/>
    <d v="2020-01-26T00:00:00"/>
    <x v="3"/>
    <s v="CREDIT"/>
    <n v="473835924"/>
  </r>
  <r>
    <s v="SO0023"/>
    <s v="PS0013"/>
    <s v="ST0001"/>
    <d v="2020-01-27T00:00:00"/>
    <x v="1"/>
    <s v="CASH"/>
    <n v="177937976"/>
  </r>
  <r>
    <s v="SO0024"/>
    <s v="PS0040"/>
    <s v="ST0003"/>
    <d v="2020-01-29T00:00:00"/>
    <x v="0"/>
    <s v="CASH"/>
    <n v="43468350"/>
  </r>
  <r>
    <s v="SO0025"/>
    <s v="PS0034"/>
    <s v="ST0001"/>
    <d v="2020-01-30T00:00:00"/>
    <x v="1"/>
    <s v="CASH"/>
    <n v="72692150"/>
  </r>
  <r>
    <s v="SO0026"/>
    <s v="PS0021"/>
    <s v="ST0001"/>
    <d v="2020-01-31T00:00:00"/>
    <x v="1"/>
    <s v="CASH"/>
    <n v="249589510"/>
  </r>
  <r>
    <s v="SO0027"/>
    <s v="PS0047"/>
    <s v="ST0001"/>
    <d v="2020-01-31T00:00:00"/>
    <x v="1"/>
    <s v="CREDIT"/>
    <n v="665340650"/>
  </r>
  <r>
    <s v="SO0028"/>
    <s v="PS0035"/>
    <s v="ST0004"/>
    <d v="2020-02-05T00:00:00"/>
    <x v="4"/>
    <s v="CASH"/>
    <n v="110695360"/>
  </r>
  <r>
    <s v="SO0029"/>
    <s v="PS0028"/>
    <s v="ST0005"/>
    <d v="2020-02-05T00:00:00"/>
    <x v="2"/>
    <s v="CASH"/>
    <n v="48219680"/>
  </r>
  <r>
    <s v="SO0030"/>
    <s v="PS0022"/>
    <s v="ST0004"/>
    <d v="2020-02-07T00:00:00"/>
    <x v="4"/>
    <s v="CASH"/>
    <n v="80974010"/>
  </r>
  <r>
    <s v="SO0031"/>
    <s v="PS0007"/>
    <s v="ST0001"/>
    <d v="2020-02-13T00:00:00"/>
    <x v="1"/>
    <s v="CASH"/>
    <n v="21634158"/>
  </r>
  <r>
    <s v="SO0032"/>
    <s v="PS0010"/>
    <s v="ST0001"/>
    <d v="2020-02-14T00:00:00"/>
    <x v="1"/>
    <s v="CASH"/>
    <n v="38254350"/>
  </r>
  <r>
    <s v="SO0033"/>
    <s v="PS0012"/>
    <s v="ST0003"/>
    <d v="2020-02-14T00:00:00"/>
    <x v="0"/>
    <s v="CREDIT"/>
    <n v="274768110"/>
  </r>
  <r>
    <s v="SO0034"/>
    <s v="PS0001"/>
    <s v="ST0005"/>
    <d v="2020-02-15T00:00:00"/>
    <x v="2"/>
    <s v="CASH"/>
    <n v="156249110"/>
  </r>
  <r>
    <s v="SO0035"/>
    <s v="PS0033"/>
    <s v="ST0005"/>
    <d v="2020-02-16T00:00:00"/>
    <x v="2"/>
    <s v="CREDIT"/>
    <n v="473491910"/>
  </r>
  <r>
    <s v="SO0036"/>
    <s v="PS0034"/>
    <s v="ST0001"/>
    <d v="2020-02-17T00:00:00"/>
    <x v="1"/>
    <s v="CREDIT"/>
    <n v="376525700"/>
  </r>
  <r>
    <s v="SO0037"/>
    <s v="PS0028"/>
    <s v="ST0005"/>
    <d v="2020-02-20T00:00:00"/>
    <x v="2"/>
    <s v="CREDIT"/>
    <n v="1038581420"/>
  </r>
  <r>
    <s v="SO0038"/>
    <s v="PS0036"/>
    <s v="ST0005"/>
    <d v="2020-02-21T00:00:00"/>
    <x v="2"/>
    <s v="CASH"/>
    <n v="130531820"/>
  </r>
  <r>
    <s v="SO0039"/>
    <s v="PS0013"/>
    <s v="ST0001"/>
    <d v="2020-02-22T00:00:00"/>
    <x v="1"/>
    <s v="CREDIT"/>
    <n v="1115480621"/>
  </r>
  <r>
    <s v="SO0040"/>
    <s v="PS0018"/>
    <s v="ST0002"/>
    <d v="2020-02-24T00:00:00"/>
    <x v="3"/>
    <s v="CREDIT"/>
    <n v="348772960"/>
  </r>
  <r>
    <s v="SO0041"/>
    <s v="PS0033"/>
    <s v="ST0005"/>
    <d v="2020-02-25T00:00:00"/>
    <x v="2"/>
    <s v="CREDIT"/>
    <n v="771270590"/>
  </r>
  <r>
    <s v="SO0042"/>
    <s v="PS0030"/>
    <s v="ST0004"/>
    <d v="2020-02-26T00:00:00"/>
    <x v="4"/>
    <s v="CREDIT"/>
    <n v="536592260"/>
  </r>
  <r>
    <s v="SO0043"/>
    <s v="PS0013"/>
    <s v="ST0001"/>
    <d v="2020-02-26T00:00:00"/>
    <x v="1"/>
    <s v="CASH"/>
    <n v="123668650"/>
  </r>
  <r>
    <s v="SO0044"/>
    <s v="PS0019"/>
    <s v="ST0005"/>
    <d v="2020-02-26T00:00:00"/>
    <x v="2"/>
    <s v="CREDIT"/>
    <n v="1067431930"/>
  </r>
  <r>
    <s v="SO0045"/>
    <s v="PS0023"/>
    <s v="ST0003"/>
    <d v="2020-02-27T00:00:00"/>
    <x v="0"/>
    <s v="CASH"/>
    <n v="217941590"/>
  </r>
  <r>
    <s v="SO0046"/>
    <s v="PS0007"/>
    <s v="ST0001"/>
    <d v="2020-02-28T00:00:00"/>
    <x v="1"/>
    <s v="CREDIT"/>
    <n v="311577560"/>
  </r>
  <r>
    <s v="SO0047"/>
    <s v="PS0001"/>
    <s v="ST0005"/>
    <d v="2020-02-28T00:00:00"/>
    <x v="2"/>
    <s v="CREDIT"/>
    <n v="1147156860"/>
  </r>
  <r>
    <s v="SO0048"/>
    <s v="PS0029"/>
    <s v="ST0004"/>
    <d v="2020-02-28T00:00:00"/>
    <x v="4"/>
    <s v="CASH"/>
    <n v="240900870"/>
  </r>
  <r>
    <s v="SO0049"/>
    <s v="PS0048"/>
    <s v="ST0003"/>
    <d v="2020-02-28T00:00:00"/>
    <x v="0"/>
    <s v="CASH"/>
    <n v="37095840"/>
  </r>
  <r>
    <s v="SO0050"/>
    <s v="PS0010"/>
    <s v="ST0001"/>
    <d v="2020-02-29T00:00:00"/>
    <x v="1"/>
    <s v="CASH"/>
    <n v="129203710"/>
  </r>
  <r>
    <s v="SO0051"/>
    <s v="PS0034"/>
    <s v="ST0001"/>
    <d v="2020-02-29T00:00:00"/>
    <x v="1"/>
    <s v="CASH"/>
    <n v="76098970"/>
  </r>
  <r>
    <s v="SO0052"/>
    <s v="PS0024"/>
    <s v="ST0001"/>
    <d v="2020-03-02T00:00:00"/>
    <x v="1"/>
    <s v="CREDIT"/>
    <n v="465515470"/>
  </r>
  <r>
    <s v="SO0053"/>
    <s v="PS0048"/>
    <s v="ST0003"/>
    <d v="2020-03-04T00:00:00"/>
    <x v="0"/>
    <s v="CREDIT"/>
    <n v="464354520"/>
  </r>
  <r>
    <s v="SO0054"/>
    <s v="PS0013"/>
    <s v="ST0001"/>
    <d v="2020-03-06T00:00:00"/>
    <x v="1"/>
    <s v="CREDIT"/>
    <n v="284343460"/>
  </r>
  <r>
    <s v="SO0055"/>
    <s v="PS0002"/>
    <s v="ST0002"/>
    <d v="2020-03-08T00:00:00"/>
    <x v="3"/>
    <s v="CASH"/>
    <n v="77442120"/>
  </r>
  <r>
    <s v="SO0056"/>
    <s v="PS0044"/>
    <s v="ST0004"/>
    <d v="2020-03-08T00:00:00"/>
    <x v="4"/>
    <s v="CREDIT"/>
    <n v="382553210"/>
  </r>
  <r>
    <s v="SO0057"/>
    <s v="PS0034"/>
    <s v="ST0001"/>
    <d v="2020-03-09T00:00:00"/>
    <x v="1"/>
    <s v="CASH"/>
    <n v="61818400"/>
  </r>
  <r>
    <s v="SO0058"/>
    <s v="PS0038"/>
    <s v="ST0004"/>
    <d v="2020-03-10T00:00:00"/>
    <x v="4"/>
    <s v="CREDIT"/>
    <n v="757026440"/>
  </r>
  <r>
    <s v="SO0059"/>
    <s v="PS0046"/>
    <s v="ST0003"/>
    <d v="2020-03-10T00:00:00"/>
    <x v="0"/>
    <s v="CREDIT"/>
    <n v="312940260"/>
  </r>
  <r>
    <s v="SO0060"/>
    <s v="PS0006"/>
    <s v="ST0003"/>
    <d v="2020-03-13T00:00:00"/>
    <x v="0"/>
    <s v="CREDIT"/>
    <n v="331282420"/>
  </r>
  <r>
    <s v="SO0061"/>
    <s v="PS0045"/>
    <s v="ST0005"/>
    <d v="2020-03-13T00:00:00"/>
    <x v="2"/>
    <s v="CREDIT"/>
    <n v="398127800"/>
  </r>
  <r>
    <s v="SO0062"/>
    <s v="PS0050"/>
    <s v="ST0004"/>
    <d v="2020-03-14T00:00:00"/>
    <x v="4"/>
    <s v="CASH"/>
    <n v="157292976"/>
  </r>
  <r>
    <s v="SO0063"/>
    <s v="PS0015"/>
    <s v="ST0004"/>
    <d v="2020-03-15T00:00:00"/>
    <x v="4"/>
    <s v="CASH"/>
    <n v="259271600"/>
  </r>
  <r>
    <s v="SO0064"/>
    <s v="PS0004"/>
    <s v="ST0001"/>
    <d v="2020-03-16T00:00:00"/>
    <x v="1"/>
    <s v="CREDIT"/>
    <n v="750000080"/>
  </r>
  <r>
    <s v="SO0065"/>
    <s v="PS0043"/>
    <s v="ST0004"/>
    <d v="2020-03-17T00:00:00"/>
    <x v="4"/>
    <s v="CREDIT"/>
    <n v="919658870"/>
  </r>
  <r>
    <s v="SO0066"/>
    <s v="PS0023"/>
    <s v="ST0003"/>
    <d v="2020-03-19T00:00:00"/>
    <x v="0"/>
    <s v="CASH"/>
    <n v="181153520"/>
  </r>
  <r>
    <s v="SO0067"/>
    <s v="PS0049"/>
    <s v="ST0004"/>
    <d v="2020-03-20T00:00:00"/>
    <x v="4"/>
    <s v="CREDIT"/>
    <n v="299483548"/>
  </r>
  <r>
    <s v="SO0068"/>
    <s v="PS0039"/>
    <s v="ST0003"/>
    <d v="2020-03-20T00:00:00"/>
    <x v="0"/>
    <s v="CASH"/>
    <n v="23910534"/>
  </r>
  <r>
    <s v="SO0069"/>
    <s v="PS0033"/>
    <s v="ST0005"/>
    <d v="2020-03-21T00:00:00"/>
    <x v="2"/>
    <s v="CREDIT"/>
    <n v="781515220"/>
  </r>
  <r>
    <s v="SO0070"/>
    <s v="PS0010"/>
    <s v="ST0001"/>
    <d v="2020-03-22T00:00:00"/>
    <x v="1"/>
    <s v="CREDIT"/>
    <n v="559930221"/>
  </r>
  <r>
    <s v="SO0071"/>
    <s v="PS0014"/>
    <s v="ST0003"/>
    <d v="2020-03-24T00:00:00"/>
    <x v="0"/>
    <s v="CASH"/>
    <n v="247944360"/>
  </r>
  <r>
    <s v="SO0072"/>
    <s v="PS0002"/>
    <s v="ST0002"/>
    <d v="2020-03-25T00:00:00"/>
    <x v="3"/>
    <s v="CREDIT"/>
    <n v="494604260"/>
  </r>
  <r>
    <s v="SO0073"/>
    <s v="PS0006"/>
    <s v="ST0003"/>
    <d v="2020-03-28T00:00:00"/>
    <x v="0"/>
    <s v="CREDIT"/>
    <n v="545147080"/>
  </r>
  <r>
    <s v="SO0074"/>
    <s v="PS0045"/>
    <s v="ST0005"/>
    <d v="2020-03-28T00:00:00"/>
    <x v="2"/>
    <s v="CREDIT"/>
    <n v="270630790"/>
  </r>
  <r>
    <s v="SO0075"/>
    <s v="PS0047"/>
    <s v="ST0001"/>
    <d v="2020-03-28T00:00:00"/>
    <x v="1"/>
    <s v="CREDIT"/>
    <n v="377959410"/>
  </r>
  <r>
    <s v="SO0076"/>
    <s v="PS0044"/>
    <s v="ST0004"/>
    <d v="2020-04-01T00:00:00"/>
    <x v="4"/>
    <s v="CREDIT"/>
    <n v="876499000"/>
  </r>
  <r>
    <s v="SO0077"/>
    <s v="PS0037"/>
    <s v="ST0002"/>
    <d v="2020-04-01T00:00:00"/>
    <x v="3"/>
    <s v="CASH"/>
    <n v="131974560"/>
  </r>
  <r>
    <s v="SO0078"/>
    <s v="PS0021"/>
    <s v="ST0001"/>
    <d v="2020-04-02T00:00:00"/>
    <x v="1"/>
    <s v="CREDIT"/>
    <n v="765396800"/>
  </r>
  <r>
    <s v="SO0079"/>
    <s v="PS0021"/>
    <s v="ST0001"/>
    <d v="2020-04-03T00:00:00"/>
    <x v="1"/>
    <s v="CREDIT"/>
    <n v="573244800"/>
  </r>
  <r>
    <s v="SO0080"/>
    <s v="PS0027"/>
    <s v="ST0004"/>
    <d v="2020-04-03T00:00:00"/>
    <x v="4"/>
    <s v="CASH"/>
    <n v="244735950"/>
  </r>
  <r>
    <s v="SO0081"/>
    <s v="PS0041"/>
    <s v="ST0001"/>
    <d v="2020-04-05T00:00:00"/>
    <x v="1"/>
    <s v="CREDIT"/>
    <n v="271572380"/>
  </r>
  <r>
    <s v="SO0082"/>
    <s v="PS0020"/>
    <s v="ST0004"/>
    <d v="2020-04-06T00:00:00"/>
    <x v="4"/>
    <s v="CREDIT"/>
    <n v="490183780"/>
  </r>
  <r>
    <s v="SO0083"/>
    <s v="PS0033"/>
    <s v="ST0005"/>
    <d v="2020-04-06T00:00:00"/>
    <x v="2"/>
    <s v="CREDIT"/>
    <n v="276751040"/>
  </r>
  <r>
    <s v="SO0084"/>
    <s v="PS0041"/>
    <s v="ST0001"/>
    <d v="2020-04-08T00:00:00"/>
    <x v="1"/>
    <s v="CASH"/>
    <n v="64066010"/>
  </r>
  <r>
    <s v="SO0085"/>
    <s v="PS0049"/>
    <s v="ST0004"/>
    <d v="2020-04-11T00:00:00"/>
    <x v="4"/>
    <s v="CASH"/>
    <n v="244066360"/>
  </r>
  <r>
    <s v="SO0086"/>
    <s v="PS0019"/>
    <s v="ST0005"/>
    <d v="2020-04-12T00:00:00"/>
    <x v="2"/>
    <s v="CASH"/>
    <n v="231369915"/>
  </r>
  <r>
    <s v="SO0087"/>
    <s v="PS0004"/>
    <s v="ST0001"/>
    <d v="2020-04-13T00:00:00"/>
    <x v="1"/>
    <s v="CASH"/>
    <n v="99405960"/>
  </r>
  <r>
    <s v="SO0088"/>
    <s v="PS0001"/>
    <s v="ST0005"/>
    <d v="2020-04-13T00:00:00"/>
    <x v="2"/>
    <s v="CREDIT"/>
    <n v="600198050"/>
  </r>
  <r>
    <s v="SO0089"/>
    <s v="PS0046"/>
    <s v="ST0003"/>
    <d v="2020-04-13T00:00:00"/>
    <x v="0"/>
    <s v="CREDIT"/>
    <n v="256372920"/>
  </r>
  <r>
    <s v="SO0090"/>
    <s v="PS0029"/>
    <s v="ST0004"/>
    <d v="2020-04-14T00:00:00"/>
    <x v="4"/>
    <s v="CREDIT"/>
    <n v="359696134"/>
  </r>
  <r>
    <s v="SO0091"/>
    <s v="PS0010"/>
    <s v="ST0001"/>
    <d v="2020-04-15T00:00:00"/>
    <x v="1"/>
    <s v="CASH"/>
    <n v="223064820"/>
  </r>
  <r>
    <s v="SO0092"/>
    <s v="PS0025"/>
    <s v="ST0003"/>
    <d v="2020-04-15T00:00:00"/>
    <x v="0"/>
    <s v="CREDIT"/>
    <n v="244572270"/>
  </r>
  <r>
    <s v="SO0093"/>
    <s v="PS0032"/>
    <s v="ST0004"/>
    <d v="2020-04-17T00:00:00"/>
    <x v="4"/>
    <s v="CREDIT"/>
    <n v="320330080"/>
  </r>
  <r>
    <s v="SO0094"/>
    <s v="PS0015"/>
    <s v="ST0004"/>
    <d v="2020-04-17T00:00:00"/>
    <x v="4"/>
    <s v="CASH"/>
    <n v="117155640"/>
  </r>
  <r>
    <s v="SO0095"/>
    <s v="PS0046"/>
    <s v="ST0003"/>
    <d v="2020-04-17T00:00:00"/>
    <x v="0"/>
    <s v="CASH"/>
    <n v="72653090"/>
  </r>
  <r>
    <s v="SO0096"/>
    <s v="PS0048"/>
    <s v="ST0003"/>
    <d v="2020-04-17T00:00:00"/>
    <x v="0"/>
    <s v="CREDIT"/>
    <n v="297933696"/>
  </r>
  <r>
    <s v="SO0097"/>
    <s v="PS0007"/>
    <s v="ST0001"/>
    <d v="2020-04-18T00:00:00"/>
    <x v="1"/>
    <s v="CASH"/>
    <n v="58267980"/>
  </r>
  <r>
    <s v="SO0098"/>
    <s v="PS0031"/>
    <s v="ST0002"/>
    <d v="2020-04-20T00:00:00"/>
    <x v="3"/>
    <s v="CREDIT"/>
    <n v="318965530"/>
  </r>
  <r>
    <s v="SO0099"/>
    <s v="PS0007"/>
    <s v="ST0001"/>
    <d v="2020-04-22T00:00:00"/>
    <x v="1"/>
    <s v="CASH"/>
    <n v="236758060"/>
  </r>
  <r>
    <s v="SO0100"/>
    <s v="PS0006"/>
    <s v="ST0003"/>
    <d v="2020-04-23T00:00:00"/>
    <x v="0"/>
    <s v="CREDIT"/>
    <n v="621754926"/>
  </r>
  <r>
    <s v="SO0101"/>
    <s v="PS0042"/>
    <s v="ST0002"/>
    <d v="2020-04-23T00:00:00"/>
    <x v="3"/>
    <s v="CREDIT"/>
    <n v="305378640.00000006"/>
  </r>
  <r>
    <s v="SO0102"/>
    <s v="PS0012"/>
    <s v="ST0003"/>
    <d v="2020-04-24T00:00:00"/>
    <x v="0"/>
    <s v="CASH"/>
    <n v="83840710"/>
  </r>
  <r>
    <s v="SO0103"/>
    <s v="PS0018"/>
    <s v="ST0002"/>
    <d v="2020-04-26T00:00:00"/>
    <x v="3"/>
    <s v="CREDIT"/>
    <n v="1036408339"/>
  </r>
  <r>
    <s v="SO0104"/>
    <s v="PS0027"/>
    <s v="ST0004"/>
    <d v="2020-04-26T00:00:00"/>
    <x v="4"/>
    <s v="CASH"/>
    <n v="202677650"/>
  </r>
  <r>
    <s v="SO0105"/>
    <s v="PS0044"/>
    <s v="ST0004"/>
    <d v="2020-04-27T00:00:00"/>
    <x v="4"/>
    <s v="CREDIT"/>
    <n v="617885030"/>
  </r>
  <r>
    <s v="SO0106"/>
    <s v="PS0038"/>
    <s v="ST0004"/>
    <d v="2020-04-28T00:00:00"/>
    <x v="4"/>
    <s v="CREDIT"/>
    <n v="1062147270"/>
  </r>
  <r>
    <s v="SO0107"/>
    <s v="PS0024"/>
    <s v="ST0001"/>
    <d v="2020-04-28T00:00:00"/>
    <x v="1"/>
    <s v="CREDIT"/>
    <n v="382289690"/>
  </r>
  <r>
    <s v="SO0108"/>
    <s v="PS0009"/>
    <s v="ST0003"/>
    <d v="2020-04-29T00:00:00"/>
    <x v="0"/>
    <s v="CASH"/>
    <n v="212879540"/>
  </r>
  <r>
    <s v="SO0109"/>
    <s v="PS0011"/>
    <s v="ST0002"/>
    <d v="2020-04-29T00:00:00"/>
    <x v="3"/>
    <s v="CASH"/>
    <n v="58247950"/>
  </r>
  <r>
    <s v="SO0110"/>
    <s v="PS0050"/>
    <s v="ST0004"/>
    <d v="2020-04-29T00:00:00"/>
    <x v="4"/>
    <s v="CREDIT"/>
    <n v="253397760"/>
  </r>
  <r>
    <s v="SO0111"/>
    <s v="PS0002"/>
    <s v="ST0002"/>
    <d v="2020-04-30T00:00:00"/>
    <x v="3"/>
    <s v="CREDIT"/>
    <n v="802668954"/>
  </r>
  <r>
    <s v="SO0112"/>
    <s v="PS0043"/>
    <s v="ST0004"/>
    <d v="2020-05-01T00:00:00"/>
    <x v="4"/>
    <s v="CASH"/>
    <n v="449400700"/>
  </r>
  <r>
    <s v="SO0113"/>
    <s v="PS0003"/>
    <s v="ST0003"/>
    <d v="2020-05-02T00:00:00"/>
    <x v="0"/>
    <s v="CASH"/>
    <n v="37981940"/>
  </r>
  <r>
    <s v="SO0114"/>
    <s v="PS0042"/>
    <s v="ST0002"/>
    <d v="2020-05-03T00:00:00"/>
    <x v="3"/>
    <s v="CASH"/>
    <n v="108186772"/>
  </r>
  <r>
    <s v="SO0115"/>
    <s v="PS0022"/>
    <s v="ST0004"/>
    <d v="2020-05-05T00:00:00"/>
    <x v="4"/>
    <s v="CASH"/>
    <n v="43738140"/>
  </r>
  <r>
    <s v="SO0116"/>
    <s v="PS0028"/>
    <s v="ST0005"/>
    <d v="2020-05-06T00:00:00"/>
    <x v="2"/>
    <s v="CREDIT"/>
    <n v="460537850"/>
  </r>
  <r>
    <s v="SO0117"/>
    <s v="PS0003"/>
    <s v="ST0003"/>
    <d v="2020-05-07T00:00:00"/>
    <x v="0"/>
    <s v="CREDIT"/>
    <n v="685061170"/>
  </r>
  <r>
    <s v="SO0118"/>
    <s v="PS0042"/>
    <s v="ST0002"/>
    <d v="2020-05-09T00:00:00"/>
    <x v="3"/>
    <s v="CASH"/>
    <n v="67066528"/>
  </r>
  <r>
    <s v="SO0119"/>
    <s v="PS0010"/>
    <s v="ST0001"/>
    <d v="2020-05-09T00:00:00"/>
    <x v="1"/>
    <s v="CREDIT"/>
    <n v="695799770"/>
  </r>
  <r>
    <s v="SO0120"/>
    <s v="PS0007"/>
    <s v="ST0001"/>
    <d v="2020-05-11T00:00:00"/>
    <x v="1"/>
    <s v="CREDIT"/>
    <n v="476606910"/>
  </r>
  <r>
    <s v="SO0121"/>
    <s v="PS0020"/>
    <s v="ST0004"/>
    <d v="2020-05-11T00:00:00"/>
    <x v="4"/>
    <s v="CASH"/>
    <n v="148617000"/>
  </r>
  <r>
    <s v="SO0122"/>
    <s v="PS0005"/>
    <s v="ST0004"/>
    <d v="2020-05-11T00:00:00"/>
    <x v="4"/>
    <s v="CREDIT"/>
    <n v="1059173930"/>
  </r>
  <r>
    <s v="SO0123"/>
    <s v="PS0038"/>
    <s v="ST0004"/>
    <d v="2020-05-11T00:00:00"/>
    <x v="4"/>
    <s v="CASH"/>
    <n v="105925420"/>
  </r>
  <r>
    <s v="SO0124"/>
    <s v="PS0026"/>
    <s v="ST0004"/>
    <d v="2020-05-13T00:00:00"/>
    <x v="4"/>
    <s v="CASH"/>
    <n v="123380950"/>
  </r>
  <r>
    <s v="SO0125"/>
    <s v="PS0029"/>
    <s v="ST0004"/>
    <d v="2020-05-14T00:00:00"/>
    <x v="4"/>
    <s v="CASH"/>
    <n v="78916200"/>
  </r>
  <r>
    <s v="SO0126"/>
    <s v="PS0020"/>
    <s v="ST0004"/>
    <d v="2020-05-14T00:00:00"/>
    <x v="4"/>
    <s v="CASH"/>
    <n v="50706860"/>
  </r>
  <r>
    <s v="SO0127"/>
    <s v="PS0006"/>
    <s v="ST0003"/>
    <d v="2020-05-15T00:00:00"/>
    <x v="0"/>
    <s v="CREDIT"/>
    <n v="274275000"/>
  </r>
  <r>
    <s v="SO0128"/>
    <s v="PS0011"/>
    <s v="ST0002"/>
    <d v="2020-05-15T00:00:00"/>
    <x v="3"/>
    <s v="CASH"/>
    <n v="112638420"/>
  </r>
  <r>
    <s v="SO0129"/>
    <s v="PS0040"/>
    <s v="ST0003"/>
    <d v="2020-05-16T00:00:00"/>
    <x v="0"/>
    <s v="CREDIT"/>
    <n v="397786080"/>
  </r>
  <r>
    <s v="SO0130"/>
    <s v="PS0034"/>
    <s v="ST0001"/>
    <d v="2020-05-17T00:00:00"/>
    <x v="1"/>
    <s v="CASH"/>
    <n v="142107666"/>
  </r>
  <r>
    <s v="SO0131"/>
    <s v="PS0048"/>
    <s v="ST0003"/>
    <d v="2020-05-19T00:00:00"/>
    <x v="0"/>
    <s v="CASH"/>
    <n v="162710070"/>
  </r>
  <r>
    <s v="SO0132"/>
    <s v="PS0011"/>
    <s v="ST0002"/>
    <d v="2020-05-22T00:00:00"/>
    <x v="3"/>
    <s v="CASH"/>
    <n v="240605652"/>
  </r>
  <r>
    <s v="SO0133"/>
    <s v="PS0015"/>
    <s v="ST0004"/>
    <d v="2020-05-24T00:00:00"/>
    <x v="4"/>
    <s v="CASH"/>
    <n v="161246077"/>
  </r>
  <r>
    <s v="SO0134"/>
    <s v="PS0009"/>
    <s v="ST0003"/>
    <d v="2020-05-27T00:00:00"/>
    <x v="0"/>
    <s v="CASH"/>
    <n v="102679360"/>
  </r>
  <r>
    <s v="SO0135"/>
    <s v="PS0011"/>
    <s v="ST0002"/>
    <d v="2020-05-28T00:00:00"/>
    <x v="3"/>
    <s v="CASH"/>
    <n v="5304400"/>
  </r>
  <r>
    <s v="SO0136"/>
    <s v="PS0049"/>
    <s v="ST0004"/>
    <d v="2020-05-29T00:00:00"/>
    <x v="4"/>
    <s v="CASH"/>
    <n v="106767080"/>
  </r>
  <r>
    <s v="SO0137"/>
    <s v="PS0044"/>
    <s v="ST0004"/>
    <d v="2020-05-29T00:00:00"/>
    <x v="4"/>
    <s v="CREDIT"/>
    <n v="469979260"/>
  </r>
  <r>
    <s v="SO0138"/>
    <s v="PS0025"/>
    <s v="ST0003"/>
    <d v="2020-05-30T00:00:00"/>
    <x v="0"/>
    <s v="CREDIT"/>
    <n v="602547400"/>
  </r>
  <r>
    <s v="SO0139"/>
    <s v="PS0001"/>
    <s v="ST0005"/>
    <d v="2020-06-01T00:00:00"/>
    <x v="2"/>
    <s v="CREDIT"/>
    <n v="314461140"/>
  </r>
  <r>
    <s v="SO0140"/>
    <s v="PS0030"/>
    <s v="ST0004"/>
    <d v="2020-06-04T00:00:00"/>
    <x v="4"/>
    <s v="CASH"/>
    <n v="5831280"/>
  </r>
  <r>
    <s v="SO0141"/>
    <s v="PS0046"/>
    <s v="ST0003"/>
    <d v="2020-06-04T00:00:00"/>
    <x v="0"/>
    <s v="CASH"/>
    <n v="53803250"/>
  </r>
  <r>
    <s v="SO0142"/>
    <s v="PS0022"/>
    <s v="ST0004"/>
    <d v="2020-06-05T00:00:00"/>
    <x v="4"/>
    <s v="CASH"/>
    <n v="226389800"/>
  </r>
  <r>
    <s v="SO0143"/>
    <s v="PS0012"/>
    <s v="ST0003"/>
    <d v="2020-06-07T00:00:00"/>
    <x v="0"/>
    <s v="CASH"/>
    <n v="105810240"/>
  </r>
  <r>
    <s v="SO0144"/>
    <s v="PS0021"/>
    <s v="ST0001"/>
    <d v="2020-06-08T00:00:00"/>
    <x v="1"/>
    <s v="CREDIT"/>
    <n v="293302710"/>
  </r>
  <r>
    <s v="SO0145"/>
    <s v="PS0047"/>
    <s v="ST0001"/>
    <d v="2020-06-08T00:00:00"/>
    <x v="1"/>
    <s v="CASH"/>
    <n v="76480780"/>
  </r>
  <r>
    <s v="SO0146"/>
    <s v="PS0005"/>
    <s v="ST0004"/>
    <d v="2020-06-09T00:00:00"/>
    <x v="4"/>
    <s v="CASH"/>
    <n v="97126240"/>
  </r>
  <r>
    <s v="SO0147"/>
    <s v="PS0036"/>
    <s v="ST0005"/>
    <d v="2020-06-09T00:00:00"/>
    <x v="2"/>
    <s v="CASH"/>
    <n v="60467420"/>
  </r>
  <r>
    <s v="SO0148"/>
    <s v="PS0023"/>
    <s v="ST0003"/>
    <d v="2020-06-11T00:00:00"/>
    <x v="0"/>
    <s v="CREDIT"/>
    <n v="923403570"/>
  </r>
  <r>
    <s v="SO0149"/>
    <s v="PS0033"/>
    <s v="ST0005"/>
    <d v="2020-06-15T00:00:00"/>
    <x v="2"/>
    <s v="CREDIT"/>
    <n v="262080000"/>
  </r>
  <r>
    <s v="SO0150"/>
    <s v="PS0024"/>
    <s v="ST0001"/>
    <d v="2020-06-15T00:00:00"/>
    <x v="1"/>
    <s v="CREDIT"/>
    <n v="837813860"/>
  </r>
  <r>
    <s v="SO0151"/>
    <s v="PS0019"/>
    <s v="ST0005"/>
    <d v="2020-06-19T00:00:00"/>
    <x v="2"/>
    <s v="CASH"/>
    <n v="240598860"/>
  </r>
  <r>
    <s v="SO0152"/>
    <s v="PS0031"/>
    <s v="ST0002"/>
    <d v="2020-06-21T00:00:00"/>
    <x v="3"/>
    <s v="CASH"/>
    <n v="20055150"/>
  </r>
  <r>
    <s v="SO0153"/>
    <s v="PS0040"/>
    <s v="ST0003"/>
    <d v="2020-06-22T00:00:00"/>
    <x v="0"/>
    <s v="CASH"/>
    <n v="182387730"/>
  </r>
  <r>
    <s v="SO0154"/>
    <s v="PS0011"/>
    <s v="ST0002"/>
    <d v="2020-06-22T00:00:00"/>
    <x v="3"/>
    <s v="CASH"/>
    <n v="222940680"/>
  </r>
  <r>
    <s v="SO0155"/>
    <s v="PS0024"/>
    <s v="ST0001"/>
    <d v="2020-06-22T00:00:00"/>
    <x v="1"/>
    <s v="CASH"/>
    <n v="62306280"/>
  </r>
  <r>
    <s v="SO0156"/>
    <s v="PS0038"/>
    <s v="ST0004"/>
    <d v="2020-06-23T00:00:00"/>
    <x v="4"/>
    <s v="CASH"/>
    <n v="201498450"/>
  </r>
  <r>
    <s v="SO0157"/>
    <s v="PS0035"/>
    <s v="ST0004"/>
    <d v="2020-06-23T00:00:00"/>
    <x v="4"/>
    <s v="CREDIT"/>
    <n v="305556540"/>
  </r>
  <r>
    <s v="SO0158"/>
    <s v="PS0016"/>
    <s v="ST0003"/>
    <d v="2020-06-24T00:00:00"/>
    <x v="0"/>
    <s v="CASH"/>
    <n v="36252650"/>
  </r>
  <r>
    <s v="SO0159"/>
    <s v="PS0028"/>
    <s v="ST0005"/>
    <d v="2020-06-24T00:00:00"/>
    <x v="2"/>
    <s v="CREDIT"/>
    <n v="405604710"/>
  </r>
  <r>
    <s v="SO0160"/>
    <s v="PS0050"/>
    <s v="ST0004"/>
    <d v="2020-06-25T00:00:00"/>
    <x v="4"/>
    <s v="CREDIT"/>
    <n v="365679990"/>
  </r>
  <r>
    <s v="SO0161"/>
    <s v="PS0020"/>
    <s v="ST0004"/>
    <d v="2020-06-25T00:00:00"/>
    <x v="4"/>
    <s v="CREDIT"/>
    <n v="845856240"/>
  </r>
  <r>
    <s v="SO0162"/>
    <s v="PS0005"/>
    <s v="ST0004"/>
    <d v="2020-06-26T00:00:00"/>
    <x v="4"/>
    <s v="CASH"/>
    <n v="270070440"/>
  </r>
  <r>
    <s v="SO0163"/>
    <s v="PS0007"/>
    <s v="ST0001"/>
    <d v="2020-06-26T00:00:00"/>
    <x v="1"/>
    <s v="CASH"/>
    <n v="73821470"/>
  </r>
  <r>
    <s v="SO0164"/>
    <s v="PS0034"/>
    <s v="ST0001"/>
    <d v="2020-06-26T00:00:00"/>
    <x v="1"/>
    <s v="CASH"/>
    <n v="148052360"/>
  </r>
  <r>
    <s v="SO0165"/>
    <s v="PS0020"/>
    <s v="ST0004"/>
    <d v="2020-06-26T00:00:00"/>
    <x v="4"/>
    <s v="CREDIT"/>
    <n v="581626010"/>
  </r>
  <r>
    <s v="SO0166"/>
    <s v="PS0013"/>
    <s v="ST0001"/>
    <d v="2020-06-27T00:00:00"/>
    <x v="1"/>
    <s v="CASH"/>
    <n v="53006820"/>
  </r>
  <r>
    <s v="SO0167"/>
    <s v="PS0035"/>
    <s v="ST0004"/>
    <d v="2020-06-28T00:00:00"/>
    <x v="4"/>
    <s v="CREDIT"/>
    <n v="874708360"/>
  </r>
  <r>
    <s v="SO0168"/>
    <s v="PS0037"/>
    <s v="ST0002"/>
    <d v="2020-06-29T00:00:00"/>
    <x v="3"/>
    <s v="CREDIT"/>
    <n v="711423240"/>
  </r>
  <r>
    <s v="SO0169"/>
    <s v="PS0023"/>
    <s v="ST0003"/>
    <d v="2020-06-30T00:00:00"/>
    <x v="0"/>
    <s v="CREDIT"/>
    <n v="355622400"/>
  </r>
  <r>
    <s v="SO0170"/>
    <s v="PS0042"/>
    <s v="ST0002"/>
    <d v="2020-06-30T00:00:00"/>
    <x v="3"/>
    <s v="CREDIT"/>
    <n v="281755030"/>
  </r>
  <r>
    <s v="SO0171"/>
    <s v="PS0004"/>
    <s v="ST0001"/>
    <d v="2020-07-03T00:00:00"/>
    <x v="1"/>
    <s v="CASH"/>
    <n v="37376260"/>
  </r>
  <r>
    <s v="SO0172"/>
    <s v="PS0028"/>
    <s v="ST0005"/>
    <d v="2020-07-04T00:00:00"/>
    <x v="2"/>
    <s v="CREDIT"/>
    <n v="487521860"/>
  </r>
  <r>
    <s v="SO0173"/>
    <s v="PS0012"/>
    <s v="ST0003"/>
    <d v="2020-07-04T00:00:00"/>
    <x v="0"/>
    <s v="CREDIT"/>
    <n v="272931120"/>
  </r>
  <r>
    <s v="SO0174"/>
    <s v="PS0036"/>
    <s v="ST0005"/>
    <d v="2020-07-07T00:00:00"/>
    <x v="2"/>
    <s v="CREDIT"/>
    <n v="314665870"/>
  </r>
  <r>
    <s v="SO0175"/>
    <s v="PS0036"/>
    <s v="ST0005"/>
    <d v="2020-07-10T00:00:00"/>
    <x v="2"/>
    <s v="CASH"/>
    <n v="67556440"/>
  </r>
  <r>
    <s v="SO0176"/>
    <s v="PS0034"/>
    <s v="ST0001"/>
    <d v="2020-07-11T00:00:00"/>
    <x v="1"/>
    <s v="CREDIT"/>
    <n v="608410070"/>
  </r>
  <r>
    <s v="SO0177"/>
    <s v="PS0006"/>
    <s v="ST0003"/>
    <d v="2020-07-12T00:00:00"/>
    <x v="0"/>
    <s v="CASH"/>
    <n v="246096840"/>
  </r>
  <r>
    <s v="SO0178"/>
    <s v="PS0019"/>
    <s v="ST0005"/>
    <d v="2020-07-12T00:00:00"/>
    <x v="2"/>
    <s v="CREDIT"/>
    <n v="899607720"/>
  </r>
  <r>
    <s v="SO0179"/>
    <s v="PS0039"/>
    <s v="ST0003"/>
    <d v="2020-07-16T00:00:00"/>
    <x v="0"/>
    <s v="CASH"/>
    <n v="36296460"/>
  </r>
  <r>
    <s v="SO0180"/>
    <s v="PS0029"/>
    <s v="ST0004"/>
    <d v="2020-07-18T00:00:00"/>
    <x v="4"/>
    <s v="CREDIT"/>
    <n v="412576460"/>
  </r>
  <r>
    <s v="SO0181"/>
    <s v="PS0011"/>
    <s v="ST0002"/>
    <d v="2020-07-18T00:00:00"/>
    <x v="3"/>
    <s v="CASH"/>
    <n v="136112550"/>
  </r>
  <r>
    <s v="SO0182"/>
    <s v="PS0029"/>
    <s v="ST0004"/>
    <d v="2020-07-19T00:00:00"/>
    <x v="4"/>
    <s v="CREDIT"/>
    <n v="253764000"/>
  </r>
  <r>
    <s v="SO0183"/>
    <s v="PS0012"/>
    <s v="ST0003"/>
    <d v="2020-07-20T00:00:00"/>
    <x v="0"/>
    <s v="CASH"/>
    <n v="229366902"/>
  </r>
  <r>
    <s v="SO0184"/>
    <s v="PS0021"/>
    <s v="ST0001"/>
    <d v="2020-07-20T00:00:00"/>
    <x v="1"/>
    <s v="CASH"/>
    <n v="276068850"/>
  </r>
  <r>
    <s v="SO0185"/>
    <s v="PS0043"/>
    <s v="ST0004"/>
    <d v="2020-07-22T00:00:00"/>
    <x v="4"/>
    <s v="CREDIT"/>
    <n v="488661930"/>
  </r>
  <r>
    <s v="SO0186"/>
    <s v="PS0023"/>
    <s v="ST0003"/>
    <d v="2020-07-23T00:00:00"/>
    <x v="0"/>
    <s v="CASH"/>
    <n v="969000"/>
  </r>
  <r>
    <s v="SO0187"/>
    <s v="PS0006"/>
    <s v="ST0003"/>
    <d v="2020-07-23T00:00:00"/>
    <x v="0"/>
    <s v="CASH"/>
    <n v="91406520"/>
  </r>
  <r>
    <s v="SO0188"/>
    <s v="PS0019"/>
    <s v="ST0005"/>
    <d v="2020-07-25T00:00:00"/>
    <x v="2"/>
    <s v="CREDIT"/>
    <n v="950146778"/>
  </r>
  <r>
    <s v="SO0189"/>
    <s v="PS0025"/>
    <s v="ST0003"/>
    <d v="2020-07-26T00:00:00"/>
    <x v="0"/>
    <s v="CASH"/>
    <n v="212160000"/>
  </r>
  <r>
    <s v="SO0190"/>
    <s v="PS0037"/>
    <s v="ST0002"/>
    <d v="2020-07-27T00:00:00"/>
    <x v="3"/>
    <s v="CASH"/>
    <n v="170193550"/>
  </r>
  <r>
    <s v="SO0191"/>
    <s v="PS0038"/>
    <s v="ST0004"/>
    <d v="2020-07-29T00:00:00"/>
    <x v="4"/>
    <s v="CASH"/>
    <n v="54280970"/>
  </r>
  <r>
    <s v="SO0192"/>
    <s v="PS0011"/>
    <s v="ST0002"/>
    <d v="2020-07-29T00:00:00"/>
    <x v="3"/>
    <s v="CREDIT"/>
    <n v="261575600"/>
  </r>
  <r>
    <s v="SO0193"/>
    <s v="PS0038"/>
    <s v="ST0004"/>
    <d v="2020-07-31T00:00:00"/>
    <x v="4"/>
    <s v="CREDIT"/>
    <n v="398624724"/>
  </r>
  <r>
    <s v="SO0194"/>
    <s v="PS0002"/>
    <s v="ST0002"/>
    <d v="2020-07-31T00:00:00"/>
    <x v="3"/>
    <s v="CASH"/>
    <n v="32089320"/>
  </r>
  <r>
    <s v="SO0195"/>
    <s v="PS0043"/>
    <s v="ST0004"/>
    <d v="2020-08-01T00:00:00"/>
    <x v="4"/>
    <s v="CASH"/>
    <n v="6754440"/>
  </r>
  <r>
    <s v="SO0196"/>
    <s v="PS0030"/>
    <s v="ST0004"/>
    <d v="2020-08-02T00:00:00"/>
    <x v="4"/>
    <s v="CASH"/>
    <n v="151722500"/>
  </r>
  <r>
    <s v="SO0197"/>
    <s v="PS0030"/>
    <s v="ST0004"/>
    <d v="2020-08-02T00:00:00"/>
    <x v="4"/>
    <s v="CREDIT"/>
    <n v="327000370"/>
  </r>
  <r>
    <s v="SO0198"/>
    <s v="PS0030"/>
    <s v="ST0004"/>
    <d v="2020-08-02T00:00:00"/>
    <x v="4"/>
    <s v="CASH"/>
    <n v="114402580"/>
  </r>
  <r>
    <s v="SO0199"/>
    <s v="PS0027"/>
    <s v="ST0004"/>
    <d v="2020-08-03T00:00:00"/>
    <x v="4"/>
    <s v="CREDIT"/>
    <n v="637407850"/>
  </r>
  <r>
    <s v="SO0200"/>
    <s v="PS0005"/>
    <s v="ST0004"/>
    <d v="2020-08-04T00:00:00"/>
    <x v="4"/>
    <s v="CASH"/>
    <n v="94809290"/>
  </r>
  <r>
    <s v="SO0201"/>
    <s v="PS0040"/>
    <s v="ST0003"/>
    <d v="2020-08-05T00:00:00"/>
    <x v="0"/>
    <s v="CASH"/>
    <n v="101823450"/>
  </r>
  <r>
    <s v="SO0202"/>
    <s v="PS0020"/>
    <s v="ST0004"/>
    <d v="2020-08-05T00:00:00"/>
    <x v="4"/>
    <s v="CASH"/>
    <n v="46616130"/>
  </r>
  <r>
    <s v="SO0203"/>
    <s v="PS0035"/>
    <s v="ST0004"/>
    <d v="2020-08-06T00:00:00"/>
    <x v="4"/>
    <s v="CREDIT"/>
    <n v="560743360"/>
  </r>
  <r>
    <s v="SO0204"/>
    <s v="PS0033"/>
    <s v="ST0005"/>
    <d v="2020-08-06T00:00:00"/>
    <x v="2"/>
    <s v="CREDIT"/>
    <n v="362678100"/>
  </r>
  <r>
    <s v="SO0205"/>
    <s v="PS0026"/>
    <s v="ST0004"/>
    <d v="2020-08-08T00:00:00"/>
    <x v="4"/>
    <s v="CREDIT"/>
    <n v="733152160"/>
  </r>
  <r>
    <s v="SO0206"/>
    <s v="PS0020"/>
    <s v="ST0004"/>
    <d v="2020-08-08T00:00:00"/>
    <x v="4"/>
    <s v="CREDIT"/>
    <n v="285036060"/>
  </r>
  <r>
    <s v="SO0207"/>
    <s v="PS0013"/>
    <s v="ST0001"/>
    <d v="2020-08-09T00:00:00"/>
    <x v="1"/>
    <s v="CREDIT"/>
    <n v="317701400"/>
  </r>
  <r>
    <s v="SO0208"/>
    <s v="PS0031"/>
    <s v="ST0002"/>
    <d v="2020-08-10T00:00:00"/>
    <x v="3"/>
    <s v="CASH"/>
    <n v="98850310"/>
  </r>
  <r>
    <s v="SO0209"/>
    <s v="PS0022"/>
    <s v="ST0004"/>
    <d v="2020-08-11T00:00:00"/>
    <x v="4"/>
    <s v="CASH"/>
    <n v="46242000"/>
  </r>
  <r>
    <s v="SO0210"/>
    <s v="PS0038"/>
    <s v="ST0004"/>
    <d v="2020-08-12T00:00:00"/>
    <x v="4"/>
    <s v="CASH"/>
    <n v="147258490"/>
  </r>
  <r>
    <s v="SO0211"/>
    <s v="PS0020"/>
    <s v="ST0004"/>
    <d v="2020-08-12T00:00:00"/>
    <x v="4"/>
    <s v="CASH"/>
    <n v="211021050"/>
  </r>
  <r>
    <s v="SO0212"/>
    <s v="PS0006"/>
    <s v="ST0003"/>
    <d v="2020-08-17T00:00:00"/>
    <x v="0"/>
    <s v="CASH"/>
    <n v="94240540"/>
  </r>
  <r>
    <s v="SO0213"/>
    <s v="PS0040"/>
    <s v="ST0003"/>
    <d v="2020-08-17T00:00:00"/>
    <x v="0"/>
    <s v="CREDIT"/>
    <n v="489620590"/>
  </r>
  <r>
    <s v="SO0214"/>
    <s v="PS0050"/>
    <s v="ST0004"/>
    <d v="2020-08-18T00:00:00"/>
    <x v="4"/>
    <s v="CREDIT"/>
    <n v="443940460"/>
  </r>
  <r>
    <s v="SO0215"/>
    <s v="PS0008"/>
    <s v="ST0004"/>
    <d v="2020-08-18T00:00:00"/>
    <x v="4"/>
    <s v="CREDIT"/>
    <n v="334749650"/>
  </r>
  <r>
    <s v="SO0216"/>
    <s v="PS0005"/>
    <s v="ST0004"/>
    <d v="2020-08-18T00:00:00"/>
    <x v="4"/>
    <s v="CASH"/>
    <n v="121897290"/>
  </r>
  <r>
    <s v="SO0217"/>
    <s v="PS0027"/>
    <s v="ST0004"/>
    <d v="2020-08-18T00:00:00"/>
    <x v="4"/>
    <s v="CASH"/>
    <n v="10250110"/>
  </r>
  <r>
    <s v="SO0218"/>
    <s v="PS0028"/>
    <s v="ST0005"/>
    <d v="2020-08-19T00:00:00"/>
    <x v="2"/>
    <s v="CASH"/>
    <n v="51391200"/>
  </r>
  <r>
    <s v="SO0219"/>
    <s v="PS0028"/>
    <s v="ST0005"/>
    <d v="2020-08-20T00:00:00"/>
    <x v="2"/>
    <s v="CREDIT"/>
    <n v="268152340"/>
  </r>
  <r>
    <s v="SO0220"/>
    <s v="PS0040"/>
    <s v="ST0003"/>
    <d v="2020-08-20T00:00:00"/>
    <x v="0"/>
    <s v="CREDIT"/>
    <n v="429940100"/>
  </r>
  <r>
    <s v="SO0221"/>
    <s v="PS0048"/>
    <s v="ST0003"/>
    <d v="2020-08-20T00:00:00"/>
    <x v="0"/>
    <s v="CASH"/>
    <n v="28495140"/>
  </r>
  <r>
    <s v="SO0222"/>
    <s v="PS0043"/>
    <s v="ST0004"/>
    <d v="2020-08-21T00:00:00"/>
    <x v="4"/>
    <s v="CREDIT"/>
    <n v="312463980"/>
  </r>
  <r>
    <s v="SO0223"/>
    <s v="PS0017"/>
    <s v="ST0001"/>
    <d v="2020-08-22T00:00:00"/>
    <x v="1"/>
    <s v="CREDIT"/>
    <n v="698932980"/>
  </r>
  <r>
    <s v="SO0224"/>
    <s v="PS0049"/>
    <s v="ST0004"/>
    <d v="2020-08-22T00:00:00"/>
    <x v="4"/>
    <s v="CREDIT"/>
    <n v="950402010"/>
  </r>
  <r>
    <s v="SO0225"/>
    <s v="PS0047"/>
    <s v="ST0001"/>
    <d v="2020-08-23T00:00:00"/>
    <x v="1"/>
    <s v="CASH"/>
    <n v="165233440"/>
  </r>
  <r>
    <s v="SO0226"/>
    <s v="PS0046"/>
    <s v="ST0003"/>
    <d v="2020-08-24T00:00:00"/>
    <x v="0"/>
    <s v="CASH"/>
    <n v="200135930"/>
  </r>
  <r>
    <s v="SO0227"/>
    <s v="PS0047"/>
    <s v="ST0001"/>
    <d v="2020-08-25T00:00:00"/>
    <x v="1"/>
    <s v="CASH"/>
    <n v="73342550"/>
  </r>
  <r>
    <s v="SO0228"/>
    <s v="PS0003"/>
    <s v="ST0003"/>
    <d v="2020-08-25T00:00:00"/>
    <x v="0"/>
    <s v="CREDIT"/>
    <n v="466109980"/>
  </r>
  <r>
    <s v="SO0229"/>
    <s v="PS0021"/>
    <s v="ST0001"/>
    <d v="2020-08-27T00:00:00"/>
    <x v="1"/>
    <s v="CREDIT"/>
    <n v="345832620"/>
  </r>
  <r>
    <s v="SO0230"/>
    <s v="PS0028"/>
    <s v="ST0005"/>
    <d v="2020-08-27T00:00:00"/>
    <x v="2"/>
    <s v="CASH"/>
    <n v="38528400"/>
  </r>
  <r>
    <s v="SO0231"/>
    <s v="PS0048"/>
    <s v="ST0003"/>
    <d v="2020-08-28T00:00:00"/>
    <x v="0"/>
    <s v="CASH"/>
    <n v="215620170"/>
  </r>
  <r>
    <s v="SO0232"/>
    <s v="PS0027"/>
    <s v="ST0004"/>
    <d v="2020-09-02T00:00:00"/>
    <x v="4"/>
    <s v="CASH"/>
    <n v="28645600"/>
  </r>
  <r>
    <s v="SO0233"/>
    <s v="PS0011"/>
    <s v="ST0002"/>
    <d v="2020-09-03T00:00:00"/>
    <x v="3"/>
    <s v="CASH"/>
    <n v="134584560"/>
  </r>
  <r>
    <s v="SO0234"/>
    <s v="PS0013"/>
    <s v="ST0001"/>
    <d v="2020-09-03T00:00:00"/>
    <x v="1"/>
    <s v="CASH"/>
    <n v="109069100"/>
  </r>
  <r>
    <s v="SO0235"/>
    <s v="PS0014"/>
    <s v="ST0003"/>
    <d v="2020-09-05T00:00:00"/>
    <x v="0"/>
    <s v="CREDIT"/>
    <n v="339904000"/>
  </r>
  <r>
    <s v="SO0236"/>
    <s v="PS0036"/>
    <s v="ST0005"/>
    <d v="2020-09-09T00:00:00"/>
    <x v="2"/>
    <s v="CASH"/>
    <n v="95885020"/>
  </r>
  <r>
    <s v="SO0237"/>
    <s v="PS0035"/>
    <s v="ST0004"/>
    <d v="2020-09-09T00:00:00"/>
    <x v="4"/>
    <s v="CREDIT"/>
    <n v="288089880"/>
  </r>
  <r>
    <s v="SO0238"/>
    <s v="PS0046"/>
    <s v="ST0003"/>
    <d v="2020-09-10T00:00:00"/>
    <x v="0"/>
    <s v="CREDIT"/>
    <n v="504895050"/>
  </r>
  <r>
    <s v="SO0239"/>
    <s v="PS0040"/>
    <s v="ST0003"/>
    <d v="2020-09-12T00:00:00"/>
    <x v="0"/>
    <s v="CASH"/>
    <n v="88433960"/>
  </r>
  <r>
    <s v="SO0240"/>
    <s v="PS0006"/>
    <s v="ST0003"/>
    <d v="2020-09-12T00:00:00"/>
    <x v="0"/>
    <s v="CASH"/>
    <n v="92398052"/>
  </r>
  <r>
    <s v="SO0241"/>
    <s v="PS0022"/>
    <s v="ST0004"/>
    <d v="2020-09-15T00:00:00"/>
    <x v="4"/>
    <s v="CASH"/>
    <n v="8199650"/>
  </r>
  <r>
    <s v="SO0242"/>
    <s v="PS0031"/>
    <s v="ST0002"/>
    <d v="2020-09-16T00:00:00"/>
    <x v="3"/>
    <s v="CASH"/>
    <n v="247997460"/>
  </r>
  <r>
    <s v="SO0243"/>
    <s v="PS0049"/>
    <s v="ST0004"/>
    <d v="2020-09-16T00:00:00"/>
    <x v="4"/>
    <s v="CREDIT"/>
    <n v="367721450"/>
  </r>
  <r>
    <s v="SO0244"/>
    <s v="PS0004"/>
    <s v="ST0001"/>
    <d v="2020-09-17T00:00:00"/>
    <x v="1"/>
    <s v="CASH"/>
    <n v="40799850"/>
  </r>
  <r>
    <s v="SO0245"/>
    <s v="PS0012"/>
    <s v="ST0003"/>
    <d v="2020-09-17T00:00:00"/>
    <x v="0"/>
    <s v="CREDIT"/>
    <n v="369679280"/>
  </r>
  <r>
    <s v="SO0246"/>
    <s v="PS0017"/>
    <s v="ST0001"/>
    <d v="2020-09-21T00:00:00"/>
    <x v="1"/>
    <s v="CREDIT"/>
    <n v="407178030"/>
  </r>
  <r>
    <s v="SO0247"/>
    <s v="PS0027"/>
    <s v="ST0004"/>
    <d v="2020-09-24T00:00:00"/>
    <x v="4"/>
    <s v="CREDIT"/>
    <n v="782620120"/>
  </r>
  <r>
    <s v="SO0248"/>
    <s v="PS0013"/>
    <s v="ST0001"/>
    <d v="2020-09-24T00:00:00"/>
    <x v="1"/>
    <s v="CREDIT"/>
    <n v="418363470"/>
  </r>
  <r>
    <s v="SO0249"/>
    <s v="PS0024"/>
    <s v="ST0001"/>
    <d v="2020-09-25T00:00:00"/>
    <x v="1"/>
    <s v="CREDIT"/>
    <n v="759301680"/>
  </r>
  <r>
    <s v="SO0250"/>
    <s v="PS0050"/>
    <s v="ST0004"/>
    <d v="2020-09-27T00:00:00"/>
    <x v="4"/>
    <s v="CASH"/>
    <n v="39184230"/>
  </r>
  <r>
    <s v="SO0251"/>
    <s v="PS0035"/>
    <s v="ST0004"/>
    <d v="2020-09-27T00:00:00"/>
    <x v="4"/>
    <s v="CREDIT"/>
    <n v="363414640"/>
  </r>
  <r>
    <s v="SO0252"/>
    <s v="PS0027"/>
    <s v="ST0004"/>
    <d v="2020-09-28T00:00:00"/>
    <x v="4"/>
    <s v="CASH"/>
    <n v="72878080"/>
  </r>
  <r>
    <s v="SO0253"/>
    <s v="PS0042"/>
    <s v="ST0002"/>
    <d v="2020-10-01T00:00:00"/>
    <x v="3"/>
    <s v="CASH"/>
    <n v="244851060"/>
  </r>
  <r>
    <s v="SO0254"/>
    <s v="PS0037"/>
    <s v="ST0002"/>
    <d v="2020-10-02T00:00:00"/>
    <x v="3"/>
    <s v="CREDIT"/>
    <n v="679386910"/>
  </r>
  <r>
    <s v="SO0255"/>
    <s v="PS0042"/>
    <s v="ST0002"/>
    <d v="2020-10-04T00:00:00"/>
    <x v="3"/>
    <s v="CREDIT"/>
    <n v="339312720"/>
  </r>
  <r>
    <s v="SO0256"/>
    <s v="PS0047"/>
    <s v="ST0001"/>
    <d v="2020-10-10T00:00:00"/>
    <x v="1"/>
    <s v="CREDIT"/>
    <n v="311401050"/>
  </r>
  <r>
    <s v="SO0257"/>
    <s v="PS0038"/>
    <s v="ST0004"/>
    <d v="2020-10-11T00:00:00"/>
    <x v="4"/>
    <s v="CREDIT"/>
    <n v="712731320"/>
  </r>
  <r>
    <s v="SO0258"/>
    <s v="PS0005"/>
    <s v="ST0004"/>
    <d v="2020-10-12T00:00:00"/>
    <x v="4"/>
    <s v="CREDIT"/>
    <n v="588840348"/>
  </r>
  <r>
    <s v="SO0259"/>
    <s v="PS0028"/>
    <s v="ST0005"/>
    <d v="2020-10-12T00:00:00"/>
    <x v="2"/>
    <s v="CASH"/>
    <n v="142782400"/>
  </r>
  <r>
    <s v="SO0260"/>
    <s v="PS0039"/>
    <s v="ST0003"/>
    <d v="2020-10-12T00:00:00"/>
    <x v="0"/>
    <s v="CASH"/>
    <n v="237481100"/>
  </r>
  <r>
    <s v="SO0261"/>
    <s v="PS0028"/>
    <s v="ST0005"/>
    <d v="2020-10-12T00:00:00"/>
    <x v="2"/>
    <s v="CASH"/>
    <n v="47511120"/>
  </r>
  <r>
    <s v="SO0262"/>
    <s v="PS0034"/>
    <s v="ST0001"/>
    <d v="2020-10-14T00:00:00"/>
    <x v="1"/>
    <s v="CASH"/>
    <n v="8847090"/>
  </r>
  <r>
    <s v="SO0263"/>
    <s v="PS0046"/>
    <s v="ST0003"/>
    <d v="2020-10-17T00:00:00"/>
    <x v="0"/>
    <s v="CREDIT"/>
    <n v="260442000"/>
  </r>
  <r>
    <s v="SO0264"/>
    <s v="PS0001"/>
    <s v="ST0005"/>
    <d v="2020-10-18T00:00:00"/>
    <x v="2"/>
    <s v="CASH"/>
    <n v="32440353"/>
  </r>
  <r>
    <s v="SO0265"/>
    <s v="PS0010"/>
    <s v="ST0001"/>
    <d v="2020-10-18T00:00:00"/>
    <x v="1"/>
    <s v="CREDIT"/>
    <n v="456702610"/>
  </r>
  <r>
    <s v="SO0266"/>
    <s v="PS0015"/>
    <s v="ST0004"/>
    <d v="2020-10-18T00:00:00"/>
    <x v="4"/>
    <s v="CASH"/>
    <n v="74267600"/>
  </r>
  <r>
    <s v="SO0267"/>
    <s v="PS0016"/>
    <s v="ST0003"/>
    <d v="2020-10-20T00:00:00"/>
    <x v="0"/>
    <s v="CREDIT"/>
    <n v="714896770"/>
  </r>
  <r>
    <s v="SO0268"/>
    <s v="PS0048"/>
    <s v="ST0003"/>
    <d v="2020-10-22T00:00:00"/>
    <x v="0"/>
    <s v="CASH"/>
    <n v="148427980"/>
  </r>
  <r>
    <s v="SO0269"/>
    <s v="PS0027"/>
    <s v="ST0004"/>
    <d v="2020-10-24T00:00:00"/>
    <x v="4"/>
    <s v="CASH"/>
    <n v="133303823"/>
  </r>
  <r>
    <s v="SO0270"/>
    <s v="PS0037"/>
    <s v="ST0002"/>
    <d v="2020-10-24T00:00:00"/>
    <x v="3"/>
    <s v="CASH"/>
    <n v="16795240"/>
  </r>
  <r>
    <s v="SO0271"/>
    <s v="PS0008"/>
    <s v="ST0004"/>
    <d v="2020-10-24T00:00:00"/>
    <x v="4"/>
    <s v="CREDIT"/>
    <n v="369317110"/>
  </r>
  <r>
    <s v="SO0272"/>
    <s v="PS0014"/>
    <s v="ST0003"/>
    <d v="2020-10-25T00:00:00"/>
    <x v="0"/>
    <s v="CASH"/>
    <n v="232403634"/>
  </r>
  <r>
    <s v="SO0273"/>
    <s v="PS0007"/>
    <s v="ST0001"/>
    <d v="2020-10-25T00:00:00"/>
    <x v="1"/>
    <s v="CREDIT"/>
    <n v="292660100"/>
  </r>
  <r>
    <s v="SO0274"/>
    <s v="PS0042"/>
    <s v="ST0002"/>
    <d v="2020-10-26T00:00:00"/>
    <x v="3"/>
    <s v="CASH"/>
    <n v="23593140"/>
  </r>
  <r>
    <s v="SO0275"/>
    <s v="PS0024"/>
    <s v="ST0001"/>
    <d v="2020-10-27T00:00:00"/>
    <x v="1"/>
    <s v="CASH"/>
    <n v="79320140"/>
  </r>
  <r>
    <s v="SO0276"/>
    <s v="PS0044"/>
    <s v="ST0004"/>
    <d v="2020-10-31T00:00:00"/>
    <x v="4"/>
    <s v="CREDIT"/>
    <n v="541090180"/>
  </r>
  <r>
    <s v="SO0277"/>
    <s v="PS0026"/>
    <s v="ST0004"/>
    <d v="2020-11-01T00:00:00"/>
    <x v="4"/>
    <s v="CASH"/>
    <n v="104175670"/>
  </r>
  <r>
    <s v="SO0278"/>
    <s v="PS0031"/>
    <s v="ST0002"/>
    <d v="2020-11-01T00:00:00"/>
    <x v="3"/>
    <s v="CREDIT"/>
    <n v="1000550160"/>
  </r>
  <r>
    <s v="SO0279"/>
    <s v="PS0033"/>
    <s v="ST0005"/>
    <d v="2020-11-02T00:00:00"/>
    <x v="2"/>
    <s v="CREDIT"/>
    <n v="407410210"/>
  </r>
  <r>
    <s v="SO0280"/>
    <s v="PS0035"/>
    <s v="ST0004"/>
    <d v="2020-11-02T00:00:00"/>
    <x v="4"/>
    <s v="CASH"/>
    <n v="31455880"/>
  </r>
  <r>
    <s v="SO0281"/>
    <s v="PS0004"/>
    <s v="ST0001"/>
    <d v="2020-11-06T00:00:00"/>
    <x v="1"/>
    <s v="CREDIT"/>
    <n v="1110706575"/>
  </r>
  <r>
    <s v="SO0282"/>
    <s v="PS0042"/>
    <s v="ST0002"/>
    <d v="2020-11-06T00:00:00"/>
    <x v="3"/>
    <s v="CASH"/>
    <n v="128029240"/>
  </r>
  <r>
    <s v="SO0283"/>
    <s v="PS0029"/>
    <s v="ST0004"/>
    <d v="2020-11-06T00:00:00"/>
    <x v="4"/>
    <s v="CREDIT"/>
    <n v="1118040600"/>
  </r>
  <r>
    <s v="SO0284"/>
    <s v="PS0004"/>
    <s v="ST0001"/>
    <d v="2020-11-06T00:00:00"/>
    <x v="1"/>
    <s v="CREDIT"/>
    <n v="546443100"/>
  </r>
  <r>
    <s v="SO0285"/>
    <s v="PS0041"/>
    <s v="ST0001"/>
    <d v="2020-11-06T00:00:00"/>
    <x v="1"/>
    <s v="CASH"/>
    <n v="154022980"/>
  </r>
  <r>
    <s v="SO0286"/>
    <s v="PS0030"/>
    <s v="ST0004"/>
    <d v="2020-11-08T00:00:00"/>
    <x v="4"/>
    <s v="CREDIT"/>
    <n v="535807980"/>
  </r>
  <r>
    <s v="SO0287"/>
    <s v="PS0046"/>
    <s v="ST0003"/>
    <d v="2020-11-08T00:00:00"/>
    <x v="0"/>
    <s v="CASH"/>
    <n v="211521470"/>
  </r>
  <r>
    <s v="SO0288"/>
    <s v="PS0005"/>
    <s v="ST0004"/>
    <d v="2020-11-12T00:00:00"/>
    <x v="4"/>
    <s v="CREDIT"/>
    <n v="270065290"/>
  </r>
  <r>
    <s v="SO0289"/>
    <s v="PS0013"/>
    <s v="ST0001"/>
    <d v="2020-11-12T00:00:00"/>
    <x v="1"/>
    <s v="CASH"/>
    <n v="78766250"/>
  </r>
  <r>
    <s v="SO0290"/>
    <s v="PS0017"/>
    <s v="ST0001"/>
    <d v="2020-11-14T00:00:00"/>
    <x v="1"/>
    <s v="CASH"/>
    <n v="24259314"/>
  </r>
  <r>
    <s v="SO0291"/>
    <s v="PS0014"/>
    <s v="ST0003"/>
    <d v="2020-11-14T00:00:00"/>
    <x v="0"/>
    <s v="CREDIT"/>
    <n v="851382930"/>
  </r>
  <r>
    <s v="SO0292"/>
    <s v="PS0014"/>
    <s v="ST0003"/>
    <d v="2020-11-14T00:00:00"/>
    <x v="0"/>
    <s v="CREDIT"/>
    <n v="274048000"/>
  </r>
  <r>
    <s v="SO0293"/>
    <s v="PS0007"/>
    <s v="ST0001"/>
    <d v="2020-11-14T00:00:00"/>
    <x v="1"/>
    <s v="CREDIT"/>
    <n v="1000127730"/>
  </r>
  <r>
    <s v="SO0294"/>
    <s v="PS0024"/>
    <s v="ST0001"/>
    <d v="2020-11-16T00:00:00"/>
    <x v="1"/>
    <s v="CASH"/>
    <n v="26277210"/>
  </r>
  <r>
    <s v="SO0295"/>
    <s v="PS0037"/>
    <s v="ST0002"/>
    <d v="2020-11-17T00:00:00"/>
    <x v="3"/>
    <s v="CASH"/>
    <n v="122986880"/>
  </r>
  <r>
    <s v="SO0296"/>
    <s v="PS0048"/>
    <s v="ST0003"/>
    <d v="2020-11-19T00:00:00"/>
    <x v="0"/>
    <s v="CASH"/>
    <n v="166874500"/>
  </r>
  <r>
    <s v="SO0297"/>
    <s v="PS0042"/>
    <s v="ST0002"/>
    <d v="2020-11-20T00:00:00"/>
    <x v="3"/>
    <s v="CREDIT"/>
    <n v="586969334"/>
  </r>
  <r>
    <s v="SO0298"/>
    <s v="PS0015"/>
    <s v="ST0004"/>
    <d v="2020-11-22T00:00:00"/>
    <x v="4"/>
    <s v="CREDIT"/>
    <n v="251956230"/>
  </r>
  <r>
    <s v="SO0299"/>
    <s v="PS0008"/>
    <s v="ST0004"/>
    <d v="2020-11-23T00:00:00"/>
    <x v="4"/>
    <s v="CREDIT"/>
    <n v="271966470"/>
  </r>
  <r>
    <s v="SO0300"/>
    <s v="PS0037"/>
    <s v="ST0002"/>
    <d v="2020-11-23T00:00:00"/>
    <x v="3"/>
    <s v="CREDIT"/>
    <n v="934920070"/>
  </r>
  <r>
    <s v="SO0301"/>
    <s v="PS0014"/>
    <s v="ST0003"/>
    <d v="2020-11-24T00:00:00"/>
    <x v="0"/>
    <s v="CASH"/>
    <n v="162498750"/>
  </r>
  <r>
    <s v="SO0302"/>
    <s v="PS0001"/>
    <s v="ST0005"/>
    <d v="2020-11-25T00:00:00"/>
    <x v="2"/>
    <s v="CREDIT"/>
    <n v="448628280"/>
  </r>
  <r>
    <s v="SO0303"/>
    <s v="PS0003"/>
    <s v="ST0003"/>
    <d v="2020-11-25T00:00:00"/>
    <x v="0"/>
    <s v="CREDIT"/>
    <n v="481486500"/>
  </r>
  <r>
    <s v="SO0304"/>
    <s v="PS0010"/>
    <s v="ST0001"/>
    <d v="2020-11-25T00:00:00"/>
    <x v="1"/>
    <s v="CREDIT"/>
    <n v="257259910"/>
  </r>
  <r>
    <s v="SO0305"/>
    <s v="PS0037"/>
    <s v="ST0002"/>
    <d v="2020-11-25T00:00:00"/>
    <x v="3"/>
    <s v="CREDIT"/>
    <n v="555095690"/>
  </r>
  <r>
    <s v="SO0306"/>
    <s v="PS0012"/>
    <s v="ST0003"/>
    <d v="2020-11-26T00:00:00"/>
    <x v="0"/>
    <s v="CASH"/>
    <n v="116999700"/>
  </r>
  <r>
    <s v="SO0307"/>
    <s v="PS0043"/>
    <s v="ST0004"/>
    <d v="2020-11-27T00:00:00"/>
    <x v="4"/>
    <s v="CREDIT"/>
    <n v="253386900"/>
  </r>
  <r>
    <s v="SO0308"/>
    <s v="PS0050"/>
    <s v="ST0004"/>
    <d v="2020-11-27T00:00:00"/>
    <x v="4"/>
    <s v="CREDIT"/>
    <n v="257744970"/>
  </r>
  <r>
    <s v="SO0309"/>
    <s v="PS0038"/>
    <s v="ST0004"/>
    <d v="2020-11-27T00:00:00"/>
    <x v="4"/>
    <s v="CASH"/>
    <n v="155530280"/>
  </r>
  <r>
    <s v="SO0310"/>
    <s v="PS0025"/>
    <s v="ST0003"/>
    <d v="2020-11-29T00:00:00"/>
    <x v="0"/>
    <s v="CREDIT"/>
    <n v="281179780"/>
  </r>
  <r>
    <s v="SO0311"/>
    <s v="PS0020"/>
    <s v="ST0004"/>
    <d v="2020-11-29T00:00:00"/>
    <x v="4"/>
    <s v="CASH"/>
    <n v="63201600"/>
  </r>
  <r>
    <s v="SO0312"/>
    <s v="PS0047"/>
    <s v="ST0001"/>
    <d v="2020-12-02T00:00:00"/>
    <x v="1"/>
    <s v="CASH"/>
    <n v="24750000"/>
  </r>
  <r>
    <s v="SO0313"/>
    <s v="PS0005"/>
    <s v="ST0004"/>
    <d v="2020-12-02T00:00:00"/>
    <x v="4"/>
    <s v="CASH"/>
    <n v="120019190"/>
  </r>
  <r>
    <s v="SO0314"/>
    <s v="PS0012"/>
    <s v="ST0003"/>
    <d v="2020-12-03T00:00:00"/>
    <x v="0"/>
    <s v="CASH"/>
    <n v="86428070"/>
  </r>
  <r>
    <s v="SO0315"/>
    <s v="PS0032"/>
    <s v="ST0004"/>
    <d v="2020-12-03T00:00:00"/>
    <x v="4"/>
    <s v="CREDIT"/>
    <n v="549546700"/>
  </r>
  <r>
    <s v="SO0316"/>
    <s v="PS0040"/>
    <s v="ST0003"/>
    <d v="2020-12-03T00:00:00"/>
    <x v="0"/>
    <s v="CREDIT"/>
    <n v="738416990"/>
  </r>
  <r>
    <s v="SO0317"/>
    <s v="PS0021"/>
    <s v="ST0001"/>
    <d v="2020-12-04T00:00:00"/>
    <x v="1"/>
    <s v="CASH"/>
    <n v="43177863"/>
  </r>
  <r>
    <s v="SO0318"/>
    <s v="PS0048"/>
    <s v="ST0003"/>
    <d v="2020-12-04T00:00:00"/>
    <x v="0"/>
    <s v="CASH"/>
    <n v="243801900"/>
  </r>
  <r>
    <s v="SO0319"/>
    <s v="PS0049"/>
    <s v="ST0004"/>
    <d v="2020-12-05T00:00:00"/>
    <x v="4"/>
    <s v="CREDIT"/>
    <n v="673523350"/>
  </r>
  <r>
    <s v="SO0320"/>
    <s v="PS0050"/>
    <s v="ST0004"/>
    <d v="2020-12-06T00:00:00"/>
    <x v="4"/>
    <s v="CASH"/>
    <n v="16876320"/>
  </r>
  <r>
    <s v="SO0321"/>
    <s v="PS0016"/>
    <s v="ST0003"/>
    <d v="2020-12-06T00:00:00"/>
    <x v="0"/>
    <s v="CASH"/>
    <n v="105222130"/>
  </r>
  <r>
    <s v="SO0322"/>
    <s v="PS0036"/>
    <s v="ST0005"/>
    <d v="2020-12-07T00:00:00"/>
    <x v="2"/>
    <s v="CREDIT"/>
    <n v="371187460"/>
  </r>
  <r>
    <s v="SO0323"/>
    <s v="PS0003"/>
    <s v="ST0003"/>
    <d v="2020-12-08T00:00:00"/>
    <x v="0"/>
    <s v="CREDIT"/>
    <n v="287904700"/>
  </r>
  <r>
    <s v="SO0324"/>
    <s v="PS0025"/>
    <s v="ST0003"/>
    <d v="2020-12-09T00:00:00"/>
    <x v="0"/>
    <s v="CREDIT"/>
    <n v="290475200"/>
  </r>
  <r>
    <s v="SO0325"/>
    <s v="PS0026"/>
    <s v="ST0004"/>
    <d v="2020-12-10T00:00:00"/>
    <x v="4"/>
    <s v="CASH"/>
    <n v="147603820"/>
  </r>
  <r>
    <s v="SO0326"/>
    <s v="PS0016"/>
    <s v="ST0003"/>
    <d v="2020-12-11T00:00:00"/>
    <x v="0"/>
    <s v="CASH"/>
    <n v="6478380"/>
  </r>
  <r>
    <s v="SO0327"/>
    <s v="PS0022"/>
    <s v="ST0004"/>
    <d v="2020-12-11T00:00:00"/>
    <x v="4"/>
    <s v="CREDIT"/>
    <n v="311322000"/>
  </r>
  <r>
    <s v="SO0328"/>
    <s v="PS0002"/>
    <s v="ST0002"/>
    <d v="2020-12-11T00:00:00"/>
    <x v="3"/>
    <s v="CASH"/>
    <n v="153854120"/>
  </r>
  <r>
    <s v="SO0329"/>
    <s v="PS0008"/>
    <s v="ST0004"/>
    <d v="2020-12-12T00:00:00"/>
    <x v="4"/>
    <s v="CREDIT"/>
    <n v="628753920"/>
  </r>
  <r>
    <s v="SO0330"/>
    <s v="PS0014"/>
    <s v="ST0003"/>
    <d v="2020-12-12T00:00:00"/>
    <x v="0"/>
    <s v="CREDIT"/>
    <n v="371594100"/>
  </r>
  <r>
    <s v="SO0331"/>
    <s v="PS0025"/>
    <s v="ST0003"/>
    <d v="2020-12-14T00:00:00"/>
    <x v="0"/>
    <s v="CREDIT"/>
    <n v="597486340"/>
  </r>
  <r>
    <s v="SO0332"/>
    <s v="PS0030"/>
    <s v="ST0004"/>
    <d v="2020-12-14T00:00:00"/>
    <x v="4"/>
    <s v="CASH"/>
    <n v="223292600"/>
  </r>
  <r>
    <s v="SO0333"/>
    <s v="PS0028"/>
    <s v="ST0005"/>
    <d v="2020-12-14T00:00:00"/>
    <x v="2"/>
    <s v="CASH"/>
    <n v="211153230"/>
  </r>
  <r>
    <s v="SO0334"/>
    <s v="PS0027"/>
    <s v="ST0004"/>
    <d v="2020-12-14T00:00:00"/>
    <x v="4"/>
    <s v="CREDIT"/>
    <n v="833562150"/>
  </r>
  <r>
    <s v="SO0335"/>
    <s v="PS0022"/>
    <s v="ST0004"/>
    <d v="2020-12-14T00:00:00"/>
    <x v="4"/>
    <s v="CREDIT"/>
    <n v="479511750"/>
  </r>
  <r>
    <s v="SO0336"/>
    <s v="PS0048"/>
    <s v="ST0003"/>
    <d v="2020-12-14T00:00:00"/>
    <x v="0"/>
    <s v="CREDIT"/>
    <n v="554125630"/>
  </r>
  <r>
    <s v="SO0337"/>
    <s v="PS0027"/>
    <s v="ST0004"/>
    <d v="2020-12-16T00:00:00"/>
    <x v="4"/>
    <s v="CREDIT"/>
    <n v="463321880"/>
  </r>
  <r>
    <s v="SO0338"/>
    <s v="PS0046"/>
    <s v="ST0003"/>
    <d v="2020-12-16T00:00:00"/>
    <x v="0"/>
    <s v="CREDIT"/>
    <n v="442807440"/>
  </r>
  <r>
    <s v="SO0339"/>
    <s v="PS0046"/>
    <s v="ST0003"/>
    <d v="2020-12-16T00:00:00"/>
    <x v="0"/>
    <s v="CASH"/>
    <n v="77629714"/>
  </r>
  <r>
    <s v="SO0340"/>
    <s v="PS0046"/>
    <s v="ST0003"/>
    <d v="2020-12-17T00:00:00"/>
    <x v="0"/>
    <s v="CASH"/>
    <n v="75810000"/>
  </r>
  <r>
    <s v="SO0341"/>
    <s v="PS0049"/>
    <s v="ST0004"/>
    <d v="2020-12-17T00:00:00"/>
    <x v="4"/>
    <s v="CASH"/>
    <n v="51848530"/>
  </r>
  <r>
    <s v="SO0342"/>
    <s v="PS0034"/>
    <s v="ST0001"/>
    <d v="2020-12-18T00:00:00"/>
    <x v="1"/>
    <s v="CREDIT"/>
    <n v="338170525"/>
  </r>
  <r>
    <s v="SO0343"/>
    <s v="PS0023"/>
    <s v="ST0003"/>
    <d v="2020-12-18T00:00:00"/>
    <x v="0"/>
    <s v="CASH"/>
    <n v="19031760"/>
  </r>
  <r>
    <s v="SO0344"/>
    <s v="PS0034"/>
    <s v="ST0001"/>
    <d v="2020-12-21T00:00:00"/>
    <x v="1"/>
    <s v="CASH"/>
    <n v="130459540"/>
  </r>
  <r>
    <s v="SO0345"/>
    <s v="PS0004"/>
    <s v="ST0001"/>
    <d v="2020-12-23T00:00:00"/>
    <x v="1"/>
    <s v="CREDIT"/>
    <n v="351704645"/>
  </r>
  <r>
    <s v="SO0346"/>
    <s v="PS0030"/>
    <s v="ST0004"/>
    <d v="2020-12-24T00:00:00"/>
    <x v="4"/>
    <s v="CASH"/>
    <n v="78225894"/>
  </r>
  <r>
    <s v="SO0347"/>
    <s v="PS0017"/>
    <s v="ST0001"/>
    <d v="2020-12-24T00:00:00"/>
    <x v="1"/>
    <s v="CASH"/>
    <n v="126553720"/>
  </r>
  <r>
    <s v="SO0348"/>
    <s v="PS0006"/>
    <s v="ST0003"/>
    <d v="2020-12-25T00:00:00"/>
    <x v="0"/>
    <s v="CASH"/>
    <n v="90259860"/>
  </r>
  <r>
    <s v="SO0349"/>
    <s v="PS0050"/>
    <s v="ST0004"/>
    <d v="2020-12-25T00:00:00"/>
    <x v="4"/>
    <s v="CREDIT"/>
    <n v="727842370"/>
  </r>
  <r>
    <s v="SO0350"/>
    <s v="PS0004"/>
    <s v="ST0001"/>
    <d v="2020-12-25T00:00:00"/>
    <x v="1"/>
    <s v="CREDIT"/>
    <n v="471561990"/>
  </r>
  <r>
    <s v="SO0351"/>
    <s v="PS0030"/>
    <s v="ST0004"/>
    <d v="2020-12-29T00:00:00"/>
    <x v="4"/>
    <s v="CASH"/>
    <n v="16017760"/>
  </r>
  <r>
    <s v="SO0352"/>
    <s v="PS0044"/>
    <s v="ST0004"/>
    <d v="2020-12-29T00:00:00"/>
    <x v="4"/>
    <s v="CASH"/>
    <n v="78162480"/>
  </r>
  <r>
    <s v="SO0353"/>
    <s v="PS0017"/>
    <s v="ST0001"/>
    <d v="2020-12-29T00:00:00"/>
    <x v="1"/>
    <s v="CASH"/>
    <n v="50854050"/>
  </r>
  <r>
    <s v="SO0354"/>
    <s v="PS0023"/>
    <s v="ST0003"/>
    <d v="2020-12-30T00:00:00"/>
    <x v="0"/>
    <s v="CASH"/>
    <n v="123334884"/>
  </r>
  <r>
    <s v="SO0355"/>
    <s v="PS0015"/>
    <s v="ST0004"/>
    <d v="2020-12-31T00:00:00"/>
    <x v="4"/>
    <s v="CREDIT"/>
    <n v="305587700"/>
  </r>
  <r>
    <s v="SO0356"/>
    <s v="PS0049"/>
    <s v="ST0004"/>
    <d v="2021-01-01T00:00:00"/>
    <x v="4"/>
    <s v="CASH"/>
    <n v="17998200"/>
  </r>
  <r>
    <s v="SO0357"/>
    <s v="PS0011"/>
    <s v="ST0002"/>
    <d v="2021-01-01T00:00:00"/>
    <x v="3"/>
    <s v="CREDIT"/>
    <n v="438953900"/>
  </r>
  <r>
    <s v="SO0358"/>
    <s v="PS0031"/>
    <s v="ST0002"/>
    <d v="2021-01-02T00:00:00"/>
    <x v="3"/>
    <s v="CASH"/>
    <n v="28694250.000000004"/>
  </r>
  <r>
    <s v="SO0359"/>
    <s v="PS0002"/>
    <s v="ST0002"/>
    <d v="2021-01-03T00:00:00"/>
    <x v="3"/>
    <s v="CASH"/>
    <n v="2171400"/>
  </r>
  <r>
    <s v="SO0360"/>
    <s v="PS0047"/>
    <s v="ST0001"/>
    <d v="2021-01-04T00:00:00"/>
    <x v="1"/>
    <s v="CASH"/>
    <n v="20453175"/>
  </r>
  <r>
    <s v="SO0361"/>
    <s v="PS0001"/>
    <s v="ST0005"/>
    <d v="2021-01-06T00:00:00"/>
    <x v="2"/>
    <s v="CASH"/>
    <n v="26372640"/>
  </r>
  <r>
    <s v="SO0362"/>
    <s v="PS0035"/>
    <s v="ST0004"/>
    <d v="2021-01-07T00:00:00"/>
    <x v="4"/>
    <s v="CASH"/>
    <n v="245018180"/>
  </r>
  <r>
    <s v="SO0363"/>
    <s v="PS0029"/>
    <s v="ST0004"/>
    <d v="2021-01-08T00:00:00"/>
    <x v="4"/>
    <s v="CASH"/>
    <n v="24468020"/>
  </r>
  <r>
    <s v="SO0364"/>
    <s v="PS0031"/>
    <s v="ST0002"/>
    <d v="2021-01-09T00:00:00"/>
    <x v="3"/>
    <s v="CREDIT"/>
    <n v="251863150"/>
  </r>
  <r>
    <s v="SO0365"/>
    <s v="PS0049"/>
    <s v="ST0004"/>
    <d v="2021-01-09T00:00:00"/>
    <x v="4"/>
    <s v="CASH"/>
    <n v="39319293"/>
  </r>
  <r>
    <s v="SO0366"/>
    <s v="PS0030"/>
    <s v="ST0004"/>
    <d v="2021-01-09T00:00:00"/>
    <x v="4"/>
    <s v="CREDIT"/>
    <n v="272841130"/>
  </r>
  <r>
    <s v="SO0367"/>
    <s v="PS0029"/>
    <s v="ST0004"/>
    <d v="2021-01-14T00:00:00"/>
    <x v="4"/>
    <s v="CREDIT"/>
    <n v="585726234"/>
  </r>
  <r>
    <s v="SO0368"/>
    <s v="PS0039"/>
    <s v="ST0003"/>
    <d v="2021-01-14T00:00:00"/>
    <x v="0"/>
    <s v="CASH"/>
    <n v="123583210"/>
  </r>
  <r>
    <s v="SO0369"/>
    <s v="PS0009"/>
    <s v="ST0003"/>
    <d v="2021-01-17T00:00:00"/>
    <x v="0"/>
    <s v="CASH"/>
    <n v="12608950"/>
  </r>
  <r>
    <s v="SO0370"/>
    <s v="PS0026"/>
    <s v="ST0004"/>
    <d v="2021-01-18T00:00:00"/>
    <x v="4"/>
    <s v="CREDIT"/>
    <n v="344747974"/>
  </r>
  <r>
    <s v="SO0371"/>
    <s v="PS0007"/>
    <s v="ST0001"/>
    <d v="2021-01-20T00:00:00"/>
    <x v="1"/>
    <s v="CREDIT"/>
    <n v="680117640"/>
  </r>
  <r>
    <s v="SO0372"/>
    <s v="PS0047"/>
    <s v="ST0001"/>
    <d v="2021-01-21T00:00:00"/>
    <x v="1"/>
    <s v="CREDIT"/>
    <n v="704557790"/>
  </r>
  <r>
    <s v="SO0373"/>
    <s v="PS0022"/>
    <s v="ST0004"/>
    <d v="2021-01-21T00:00:00"/>
    <x v="4"/>
    <s v="CREDIT"/>
    <n v="259697480"/>
  </r>
  <r>
    <s v="SO0374"/>
    <s v="PS0029"/>
    <s v="ST0004"/>
    <d v="2021-01-22T00:00:00"/>
    <x v="4"/>
    <s v="CASH"/>
    <n v="45288740"/>
  </r>
  <r>
    <s v="SO0375"/>
    <s v="PS0015"/>
    <s v="ST0004"/>
    <d v="2021-01-23T00:00:00"/>
    <x v="4"/>
    <s v="CASH"/>
    <n v="64783420"/>
  </r>
  <r>
    <s v="SO0376"/>
    <s v="PS0035"/>
    <s v="ST0004"/>
    <d v="2021-01-23T00:00:00"/>
    <x v="4"/>
    <s v="CREDIT"/>
    <n v="340635520"/>
  </r>
  <r>
    <s v="SO0377"/>
    <s v="PS0006"/>
    <s v="ST0003"/>
    <d v="2021-01-24T00:00:00"/>
    <x v="0"/>
    <s v="CASH"/>
    <n v="160512000"/>
  </r>
  <r>
    <s v="SO0378"/>
    <s v="PS0017"/>
    <s v="ST0001"/>
    <d v="2021-01-27T00:00:00"/>
    <x v="1"/>
    <s v="CASH"/>
    <n v="18726500"/>
  </r>
  <r>
    <s v="SO0379"/>
    <s v="PS0026"/>
    <s v="ST0004"/>
    <d v="2021-01-27T00:00:00"/>
    <x v="4"/>
    <s v="CASH"/>
    <n v="64936500"/>
  </r>
  <r>
    <s v="SO0380"/>
    <s v="PS0031"/>
    <s v="ST0002"/>
    <d v="2021-01-27T00:00:00"/>
    <x v="3"/>
    <s v="CASH"/>
    <n v="168115240"/>
  </r>
  <r>
    <s v="SO0381"/>
    <s v="PS0026"/>
    <s v="ST0004"/>
    <d v="2021-01-28T00:00:00"/>
    <x v="4"/>
    <s v="CREDIT"/>
    <n v="580474400"/>
  </r>
  <r>
    <s v="SO0382"/>
    <s v="PS0045"/>
    <s v="ST0005"/>
    <d v="2021-01-28T00:00:00"/>
    <x v="2"/>
    <s v="CASH"/>
    <n v="60787636"/>
  </r>
  <r>
    <s v="SO0383"/>
    <s v="PS0039"/>
    <s v="ST0003"/>
    <d v="2021-01-30T00:00:00"/>
    <x v="0"/>
    <s v="CASH"/>
    <n v="80981360"/>
  </r>
  <r>
    <s v="SO0384"/>
    <s v="PS0016"/>
    <s v="ST0003"/>
    <d v="2021-01-31T00:00:00"/>
    <x v="0"/>
    <s v="CREDIT"/>
    <n v="342486990"/>
  </r>
  <r>
    <s v="SO0385"/>
    <s v="PS0005"/>
    <s v="ST0004"/>
    <d v="2021-02-01T00:00:00"/>
    <x v="4"/>
    <s v="CASH"/>
    <n v="918000"/>
  </r>
  <r>
    <s v="SO0386"/>
    <s v="PS0043"/>
    <s v="ST0004"/>
    <d v="2021-02-02T00:00:00"/>
    <x v="4"/>
    <s v="CASH"/>
    <n v="231752710"/>
  </r>
  <r>
    <s v="SO0387"/>
    <s v="PS0033"/>
    <s v="ST0005"/>
    <d v="2021-02-03T00:00:00"/>
    <x v="2"/>
    <s v="CREDIT"/>
    <n v="371539773"/>
  </r>
  <r>
    <s v="SO0388"/>
    <s v="PS0011"/>
    <s v="ST0002"/>
    <d v="2021-02-04T00:00:00"/>
    <x v="3"/>
    <s v="CASH"/>
    <n v="70678250"/>
  </r>
  <r>
    <s v="SO0389"/>
    <s v="PS0036"/>
    <s v="ST0005"/>
    <d v="2021-02-04T00:00:00"/>
    <x v="2"/>
    <s v="CASH"/>
    <n v="170414160"/>
  </r>
  <r>
    <s v="SO0390"/>
    <s v="PS0050"/>
    <s v="ST0004"/>
    <d v="2021-02-04T00:00:00"/>
    <x v="4"/>
    <s v="CREDIT"/>
    <n v="557271300"/>
  </r>
  <r>
    <s v="SO0391"/>
    <s v="PS0030"/>
    <s v="ST0004"/>
    <d v="2021-02-04T00:00:00"/>
    <x v="4"/>
    <s v="CREDIT"/>
    <n v="1281327240"/>
  </r>
  <r>
    <s v="SO0392"/>
    <s v="PS0039"/>
    <s v="ST0003"/>
    <d v="2021-02-06T00:00:00"/>
    <x v="0"/>
    <s v="CREDIT"/>
    <n v="427491780"/>
  </r>
  <r>
    <s v="SO0393"/>
    <s v="PS0030"/>
    <s v="ST0004"/>
    <d v="2021-02-07T00:00:00"/>
    <x v="4"/>
    <s v="CREDIT"/>
    <n v="708007640"/>
  </r>
  <r>
    <s v="SO0394"/>
    <s v="PS0038"/>
    <s v="ST0004"/>
    <d v="2021-02-10T00:00:00"/>
    <x v="4"/>
    <s v="CREDIT"/>
    <n v="585726390"/>
  </r>
  <r>
    <s v="SO0395"/>
    <s v="PS0033"/>
    <s v="ST0005"/>
    <d v="2021-02-10T00:00:00"/>
    <x v="2"/>
    <s v="CASH"/>
    <n v="114121450"/>
  </r>
  <r>
    <s v="SO0396"/>
    <s v="PS0025"/>
    <s v="ST0003"/>
    <d v="2021-02-11T00:00:00"/>
    <x v="0"/>
    <s v="CREDIT"/>
    <n v="463175280"/>
  </r>
  <r>
    <s v="SO0397"/>
    <s v="PS0016"/>
    <s v="ST0003"/>
    <d v="2021-02-12T00:00:00"/>
    <x v="0"/>
    <s v="CASH"/>
    <n v="210861000"/>
  </r>
  <r>
    <s v="SO0398"/>
    <s v="PS0035"/>
    <s v="ST0004"/>
    <d v="2021-02-12T00:00:00"/>
    <x v="4"/>
    <s v="CASH"/>
    <n v="163028860"/>
  </r>
  <r>
    <s v="SO0399"/>
    <s v="PS0045"/>
    <s v="ST0005"/>
    <d v="2021-02-12T00:00:00"/>
    <x v="2"/>
    <s v="CASH"/>
    <n v="235085970"/>
  </r>
  <r>
    <s v="SO0400"/>
    <s v="PS0004"/>
    <s v="ST0001"/>
    <d v="2021-02-13T00:00:00"/>
    <x v="1"/>
    <s v="CASH"/>
    <n v="217839910"/>
  </r>
  <r>
    <s v="SO0401"/>
    <s v="PS0015"/>
    <s v="ST0004"/>
    <d v="2021-02-15T00:00:00"/>
    <x v="4"/>
    <s v="CASH"/>
    <n v="61318900"/>
  </r>
  <r>
    <s v="SO0402"/>
    <s v="PS0018"/>
    <s v="ST0002"/>
    <d v="2021-02-16T00:00:00"/>
    <x v="3"/>
    <s v="CASH"/>
    <n v="35954650"/>
  </r>
  <r>
    <s v="SO0403"/>
    <s v="PS0016"/>
    <s v="ST0003"/>
    <d v="2021-02-16T00:00:00"/>
    <x v="0"/>
    <s v="CREDIT"/>
    <n v="423820090"/>
  </r>
  <r>
    <s v="SO0404"/>
    <s v="PS0032"/>
    <s v="ST0004"/>
    <d v="2021-02-16T00:00:00"/>
    <x v="4"/>
    <s v="CREDIT"/>
    <n v="320629620"/>
  </r>
  <r>
    <s v="SO0405"/>
    <s v="PS0015"/>
    <s v="ST0004"/>
    <d v="2021-02-17T00:00:00"/>
    <x v="4"/>
    <s v="CASH"/>
    <n v="155801100"/>
  </r>
  <r>
    <s v="SO0406"/>
    <s v="PS0041"/>
    <s v="ST0001"/>
    <d v="2021-02-18T00:00:00"/>
    <x v="1"/>
    <s v="CREDIT"/>
    <n v="1136080590"/>
  </r>
  <r>
    <s v="SO0407"/>
    <s v="PS0006"/>
    <s v="ST0003"/>
    <d v="2021-02-18T00:00:00"/>
    <x v="0"/>
    <s v="CASH"/>
    <n v="205659580"/>
  </r>
  <r>
    <s v="SO0408"/>
    <s v="PS0026"/>
    <s v="ST0004"/>
    <d v="2021-02-20T00:00:00"/>
    <x v="4"/>
    <s v="CASH"/>
    <n v="41297860"/>
  </r>
  <r>
    <s v="SO0409"/>
    <s v="PS0041"/>
    <s v="ST0001"/>
    <d v="2021-02-21T00:00:00"/>
    <x v="1"/>
    <s v="CASH"/>
    <n v="24031000"/>
  </r>
  <r>
    <s v="SO0410"/>
    <s v="PS0022"/>
    <s v="ST0004"/>
    <d v="2021-02-21T00:00:00"/>
    <x v="4"/>
    <s v="CREDIT"/>
    <n v="748380810"/>
  </r>
  <r>
    <s v="SO0411"/>
    <s v="PS0030"/>
    <s v="ST0004"/>
    <d v="2021-02-21T00:00:00"/>
    <x v="4"/>
    <s v="CASH"/>
    <n v="81765000"/>
  </r>
  <r>
    <s v="SO0412"/>
    <s v="PS0035"/>
    <s v="ST0004"/>
    <d v="2021-02-22T00:00:00"/>
    <x v="4"/>
    <s v="CASH"/>
    <n v="237082300"/>
  </r>
  <r>
    <s v="SO0413"/>
    <s v="PS0032"/>
    <s v="ST0004"/>
    <d v="2021-02-23T00:00:00"/>
    <x v="4"/>
    <s v="CREDIT"/>
    <n v="343106270"/>
  </r>
  <r>
    <s v="SO0414"/>
    <s v="PS0029"/>
    <s v="ST0004"/>
    <d v="2021-02-24T00:00:00"/>
    <x v="4"/>
    <s v="CASH"/>
    <n v="248503180.00000003"/>
  </r>
  <r>
    <s v="SO0415"/>
    <s v="PS0041"/>
    <s v="ST0001"/>
    <d v="2021-02-25T00:00:00"/>
    <x v="1"/>
    <s v="CREDIT"/>
    <n v="796416552"/>
  </r>
  <r>
    <s v="SO0416"/>
    <s v="PS0044"/>
    <s v="ST0004"/>
    <d v="2021-02-27T00:00:00"/>
    <x v="4"/>
    <s v="CASH"/>
    <n v="141857450"/>
  </r>
  <r>
    <s v="SO0417"/>
    <s v="PS0014"/>
    <s v="ST0003"/>
    <d v="2021-03-01T00:00:00"/>
    <x v="0"/>
    <s v="CREDIT"/>
    <n v="530749580"/>
  </r>
  <r>
    <s v="SO0418"/>
    <s v="PS0043"/>
    <s v="ST0004"/>
    <d v="2021-03-02T00:00:00"/>
    <x v="4"/>
    <s v="CASH"/>
    <n v="6816744"/>
  </r>
  <r>
    <s v="SO0419"/>
    <s v="PS0043"/>
    <s v="ST0004"/>
    <d v="2021-03-02T00:00:00"/>
    <x v="4"/>
    <s v="CREDIT"/>
    <n v="414463470"/>
  </r>
  <r>
    <s v="SO0420"/>
    <s v="PS0036"/>
    <s v="ST0005"/>
    <d v="2021-03-02T00:00:00"/>
    <x v="2"/>
    <s v="CASH"/>
    <n v="229673020"/>
  </r>
  <r>
    <s v="SO0421"/>
    <s v="PS0034"/>
    <s v="ST0001"/>
    <d v="2021-03-04T00:00:00"/>
    <x v="1"/>
    <s v="CASH"/>
    <n v="77104190"/>
  </r>
  <r>
    <s v="SO0422"/>
    <s v="PS0035"/>
    <s v="ST0004"/>
    <d v="2021-03-04T00:00:00"/>
    <x v="4"/>
    <s v="CREDIT"/>
    <n v="587307480"/>
  </r>
  <r>
    <s v="SO0423"/>
    <s v="PS0046"/>
    <s v="ST0003"/>
    <d v="2021-03-05T00:00:00"/>
    <x v="0"/>
    <s v="CASH"/>
    <n v="100247630"/>
  </r>
  <r>
    <s v="SO0424"/>
    <s v="PS0048"/>
    <s v="ST0003"/>
    <d v="2021-03-05T00:00:00"/>
    <x v="0"/>
    <s v="CREDIT"/>
    <n v="292680760"/>
  </r>
  <r>
    <s v="SO0425"/>
    <s v="PS0015"/>
    <s v="ST0004"/>
    <d v="2021-03-06T00:00:00"/>
    <x v="4"/>
    <s v="CASH"/>
    <n v="101104300"/>
  </r>
  <r>
    <s v="SO0426"/>
    <s v="PS0002"/>
    <s v="ST0002"/>
    <d v="2021-03-06T00:00:00"/>
    <x v="3"/>
    <s v="CREDIT"/>
    <n v="363691080"/>
  </r>
  <r>
    <s v="SO0427"/>
    <s v="PS0001"/>
    <s v="ST0005"/>
    <d v="2021-03-07T00:00:00"/>
    <x v="2"/>
    <s v="CREDIT"/>
    <n v="273834110"/>
  </r>
  <r>
    <s v="SO0428"/>
    <s v="PS0014"/>
    <s v="ST0003"/>
    <d v="2021-03-08T00:00:00"/>
    <x v="0"/>
    <s v="CREDIT"/>
    <n v="782139400"/>
  </r>
  <r>
    <s v="SO0429"/>
    <s v="PS0021"/>
    <s v="ST0001"/>
    <d v="2021-03-09T00:00:00"/>
    <x v="1"/>
    <s v="CREDIT"/>
    <n v="319178900"/>
  </r>
  <r>
    <s v="SO0430"/>
    <s v="PS0035"/>
    <s v="ST0004"/>
    <d v="2021-03-13T00:00:00"/>
    <x v="4"/>
    <s v="CREDIT"/>
    <n v="303946900"/>
  </r>
  <r>
    <s v="SO0431"/>
    <s v="PS0042"/>
    <s v="ST0002"/>
    <d v="2021-03-15T00:00:00"/>
    <x v="3"/>
    <s v="CASH"/>
    <n v="213303440"/>
  </r>
  <r>
    <s v="SO0432"/>
    <s v="PS0009"/>
    <s v="ST0003"/>
    <d v="2021-03-15T00:00:00"/>
    <x v="0"/>
    <s v="CREDIT"/>
    <n v="264019500.00000003"/>
  </r>
  <r>
    <s v="SO0433"/>
    <s v="PS0019"/>
    <s v="ST0005"/>
    <d v="2021-03-15T00:00:00"/>
    <x v="2"/>
    <s v="CASH"/>
    <n v="233172490"/>
  </r>
  <r>
    <s v="SO0434"/>
    <s v="PS0039"/>
    <s v="ST0003"/>
    <d v="2021-03-16T00:00:00"/>
    <x v="0"/>
    <s v="CREDIT"/>
    <n v="766658936"/>
  </r>
  <r>
    <s v="SO0435"/>
    <s v="PS0028"/>
    <s v="ST0005"/>
    <d v="2021-03-18T00:00:00"/>
    <x v="2"/>
    <s v="CREDIT"/>
    <n v="754147200"/>
  </r>
  <r>
    <s v="SO0436"/>
    <s v="PS0019"/>
    <s v="ST0005"/>
    <d v="2021-03-19T00:00:00"/>
    <x v="2"/>
    <s v="CASH"/>
    <n v="211006500"/>
  </r>
  <r>
    <s v="SO0437"/>
    <s v="PS0032"/>
    <s v="ST0004"/>
    <d v="2021-03-19T00:00:00"/>
    <x v="4"/>
    <s v="CREDIT"/>
    <n v="573807690"/>
  </r>
  <r>
    <s v="SO0438"/>
    <s v="PS0039"/>
    <s v="ST0003"/>
    <d v="2021-03-19T00:00:00"/>
    <x v="0"/>
    <s v="CASH"/>
    <n v="61688120"/>
  </r>
  <r>
    <s v="SO0439"/>
    <s v="PS0017"/>
    <s v="ST0001"/>
    <d v="2021-03-21T00:00:00"/>
    <x v="1"/>
    <s v="CASH"/>
    <n v="68003950"/>
  </r>
  <r>
    <s v="SO0440"/>
    <s v="PS0024"/>
    <s v="ST0001"/>
    <d v="2021-03-21T00:00:00"/>
    <x v="1"/>
    <s v="CREDIT"/>
    <n v="466809400"/>
  </r>
  <r>
    <s v="SO0441"/>
    <s v="PS0029"/>
    <s v="ST0004"/>
    <d v="2021-03-22T00:00:00"/>
    <x v="4"/>
    <s v="CREDIT"/>
    <n v="293208330"/>
  </r>
  <r>
    <s v="SO0442"/>
    <s v="PS0021"/>
    <s v="ST0001"/>
    <d v="2021-03-23T00:00:00"/>
    <x v="1"/>
    <s v="CREDIT"/>
    <n v="348365640"/>
  </r>
  <r>
    <s v="SO0443"/>
    <s v="PS0032"/>
    <s v="ST0004"/>
    <d v="2021-03-24T00:00:00"/>
    <x v="4"/>
    <s v="CREDIT"/>
    <n v="346992660"/>
  </r>
  <r>
    <s v="SO0444"/>
    <s v="PS0011"/>
    <s v="ST0002"/>
    <d v="2021-03-24T00:00:00"/>
    <x v="3"/>
    <s v="CASH"/>
    <n v="223257690"/>
  </r>
  <r>
    <s v="SO0445"/>
    <s v="PS0032"/>
    <s v="ST0004"/>
    <d v="2021-03-26T00:00:00"/>
    <x v="4"/>
    <s v="CASH"/>
    <n v="222871220"/>
  </r>
  <r>
    <s v="SO0446"/>
    <s v="PS0028"/>
    <s v="ST0005"/>
    <d v="2021-03-26T00:00:00"/>
    <x v="2"/>
    <s v="CREDIT"/>
    <n v="327200160"/>
  </r>
  <r>
    <s v="SO0447"/>
    <s v="PS0020"/>
    <s v="ST0004"/>
    <d v="2021-03-28T00:00:00"/>
    <x v="4"/>
    <s v="CASH"/>
    <n v="14790600"/>
  </r>
  <r>
    <s v="SO0448"/>
    <s v="PS0031"/>
    <s v="ST0002"/>
    <d v="2021-03-30T00:00:00"/>
    <x v="3"/>
    <s v="CREDIT"/>
    <n v="405716500"/>
  </r>
  <r>
    <s v="SO0449"/>
    <s v="PS0025"/>
    <s v="ST0003"/>
    <d v="2021-03-30T00:00:00"/>
    <x v="0"/>
    <s v="CASH"/>
    <n v="5582772"/>
  </r>
  <r>
    <s v="SO0450"/>
    <s v="PS0040"/>
    <s v="ST0003"/>
    <d v="2021-03-30T00:00:00"/>
    <x v="0"/>
    <s v="CREDIT"/>
    <n v="347534900"/>
  </r>
  <r>
    <s v="SO0451"/>
    <s v="PS0028"/>
    <s v="ST0005"/>
    <d v="2021-04-05T00:00:00"/>
    <x v="2"/>
    <s v="CASH"/>
    <n v="114624360"/>
  </r>
  <r>
    <s v="SO0452"/>
    <s v="PS0030"/>
    <s v="ST0004"/>
    <d v="2021-04-06T00:00:00"/>
    <x v="4"/>
    <s v="CREDIT"/>
    <n v="269597410"/>
  </r>
  <r>
    <s v="SO0453"/>
    <s v="PS0040"/>
    <s v="ST0003"/>
    <d v="2021-04-08T00:00:00"/>
    <x v="0"/>
    <s v="CASH"/>
    <n v="141634360"/>
  </r>
  <r>
    <s v="SO0454"/>
    <s v="PS0040"/>
    <s v="ST0003"/>
    <d v="2021-04-10T00:00:00"/>
    <x v="0"/>
    <s v="CASH"/>
    <n v="33666630"/>
  </r>
  <r>
    <s v="SO0455"/>
    <s v="PS0027"/>
    <s v="ST0004"/>
    <d v="2021-04-12T00:00:00"/>
    <x v="4"/>
    <s v="CASH"/>
    <n v="149093180"/>
  </r>
  <r>
    <s v="SO0456"/>
    <s v="PS0004"/>
    <s v="ST0001"/>
    <d v="2021-04-14T00:00:00"/>
    <x v="1"/>
    <s v="CREDIT"/>
    <n v="902232180"/>
  </r>
  <r>
    <s v="SO0457"/>
    <s v="PS0010"/>
    <s v="ST0001"/>
    <d v="2021-04-14T00:00:00"/>
    <x v="1"/>
    <s v="CREDIT"/>
    <n v="457137630"/>
  </r>
  <r>
    <s v="SO0458"/>
    <s v="PS0021"/>
    <s v="ST0001"/>
    <d v="2021-04-15T00:00:00"/>
    <x v="1"/>
    <s v="CASH"/>
    <n v="31238460"/>
  </r>
  <r>
    <s v="SO0459"/>
    <s v="PS0043"/>
    <s v="ST0004"/>
    <d v="2021-04-15T00:00:00"/>
    <x v="4"/>
    <s v="CASH"/>
    <n v="94733380"/>
  </r>
  <r>
    <s v="SO0460"/>
    <s v="PS0029"/>
    <s v="ST0004"/>
    <d v="2021-04-15T00:00:00"/>
    <x v="4"/>
    <s v="CREDIT"/>
    <n v="793863360"/>
  </r>
  <r>
    <s v="SO0461"/>
    <s v="PS0025"/>
    <s v="ST0003"/>
    <d v="2021-04-17T00:00:00"/>
    <x v="0"/>
    <s v="CREDIT"/>
    <n v="321893040"/>
  </r>
  <r>
    <s v="SO0462"/>
    <s v="PS0021"/>
    <s v="ST0001"/>
    <d v="2021-04-19T00:00:00"/>
    <x v="1"/>
    <s v="CREDIT"/>
    <n v="453120443"/>
  </r>
  <r>
    <s v="SO0463"/>
    <s v="PS0027"/>
    <s v="ST0004"/>
    <d v="2021-04-20T00:00:00"/>
    <x v="4"/>
    <s v="CASH"/>
    <n v="49501800"/>
  </r>
  <r>
    <s v="SO0464"/>
    <s v="PS0015"/>
    <s v="ST0004"/>
    <d v="2021-04-23T00:00:00"/>
    <x v="4"/>
    <s v="CREDIT"/>
    <n v="329151070"/>
  </r>
  <r>
    <s v="SO0465"/>
    <s v="PS0004"/>
    <s v="ST0001"/>
    <d v="2021-04-25T00:00:00"/>
    <x v="1"/>
    <s v="CASH"/>
    <n v="39656480"/>
  </r>
  <r>
    <s v="SO0466"/>
    <s v="PS0011"/>
    <s v="ST0002"/>
    <d v="2021-04-26T00:00:00"/>
    <x v="3"/>
    <s v="CASH"/>
    <n v="7160790"/>
  </r>
  <r>
    <s v="SO0467"/>
    <s v="PS0025"/>
    <s v="ST0003"/>
    <d v="2021-04-26T00:00:00"/>
    <x v="0"/>
    <s v="CASH"/>
    <n v="187672500"/>
  </r>
  <r>
    <s v="SO0468"/>
    <s v="PS0030"/>
    <s v="ST0004"/>
    <d v="2021-04-27T00:00:00"/>
    <x v="4"/>
    <s v="CREDIT"/>
    <n v="622623064"/>
  </r>
  <r>
    <s v="SO0469"/>
    <s v="PS0032"/>
    <s v="ST0004"/>
    <d v="2021-04-30T00:00:00"/>
    <x v="4"/>
    <s v="CREDIT"/>
    <n v="703134740"/>
  </r>
  <r>
    <s v="SO0470"/>
    <s v="PS0026"/>
    <s v="ST0004"/>
    <d v="2021-04-30T00:00:00"/>
    <x v="4"/>
    <s v="CASH"/>
    <n v="180120000"/>
  </r>
  <r>
    <s v="SO0471"/>
    <s v="PS0017"/>
    <s v="ST0001"/>
    <d v="2021-04-30T00:00:00"/>
    <x v="1"/>
    <s v="CASH"/>
    <n v="27215500"/>
  </r>
  <r>
    <s v="SO0472"/>
    <s v="PS0025"/>
    <s v="ST0003"/>
    <d v="2021-05-01T00:00:00"/>
    <x v="0"/>
    <s v="CASH"/>
    <n v="141582620"/>
  </r>
  <r>
    <s v="SO0473"/>
    <s v="PS0033"/>
    <s v="ST0005"/>
    <d v="2021-05-10T00:00:00"/>
    <x v="2"/>
    <s v="CREDIT"/>
    <n v="437297980"/>
  </r>
  <r>
    <s v="SO0474"/>
    <s v="PS0006"/>
    <s v="ST0003"/>
    <d v="2021-05-10T00:00:00"/>
    <x v="0"/>
    <s v="CREDIT"/>
    <n v="356836000"/>
  </r>
  <r>
    <s v="SO0475"/>
    <s v="PS0011"/>
    <s v="ST0002"/>
    <d v="2021-05-11T00:00:00"/>
    <x v="3"/>
    <s v="CREDIT"/>
    <n v="607403130"/>
  </r>
  <r>
    <s v="SO0476"/>
    <s v="PS0015"/>
    <s v="ST0004"/>
    <d v="2021-05-11T00:00:00"/>
    <x v="4"/>
    <s v="CASH"/>
    <n v="230340230"/>
  </r>
  <r>
    <s v="SO0477"/>
    <s v="PS0021"/>
    <s v="ST0001"/>
    <d v="2021-05-13T00:00:00"/>
    <x v="1"/>
    <s v="CASH"/>
    <n v="60663920"/>
  </r>
  <r>
    <s v="SO0478"/>
    <s v="PS0027"/>
    <s v="ST0004"/>
    <d v="2021-05-14T00:00:00"/>
    <x v="4"/>
    <s v="CREDIT"/>
    <n v="427511575"/>
  </r>
  <r>
    <s v="SO0479"/>
    <s v="PS0046"/>
    <s v="ST0003"/>
    <d v="2021-05-14T00:00:00"/>
    <x v="0"/>
    <s v="CASH"/>
    <n v="51420650"/>
  </r>
  <r>
    <s v="SO0480"/>
    <s v="PS0023"/>
    <s v="ST0003"/>
    <d v="2021-05-15T00:00:00"/>
    <x v="0"/>
    <s v="CREDIT"/>
    <n v="278248550"/>
  </r>
  <r>
    <s v="SO0481"/>
    <s v="PS0032"/>
    <s v="ST0004"/>
    <d v="2021-05-15T00:00:00"/>
    <x v="4"/>
    <s v="CASH"/>
    <n v="37900278"/>
  </r>
  <r>
    <s v="SO0482"/>
    <s v="PS0010"/>
    <s v="ST0001"/>
    <d v="2021-05-15T00:00:00"/>
    <x v="1"/>
    <s v="CASH"/>
    <n v="207233250"/>
  </r>
  <r>
    <s v="SO0483"/>
    <s v="PS0040"/>
    <s v="ST0003"/>
    <d v="2021-05-15T00:00:00"/>
    <x v="0"/>
    <s v="CREDIT"/>
    <n v="514956280"/>
  </r>
  <r>
    <s v="SO0484"/>
    <s v="PS0043"/>
    <s v="ST0004"/>
    <d v="2021-05-16T00:00:00"/>
    <x v="4"/>
    <s v="CREDIT"/>
    <n v="418152000"/>
  </r>
  <r>
    <s v="SO0485"/>
    <s v="PS0022"/>
    <s v="ST0004"/>
    <d v="2021-05-18T00:00:00"/>
    <x v="4"/>
    <s v="CREDIT"/>
    <n v="931519000"/>
  </r>
  <r>
    <s v="SO0486"/>
    <s v="PS0036"/>
    <s v="ST0005"/>
    <d v="2021-05-18T00:00:00"/>
    <x v="2"/>
    <s v="CREDIT"/>
    <n v="489839920"/>
  </r>
  <r>
    <s v="SO0487"/>
    <s v="PS0030"/>
    <s v="ST0004"/>
    <d v="2021-05-18T00:00:00"/>
    <x v="4"/>
    <s v="CREDIT"/>
    <n v="989382700"/>
  </r>
  <r>
    <s v="SO0488"/>
    <s v="PS0041"/>
    <s v="ST0001"/>
    <d v="2021-05-20T00:00:00"/>
    <x v="1"/>
    <s v="CASH"/>
    <n v="45683380"/>
  </r>
  <r>
    <s v="SO0489"/>
    <s v="PS0038"/>
    <s v="ST0004"/>
    <d v="2021-05-20T00:00:00"/>
    <x v="4"/>
    <s v="CREDIT"/>
    <n v="318096900"/>
  </r>
  <r>
    <s v="SO0490"/>
    <s v="PS0029"/>
    <s v="ST0004"/>
    <d v="2021-05-21T00:00:00"/>
    <x v="4"/>
    <s v="CASH"/>
    <n v="61893770"/>
  </r>
  <r>
    <s v="SO0491"/>
    <s v="PS0024"/>
    <s v="ST0001"/>
    <d v="2021-05-22T00:00:00"/>
    <x v="1"/>
    <s v="CASH"/>
    <n v="22409310"/>
  </r>
  <r>
    <s v="SO0492"/>
    <s v="PS0025"/>
    <s v="ST0003"/>
    <d v="2021-05-22T00:00:00"/>
    <x v="0"/>
    <s v="CASH"/>
    <n v="47837520"/>
  </r>
  <r>
    <s v="SO0493"/>
    <s v="PS0004"/>
    <s v="ST0001"/>
    <d v="2021-05-23T00:00:00"/>
    <x v="1"/>
    <s v="CREDIT"/>
    <n v="1275220310"/>
  </r>
  <r>
    <s v="SO0494"/>
    <s v="PS0024"/>
    <s v="ST0001"/>
    <d v="2021-05-23T00:00:00"/>
    <x v="1"/>
    <s v="CREDIT"/>
    <n v="297241230"/>
  </r>
  <r>
    <s v="SO0495"/>
    <s v="PS0012"/>
    <s v="ST0003"/>
    <d v="2021-05-24T00:00:00"/>
    <x v="0"/>
    <s v="CASH"/>
    <n v="230497844"/>
  </r>
  <r>
    <s v="SO0496"/>
    <s v="PS0016"/>
    <s v="ST0003"/>
    <d v="2021-05-25T00:00:00"/>
    <x v="0"/>
    <s v="CASH"/>
    <n v="97150260"/>
  </r>
  <r>
    <s v="SO0497"/>
    <s v="PS0049"/>
    <s v="ST0004"/>
    <d v="2021-05-25T00:00:00"/>
    <x v="4"/>
    <s v="CREDIT"/>
    <n v="420574990"/>
  </r>
  <r>
    <s v="SO0498"/>
    <s v="PS0008"/>
    <s v="ST0004"/>
    <d v="2021-05-26T00:00:00"/>
    <x v="4"/>
    <s v="CASH"/>
    <n v="102523230"/>
  </r>
  <r>
    <s v="SO0499"/>
    <s v="PS0014"/>
    <s v="ST0003"/>
    <d v="2021-05-26T00:00:00"/>
    <x v="0"/>
    <s v="CREDIT"/>
    <n v="288364480"/>
  </r>
  <r>
    <s v="SO0500"/>
    <s v="PS0044"/>
    <s v="ST0004"/>
    <d v="2021-05-29T00:00:00"/>
    <x v="4"/>
    <s v="CREDIT"/>
    <n v="891817920"/>
  </r>
  <r>
    <s v="SO0501"/>
    <s v="PS0033"/>
    <s v="ST0005"/>
    <d v="2021-05-30T00:00:00"/>
    <x v="2"/>
    <s v="CREDIT"/>
    <n v="335509160"/>
  </r>
  <r>
    <s v="SO0502"/>
    <s v="PS0035"/>
    <s v="ST0004"/>
    <d v="2021-05-31T00:00:00"/>
    <x v="4"/>
    <s v="CREDIT"/>
    <n v="346080570"/>
  </r>
  <r>
    <s v="SO0503"/>
    <s v="PS0003"/>
    <s v="ST0003"/>
    <d v="2021-06-03T00:00:00"/>
    <x v="0"/>
    <s v="CASH"/>
    <n v="23400000"/>
  </r>
  <r>
    <s v="SO0504"/>
    <s v="PS0020"/>
    <s v="ST0004"/>
    <d v="2021-06-05T00:00:00"/>
    <x v="4"/>
    <s v="CASH"/>
    <n v="99902170"/>
  </r>
  <r>
    <s v="SO0505"/>
    <s v="PS0011"/>
    <s v="ST0002"/>
    <d v="2021-06-07T00:00:00"/>
    <x v="3"/>
    <s v="CREDIT"/>
    <n v="318117750"/>
  </r>
  <r>
    <s v="SO0506"/>
    <s v="PS0020"/>
    <s v="ST0004"/>
    <d v="2021-06-07T00:00:00"/>
    <x v="4"/>
    <s v="CASH"/>
    <n v="1372400"/>
  </r>
  <r>
    <s v="SO0507"/>
    <s v="PS0032"/>
    <s v="ST0004"/>
    <d v="2021-06-09T00:00:00"/>
    <x v="4"/>
    <s v="CREDIT"/>
    <n v="348734130"/>
  </r>
  <r>
    <s v="SO0508"/>
    <s v="PS0008"/>
    <s v="ST0004"/>
    <d v="2021-06-11T00:00:00"/>
    <x v="4"/>
    <s v="CASH"/>
    <n v="12821000"/>
  </r>
  <r>
    <s v="SO0509"/>
    <s v="PS0026"/>
    <s v="ST0004"/>
    <d v="2021-06-11T00:00:00"/>
    <x v="4"/>
    <s v="CASH"/>
    <n v="59448680"/>
  </r>
  <r>
    <s v="SO0510"/>
    <s v="PS0018"/>
    <s v="ST0002"/>
    <d v="2021-06-13T00:00:00"/>
    <x v="3"/>
    <s v="CASH"/>
    <n v="35408520"/>
  </r>
  <r>
    <s v="SO0511"/>
    <s v="PS0039"/>
    <s v="ST0003"/>
    <d v="2021-06-14T00:00:00"/>
    <x v="0"/>
    <s v="CREDIT"/>
    <n v="424647510"/>
  </r>
  <r>
    <s v="SO0512"/>
    <s v="PS0005"/>
    <s v="ST0004"/>
    <d v="2021-06-17T00:00:00"/>
    <x v="4"/>
    <s v="CREDIT"/>
    <n v="343989890"/>
  </r>
  <r>
    <s v="SO0513"/>
    <s v="PS0010"/>
    <s v="ST0001"/>
    <d v="2021-06-17T00:00:00"/>
    <x v="1"/>
    <s v="CASH"/>
    <n v="185828700"/>
  </r>
  <r>
    <s v="SO0514"/>
    <s v="PS0041"/>
    <s v="ST0001"/>
    <d v="2021-06-18T00:00:00"/>
    <x v="1"/>
    <s v="CREDIT"/>
    <n v="797598330"/>
  </r>
  <r>
    <s v="SO0515"/>
    <s v="PS0035"/>
    <s v="ST0004"/>
    <d v="2021-06-18T00:00:00"/>
    <x v="4"/>
    <s v="CREDIT"/>
    <n v="446565983"/>
  </r>
  <r>
    <s v="SO0516"/>
    <s v="PS0020"/>
    <s v="ST0004"/>
    <d v="2021-06-19T00:00:00"/>
    <x v="4"/>
    <s v="CASH"/>
    <n v="33075522"/>
  </r>
  <r>
    <s v="SO0517"/>
    <s v="PS0017"/>
    <s v="ST0001"/>
    <d v="2021-06-20T00:00:00"/>
    <x v="1"/>
    <s v="CASH"/>
    <n v="34433840"/>
  </r>
  <r>
    <s v="SO0518"/>
    <s v="PS0039"/>
    <s v="ST0003"/>
    <d v="2021-06-20T00:00:00"/>
    <x v="0"/>
    <s v="CREDIT"/>
    <n v="340093950"/>
  </r>
  <r>
    <s v="SO0519"/>
    <s v="PS0036"/>
    <s v="ST0005"/>
    <d v="2021-06-20T00:00:00"/>
    <x v="2"/>
    <s v="CREDIT"/>
    <n v="256545630"/>
  </r>
  <r>
    <s v="SO0520"/>
    <s v="PS0038"/>
    <s v="ST0004"/>
    <d v="2021-06-21T00:00:00"/>
    <x v="4"/>
    <s v="CASH"/>
    <n v="140114040"/>
  </r>
  <r>
    <s v="SO0521"/>
    <s v="PS0048"/>
    <s v="ST0003"/>
    <d v="2021-06-22T00:00:00"/>
    <x v="0"/>
    <s v="CASH"/>
    <n v="41880969"/>
  </r>
  <r>
    <s v="SO0522"/>
    <s v="PS0033"/>
    <s v="ST0005"/>
    <d v="2021-06-24T00:00:00"/>
    <x v="2"/>
    <s v="CREDIT"/>
    <n v="576713370"/>
  </r>
  <r>
    <s v="SO0523"/>
    <s v="PS0035"/>
    <s v="ST0004"/>
    <d v="2021-06-24T00:00:00"/>
    <x v="4"/>
    <s v="CREDIT"/>
    <n v="561398400"/>
  </r>
  <r>
    <s v="SO0524"/>
    <s v="PS0003"/>
    <s v="ST0003"/>
    <d v="2021-06-25T00:00:00"/>
    <x v="0"/>
    <s v="CREDIT"/>
    <n v="981564100"/>
  </r>
  <r>
    <s v="SO0525"/>
    <s v="PS0040"/>
    <s v="ST0003"/>
    <d v="2021-06-26T00:00:00"/>
    <x v="0"/>
    <s v="CREDIT"/>
    <n v="574852020"/>
  </r>
  <r>
    <s v="SO0526"/>
    <s v="PS0007"/>
    <s v="ST0001"/>
    <d v="2021-06-28T00:00:00"/>
    <x v="1"/>
    <s v="CREDIT"/>
    <n v="320171360"/>
  </r>
  <r>
    <s v="SO0527"/>
    <s v="PS0033"/>
    <s v="ST0005"/>
    <d v="2021-06-28T00:00:00"/>
    <x v="2"/>
    <s v="CASH"/>
    <n v="146022870"/>
  </r>
  <r>
    <s v="SO0528"/>
    <s v="PS0041"/>
    <s v="ST0001"/>
    <d v="2021-06-29T00:00:00"/>
    <x v="1"/>
    <s v="CASH"/>
    <n v="242990250"/>
  </r>
  <r>
    <s v="SO0529"/>
    <s v="PS0009"/>
    <s v="ST0003"/>
    <d v="2021-06-30T00:00:00"/>
    <x v="0"/>
    <s v="CASH"/>
    <n v="31297500"/>
  </r>
  <r>
    <s v="SO0530"/>
    <s v="PS0002"/>
    <s v="ST0002"/>
    <d v="2021-07-01T00:00:00"/>
    <x v="3"/>
    <s v="CREDIT"/>
    <n v="597542290"/>
  </r>
  <r>
    <s v="SO0531"/>
    <s v="PS0027"/>
    <s v="ST0004"/>
    <d v="2021-07-03T00:00:00"/>
    <x v="4"/>
    <s v="CREDIT"/>
    <n v="309955260"/>
  </r>
  <r>
    <s v="SO0532"/>
    <s v="PS0009"/>
    <s v="ST0003"/>
    <d v="2021-07-04T00:00:00"/>
    <x v="0"/>
    <s v="CASH"/>
    <n v="189428740"/>
  </r>
  <r>
    <s v="SO0533"/>
    <s v="PS0035"/>
    <s v="ST0004"/>
    <d v="2021-07-05T00:00:00"/>
    <x v="4"/>
    <s v="CASH"/>
    <n v="82668250"/>
  </r>
  <r>
    <s v="SO0534"/>
    <s v="PS0016"/>
    <s v="ST0003"/>
    <d v="2021-07-05T00:00:00"/>
    <x v="0"/>
    <s v="CASH"/>
    <n v="27198960"/>
  </r>
  <r>
    <s v="SO0535"/>
    <s v="PS0008"/>
    <s v="ST0004"/>
    <d v="2021-07-05T00:00:00"/>
    <x v="4"/>
    <s v="CASH"/>
    <n v="207230000"/>
  </r>
  <r>
    <s v="SO0536"/>
    <s v="PS0008"/>
    <s v="ST0004"/>
    <d v="2021-07-06T00:00:00"/>
    <x v="4"/>
    <s v="CREDIT"/>
    <n v="455817130"/>
  </r>
  <r>
    <s v="SO0537"/>
    <s v="PS0040"/>
    <s v="ST0003"/>
    <d v="2021-07-08T00:00:00"/>
    <x v="0"/>
    <s v="CASH"/>
    <n v="70308230"/>
  </r>
  <r>
    <s v="SO0538"/>
    <s v="PS0013"/>
    <s v="ST0001"/>
    <d v="2021-07-09T00:00:00"/>
    <x v="1"/>
    <s v="CASH"/>
    <n v="24569074"/>
  </r>
  <r>
    <s v="SO0539"/>
    <s v="PS0035"/>
    <s v="ST0004"/>
    <d v="2021-07-10T00:00:00"/>
    <x v="4"/>
    <s v="CASH"/>
    <n v="36039010"/>
  </r>
  <r>
    <s v="SO0540"/>
    <s v="PS0043"/>
    <s v="ST0004"/>
    <d v="2021-07-10T00:00:00"/>
    <x v="4"/>
    <s v="CREDIT"/>
    <n v="319158560"/>
  </r>
  <r>
    <s v="SO0541"/>
    <s v="PS0022"/>
    <s v="ST0004"/>
    <d v="2021-07-15T00:00:00"/>
    <x v="4"/>
    <s v="CREDIT"/>
    <n v="692599490"/>
  </r>
  <r>
    <s v="SO0542"/>
    <s v="PS0031"/>
    <s v="ST0002"/>
    <d v="2021-07-17T00:00:00"/>
    <x v="3"/>
    <s v="CREDIT"/>
    <n v="989487270"/>
  </r>
  <r>
    <s v="SO0543"/>
    <s v="PS0047"/>
    <s v="ST0001"/>
    <d v="2021-07-17T00:00:00"/>
    <x v="1"/>
    <s v="CASH"/>
    <n v="121244770"/>
  </r>
  <r>
    <s v="SO0544"/>
    <s v="PS0044"/>
    <s v="ST0004"/>
    <d v="2021-07-19T00:00:00"/>
    <x v="4"/>
    <s v="CREDIT"/>
    <n v="338781560"/>
  </r>
  <r>
    <s v="SO0545"/>
    <s v="PS0023"/>
    <s v="ST0003"/>
    <d v="2021-07-19T00:00:00"/>
    <x v="0"/>
    <s v="CASH"/>
    <n v="160186460"/>
  </r>
  <r>
    <s v="SO0546"/>
    <s v="PS0032"/>
    <s v="ST0004"/>
    <d v="2021-07-20T00:00:00"/>
    <x v="4"/>
    <s v="CASH"/>
    <n v="100156980"/>
  </r>
  <r>
    <s v="SO0547"/>
    <s v="PS0034"/>
    <s v="ST0001"/>
    <d v="2021-07-22T00:00:00"/>
    <x v="1"/>
    <s v="CASH"/>
    <n v="27202850"/>
  </r>
  <r>
    <s v="SO0548"/>
    <s v="PS0039"/>
    <s v="ST0003"/>
    <d v="2021-07-25T00:00:00"/>
    <x v="0"/>
    <s v="CREDIT"/>
    <n v="495578300"/>
  </r>
  <r>
    <s v="SO0549"/>
    <s v="PS0027"/>
    <s v="ST0004"/>
    <d v="2021-07-25T00:00:00"/>
    <x v="4"/>
    <s v="CASH"/>
    <n v="174592080"/>
  </r>
  <r>
    <s v="SO0550"/>
    <s v="PS0002"/>
    <s v="ST0002"/>
    <d v="2021-07-27T00:00:00"/>
    <x v="3"/>
    <s v="CASH"/>
    <n v="138945100"/>
  </r>
  <r>
    <s v="SO0551"/>
    <s v="PS0016"/>
    <s v="ST0003"/>
    <d v="2021-07-27T00:00:00"/>
    <x v="0"/>
    <s v="CASH"/>
    <n v="31479270"/>
  </r>
  <r>
    <s v="SO0552"/>
    <s v="PS0029"/>
    <s v="ST0004"/>
    <d v="2021-07-27T00:00:00"/>
    <x v="4"/>
    <s v="CREDIT"/>
    <n v="312272180"/>
  </r>
  <r>
    <s v="SO0553"/>
    <s v="PS0034"/>
    <s v="ST0001"/>
    <d v="2021-07-29T00:00:00"/>
    <x v="1"/>
    <s v="CASH"/>
    <n v="10261610"/>
  </r>
  <r>
    <s v="SO0554"/>
    <s v="PS0034"/>
    <s v="ST0001"/>
    <d v="2021-07-29T00:00:00"/>
    <x v="1"/>
    <s v="CASH"/>
    <n v="37977030"/>
  </r>
  <r>
    <s v="SO0555"/>
    <s v="PS0007"/>
    <s v="ST0001"/>
    <d v="2021-07-30T00:00:00"/>
    <x v="1"/>
    <s v="CREDIT"/>
    <n v="323808100"/>
  </r>
  <r>
    <s v="SO0556"/>
    <s v="PS0046"/>
    <s v="ST0003"/>
    <d v="2021-07-30T00:00:00"/>
    <x v="0"/>
    <s v="CASH"/>
    <n v="215517950"/>
  </r>
  <r>
    <s v="SO0557"/>
    <s v="PS0045"/>
    <s v="ST0005"/>
    <d v="2021-08-02T00:00:00"/>
    <x v="2"/>
    <s v="CASH"/>
    <n v="79064950"/>
  </r>
  <r>
    <s v="SO0558"/>
    <s v="PS0029"/>
    <s v="ST0004"/>
    <d v="2021-08-02T00:00:00"/>
    <x v="4"/>
    <s v="CASH"/>
    <n v="38832924"/>
  </r>
  <r>
    <s v="SO0559"/>
    <s v="PS0024"/>
    <s v="ST0001"/>
    <d v="2021-08-02T00:00:00"/>
    <x v="1"/>
    <s v="CASH"/>
    <n v="36748380"/>
  </r>
  <r>
    <s v="SO0560"/>
    <s v="PS0025"/>
    <s v="ST0003"/>
    <d v="2021-08-04T00:00:00"/>
    <x v="0"/>
    <s v="CASH"/>
    <n v="125845600"/>
  </r>
  <r>
    <s v="SO0561"/>
    <s v="PS0039"/>
    <s v="ST0003"/>
    <d v="2021-08-05T00:00:00"/>
    <x v="0"/>
    <s v="CASH"/>
    <n v="148364970"/>
  </r>
  <r>
    <s v="SO0562"/>
    <s v="PS0050"/>
    <s v="ST0004"/>
    <d v="2021-08-05T00:00:00"/>
    <x v="4"/>
    <s v="CASH"/>
    <n v="50237520"/>
  </r>
  <r>
    <s v="SO0563"/>
    <s v="PS0039"/>
    <s v="ST0003"/>
    <d v="2021-08-05T00:00:00"/>
    <x v="0"/>
    <s v="CREDIT"/>
    <n v="706752360"/>
  </r>
  <r>
    <s v="SO0564"/>
    <s v="PS0031"/>
    <s v="ST0002"/>
    <d v="2021-08-05T00:00:00"/>
    <x v="3"/>
    <s v="CREDIT"/>
    <n v="782646120"/>
  </r>
  <r>
    <s v="SO0565"/>
    <s v="PS0043"/>
    <s v="ST0004"/>
    <d v="2021-08-06T00:00:00"/>
    <x v="4"/>
    <s v="CREDIT"/>
    <n v="298741830"/>
  </r>
  <r>
    <s v="SO0566"/>
    <s v="PS0034"/>
    <s v="ST0001"/>
    <d v="2021-08-07T00:00:00"/>
    <x v="1"/>
    <s v="CASH"/>
    <n v="45604410"/>
  </r>
  <r>
    <s v="SO0567"/>
    <s v="PS0004"/>
    <s v="ST0001"/>
    <d v="2021-08-07T00:00:00"/>
    <x v="1"/>
    <s v="CREDIT"/>
    <n v="769614390"/>
  </r>
  <r>
    <s v="SO0568"/>
    <s v="PS0018"/>
    <s v="ST0002"/>
    <d v="2021-08-07T00:00:00"/>
    <x v="3"/>
    <s v="CASH"/>
    <n v="28001340"/>
  </r>
  <r>
    <s v="SO0569"/>
    <s v="PS0033"/>
    <s v="ST0005"/>
    <d v="2021-08-09T00:00:00"/>
    <x v="2"/>
    <s v="CASH"/>
    <n v="71586250"/>
  </r>
  <r>
    <s v="SO0570"/>
    <s v="PS0034"/>
    <s v="ST0001"/>
    <d v="2021-08-10T00:00:00"/>
    <x v="1"/>
    <s v="CREDIT"/>
    <n v="766102390"/>
  </r>
  <r>
    <s v="SO0571"/>
    <s v="PS0022"/>
    <s v="ST0004"/>
    <d v="2021-08-10T00:00:00"/>
    <x v="4"/>
    <s v="CREDIT"/>
    <n v="237471230"/>
  </r>
  <r>
    <s v="SO0572"/>
    <s v="PS0032"/>
    <s v="ST0004"/>
    <d v="2021-08-11T00:00:00"/>
    <x v="4"/>
    <s v="CASH"/>
    <n v="28464870"/>
  </r>
  <r>
    <s v="SO0573"/>
    <s v="PS0012"/>
    <s v="ST0003"/>
    <d v="2021-08-11T00:00:00"/>
    <x v="0"/>
    <s v="CREDIT"/>
    <n v="584621160"/>
  </r>
  <r>
    <s v="SO0574"/>
    <s v="PS0041"/>
    <s v="ST0001"/>
    <d v="2021-08-12T00:00:00"/>
    <x v="1"/>
    <s v="CREDIT"/>
    <n v="322981730"/>
  </r>
  <r>
    <s v="SO0575"/>
    <s v="PS0037"/>
    <s v="ST0002"/>
    <d v="2021-08-13T00:00:00"/>
    <x v="3"/>
    <s v="CASH"/>
    <n v="73200000"/>
  </r>
  <r>
    <s v="SO0576"/>
    <s v="PS0026"/>
    <s v="ST0004"/>
    <d v="2021-08-16T00:00:00"/>
    <x v="4"/>
    <s v="CASH"/>
    <n v="66637450"/>
  </r>
  <r>
    <s v="SO0577"/>
    <s v="PS0044"/>
    <s v="ST0004"/>
    <d v="2021-08-18T00:00:00"/>
    <x v="4"/>
    <s v="CREDIT"/>
    <n v="643499940"/>
  </r>
  <r>
    <s v="SO0578"/>
    <s v="PS0012"/>
    <s v="ST0003"/>
    <d v="2021-08-19T00:00:00"/>
    <x v="0"/>
    <s v="CREDIT"/>
    <n v="381646662"/>
  </r>
  <r>
    <s v="SO0579"/>
    <s v="PS0046"/>
    <s v="ST0003"/>
    <d v="2021-08-20T00:00:00"/>
    <x v="0"/>
    <s v="CREDIT"/>
    <n v="436417610"/>
  </r>
  <r>
    <s v="SO0580"/>
    <s v="PS0020"/>
    <s v="ST0004"/>
    <d v="2021-08-21T00:00:00"/>
    <x v="4"/>
    <s v="CASH"/>
    <n v="12236940"/>
  </r>
  <r>
    <s v="SO0581"/>
    <s v="PS0041"/>
    <s v="ST0001"/>
    <d v="2021-08-21T00:00:00"/>
    <x v="1"/>
    <s v="CASH"/>
    <n v="32556153"/>
  </r>
  <r>
    <s v="SO0582"/>
    <s v="PS0021"/>
    <s v="ST0001"/>
    <d v="2021-08-24T00:00:00"/>
    <x v="1"/>
    <s v="CASH"/>
    <n v="223239010"/>
  </r>
  <r>
    <s v="SO0583"/>
    <s v="PS0037"/>
    <s v="ST0002"/>
    <d v="2021-08-24T00:00:00"/>
    <x v="3"/>
    <s v="CASH"/>
    <n v="31888080.000000004"/>
  </r>
  <r>
    <s v="SO0584"/>
    <s v="PS0037"/>
    <s v="ST0002"/>
    <d v="2021-08-24T00:00:00"/>
    <x v="3"/>
    <s v="CASH"/>
    <n v="12786150"/>
  </r>
  <r>
    <s v="SO0585"/>
    <s v="PS0028"/>
    <s v="ST0005"/>
    <d v="2021-08-26T00:00:00"/>
    <x v="2"/>
    <s v="CASH"/>
    <n v="119694800"/>
  </r>
  <r>
    <s v="SO0586"/>
    <s v="PS0008"/>
    <s v="ST0004"/>
    <d v="2021-08-26T00:00:00"/>
    <x v="4"/>
    <s v="CASH"/>
    <n v="16897440"/>
  </r>
  <r>
    <s v="SO0587"/>
    <s v="PS0008"/>
    <s v="ST0004"/>
    <d v="2021-08-26T00:00:00"/>
    <x v="4"/>
    <s v="CREDIT"/>
    <n v="263493360"/>
  </r>
  <r>
    <s v="SO0588"/>
    <s v="PS0009"/>
    <s v="ST0003"/>
    <d v="2021-08-28T00:00:00"/>
    <x v="0"/>
    <s v="CASH"/>
    <n v="141790620"/>
  </r>
  <r>
    <s v="SO0589"/>
    <s v="PS0049"/>
    <s v="ST0004"/>
    <d v="2021-08-29T00:00:00"/>
    <x v="4"/>
    <s v="CASH"/>
    <n v="73889380"/>
  </r>
  <r>
    <s v="SO0590"/>
    <s v="PS0036"/>
    <s v="ST0005"/>
    <d v="2021-08-31T00:00:00"/>
    <x v="2"/>
    <s v="CASH"/>
    <n v="96615016"/>
  </r>
  <r>
    <s v="SO0591"/>
    <s v="PS0016"/>
    <s v="ST0003"/>
    <d v="2021-09-05T00:00:00"/>
    <x v="0"/>
    <s v="CASH"/>
    <n v="17347000"/>
  </r>
  <r>
    <s v="SO0592"/>
    <s v="PS0012"/>
    <s v="ST0003"/>
    <d v="2021-09-05T00:00:00"/>
    <x v="0"/>
    <s v="CREDIT"/>
    <n v="268924890"/>
  </r>
  <r>
    <s v="SO0593"/>
    <s v="PS0027"/>
    <s v="ST0004"/>
    <d v="2021-09-07T00:00:00"/>
    <x v="4"/>
    <s v="CASH"/>
    <n v="65189950"/>
  </r>
  <r>
    <s v="SO0594"/>
    <s v="PS0027"/>
    <s v="ST0004"/>
    <d v="2021-09-07T00:00:00"/>
    <x v="4"/>
    <s v="CASH"/>
    <n v="28053690"/>
  </r>
  <r>
    <s v="SO0595"/>
    <s v="PS0041"/>
    <s v="ST0001"/>
    <d v="2021-09-09T00:00:00"/>
    <x v="1"/>
    <s v="CASH"/>
    <n v="152288840"/>
  </r>
  <r>
    <s v="SO0596"/>
    <s v="PS0031"/>
    <s v="ST0002"/>
    <d v="2021-09-12T00:00:00"/>
    <x v="3"/>
    <s v="CREDIT"/>
    <n v="753146848"/>
  </r>
  <r>
    <s v="SO0597"/>
    <s v="PS0037"/>
    <s v="ST0002"/>
    <d v="2021-09-12T00:00:00"/>
    <x v="3"/>
    <s v="CREDIT"/>
    <n v="475476370"/>
  </r>
  <r>
    <s v="SO0598"/>
    <s v="PS0003"/>
    <s v="ST0003"/>
    <d v="2021-09-16T00:00:00"/>
    <x v="0"/>
    <s v="CREDIT"/>
    <n v="906069320"/>
  </r>
  <r>
    <s v="SO0599"/>
    <s v="PS0028"/>
    <s v="ST0005"/>
    <d v="2021-09-19T00:00:00"/>
    <x v="2"/>
    <s v="CREDIT"/>
    <n v="774261840"/>
  </r>
  <r>
    <s v="SO0600"/>
    <s v="PS0018"/>
    <s v="ST0002"/>
    <d v="2021-09-23T00:00:00"/>
    <x v="3"/>
    <s v="CASH"/>
    <n v="32892530"/>
  </r>
  <r>
    <s v="SO0601"/>
    <s v="PS0023"/>
    <s v="ST0003"/>
    <d v="2021-09-23T00:00:00"/>
    <x v="0"/>
    <s v="CASH"/>
    <n v="50847720"/>
  </r>
  <r>
    <s v="SO0602"/>
    <s v="PS0034"/>
    <s v="ST0001"/>
    <d v="2021-09-26T00:00:00"/>
    <x v="1"/>
    <s v="CASH"/>
    <n v="11959200"/>
  </r>
  <r>
    <s v="SO0603"/>
    <s v="PS0019"/>
    <s v="ST0005"/>
    <d v="2021-09-26T00:00:00"/>
    <x v="2"/>
    <s v="CASH"/>
    <n v="187848390"/>
  </r>
  <r>
    <s v="SO0604"/>
    <s v="PS0016"/>
    <s v="ST0003"/>
    <d v="2021-10-01T00:00:00"/>
    <x v="0"/>
    <s v="CREDIT"/>
    <n v="413246280"/>
  </r>
  <r>
    <s v="SO0605"/>
    <s v="PS0020"/>
    <s v="ST0004"/>
    <d v="2021-10-03T00:00:00"/>
    <x v="4"/>
    <s v="CREDIT"/>
    <n v="289564490"/>
  </r>
  <r>
    <s v="SO0606"/>
    <s v="PS0004"/>
    <s v="ST0001"/>
    <d v="2021-10-03T00:00:00"/>
    <x v="1"/>
    <s v="CASH"/>
    <n v="140355660"/>
  </r>
  <r>
    <s v="SO0607"/>
    <s v="PS0043"/>
    <s v="ST0004"/>
    <d v="2021-10-05T00:00:00"/>
    <x v="4"/>
    <s v="CREDIT"/>
    <n v="697134740"/>
  </r>
  <r>
    <s v="SO0608"/>
    <s v="PS0010"/>
    <s v="ST0001"/>
    <d v="2021-10-06T00:00:00"/>
    <x v="1"/>
    <s v="CREDIT"/>
    <n v="723540090"/>
  </r>
  <r>
    <s v="SO0609"/>
    <s v="PS0032"/>
    <s v="ST0004"/>
    <d v="2021-10-06T00:00:00"/>
    <x v="4"/>
    <s v="CASH"/>
    <n v="204669210"/>
  </r>
  <r>
    <s v="SO0610"/>
    <s v="PS0018"/>
    <s v="ST0002"/>
    <d v="2021-10-07T00:00:00"/>
    <x v="3"/>
    <s v="CASH"/>
    <n v="95288150"/>
  </r>
  <r>
    <s v="SO0611"/>
    <s v="PS0045"/>
    <s v="ST0005"/>
    <d v="2021-10-09T00:00:00"/>
    <x v="2"/>
    <s v="CREDIT"/>
    <n v="549704000"/>
  </r>
  <r>
    <s v="SO0612"/>
    <s v="PS0016"/>
    <s v="ST0003"/>
    <d v="2021-10-10T00:00:00"/>
    <x v="0"/>
    <s v="CASH"/>
    <n v="53232166"/>
  </r>
  <r>
    <s v="SO0613"/>
    <s v="PS0021"/>
    <s v="ST0001"/>
    <d v="2021-10-10T00:00:00"/>
    <x v="1"/>
    <s v="CREDIT"/>
    <n v="620049310"/>
  </r>
  <r>
    <s v="SO0614"/>
    <s v="PS0011"/>
    <s v="ST0002"/>
    <d v="2021-10-11T00:00:00"/>
    <x v="3"/>
    <s v="CASH"/>
    <n v="153844767"/>
  </r>
  <r>
    <s v="SO0615"/>
    <s v="PS0024"/>
    <s v="ST0001"/>
    <d v="2021-10-11T00:00:00"/>
    <x v="1"/>
    <s v="CASH"/>
    <n v="78036900"/>
  </r>
  <r>
    <s v="SO0616"/>
    <s v="PS0045"/>
    <s v="ST0005"/>
    <d v="2021-10-12T00:00:00"/>
    <x v="2"/>
    <s v="CASH"/>
    <n v="165172200"/>
  </r>
  <r>
    <s v="SO0617"/>
    <s v="PS0050"/>
    <s v="ST0004"/>
    <d v="2021-10-13T00:00:00"/>
    <x v="4"/>
    <s v="CASH"/>
    <n v="37852500"/>
  </r>
  <r>
    <s v="SO0618"/>
    <s v="PS0036"/>
    <s v="ST0005"/>
    <d v="2021-10-13T00:00:00"/>
    <x v="2"/>
    <s v="CREDIT"/>
    <n v="432394000"/>
  </r>
  <r>
    <s v="SO0619"/>
    <s v="PS0045"/>
    <s v="ST0005"/>
    <d v="2021-10-13T00:00:00"/>
    <x v="2"/>
    <s v="CASH"/>
    <n v="21584280"/>
  </r>
  <r>
    <s v="SO0620"/>
    <s v="PS0026"/>
    <s v="ST0004"/>
    <d v="2021-10-14T00:00:00"/>
    <x v="4"/>
    <s v="CASH"/>
    <n v="30330250"/>
  </r>
  <r>
    <s v="SO0621"/>
    <s v="PS0043"/>
    <s v="ST0004"/>
    <d v="2021-10-14T00:00:00"/>
    <x v="4"/>
    <s v="CASH"/>
    <n v="48241680"/>
  </r>
  <r>
    <s v="SO0622"/>
    <s v="PS0040"/>
    <s v="ST0003"/>
    <d v="2021-10-14T00:00:00"/>
    <x v="0"/>
    <s v="CASH"/>
    <n v="231435060"/>
  </r>
  <r>
    <s v="SO0623"/>
    <s v="PS0027"/>
    <s v="ST0004"/>
    <d v="2021-10-15T00:00:00"/>
    <x v="4"/>
    <s v="CREDIT"/>
    <n v="334301250"/>
  </r>
  <r>
    <s v="SO0624"/>
    <s v="PS0039"/>
    <s v="ST0003"/>
    <d v="2021-10-17T00:00:00"/>
    <x v="0"/>
    <s v="CREDIT"/>
    <n v="267482270.00000003"/>
  </r>
  <r>
    <s v="SO0625"/>
    <s v="PS0040"/>
    <s v="ST0003"/>
    <d v="2021-10-20T00:00:00"/>
    <x v="0"/>
    <s v="CASH"/>
    <n v="170164750"/>
  </r>
  <r>
    <s v="SO0626"/>
    <s v="PS0022"/>
    <s v="ST0004"/>
    <d v="2021-10-22T00:00:00"/>
    <x v="4"/>
    <s v="CREDIT"/>
    <n v="510373780"/>
  </r>
  <r>
    <s v="SO0627"/>
    <s v="PS0002"/>
    <s v="ST0002"/>
    <d v="2021-10-24T00:00:00"/>
    <x v="3"/>
    <s v="CREDIT"/>
    <n v="308202980"/>
  </r>
  <r>
    <s v="SO0628"/>
    <s v="PS0039"/>
    <s v="ST0003"/>
    <d v="2021-10-25T00:00:00"/>
    <x v="0"/>
    <s v="CREDIT"/>
    <n v="383492980"/>
  </r>
  <r>
    <s v="SO0629"/>
    <s v="PS0017"/>
    <s v="ST0001"/>
    <d v="2021-10-29T00:00:00"/>
    <x v="1"/>
    <s v="CASH"/>
    <n v="237464316"/>
  </r>
  <r>
    <s v="SO0630"/>
    <s v="PS0043"/>
    <s v="ST0004"/>
    <d v="2021-10-31T00:00:00"/>
    <x v="4"/>
    <s v="CASH"/>
    <n v="153748320"/>
  </r>
  <r>
    <s v="SO0631"/>
    <s v="PS0036"/>
    <s v="ST0005"/>
    <d v="2021-11-01T00:00:00"/>
    <x v="2"/>
    <s v="CASH"/>
    <n v="185151040"/>
  </r>
  <r>
    <s v="SO0632"/>
    <s v="PS0018"/>
    <s v="ST0002"/>
    <d v="2021-11-03T00:00:00"/>
    <x v="3"/>
    <s v="CREDIT"/>
    <n v="777612460"/>
  </r>
  <r>
    <s v="SO0633"/>
    <s v="PS0003"/>
    <s v="ST0003"/>
    <d v="2021-11-04T00:00:00"/>
    <x v="0"/>
    <s v="CREDIT"/>
    <n v="847354060"/>
  </r>
  <r>
    <s v="SO0634"/>
    <s v="PS0022"/>
    <s v="ST0004"/>
    <d v="2021-11-04T00:00:00"/>
    <x v="4"/>
    <s v="CASH"/>
    <n v="27190650"/>
  </r>
  <r>
    <s v="SO0635"/>
    <s v="PS0001"/>
    <s v="ST0005"/>
    <d v="2021-11-07T00:00:00"/>
    <x v="2"/>
    <s v="CREDIT"/>
    <n v="341345130"/>
  </r>
  <r>
    <s v="SO0636"/>
    <s v="PS0029"/>
    <s v="ST0004"/>
    <d v="2021-11-08T00:00:00"/>
    <x v="4"/>
    <s v="CREDIT"/>
    <n v="299106360"/>
  </r>
  <r>
    <s v="SO0637"/>
    <s v="PS0010"/>
    <s v="ST0001"/>
    <d v="2021-11-10T00:00:00"/>
    <x v="1"/>
    <s v="CASH"/>
    <n v="100862630"/>
  </r>
  <r>
    <s v="SO0638"/>
    <s v="PS0036"/>
    <s v="ST0005"/>
    <d v="2021-11-10T00:00:00"/>
    <x v="2"/>
    <s v="CASH"/>
    <n v="61624752"/>
  </r>
  <r>
    <s v="SO0639"/>
    <s v="PS0003"/>
    <s v="ST0003"/>
    <d v="2021-11-11T00:00:00"/>
    <x v="0"/>
    <s v="CASH"/>
    <n v="160263800"/>
  </r>
  <r>
    <s v="SO0640"/>
    <s v="PS0050"/>
    <s v="ST0004"/>
    <d v="2021-11-12T00:00:00"/>
    <x v="4"/>
    <s v="CREDIT"/>
    <n v="377834240"/>
  </r>
  <r>
    <s v="SO0641"/>
    <s v="PS0037"/>
    <s v="ST0002"/>
    <d v="2021-11-13T00:00:00"/>
    <x v="3"/>
    <s v="CASH"/>
    <n v="28037600"/>
  </r>
  <r>
    <s v="SO0642"/>
    <s v="PS0021"/>
    <s v="ST0001"/>
    <d v="2021-11-13T00:00:00"/>
    <x v="1"/>
    <s v="CASH"/>
    <n v="24375575"/>
  </r>
  <r>
    <s v="SO0643"/>
    <s v="PS0046"/>
    <s v="ST0003"/>
    <d v="2021-11-14T00:00:00"/>
    <x v="0"/>
    <s v="CREDIT"/>
    <n v="500863890"/>
  </r>
  <r>
    <s v="SO0644"/>
    <s v="PS0017"/>
    <s v="ST0001"/>
    <d v="2021-11-16T00:00:00"/>
    <x v="1"/>
    <s v="CASH"/>
    <n v="25301920"/>
  </r>
  <r>
    <s v="SO0645"/>
    <s v="PS0048"/>
    <s v="ST0003"/>
    <d v="2021-11-17T00:00:00"/>
    <x v="0"/>
    <s v="CASH"/>
    <n v="160051710"/>
  </r>
  <r>
    <s v="SO0646"/>
    <s v="PS0031"/>
    <s v="ST0002"/>
    <d v="2021-11-17T00:00:00"/>
    <x v="3"/>
    <s v="CASH"/>
    <n v="192581520"/>
  </r>
  <r>
    <s v="SO0647"/>
    <s v="PS0007"/>
    <s v="ST0001"/>
    <d v="2021-11-17T00:00:00"/>
    <x v="1"/>
    <s v="CASH"/>
    <n v="13458240"/>
  </r>
  <r>
    <s v="SO0648"/>
    <s v="PS0013"/>
    <s v="ST0001"/>
    <d v="2021-11-18T00:00:00"/>
    <x v="1"/>
    <s v="CASH"/>
    <n v="133854110"/>
  </r>
  <r>
    <s v="SO0649"/>
    <s v="PS0021"/>
    <s v="ST0001"/>
    <d v="2021-11-19T00:00:00"/>
    <x v="1"/>
    <s v="CREDIT"/>
    <n v="297750470"/>
  </r>
  <r>
    <s v="SO0650"/>
    <s v="PS0026"/>
    <s v="ST0004"/>
    <d v="2021-11-21T00:00:00"/>
    <x v="4"/>
    <s v="CREDIT"/>
    <n v="329445090"/>
  </r>
  <r>
    <s v="SO0651"/>
    <s v="PS0017"/>
    <s v="ST0001"/>
    <d v="2021-11-23T00:00:00"/>
    <x v="1"/>
    <s v="CASH"/>
    <n v="87111010"/>
  </r>
  <r>
    <s v="SO0652"/>
    <s v="PS0050"/>
    <s v="ST0004"/>
    <d v="2021-11-25T00:00:00"/>
    <x v="4"/>
    <s v="CREDIT"/>
    <n v="596716000"/>
  </r>
  <r>
    <s v="SO0653"/>
    <s v="PS0015"/>
    <s v="ST0004"/>
    <d v="2021-11-27T00:00:00"/>
    <x v="4"/>
    <s v="CREDIT"/>
    <n v="462918120"/>
  </r>
  <r>
    <s v="SO0654"/>
    <s v="PS0049"/>
    <s v="ST0004"/>
    <d v="2021-11-27T00:00:00"/>
    <x v="4"/>
    <s v="CREDIT"/>
    <n v="458407850"/>
  </r>
  <r>
    <s v="SO0655"/>
    <s v="PS0014"/>
    <s v="ST0003"/>
    <d v="2021-11-29T00:00:00"/>
    <x v="0"/>
    <s v="CREDIT"/>
    <n v="686829600"/>
  </r>
  <r>
    <s v="SO0656"/>
    <s v="PS0009"/>
    <s v="ST0003"/>
    <d v="2021-11-29T00:00:00"/>
    <x v="0"/>
    <s v="CASH"/>
    <n v="9306000"/>
  </r>
  <r>
    <s v="SO0657"/>
    <s v="PS0031"/>
    <s v="ST0002"/>
    <d v="2021-11-30T00:00:00"/>
    <x v="3"/>
    <s v="CREDIT"/>
    <n v="507346350"/>
  </r>
  <r>
    <s v="SO0658"/>
    <s v="PS0020"/>
    <s v="ST0004"/>
    <d v="2021-11-30T00:00:00"/>
    <x v="4"/>
    <s v="CASH"/>
    <n v="131293400"/>
  </r>
  <r>
    <s v="SO0659"/>
    <s v="PS0010"/>
    <s v="ST0001"/>
    <d v="2021-12-01T00:00:00"/>
    <x v="1"/>
    <s v="CASH"/>
    <n v="52314090"/>
  </r>
  <r>
    <s v="SO0660"/>
    <s v="PS0029"/>
    <s v="ST0004"/>
    <d v="2021-12-02T00:00:00"/>
    <x v="4"/>
    <s v="CASH"/>
    <n v="202870110"/>
  </r>
  <r>
    <s v="SO0661"/>
    <s v="PS0009"/>
    <s v="ST0003"/>
    <d v="2021-12-02T00:00:00"/>
    <x v="0"/>
    <s v="CREDIT"/>
    <n v="1094558090"/>
  </r>
  <r>
    <s v="SO0662"/>
    <s v="PS0026"/>
    <s v="ST0004"/>
    <d v="2021-12-03T00:00:00"/>
    <x v="4"/>
    <s v="CREDIT"/>
    <n v="690046750"/>
  </r>
  <r>
    <s v="SO0663"/>
    <s v="PS0050"/>
    <s v="ST0004"/>
    <d v="2021-12-03T00:00:00"/>
    <x v="4"/>
    <s v="CREDIT"/>
    <n v="303438540"/>
  </r>
  <r>
    <s v="SO0664"/>
    <s v="PS0021"/>
    <s v="ST0001"/>
    <d v="2021-12-03T00:00:00"/>
    <x v="1"/>
    <s v="CASH"/>
    <n v="100126350"/>
  </r>
  <r>
    <s v="SO0665"/>
    <s v="PS0006"/>
    <s v="ST0003"/>
    <d v="2021-12-07T00:00:00"/>
    <x v="0"/>
    <s v="CREDIT"/>
    <n v="439462920"/>
  </r>
  <r>
    <s v="SO0666"/>
    <s v="PS0045"/>
    <s v="ST0005"/>
    <d v="2021-12-10T00:00:00"/>
    <x v="2"/>
    <s v="CREDIT"/>
    <n v="398362130"/>
  </r>
  <r>
    <s v="SO0667"/>
    <s v="PS0022"/>
    <s v="ST0004"/>
    <d v="2021-12-11T00:00:00"/>
    <x v="4"/>
    <s v="CASH"/>
    <n v="30596070"/>
  </r>
  <r>
    <s v="SO0668"/>
    <s v="PS0030"/>
    <s v="ST0004"/>
    <d v="2021-12-11T00:00:00"/>
    <x v="4"/>
    <s v="CASH"/>
    <n v="162644450"/>
  </r>
  <r>
    <s v="SO0669"/>
    <s v="PS0030"/>
    <s v="ST0004"/>
    <d v="2021-12-11T00:00:00"/>
    <x v="4"/>
    <s v="CREDIT"/>
    <n v="504769140"/>
  </r>
  <r>
    <s v="SO0670"/>
    <s v="PS0024"/>
    <s v="ST0001"/>
    <d v="2021-12-13T00:00:00"/>
    <x v="1"/>
    <s v="CASH"/>
    <n v="24349350"/>
  </r>
  <r>
    <s v="SO0671"/>
    <s v="PS0014"/>
    <s v="ST0003"/>
    <d v="2021-12-14T00:00:00"/>
    <x v="0"/>
    <s v="CREDIT"/>
    <n v="369354780"/>
  </r>
  <r>
    <s v="SO0672"/>
    <s v="PS0019"/>
    <s v="ST0005"/>
    <d v="2021-12-15T00:00:00"/>
    <x v="2"/>
    <s v="CREDIT"/>
    <n v="383303200"/>
  </r>
  <r>
    <s v="SO0673"/>
    <s v="PS0001"/>
    <s v="ST0005"/>
    <d v="2021-12-16T00:00:00"/>
    <x v="2"/>
    <s v="CREDIT"/>
    <n v="327957210"/>
  </r>
  <r>
    <s v="SO0674"/>
    <s v="PS0043"/>
    <s v="ST0004"/>
    <d v="2021-12-17T00:00:00"/>
    <x v="4"/>
    <s v="CASH"/>
    <n v="11643870"/>
  </r>
  <r>
    <s v="SO0675"/>
    <s v="PS0042"/>
    <s v="ST0002"/>
    <d v="2021-12-21T00:00:00"/>
    <x v="3"/>
    <s v="CASH"/>
    <n v="115853690"/>
  </r>
  <r>
    <s v="SO0676"/>
    <s v="PS0041"/>
    <s v="ST0001"/>
    <d v="2021-12-21T00:00:00"/>
    <x v="1"/>
    <s v="CREDIT"/>
    <n v="464090200"/>
  </r>
  <r>
    <s v="SO0677"/>
    <s v="PS0022"/>
    <s v="ST0004"/>
    <d v="2021-12-22T00:00:00"/>
    <x v="4"/>
    <s v="CASH"/>
    <n v="110762670"/>
  </r>
  <r>
    <s v="SO0678"/>
    <s v="PS0009"/>
    <s v="ST0003"/>
    <d v="2021-12-26T00:00:00"/>
    <x v="0"/>
    <s v="CREDIT"/>
    <n v="592193270"/>
  </r>
  <r>
    <s v="SO0679"/>
    <s v="PS0032"/>
    <s v="ST0004"/>
    <d v="2021-12-28T00:00:00"/>
    <x v="4"/>
    <s v="CREDIT"/>
    <n v="465075580"/>
  </r>
  <r>
    <s v="SO0680"/>
    <s v="PS0012"/>
    <s v="ST0003"/>
    <d v="2021-12-29T00:00:00"/>
    <x v="0"/>
    <s v="CASH"/>
    <n v="116135652"/>
  </r>
  <r>
    <s v="SO0681"/>
    <s v="PS0031"/>
    <s v="ST0002"/>
    <d v="2021-12-31T00:00:00"/>
    <x v="3"/>
    <s v="CREDIT"/>
    <n v="264912970.00000003"/>
  </r>
  <r>
    <s v="SO0682"/>
    <s v="PS0049"/>
    <s v="ST0004"/>
    <d v="2022-01-01T00:00:00"/>
    <x v="4"/>
    <s v="CASH"/>
    <n v="178944450"/>
  </r>
  <r>
    <s v="SO0683"/>
    <s v="PS0040"/>
    <s v="ST0003"/>
    <d v="2022-01-01T00:00:00"/>
    <x v="0"/>
    <s v="CASH"/>
    <n v="33426250"/>
  </r>
  <r>
    <s v="SO0684"/>
    <s v="PS0027"/>
    <s v="ST0004"/>
    <d v="2022-01-02T00:00:00"/>
    <x v="4"/>
    <s v="CREDIT"/>
    <n v="346950589"/>
  </r>
  <r>
    <s v="SO0685"/>
    <s v="PS0042"/>
    <s v="ST0002"/>
    <d v="2022-01-02T00:00:00"/>
    <x v="3"/>
    <s v="CREDIT"/>
    <n v="1106694770"/>
  </r>
  <r>
    <s v="SO0686"/>
    <s v="PS0018"/>
    <s v="ST0002"/>
    <d v="2022-01-04T00:00:00"/>
    <x v="3"/>
    <s v="CREDIT"/>
    <n v="301584860"/>
  </r>
  <r>
    <s v="SO0687"/>
    <s v="PS0007"/>
    <s v="ST0001"/>
    <d v="2022-01-04T00:00:00"/>
    <x v="1"/>
    <s v="CASH"/>
    <n v="111810362"/>
  </r>
  <r>
    <s v="SO0688"/>
    <s v="PS0014"/>
    <s v="ST0003"/>
    <d v="2022-01-06T00:00:00"/>
    <x v="0"/>
    <s v="CASH"/>
    <n v="198702460"/>
  </r>
  <r>
    <s v="SO0689"/>
    <s v="PS0002"/>
    <s v="ST0002"/>
    <d v="2022-01-06T00:00:00"/>
    <x v="3"/>
    <s v="CREDIT"/>
    <n v="410983051"/>
  </r>
  <r>
    <s v="SO0690"/>
    <s v="PS0013"/>
    <s v="ST0001"/>
    <d v="2022-01-09T00:00:00"/>
    <x v="1"/>
    <s v="CASH"/>
    <n v="7549080"/>
  </r>
  <r>
    <s v="SO0691"/>
    <s v="PS0010"/>
    <s v="ST0001"/>
    <d v="2022-01-09T00:00:00"/>
    <x v="1"/>
    <s v="CASH"/>
    <n v="24012110"/>
  </r>
  <r>
    <s v="SO0692"/>
    <s v="PS0016"/>
    <s v="ST0003"/>
    <d v="2022-01-10T00:00:00"/>
    <x v="0"/>
    <s v="CASH"/>
    <n v="58235530"/>
  </r>
  <r>
    <s v="SO0693"/>
    <s v="PS0016"/>
    <s v="ST0003"/>
    <d v="2022-01-10T00:00:00"/>
    <x v="0"/>
    <s v="CREDIT"/>
    <n v="377771635"/>
  </r>
  <r>
    <s v="SO0694"/>
    <s v="PS0031"/>
    <s v="ST0002"/>
    <d v="2022-01-11T00:00:00"/>
    <x v="3"/>
    <s v="CREDIT"/>
    <n v="561593630"/>
  </r>
  <r>
    <s v="SO0695"/>
    <s v="PS0015"/>
    <s v="ST0004"/>
    <d v="2022-01-11T00:00:00"/>
    <x v="4"/>
    <s v="CREDIT"/>
    <n v="424023580"/>
  </r>
  <r>
    <s v="SO0696"/>
    <s v="PS0019"/>
    <s v="ST0005"/>
    <d v="2022-01-13T00:00:00"/>
    <x v="2"/>
    <s v="CREDIT"/>
    <n v="317991870"/>
  </r>
  <r>
    <s v="SO0697"/>
    <s v="PS0049"/>
    <s v="ST0004"/>
    <d v="2022-01-15T00:00:00"/>
    <x v="4"/>
    <s v="CREDIT"/>
    <n v="483522220"/>
  </r>
  <r>
    <s v="SO0698"/>
    <s v="PS0047"/>
    <s v="ST0001"/>
    <d v="2022-01-16T00:00:00"/>
    <x v="1"/>
    <s v="CASH"/>
    <n v="45626964"/>
  </r>
  <r>
    <s v="SO0699"/>
    <s v="PS0037"/>
    <s v="ST0002"/>
    <d v="2022-01-18T00:00:00"/>
    <x v="3"/>
    <s v="CASH"/>
    <n v="108856480"/>
  </r>
  <r>
    <s v="SO0700"/>
    <s v="PS0007"/>
    <s v="ST0001"/>
    <d v="2022-01-24T00:00:00"/>
    <x v="1"/>
    <s v="CREDIT"/>
    <n v="261538560"/>
  </r>
  <r>
    <s v="SO0701"/>
    <s v="PS0040"/>
    <s v="ST0003"/>
    <d v="2022-01-25T00:00:00"/>
    <x v="0"/>
    <s v="CASH"/>
    <n v="137710280"/>
  </r>
  <r>
    <s v="SO0702"/>
    <s v="PS0029"/>
    <s v="ST0004"/>
    <d v="2022-01-26T00:00:00"/>
    <x v="4"/>
    <s v="CASH"/>
    <n v="244390860"/>
  </r>
  <r>
    <s v="SO0703"/>
    <s v="PS0013"/>
    <s v="ST0001"/>
    <d v="2022-01-26T00:00:00"/>
    <x v="1"/>
    <s v="CASH"/>
    <n v="46289920"/>
  </r>
  <r>
    <s v="SO0704"/>
    <s v="PS0015"/>
    <s v="ST0004"/>
    <d v="2022-01-27T00:00:00"/>
    <x v="4"/>
    <s v="CREDIT"/>
    <n v="746469180"/>
  </r>
  <r>
    <s v="SO0705"/>
    <s v="PS0041"/>
    <s v="ST0001"/>
    <d v="2022-01-28T00:00:00"/>
    <x v="1"/>
    <s v="CASH"/>
    <n v="214388390"/>
  </r>
  <r>
    <s v="SO0706"/>
    <s v="PS0031"/>
    <s v="ST0002"/>
    <d v="2022-01-29T00:00:00"/>
    <x v="3"/>
    <s v="CREDIT"/>
    <n v="620542600"/>
  </r>
  <r>
    <s v="SO0707"/>
    <s v="PS0011"/>
    <s v="ST0002"/>
    <d v="2022-01-29T00:00:00"/>
    <x v="3"/>
    <s v="CASH"/>
    <n v="186421520"/>
  </r>
  <r>
    <s v="SO0708"/>
    <s v="PS0045"/>
    <s v="ST0005"/>
    <d v="2022-01-30T00:00:00"/>
    <x v="2"/>
    <s v="CREDIT"/>
    <n v="290021700"/>
  </r>
  <r>
    <s v="SO0709"/>
    <s v="PS0005"/>
    <s v="ST0004"/>
    <d v="2022-01-30T00:00:00"/>
    <x v="4"/>
    <s v="CASH"/>
    <n v="68482360"/>
  </r>
  <r>
    <s v="SO0710"/>
    <s v="PS0022"/>
    <s v="ST0004"/>
    <d v="2022-01-31T00:00:00"/>
    <x v="4"/>
    <s v="CASH"/>
    <n v="208719670"/>
  </r>
  <r>
    <s v="SO0711"/>
    <s v="PS0049"/>
    <s v="ST0004"/>
    <d v="2022-01-31T00:00:00"/>
    <x v="4"/>
    <s v="CREDIT"/>
    <n v="870761010"/>
  </r>
  <r>
    <s v="SO0712"/>
    <s v="PS0024"/>
    <s v="ST0001"/>
    <d v="2022-02-02T00:00:00"/>
    <x v="1"/>
    <s v="CASH"/>
    <n v="11906400"/>
  </r>
  <r>
    <s v="SO0713"/>
    <s v="PS0009"/>
    <s v="ST0003"/>
    <d v="2022-02-03T00:00:00"/>
    <x v="0"/>
    <s v="CASH"/>
    <n v="47094090"/>
  </r>
  <r>
    <s v="SO0714"/>
    <s v="PS0017"/>
    <s v="ST0001"/>
    <d v="2022-02-04T00:00:00"/>
    <x v="1"/>
    <s v="CREDIT"/>
    <n v="325672900"/>
  </r>
  <r>
    <s v="SO0715"/>
    <s v="PS0016"/>
    <s v="ST0003"/>
    <d v="2022-02-05T00:00:00"/>
    <x v="0"/>
    <s v="CREDIT"/>
    <n v="622174165"/>
  </r>
  <r>
    <s v="SO0716"/>
    <s v="PS0015"/>
    <s v="ST0004"/>
    <d v="2022-02-06T00:00:00"/>
    <x v="4"/>
    <s v="CREDIT"/>
    <n v="472734461"/>
  </r>
  <r>
    <s v="SO0717"/>
    <s v="PS0019"/>
    <s v="ST0005"/>
    <d v="2022-02-06T00:00:00"/>
    <x v="2"/>
    <s v="CASH"/>
    <n v="80338950"/>
  </r>
  <r>
    <s v="SO0718"/>
    <s v="PS0037"/>
    <s v="ST0002"/>
    <d v="2022-02-07T00:00:00"/>
    <x v="3"/>
    <s v="CASH"/>
    <n v="21761400"/>
  </r>
  <r>
    <s v="SO0719"/>
    <s v="PS0013"/>
    <s v="ST0001"/>
    <d v="2022-02-09T00:00:00"/>
    <x v="1"/>
    <s v="CASH"/>
    <n v="39377070"/>
  </r>
  <r>
    <s v="SO0720"/>
    <s v="PS0038"/>
    <s v="ST0004"/>
    <d v="2022-02-09T00:00:00"/>
    <x v="4"/>
    <s v="CREDIT"/>
    <n v="440641540"/>
  </r>
  <r>
    <s v="SO0721"/>
    <s v="PS0034"/>
    <s v="ST0001"/>
    <d v="2022-02-10T00:00:00"/>
    <x v="1"/>
    <s v="CREDIT"/>
    <n v="464841904"/>
  </r>
  <r>
    <s v="SO0722"/>
    <s v="PS0023"/>
    <s v="ST0003"/>
    <d v="2022-02-14T00:00:00"/>
    <x v="0"/>
    <s v="CREDIT"/>
    <n v="387764070"/>
  </r>
  <r>
    <s v="SO0723"/>
    <s v="PS0012"/>
    <s v="ST0003"/>
    <d v="2022-02-15T00:00:00"/>
    <x v="0"/>
    <s v="CASH"/>
    <n v="143140130"/>
  </r>
  <r>
    <s v="SO0724"/>
    <s v="PS0029"/>
    <s v="ST0004"/>
    <d v="2022-02-16T00:00:00"/>
    <x v="4"/>
    <s v="CASH"/>
    <n v="29323350"/>
  </r>
  <r>
    <s v="SO0725"/>
    <s v="PS0026"/>
    <s v="ST0004"/>
    <d v="2022-02-17T00:00:00"/>
    <x v="4"/>
    <s v="CREDIT"/>
    <n v="282748410"/>
  </r>
  <r>
    <s v="SO0726"/>
    <s v="PS0027"/>
    <s v="ST0004"/>
    <d v="2022-02-18T00:00:00"/>
    <x v="4"/>
    <s v="CREDIT"/>
    <n v="489953810"/>
  </r>
  <r>
    <s v="SO0727"/>
    <s v="PS0007"/>
    <s v="ST0001"/>
    <d v="2022-02-20T00:00:00"/>
    <x v="1"/>
    <s v="CASH"/>
    <n v="46096180"/>
  </r>
  <r>
    <s v="SO0728"/>
    <s v="PS0041"/>
    <s v="ST0001"/>
    <d v="2022-02-20T00:00:00"/>
    <x v="1"/>
    <s v="CASH"/>
    <n v="73458000"/>
  </r>
  <r>
    <s v="SO0729"/>
    <s v="PS0033"/>
    <s v="ST0005"/>
    <d v="2022-02-20T00:00:00"/>
    <x v="2"/>
    <s v="CASH"/>
    <n v="168348240"/>
  </r>
  <r>
    <s v="SO0730"/>
    <s v="PS0011"/>
    <s v="ST0002"/>
    <d v="2022-02-21T00:00:00"/>
    <x v="3"/>
    <s v="CASH"/>
    <n v="98900310"/>
  </r>
  <r>
    <s v="SO0731"/>
    <s v="PS0029"/>
    <s v="ST0004"/>
    <d v="2022-02-21T00:00:00"/>
    <x v="4"/>
    <s v="CASH"/>
    <n v="190816000"/>
  </r>
  <r>
    <s v="SO0732"/>
    <s v="PS0001"/>
    <s v="ST0005"/>
    <d v="2022-02-23T00:00:00"/>
    <x v="2"/>
    <s v="CASH"/>
    <n v="182850000"/>
  </r>
  <r>
    <s v="SO0733"/>
    <s v="PS0014"/>
    <s v="ST0003"/>
    <d v="2022-02-24T00:00:00"/>
    <x v="0"/>
    <s v="CREDIT"/>
    <n v="655357550"/>
  </r>
  <r>
    <s v="SO0734"/>
    <s v="PS0035"/>
    <s v="ST0004"/>
    <d v="2022-02-25T00:00:00"/>
    <x v="4"/>
    <s v="CREDIT"/>
    <n v="431368230"/>
  </r>
  <r>
    <s v="SO0735"/>
    <s v="PS0041"/>
    <s v="ST0001"/>
    <d v="2022-02-25T00:00:00"/>
    <x v="1"/>
    <s v="CASH"/>
    <n v="110403925.00000001"/>
  </r>
  <r>
    <s v="SO0736"/>
    <s v="PS0003"/>
    <s v="ST0003"/>
    <d v="2022-02-27T00:00:00"/>
    <x v="0"/>
    <s v="CASH"/>
    <n v="25103040"/>
  </r>
  <r>
    <s v="SO0737"/>
    <s v="PS0020"/>
    <s v="ST0004"/>
    <d v="2022-02-28T00:00:00"/>
    <x v="4"/>
    <s v="CREDIT"/>
    <n v="301486740"/>
  </r>
  <r>
    <s v="SO0738"/>
    <s v="PS0002"/>
    <s v="ST0002"/>
    <d v="2022-03-01T00:00:00"/>
    <x v="3"/>
    <s v="CREDIT"/>
    <n v="384437440"/>
  </r>
  <r>
    <s v="SO0739"/>
    <s v="PS0026"/>
    <s v="ST0004"/>
    <d v="2022-03-01T00:00:00"/>
    <x v="4"/>
    <s v="CASH"/>
    <n v="95939120"/>
  </r>
  <r>
    <s v="SO0740"/>
    <s v="PS0011"/>
    <s v="ST0002"/>
    <d v="2022-03-02T00:00:00"/>
    <x v="3"/>
    <s v="CASH"/>
    <n v="86587010"/>
  </r>
  <r>
    <s v="SO0741"/>
    <s v="PS0050"/>
    <s v="ST0004"/>
    <d v="2022-03-02T00:00:00"/>
    <x v="4"/>
    <s v="CASH"/>
    <n v="164735940"/>
  </r>
  <r>
    <s v="SO0742"/>
    <s v="PS0042"/>
    <s v="ST0002"/>
    <d v="2022-03-02T00:00:00"/>
    <x v="3"/>
    <s v="CASH"/>
    <n v="79963790"/>
  </r>
  <r>
    <s v="SO0743"/>
    <s v="PS0048"/>
    <s v="ST0003"/>
    <d v="2022-03-05T00:00:00"/>
    <x v="0"/>
    <s v="CASH"/>
    <n v="76608080"/>
  </r>
  <r>
    <s v="SO0744"/>
    <s v="PS0028"/>
    <s v="ST0005"/>
    <d v="2022-03-06T00:00:00"/>
    <x v="2"/>
    <s v="CREDIT"/>
    <n v="318817170"/>
  </r>
  <r>
    <s v="SO0745"/>
    <s v="PS0016"/>
    <s v="ST0003"/>
    <d v="2022-03-07T00:00:00"/>
    <x v="0"/>
    <s v="CREDIT"/>
    <n v="499945248"/>
  </r>
  <r>
    <s v="SO0746"/>
    <s v="PS0030"/>
    <s v="ST0004"/>
    <d v="2022-03-08T00:00:00"/>
    <x v="4"/>
    <s v="CREDIT"/>
    <n v="496157250"/>
  </r>
  <r>
    <s v="SO0747"/>
    <s v="PS0045"/>
    <s v="ST0005"/>
    <d v="2022-03-10T00:00:00"/>
    <x v="2"/>
    <s v="CREDIT"/>
    <n v="762021990"/>
  </r>
  <r>
    <s v="SO0748"/>
    <s v="PS0027"/>
    <s v="ST0004"/>
    <d v="2022-03-10T00:00:00"/>
    <x v="4"/>
    <s v="CASH"/>
    <n v="38241300"/>
  </r>
  <r>
    <s v="SO0749"/>
    <s v="PS0011"/>
    <s v="ST0002"/>
    <d v="2022-03-11T00:00:00"/>
    <x v="3"/>
    <s v="CREDIT"/>
    <n v="949543980"/>
  </r>
  <r>
    <s v="SO0750"/>
    <s v="PS0035"/>
    <s v="ST0004"/>
    <d v="2022-03-13T00:00:00"/>
    <x v="4"/>
    <s v="CASH"/>
    <n v="69333100"/>
  </r>
  <r>
    <s v="SO0751"/>
    <s v="PS0009"/>
    <s v="ST0003"/>
    <d v="2022-03-15T00:00:00"/>
    <x v="0"/>
    <s v="CASH"/>
    <n v="68293260"/>
  </r>
  <r>
    <s v="SO0752"/>
    <s v="PS0045"/>
    <s v="ST0005"/>
    <d v="2022-03-16T00:00:00"/>
    <x v="2"/>
    <s v="CASH"/>
    <n v="41160020"/>
  </r>
  <r>
    <s v="SO0753"/>
    <s v="PS0039"/>
    <s v="ST0003"/>
    <d v="2022-03-17T00:00:00"/>
    <x v="0"/>
    <s v="CASH"/>
    <n v="178275330"/>
  </r>
  <r>
    <s v="SO0754"/>
    <s v="PS0044"/>
    <s v="ST0004"/>
    <d v="2022-03-17T00:00:00"/>
    <x v="4"/>
    <s v="CREDIT"/>
    <n v="843165100"/>
  </r>
  <r>
    <s v="SO0755"/>
    <s v="PS0017"/>
    <s v="ST0001"/>
    <d v="2022-03-18T00:00:00"/>
    <x v="1"/>
    <s v="CASH"/>
    <n v="62278020"/>
  </r>
  <r>
    <s v="SO0756"/>
    <s v="PS0014"/>
    <s v="ST0003"/>
    <d v="2022-03-20T00:00:00"/>
    <x v="0"/>
    <s v="CREDIT"/>
    <n v="577489990"/>
  </r>
  <r>
    <s v="SO0757"/>
    <s v="PS0022"/>
    <s v="ST0004"/>
    <d v="2022-03-20T00:00:00"/>
    <x v="4"/>
    <s v="CASH"/>
    <n v="159026800"/>
  </r>
  <r>
    <s v="SO0758"/>
    <s v="PS0038"/>
    <s v="ST0004"/>
    <d v="2022-03-20T00:00:00"/>
    <x v="4"/>
    <s v="CREDIT"/>
    <n v="309999620"/>
  </r>
  <r>
    <s v="SO0759"/>
    <s v="PS0037"/>
    <s v="ST0002"/>
    <d v="2022-03-25T00:00:00"/>
    <x v="3"/>
    <s v="CASH"/>
    <n v="6953100"/>
  </r>
  <r>
    <s v="SO0760"/>
    <s v="PS0033"/>
    <s v="ST0005"/>
    <d v="2022-03-26T00:00:00"/>
    <x v="2"/>
    <s v="CASH"/>
    <n v="52563450"/>
  </r>
  <r>
    <s v="SO0761"/>
    <s v="PS0044"/>
    <s v="ST0004"/>
    <d v="2022-03-27T00:00:00"/>
    <x v="4"/>
    <s v="CASH"/>
    <n v="77192840"/>
  </r>
  <r>
    <s v="SO0762"/>
    <s v="PS0018"/>
    <s v="ST0002"/>
    <d v="2022-03-29T00:00:00"/>
    <x v="3"/>
    <s v="CREDIT"/>
    <n v="630305355"/>
  </r>
  <r>
    <s v="SO0763"/>
    <s v="PS0026"/>
    <s v="ST0004"/>
    <d v="2022-03-30T00:00:00"/>
    <x v="4"/>
    <s v="CASH"/>
    <n v="21127710"/>
  </r>
  <r>
    <s v="SO0764"/>
    <s v="PS0023"/>
    <s v="ST0003"/>
    <d v="2022-04-01T00:00:00"/>
    <x v="0"/>
    <s v="CREDIT"/>
    <n v="637286300"/>
  </r>
  <r>
    <s v="SO0765"/>
    <s v="PS0040"/>
    <s v="ST0003"/>
    <d v="2022-04-01T00:00:00"/>
    <x v="0"/>
    <s v="CREDIT"/>
    <n v="320470980"/>
  </r>
  <r>
    <s v="SO0766"/>
    <s v="PS0009"/>
    <s v="ST0003"/>
    <d v="2022-04-02T00:00:00"/>
    <x v="0"/>
    <s v="CREDIT"/>
    <n v="857989710"/>
  </r>
  <r>
    <s v="SO0767"/>
    <s v="PS0033"/>
    <s v="ST0005"/>
    <d v="2022-04-02T00:00:00"/>
    <x v="2"/>
    <s v="CREDIT"/>
    <n v="263184770"/>
  </r>
  <r>
    <s v="SO0768"/>
    <s v="PS0016"/>
    <s v="ST0003"/>
    <d v="2022-04-03T00:00:00"/>
    <x v="0"/>
    <s v="CASH"/>
    <n v="40503375"/>
  </r>
  <r>
    <s v="SO0769"/>
    <s v="PS0022"/>
    <s v="ST0004"/>
    <d v="2022-04-03T00:00:00"/>
    <x v="4"/>
    <s v="CREDIT"/>
    <n v="341568010"/>
  </r>
  <r>
    <s v="SO0770"/>
    <s v="PS0032"/>
    <s v="ST0004"/>
    <d v="2022-04-06T00:00:00"/>
    <x v="4"/>
    <s v="CASH"/>
    <n v="206567490"/>
  </r>
  <r>
    <s v="SO0771"/>
    <s v="PS0027"/>
    <s v="ST0004"/>
    <d v="2022-04-08T00:00:00"/>
    <x v="4"/>
    <s v="CREDIT"/>
    <n v="278936540"/>
  </r>
  <r>
    <s v="SO0772"/>
    <s v="PS0021"/>
    <s v="ST0001"/>
    <d v="2022-04-09T00:00:00"/>
    <x v="1"/>
    <s v="CASH"/>
    <n v="214075670"/>
  </r>
  <r>
    <s v="SO0773"/>
    <s v="PS0013"/>
    <s v="ST0001"/>
    <d v="2022-04-09T00:00:00"/>
    <x v="1"/>
    <s v="CREDIT"/>
    <n v="480975360"/>
  </r>
  <r>
    <s v="SO0774"/>
    <s v="PS0011"/>
    <s v="ST0002"/>
    <d v="2022-04-09T00:00:00"/>
    <x v="3"/>
    <s v="CASH"/>
    <n v="4067700"/>
  </r>
  <r>
    <s v="SO0775"/>
    <s v="PS0042"/>
    <s v="ST0002"/>
    <d v="2022-04-09T00:00:00"/>
    <x v="3"/>
    <s v="CASH"/>
    <n v="52975464"/>
  </r>
  <r>
    <s v="SO0776"/>
    <s v="PS0036"/>
    <s v="ST0005"/>
    <d v="2022-04-10T00:00:00"/>
    <x v="2"/>
    <s v="CASH"/>
    <n v="101760200"/>
  </r>
  <r>
    <s v="SO0777"/>
    <s v="PS0040"/>
    <s v="ST0003"/>
    <d v="2022-04-13T00:00:00"/>
    <x v="0"/>
    <s v="CASH"/>
    <n v="33319080"/>
  </r>
  <r>
    <s v="SO0778"/>
    <s v="PS0045"/>
    <s v="ST0005"/>
    <d v="2022-04-14T00:00:00"/>
    <x v="2"/>
    <s v="CREDIT"/>
    <n v="496499180"/>
  </r>
  <r>
    <s v="SO0779"/>
    <s v="PS0047"/>
    <s v="ST0001"/>
    <d v="2022-04-14T00:00:00"/>
    <x v="1"/>
    <s v="CREDIT"/>
    <n v="341243304"/>
  </r>
  <r>
    <s v="SO0780"/>
    <s v="PS0049"/>
    <s v="ST0004"/>
    <d v="2022-04-16T00:00:00"/>
    <x v="4"/>
    <s v="CASH"/>
    <n v="123083530"/>
  </r>
  <r>
    <s v="SO0781"/>
    <s v="PS0037"/>
    <s v="ST0002"/>
    <d v="2022-04-17T00:00:00"/>
    <x v="3"/>
    <s v="CASH"/>
    <n v="186378520"/>
  </r>
  <r>
    <s v="SO0782"/>
    <s v="PS0043"/>
    <s v="ST0004"/>
    <d v="2022-04-18T00:00:00"/>
    <x v="4"/>
    <s v="CREDIT"/>
    <n v="442525970"/>
  </r>
  <r>
    <s v="SO0783"/>
    <s v="PS0036"/>
    <s v="ST0005"/>
    <d v="2022-04-18T00:00:00"/>
    <x v="2"/>
    <s v="CREDIT"/>
    <n v="800907000"/>
  </r>
  <r>
    <s v="SO0784"/>
    <s v="PS0034"/>
    <s v="ST0001"/>
    <d v="2022-04-19T00:00:00"/>
    <x v="1"/>
    <s v="CREDIT"/>
    <n v="268215090"/>
  </r>
  <r>
    <s v="SO0785"/>
    <s v="PS0026"/>
    <s v="ST0004"/>
    <d v="2022-04-19T00:00:00"/>
    <x v="4"/>
    <s v="CASH"/>
    <n v="22040400"/>
  </r>
  <r>
    <s v="SO0786"/>
    <s v="PS0046"/>
    <s v="ST0003"/>
    <d v="2022-04-19T00:00:00"/>
    <x v="0"/>
    <s v="CASH"/>
    <n v="70629600"/>
  </r>
  <r>
    <s v="SO0787"/>
    <s v="PS0018"/>
    <s v="ST0002"/>
    <d v="2022-04-20T00:00:00"/>
    <x v="3"/>
    <s v="CASH"/>
    <n v="128831760"/>
  </r>
  <r>
    <s v="SO0788"/>
    <s v="PS0004"/>
    <s v="ST0001"/>
    <d v="2022-04-20T00:00:00"/>
    <x v="1"/>
    <s v="CREDIT"/>
    <n v="301350960"/>
  </r>
  <r>
    <s v="SO0789"/>
    <s v="PS0040"/>
    <s v="ST0003"/>
    <d v="2022-04-21T00:00:00"/>
    <x v="0"/>
    <s v="CREDIT"/>
    <n v="258997140"/>
  </r>
  <r>
    <s v="SO0790"/>
    <s v="PS0041"/>
    <s v="ST0001"/>
    <d v="2022-04-21T00:00:00"/>
    <x v="1"/>
    <s v="CREDIT"/>
    <n v="592721810"/>
  </r>
  <r>
    <s v="SO0791"/>
    <s v="PS0011"/>
    <s v="ST0002"/>
    <d v="2022-04-22T00:00:00"/>
    <x v="3"/>
    <s v="CREDIT"/>
    <n v="286241670"/>
  </r>
  <r>
    <s v="SO0792"/>
    <s v="PS0016"/>
    <s v="ST0003"/>
    <d v="2022-04-24T00:00:00"/>
    <x v="0"/>
    <s v="CREDIT"/>
    <n v="370721120"/>
  </r>
  <r>
    <s v="SO0793"/>
    <s v="PS0022"/>
    <s v="ST0004"/>
    <d v="2022-04-24T00:00:00"/>
    <x v="4"/>
    <s v="CREDIT"/>
    <n v="515108770"/>
  </r>
  <r>
    <s v="SO0794"/>
    <s v="PS0014"/>
    <s v="ST0003"/>
    <d v="2022-04-26T00:00:00"/>
    <x v="0"/>
    <s v="CASH"/>
    <n v="160429550"/>
  </r>
  <r>
    <s v="SO0795"/>
    <s v="PS0033"/>
    <s v="ST0005"/>
    <d v="2022-04-26T00:00:00"/>
    <x v="2"/>
    <s v="CREDIT"/>
    <n v="370256470"/>
  </r>
  <r>
    <s v="SO0796"/>
    <s v="PS0042"/>
    <s v="ST0002"/>
    <d v="2022-04-27T00:00:00"/>
    <x v="3"/>
    <s v="CASH"/>
    <n v="79285080"/>
  </r>
  <r>
    <s v="SO0797"/>
    <s v="PS0005"/>
    <s v="ST0004"/>
    <d v="2022-04-27T00:00:00"/>
    <x v="4"/>
    <s v="CASH"/>
    <n v="20062914"/>
  </r>
  <r>
    <s v="SO0798"/>
    <s v="PS0008"/>
    <s v="ST0004"/>
    <d v="2022-04-28T00:00:00"/>
    <x v="4"/>
    <s v="CASH"/>
    <n v="60223890"/>
  </r>
  <r>
    <s v="SO0799"/>
    <s v="PS0025"/>
    <s v="ST0003"/>
    <d v="2022-04-30T00:00:00"/>
    <x v="0"/>
    <s v="CREDIT"/>
    <n v="264966820"/>
  </r>
  <r>
    <s v="SO0800"/>
    <s v="PS0018"/>
    <s v="ST0002"/>
    <d v="2022-04-30T00:00:00"/>
    <x v="3"/>
    <s v="CASH"/>
    <n v="82026870"/>
  </r>
  <r>
    <s v="SO0801"/>
    <s v="PS0041"/>
    <s v="ST0001"/>
    <d v="2022-05-01T00:00:00"/>
    <x v="1"/>
    <s v="CREDIT"/>
    <n v="286109650"/>
  </r>
  <r>
    <s v="SO0802"/>
    <s v="PS0031"/>
    <s v="ST0002"/>
    <d v="2022-05-02T00:00:00"/>
    <x v="3"/>
    <s v="CREDIT"/>
    <n v="523137470"/>
  </r>
  <r>
    <s v="SO0803"/>
    <s v="PS0005"/>
    <s v="ST0004"/>
    <d v="2022-05-03T00:00:00"/>
    <x v="4"/>
    <s v="CREDIT"/>
    <n v="315347876"/>
  </r>
  <r>
    <s v="SO0804"/>
    <s v="PS0046"/>
    <s v="ST0003"/>
    <d v="2022-05-06T00:00:00"/>
    <x v="0"/>
    <s v="CREDIT"/>
    <n v="831164468"/>
  </r>
  <r>
    <s v="SO0805"/>
    <s v="PS0043"/>
    <s v="ST0004"/>
    <d v="2022-05-06T00:00:00"/>
    <x v="4"/>
    <s v="CREDIT"/>
    <n v="333265450"/>
  </r>
  <r>
    <s v="SO0806"/>
    <s v="PS0039"/>
    <s v="ST0003"/>
    <d v="2022-05-07T00:00:00"/>
    <x v="0"/>
    <s v="CREDIT"/>
    <n v="270974458"/>
  </r>
  <r>
    <s v="SO0807"/>
    <s v="PS0016"/>
    <s v="ST0003"/>
    <d v="2022-05-07T00:00:00"/>
    <x v="0"/>
    <s v="CREDIT"/>
    <n v="701216380"/>
  </r>
  <r>
    <s v="SO0808"/>
    <s v="PS0003"/>
    <s v="ST0003"/>
    <d v="2022-05-09T00:00:00"/>
    <x v="0"/>
    <s v="CASH"/>
    <n v="19945330"/>
  </r>
  <r>
    <s v="SO0809"/>
    <s v="PS0021"/>
    <s v="ST0001"/>
    <d v="2022-05-09T00:00:00"/>
    <x v="1"/>
    <s v="CASH"/>
    <n v="184863542"/>
  </r>
  <r>
    <s v="SO0810"/>
    <s v="PS0003"/>
    <s v="ST0003"/>
    <d v="2022-05-10T00:00:00"/>
    <x v="0"/>
    <s v="CASH"/>
    <n v="131008000"/>
  </r>
  <r>
    <s v="SO0811"/>
    <s v="PS0026"/>
    <s v="ST0004"/>
    <d v="2022-05-14T00:00:00"/>
    <x v="4"/>
    <s v="CASH"/>
    <n v="47881880"/>
  </r>
  <r>
    <s v="SO0812"/>
    <s v="PS0020"/>
    <s v="ST0004"/>
    <d v="2022-05-15T00:00:00"/>
    <x v="4"/>
    <s v="CREDIT"/>
    <n v="426916980"/>
  </r>
  <r>
    <s v="SO0813"/>
    <s v="PS0043"/>
    <s v="ST0004"/>
    <d v="2022-05-16T00:00:00"/>
    <x v="4"/>
    <s v="CASH"/>
    <n v="61099140"/>
  </r>
  <r>
    <s v="SO0814"/>
    <s v="PS0002"/>
    <s v="ST0002"/>
    <d v="2022-05-16T00:00:00"/>
    <x v="3"/>
    <s v="CASH"/>
    <n v="39321090"/>
  </r>
  <r>
    <s v="SO0815"/>
    <s v="PS0043"/>
    <s v="ST0004"/>
    <d v="2022-05-16T00:00:00"/>
    <x v="4"/>
    <s v="CREDIT"/>
    <n v="649668636"/>
  </r>
  <r>
    <s v="SO0816"/>
    <s v="PS0022"/>
    <s v="ST0004"/>
    <d v="2022-05-17T00:00:00"/>
    <x v="4"/>
    <s v="CASH"/>
    <n v="2038400"/>
  </r>
  <r>
    <s v="SO0817"/>
    <s v="PS0042"/>
    <s v="ST0002"/>
    <d v="2022-05-17T00:00:00"/>
    <x v="3"/>
    <s v="CASH"/>
    <n v="22274100"/>
  </r>
  <r>
    <s v="SO0818"/>
    <s v="PS0029"/>
    <s v="ST0004"/>
    <d v="2022-05-17T00:00:00"/>
    <x v="4"/>
    <s v="CASH"/>
    <n v="182050750"/>
  </r>
  <r>
    <s v="SO0819"/>
    <s v="PS0023"/>
    <s v="ST0003"/>
    <d v="2022-05-18T00:00:00"/>
    <x v="0"/>
    <s v="CASH"/>
    <n v="207128880"/>
  </r>
  <r>
    <s v="SO0820"/>
    <s v="PS0015"/>
    <s v="ST0004"/>
    <d v="2022-05-18T00:00:00"/>
    <x v="4"/>
    <s v="CASH"/>
    <n v="37016390"/>
  </r>
  <r>
    <s v="SO0821"/>
    <s v="PS0034"/>
    <s v="ST0001"/>
    <d v="2022-05-20T00:00:00"/>
    <x v="1"/>
    <s v="CASH"/>
    <n v="228375900"/>
  </r>
  <r>
    <s v="SO0822"/>
    <s v="PS0022"/>
    <s v="ST0004"/>
    <d v="2022-05-22T00:00:00"/>
    <x v="4"/>
    <s v="CASH"/>
    <n v="134080210"/>
  </r>
  <r>
    <s v="SO0823"/>
    <s v="PS0019"/>
    <s v="ST0005"/>
    <d v="2022-05-24T00:00:00"/>
    <x v="2"/>
    <s v="CASH"/>
    <n v="104547230"/>
  </r>
  <r>
    <s v="SO0824"/>
    <s v="PS0028"/>
    <s v="ST0005"/>
    <d v="2022-05-25T00:00:00"/>
    <x v="2"/>
    <s v="CREDIT"/>
    <n v="1219271050"/>
  </r>
  <r>
    <s v="SO0825"/>
    <s v="PS0008"/>
    <s v="ST0004"/>
    <d v="2022-05-25T00:00:00"/>
    <x v="4"/>
    <s v="CREDIT"/>
    <n v="314483090"/>
  </r>
  <r>
    <s v="SO0826"/>
    <s v="PS0037"/>
    <s v="ST0002"/>
    <d v="2022-05-26T00:00:00"/>
    <x v="3"/>
    <s v="CREDIT"/>
    <n v="252936120"/>
  </r>
  <r>
    <s v="SO0827"/>
    <s v="PS0008"/>
    <s v="ST0004"/>
    <d v="2022-05-28T00:00:00"/>
    <x v="4"/>
    <s v="CASH"/>
    <n v="20540790"/>
  </r>
  <r>
    <s v="SO0828"/>
    <s v="PS0039"/>
    <s v="ST0003"/>
    <d v="2022-05-28T00:00:00"/>
    <x v="0"/>
    <s v="CREDIT"/>
    <n v="299947950"/>
  </r>
  <r>
    <s v="SO0829"/>
    <s v="PS0001"/>
    <s v="ST0005"/>
    <d v="2022-05-29T00:00:00"/>
    <x v="2"/>
    <s v="CREDIT"/>
    <n v="271285000"/>
  </r>
  <r>
    <s v="SO0830"/>
    <s v="PS0001"/>
    <s v="ST0005"/>
    <d v="2022-05-29T00:00:00"/>
    <x v="2"/>
    <s v="CREDIT"/>
    <n v="394363590"/>
  </r>
  <r>
    <s v="SO0831"/>
    <s v="PS0008"/>
    <s v="ST0004"/>
    <d v="2022-05-30T00:00:00"/>
    <x v="4"/>
    <s v="CASH"/>
    <n v="96159000"/>
  </r>
  <r>
    <s v="SO0832"/>
    <s v="PS0018"/>
    <s v="ST0002"/>
    <d v="2022-05-31T00:00:00"/>
    <x v="3"/>
    <s v="CREDIT"/>
    <n v="382431516"/>
  </r>
  <r>
    <s v="SO0833"/>
    <s v="PS0019"/>
    <s v="ST0005"/>
    <d v="2022-06-01T00:00:00"/>
    <x v="2"/>
    <s v="CREDIT"/>
    <n v="330846420"/>
  </r>
  <r>
    <s v="SO0834"/>
    <s v="PS0013"/>
    <s v="ST0001"/>
    <d v="2022-06-03T00:00:00"/>
    <x v="1"/>
    <s v="CASH"/>
    <n v="37203140"/>
  </r>
  <r>
    <s v="SO0835"/>
    <s v="PS0003"/>
    <s v="ST0003"/>
    <d v="2022-06-05T00:00:00"/>
    <x v="0"/>
    <s v="CASH"/>
    <n v="31305840"/>
  </r>
  <r>
    <s v="SO0836"/>
    <s v="PS0010"/>
    <s v="ST0001"/>
    <d v="2022-06-06T00:00:00"/>
    <x v="1"/>
    <s v="CASH"/>
    <n v="24096750"/>
  </r>
  <r>
    <s v="SO0837"/>
    <s v="PS0032"/>
    <s v="ST0004"/>
    <d v="2022-06-06T00:00:00"/>
    <x v="4"/>
    <s v="CREDIT"/>
    <n v="410907891"/>
  </r>
  <r>
    <s v="SO0838"/>
    <s v="PS0025"/>
    <s v="ST0003"/>
    <d v="2022-06-07T00:00:00"/>
    <x v="0"/>
    <s v="CASH"/>
    <n v="30551880"/>
  </r>
  <r>
    <s v="SO0839"/>
    <s v="PS0002"/>
    <s v="ST0002"/>
    <d v="2022-06-08T00:00:00"/>
    <x v="3"/>
    <s v="CASH"/>
    <n v="19714200"/>
  </r>
  <r>
    <s v="SO0840"/>
    <s v="PS0006"/>
    <s v="ST0003"/>
    <d v="2022-06-09T00:00:00"/>
    <x v="0"/>
    <s v="CASH"/>
    <n v="74152610"/>
  </r>
  <r>
    <s v="SO0841"/>
    <s v="PS0024"/>
    <s v="ST0001"/>
    <d v="2022-06-10T00:00:00"/>
    <x v="1"/>
    <s v="CREDIT"/>
    <n v="384861750"/>
  </r>
  <r>
    <s v="SO0842"/>
    <s v="PS0048"/>
    <s v="ST0003"/>
    <d v="2022-06-10T00:00:00"/>
    <x v="0"/>
    <s v="CASH"/>
    <n v="31275570"/>
  </r>
  <r>
    <s v="SO0843"/>
    <s v="PS0019"/>
    <s v="ST0005"/>
    <d v="2022-06-10T00:00:00"/>
    <x v="2"/>
    <s v="CASH"/>
    <n v="64172210"/>
  </r>
  <r>
    <s v="SO0844"/>
    <s v="PS0029"/>
    <s v="ST0004"/>
    <d v="2022-06-13T00:00:00"/>
    <x v="4"/>
    <s v="CASH"/>
    <n v="123644300"/>
  </r>
  <r>
    <s v="SO0845"/>
    <s v="PS0028"/>
    <s v="ST0005"/>
    <d v="2022-06-13T00:00:00"/>
    <x v="2"/>
    <s v="CREDIT"/>
    <n v="622771691"/>
  </r>
  <r>
    <s v="SO0846"/>
    <s v="PS0036"/>
    <s v="ST0005"/>
    <d v="2022-06-13T00:00:00"/>
    <x v="2"/>
    <s v="CREDIT"/>
    <n v="595558220"/>
  </r>
  <r>
    <s v="SO0847"/>
    <s v="PS0016"/>
    <s v="ST0003"/>
    <d v="2022-06-14T00:00:00"/>
    <x v="0"/>
    <s v="CREDIT"/>
    <n v="375501950"/>
  </r>
  <r>
    <s v="SO0848"/>
    <s v="PS0041"/>
    <s v="ST0001"/>
    <d v="2022-06-17T00:00:00"/>
    <x v="1"/>
    <s v="CASH"/>
    <n v="39943476"/>
  </r>
  <r>
    <s v="SO0849"/>
    <s v="PS0037"/>
    <s v="ST0002"/>
    <d v="2022-06-17T00:00:00"/>
    <x v="3"/>
    <s v="CASH"/>
    <n v="27690410"/>
  </r>
  <r>
    <s v="SO0850"/>
    <s v="PS0037"/>
    <s v="ST0002"/>
    <d v="2022-06-19T00:00:00"/>
    <x v="3"/>
    <s v="CREDIT"/>
    <n v="256555992"/>
  </r>
  <r>
    <s v="SO0851"/>
    <s v="PS0027"/>
    <s v="ST0004"/>
    <d v="2022-06-23T00:00:00"/>
    <x v="4"/>
    <s v="CREDIT"/>
    <n v="627670860"/>
  </r>
  <r>
    <s v="SO0852"/>
    <s v="PS0033"/>
    <s v="ST0005"/>
    <d v="2022-06-23T00:00:00"/>
    <x v="2"/>
    <s v="CASH"/>
    <n v="124551810"/>
  </r>
  <r>
    <s v="SO0853"/>
    <s v="PS0046"/>
    <s v="ST0003"/>
    <d v="2022-06-25T00:00:00"/>
    <x v="0"/>
    <s v="CREDIT"/>
    <n v="321632000"/>
  </r>
  <r>
    <s v="SO0854"/>
    <s v="PS0004"/>
    <s v="ST0001"/>
    <d v="2022-06-26T00:00:00"/>
    <x v="1"/>
    <s v="CREDIT"/>
    <n v="282151729"/>
  </r>
  <r>
    <s v="SO0855"/>
    <s v="PS0009"/>
    <s v="ST0003"/>
    <d v="2022-06-26T00:00:00"/>
    <x v="0"/>
    <s v="CREDIT"/>
    <n v="657995895"/>
  </r>
  <r>
    <s v="SO0856"/>
    <s v="PS0047"/>
    <s v="ST0001"/>
    <d v="2022-06-26T00:00:00"/>
    <x v="1"/>
    <s v="CASH"/>
    <n v="132858650"/>
  </r>
  <r>
    <s v="SO0857"/>
    <s v="PS0001"/>
    <s v="ST0005"/>
    <d v="2022-06-27T00:00:00"/>
    <x v="2"/>
    <s v="CREDIT"/>
    <n v="490650930"/>
  </r>
  <r>
    <s v="SO0858"/>
    <s v="PS0036"/>
    <s v="ST0005"/>
    <d v="2022-06-29T00:00:00"/>
    <x v="2"/>
    <s v="CREDIT"/>
    <n v="519221070"/>
  </r>
  <r>
    <s v="SO0859"/>
    <s v="PS0045"/>
    <s v="ST0005"/>
    <d v="2022-06-29T00:00:00"/>
    <x v="2"/>
    <s v="CASH"/>
    <n v="18814690"/>
  </r>
  <r>
    <s v="SO0860"/>
    <s v="PS0038"/>
    <s v="ST0004"/>
    <d v="2022-06-30T00:00:00"/>
    <x v="4"/>
    <s v="CASH"/>
    <n v="38280400"/>
  </r>
  <r>
    <s v="SO0861"/>
    <s v="PS0039"/>
    <s v="ST0003"/>
    <d v="2022-07-02T00:00:00"/>
    <x v="0"/>
    <s v="CASH"/>
    <n v="77747840"/>
  </r>
  <r>
    <s v="SO0862"/>
    <s v="PS0039"/>
    <s v="ST0003"/>
    <d v="2022-07-02T00:00:00"/>
    <x v="0"/>
    <s v="CASH"/>
    <n v="132311500"/>
  </r>
  <r>
    <s v="SO0863"/>
    <s v="PS0003"/>
    <s v="ST0003"/>
    <d v="2022-07-05T00:00:00"/>
    <x v="0"/>
    <s v="CASH"/>
    <n v="36029700"/>
  </r>
  <r>
    <s v="SO0864"/>
    <s v="PS0020"/>
    <s v="ST0004"/>
    <d v="2022-07-06T00:00:00"/>
    <x v="4"/>
    <s v="CASH"/>
    <n v="113856440"/>
  </r>
  <r>
    <s v="SO0865"/>
    <s v="PS0033"/>
    <s v="ST0005"/>
    <d v="2022-07-07T00:00:00"/>
    <x v="2"/>
    <s v="CASH"/>
    <n v="74779980"/>
  </r>
  <r>
    <s v="SO0866"/>
    <s v="PS0024"/>
    <s v="ST0001"/>
    <d v="2022-07-08T00:00:00"/>
    <x v="1"/>
    <s v="CREDIT"/>
    <n v="320608120"/>
  </r>
  <r>
    <s v="SO0867"/>
    <s v="PS0012"/>
    <s v="ST0003"/>
    <d v="2022-07-09T00:00:00"/>
    <x v="0"/>
    <s v="CREDIT"/>
    <n v="252363690"/>
  </r>
  <r>
    <s v="SO0868"/>
    <s v="PS0014"/>
    <s v="ST0003"/>
    <d v="2022-07-10T00:00:00"/>
    <x v="0"/>
    <s v="CASH"/>
    <n v="202485340"/>
  </r>
  <r>
    <s v="SO0869"/>
    <s v="PS0023"/>
    <s v="ST0003"/>
    <d v="2022-07-11T00:00:00"/>
    <x v="0"/>
    <s v="CASH"/>
    <n v="58475500"/>
  </r>
  <r>
    <s v="SO0870"/>
    <s v="PS0031"/>
    <s v="ST0002"/>
    <d v="2022-07-14T00:00:00"/>
    <x v="3"/>
    <s v="CASH"/>
    <n v="49439820"/>
  </r>
  <r>
    <s v="SO0871"/>
    <s v="PS0039"/>
    <s v="ST0003"/>
    <d v="2022-07-15T00:00:00"/>
    <x v="0"/>
    <s v="CREDIT"/>
    <n v="393197760"/>
  </r>
  <r>
    <s v="SO0872"/>
    <s v="PS0043"/>
    <s v="ST0004"/>
    <d v="2022-07-17T00:00:00"/>
    <x v="4"/>
    <s v="CREDIT"/>
    <n v="390571270"/>
  </r>
  <r>
    <s v="SO0873"/>
    <s v="PS0006"/>
    <s v="ST0003"/>
    <d v="2022-07-17T00:00:00"/>
    <x v="0"/>
    <s v="CREDIT"/>
    <n v="939279100"/>
  </r>
  <r>
    <s v="SO0874"/>
    <s v="PS0019"/>
    <s v="ST0005"/>
    <d v="2022-07-17T00:00:00"/>
    <x v="2"/>
    <s v="CASH"/>
    <n v="67063160"/>
  </r>
  <r>
    <s v="SO0875"/>
    <s v="PS0038"/>
    <s v="ST0004"/>
    <d v="2022-07-19T00:00:00"/>
    <x v="4"/>
    <s v="CASH"/>
    <n v="86968284"/>
  </r>
  <r>
    <s v="SO0876"/>
    <s v="PS0039"/>
    <s v="ST0003"/>
    <d v="2022-07-19T00:00:00"/>
    <x v="0"/>
    <s v="CASH"/>
    <n v="101496120"/>
  </r>
  <r>
    <s v="SO0877"/>
    <s v="PS0038"/>
    <s v="ST0004"/>
    <d v="2022-07-21T00:00:00"/>
    <x v="4"/>
    <s v="CASH"/>
    <n v="214186340"/>
  </r>
  <r>
    <s v="SO0878"/>
    <s v="PS0025"/>
    <s v="ST0003"/>
    <d v="2022-07-21T00:00:00"/>
    <x v="0"/>
    <s v="CASH"/>
    <n v="14355120"/>
  </r>
  <r>
    <s v="SO0879"/>
    <s v="PS0017"/>
    <s v="ST0001"/>
    <d v="2022-07-23T00:00:00"/>
    <x v="1"/>
    <s v="CREDIT"/>
    <n v="347867150"/>
  </r>
  <r>
    <s v="SO0880"/>
    <s v="PS0015"/>
    <s v="ST0004"/>
    <d v="2022-07-24T00:00:00"/>
    <x v="4"/>
    <s v="CASH"/>
    <n v="42697580"/>
  </r>
  <r>
    <s v="SO0881"/>
    <s v="PS0028"/>
    <s v="ST0005"/>
    <d v="2022-07-24T00:00:00"/>
    <x v="2"/>
    <s v="CREDIT"/>
    <n v="317473980"/>
  </r>
  <r>
    <s v="SO0882"/>
    <s v="PS0036"/>
    <s v="ST0005"/>
    <d v="2022-07-25T00:00:00"/>
    <x v="2"/>
    <s v="CASH"/>
    <n v="220487740"/>
  </r>
  <r>
    <s v="SO0883"/>
    <s v="PS0020"/>
    <s v="ST0004"/>
    <d v="2022-07-26T00:00:00"/>
    <x v="4"/>
    <s v="CASH"/>
    <n v="218815590"/>
  </r>
  <r>
    <s v="SO0884"/>
    <s v="PS0039"/>
    <s v="ST0003"/>
    <d v="2022-07-26T00:00:00"/>
    <x v="0"/>
    <s v="CASH"/>
    <n v="53249270"/>
  </r>
  <r>
    <s v="SO0885"/>
    <s v="PS0038"/>
    <s v="ST0004"/>
    <d v="2022-07-30T00:00:00"/>
    <x v="4"/>
    <s v="CASH"/>
    <n v="41408250"/>
  </r>
  <r>
    <s v="SO0886"/>
    <s v="PS0016"/>
    <s v="ST0003"/>
    <d v="2022-07-31T00:00:00"/>
    <x v="0"/>
    <s v="CASH"/>
    <n v="136046120"/>
  </r>
  <r>
    <s v="SO0887"/>
    <s v="PS0009"/>
    <s v="ST0003"/>
    <d v="2022-08-03T00:00:00"/>
    <x v="0"/>
    <s v="CASH"/>
    <n v="39712690"/>
  </r>
  <r>
    <s v="SO0888"/>
    <s v="PS0009"/>
    <s v="ST0003"/>
    <d v="2022-08-05T00:00:00"/>
    <x v="0"/>
    <s v="CASH"/>
    <n v="19698250"/>
  </r>
  <r>
    <s v="SO0889"/>
    <s v="PS0017"/>
    <s v="ST0001"/>
    <d v="2022-08-05T00:00:00"/>
    <x v="1"/>
    <s v="CREDIT"/>
    <n v="637280700"/>
  </r>
  <r>
    <s v="SO0890"/>
    <s v="PS0025"/>
    <s v="ST0003"/>
    <d v="2022-08-09T00:00:00"/>
    <x v="0"/>
    <s v="CREDIT"/>
    <n v="783664230"/>
  </r>
  <r>
    <s v="SO0891"/>
    <s v="PS0032"/>
    <s v="ST0004"/>
    <d v="2022-08-12T00:00:00"/>
    <x v="4"/>
    <s v="CASH"/>
    <n v="134127470"/>
  </r>
  <r>
    <s v="SO0892"/>
    <s v="PS0027"/>
    <s v="ST0004"/>
    <d v="2022-08-13T00:00:00"/>
    <x v="4"/>
    <s v="CASH"/>
    <n v="189755520"/>
  </r>
  <r>
    <s v="SO0893"/>
    <s v="PS0020"/>
    <s v="ST0004"/>
    <d v="2022-08-15T00:00:00"/>
    <x v="4"/>
    <s v="CREDIT"/>
    <n v="314978190"/>
  </r>
  <r>
    <s v="SO0894"/>
    <s v="PS0035"/>
    <s v="ST0004"/>
    <d v="2022-08-17T00:00:00"/>
    <x v="4"/>
    <s v="CASH"/>
    <n v="140645000"/>
  </r>
  <r>
    <s v="SO0895"/>
    <s v="PS0009"/>
    <s v="ST0003"/>
    <d v="2022-08-17T00:00:00"/>
    <x v="0"/>
    <s v="CREDIT"/>
    <n v="269834270"/>
  </r>
  <r>
    <s v="SO0896"/>
    <s v="PS0009"/>
    <s v="ST0003"/>
    <d v="2022-08-17T00:00:00"/>
    <x v="0"/>
    <s v="CASH"/>
    <n v="234221930"/>
  </r>
  <r>
    <s v="SO0897"/>
    <s v="PS0042"/>
    <s v="ST0002"/>
    <d v="2022-08-17T00:00:00"/>
    <x v="3"/>
    <s v="CREDIT"/>
    <n v="535672102"/>
  </r>
  <r>
    <s v="SO0898"/>
    <s v="PS0027"/>
    <s v="ST0004"/>
    <d v="2022-08-20T00:00:00"/>
    <x v="4"/>
    <s v="CREDIT"/>
    <n v="374576520"/>
  </r>
  <r>
    <s v="SO0899"/>
    <s v="PS0008"/>
    <s v="ST0004"/>
    <d v="2022-08-25T00:00:00"/>
    <x v="4"/>
    <s v="CASH"/>
    <n v="225228245"/>
  </r>
  <r>
    <s v="SO0900"/>
    <s v="PS0010"/>
    <s v="ST0001"/>
    <d v="2022-08-26T00:00:00"/>
    <x v="1"/>
    <s v="CASH"/>
    <n v="96313178"/>
  </r>
  <r>
    <s v="SO0901"/>
    <s v="PS0003"/>
    <s v="ST0003"/>
    <d v="2022-08-26T00:00:00"/>
    <x v="0"/>
    <s v="CREDIT"/>
    <n v="482346240"/>
  </r>
  <r>
    <s v="SO0902"/>
    <s v="PS0004"/>
    <s v="ST0001"/>
    <d v="2022-08-26T00:00:00"/>
    <x v="1"/>
    <s v="CASH"/>
    <n v="31413840"/>
  </r>
  <r>
    <s v="SO0903"/>
    <s v="PS0022"/>
    <s v="ST0004"/>
    <d v="2022-08-27T00:00:00"/>
    <x v="4"/>
    <s v="CREDIT"/>
    <n v="311219658"/>
  </r>
  <r>
    <s v="SO0904"/>
    <s v="PS0011"/>
    <s v="ST0002"/>
    <d v="2022-08-28T00:00:00"/>
    <x v="3"/>
    <s v="CASH"/>
    <n v="135198960"/>
  </r>
  <r>
    <s v="SO0905"/>
    <s v="PS0045"/>
    <s v="ST0005"/>
    <d v="2022-08-28T00:00:00"/>
    <x v="2"/>
    <s v="CASH"/>
    <n v="56431200"/>
  </r>
  <r>
    <s v="SO0906"/>
    <s v="PS0018"/>
    <s v="ST0002"/>
    <d v="2022-08-28T00:00:00"/>
    <x v="3"/>
    <s v="CREDIT"/>
    <n v="557426240"/>
  </r>
  <r>
    <s v="SO0907"/>
    <s v="PS0048"/>
    <s v="ST0003"/>
    <d v="2022-08-29T00:00:00"/>
    <x v="0"/>
    <s v="CREDIT"/>
    <n v="525080790"/>
  </r>
  <r>
    <s v="SO0908"/>
    <s v="PS0035"/>
    <s v="ST0004"/>
    <d v="2022-08-30T00:00:00"/>
    <x v="4"/>
    <s v="CREDIT"/>
    <n v="392682160"/>
  </r>
  <r>
    <s v="SO0909"/>
    <s v="PS0027"/>
    <s v="ST0004"/>
    <d v="2022-09-01T00:00:00"/>
    <x v="4"/>
    <s v="CREDIT"/>
    <n v="736874190"/>
  </r>
  <r>
    <s v="SO0910"/>
    <s v="PS0025"/>
    <s v="ST0003"/>
    <d v="2022-09-01T00:00:00"/>
    <x v="0"/>
    <s v="CASH"/>
    <n v="5680620"/>
  </r>
  <r>
    <s v="SO0911"/>
    <s v="PS0026"/>
    <s v="ST0004"/>
    <d v="2022-09-02T00:00:00"/>
    <x v="4"/>
    <s v="CREDIT"/>
    <n v="1309915710"/>
  </r>
  <r>
    <s v="SO0912"/>
    <s v="PS0005"/>
    <s v="ST0004"/>
    <d v="2022-09-04T00:00:00"/>
    <x v="4"/>
    <s v="CASH"/>
    <n v="32676700"/>
  </r>
  <r>
    <s v="SO0913"/>
    <s v="PS0010"/>
    <s v="ST0001"/>
    <d v="2022-09-06T00:00:00"/>
    <x v="1"/>
    <s v="CREDIT"/>
    <n v="824934230"/>
  </r>
  <r>
    <s v="SO0914"/>
    <s v="PS0039"/>
    <s v="ST0003"/>
    <d v="2022-09-07T00:00:00"/>
    <x v="0"/>
    <s v="CREDIT"/>
    <n v="295134200"/>
  </r>
  <r>
    <s v="SO0915"/>
    <s v="PS0009"/>
    <s v="ST0003"/>
    <d v="2022-09-09T00:00:00"/>
    <x v="0"/>
    <s v="CASH"/>
    <n v="13257440"/>
  </r>
  <r>
    <s v="SO0916"/>
    <s v="PS0031"/>
    <s v="ST0002"/>
    <d v="2022-09-09T00:00:00"/>
    <x v="3"/>
    <s v="CREDIT"/>
    <n v="254408400"/>
  </r>
  <r>
    <s v="SO0917"/>
    <s v="PS0031"/>
    <s v="ST0002"/>
    <d v="2022-09-11T00:00:00"/>
    <x v="3"/>
    <s v="CREDIT"/>
    <n v="408897700"/>
  </r>
  <r>
    <s v="SO0918"/>
    <s v="PS0003"/>
    <s v="ST0003"/>
    <d v="2022-09-11T00:00:00"/>
    <x v="0"/>
    <s v="CASH"/>
    <n v="17138730"/>
  </r>
  <r>
    <s v="SO0919"/>
    <s v="PS0038"/>
    <s v="ST0004"/>
    <d v="2022-09-13T00:00:00"/>
    <x v="4"/>
    <s v="CREDIT"/>
    <n v="447245890"/>
  </r>
  <r>
    <s v="SO0920"/>
    <s v="PS0043"/>
    <s v="ST0004"/>
    <d v="2022-09-13T00:00:00"/>
    <x v="4"/>
    <s v="CREDIT"/>
    <n v="1231841330"/>
  </r>
  <r>
    <s v="SO0921"/>
    <s v="PS0032"/>
    <s v="ST0004"/>
    <d v="2022-09-14T00:00:00"/>
    <x v="4"/>
    <s v="CASH"/>
    <n v="177678000"/>
  </r>
  <r>
    <s v="SO0922"/>
    <s v="PS0048"/>
    <s v="ST0003"/>
    <d v="2022-09-14T00:00:00"/>
    <x v="0"/>
    <s v="CASH"/>
    <n v="246048140"/>
  </r>
  <r>
    <s v="SO0923"/>
    <s v="PS0038"/>
    <s v="ST0004"/>
    <d v="2022-09-15T00:00:00"/>
    <x v="4"/>
    <s v="CASH"/>
    <n v="56616620.000000007"/>
  </r>
  <r>
    <s v="SO0924"/>
    <s v="PS0027"/>
    <s v="ST0004"/>
    <d v="2022-09-17T00:00:00"/>
    <x v="4"/>
    <s v="CASH"/>
    <n v="26196280"/>
  </r>
  <r>
    <s v="SO0925"/>
    <s v="PS0003"/>
    <s v="ST0003"/>
    <d v="2022-09-18T00:00:00"/>
    <x v="0"/>
    <s v="CREDIT"/>
    <n v="272866550"/>
  </r>
  <r>
    <s v="SO0926"/>
    <s v="PS0018"/>
    <s v="ST0002"/>
    <d v="2022-09-18T00:00:00"/>
    <x v="3"/>
    <s v="CASH"/>
    <n v="18974400"/>
  </r>
  <r>
    <s v="SO0927"/>
    <s v="PS0022"/>
    <s v="ST0004"/>
    <d v="2022-09-20T00:00:00"/>
    <x v="4"/>
    <s v="CASH"/>
    <n v="167455070"/>
  </r>
  <r>
    <s v="SO0928"/>
    <s v="PS0050"/>
    <s v="ST0004"/>
    <d v="2022-09-21T00:00:00"/>
    <x v="4"/>
    <s v="CASH"/>
    <n v="79189580"/>
  </r>
  <r>
    <s v="SO0929"/>
    <s v="PS0006"/>
    <s v="ST0003"/>
    <d v="2022-09-22T00:00:00"/>
    <x v="0"/>
    <s v="CREDIT"/>
    <n v="633480060"/>
  </r>
  <r>
    <s v="SO0930"/>
    <s v="PS0044"/>
    <s v="ST0004"/>
    <d v="2022-09-24T00:00:00"/>
    <x v="4"/>
    <s v="CREDIT"/>
    <n v="381296340"/>
  </r>
  <r>
    <s v="SO0931"/>
    <s v="PS0026"/>
    <s v="ST0004"/>
    <d v="2022-09-24T00:00:00"/>
    <x v="4"/>
    <s v="CASH"/>
    <n v="147352350"/>
  </r>
  <r>
    <s v="SO0932"/>
    <s v="PS0031"/>
    <s v="ST0002"/>
    <d v="2022-09-25T00:00:00"/>
    <x v="3"/>
    <s v="CASH"/>
    <n v="108421460"/>
  </r>
  <r>
    <s v="SO0933"/>
    <s v="PS0018"/>
    <s v="ST0002"/>
    <d v="2022-09-25T00:00:00"/>
    <x v="3"/>
    <s v="CREDIT"/>
    <n v="463957934"/>
  </r>
  <r>
    <s v="SO0934"/>
    <s v="PS0021"/>
    <s v="ST0001"/>
    <d v="2022-09-28T00:00:00"/>
    <x v="1"/>
    <s v="CASH"/>
    <n v="120465330"/>
  </r>
  <r>
    <s v="SO0935"/>
    <s v="PS0050"/>
    <s v="ST0004"/>
    <d v="2022-09-29T00:00:00"/>
    <x v="4"/>
    <s v="CASH"/>
    <n v="29641060"/>
  </r>
  <r>
    <s v="SO0936"/>
    <s v="PS0038"/>
    <s v="ST0004"/>
    <d v="2022-09-30T00:00:00"/>
    <x v="4"/>
    <s v="CASH"/>
    <n v="9784080"/>
  </r>
  <r>
    <s v="SO0937"/>
    <s v="PS0023"/>
    <s v="ST0003"/>
    <d v="2022-10-01T00:00:00"/>
    <x v="0"/>
    <s v="CASH"/>
    <n v="29223315"/>
  </r>
  <r>
    <s v="SO0938"/>
    <s v="PS0050"/>
    <s v="ST0004"/>
    <d v="2022-10-02T00:00:00"/>
    <x v="4"/>
    <s v="CASH"/>
    <n v="98496660"/>
  </r>
  <r>
    <s v="SO0939"/>
    <s v="PS0040"/>
    <s v="ST0003"/>
    <d v="2022-10-04T00:00:00"/>
    <x v="0"/>
    <s v="CREDIT"/>
    <n v="320403000"/>
  </r>
  <r>
    <s v="SO0940"/>
    <s v="PS0019"/>
    <s v="ST0005"/>
    <d v="2022-10-04T00:00:00"/>
    <x v="2"/>
    <s v="CASH"/>
    <n v="143240160"/>
  </r>
  <r>
    <s v="SO0941"/>
    <s v="PS0030"/>
    <s v="ST0004"/>
    <d v="2022-10-05T00:00:00"/>
    <x v="4"/>
    <s v="CASH"/>
    <n v="93987240"/>
  </r>
  <r>
    <s v="SO0942"/>
    <s v="PS0002"/>
    <s v="ST0002"/>
    <d v="2022-10-06T00:00:00"/>
    <x v="3"/>
    <s v="CREDIT"/>
    <n v="422965160"/>
  </r>
  <r>
    <s v="SO0943"/>
    <s v="PS0020"/>
    <s v="ST0004"/>
    <d v="2022-10-07T00:00:00"/>
    <x v="4"/>
    <s v="CREDIT"/>
    <n v="578886030"/>
  </r>
  <r>
    <s v="SO0944"/>
    <s v="PS0023"/>
    <s v="ST0003"/>
    <d v="2022-10-08T00:00:00"/>
    <x v="0"/>
    <s v="CASH"/>
    <n v="14411279.999999998"/>
  </r>
  <r>
    <s v="SO0945"/>
    <s v="PS0025"/>
    <s v="ST0003"/>
    <d v="2022-10-08T00:00:00"/>
    <x v="0"/>
    <s v="CREDIT"/>
    <n v="763950070"/>
  </r>
  <r>
    <s v="SO0946"/>
    <s v="PS0009"/>
    <s v="ST0003"/>
    <d v="2022-10-09T00:00:00"/>
    <x v="0"/>
    <s v="CASH"/>
    <n v="37043600"/>
  </r>
  <r>
    <s v="SO0947"/>
    <s v="PS0001"/>
    <s v="ST0005"/>
    <d v="2022-10-11T00:00:00"/>
    <x v="2"/>
    <s v="CASH"/>
    <n v="23610730"/>
  </r>
  <r>
    <s v="SO0948"/>
    <s v="PS0038"/>
    <s v="ST0004"/>
    <d v="2022-10-11T00:00:00"/>
    <x v="4"/>
    <s v="CREDIT"/>
    <n v="1137224812"/>
  </r>
  <r>
    <s v="SO0949"/>
    <s v="PS0015"/>
    <s v="ST0004"/>
    <d v="2022-10-13T00:00:00"/>
    <x v="4"/>
    <s v="CASH"/>
    <n v="230615840"/>
  </r>
  <r>
    <s v="SO0950"/>
    <s v="PS0048"/>
    <s v="ST0003"/>
    <d v="2022-10-13T00:00:00"/>
    <x v="0"/>
    <s v="CREDIT"/>
    <n v="363813400"/>
  </r>
  <r>
    <s v="SO0951"/>
    <s v="PS0036"/>
    <s v="ST0005"/>
    <d v="2022-10-14T00:00:00"/>
    <x v="2"/>
    <s v="CREDIT"/>
    <n v="934764040"/>
  </r>
  <r>
    <s v="SO0952"/>
    <s v="PS0022"/>
    <s v="ST0004"/>
    <d v="2022-10-14T00:00:00"/>
    <x v="4"/>
    <s v="CASH"/>
    <n v="76974740"/>
  </r>
  <r>
    <s v="SO0953"/>
    <s v="PS0003"/>
    <s v="ST0003"/>
    <d v="2022-10-15T00:00:00"/>
    <x v="0"/>
    <s v="CREDIT"/>
    <n v="300707000"/>
  </r>
  <r>
    <s v="SO0954"/>
    <s v="PS0010"/>
    <s v="ST0001"/>
    <d v="2022-10-16T00:00:00"/>
    <x v="1"/>
    <s v="CASH"/>
    <n v="9415310"/>
  </r>
  <r>
    <s v="SO0955"/>
    <s v="PS0042"/>
    <s v="ST0002"/>
    <d v="2022-10-16T00:00:00"/>
    <x v="3"/>
    <s v="CASH"/>
    <n v="242601255"/>
  </r>
  <r>
    <s v="SO0956"/>
    <s v="PS0017"/>
    <s v="ST0001"/>
    <d v="2022-10-16T00:00:00"/>
    <x v="1"/>
    <s v="CREDIT"/>
    <n v="310285940"/>
  </r>
  <r>
    <s v="SO0957"/>
    <s v="PS0010"/>
    <s v="ST0001"/>
    <d v="2022-10-17T00:00:00"/>
    <x v="1"/>
    <s v="CREDIT"/>
    <n v="327313500"/>
  </r>
  <r>
    <s v="SO0958"/>
    <s v="PS0037"/>
    <s v="ST0002"/>
    <d v="2022-10-18T00:00:00"/>
    <x v="3"/>
    <s v="CREDIT"/>
    <n v="258688590"/>
  </r>
  <r>
    <s v="SO0959"/>
    <s v="PS0007"/>
    <s v="ST0001"/>
    <d v="2022-10-19T00:00:00"/>
    <x v="1"/>
    <s v="CASH"/>
    <n v="165166786"/>
  </r>
  <r>
    <s v="SO0960"/>
    <s v="PS0026"/>
    <s v="ST0004"/>
    <d v="2022-10-19T00:00:00"/>
    <x v="4"/>
    <s v="CREDIT"/>
    <n v="396684600"/>
  </r>
  <r>
    <s v="SO0961"/>
    <s v="PS0014"/>
    <s v="ST0003"/>
    <d v="2022-10-19T00:00:00"/>
    <x v="0"/>
    <s v="CREDIT"/>
    <n v="428538200"/>
  </r>
  <r>
    <s v="SO0962"/>
    <s v="PS0002"/>
    <s v="ST0002"/>
    <d v="2022-10-19T00:00:00"/>
    <x v="3"/>
    <s v="CASH"/>
    <n v="183171230"/>
  </r>
  <r>
    <s v="SO0963"/>
    <s v="PS0006"/>
    <s v="ST0003"/>
    <d v="2022-10-20T00:00:00"/>
    <x v="0"/>
    <s v="CREDIT"/>
    <n v="367521960"/>
  </r>
  <r>
    <s v="SO0964"/>
    <s v="PS0050"/>
    <s v="ST0004"/>
    <d v="2022-10-20T00:00:00"/>
    <x v="4"/>
    <s v="CREDIT"/>
    <n v="366003740"/>
  </r>
  <r>
    <s v="SO0965"/>
    <s v="PS0044"/>
    <s v="ST0004"/>
    <d v="2022-10-20T00:00:00"/>
    <x v="4"/>
    <s v="CASH"/>
    <n v="175068560"/>
  </r>
  <r>
    <s v="SO0966"/>
    <s v="PS0017"/>
    <s v="ST0001"/>
    <d v="2022-10-21T00:00:00"/>
    <x v="1"/>
    <s v="CASH"/>
    <n v="21849750"/>
  </r>
  <r>
    <s v="SO0967"/>
    <s v="PS0021"/>
    <s v="ST0001"/>
    <d v="2022-10-21T00:00:00"/>
    <x v="1"/>
    <s v="CASH"/>
    <n v="133038600"/>
  </r>
  <r>
    <s v="SO0968"/>
    <s v="PS0029"/>
    <s v="ST0004"/>
    <d v="2022-10-22T00:00:00"/>
    <x v="4"/>
    <s v="CREDIT"/>
    <n v="764390690"/>
  </r>
  <r>
    <s v="SO0969"/>
    <s v="PS0011"/>
    <s v="ST0002"/>
    <d v="2022-10-23T00:00:00"/>
    <x v="3"/>
    <s v="CASH"/>
    <n v="135571260"/>
  </r>
  <r>
    <s v="SO0970"/>
    <s v="PS0046"/>
    <s v="ST0003"/>
    <d v="2022-10-25T00:00:00"/>
    <x v="0"/>
    <s v="CREDIT"/>
    <n v="316785430"/>
  </r>
  <r>
    <s v="SO0971"/>
    <s v="PS0023"/>
    <s v="ST0003"/>
    <d v="2022-10-25T00:00:00"/>
    <x v="0"/>
    <s v="CASH"/>
    <n v="194467350"/>
  </r>
  <r>
    <s v="SO0972"/>
    <s v="PS0040"/>
    <s v="ST0003"/>
    <d v="2022-10-26T00:00:00"/>
    <x v="0"/>
    <s v="CREDIT"/>
    <n v="314035560"/>
  </r>
  <r>
    <s v="SO0973"/>
    <s v="PS0046"/>
    <s v="ST0003"/>
    <d v="2022-10-27T00:00:00"/>
    <x v="0"/>
    <s v="CASH"/>
    <n v="172329150"/>
  </r>
  <r>
    <s v="SO0974"/>
    <s v="PS0041"/>
    <s v="ST0001"/>
    <d v="2022-10-27T00:00:00"/>
    <x v="1"/>
    <s v="CASH"/>
    <n v="191079000"/>
  </r>
  <r>
    <s v="SO0975"/>
    <s v="PS0036"/>
    <s v="ST0005"/>
    <d v="2022-10-27T00:00:00"/>
    <x v="2"/>
    <s v="CASH"/>
    <n v="69933500"/>
  </r>
  <r>
    <s v="SO0976"/>
    <s v="PS0029"/>
    <s v="ST0004"/>
    <d v="2022-10-28T00:00:00"/>
    <x v="4"/>
    <s v="CASH"/>
    <n v="229837770"/>
  </r>
  <r>
    <s v="SO0977"/>
    <s v="PS0050"/>
    <s v="ST0004"/>
    <d v="2022-10-29T00:00:00"/>
    <x v="4"/>
    <s v="CREDIT"/>
    <n v="1162213850"/>
  </r>
  <r>
    <s v="SO0978"/>
    <s v="PS0028"/>
    <s v="ST0005"/>
    <d v="2022-10-29T00:00:00"/>
    <x v="2"/>
    <s v="CASH"/>
    <n v="240232250"/>
  </r>
  <r>
    <s v="SO0979"/>
    <s v="PS0020"/>
    <s v="ST0004"/>
    <d v="2022-10-31T00:00:00"/>
    <x v="4"/>
    <s v="CASH"/>
    <n v="69082590"/>
  </r>
  <r>
    <s v="SO0980"/>
    <s v="PS0004"/>
    <s v="ST0001"/>
    <d v="2022-10-31T00:00:00"/>
    <x v="1"/>
    <s v="CREDIT"/>
    <n v="357539140"/>
  </r>
  <r>
    <s v="SO0981"/>
    <s v="PS0013"/>
    <s v="ST0001"/>
    <d v="2022-11-01T00:00:00"/>
    <x v="1"/>
    <s v="CREDIT"/>
    <n v="737735770"/>
  </r>
  <r>
    <s v="SO0982"/>
    <s v="PS0014"/>
    <s v="ST0003"/>
    <d v="2022-11-01T00:00:00"/>
    <x v="0"/>
    <s v="CREDIT"/>
    <n v="461518750"/>
  </r>
  <r>
    <s v="SO0983"/>
    <s v="PS0048"/>
    <s v="ST0003"/>
    <d v="2022-11-01T00:00:00"/>
    <x v="0"/>
    <s v="CREDIT"/>
    <n v="390520370"/>
  </r>
  <r>
    <s v="SO0984"/>
    <s v="PS0008"/>
    <s v="ST0004"/>
    <d v="2022-11-03T00:00:00"/>
    <x v="4"/>
    <s v="CREDIT"/>
    <n v="261344720"/>
  </r>
  <r>
    <s v="SO0985"/>
    <s v="PS0006"/>
    <s v="ST0003"/>
    <d v="2022-11-03T00:00:00"/>
    <x v="0"/>
    <s v="CASH"/>
    <n v="17134140"/>
  </r>
  <r>
    <s v="SO0986"/>
    <s v="PS0020"/>
    <s v="ST0004"/>
    <d v="2022-11-04T00:00:00"/>
    <x v="4"/>
    <s v="CASH"/>
    <n v="153621290"/>
  </r>
  <r>
    <s v="SO0987"/>
    <s v="PS0023"/>
    <s v="ST0003"/>
    <d v="2022-11-04T00:00:00"/>
    <x v="0"/>
    <s v="CASH"/>
    <n v="245369190"/>
  </r>
  <r>
    <s v="SO0988"/>
    <s v="PS0047"/>
    <s v="ST0001"/>
    <d v="2022-11-05T00:00:00"/>
    <x v="1"/>
    <s v="CASH"/>
    <n v="105581440"/>
  </r>
  <r>
    <s v="SO0989"/>
    <s v="PS0047"/>
    <s v="ST0001"/>
    <d v="2022-11-05T00:00:00"/>
    <x v="1"/>
    <s v="CASH"/>
    <n v="5775000"/>
  </r>
  <r>
    <s v="SO0990"/>
    <s v="PS0029"/>
    <s v="ST0004"/>
    <d v="2022-11-05T00:00:00"/>
    <x v="4"/>
    <s v="CASH"/>
    <n v="7634250"/>
  </r>
  <r>
    <s v="SO0991"/>
    <s v="PS0043"/>
    <s v="ST0004"/>
    <d v="2022-11-09T00:00:00"/>
    <x v="4"/>
    <s v="CASH"/>
    <n v="18427500"/>
  </r>
  <r>
    <s v="SO0992"/>
    <s v="PS0047"/>
    <s v="ST0001"/>
    <d v="2022-11-10T00:00:00"/>
    <x v="1"/>
    <s v="CREDIT"/>
    <n v="241035960"/>
  </r>
  <r>
    <s v="SO0993"/>
    <s v="PS0010"/>
    <s v="ST0001"/>
    <d v="2022-11-12T00:00:00"/>
    <x v="1"/>
    <s v="CREDIT"/>
    <n v="441293360"/>
  </r>
  <r>
    <s v="SO0994"/>
    <s v="PS0049"/>
    <s v="ST0004"/>
    <d v="2022-11-12T00:00:00"/>
    <x v="4"/>
    <s v="CASH"/>
    <n v="176644980"/>
  </r>
  <r>
    <s v="SO0995"/>
    <s v="PS0045"/>
    <s v="ST0005"/>
    <d v="2022-11-12T00:00:00"/>
    <x v="2"/>
    <s v="CASH"/>
    <n v="18281252"/>
  </r>
  <r>
    <s v="SO0996"/>
    <s v="PS0025"/>
    <s v="ST0003"/>
    <d v="2022-11-15T00:00:00"/>
    <x v="0"/>
    <s v="CREDIT"/>
    <n v="396607500"/>
  </r>
  <r>
    <s v="SO0997"/>
    <s v="PS0028"/>
    <s v="ST0005"/>
    <d v="2022-11-15T00:00:00"/>
    <x v="2"/>
    <s v="CASH"/>
    <n v="228088630"/>
  </r>
  <r>
    <s v="SO0998"/>
    <s v="PS0033"/>
    <s v="ST0005"/>
    <d v="2022-11-16T00:00:00"/>
    <x v="2"/>
    <s v="CREDIT"/>
    <n v="587114991"/>
  </r>
  <r>
    <s v="SO0999"/>
    <s v="PS0038"/>
    <s v="ST0004"/>
    <d v="2022-11-16T00:00:00"/>
    <x v="4"/>
    <s v="CREDIT"/>
    <n v="848790920"/>
  </r>
  <r>
    <s v="SO1000"/>
    <s v="PS0017"/>
    <s v="ST0001"/>
    <d v="2022-11-18T00:00:00"/>
    <x v="1"/>
    <s v="CASH"/>
    <n v="25770840"/>
  </r>
  <r>
    <s v="SO1001"/>
    <s v="PS0015"/>
    <s v="ST0004"/>
    <d v="2022-11-21T00:00:00"/>
    <x v="4"/>
    <s v="CASH"/>
    <n v="57115520"/>
  </r>
  <r>
    <s v="SO1002"/>
    <s v="PS0049"/>
    <s v="ST0004"/>
    <d v="2022-11-21T00:00:00"/>
    <x v="4"/>
    <s v="CREDIT"/>
    <n v="417355830"/>
  </r>
  <r>
    <s v="SO1003"/>
    <s v="PS0036"/>
    <s v="ST0005"/>
    <d v="2022-11-22T00:00:00"/>
    <x v="2"/>
    <s v="CASH"/>
    <n v="114707711"/>
  </r>
  <r>
    <s v="SO1004"/>
    <s v="PS0030"/>
    <s v="ST0004"/>
    <d v="2022-11-23T00:00:00"/>
    <x v="4"/>
    <s v="CREDIT"/>
    <n v="739640230"/>
  </r>
  <r>
    <s v="SO1005"/>
    <s v="PS0002"/>
    <s v="ST0002"/>
    <d v="2022-11-25T00:00:00"/>
    <x v="3"/>
    <s v="CASH"/>
    <n v="76368600"/>
  </r>
  <r>
    <s v="SO1006"/>
    <s v="PS0007"/>
    <s v="ST0001"/>
    <d v="2022-11-25T00:00:00"/>
    <x v="1"/>
    <s v="CASH"/>
    <n v="24352350"/>
  </r>
  <r>
    <s v="SO1007"/>
    <s v="PS0050"/>
    <s v="ST0004"/>
    <d v="2022-11-26T00:00:00"/>
    <x v="4"/>
    <s v="CREDIT"/>
    <n v="256748290"/>
  </r>
  <r>
    <s v="SO1008"/>
    <s v="PS0012"/>
    <s v="ST0003"/>
    <d v="2022-11-26T00:00:00"/>
    <x v="0"/>
    <s v="CREDIT"/>
    <n v="413536410"/>
  </r>
  <r>
    <s v="SO1009"/>
    <s v="PS0030"/>
    <s v="ST0004"/>
    <d v="2022-11-27T00:00:00"/>
    <x v="4"/>
    <s v="CASH"/>
    <n v="26180440"/>
  </r>
  <r>
    <s v="SO1010"/>
    <s v="PS0021"/>
    <s v="ST0001"/>
    <d v="2022-11-29T00:00:00"/>
    <x v="1"/>
    <s v="CASH"/>
    <n v="33999420"/>
  </r>
  <r>
    <s v="SO1011"/>
    <s v="PS0031"/>
    <s v="ST0002"/>
    <d v="2022-11-30T00:00:00"/>
    <x v="3"/>
    <s v="CREDIT"/>
    <n v="363292820"/>
  </r>
  <r>
    <s v="SO1012"/>
    <s v="PS0031"/>
    <s v="ST0002"/>
    <d v="2022-12-01T00:00:00"/>
    <x v="3"/>
    <s v="CREDIT"/>
    <n v="509240650"/>
  </r>
  <r>
    <s v="SO1013"/>
    <s v="PS0029"/>
    <s v="ST0004"/>
    <d v="2022-12-02T00:00:00"/>
    <x v="4"/>
    <s v="CREDIT"/>
    <n v="467132688"/>
  </r>
  <r>
    <s v="SO1014"/>
    <s v="PS0004"/>
    <s v="ST0001"/>
    <d v="2022-12-03T00:00:00"/>
    <x v="1"/>
    <s v="CREDIT"/>
    <n v="295516340"/>
  </r>
  <r>
    <s v="SO1015"/>
    <s v="PS0020"/>
    <s v="ST0004"/>
    <d v="2022-12-07T00:00:00"/>
    <x v="4"/>
    <s v="CASH"/>
    <n v="242647004"/>
  </r>
  <r>
    <s v="SO1016"/>
    <s v="PS0013"/>
    <s v="ST0001"/>
    <d v="2022-12-08T00:00:00"/>
    <x v="1"/>
    <s v="CASH"/>
    <n v="25899000"/>
  </r>
  <r>
    <s v="SO1017"/>
    <s v="PS0044"/>
    <s v="ST0004"/>
    <d v="2022-12-08T00:00:00"/>
    <x v="4"/>
    <s v="CASH"/>
    <n v="29038430"/>
  </r>
  <r>
    <s v="SO1018"/>
    <s v="PS0005"/>
    <s v="ST0004"/>
    <d v="2022-12-10T00:00:00"/>
    <x v="4"/>
    <s v="CASH"/>
    <n v="111211330"/>
  </r>
  <r>
    <s v="SO1019"/>
    <s v="PS0004"/>
    <s v="ST0001"/>
    <d v="2022-12-10T00:00:00"/>
    <x v="1"/>
    <s v="CASH"/>
    <n v="23861490"/>
  </r>
  <r>
    <s v="SO1020"/>
    <s v="PS0002"/>
    <s v="ST0002"/>
    <d v="2022-12-10T00:00:00"/>
    <x v="3"/>
    <s v="CREDIT"/>
    <n v="479156570"/>
  </r>
  <r>
    <s v="SO1021"/>
    <s v="PS0017"/>
    <s v="ST0001"/>
    <d v="2022-12-10T00:00:00"/>
    <x v="1"/>
    <s v="CASH"/>
    <n v="102921900"/>
  </r>
  <r>
    <s v="SO1022"/>
    <s v="PS0029"/>
    <s v="ST0004"/>
    <d v="2022-12-12T00:00:00"/>
    <x v="4"/>
    <s v="CASH"/>
    <n v="54724400"/>
  </r>
  <r>
    <s v="SO1023"/>
    <s v="PS0007"/>
    <s v="ST0001"/>
    <d v="2022-12-13T00:00:00"/>
    <x v="1"/>
    <s v="CREDIT"/>
    <n v="261747380"/>
  </r>
  <r>
    <s v="SO1024"/>
    <s v="PS0012"/>
    <s v="ST0003"/>
    <d v="2022-12-13T00:00:00"/>
    <x v="0"/>
    <s v="CREDIT"/>
    <n v="351291960"/>
  </r>
  <r>
    <s v="SO1025"/>
    <s v="PS0011"/>
    <s v="ST0002"/>
    <d v="2022-12-16T00:00:00"/>
    <x v="3"/>
    <s v="CASH"/>
    <n v="78509200"/>
  </r>
  <r>
    <s v="SO1026"/>
    <s v="PS0040"/>
    <s v="ST0003"/>
    <d v="2022-12-16T00:00:00"/>
    <x v="0"/>
    <s v="CREDIT"/>
    <n v="759074380"/>
  </r>
  <r>
    <s v="SO1027"/>
    <s v="PS0036"/>
    <s v="ST0005"/>
    <d v="2022-12-19T00:00:00"/>
    <x v="2"/>
    <s v="CREDIT"/>
    <n v="543527800"/>
  </r>
  <r>
    <s v="SO1028"/>
    <s v="PS0002"/>
    <s v="ST0002"/>
    <d v="2022-12-20T00:00:00"/>
    <x v="3"/>
    <s v="CREDIT"/>
    <n v="4805107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x v="0"/>
    <s v="Sumatera &amp; Kalimantan"/>
    <s v="CASH"/>
    <n v="114641676"/>
    <m/>
    <x v="0"/>
  </r>
  <r>
    <s v="SO0002"/>
    <s v="PS0046"/>
    <s v="ST0003"/>
    <x v="0"/>
    <s v="Sumatera &amp; Kalimantan"/>
    <s v="CASH"/>
    <n v="44870970"/>
    <m/>
    <x v="0"/>
  </r>
  <r>
    <s v="SO0003"/>
    <s v="PS0024"/>
    <s v="ST0001"/>
    <x v="1"/>
    <s v="Jakarta"/>
    <s v="CREDIT"/>
    <n v="1101806050"/>
    <s v="transaction as agreed with the vendor"/>
    <x v="1"/>
  </r>
  <r>
    <s v="SO0004"/>
    <s v="PS0048"/>
    <s v="ST0003"/>
    <x v="2"/>
    <s v="Sumatera &amp; Kalimantan"/>
    <s v="CASH"/>
    <n v="10698048"/>
    <m/>
    <x v="0"/>
  </r>
  <r>
    <s v="SO0005"/>
    <s v="PS0024"/>
    <s v="ST0001"/>
    <x v="3"/>
    <s v="Jakarta"/>
    <s v="CREDIT"/>
    <n v="250560000"/>
    <m/>
    <x v="1"/>
  </r>
  <r>
    <s v="SO0006"/>
    <s v="PS0012"/>
    <s v="ST0003"/>
    <x v="4"/>
    <s v="Sumatera &amp; Kalimantan"/>
    <s v="CASH"/>
    <n v="11269440"/>
    <m/>
    <x v="0"/>
  </r>
  <r>
    <s v="SO0007"/>
    <s v="PS0024"/>
    <s v="ST0001"/>
    <x v="5"/>
    <s v="Jakarta"/>
    <s v="CREDIT"/>
    <n v="427027780"/>
    <m/>
    <x v="1"/>
  </r>
  <r>
    <s v="SO0008"/>
    <s v="PS0045"/>
    <s v="ST0005"/>
    <x v="6"/>
    <s v="Bali, East &amp; West Nusa Tenggara"/>
    <s v="CREDIT"/>
    <n v="614116940"/>
    <m/>
    <x v="2"/>
  </r>
  <r>
    <s v="SO0009"/>
    <s v="PS0037"/>
    <s v="ST0002"/>
    <x v="7"/>
    <s v="Java"/>
    <s v="CASH"/>
    <n v="175419850"/>
    <m/>
    <x v="3"/>
  </r>
  <r>
    <s v="SO0010"/>
    <s v="PS0037"/>
    <s v="ST0002"/>
    <x v="7"/>
    <s v="Java"/>
    <s v="CREDIT"/>
    <n v="669084987"/>
    <m/>
    <x v="3"/>
  </r>
  <r>
    <s v="SO0011"/>
    <s v="PS0003"/>
    <s v="ST0003"/>
    <x v="8"/>
    <s v="Sumatera &amp; Kalimantan"/>
    <s v="CASH"/>
    <n v="70191310"/>
    <s v="The transaction agreement has undergone changes"/>
    <x v="0"/>
  </r>
  <r>
    <s v="SO0012"/>
    <s v="PS0043"/>
    <s v="ST0004"/>
    <x v="9"/>
    <s v="Sulawesi, Maluku, North Maluku"/>
    <s v="CASH"/>
    <n v="97549900"/>
    <m/>
    <x v="4"/>
  </r>
  <r>
    <s v="SO0013"/>
    <s v="PS0050"/>
    <s v="ST0004"/>
    <x v="10"/>
    <s v="Sulawesi, Maluku, North Maluku"/>
    <s v="CREDIT"/>
    <n v="637102960"/>
    <m/>
    <x v="4"/>
  </r>
  <r>
    <s v="SO0014"/>
    <s v="PS0032"/>
    <s v="ST0004"/>
    <x v="11"/>
    <s v="Sulawesi, Maluku, North Maluku"/>
    <s v="CREDIT"/>
    <n v="290103980"/>
    <m/>
    <x v="4"/>
  </r>
  <r>
    <s v="SO0015"/>
    <s v="PS0014"/>
    <s v="ST0003"/>
    <x v="12"/>
    <s v="Sumatera &amp; Kalimantan"/>
    <s v="CREDIT"/>
    <n v="644706190"/>
    <s v="transaction as agreed with the vendor"/>
    <x v="0"/>
  </r>
  <r>
    <s v="SO0016"/>
    <s v="PS0008"/>
    <s v="ST0004"/>
    <x v="12"/>
    <s v="Sulawesi, Maluku, North Maluku"/>
    <s v="CASH"/>
    <n v="248020740"/>
    <s v="Partner Store canceled the order"/>
    <x v="4"/>
  </r>
  <r>
    <s v="SO0017"/>
    <s v="PS0013"/>
    <s v="ST0001"/>
    <x v="13"/>
    <s v="Jakarta"/>
    <s v="CREDIT"/>
    <n v="688063360"/>
    <m/>
    <x v="1"/>
  </r>
  <r>
    <s v="SO0018"/>
    <s v="PS0039"/>
    <s v="ST0003"/>
    <x v="13"/>
    <s v="Sumatera &amp; Kalimantan"/>
    <s v="CASH"/>
    <n v="44061600"/>
    <m/>
    <x v="0"/>
  </r>
  <r>
    <s v="SO0019"/>
    <s v="PS0020"/>
    <s v="ST0004"/>
    <x v="14"/>
    <s v="Sulawesi, Maluku, North Maluku"/>
    <s v="CREDIT"/>
    <n v="301033270"/>
    <m/>
    <x v="4"/>
  </r>
  <r>
    <s v="SO0020"/>
    <s v="PS0019"/>
    <s v="ST0005"/>
    <x v="15"/>
    <s v="Bali, East &amp; West Nusa Tenggara"/>
    <s v="CASH"/>
    <n v="70487380"/>
    <m/>
    <x v="2"/>
  </r>
  <r>
    <s v="SO0021"/>
    <s v="PS0037"/>
    <s v="ST0002"/>
    <x v="15"/>
    <s v="Java"/>
    <s v="CASH"/>
    <n v="219754110"/>
    <m/>
    <x v="3"/>
  </r>
  <r>
    <s v="SO0022"/>
    <s v="PS0018"/>
    <s v="ST0002"/>
    <x v="15"/>
    <s v="Java"/>
    <s v="CREDIT"/>
    <n v="473835924"/>
    <s v="The product is unavailable from the vendor or there has been a product replacement"/>
    <x v="3"/>
  </r>
  <r>
    <s v="SO0023"/>
    <s v="PS0013"/>
    <s v="ST0001"/>
    <x v="16"/>
    <s v="Jakarta"/>
    <s v="CASH"/>
    <n v="177937976"/>
    <m/>
    <x v="1"/>
  </r>
  <r>
    <s v="SO0024"/>
    <s v="PS0040"/>
    <s v="ST0003"/>
    <x v="17"/>
    <s v="Sumatera &amp; Kalimantan"/>
    <s v="CASH"/>
    <n v="43468350"/>
    <m/>
    <x v="0"/>
  </r>
  <r>
    <s v="SO0025"/>
    <s v="PS0034"/>
    <s v="ST0001"/>
    <x v="18"/>
    <s v="Jakarta"/>
    <s v="CASH"/>
    <n v="72692150"/>
    <m/>
    <x v="1"/>
  </r>
  <r>
    <s v="SO0026"/>
    <s v="PS0021"/>
    <s v="ST0001"/>
    <x v="19"/>
    <s v="Jakarta"/>
    <s v="CASH"/>
    <n v="249589510"/>
    <s v="The product is unavailable from the vendor or there has been a product replacement"/>
    <x v="1"/>
  </r>
  <r>
    <s v="SO0027"/>
    <s v="PS0047"/>
    <s v="ST0001"/>
    <x v="19"/>
    <s v="Jakarta"/>
    <s v="CREDIT"/>
    <n v="665340650"/>
    <s v="transaction as agreed with the vendor"/>
    <x v="1"/>
  </r>
  <r>
    <s v="SO0028"/>
    <s v="PS0035"/>
    <s v="ST0004"/>
    <x v="20"/>
    <s v="Sulawesi, Maluku, North Maluku"/>
    <s v="CASH"/>
    <n v="110695360"/>
    <s v="Partner Store canceled the order"/>
    <x v="4"/>
  </r>
  <r>
    <s v="SO0029"/>
    <s v="PS0028"/>
    <s v="ST0005"/>
    <x v="20"/>
    <s v="Bali, East &amp; West Nusa Tenggara"/>
    <s v="CASH"/>
    <n v="48219680"/>
    <m/>
    <x v="2"/>
  </r>
  <r>
    <s v="SO0030"/>
    <s v="PS0022"/>
    <s v="ST0004"/>
    <x v="21"/>
    <s v="Sulawesi, Maluku, North Maluku"/>
    <s v="CASH"/>
    <n v="80974010"/>
    <m/>
    <x v="4"/>
  </r>
  <r>
    <s v="SO0031"/>
    <s v="PS0007"/>
    <s v="ST0001"/>
    <x v="22"/>
    <s v="Jakarta"/>
    <s v="CASH"/>
    <n v="21634158"/>
    <s v="The transaction agreement has undergone changes"/>
    <x v="1"/>
  </r>
  <r>
    <s v="SO0032"/>
    <s v="PS0010"/>
    <s v="ST0001"/>
    <x v="23"/>
    <s v="Jakarta"/>
    <s v="CASH"/>
    <n v="38254350"/>
    <m/>
    <x v="1"/>
  </r>
  <r>
    <s v="SO0033"/>
    <s v="PS0012"/>
    <s v="ST0003"/>
    <x v="23"/>
    <s v="Sumatera &amp; Kalimantan"/>
    <s v="CREDIT"/>
    <n v="274768110"/>
    <s v="The transaction agreement has undergone changes"/>
    <x v="0"/>
  </r>
  <r>
    <s v="SO0034"/>
    <s v="PS0001"/>
    <s v="ST0005"/>
    <x v="24"/>
    <s v="Bali, East &amp; West Nusa Tenggara"/>
    <s v="CASH"/>
    <n v="156249110"/>
    <m/>
    <x v="2"/>
  </r>
  <r>
    <s v="SO0035"/>
    <s v="PS0033"/>
    <s v="ST0005"/>
    <x v="25"/>
    <s v="Bali, East &amp; West Nusa Tenggara"/>
    <s v="CREDIT"/>
    <n v="473491910"/>
    <m/>
    <x v="2"/>
  </r>
  <r>
    <s v="SO0036"/>
    <s v="PS0034"/>
    <s v="ST0001"/>
    <x v="26"/>
    <s v="Jakarta"/>
    <s v="CREDIT"/>
    <n v="376525700"/>
    <m/>
    <x v="1"/>
  </r>
  <r>
    <s v="SO0037"/>
    <s v="PS0028"/>
    <s v="ST0005"/>
    <x v="27"/>
    <s v="Bali, East &amp; West Nusa Tenggara"/>
    <s v="CREDIT"/>
    <n v="1038581420"/>
    <s v="transaction as agreed with the vendor"/>
    <x v="2"/>
  </r>
  <r>
    <s v="SO0038"/>
    <s v="PS0036"/>
    <s v="ST0005"/>
    <x v="28"/>
    <s v="Bali, East &amp; West Nusa Tenggara"/>
    <s v="CASH"/>
    <n v="130531820"/>
    <m/>
    <x v="2"/>
  </r>
  <r>
    <s v="SO0039"/>
    <s v="PS0013"/>
    <s v="ST0001"/>
    <x v="29"/>
    <s v="Jakarta"/>
    <s v="CREDIT"/>
    <n v="1115480621"/>
    <s v="transaction as agreed with the vendor"/>
    <x v="1"/>
  </r>
  <r>
    <s v="SO0040"/>
    <s v="PS0018"/>
    <s v="ST0002"/>
    <x v="30"/>
    <s v="Java"/>
    <s v="CREDIT"/>
    <n v="348772960"/>
    <m/>
    <x v="3"/>
  </r>
  <r>
    <s v="SO0041"/>
    <s v="PS0033"/>
    <s v="ST0005"/>
    <x v="31"/>
    <s v="Bali, East &amp; West Nusa Tenggara"/>
    <s v="CREDIT"/>
    <n v="771270590"/>
    <m/>
    <x v="2"/>
  </r>
  <r>
    <s v="SO0042"/>
    <s v="PS0030"/>
    <s v="ST0004"/>
    <x v="32"/>
    <s v="Sulawesi, Maluku, North Maluku"/>
    <s v="CREDIT"/>
    <n v="536592260"/>
    <m/>
    <x v="4"/>
  </r>
  <r>
    <s v="SO0043"/>
    <s v="PS0013"/>
    <s v="ST0001"/>
    <x v="32"/>
    <s v="Jakarta"/>
    <s v="CASH"/>
    <n v="123668650"/>
    <m/>
    <x v="1"/>
  </r>
  <r>
    <s v="SO0044"/>
    <s v="PS0019"/>
    <s v="ST0005"/>
    <x v="32"/>
    <s v="Bali, East &amp; West Nusa Tenggara"/>
    <s v="CREDIT"/>
    <n v="1067431930"/>
    <m/>
    <x v="2"/>
  </r>
  <r>
    <s v="SO0045"/>
    <s v="PS0023"/>
    <s v="ST0003"/>
    <x v="33"/>
    <s v="Sumatera &amp; Kalimantan"/>
    <s v="CASH"/>
    <n v="217941590"/>
    <s v="The transaction agreement has undergone changes"/>
    <x v="0"/>
  </r>
  <r>
    <s v="SO0046"/>
    <s v="PS0007"/>
    <s v="ST0001"/>
    <x v="34"/>
    <s v="Jakarta"/>
    <s v="CREDIT"/>
    <n v="311577560"/>
    <m/>
    <x v="1"/>
  </r>
  <r>
    <s v="SO0047"/>
    <s v="PS0001"/>
    <s v="ST0005"/>
    <x v="34"/>
    <s v="Bali, East &amp; West Nusa Tenggara"/>
    <s v="CREDIT"/>
    <n v="1147156860"/>
    <s v="transaction as agreed with the vendor"/>
    <x v="2"/>
  </r>
  <r>
    <s v="SO0048"/>
    <s v="PS0029"/>
    <s v="ST0004"/>
    <x v="34"/>
    <s v="Sulawesi, Maluku, North Maluku"/>
    <s v="CASH"/>
    <n v="240900870"/>
    <m/>
    <x v="4"/>
  </r>
  <r>
    <s v="SO0049"/>
    <s v="PS0048"/>
    <s v="ST0003"/>
    <x v="34"/>
    <s v="Sumatera &amp; Kalimantan"/>
    <s v="CASH"/>
    <n v="37095840"/>
    <m/>
    <x v="0"/>
  </r>
  <r>
    <s v="SO0050"/>
    <s v="PS0010"/>
    <s v="ST0001"/>
    <x v="35"/>
    <s v="Jakarta"/>
    <s v="CASH"/>
    <n v="129203710"/>
    <s v="The product is unavailable from the vendor or there has been a product replacement"/>
    <x v="1"/>
  </r>
  <r>
    <s v="SO0051"/>
    <s v="PS0034"/>
    <s v="ST0001"/>
    <x v="35"/>
    <s v="Jakarta"/>
    <s v="CASH"/>
    <n v="76098970"/>
    <m/>
    <x v="1"/>
  </r>
  <r>
    <s v="SO0052"/>
    <s v="PS0024"/>
    <s v="ST0001"/>
    <x v="36"/>
    <s v="Jakarta"/>
    <s v="CREDIT"/>
    <n v="465515470"/>
    <s v="The transaction agreement has undergone changes"/>
    <x v="1"/>
  </r>
  <r>
    <s v="SO0053"/>
    <s v="PS0048"/>
    <s v="ST0003"/>
    <x v="37"/>
    <s v="Sumatera &amp; Kalimantan"/>
    <s v="CREDIT"/>
    <n v="464354520"/>
    <m/>
    <x v="0"/>
  </r>
  <r>
    <s v="SO0054"/>
    <s v="PS0013"/>
    <s v="ST0001"/>
    <x v="38"/>
    <s v="Jakarta"/>
    <s v="CREDIT"/>
    <n v="284343460"/>
    <m/>
    <x v="1"/>
  </r>
  <r>
    <s v="SO0055"/>
    <s v="PS0002"/>
    <s v="ST0002"/>
    <x v="39"/>
    <s v="Java"/>
    <s v="CASH"/>
    <n v="77442120"/>
    <m/>
    <x v="3"/>
  </r>
  <r>
    <s v="SO0056"/>
    <s v="PS0044"/>
    <s v="ST0004"/>
    <x v="39"/>
    <s v="Sulawesi, Maluku, North Maluku"/>
    <s v="CREDIT"/>
    <n v="382553210"/>
    <m/>
    <x v="4"/>
  </r>
  <r>
    <s v="SO0057"/>
    <s v="PS0034"/>
    <s v="ST0001"/>
    <x v="40"/>
    <s v="Jakarta"/>
    <s v="CASH"/>
    <n v="61818400"/>
    <m/>
    <x v="1"/>
  </r>
  <r>
    <s v="SO0058"/>
    <s v="PS0038"/>
    <s v="ST0004"/>
    <x v="41"/>
    <s v="Sulawesi, Maluku, North Maluku"/>
    <s v="CREDIT"/>
    <n v="757026440"/>
    <m/>
    <x v="4"/>
  </r>
  <r>
    <s v="SO0059"/>
    <s v="PS0046"/>
    <s v="ST0003"/>
    <x v="41"/>
    <s v="Sumatera &amp; Kalimantan"/>
    <s v="CREDIT"/>
    <n v="312940260"/>
    <m/>
    <x v="0"/>
  </r>
  <r>
    <s v="SO0060"/>
    <s v="PS0006"/>
    <s v="ST0003"/>
    <x v="42"/>
    <s v="Sumatera &amp; Kalimantan"/>
    <s v="CREDIT"/>
    <n v="331282420"/>
    <m/>
    <x v="0"/>
  </r>
  <r>
    <s v="SO0061"/>
    <s v="PS0045"/>
    <s v="ST0005"/>
    <x v="42"/>
    <s v="Bali, East &amp; West Nusa Tenggara"/>
    <s v="CREDIT"/>
    <n v="398127800"/>
    <s v="Partner Store canceled the order"/>
    <x v="2"/>
  </r>
  <r>
    <s v="SO0062"/>
    <s v="PS0050"/>
    <s v="ST0004"/>
    <x v="43"/>
    <s v="Sulawesi, Maluku, North Maluku"/>
    <s v="CASH"/>
    <n v="157292976"/>
    <s v="The transaction agreement has undergone changes"/>
    <x v="4"/>
  </r>
  <r>
    <s v="SO0063"/>
    <s v="PS0015"/>
    <s v="ST0004"/>
    <x v="44"/>
    <s v="Sulawesi, Maluku, North Maluku"/>
    <s v="CASH"/>
    <n v="259271600"/>
    <s v="Partner Store canceled the order"/>
    <x v="4"/>
  </r>
  <r>
    <s v="SO0064"/>
    <s v="PS0004"/>
    <s v="ST0001"/>
    <x v="45"/>
    <s v="Jakarta"/>
    <s v="CREDIT"/>
    <n v="750000080"/>
    <s v="The transaction agreement has undergone changes"/>
    <x v="1"/>
  </r>
  <r>
    <s v="SO0065"/>
    <s v="PS0043"/>
    <s v="ST0004"/>
    <x v="46"/>
    <s v="Sulawesi, Maluku, North Maluku"/>
    <s v="CREDIT"/>
    <n v="919658870"/>
    <s v="transaction as agreed with the vendor"/>
    <x v="4"/>
  </r>
  <r>
    <s v="SO0066"/>
    <s v="PS0023"/>
    <s v="ST0003"/>
    <x v="47"/>
    <s v="Sumatera &amp; Kalimantan"/>
    <s v="CASH"/>
    <n v="181153520"/>
    <m/>
    <x v="0"/>
  </r>
  <r>
    <s v="SO0067"/>
    <s v="PS0049"/>
    <s v="ST0004"/>
    <x v="48"/>
    <s v="Sulawesi, Maluku, North Maluku"/>
    <s v="CREDIT"/>
    <n v="299483548"/>
    <s v="The transaction agreement has undergone changes"/>
    <x v="4"/>
  </r>
  <r>
    <s v="SO0068"/>
    <s v="PS0039"/>
    <s v="ST0003"/>
    <x v="48"/>
    <s v="Sumatera &amp; Kalimantan"/>
    <s v="CASH"/>
    <n v="23910534"/>
    <m/>
    <x v="0"/>
  </r>
  <r>
    <s v="SO0069"/>
    <s v="PS0033"/>
    <s v="ST0005"/>
    <x v="49"/>
    <s v="Bali, East &amp; West Nusa Tenggara"/>
    <s v="CREDIT"/>
    <n v="781515220"/>
    <m/>
    <x v="2"/>
  </r>
  <r>
    <s v="SO0070"/>
    <s v="PS0010"/>
    <s v="ST0001"/>
    <x v="50"/>
    <s v="Jakarta"/>
    <s v="CREDIT"/>
    <n v="559930221"/>
    <m/>
    <x v="1"/>
  </r>
  <r>
    <s v="SO0071"/>
    <s v="PS0014"/>
    <s v="ST0003"/>
    <x v="51"/>
    <s v="Sumatera &amp; Kalimantan"/>
    <s v="CASH"/>
    <n v="247944360"/>
    <s v="Partner Store canceled the order"/>
    <x v="0"/>
  </r>
  <r>
    <s v="SO0072"/>
    <s v="PS0002"/>
    <s v="ST0002"/>
    <x v="52"/>
    <s v="Java"/>
    <s v="CREDIT"/>
    <n v="494604260"/>
    <m/>
    <x v="3"/>
  </r>
  <r>
    <s v="SO0073"/>
    <s v="PS0006"/>
    <s v="ST0003"/>
    <x v="53"/>
    <s v="Sumatera &amp; Kalimantan"/>
    <s v="CREDIT"/>
    <n v="545147080"/>
    <s v="The product is unavailable from the vendor or there has been a product replacement"/>
    <x v="0"/>
  </r>
  <r>
    <s v="SO0074"/>
    <s v="PS0045"/>
    <s v="ST0005"/>
    <x v="53"/>
    <s v="Bali, East &amp; West Nusa Tenggara"/>
    <s v="CREDIT"/>
    <n v="270630790"/>
    <m/>
    <x v="2"/>
  </r>
  <r>
    <s v="SO0075"/>
    <s v="PS0047"/>
    <s v="ST0001"/>
    <x v="53"/>
    <s v="Jakarta"/>
    <s v="CREDIT"/>
    <n v="377959410"/>
    <s v="The transaction agreement has undergone changes"/>
    <x v="1"/>
  </r>
  <r>
    <s v="SO0076"/>
    <s v="PS0044"/>
    <s v="ST0004"/>
    <x v="54"/>
    <s v="Sulawesi, Maluku, North Maluku"/>
    <s v="CREDIT"/>
    <n v="876499000"/>
    <m/>
    <x v="4"/>
  </r>
  <r>
    <s v="SO0077"/>
    <s v="PS0037"/>
    <s v="ST0002"/>
    <x v="54"/>
    <s v="Java"/>
    <s v="CASH"/>
    <n v="131974560"/>
    <m/>
    <x v="3"/>
  </r>
  <r>
    <s v="SO0078"/>
    <s v="PS0021"/>
    <s v="ST0001"/>
    <x v="55"/>
    <s v="Jakarta"/>
    <s v="CREDIT"/>
    <n v="765396800"/>
    <m/>
    <x v="1"/>
  </r>
  <r>
    <s v="SO0079"/>
    <s v="PS0021"/>
    <s v="ST0001"/>
    <x v="56"/>
    <s v="Jakarta"/>
    <s v="CREDIT"/>
    <n v="573244800"/>
    <m/>
    <x v="1"/>
  </r>
  <r>
    <s v="SO0080"/>
    <s v="PS0027"/>
    <s v="ST0004"/>
    <x v="56"/>
    <s v="Sulawesi, Maluku, North Maluku"/>
    <s v="CASH"/>
    <n v="244735950"/>
    <s v="The product is unavailable from the vendor or there has been a product replacement"/>
    <x v="4"/>
  </r>
  <r>
    <s v="SO0081"/>
    <s v="PS0041"/>
    <s v="ST0001"/>
    <x v="57"/>
    <s v="Jakarta"/>
    <s v="CREDIT"/>
    <n v="271572380"/>
    <m/>
    <x v="1"/>
  </r>
  <r>
    <s v="SO0082"/>
    <s v="PS0020"/>
    <s v="ST0004"/>
    <x v="58"/>
    <s v="Sulawesi, Maluku, North Maluku"/>
    <s v="CREDIT"/>
    <n v="490183780"/>
    <m/>
    <x v="4"/>
  </r>
  <r>
    <s v="SO0083"/>
    <s v="PS0033"/>
    <s v="ST0005"/>
    <x v="58"/>
    <s v="Bali, East &amp; West Nusa Tenggara"/>
    <s v="CREDIT"/>
    <n v="276751040"/>
    <s v="The product is unavailable from the vendor or there has been a product replacement"/>
    <x v="2"/>
  </r>
  <r>
    <s v="SO0084"/>
    <s v="PS0041"/>
    <s v="ST0001"/>
    <x v="59"/>
    <s v="Jakarta"/>
    <s v="CASH"/>
    <n v="64066010"/>
    <m/>
    <x v="1"/>
  </r>
  <r>
    <s v="SO0085"/>
    <s v="PS0049"/>
    <s v="ST0004"/>
    <x v="60"/>
    <s v="Sulawesi, Maluku, North Maluku"/>
    <s v="CASH"/>
    <n v="244066360"/>
    <m/>
    <x v="4"/>
  </r>
  <r>
    <s v="SO0086"/>
    <s v="PS0019"/>
    <s v="ST0005"/>
    <x v="61"/>
    <s v="Bali, East &amp; West Nusa Tenggara"/>
    <s v="CASH"/>
    <n v="231369915"/>
    <m/>
    <x v="2"/>
  </r>
  <r>
    <s v="SO0087"/>
    <s v="PS0004"/>
    <s v="ST0001"/>
    <x v="62"/>
    <s v="Jakarta"/>
    <s v="CASH"/>
    <n v="99405960"/>
    <s v="The product is unavailable from the vendor or there has been a product replacement"/>
    <x v="1"/>
  </r>
  <r>
    <s v="SO0088"/>
    <s v="PS0001"/>
    <s v="ST0005"/>
    <x v="62"/>
    <s v="Bali, East &amp; West Nusa Tenggara"/>
    <s v="CREDIT"/>
    <n v="600198050"/>
    <s v="The product is unavailable from the vendor or there has been a product replacement"/>
    <x v="2"/>
  </r>
  <r>
    <s v="SO0089"/>
    <s v="PS0046"/>
    <s v="ST0003"/>
    <x v="62"/>
    <s v="Sumatera &amp; Kalimantan"/>
    <s v="CREDIT"/>
    <n v="256372920"/>
    <m/>
    <x v="0"/>
  </r>
  <r>
    <s v="SO0090"/>
    <s v="PS0029"/>
    <s v="ST0004"/>
    <x v="63"/>
    <s v="Sulawesi, Maluku, North Maluku"/>
    <s v="CREDIT"/>
    <n v="359696134"/>
    <s v="The product is unavailable from the vendor or there has been a product replacement"/>
    <x v="4"/>
  </r>
  <r>
    <s v="SO0091"/>
    <s v="PS0010"/>
    <s v="ST0001"/>
    <x v="64"/>
    <s v="Jakarta"/>
    <s v="CASH"/>
    <n v="223064820"/>
    <m/>
    <x v="1"/>
  </r>
  <r>
    <s v="SO0092"/>
    <s v="PS0025"/>
    <s v="ST0003"/>
    <x v="64"/>
    <s v="Sumatera &amp; Kalimantan"/>
    <s v="CREDIT"/>
    <n v="244572270"/>
    <s v="The product is unavailable from the vendor or there has been a product replacement"/>
    <x v="0"/>
  </r>
  <r>
    <s v="SO0093"/>
    <s v="PS0032"/>
    <s v="ST0004"/>
    <x v="65"/>
    <s v="Sulawesi, Maluku, North Maluku"/>
    <s v="CREDIT"/>
    <n v="320330080"/>
    <m/>
    <x v="4"/>
  </r>
  <r>
    <s v="SO0094"/>
    <s v="PS0015"/>
    <s v="ST0004"/>
    <x v="65"/>
    <s v="Sulawesi, Maluku, North Maluku"/>
    <s v="CASH"/>
    <n v="117155640"/>
    <m/>
    <x v="4"/>
  </r>
  <r>
    <s v="SO0095"/>
    <s v="PS0046"/>
    <s v="ST0003"/>
    <x v="65"/>
    <s v="Sumatera &amp; Kalimantan"/>
    <s v="CASH"/>
    <n v="72653090"/>
    <m/>
    <x v="0"/>
  </r>
  <r>
    <s v="SO0096"/>
    <s v="PS0048"/>
    <s v="ST0003"/>
    <x v="65"/>
    <s v="Sumatera &amp; Kalimantan"/>
    <s v="CREDIT"/>
    <n v="297933696"/>
    <m/>
    <x v="0"/>
  </r>
  <r>
    <s v="SO0097"/>
    <s v="PS0007"/>
    <s v="ST0001"/>
    <x v="66"/>
    <s v="Jakarta"/>
    <s v="CASH"/>
    <n v="58267980"/>
    <s v="The product is unavailable from the vendor or there has been a product replacement"/>
    <x v="1"/>
  </r>
  <r>
    <s v="SO0098"/>
    <s v="PS0031"/>
    <s v="ST0002"/>
    <x v="67"/>
    <s v="Java"/>
    <s v="CREDIT"/>
    <n v="318965530"/>
    <s v="The transaction agreement has undergone changes"/>
    <x v="3"/>
  </r>
  <r>
    <s v="SO0099"/>
    <s v="PS0007"/>
    <s v="ST0001"/>
    <x v="68"/>
    <s v="Jakarta"/>
    <s v="CASH"/>
    <n v="236758060"/>
    <m/>
    <x v="1"/>
  </r>
  <r>
    <s v="SO0100"/>
    <s v="PS0006"/>
    <s v="ST0003"/>
    <x v="69"/>
    <s v="Sumatera &amp; Kalimantan"/>
    <s v="CREDIT"/>
    <n v="621754926"/>
    <m/>
    <x v="0"/>
  </r>
  <r>
    <s v="SO0101"/>
    <s v="PS0042"/>
    <s v="ST0002"/>
    <x v="69"/>
    <s v="Java"/>
    <s v="CREDIT"/>
    <n v="305378640.00000006"/>
    <s v="Partner Store canceled the order"/>
    <x v="3"/>
  </r>
  <r>
    <s v="SO0102"/>
    <s v="PS0012"/>
    <s v="ST0003"/>
    <x v="70"/>
    <s v="Sumatera &amp; Kalimantan"/>
    <s v="CASH"/>
    <n v="83840710"/>
    <s v="The transaction agreement has undergone changes"/>
    <x v="0"/>
  </r>
  <r>
    <s v="SO0103"/>
    <s v="PS0018"/>
    <s v="ST0002"/>
    <x v="71"/>
    <s v="Java"/>
    <s v="CREDIT"/>
    <n v="1036408339"/>
    <m/>
    <x v="3"/>
  </r>
  <r>
    <s v="SO0104"/>
    <s v="PS0027"/>
    <s v="ST0004"/>
    <x v="71"/>
    <s v="Sulawesi, Maluku, North Maluku"/>
    <s v="CASH"/>
    <n v="202677650"/>
    <m/>
    <x v="4"/>
  </r>
  <r>
    <s v="SO0105"/>
    <s v="PS0044"/>
    <s v="ST0004"/>
    <x v="72"/>
    <s v="Sulawesi, Maluku, North Maluku"/>
    <s v="CREDIT"/>
    <n v="617885030"/>
    <m/>
    <x v="4"/>
  </r>
  <r>
    <s v="SO0106"/>
    <s v="PS0038"/>
    <s v="ST0004"/>
    <x v="73"/>
    <s v="Sulawesi, Maluku, North Maluku"/>
    <s v="CREDIT"/>
    <n v="1062147270"/>
    <s v="transaction as agreed with the vendor"/>
    <x v="4"/>
  </r>
  <r>
    <s v="SO0107"/>
    <s v="PS0024"/>
    <s v="ST0001"/>
    <x v="73"/>
    <s v="Jakarta"/>
    <s v="CREDIT"/>
    <n v="382289690"/>
    <s v="The product is unavailable from the vendor or there has been a product replacement"/>
    <x v="1"/>
  </r>
  <r>
    <s v="SO0108"/>
    <s v="PS0009"/>
    <s v="ST0003"/>
    <x v="74"/>
    <s v="Sumatera &amp; Kalimantan"/>
    <s v="CASH"/>
    <n v="212879540"/>
    <m/>
    <x v="0"/>
  </r>
  <r>
    <s v="SO0109"/>
    <s v="PS0011"/>
    <s v="ST0002"/>
    <x v="74"/>
    <s v="Java"/>
    <s v="CASH"/>
    <n v="58247950"/>
    <m/>
    <x v="3"/>
  </r>
  <r>
    <s v="SO0110"/>
    <s v="PS0050"/>
    <s v="ST0004"/>
    <x v="74"/>
    <s v="Sulawesi, Maluku, North Maluku"/>
    <s v="CREDIT"/>
    <n v="253397760"/>
    <m/>
    <x v="4"/>
  </r>
  <r>
    <s v="SO0111"/>
    <s v="PS0002"/>
    <s v="ST0002"/>
    <x v="75"/>
    <s v="Java"/>
    <s v="CREDIT"/>
    <n v="802668954"/>
    <m/>
    <x v="3"/>
  </r>
  <r>
    <s v="SO0112"/>
    <s v="PS0043"/>
    <s v="ST0004"/>
    <x v="76"/>
    <s v="Sulawesi, Maluku, North Maluku"/>
    <s v="CASH"/>
    <n v="449400700"/>
    <m/>
    <x v="4"/>
  </r>
  <r>
    <s v="SO0113"/>
    <s v="PS0003"/>
    <s v="ST0003"/>
    <x v="77"/>
    <s v="Sumatera &amp; Kalimantan"/>
    <s v="CASH"/>
    <n v="37981940"/>
    <s v="Partner Store canceled the order"/>
    <x v="0"/>
  </r>
  <r>
    <s v="SO0114"/>
    <s v="PS0042"/>
    <s v="ST0002"/>
    <x v="78"/>
    <s v="Java"/>
    <s v="CASH"/>
    <n v="108186772"/>
    <m/>
    <x v="3"/>
  </r>
  <r>
    <s v="SO0115"/>
    <s v="PS0022"/>
    <s v="ST0004"/>
    <x v="79"/>
    <s v="Sulawesi, Maluku, North Maluku"/>
    <s v="CASH"/>
    <n v="43738140"/>
    <s v="The transaction agreement has undergone changes"/>
    <x v="4"/>
  </r>
  <r>
    <s v="SO0116"/>
    <s v="PS0028"/>
    <s v="ST0005"/>
    <x v="80"/>
    <s v="Bali, East &amp; West Nusa Tenggara"/>
    <s v="CREDIT"/>
    <n v="460537850"/>
    <s v="Partner Store canceled the order"/>
    <x v="2"/>
  </r>
  <r>
    <s v="SO0117"/>
    <s v="PS0003"/>
    <s v="ST0003"/>
    <x v="81"/>
    <s v="Sumatera &amp; Kalimantan"/>
    <s v="CREDIT"/>
    <n v="685061170"/>
    <m/>
    <x v="0"/>
  </r>
  <r>
    <s v="SO0118"/>
    <s v="PS0042"/>
    <s v="ST0002"/>
    <x v="82"/>
    <s v="Java"/>
    <s v="CASH"/>
    <n v="67066528"/>
    <m/>
    <x v="3"/>
  </r>
  <r>
    <s v="SO0119"/>
    <s v="PS0010"/>
    <s v="ST0001"/>
    <x v="82"/>
    <s v="Jakarta"/>
    <s v="CREDIT"/>
    <n v="695799770"/>
    <m/>
    <x v="1"/>
  </r>
  <r>
    <s v="SO0120"/>
    <s v="PS0007"/>
    <s v="ST0001"/>
    <x v="83"/>
    <s v="Jakarta"/>
    <s v="CREDIT"/>
    <n v="476606910"/>
    <s v="The product is unavailable from the vendor or there has been a product replacement"/>
    <x v="1"/>
  </r>
  <r>
    <s v="SO0121"/>
    <s v="PS0020"/>
    <s v="ST0004"/>
    <x v="83"/>
    <s v="Sulawesi, Maluku, North Maluku"/>
    <s v="CASH"/>
    <n v="148617000"/>
    <s v="Partner Store canceled the order"/>
    <x v="4"/>
  </r>
  <r>
    <s v="SO0122"/>
    <s v="PS0005"/>
    <s v="ST0004"/>
    <x v="83"/>
    <s v="Sulawesi, Maluku, North Maluku"/>
    <s v="CREDIT"/>
    <n v="1059173930"/>
    <m/>
    <x v="4"/>
  </r>
  <r>
    <s v="SO0123"/>
    <s v="PS0038"/>
    <s v="ST0004"/>
    <x v="83"/>
    <s v="Sulawesi, Maluku, North Maluku"/>
    <s v="CASH"/>
    <n v="105925420"/>
    <m/>
    <x v="4"/>
  </r>
  <r>
    <s v="SO0124"/>
    <s v="PS0026"/>
    <s v="ST0004"/>
    <x v="84"/>
    <s v="Sulawesi, Maluku, North Maluku"/>
    <s v="CASH"/>
    <n v="123380950"/>
    <m/>
    <x v="4"/>
  </r>
  <r>
    <s v="SO0125"/>
    <s v="PS0029"/>
    <s v="ST0004"/>
    <x v="85"/>
    <s v="Sulawesi, Maluku, North Maluku"/>
    <s v="CASH"/>
    <n v="78916200"/>
    <m/>
    <x v="4"/>
  </r>
  <r>
    <s v="SO0126"/>
    <s v="PS0020"/>
    <s v="ST0004"/>
    <x v="85"/>
    <s v="Sulawesi, Maluku, North Maluku"/>
    <s v="CASH"/>
    <n v="50706860"/>
    <m/>
    <x v="4"/>
  </r>
  <r>
    <s v="SO0127"/>
    <s v="PS0006"/>
    <s v="ST0003"/>
    <x v="86"/>
    <s v="Sumatera &amp; Kalimantan"/>
    <s v="CREDIT"/>
    <n v="274275000"/>
    <s v="The transaction agreement has undergone changes"/>
    <x v="0"/>
  </r>
  <r>
    <s v="SO0128"/>
    <s v="PS0011"/>
    <s v="ST0002"/>
    <x v="86"/>
    <s v="Java"/>
    <s v="CASH"/>
    <n v="112638420"/>
    <m/>
    <x v="3"/>
  </r>
  <r>
    <s v="SO0129"/>
    <s v="PS0040"/>
    <s v="ST0003"/>
    <x v="87"/>
    <s v="Sumatera &amp; Kalimantan"/>
    <s v="CREDIT"/>
    <n v="397786080"/>
    <m/>
    <x v="0"/>
  </r>
  <r>
    <s v="SO0130"/>
    <s v="PS0034"/>
    <s v="ST0001"/>
    <x v="88"/>
    <s v="Jakarta"/>
    <s v="CASH"/>
    <n v="142107666"/>
    <m/>
    <x v="1"/>
  </r>
  <r>
    <s v="SO0131"/>
    <s v="PS0048"/>
    <s v="ST0003"/>
    <x v="89"/>
    <s v="Sumatera &amp; Kalimantan"/>
    <s v="CASH"/>
    <n v="162710070"/>
    <m/>
    <x v="0"/>
  </r>
  <r>
    <s v="SO0132"/>
    <s v="PS0011"/>
    <s v="ST0002"/>
    <x v="90"/>
    <s v="Java"/>
    <s v="CASH"/>
    <n v="240605652"/>
    <m/>
    <x v="3"/>
  </r>
  <r>
    <s v="SO0133"/>
    <s v="PS0015"/>
    <s v="ST0004"/>
    <x v="91"/>
    <s v="Sulawesi, Maluku, North Maluku"/>
    <s v="CASH"/>
    <n v="161246077"/>
    <m/>
    <x v="4"/>
  </r>
  <r>
    <s v="SO0134"/>
    <s v="PS0009"/>
    <s v="ST0003"/>
    <x v="92"/>
    <s v="Sumatera &amp; Kalimantan"/>
    <s v="CASH"/>
    <n v="102679360"/>
    <m/>
    <x v="0"/>
  </r>
  <r>
    <s v="SO0135"/>
    <s v="PS0011"/>
    <s v="ST0002"/>
    <x v="93"/>
    <s v="Java"/>
    <s v="CASH"/>
    <n v="5304400"/>
    <m/>
    <x v="3"/>
  </r>
  <r>
    <s v="SO0136"/>
    <s v="PS0049"/>
    <s v="ST0004"/>
    <x v="94"/>
    <s v="Sulawesi, Maluku, North Maluku"/>
    <s v="CASH"/>
    <n v="106767080"/>
    <m/>
    <x v="4"/>
  </r>
  <r>
    <s v="SO0137"/>
    <s v="PS0044"/>
    <s v="ST0004"/>
    <x v="94"/>
    <s v="Sulawesi, Maluku, North Maluku"/>
    <s v="CREDIT"/>
    <n v="469979260"/>
    <m/>
    <x v="4"/>
  </r>
  <r>
    <s v="SO0138"/>
    <s v="PS0025"/>
    <s v="ST0003"/>
    <x v="95"/>
    <s v="Sumatera &amp; Kalimantan"/>
    <s v="CREDIT"/>
    <n v="602547400"/>
    <m/>
    <x v="0"/>
  </r>
  <r>
    <s v="SO0139"/>
    <s v="PS0001"/>
    <s v="ST0005"/>
    <x v="96"/>
    <s v="Bali, East &amp; West Nusa Tenggara"/>
    <s v="CREDIT"/>
    <n v="314461140"/>
    <m/>
    <x v="2"/>
  </r>
  <r>
    <s v="SO0140"/>
    <s v="PS0030"/>
    <s v="ST0004"/>
    <x v="97"/>
    <s v="Sulawesi, Maluku, North Maluku"/>
    <s v="CASH"/>
    <n v="5831280"/>
    <m/>
    <x v="4"/>
  </r>
  <r>
    <s v="SO0141"/>
    <s v="PS0046"/>
    <s v="ST0003"/>
    <x v="97"/>
    <s v="Sumatera &amp; Kalimantan"/>
    <s v="CASH"/>
    <n v="53803250"/>
    <m/>
    <x v="0"/>
  </r>
  <r>
    <s v="SO0142"/>
    <s v="PS0022"/>
    <s v="ST0004"/>
    <x v="98"/>
    <s v="Sulawesi, Maluku, North Maluku"/>
    <s v="CASH"/>
    <n v="226389800"/>
    <s v="Partner Store canceled the order"/>
    <x v="4"/>
  </r>
  <r>
    <s v="SO0143"/>
    <s v="PS0012"/>
    <s v="ST0003"/>
    <x v="99"/>
    <s v="Sumatera &amp; Kalimantan"/>
    <s v="CASH"/>
    <n v="105810240"/>
    <s v="Partner Store canceled the order"/>
    <x v="0"/>
  </r>
  <r>
    <s v="SO0144"/>
    <s v="PS0021"/>
    <s v="ST0001"/>
    <x v="100"/>
    <s v="Jakarta"/>
    <s v="CREDIT"/>
    <n v="293302710"/>
    <m/>
    <x v="1"/>
  </r>
  <r>
    <s v="SO0145"/>
    <s v="PS0047"/>
    <s v="ST0001"/>
    <x v="100"/>
    <s v="Jakarta"/>
    <s v="CASH"/>
    <n v="76480780"/>
    <m/>
    <x v="1"/>
  </r>
  <r>
    <s v="SO0146"/>
    <s v="PS0005"/>
    <s v="ST0004"/>
    <x v="101"/>
    <s v="Sulawesi, Maluku, North Maluku"/>
    <s v="CASH"/>
    <n v="97126240"/>
    <m/>
    <x v="4"/>
  </r>
  <r>
    <s v="SO0147"/>
    <s v="PS0036"/>
    <s v="ST0005"/>
    <x v="101"/>
    <s v="Bali, East &amp; West Nusa Tenggara"/>
    <s v="CASH"/>
    <n v="60467420"/>
    <m/>
    <x v="2"/>
  </r>
  <r>
    <s v="SO0148"/>
    <s v="PS0023"/>
    <s v="ST0003"/>
    <x v="102"/>
    <s v="Sumatera &amp; Kalimantan"/>
    <s v="CREDIT"/>
    <n v="923403570"/>
    <m/>
    <x v="0"/>
  </r>
  <r>
    <s v="SO0149"/>
    <s v="PS0033"/>
    <s v="ST0005"/>
    <x v="103"/>
    <s v="Bali, East &amp; West Nusa Tenggara"/>
    <s v="CREDIT"/>
    <n v="262080000"/>
    <m/>
    <x v="2"/>
  </r>
  <r>
    <s v="SO0150"/>
    <s v="PS0024"/>
    <s v="ST0001"/>
    <x v="103"/>
    <s v="Jakarta"/>
    <s v="CREDIT"/>
    <n v="837813860"/>
    <s v="Partner Store canceled the order"/>
    <x v="1"/>
  </r>
  <r>
    <s v="SO0151"/>
    <s v="PS0019"/>
    <s v="ST0005"/>
    <x v="104"/>
    <s v="Bali, East &amp; West Nusa Tenggara"/>
    <s v="CASH"/>
    <n v="240598860"/>
    <s v="Partner Store canceled the order"/>
    <x v="2"/>
  </r>
  <r>
    <s v="SO0152"/>
    <s v="PS0031"/>
    <s v="ST0002"/>
    <x v="105"/>
    <s v="Java"/>
    <s v="CASH"/>
    <n v="20055150"/>
    <m/>
    <x v="3"/>
  </r>
  <r>
    <s v="SO0153"/>
    <s v="PS0040"/>
    <s v="ST0003"/>
    <x v="106"/>
    <s v="Sumatera &amp; Kalimantan"/>
    <s v="CASH"/>
    <n v="182387730"/>
    <m/>
    <x v="0"/>
  </r>
  <r>
    <s v="SO0154"/>
    <s v="PS0011"/>
    <s v="ST0002"/>
    <x v="106"/>
    <s v="Java"/>
    <s v="CASH"/>
    <n v="222940680"/>
    <m/>
    <x v="3"/>
  </r>
  <r>
    <s v="SO0155"/>
    <s v="PS0024"/>
    <s v="ST0001"/>
    <x v="106"/>
    <s v="Jakarta"/>
    <s v="CASH"/>
    <n v="62306280"/>
    <m/>
    <x v="1"/>
  </r>
  <r>
    <s v="SO0156"/>
    <s v="PS0038"/>
    <s v="ST0004"/>
    <x v="107"/>
    <s v="Sulawesi, Maluku, North Maluku"/>
    <s v="CASH"/>
    <n v="201498450"/>
    <s v="Partner Store canceled the order"/>
    <x v="4"/>
  </r>
  <r>
    <s v="SO0157"/>
    <s v="PS0035"/>
    <s v="ST0004"/>
    <x v="107"/>
    <s v="Sulawesi, Maluku, North Maluku"/>
    <s v="CREDIT"/>
    <n v="305556540"/>
    <s v="The transaction agreement has undergone changes"/>
    <x v="4"/>
  </r>
  <r>
    <s v="SO0158"/>
    <s v="PS0016"/>
    <s v="ST0003"/>
    <x v="108"/>
    <s v="Sumatera &amp; Kalimantan"/>
    <s v="CASH"/>
    <n v="36252650"/>
    <m/>
    <x v="0"/>
  </r>
  <r>
    <s v="SO0159"/>
    <s v="PS0028"/>
    <s v="ST0005"/>
    <x v="108"/>
    <s v="Bali, East &amp; West Nusa Tenggara"/>
    <s v="CREDIT"/>
    <n v="405604710"/>
    <m/>
    <x v="2"/>
  </r>
  <r>
    <s v="SO0160"/>
    <s v="PS0050"/>
    <s v="ST0004"/>
    <x v="109"/>
    <s v="Sulawesi, Maluku, North Maluku"/>
    <s v="CREDIT"/>
    <n v="365679990"/>
    <m/>
    <x v="4"/>
  </r>
  <r>
    <s v="SO0161"/>
    <s v="PS0020"/>
    <s v="ST0004"/>
    <x v="109"/>
    <s v="Sulawesi, Maluku, North Maluku"/>
    <s v="CREDIT"/>
    <n v="845856240"/>
    <m/>
    <x v="4"/>
  </r>
  <r>
    <s v="SO0162"/>
    <s v="PS0005"/>
    <s v="ST0004"/>
    <x v="110"/>
    <s v="Sulawesi, Maluku, North Maluku"/>
    <s v="CASH"/>
    <n v="270070440"/>
    <s v="The transaction agreement has undergone changes"/>
    <x v="4"/>
  </r>
  <r>
    <s v="SO0163"/>
    <s v="PS0007"/>
    <s v="ST0001"/>
    <x v="110"/>
    <s v="Jakarta"/>
    <s v="CASH"/>
    <n v="73821470"/>
    <s v="Partner Store canceled the order"/>
    <x v="1"/>
  </r>
  <r>
    <s v="SO0164"/>
    <s v="PS0034"/>
    <s v="ST0001"/>
    <x v="110"/>
    <s v="Jakarta"/>
    <s v="CASH"/>
    <n v="148052360"/>
    <m/>
    <x v="1"/>
  </r>
  <r>
    <s v="SO0165"/>
    <s v="PS0020"/>
    <s v="ST0004"/>
    <x v="110"/>
    <s v="Sulawesi, Maluku, North Maluku"/>
    <s v="CREDIT"/>
    <n v="581626010"/>
    <m/>
    <x v="4"/>
  </r>
  <r>
    <s v="SO0166"/>
    <s v="PS0013"/>
    <s v="ST0001"/>
    <x v="111"/>
    <s v="Jakarta"/>
    <s v="CASH"/>
    <n v="53006820"/>
    <s v="Partner Store canceled the order"/>
    <x v="1"/>
  </r>
  <r>
    <s v="SO0167"/>
    <s v="PS0035"/>
    <s v="ST0004"/>
    <x v="112"/>
    <s v="Sulawesi, Maluku, North Maluku"/>
    <s v="CREDIT"/>
    <n v="874708360"/>
    <s v="transaction as agreed with the vendor"/>
    <x v="4"/>
  </r>
  <r>
    <s v="SO0168"/>
    <s v="PS0037"/>
    <s v="ST0002"/>
    <x v="113"/>
    <s v="Java"/>
    <s v="CREDIT"/>
    <n v="711423240"/>
    <m/>
    <x v="3"/>
  </r>
  <r>
    <s v="SO0169"/>
    <s v="PS0023"/>
    <s v="ST0003"/>
    <x v="114"/>
    <s v="Sumatera &amp; Kalimantan"/>
    <s v="CREDIT"/>
    <n v="355622400"/>
    <m/>
    <x v="0"/>
  </r>
  <r>
    <s v="SO0170"/>
    <s v="PS0042"/>
    <s v="ST0002"/>
    <x v="114"/>
    <s v="Java"/>
    <s v="CREDIT"/>
    <n v="281755030"/>
    <s v="Partner Store canceled the order"/>
    <x v="3"/>
  </r>
  <r>
    <s v="SO0171"/>
    <s v="PS0004"/>
    <s v="ST0001"/>
    <x v="115"/>
    <s v="Jakarta"/>
    <s v="CASH"/>
    <n v="37376260"/>
    <s v="The transaction agreement has undergone changes"/>
    <x v="1"/>
  </r>
  <r>
    <s v="SO0172"/>
    <s v="PS0028"/>
    <s v="ST0005"/>
    <x v="116"/>
    <s v="Bali, East &amp; West Nusa Tenggara"/>
    <s v="CREDIT"/>
    <n v="487521860"/>
    <m/>
    <x v="2"/>
  </r>
  <r>
    <s v="SO0173"/>
    <s v="PS0012"/>
    <s v="ST0003"/>
    <x v="116"/>
    <s v="Sumatera &amp; Kalimantan"/>
    <s v="CREDIT"/>
    <n v="272931120"/>
    <m/>
    <x v="0"/>
  </r>
  <r>
    <s v="SO0174"/>
    <s v="PS0036"/>
    <s v="ST0005"/>
    <x v="117"/>
    <s v="Bali, East &amp; West Nusa Tenggara"/>
    <s v="CREDIT"/>
    <n v="314665870"/>
    <m/>
    <x v="2"/>
  </r>
  <r>
    <s v="SO0175"/>
    <s v="PS0036"/>
    <s v="ST0005"/>
    <x v="118"/>
    <s v="Bali, East &amp; West Nusa Tenggara"/>
    <s v="CASH"/>
    <n v="67556440"/>
    <m/>
    <x v="2"/>
  </r>
  <r>
    <s v="SO0176"/>
    <s v="PS0034"/>
    <s v="ST0001"/>
    <x v="119"/>
    <s v="Jakarta"/>
    <s v="CREDIT"/>
    <n v="608410070"/>
    <m/>
    <x v="1"/>
  </r>
  <r>
    <s v="SO0177"/>
    <s v="PS0006"/>
    <s v="ST0003"/>
    <x v="120"/>
    <s v="Sumatera &amp; Kalimantan"/>
    <s v="CASH"/>
    <n v="246096840"/>
    <m/>
    <x v="0"/>
  </r>
  <r>
    <s v="SO0178"/>
    <s v="PS0019"/>
    <s v="ST0005"/>
    <x v="120"/>
    <s v="Bali, East &amp; West Nusa Tenggara"/>
    <s v="CREDIT"/>
    <n v="899607720"/>
    <s v="The transaction agreement has undergone changes"/>
    <x v="2"/>
  </r>
  <r>
    <s v="SO0179"/>
    <s v="PS0039"/>
    <s v="ST0003"/>
    <x v="121"/>
    <s v="Sumatera &amp; Kalimantan"/>
    <s v="CASH"/>
    <n v="36296460"/>
    <m/>
    <x v="0"/>
  </r>
  <r>
    <s v="SO0180"/>
    <s v="PS0029"/>
    <s v="ST0004"/>
    <x v="122"/>
    <s v="Sulawesi, Maluku, North Maluku"/>
    <s v="CREDIT"/>
    <n v="412576460"/>
    <m/>
    <x v="4"/>
  </r>
  <r>
    <s v="SO0181"/>
    <s v="PS0011"/>
    <s v="ST0002"/>
    <x v="122"/>
    <s v="Java"/>
    <s v="CASH"/>
    <n v="136112550"/>
    <m/>
    <x v="3"/>
  </r>
  <r>
    <s v="SO0182"/>
    <s v="PS0029"/>
    <s v="ST0004"/>
    <x v="123"/>
    <s v="Sulawesi, Maluku, North Maluku"/>
    <s v="CREDIT"/>
    <n v="253764000"/>
    <m/>
    <x v="4"/>
  </r>
  <r>
    <s v="SO0183"/>
    <s v="PS0012"/>
    <s v="ST0003"/>
    <x v="124"/>
    <s v="Sumatera &amp; Kalimantan"/>
    <s v="CASH"/>
    <n v="229366902"/>
    <m/>
    <x v="0"/>
  </r>
  <r>
    <s v="SO0184"/>
    <s v="PS0021"/>
    <s v="ST0001"/>
    <x v="124"/>
    <s v="Jakarta"/>
    <s v="CASH"/>
    <n v="276068850"/>
    <m/>
    <x v="1"/>
  </r>
  <r>
    <s v="SO0185"/>
    <s v="PS0043"/>
    <s v="ST0004"/>
    <x v="125"/>
    <s v="Sulawesi, Maluku, North Maluku"/>
    <s v="CREDIT"/>
    <n v="488661930"/>
    <m/>
    <x v="4"/>
  </r>
  <r>
    <s v="SO0186"/>
    <s v="PS0023"/>
    <s v="ST0003"/>
    <x v="126"/>
    <s v="Sumatera &amp; Kalimantan"/>
    <s v="CASH"/>
    <n v="969000"/>
    <m/>
    <x v="0"/>
  </r>
  <r>
    <s v="SO0187"/>
    <s v="PS0006"/>
    <s v="ST0003"/>
    <x v="126"/>
    <s v="Sumatera &amp; Kalimantan"/>
    <s v="CASH"/>
    <n v="91406520"/>
    <m/>
    <x v="0"/>
  </r>
  <r>
    <s v="SO0188"/>
    <s v="PS0019"/>
    <s v="ST0005"/>
    <x v="127"/>
    <s v="Bali, East &amp; West Nusa Tenggara"/>
    <s v="CREDIT"/>
    <n v="950146778"/>
    <s v="transaction as agreed with the vendor"/>
    <x v="2"/>
  </r>
  <r>
    <s v="SO0189"/>
    <s v="PS0025"/>
    <s v="ST0003"/>
    <x v="128"/>
    <s v="Sumatera &amp; Kalimantan"/>
    <s v="CASH"/>
    <n v="212160000"/>
    <m/>
    <x v="0"/>
  </r>
  <r>
    <s v="SO0190"/>
    <s v="PS0037"/>
    <s v="ST0002"/>
    <x v="129"/>
    <s v="Java"/>
    <s v="CASH"/>
    <n v="170193550"/>
    <m/>
    <x v="3"/>
  </r>
  <r>
    <s v="SO0191"/>
    <s v="PS0038"/>
    <s v="ST0004"/>
    <x v="130"/>
    <s v="Sulawesi, Maluku, North Maluku"/>
    <s v="CASH"/>
    <n v="54280970"/>
    <m/>
    <x v="4"/>
  </r>
  <r>
    <s v="SO0192"/>
    <s v="PS0011"/>
    <s v="ST0002"/>
    <x v="130"/>
    <s v="Java"/>
    <s v="CREDIT"/>
    <n v="261575600"/>
    <m/>
    <x v="3"/>
  </r>
  <r>
    <s v="SO0193"/>
    <s v="PS0038"/>
    <s v="ST0004"/>
    <x v="131"/>
    <s v="Sulawesi, Maluku, North Maluku"/>
    <s v="CREDIT"/>
    <n v="398624724"/>
    <m/>
    <x v="4"/>
  </r>
  <r>
    <s v="SO0194"/>
    <s v="PS0002"/>
    <s v="ST0002"/>
    <x v="131"/>
    <s v="Java"/>
    <s v="CASH"/>
    <n v="32089320"/>
    <s v="The transaction agreement has undergone changes"/>
    <x v="3"/>
  </r>
  <r>
    <s v="SO0195"/>
    <s v="PS0043"/>
    <s v="ST0004"/>
    <x v="132"/>
    <s v="Sulawesi, Maluku, North Maluku"/>
    <s v="CASH"/>
    <n v="6754440"/>
    <m/>
    <x v="4"/>
  </r>
  <r>
    <s v="SO0196"/>
    <s v="PS0030"/>
    <s v="ST0004"/>
    <x v="133"/>
    <s v="Sulawesi, Maluku, North Maluku"/>
    <s v="CASH"/>
    <n v="151722500"/>
    <m/>
    <x v="4"/>
  </r>
  <r>
    <s v="SO0197"/>
    <s v="PS0030"/>
    <s v="ST0004"/>
    <x v="133"/>
    <s v="Sulawesi, Maluku, North Maluku"/>
    <s v="CREDIT"/>
    <n v="327000370"/>
    <m/>
    <x v="4"/>
  </r>
  <r>
    <s v="SO0198"/>
    <s v="PS0030"/>
    <s v="ST0004"/>
    <x v="133"/>
    <s v="Sulawesi, Maluku, North Maluku"/>
    <s v="CASH"/>
    <n v="114402580"/>
    <m/>
    <x v="4"/>
  </r>
  <r>
    <s v="SO0199"/>
    <s v="PS0027"/>
    <s v="ST0004"/>
    <x v="134"/>
    <s v="Sulawesi, Maluku, North Maluku"/>
    <s v="CREDIT"/>
    <n v="637407850"/>
    <s v="The transaction agreement has undergone changes"/>
    <x v="4"/>
  </r>
  <r>
    <s v="SO0200"/>
    <s v="PS0005"/>
    <s v="ST0004"/>
    <x v="135"/>
    <s v="Sulawesi, Maluku, North Maluku"/>
    <s v="CASH"/>
    <n v="94809290"/>
    <m/>
    <x v="4"/>
  </r>
  <r>
    <s v="SO0201"/>
    <s v="PS0040"/>
    <s v="ST0003"/>
    <x v="136"/>
    <s v="Sumatera &amp; Kalimantan"/>
    <s v="CASH"/>
    <n v="101823450"/>
    <m/>
    <x v="0"/>
  </r>
  <r>
    <s v="SO0202"/>
    <s v="PS0020"/>
    <s v="ST0004"/>
    <x v="136"/>
    <s v="Sulawesi, Maluku, North Maluku"/>
    <s v="CASH"/>
    <n v="46616130"/>
    <m/>
    <x v="4"/>
  </r>
  <r>
    <s v="SO0203"/>
    <s v="PS0035"/>
    <s v="ST0004"/>
    <x v="137"/>
    <s v="Sulawesi, Maluku, North Maluku"/>
    <s v="CREDIT"/>
    <n v="560743360"/>
    <m/>
    <x v="4"/>
  </r>
  <r>
    <s v="SO0204"/>
    <s v="PS0033"/>
    <s v="ST0005"/>
    <x v="137"/>
    <s v="Bali, East &amp; West Nusa Tenggara"/>
    <s v="CREDIT"/>
    <n v="362678100"/>
    <s v="The transaction agreement has undergone changes"/>
    <x v="2"/>
  </r>
  <r>
    <s v="SO0205"/>
    <s v="PS0026"/>
    <s v="ST0004"/>
    <x v="138"/>
    <s v="Sulawesi, Maluku, North Maluku"/>
    <s v="CREDIT"/>
    <n v="733152160"/>
    <m/>
    <x v="4"/>
  </r>
  <r>
    <s v="SO0206"/>
    <s v="PS0020"/>
    <s v="ST0004"/>
    <x v="138"/>
    <s v="Sulawesi, Maluku, North Maluku"/>
    <s v="CREDIT"/>
    <n v="285036060"/>
    <m/>
    <x v="4"/>
  </r>
  <r>
    <s v="SO0207"/>
    <s v="PS0013"/>
    <s v="ST0001"/>
    <x v="139"/>
    <s v="Jakarta"/>
    <s v="CREDIT"/>
    <n v="317701400"/>
    <m/>
    <x v="1"/>
  </r>
  <r>
    <s v="SO0208"/>
    <s v="PS0031"/>
    <s v="ST0002"/>
    <x v="140"/>
    <s v="Java"/>
    <s v="CASH"/>
    <n v="98850310"/>
    <m/>
    <x v="3"/>
  </r>
  <r>
    <s v="SO0209"/>
    <s v="PS0022"/>
    <s v="ST0004"/>
    <x v="141"/>
    <s v="Sulawesi, Maluku, North Maluku"/>
    <s v="CASH"/>
    <n v="46242000"/>
    <m/>
    <x v="4"/>
  </r>
  <r>
    <s v="SO0210"/>
    <s v="PS0038"/>
    <s v="ST0004"/>
    <x v="142"/>
    <s v="Sulawesi, Maluku, North Maluku"/>
    <s v="CASH"/>
    <n v="147258490"/>
    <m/>
    <x v="4"/>
  </r>
  <r>
    <s v="SO0211"/>
    <s v="PS0020"/>
    <s v="ST0004"/>
    <x v="142"/>
    <s v="Sulawesi, Maluku, North Maluku"/>
    <s v="CASH"/>
    <n v="211021050"/>
    <m/>
    <x v="4"/>
  </r>
  <r>
    <s v="SO0212"/>
    <s v="PS0006"/>
    <s v="ST0003"/>
    <x v="143"/>
    <s v="Sumatera &amp; Kalimantan"/>
    <s v="CASH"/>
    <n v="94240540"/>
    <m/>
    <x v="0"/>
  </r>
  <r>
    <s v="SO0213"/>
    <s v="PS0040"/>
    <s v="ST0003"/>
    <x v="143"/>
    <s v="Sumatera &amp; Kalimantan"/>
    <s v="CREDIT"/>
    <n v="489620590"/>
    <m/>
    <x v="0"/>
  </r>
  <r>
    <s v="SO0214"/>
    <s v="PS0050"/>
    <s v="ST0004"/>
    <x v="144"/>
    <s v="Sulawesi, Maluku, North Maluku"/>
    <s v="CREDIT"/>
    <n v="443940460"/>
    <s v="The product is unavailable from the vendor or there has been a product replacement"/>
    <x v="4"/>
  </r>
  <r>
    <s v="SO0215"/>
    <s v="PS0008"/>
    <s v="ST0004"/>
    <x v="144"/>
    <s v="Sulawesi, Maluku, North Maluku"/>
    <s v="CREDIT"/>
    <n v="334749650"/>
    <m/>
    <x v="4"/>
  </r>
  <r>
    <s v="SO0216"/>
    <s v="PS0005"/>
    <s v="ST0004"/>
    <x v="144"/>
    <s v="Sulawesi, Maluku, North Maluku"/>
    <s v="CASH"/>
    <n v="121897290"/>
    <m/>
    <x v="4"/>
  </r>
  <r>
    <s v="SO0217"/>
    <s v="PS0027"/>
    <s v="ST0004"/>
    <x v="144"/>
    <s v="Sulawesi, Maluku, North Maluku"/>
    <s v="CASH"/>
    <n v="10250110"/>
    <s v="Partner Store canceled the order"/>
    <x v="4"/>
  </r>
  <r>
    <s v="SO0218"/>
    <s v="PS0028"/>
    <s v="ST0005"/>
    <x v="145"/>
    <s v="Bali, East &amp; West Nusa Tenggara"/>
    <s v="CASH"/>
    <n v="51391200"/>
    <m/>
    <x v="2"/>
  </r>
  <r>
    <s v="SO0219"/>
    <s v="PS0028"/>
    <s v="ST0005"/>
    <x v="146"/>
    <s v="Bali, East &amp; West Nusa Tenggara"/>
    <s v="CREDIT"/>
    <n v="268152340"/>
    <m/>
    <x v="2"/>
  </r>
  <r>
    <s v="SO0220"/>
    <s v="PS0040"/>
    <s v="ST0003"/>
    <x v="146"/>
    <s v="Sumatera &amp; Kalimantan"/>
    <s v="CREDIT"/>
    <n v="429940100"/>
    <m/>
    <x v="0"/>
  </r>
  <r>
    <s v="SO0221"/>
    <s v="PS0048"/>
    <s v="ST0003"/>
    <x v="146"/>
    <s v="Sumatera &amp; Kalimantan"/>
    <s v="CASH"/>
    <n v="28495140"/>
    <m/>
    <x v="0"/>
  </r>
  <r>
    <s v="SO0222"/>
    <s v="PS0043"/>
    <s v="ST0004"/>
    <x v="147"/>
    <s v="Sulawesi, Maluku, North Maluku"/>
    <s v="CREDIT"/>
    <n v="312463980"/>
    <m/>
    <x v="4"/>
  </r>
  <r>
    <s v="SO0223"/>
    <s v="PS0017"/>
    <s v="ST0001"/>
    <x v="148"/>
    <s v="Jakarta"/>
    <s v="CREDIT"/>
    <n v="698932980"/>
    <s v="Partner Store canceled the order"/>
    <x v="1"/>
  </r>
  <r>
    <s v="SO0224"/>
    <s v="PS0049"/>
    <s v="ST0004"/>
    <x v="148"/>
    <s v="Sulawesi, Maluku, North Maluku"/>
    <s v="CREDIT"/>
    <n v="950402010"/>
    <s v="transaction as agreed with the vendor"/>
    <x v="4"/>
  </r>
  <r>
    <s v="SO0225"/>
    <s v="PS0047"/>
    <s v="ST0001"/>
    <x v="149"/>
    <s v="Jakarta"/>
    <s v="CASH"/>
    <n v="165233440"/>
    <m/>
    <x v="1"/>
  </r>
  <r>
    <s v="SO0226"/>
    <s v="PS0046"/>
    <s v="ST0003"/>
    <x v="150"/>
    <s v="Sumatera &amp; Kalimantan"/>
    <s v="CASH"/>
    <n v="200135930"/>
    <m/>
    <x v="0"/>
  </r>
  <r>
    <s v="SO0227"/>
    <s v="PS0047"/>
    <s v="ST0001"/>
    <x v="151"/>
    <s v="Jakarta"/>
    <s v="CASH"/>
    <n v="73342550"/>
    <m/>
    <x v="1"/>
  </r>
  <r>
    <s v="SO0228"/>
    <s v="PS0003"/>
    <s v="ST0003"/>
    <x v="151"/>
    <s v="Sumatera &amp; Kalimantan"/>
    <s v="CREDIT"/>
    <n v="466109980"/>
    <m/>
    <x v="0"/>
  </r>
  <r>
    <s v="SO0229"/>
    <s v="PS0021"/>
    <s v="ST0001"/>
    <x v="152"/>
    <s v="Jakarta"/>
    <s v="CREDIT"/>
    <n v="345832620"/>
    <m/>
    <x v="1"/>
  </r>
  <r>
    <s v="SO0230"/>
    <s v="PS0028"/>
    <s v="ST0005"/>
    <x v="152"/>
    <s v="Bali, East &amp; West Nusa Tenggara"/>
    <s v="CASH"/>
    <n v="38528400"/>
    <m/>
    <x v="2"/>
  </r>
  <r>
    <s v="SO0231"/>
    <s v="PS0048"/>
    <s v="ST0003"/>
    <x v="153"/>
    <s v="Sumatera &amp; Kalimantan"/>
    <s v="CASH"/>
    <n v="215620170"/>
    <s v="Partner Store canceled the order"/>
    <x v="0"/>
  </r>
  <r>
    <s v="SO0232"/>
    <s v="PS0027"/>
    <s v="ST0004"/>
    <x v="154"/>
    <s v="Sulawesi, Maluku, North Maluku"/>
    <s v="CASH"/>
    <n v="28645600"/>
    <s v="The product is unavailable from the vendor or there has been a product replacement"/>
    <x v="4"/>
  </r>
  <r>
    <s v="SO0233"/>
    <s v="PS0011"/>
    <s v="ST0002"/>
    <x v="155"/>
    <s v="Java"/>
    <s v="CASH"/>
    <n v="134584560"/>
    <m/>
    <x v="3"/>
  </r>
  <r>
    <s v="SO0234"/>
    <s v="PS0013"/>
    <s v="ST0001"/>
    <x v="155"/>
    <s v="Jakarta"/>
    <s v="CASH"/>
    <n v="109069100"/>
    <s v="The transaction agreement has undergone changes"/>
    <x v="1"/>
  </r>
  <r>
    <s v="SO0235"/>
    <s v="PS0014"/>
    <s v="ST0003"/>
    <x v="156"/>
    <s v="Sumatera &amp; Kalimantan"/>
    <s v="CREDIT"/>
    <n v="339904000"/>
    <m/>
    <x v="0"/>
  </r>
  <r>
    <s v="SO0236"/>
    <s v="PS0036"/>
    <s v="ST0005"/>
    <x v="157"/>
    <s v="Bali, East &amp; West Nusa Tenggara"/>
    <s v="CASH"/>
    <n v="95885020"/>
    <m/>
    <x v="2"/>
  </r>
  <r>
    <s v="SO0237"/>
    <s v="PS0035"/>
    <s v="ST0004"/>
    <x v="157"/>
    <s v="Sulawesi, Maluku, North Maluku"/>
    <s v="CREDIT"/>
    <n v="288089880"/>
    <m/>
    <x v="4"/>
  </r>
  <r>
    <s v="SO0238"/>
    <s v="PS0046"/>
    <s v="ST0003"/>
    <x v="158"/>
    <s v="Sumatera &amp; Kalimantan"/>
    <s v="CREDIT"/>
    <n v="504895050"/>
    <m/>
    <x v="0"/>
  </r>
  <r>
    <s v="SO0239"/>
    <s v="PS0040"/>
    <s v="ST0003"/>
    <x v="159"/>
    <s v="Sumatera &amp; Kalimantan"/>
    <s v="CASH"/>
    <n v="88433960"/>
    <m/>
    <x v="0"/>
  </r>
  <r>
    <s v="SO0240"/>
    <s v="PS0006"/>
    <s v="ST0003"/>
    <x v="159"/>
    <s v="Sumatera &amp; Kalimantan"/>
    <s v="CASH"/>
    <n v="92398052"/>
    <m/>
    <x v="0"/>
  </r>
  <r>
    <s v="SO0241"/>
    <s v="PS0022"/>
    <s v="ST0004"/>
    <x v="160"/>
    <s v="Sulawesi, Maluku, North Maluku"/>
    <s v="CASH"/>
    <n v="8199650"/>
    <s v="The product is unavailable from the vendor or there has been a product replacement"/>
    <x v="4"/>
  </r>
  <r>
    <s v="SO0242"/>
    <s v="PS0031"/>
    <s v="ST0002"/>
    <x v="161"/>
    <s v="Java"/>
    <s v="CASH"/>
    <n v="247997460"/>
    <s v="The transaction agreement has undergone changes"/>
    <x v="3"/>
  </r>
  <r>
    <s v="SO0243"/>
    <s v="PS0049"/>
    <s v="ST0004"/>
    <x v="161"/>
    <s v="Sulawesi, Maluku, North Maluku"/>
    <s v="CREDIT"/>
    <n v="367721450"/>
    <s v="The product is unavailable from the vendor or there has been a product replacement"/>
    <x v="4"/>
  </r>
  <r>
    <s v="SO0244"/>
    <s v="PS0004"/>
    <s v="ST0001"/>
    <x v="162"/>
    <s v="Jakarta"/>
    <s v="CASH"/>
    <n v="40799850"/>
    <m/>
    <x v="1"/>
  </r>
  <r>
    <s v="SO0245"/>
    <s v="PS0012"/>
    <s v="ST0003"/>
    <x v="162"/>
    <s v="Sumatera &amp; Kalimantan"/>
    <s v="CREDIT"/>
    <n v="369679280"/>
    <m/>
    <x v="0"/>
  </r>
  <r>
    <s v="SO0246"/>
    <s v="PS0017"/>
    <s v="ST0001"/>
    <x v="163"/>
    <s v="Jakarta"/>
    <s v="CREDIT"/>
    <n v="407178030"/>
    <m/>
    <x v="1"/>
  </r>
  <r>
    <s v="SO0247"/>
    <s v="PS0027"/>
    <s v="ST0004"/>
    <x v="164"/>
    <s v="Sulawesi, Maluku, North Maluku"/>
    <s v="CREDIT"/>
    <n v="782620120"/>
    <m/>
    <x v="4"/>
  </r>
  <r>
    <s v="SO0248"/>
    <s v="PS0013"/>
    <s v="ST0001"/>
    <x v="164"/>
    <s v="Jakarta"/>
    <s v="CREDIT"/>
    <n v="418363470"/>
    <s v="The product is unavailable from the vendor or there has been a product replacement"/>
    <x v="1"/>
  </r>
  <r>
    <s v="SO0249"/>
    <s v="PS0024"/>
    <s v="ST0001"/>
    <x v="165"/>
    <s v="Jakarta"/>
    <s v="CREDIT"/>
    <n v="759301680"/>
    <m/>
    <x v="1"/>
  </r>
  <r>
    <s v="SO0250"/>
    <s v="PS0050"/>
    <s v="ST0004"/>
    <x v="166"/>
    <s v="Sulawesi, Maluku, North Maluku"/>
    <s v="CASH"/>
    <n v="39184230"/>
    <m/>
    <x v="4"/>
  </r>
  <r>
    <s v="SO0251"/>
    <s v="PS0035"/>
    <s v="ST0004"/>
    <x v="166"/>
    <s v="Sulawesi, Maluku, North Maluku"/>
    <s v="CREDIT"/>
    <n v="363414640"/>
    <s v="The transaction agreement has undergone changes"/>
    <x v="4"/>
  </r>
  <r>
    <s v="SO0252"/>
    <s v="PS0027"/>
    <s v="ST0004"/>
    <x v="167"/>
    <s v="Sulawesi, Maluku, North Maluku"/>
    <s v="CASH"/>
    <n v="72878080"/>
    <s v="The product is unavailable from the vendor or there has been a product replacement"/>
    <x v="4"/>
  </r>
  <r>
    <s v="SO0253"/>
    <s v="PS0042"/>
    <s v="ST0002"/>
    <x v="168"/>
    <s v="Java"/>
    <s v="CASH"/>
    <n v="244851060"/>
    <s v="The transaction agreement has undergone changes"/>
    <x v="3"/>
  </r>
  <r>
    <s v="SO0254"/>
    <s v="PS0037"/>
    <s v="ST0002"/>
    <x v="169"/>
    <s v="Java"/>
    <s v="CREDIT"/>
    <n v="679386910"/>
    <s v="Partner Store canceled the order"/>
    <x v="3"/>
  </r>
  <r>
    <s v="SO0255"/>
    <s v="PS0042"/>
    <s v="ST0002"/>
    <x v="170"/>
    <s v="Java"/>
    <s v="CREDIT"/>
    <n v="339312720"/>
    <m/>
    <x v="3"/>
  </r>
  <r>
    <s v="SO0256"/>
    <s v="PS0047"/>
    <s v="ST0001"/>
    <x v="171"/>
    <s v="Jakarta"/>
    <s v="CREDIT"/>
    <n v="311401050"/>
    <m/>
    <x v="1"/>
  </r>
  <r>
    <s v="SO0257"/>
    <s v="PS0038"/>
    <s v="ST0004"/>
    <x v="172"/>
    <s v="Sulawesi, Maluku, North Maluku"/>
    <s v="CREDIT"/>
    <n v="712731320"/>
    <s v="transaction as agreed with the vendor"/>
    <x v="4"/>
  </r>
  <r>
    <s v="SO0258"/>
    <s v="PS0005"/>
    <s v="ST0004"/>
    <x v="173"/>
    <s v="Sulawesi, Maluku, North Maluku"/>
    <s v="CREDIT"/>
    <n v="588840348"/>
    <m/>
    <x v="4"/>
  </r>
  <r>
    <s v="SO0259"/>
    <s v="PS0028"/>
    <s v="ST0005"/>
    <x v="173"/>
    <s v="Bali, East &amp; West Nusa Tenggara"/>
    <s v="CASH"/>
    <n v="142782400"/>
    <m/>
    <x v="2"/>
  </r>
  <r>
    <s v="SO0260"/>
    <s v="PS0039"/>
    <s v="ST0003"/>
    <x v="173"/>
    <s v="Sumatera &amp; Kalimantan"/>
    <s v="CASH"/>
    <n v="237481100"/>
    <m/>
    <x v="0"/>
  </r>
  <r>
    <s v="SO0261"/>
    <s v="PS0028"/>
    <s v="ST0005"/>
    <x v="173"/>
    <s v="Bali, East &amp; West Nusa Tenggara"/>
    <s v="CASH"/>
    <n v="47511120"/>
    <m/>
    <x v="2"/>
  </r>
  <r>
    <s v="SO0262"/>
    <s v="PS0034"/>
    <s v="ST0001"/>
    <x v="174"/>
    <s v="Jakarta"/>
    <s v="CASH"/>
    <n v="8847090"/>
    <m/>
    <x v="1"/>
  </r>
  <r>
    <s v="SO0263"/>
    <s v="PS0046"/>
    <s v="ST0003"/>
    <x v="175"/>
    <s v="Sumatera &amp; Kalimantan"/>
    <s v="CREDIT"/>
    <n v="260442000"/>
    <m/>
    <x v="0"/>
  </r>
  <r>
    <s v="SO0264"/>
    <s v="PS0001"/>
    <s v="ST0005"/>
    <x v="176"/>
    <s v="Bali, East &amp; West Nusa Tenggara"/>
    <s v="CASH"/>
    <n v="32440353"/>
    <m/>
    <x v="2"/>
  </r>
  <r>
    <s v="SO0265"/>
    <s v="PS0010"/>
    <s v="ST0001"/>
    <x v="176"/>
    <s v="Jakarta"/>
    <s v="CREDIT"/>
    <n v="456702610"/>
    <m/>
    <x v="1"/>
  </r>
  <r>
    <s v="SO0266"/>
    <s v="PS0015"/>
    <s v="ST0004"/>
    <x v="176"/>
    <s v="Sulawesi, Maluku, North Maluku"/>
    <s v="CASH"/>
    <n v="74267600"/>
    <m/>
    <x v="4"/>
  </r>
  <r>
    <s v="SO0267"/>
    <s v="PS0016"/>
    <s v="ST0003"/>
    <x v="177"/>
    <s v="Sumatera &amp; Kalimantan"/>
    <s v="CREDIT"/>
    <n v="714896770"/>
    <m/>
    <x v="0"/>
  </r>
  <r>
    <s v="SO0268"/>
    <s v="PS0048"/>
    <s v="ST0003"/>
    <x v="178"/>
    <s v="Sumatera &amp; Kalimantan"/>
    <s v="CASH"/>
    <n v="148427980"/>
    <m/>
    <x v="0"/>
  </r>
  <r>
    <s v="SO0269"/>
    <s v="PS0027"/>
    <s v="ST0004"/>
    <x v="179"/>
    <s v="Sulawesi, Maluku, North Maluku"/>
    <s v="CASH"/>
    <n v="133303823"/>
    <m/>
    <x v="4"/>
  </r>
  <r>
    <s v="SO0270"/>
    <s v="PS0037"/>
    <s v="ST0002"/>
    <x v="179"/>
    <s v="Java"/>
    <s v="CASH"/>
    <n v="16795240"/>
    <m/>
    <x v="3"/>
  </r>
  <r>
    <s v="SO0271"/>
    <s v="PS0008"/>
    <s v="ST0004"/>
    <x v="179"/>
    <s v="Sulawesi, Maluku, North Maluku"/>
    <s v="CREDIT"/>
    <n v="369317110"/>
    <m/>
    <x v="4"/>
  </r>
  <r>
    <s v="SO0272"/>
    <s v="PS0014"/>
    <s v="ST0003"/>
    <x v="180"/>
    <s v="Sumatera &amp; Kalimantan"/>
    <s v="CASH"/>
    <n v="232403634"/>
    <m/>
    <x v="0"/>
  </r>
  <r>
    <s v="SO0273"/>
    <s v="PS0007"/>
    <s v="ST0001"/>
    <x v="180"/>
    <s v="Jakarta"/>
    <s v="CREDIT"/>
    <n v="292660100"/>
    <s v="Partner Store canceled the order"/>
    <x v="1"/>
  </r>
  <r>
    <s v="SO0274"/>
    <s v="PS0042"/>
    <s v="ST0002"/>
    <x v="181"/>
    <s v="Java"/>
    <s v="CASH"/>
    <n v="23593140"/>
    <m/>
    <x v="3"/>
  </r>
  <r>
    <s v="SO0275"/>
    <s v="PS0024"/>
    <s v="ST0001"/>
    <x v="182"/>
    <s v="Jakarta"/>
    <s v="CASH"/>
    <n v="79320140"/>
    <s v="The transaction agreement has undergone changes"/>
    <x v="1"/>
  </r>
  <r>
    <s v="SO0276"/>
    <s v="PS0044"/>
    <s v="ST0004"/>
    <x v="183"/>
    <s v="Sulawesi, Maluku, North Maluku"/>
    <s v="CREDIT"/>
    <n v="541090180"/>
    <s v="The product is unavailable from the vendor or there has been a product replacement"/>
    <x v="4"/>
  </r>
  <r>
    <s v="SO0277"/>
    <s v="PS0026"/>
    <s v="ST0004"/>
    <x v="184"/>
    <s v="Sulawesi, Maluku, North Maluku"/>
    <s v="CASH"/>
    <n v="104175670"/>
    <m/>
    <x v="4"/>
  </r>
  <r>
    <s v="SO0278"/>
    <s v="PS0031"/>
    <s v="ST0002"/>
    <x v="184"/>
    <s v="Java"/>
    <s v="CREDIT"/>
    <n v="1000550160"/>
    <s v="transaction as agreed with the vendor"/>
    <x v="3"/>
  </r>
  <r>
    <s v="SO0279"/>
    <s v="PS0033"/>
    <s v="ST0005"/>
    <x v="185"/>
    <s v="Bali, East &amp; West Nusa Tenggara"/>
    <s v="CREDIT"/>
    <n v="407410210"/>
    <m/>
    <x v="2"/>
  </r>
  <r>
    <s v="SO0280"/>
    <s v="PS0035"/>
    <s v="ST0004"/>
    <x v="185"/>
    <s v="Sulawesi, Maluku, North Maluku"/>
    <s v="CASH"/>
    <n v="31455880"/>
    <m/>
    <x v="4"/>
  </r>
  <r>
    <s v="SO0281"/>
    <s v="PS0004"/>
    <s v="ST0001"/>
    <x v="186"/>
    <s v="Jakarta"/>
    <s v="CREDIT"/>
    <n v="1110706575"/>
    <s v="transaction as agreed with the vendor"/>
    <x v="1"/>
  </r>
  <r>
    <s v="SO0282"/>
    <s v="PS0042"/>
    <s v="ST0002"/>
    <x v="186"/>
    <s v="Java"/>
    <s v="CASH"/>
    <n v="128029240"/>
    <s v="The product is unavailable from the vendor or there has been a product replacement"/>
    <x v="3"/>
  </r>
  <r>
    <s v="SO0283"/>
    <s v="PS0029"/>
    <s v="ST0004"/>
    <x v="186"/>
    <s v="Sulawesi, Maluku, North Maluku"/>
    <s v="CREDIT"/>
    <n v="1118040600"/>
    <s v="Partner Store canceled the order"/>
    <x v="4"/>
  </r>
  <r>
    <s v="SO0284"/>
    <s v="PS0004"/>
    <s v="ST0001"/>
    <x v="186"/>
    <s v="Jakarta"/>
    <s v="CREDIT"/>
    <n v="546443100"/>
    <s v="Partner Store canceled the order"/>
    <x v="1"/>
  </r>
  <r>
    <s v="SO0285"/>
    <s v="PS0041"/>
    <s v="ST0001"/>
    <x v="186"/>
    <s v="Jakarta"/>
    <s v="CASH"/>
    <n v="154022980"/>
    <s v="Partner Store canceled the order"/>
    <x v="1"/>
  </r>
  <r>
    <s v="SO0286"/>
    <s v="PS0030"/>
    <s v="ST0004"/>
    <x v="187"/>
    <s v="Sulawesi, Maluku, North Maluku"/>
    <s v="CREDIT"/>
    <n v="535807980"/>
    <s v="The transaction agreement has undergone changes"/>
    <x v="4"/>
  </r>
  <r>
    <s v="SO0287"/>
    <s v="PS0046"/>
    <s v="ST0003"/>
    <x v="187"/>
    <s v="Sumatera &amp; Kalimantan"/>
    <s v="CASH"/>
    <n v="211521470"/>
    <m/>
    <x v="0"/>
  </r>
  <r>
    <s v="SO0288"/>
    <s v="PS0005"/>
    <s v="ST0004"/>
    <x v="188"/>
    <s v="Sulawesi, Maluku, North Maluku"/>
    <s v="CREDIT"/>
    <n v="270065290"/>
    <m/>
    <x v="4"/>
  </r>
  <r>
    <s v="SO0289"/>
    <s v="PS0013"/>
    <s v="ST0001"/>
    <x v="188"/>
    <s v="Jakarta"/>
    <s v="CASH"/>
    <n v="78766250"/>
    <m/>
    <x v="1"/>
  </r>
  <r>
    <s v="SO0290"/>
    <s v="PS0017"/>
    <s v="ST0001"/>
    <x v="189"/>
    <s v="Jakarta"/>
    <s v="CASH"/>
    <n v="24259314"/>
    <m/>
    <x v="1"/>
  </r>
  <r>
    <s v="SO0291"/>
    <s v="PS0014"/>
    <s v="ST0003"/>
    <x v="189"/>
    <s v="Sumatera &amp; Kalimantan"/>
    <s v="CREDIT"/>
    <n v="851382930"/>
    <s v="transaction as agreed with the vendor"/>
    <x v="0"/>
  </r>
  <r>
    <s v="SO0292"/>
    <s v="PS0014"/>
    <s v="ST0003"/>
    <x v="189"/>
    <s v="Sumatera &amp; Kalimantan"/>
    <s v="CREDIT"/>
    <n v="274048000"/>
    <s v="The transaction agreement has undergone changes"/>
    <x v="0"/>
  </r>
  <r>
    <s v="SO0293"/>
    <s v="PS0007"/>
    <s v="ST0001"/>
    <x v="189"/>
    <s v="Jakarta"/>
    <s v="CREDIT"/>
    <n v="1000127730"/>
    <s v="The product is unavailable from the vendor or there has been a product replacement"/>
    <x v="1"/>
  </r>
  <r>
    <s v="SO0294"/>
    <s v="PS0024"/>
    <s v="ST0001"/>
    <x v="190"/>
    <s v="Jakarta"/>
    <s v="CASH"/>
    <n v="26277210"/>
    <m/>
    <x v="1"/>
  </r>
  <r>
    <s v="SO0295"/>
    <s v="PS0037"/>
    <s v="ST0002"/>
    <x v="191"/>
    <s v="Java"/>
    <s v="CASH"/>
    <n v="122986880"/>
    <s v="The product is unavailable from the vendor or there has been a product replacement"/>
    <x v="3"/>
  </r>
  <r>
    <s v="SO0296"/>
    <s v="PS0048"/>
    <s v="ST0003"/>
    <x v="192"/>
    <s v="Sumatera &amp; Kalimantan"/>
    <s v="CASH"/>
    <n v="166874500"/>
    <m/>
    <x v="0"/>
  </r>
  <r>
    <s v="SO0297"/>
    <s v="PS0042"/>
    <s v="ST0002"/>
    <x v="193"/>
    <s v="Java"/>
    <s v="CREDIT"/>
    <n v="586969334"/>
    <s v="The transaction agreement has undergone changes"/>
    <x v="3"/>
  </r>
  <r>
    <s v="SO0298"/>
    <s v="PS0015"/>
    <s v="ST0004"/>
    <x v="194"/>
    <s v="Sulawesi, Maluku, North Maluku"/>
    <s v="CREDIT"/>
    <n v="251956230"/>
    <s v="The transaction agreement has undergone changes"/>
    <x v="4"/>
  </r>
  <r>
    <s v="SO0299"/>
    <s v="PS0008"/>
    <s v="ST0004"/>
    <x v="195"/>
    <s v="Sulawesi, Maluku, North Maluku"/>
    <s v="CREDIT"/>
    <n v="271966470"/>
    <m/>
    <x v="4"/>
  </r>
  <r>
    <s v="SO0300"/>
    <s v="PS0037"/>
    <s v="ST0002"/>
    <x v="195"/>
    <s v="Java"/>
    <s v="CREDIT"/>
    <n v="934920070"/>
    <s v="transaction as agreed with the vendor"/>
    <x v="3"/>
  </r>
  <r>
    <s v="SO0301"/>
    <s v="PS0014"/>
    <s v="ST0003"/>
    <x v="196"/>
    <s v="Sumatera &amp; Kalimantan"/>
    <s v="CASH"/>
    <n v="162498750"/>
    <m/>
    <x v="0"/>
  </r>
  <r>
    <s v="SO0302"/>
    <s v="PS0001"/>
    <s v="ST0005"/>
    <x v="197"/>
    <s v="Bali, East &amp; West Nusa Tenggara"/>
    <s v="CREDIT"/>
    <n v="448628280"/>
    <m/>
    <x v="2"/>
  </r>
  <r>
    <s v="SO0303"/>
    <s v="PS0003"/>
    <s v="ST0003"/>
    <x v="197"/>
    <s v="Sumatera &amp; Kalimantan"/>
    <s v="CREDIT"/>
    <n v="481486500"/>
    <s v="The transaction agreement has undergone changes"/>
    <x v="0"/>
  </r>
  <r>
    <s v="SO0304"/>
    <s v="PS0010"/>
    <s v="ST0001"/>
    <x v="197"/>
    <s v="Jakarta"/>
    <s v="CREDIT"/>
    <n v="257259910"/>
    <m/>
    <x v="1"/>
  </r>
  <r>
    <s v="SO0305"/>
    <s v="PS0037"/>
    <s v="ST0002"/>
    <x v="197"/>
    <s v="Java"/>
    <s v="CREDIT"/>
    <n v="555095690"/>
    <s v="The transaction agreement has undergone changes"/>
    <x v="3"/>
  </r>
  <r>
    <s v="SO0306"/>
    <s v="PS0012"/>
    <s v="ST0003"/>
    <x v="198"/>
    <s v="Sumatera &amp; Kalimantan"/>
    <s v="CASH"/>
    <n v="116999700"/>
    <m/>
    <x v="0"/>
  </r>
  <r>
    <s v="SO0307"/>
    <s v="PS0043"/>
    <s v="ST0004"/>
    <x v="199"/>
    <s v="Sulawesi, Maluku, North Maluku"/>
    <s v="CREDIT"/>
    <n v="253386900"/>
    <s v="The product is unavailable from the vendor or there has been a product replacement"/>
    <x v="4"/>
  </r>
  <r>
    <s v="SO0308"/>
    <s v="PS0050"/>
    <s v="ST0004"/>
    <x v="199"/>
    <s v="Sulawesi, Maluku, North Maluku"/>
    <s v="CREDIT"/>
    <n v="257744970"/>
    <m/>
    <x v="4"/>
  </r>
  <r>
    <s v="SO0309"/>
    <s v="PS0038"/>
    <s v="ST0004"/>
    <x v="199"/>
    <s v="Sulawesi, Maluku, North Maluku"/>
    <s v="CASH"/>
    <n v="155530280"/>
    <m/>
    <x v="4"/>
  </r>
  <r>
    <s v="SO0310"/>
    <s v="PS0025"/>
    <s v="ST0003"/>
    <x v="200"/>
    <s v="Sumatera &amp; Kalimantan"/>
    <s v="CREDIT"/>
    <n v="281179780"/>
    <m/>
    <x v="0"/>
  </r>
  <r>
    <s v="SO0311"/>
    <s v="PS0020"/>
    <s v="ST0004"/>
    <x v="200"/>
    <s v="Sulawesi, Maluku, North Maluku"/>
    <s v="CASH"/>
    <n v="63201600"/>
    <s v="Partner Store canceled the order"/>
    <x v="4"/>
  </r>
  <r>
    <s v="SO0312"/>
    <s v="PS0047"/>
    <s v="ST0001"/>
    <x v="201"/>
    <s v="Jakarta"/>
    <s v="CASH"/>
    <n v="24750000"/>
    <m/>
    <x v="1"/>
  </r>
  <r>
    <s v="SO0313"/>
    <s v="PS0005"/>
    <s v="ST0004"/>
    <x v="201"/>
    <s v="Sulawesi, Maluku, North Maluku"/>
    <s v="CASH"/>
    <n v="120019190"/>
    <m/>
    <x v="4"/>
  </r>
  <r>
    <s v="SO0314"/>
    <s v="PS0012"/>
    <s v="ST0003"/>
    <x v="202"/>
    <s v="Sumatera &amp; Kalimantan"/>
    <s v="CASH"/>
    <n v="86428070"/>
    <m/>
    <x v="0"/>
  </r>
  <r>
    <s v="SO0315"/>
    <s v="PS0032"/>
    <s v="ST0004"/>
    <x v="202"/>
    <s v="Sulawesi, Maluku, North Maluku"/>
    <s v="CREDIT"/>
    <n v="549546700"/>
    <m/>
    <x v="4"/>
  </r>
  <r>
    <s v="SO0316"/>
    <s v="PS0040"/>
    <s v="ST0003"/>
    <x v="202"/>
    <s v="Sumatera &amp; Kalimantan"/>
    <s v="CREDIT"/>
    <n v="738416990"/>
    <m/>
    <x v="0"/>
  </r>
  <r>
    <s v="SO0317"/>
    <s v="PS0021"/>
    <s v="ST0001"/>
    <x v="203"/>
    <s v="Jakarta"/>
    <s v="CASH"/>
    <n v="43177863"/>
    <m/>
    <x v="1"/>
  </r>
  <r>
    <s v="SO0318"/>
    <s v="PS0048"/>
    <s v="ST0003"/>
    <x v="203"/>
    <s v="Sumatera &amp; Kalimantan"/>
    <s v="CASH"/>
    <n v="243801900"/>
    <s v="Partner Store canceled the order"/>
    <x v="0"/>
  </r>
  <r>
    <s v="SO0319"/>
    <s v="PS0049"/>
    <s v="ST0004"/>
    <x v="204"/>
    <s v="Sulawesi, Maluku, North Maluku"/>
    <s v="CREDIT"/>
    <n v="673523350"/>
    <m/>
    <x v="4"/>
  </r>
  <r>
    <s v="SO0320"/>
    <s v="PS0050"/>
    <s v="ST0004"/>
    <x v="205"/>
    <s v="Sulawesi, Maluku, North Maluku"/>
    <s v="CASH"/>
    <n v="16876320"/>
    <m/>
    <x v="4"/>
  </r>
  <r>
    <s v="SO0321"/>
    <s v="PS0016"/>
    <s v="ST0003"/>
    <x v="205"/>
    <s v="Sumatera &amp; Kalimantan"/>
    <s v="CASH"/>
    <n v="105222130"/>
    <s v="The product is unavailable from the vendor or there has been a product replacement"/>
    <x v="0"/>
  </r>
  <r>
    <s v="SO0322"/>
    <s v="PS0036"/>
    <s v="ST0005"/>
    <x v="206"/>
    <s v="Bali, East &amp; West Nusa Tenggara"/>
    <s v="CREDIT"/>
    <n v="371187460"/>
    <m/>
    <x v="2"/>
  </r>
  <r>
    <s v="SO0323"/>
    <s v="PS0003"/>
    <s v="ST0003"/>
    <x v="207"/>
    <s v="Sumatera &amp; Kalimantan"/>
    <s v="CREDIT"/>
    <n v="287904700"/>
    <m/>
    <x v="0"/>
  </r>
  <r>
    <s v="SO0324"/>
    <s v="PS0025"/>
    <s v="ST0003"/>
    <x v="208"/>
    <s v="Sumatera &amp; Kalimantan"/>
    <s v="CREDIT"/>
    <n v="290475200"/>
    <s v="The transaction agreement has undergone changes"/>
    <x v="0"/>
  </r>
  <r>
    <s v="SO0325"/>
    <s v="PS0026"/>
    <s v="ST0004"/>
    <x v="209"/>
    <s v="Sulawesi, Maluku, North Maluku"/>
    <s v="CASH"/>
    <n v="147603820"/>
    <m/>
    <x v="4"/>
  </r>
  <r>
    <s v="SO0326"/>
    <s v="PS0016"/>
    <s v="ST0003"/>
    <x v="210"/>
    <s v="Sumatera &amp; Kalimantan"/>
    <s v="CASH"/>
    <n v="6478380"/>
    <s v="The transaction agreement has undergone changes"/>
    <x v="0"/>
  </r>
  <r>
    <s v="SO0327"/>
    <s v="PS0022"/>
    <s v="ST0004"/>
    <x v="210"/>
    <s v="Sulawesi, Maluku, North Maluku"/>
    <s v="CREDIT"/>
    <n v="311322000"/>
    <s v="The product is unavailable from the vendor or there has been a product replacement"/>
    <x v="4"/>
  </r>
  <r>
    <s v="SO0328"/>
    <s v="PS0002"/>
    <s v="ST0002"/>
    <x v="210"/>
    <s v="Java"/>
    <s v="CASH"/>
    <n v="153854120"/>
    <s v="Partner Store canceled the order"/>
    <x v="3"/>
  </r>
  <r>
    <s v="SO0329"/>
    <s v="PS0008"/>
    <s v="ST0004"/>
    <x v="211"/>
    <s v="Sulawesi, Maluku, North Maluku"/>
    <s v="CREDIT"/>
    <n v="628753920"/>
    <s v="Partner Store canceled the order"/>
    <x v="4"/>
  </r>
  <r>
    <s v="SO0330"/>
    <s v="PS0014"/>
    <s v="ST0003"/>
    <x v="211"/>
    <s v="Sumatera &amp; Kalimantan"/>
    <s v="CREDIT"/>
    <n v="371594100"/>
    <m/>
    <x v="0"/>
  </r>
  <r>
    <s v="SO0331"/>
    <s v="PS0025"/>
    <s v="ST0003"/>
    <x v="212"/>
    <s v="Sumatera &amp; Kalimantan"/>
    <s v="CREDIT"/>
    <n v="597486340"/>
    <s v="Partner Store canceled the order"/>
    <x v="0"/>
  </r>
  <r>
    <s v="SO0332"/>
    <s v="PS0030"/>
    <s v="ST0004"/>
    <x v="212"/>
    <s v="Sulawesi, Maluku, North Maluku"/>
    <s v="CASH"/>
    <n v="223292600"/>
    <m/>
    <x v="4"/>
  </r>
  <r>
    <s v="SO0333"/>
    <s v="PS0028"/>
    <s v="ST0005"/>
    <x v="212"/>
    <s v="Bali, East &amp; West Nusa Tenggara"/>
    <s v="CASH"/>
    <n v="211153230"/>
    <m/>
    <x v="2"/>
  </r>
  <r>
    <s v="SO0334"/>
    <s v="PS0027"/>
    <s v="ST0004"/>
    <x v="212"/>
    <s v="Sulawesi, Maluku, North Maluku"/>
    <s v="CREDIT"/>
    <n v="833562150"/>
    <s v="transaction as agreed with the vendor"/>
    <x v="4"/>
  </r>
  <r>
    <s v="SO0335"/>
    <s v="PS0022"/>
    <s v="ST0004"/>
    <x v="212"/>
    <s v="Sulawesi, Maluku, North Maluku"/>
    <s v="CREDIT"/>
    <n v="479511750"/>
    <m/>
    <x v="4"/>
  </r>
  <r>
    <s v="SO0336"/>
    <s v="PS0048"/>
    <s v="ST0003"/>
    <x v="212"/>
    <s v="Sumatera &amp; Kalimantan"/>
    <s v="CREDIT"/>
    <n v="554125630"/>
    <s v="The transaction agreement has undergone changes"/>
    <x v="0"/>
  </r>
  <r>
    <s v="SO0337"/>
    <s v="PS0027"/>
    <s v="ST0004"/>
    <x v="213"/>
    <s v="Sulawesi, Maluku, North Maluku"/>
    <s v="CREDIT"/>
    <n v="463321880"/>
    <m/>
    <x v="4"/>
  </r>
  <r>
    <s v="SO0338"/>
    <s v="PS0046"/>
    <s v="ST0003"/>
    <x v="213"/>
    <s v="Sumatera &amp; Kalimantan"/>
    <s v="CREDIT"/>
    <n v="442807440"/>
    <m/>
    <x v="0"/>
  </r>
  <r>
    <s v="SO0339"/>
    <s v="PS0046"/>
    <s v="ST0003"/>
    <x v="213"/>
    <s v="Sumatera &amp; Kalimantan"/>
    <s v="CASH"/>
    <n v="77629714"/>
    <m/>
    <x v="0"/>
  </r>
  <r>
    <s v="SO0340"/>
    <s v="PS0046"/>
    <s v="ST0003"/>
    <x v="214"/>
    <s v="Sumatera &amp; Kalimantan"/>
    <s v="CASH"/>
    <n v="75810000"/>
    <m/>
    <x v="0"/>
  </r>
  <r>
    <s v="SO0341"/>
    <s v="PS0049"/>
    <s v="ST0004"/>
    <x v="214"/>
    <s v="Sulawesi, Maluku, North Maluku"/>
    <s v="CASH"/>
    <n v="51848530"/>
    <m/>
    <x v="4"/>
  </r>
  <r>
    <s v="SO0342"/>
    <s v="PS0034"/>
    <s v="ST0001"/>
    <x v="215"/>
    <s v="Jakarta"/>
    <s v="CREDIT"/>
    <n v="338170525"/>
    <m/>
    <x v="1"/>
  </r>
  <r>
    <s v="SO0343"/>
    <s v="PS0023"/>
    <s v="ST0003"/>
    <x v="215"/>
    <s v="Sumatera &amp; Kalimantan"/>
    <s v="CASH"/>
    <n v="19031760"/>
    <s v="The product is unavailable from the vendor or there has been a product replacement"/>
    <x v="0"/>
  </r>
  <r>
    <s v="SO0344"/>
    <s v="PS0034"/>
    <s v="ST0001"/>
    <x v="216"/>
    <s v="Jakarta"/>
    <s v="CASH"/>
    <n v="130459540"/>
    <m/>
    <x v="1"/>
  </r>
  <r>
    <s v="SO0345"/>
    <s v="PS0004"/>
    <s v="ST0001"/>
    <x v="217"/>
    <s v="Jakarta"/>
    <s v="CREDIT"/>
    <n v="351704645"/>
    <m/>
    <x v="1"/>
  </r>
  <r>
    <s v="SO0346"/>
    <s v="PS0030"/>
    <s v="ST0004"/>
    <x v="218"/>
    <s v="Sulawesi, Maluku, North Maluku"/>
    <s v="CASH"/>
    <n v="78225894"/>
    <m/>
    <x v="4"/>
  </r>
  <r>
    <s v="SO0347"/>
    <s v="PS0017"/>
    <s v="ST0001"/>
    <x v="218"/>
    <s v="Jakarta"/>
    <s v="CASH"/>
    <n v="126553720"/>
    <m/>
    <x v="1"/>
  </r>
  <r>
    <s v="SO0348"/>
    <s v="PS0006"/>
    <s v="ST0003"/>
    <x v="219"/>
    <s v="Sumatera &amp; Kalimantan"/>
    <s v="CASH"/>
    <n v="90259860"/>
    <m/>
    <x v="0"/>
  </r>
  <r>
    <s v="SO0349"/>
    <s v="PS0050"/>
    <s v="ST0004"/>
    <x v="219"/>
    <s v="Sulawesi, Maluku, North Maluku"/>
    <s v="CREDIT"/>
    <n v="727842370"/>
    <s v="transaction as agreed with the vendor"/>
    <x v="4"/>
  </r>
  <r>
    <s v="SO0350"/>
    <s v="PS0004"/>
    <s v="ST0001"/>
    <x v="219"/>
    <s v="Jakarta"/>
    <s v="CREDIT"/>
    <n v="471561990"/>
    <m/>
    <x v="1"/>
  </r>
  <r>
    <s v="SO0351"/>
    <s v="PS0030"/>
    <s v="ST0004"/>
    <x v="220"/>
    <s v="Sulawesi, Maluku, North Maluku"/>
    <s v="CASH"/>
    <n v="16017760"/>
    <m/>
    <x v="4"/>
  </r>
  <r>
    <s v="SO0352"/>
    <s v="PS0044"/>
    <s v="ST0004"/>
    <x v="220"/>
    <s v="Sulawesi, Maluku, North Maluku"/>
    <s v="CASH"/>
    <n v="78162480"/>
    <m/>
    <x v="4"/>
  </r>
  <r>
    <s v="SO0353"/>
    <s v="PS0017"/>
    <s v="ST0001"/>
    <x v="220"/>
    <s v="Jakarta"/>
    <s v="CASH"/>
    <n v="50854050"/>
    <m/>
    <x v="1"/>
  </r>
  <r>
    <s v="SO0354"/>
    <s v="PS0023"/>
    <s v="ST0003"/>
    <x v="221"/>
    <s v="Sumatera &amp; Kalimantan"/>
    <s v="CASH"/>
    <n v="123334884"/>
    <m/>
    <x v="0"/>
  </r>
  <r>
    <s v="SO0355"/>
    <s v="PS0015"/>
    <s v="ST0004"/>
    <x v="222"/>
    <s v="Sulawesi, Maluku, North Maluku"/>
    <s v="CREDIT"/>
    <n v="305587700"/>
    <m/>
    <x v="4"/>
  </r>
  <r>
    <s v="SO0356"/>
    <s v="PS0049"/>
    <s v="ST0004"/>
    <x v="223"/>
    <s v="Sulawesi, Maluku, North Maluku"/>
    <s v="CASH"/>
    <n v="17998200"/>
    <m/>
    <x v="4"/>
  </r>
  <r>
    <s v="SO0357"/>
    <s v="PS0011"/>
    <s v="ST0002"/>
    <x v="223"/>
    <s v="Java"/>
    <s v="CREDIT"/>
    <n v="438953900"/>
    <m/>
    <x v="3"/>
  </r>
  <r>
    <s v="SO0358"/>
    <s v="PS0031"/>
    <s v="ST0002"/>
    <x v="224"/>
    <s v="Java"/>
    <s v="CASH"/>
    <n v="28694250.000000004"/>
    <m/>
    <x v="3"/>
  </r>
  <r>
    <s v="SO0359"/>
    <s v="PS0002"/>
    <s v="ST0002"/>
    <x v="225"/>
    <s v="Java"/>
    <s v="CASH"/>
    <n v="2171400"/>
    <s v="Partner Store canceled the order"/>
    <x v="3"/>
  </r>
  <r>
    <s v="SO0360"/>
    <s v="PS0047"/>
    <s v="ST0001"/>
    <x v="226"/>
    <s v="Jakarta"/>
    <s v="CASH"/>
    <n v="20453175"/>
    <m/>
    <x v="1"/>
  </r>
  <r>
    <s v="SO0361"/>
    <s v="PS0001"/>
    <s v="ST0005"/>
    <x v="227"/>
    <s v="Bali, East &amp; West Nusa Tenggara"/>
    <s v="CASH"/>
    <n v="26372640"/>
    <m/>
    <x v="2"/>
  </r>
  <r>
    <s v="SO0362"/>
    <s v="PS0035"/>
    <s v="ST0004"/>
    <x v="228"/>
    <s v="Sulawesi, Maluku, North Maluku"/>
    <s v="CASH"/>
    <n v="245018180"/>
    <m/>
    <x v="4"/>
  </r>
  <r>
    <s v="SO0363"/>
    <s v="PS0029"/>
    <s v="ST0004"/>
    <x v="229"/>
    <s v="Sulawesi, Maluku, North Maluku"/>
    <s v="CASH"/>
    <n v="24468020"/>
    <m/>
    <x v="4"/>
  </r>
  <r>
    <s v="SO0364"/>
    <s v="PS0031"/>
    <s v="ST0002"/>
    <x v="230"/>
    <s v="Java"/>
    <s v="CREDIT"/>
    <n v="251863150"/>
    <m/>
    <x v="3"/>
  </r>
  <r>
    <s v="SO0365"/>
    <s v="PS0049"/>
    <s v="ST0004"/>
    <x v="230"/>
    <s v="Sulawesi, Maluku, North Maluku"/>
    <s v="CASH"/>
    <n v="39319293"/>
    <m/>
    <x v="4"/>
  </r>
  <r>
    <s v="SO0366"/>
    <s v="PS0030"/>
    <s v="ST0004"/>
    <x v="230"/>
    <s v="Sulawesi, Maluku, North Maluku"/>
    <s v="CREDIT"/>
    <n v="272841130"/>
    <m/>
    <x v="4"/>
  </r>
  <r>
    <s v="SO0367"/>
    <s v="PS0029"/>
    <s v="ST0004"/>
    <x v="231"/>
    <s v="Sulawesi, Maluku, North Maluku"/>
    <s v="CREDIT"/>
    <n v="585726234"/>
    <m/>
    <x v="4"/>
  </r>
  <r>
    <s v="SO0368"/>
    <s v="PS0039"/>
    <s v="ST0003"/>
    <x v="231"/>
    <s v="Sumatera &amp; Kalimantan"/>
    <s v="CASH"/>
    <n v="123583210"/>
    <s v="The transaction agreement has undergone changes"/>
    <x v="0"/>
  </r>
  <r>
    <s v="SO0369"/>
    <s v="PS0009"/>
    <s v="ST0003"/>
    <x v="232"/>
    <s v="Sumatera &amp; Kalimantan"/>
    <s v="CASH"/>
    <n v="12608950"/>
    <s v="Partner Store canceled the order"/>
    <x v="0"/>
  </r>
  <r>
    <s v="SO0370"/>
    <s v="PS0026"/>
    <s v="ST0004"/>
    <x v="233"/>
    <s v="Sulawesi, Maluku, North Maluku"/>
    <s v="CREDIT"/>
    <n v="344747974"/>
    <m/>
    <x v="4"/>
  </r>
  <r>
    <s v="SO0371"/>
    <s v="PS0007"/>
    <s v="ST0001"/>
    <x v="234"/>
    <s v="Jakarta"/>
    <s v="CREDIT"/>
    <n v="680117640"/>
    <m/>
    <x v="1"/>
  </r>
  <r>
    <s v="SO0372"/>
    <s v="PS0047"/>
    <s v="ST0001"/>
    <x v="235"/>
    <s v="Jakarta"/>
    <s v="CREDIT"/>
    <n v="704557790"/>
    <m/>
    <x v="1"/>
  </r>
  <r>
    <s v="SO0373"/>
    <s v="PS0022"/>
    <s v="ST0004"/>
    <x v="235"/>
    <s v="Sulawesi, Maluku, North Maluku"/>
    <s v="CREDIT"/>
    <n v="259697480"/>
    <m/>
    <x v="4"/>
  </r>
  <r>
    <s v="SO0374"/>
    <s v="PS0029"/>
    <s v="ST0004"/>
    <x v="236"/>
    <s v="Sulawesi, Maluku, North Maluku"/>
    <s v="CASH"/>
    <n v="45288740"/>
    <m/>
    <x v="4"/>
  </r>
  <r>
    <s v="SO0375"/>
    <s v="PS0015"/>
    <s v="ST0004"/>
    <x v="237"/>
    <s v="Sulawesi, Maluku, North Maluku"/>
    <s v="CASH"/>
    <n v="64783420"/>
    <m/>
    <x v="4"/>
  </r>
  <r>
    <s v="SO0376"/>
    <s v="PS0035"/>
    <s v="ST0004"/>
    <x v="237"/>
    <s v="Sulawesi, Maluku, North Maluku"/>
    <s v="CREDIT"/>
    <n v="340635520"/>
    <m/>
    <x v="4"/>
  </r>
  <r>
    <s v="SO0377"/>
    <s v="PS0006"/>
    <s v="ST0003"/>
    <x v="238"/>
    <s v="Sumatera &amp; Kalimantan"/>
    <s v="CASH"/>
    <n v="160512000"/>
    <m/>
    <x v="0"/>
  </r>
  <r>
    <s v="SO0378"/>
    <s v="PS0017"/>
    <s v="ST0001"/>
    <x v="239"/>
    <s v="Jakarta"/>
    <s v="CASH"/>
    <n v="18726500"/>
    <m/>
    <x v="1"/>
  </r>
  <r>
    <s v="SO0379"/>
    <s v="PS0026"/>
    <s v="ST0004"/>
    <x v="239"/>
    <s v="Sulawesi, Maluku, North Maluku"/>
    <s v="CASH"/>
    <n v="64936500"/>
    <m/>
    <x v="4"/>
  </r>
  <r>
    <s v="SO0380"/>
    <s v="PS0031"/>
    <s v="ST0002"/>
    <x v="239"/>
    <s v="Java"/>
    <s v="CASH"/>
    <n v="168115240"/>
    <m/>
    <x v="3"/>
  </r>
  <r>
    <s v="SO0381"/>
    <s v="PS0026"/>
    <s v="ST0004"/>
    <x v="240"/>
    <s v="Sulawesi, Maluku, North Maluku"/>
    <s v="CREDIT"/>
    <n v="580474400"/>
    <m/>
    <x v="4"/>
  </r>
  <r>
    <s v="SO0382"/>
    <s v="PS0045"/>
    <s v="ST0005"/>
    <x v="240"/>
    <s v="Bali, East &amp; West Nusa Tenggara"/>
    <s v="CASH"/>
    <n v="60787636"/>
    <m/>
    <x v="2"/>
  </r>
  <r>
    <s v="SO0383"/>
    <s v="PS0039"/>
    <s v="ST0003"/>
    <x v="241"/>
    <s v="Sumatera &amp; Kalimantan"/>
    <s v="CASH"/>
    <n v="80981360"/>
    <m/>
    <x v="0"/>
  </r>
  <r>
    <s v="SO0384"/>
    <s v="PS0016"/>
    <s v="ST0003"/>
    <x v="242"/>
    <s v="Sumatera &amp; Kalimantan"/>
    <s v="CREDIT"/>
    <n v="342486990"/>
    <m/>
    <x v="0"/>
  </r>
  <r>
    <s v="SO0385"/>
    <s v="PS0005"/>
    <s v="ST0004"/>
    <x v="243"/>
    <s v="Sulawesi, Maluku, North Maluku"/>
    <s v="CASH"/>
    <n v="918000"/>
    <m/>
    <x v="4"/>
  </r>
  <r>
    <s v="SO0386"/>
    <s v="PS0043"/>
    <s v="ST0004"/>
    <x v="244"/>
    <s v="Sulawesi, Maluku, North Maluku"/>
    <s v="CASH"/>
    <n v="231752710"/>
    <m/>
    <x v="4"/>
  </r>
  <r>
    <s v="SO0387"/>
    <s v="PS0033"/>
    <s v="ST0005"/>
    <x v="245"/>
    <s v="Bali, East &amp; West Nusa Tenggara"/>
    <s v="CREDIT"/>
    <n v="371539773"/>
    <m/>
    <x v="2"/>
  </r>
  <r>
    <s v="SO0388"/>
    <s v="PS0011"/>
    <s v="ST0002"/>
    <x v="246"/>
    <s v="Java"/>
    <s v="CASH"/>
    <n v="70678250"/>
    <m/>
    <x v="3"/>
  </r>
  <r>
    <s v="SO0389"/>
    <s v="PS0036"/>
    <s v="ST0005"/>
    <x v="246"/>
    <s v="Bali, East &amp; West Nusa Tenggara"/>
    <s v="CASH"/>
    <n v="170414160"/>
    <s v="The transaction agreement has undergone changes"/>
    <x v="2"/>
  </r>
  <r>
    <s v="SO0390"/>
    <s v="PS0050"/>
    <s v="ST0004"/>
    <x v="246"/>
    <s v="Sulawesi, Maluku, North Maluku"/>
    <s v="CREDIT"/>
    <n v="557271300"/>
    <s v="The transaction agreement has undergone changes"/>
    <x v="4"/>
  </r>
  <r>
    <s v="SO0391"/>
    <s v="PS0030"/>
    <s v="ST0004"/>
    <x v="246"/>
    <s v="Sulawesi, Maluku, North Maluku"/>
    <s v="CREDIT"/>
    <n v="1281327240"/>
    <s v="transaction as agreed with the vendor"/>
    <x v="4"/>
  </r>
  <r>
    <s v="SO0392"/>
    <s v="PS0039"/>
    <s v="ST0003"/>
    <x v="247"/>
    <s v="Sumatera &amp; Kalimantan"/>
    <s v="CREDIT"/>
    <n v="427491780"/>
    <m/>
    <x v="0"/>
  </r>
  <r>
    <s v="SO0393"/>
    <s v="PS0030"/>
    <s v="ST0004"/>
    <x v="248"/>
    <s v="Sulawesi, Maluku, North Maluku"/>
    <s v="CREDIT"/>
    <n v="708007640"/>
    <m/>
    <x v="4"/>
  </r>
  <r>
    <s v="SO0394"/>
    <s v="PS0038"/>
    <s v="ST0004"/>
    <x v="249"/>
    <s v="Sulawesi, Maluku, North Maluku"/>
    <s v="CREDIT"/>
    <n v="585726390"/>
    <m/>
    <x v="4"/>
  </r>
  <r>
    <s v="SO0395"/>
    <s v="PS0033"/>
    <s v="ST0005"/>
    <x v="249"/>
    <s v="Bali, East &amp; West Nusa Tenggara"/>
    <s v="CASH"/>
    <n v="114121450"/>
    <m/>
    <x v="2"/>
  </r>
  <r>
    <s v="SO0396"/>
    <s v="PS0025"/>
    <s v="ST0003"/>
    <x v="250"/>
    <s v="Sumatera &amp; Kalimantan"/>
    <s v="CREDIT"/>
    <n v="463175280"/>
    <m/>
    <x v="0"/>
  </r>
  <r>
    <s v="SO0397"/>
    <s v="PS0016"/>
    <s v="ST0003"/>
    <x v="251"/>
    <s v="Sumatera &amp; Kalimantan"/>
    <s v="CASH"/>
    <n v="210861000"/>
    <m/>
    <x v="0"/>
  </r>
  <r>
    <s v="SO0398"/>
    <s v="PS0035"/>
    <s v="ST0004"/>
    <x v="251"/>
    <s v="Sulawesi, Maluku, North Maluku"/>
    <s v="CASH"/>
    <n v="163028860"/>
    <m/>
    <x v="4"/>
  </r>
  <r>
    <s v="SO0399"/>
    <s v="PS0045"/>
    <s v="ST0005"/>
    <x v="251"/>
    <s v="Bali, East &amp; West Nusa Tenggara"/>
    <s v="CASH"/>
    <n v="235085970"/>
    <m/>
    <x v="2"/>
  </r>
  <r>
    <s v="SO0400"/>
    <s v="PS0004"/>
    <s v="ST0001"/>
    <x v="252"/>
    <s v="Jakarta"/>
    <s v="CASH"/>
    <n v="217839910"/>
    <s v="The product is unavailable from the vendor or there has been a product replacement"/>
    <x v="1"/>
  </r>
  <r>
    <s v="SO0401"/>
    <s v="PS0015"/>
    <s v="ST0004"/>
    <x v="253"/>
    <s v="Sulawesi, Maluku, North Maluku"/>
    <s v="CASH"/>
    <n v="61318900"/>
    <m/>
    <x v="4"/>
  </r>
  <r>
    <s v="SO0402"/>
    <s v="PS0018"/>
    <s v="ST0002"/>
    <x v="254"/>
    <s v="Java"/>
    <s v="CASH"/>
    <n v="35954650"/>
    <m/>
    <x v="3"/>
  </r>
  <r>
    <s v="SO0403"/>
    <s v="PS0016"/>
    <s v="ST0003"/>
    <x v="254"/>
    <s v="Sumatera &amp; Kalimantan"/>
    <s v="CREDIT"/>
    <n v="423820090"/>
    <m/>
    <x v="0"/>
  </r>
  <r>
    <s v="SO0404"/>
    <s v="PS0032"/>
    <s v="ST0004"/>
    <x v="254"/>
    <s v="Sulawesi, Maluku, North Maluku"/>
    <s v="CREDIT"/>
    <n v="320629620"/>
    <m/>
    <x v="4"/>
  </r>
  <r>
    <s v="SO0405"/>
    <s v="PS0015"/>
    <s v="ST0004"/>
    <x v="255"/>
    <s v="Sulawesi, Maluku, North Maluku"/>
    <s v="CASH"/>
    <n v="155801100"/>
    <m/>
    <x v="4"/>
  </r>
  <r>
    <s v="SO0406"/>
    <s v="PS0041"/>
    <s v="ST0001"/>
    <x v="256"/>
    <s v="Jakarta"/>
    <s v="CREDIT"/>
    <n v="1136080590"/>
    <s v="transaction as agreed with the vendor"/>
    <x v="1"/>
  </r>
  <r>
    <s v="SO0407"/>
    <s v="PS0006"/>
    <s v="ST0003"/>
    <x v="256"/>
    <s v="Sumatera &amp; Kalimantan"/>
    <s v="CASH"/>
    <n v="205659580"/>
    <m/>
    <x v="0"/>
  </r>
  <r>
    <s v="SO0408"/>
    <s v="PS0026"/>
    <s v="ST0004"/>
    <x v="257"/>
    <s v="Sulawesi, Maluku, North Maluku"/>
    <s v="CASH"/>
    <n v="41297860"/>
    <s v="The transaction agreement has undergone changes"/>
    <x v="4"/>
  </r>
  <r>
    <s v="SO0409"/>
    <s v="PS0041"/>
    <s v="ST0001"/>
    <x v="258"/>
    <s v="Jakarta"/>
    <s v="CASH"/>
    <n v="24031000"/>
    <m/>
    <x v="1"/>
  </r>
  <r>
    <s v="SO0410"/>
    <s v="PS0022"/>
    <s v="ST0004"/>
    <x v="258"/>
    <s v="Sulawesi, Maluku, North Maluku"/>
    <s v="CREDIT"/>
    <n v="748380810"/>
    <s v="transaction as agreed with the vendor"/>
    <x v="4"/>
  </r>
  <r>
    <s v="SO0411"/>
    <s v="PS0030"/>
    <s v="ST0004"/>
    <x v="258"/>
    <s v="Sulawesi, Maluku, North Maluku"/>
    <s v="CASH"/>
    <n v="81765000"/>
    <s v="Partner Store canceled the order"/>
    <x v="4"/>
  </r>
  <r>
    <s v="SO0412"/>
    <s v="PS0035"/>
    <s v="ST0004"/>
    <x v="259"/>
    <s v="Sulawesi, Maluku, North Maluku"/>
    <s v="CASH"/>
    <n v="237082300"/>
    <m/>
    <x v="4"/>
  </r>
  <r>
    <s v="SO0413"/>
    <s v="PS0032"/>
    <s v="ST0004"/>
    <x v="260"/>
    <s v="Sulawesi, Maluku, North Maluku"/>
    <s v="CREDIT"/>
    <n v="343106270"/>
    <m/>
    <x v="4"/>
  </r>
  <r>
    <s v="SO0414"/>
    <s v="PS0029"/>
    <s v="ST0004"/>
    <x v="261"/>
    <s v="Sulawesi, Maluku, North Maluku"/>
    <s v="CASH"/>
    <n v="248503180.00000003"/>
    <m/>
    <x v="4"/>
  </r>
  <r>
    <s v="SO0415"/>
    <s v="PS0041"/>
    <s v="ST0001"/>
    <x v="262"/>
    <s v="Jakarta"/>
    <s v="CREDIT"/>
    <n v="796416552"/>
    <m/>
    <x v="1"/>
  </r>
  <r>
    <s v="SO0416"/>
    <s v="PS0044"/>
    <s v="ST0004"/>
    <x v="263"/>
    <s v="Sulawesi, Maluku, North Maluku"/>
    <s v="CASH"/>
    <n v="141857450"/>
    <s v="The product is unavailable from the vendor or there has been a product replacement"/>
    <x v="4"/>
  </r>
  <r>
    <s v="SO0417"/>
    <s v="PS0014"/>
    <s v="ST0003"/>
    <x v="264"/>
    <s v="Sumatera &amp; Kalimantan"/>
    <s v="CREDIT"/>
    <n v="530749580"/>
    <m/>
    <x v="0"/>
  </r>
  <r>
    <s v="SO0418"/>
    <s v="PS0043"/>
    <s v="ST0004"/>
    <x v="265"/>
    <s v="Sulawesi, Maluku, North Maluku"/>
    <s v="CASH"/>
    <n v="6816744"/>
    <m/>
    <x v="4"/>
  </r>
  <r>
    <s v="SO0419"/>
    <s v="PS0043"/>
    <s v="ST0004"/>
    <x v="265"/>
    <s v="Sulawesi, Maluku, North Maluku"/>
    <s v="CREDIT"/>
    <n v="414463470"/>
    <m/>
    <x v="4"/>
  </r>
  <r>
    <s v="SO0420"/>
    <s v="PS0036"/>
    <s v="ST0005"/>
    <x v="265"/>
    <s v="Bali, East &amp; West Nusa Tenggara"/>
    <s v="CASH"/>
    <n v="229673020"/>
    <m/>
    <x v="2"/>
  </r>
  <r>
    <s v="SO0421"/>
    <s v="PS0034"/>
    <s v="ST0001"/>
    <x v="266"/>
    <s v="Jakarta"/>
    <s v="CASH"/>
    <n v="77104190"/>
    <s v="The transaction agreement has undergone changes"/>
    <x v="1"/>
  </r>
  <r>
    <s v="SO0422"/>
    <s v="PS0035"/>
    <s v="ST0004"/>
    <x v="266"/>
    <s v="Sulawesi, Maluku, North Maluku"/>
    <s v="CREDIT"/>
    <n v="587307480"/>
    <m/>
    <x v="4"/>
  </r>
  <r>
    <s v="SO0423"/>
    <s v="PS0046"/>
    <s v="ST0003"/>
    <x v="267"/>
    <s v="Sumatera &amp; Kalimantan"/>
    <s v="CASH"/>
    <n v="100247630"/>
    <m/>
    <x v="0"/>
  </r>
  <r>
    <s v="SO0424"/>
    <s v="PS0048"/>
    <s v="ST0003"/>
    <x v="267"/>
    <s v="Sumatera &amp; Kalimantan"/>
    <s v="CREDIT"/>
    <n v="292680760"/>
    <m/>
    <x v="0"/>
  </r>
  <r>
    <s v="SO0425"/>
    <s v="PS0015"/>
    <s v="ST0004"/>
    <x v="268"/>
    <s v="Sulawesi, Maluku, North Maluku"/>
    <s v="CASH"/>
    <n v="101104300"/>
    <m/>
    <x v="4"/>
  </r>
  <r>
    <s v="SO0426"/>
    <s v="PS0002"/>
    <s v="ST0002"/>
    <x v="268"/>
    <s v="Java"/>
    <s v="CREDIT"/>
    <n v="363691080"/>
    <m/>
    <x v="3"/>
  </r>
  <r>
    <s v="SO0427"/>
    <s v="PS0001"/>
    <s v="ST0005"/>
    <x v="269"/>
    <s v="Bali, East &amp; West Nusa Tenggara"/>
    <s v="CREDIT"/>
    <n v="273834110"/>
    <m/>
    <x v="2"/>
  </r>
  <r>
    <s v="SO0428"/>
    <s v="PS0014"/>
    <s v="ST0003"/>
    <x v="270"/>
    <s v="Sumatera &amp; Kalimantan"/>
    <s v="CREDIT"/>
    <n v="782139400"/>
    <m/>
    <x v="0"/>
  </r>
  <r>
    <s v="SO0429"/>
    <s v="PS0021"/>
    <s v="ST0001"/>
    <x v="271"/>
    <s v="Jakarta"/>
    <s v="CREDIT"/>
    <n v="319178900"/>
    <m/>
    <x v="1"/>
  </r>
  <r>
    <s v="SO0430"/>
    <s v="PS0035"/>
    <s v="ST0004"/>
    <x v="272"/>
    <s v="Sulawesi, Maluku, North Maluku"/>
    <s v="CREDIT"/>
    <n v="303946900"/>
    <m/>
    <x v="4"/>
  </r>
  <r>
    <s v="SO0431"/>
    <s v="PS0042"/>
    <s v="ST0002"/>
    <x v="273"/>
    <s v="Java"/>
    <s v="CASH"/>
    <n v="213303440"/>
    <m/>
    <x v="3"/>
  </r>
  <r>
    <s v="SO0432"/>
    <s v="PS0009"/>
    <s v="ST0003"/>
    <x v="273"/>
    <s v="Sumatera &amp; Kalimantan"/>
    <s v="CREDIT"/>
    <n v="264019500.00000003"/>
    <m/>
    <x v="0"/>
  </r>
  <r>
    <s v="SO0433"/>
    <s v="PS0019"/>
    <s v="ST0005"/>
    <x v="273"/>
    <s v="Bali, East &amp; West Nusa Tenggara"/>
    <s v="CASH"/>
    <n v="233172490"/>
    <m/>
    <x v="2"/>
  </r>
  <r>
    <s v="SO0434"/>
    <s v="PS0039"/>
    <s v="ST0003"/>
    <x v="274"/>
    <s v="Sumatera &amp; Kalimantan"/>
    <s v="CREDIT"/>
    <n v="766658936"/>
    <m/>
    <x v="0"/>
  </r>
  <r>
    <s v="SO0435"/>
    <s v="PS0028"/>
    <s v="ST0005"/>
    <x v="275"/>
    <s v="Bali, East &amp; West Nusa Tenggara"/>
    <s v="CREDIT"/>
    <n v="754147200"/>
    <m/>
    <x v="2"/>
  </r>
  <r>
    <s v="SO0436"/>
    <s v="PS0019"/>
    <s v="ST0005"/>
    <x v="276"/>
    <s v="Bali, East &amp; West Nusa Tenggara"/>
    <s v="CASH"/>
    <n v="211006500"/>
    <m/>
    <x v="2"/>
  </r>
  <r>
    <s v="SO0437"/>
    <s v="PS0032"/>
    <s v="ST0004"/>
    <x v="276"/>
    <s v="Sulawesi, Maluku, North Maluku"/>
    <s v="CREDIT"/>
    <n v="573807690"/>
    <m/>
    <x v="4"/>
  </r>
  <r>
    <s v="SO0438"/>
    <s v="PS0039"/>
    <s v="ST0003"/>
    <x v="276"/>
    <s v="Sumatera &amp; Kalimantan"/>
    <s v="CASH"/>
    <n v="61688120"/>
    <m/>
    <x v="0"/>
  </r>
  <r>
    <s v="SO0439"/>
    <s v="PS0017"/>
    <s v="ST0001"/>
    <x v="277"/>
    <s v="Jakarta"/>
    <s v="CASH"/>
    <n v="68003950"/>
    <m/>
    <x v="1"/>
  </r>
  <r>
    <s v="SO0440"/>
    <s v="PS0024"/>
    <s v="ST0001"/>
    <x v="277"/>
    <s v="Jakarta"/>
    <s v="CREDIT"/>
    <n v="466809400"/>
    <m/>
    <x v="1"/>
  </r>
  <r>
    <s v="SO0441"/>
    <s v="PS0029"/>
    <s v="ST0004"/>
    <x v="278"/>
    <s v="Sulawesi, Maluku, North Maluku"/>
    <s v="CREDIT"/>
    <n v="293208330"/>
    <m/>
    <x v="4"/>
  </r>
  <r>
    <s v="SO0442"/>
    <s v="PS0021"/>
    <s v="ST0001"/>
    <x v="279"/>
    <s v="Jakarta"/>
    <s v="CREDIT"/>
    <n v="348365640"/>
    <m/>
    <x v="1"/>
  </r>
  <r>
    <s v="SO0443"/>
    <s v="PS0032"/>
    <s v="ST0004"/>
    <x v="280"/>
    <s v="Sulawesi, Maluku, North Maluku"/>
    <s v="CREDIT"/>
    <n v="346992660"/>
    <m/>
    <x v="4"/>
  </r>
  <r>
    <s v="SO0444"/>
    <s v="PS0011"/>
    <s v="ST0002"/>
    <x v="280"/>
    <s v="Java"/>
    <s v="CASH"/>
    <n v="223257690"/>
    <m/>
    <x v="3"/>
  </r>
  <r>
    <s v="SO0445"/>
    <s v="PS0032"/>
    <s v="ST0004"/>
    <x v="281"/>
    <s v="Sulawesi, Maluku, North Maluku"/>
    <s v="CASH"/>
    <n v="222871220"/>
    <m/>
    <x v="4"/>
  </r>
  <r>
    <s v="SO0446"/>
    <s v="PS0028"/>
    <s v="ST0005"/>
    <x v="281"/>
    <s v="Bali, East &amp; West Nusa Tenggara"/>
    <s v="CREDIT"/>
    <n v="327200160"/>
    <m/>
    <x v="2"/>
  </r>
  <r>
    <s v="SO0447"/>
    <s v="PS0020"/>
    <s v="ST0004"/>
    <x v="282"/>
    <s v="Sulawesi, Maluku, North Maluku"/>
    <s v="CASH"/>
    <n v="14790600"/>
    <m/>
    <x v="4"/>
  </r>
  <r>
    <s v="SO0448"/>
    <s v="PS0031"/>
    <s v="ST0002"/>
    <x v="283"/>
    <s v="Java"/>
    <s v="CREDIT"/>
    <n v="405716500"/>
    <s v="Partner Store canceled the order"/>
    <x v="3"/>
  </r>
  <r>
    <s v="SO0449"/>
    <s v="PS0025"/>
    <s v="ST0003"/>
    <x v="283"/>
    <s v="Sumatera &amp; Kalimantan"/>
    <s v="CASH"/>
    <n v="5582772"/>
    <m/>
    <x v="0"/>
  </r>
  <r>
    <s v="SO0450"/>
    <s v="PS0040"/>
    <s v="ST0003"/>
    <x v="283"/>
    <s v="Sumatera &amp; Kalimantan"/>
    <s v="CREDIT"/>
    <n v="347534900"/>
    <m/>
    <x v="0"/>
  </r>
  <r>
    <s v="SO0451"/>
    <s v="PS0028"/>
    <s v="ST0005"/>
    <x v="284"/>
    <s v="Bali, East &amp; West Nusa Tenggara"/>
    <s v="CASH"/>
    <n v="114624360"/>
    <s v="Partner Store canceled the order"/>
    <x v="2"/>
  </r>
  <r>
    <s v="SO0452"/>
    <s v="PS0030"/>
    <s v="ST0004"/>
    <x v="285"/>
    <s v="Sulawesi, Maluku, North Maluku"/>
    <s v="CREDIT"/>
    <n v="269597410"/>
    <s v="Partner Store canceled the order"/>
    <x v="4"/>
  </r>
  <r>
    <s v="SO0453"/>
    <s v="PS0040"/>
    <s v="ST0003"/>
    <x v="286"/>
    <s v="Sumatera &amp; Kalimantan"/>
    <s v="CASH"/>
    <n v="141634360"/>
    <m/>
    <x v="0"/>
  </r>
  <r>
    <s v="SO0454"/>
    <s v="PS0040"/>
    <s v="ST0003"/>
    <x v="287"/>
    <s v="Sumatera &amp; Kalimantan"/>
    <s v="CASH"/>
    <n v="33666630"/>
    <m/>
    <x v="0"/>
  </r>
  <r>
    <s v="SO0455"/>
    <s v="PS0027"/>
    <s v="ST0004"/>
    <x v="288"/>
    <s v="Sulawesi, Maluku, North Maluku"/>
    <s v="CASH"/>
    <n v="149093180"/>
    <m/>
    <x v="4"/>
  </r>
  <r>
    <s v="SO0456"/>
    <s v="PS0004"/>
    <s v="ST0001"/>
    <x v="289"/>
    <s v="Jakarta"/>
    <s v="CREDIT"/>
    <n v="902232180"/>
    <m/>
    <x v="1"/>
  </r>
  <r>
    <s v="SO0457"/>
    <s v="PS0010"/>
    <s v="ST0001"/>
    <x v="289"/>
    <s v="Jakarta"/>
    <s v="CREDIT"/>
    <n v="457137630"/>
    <m/>
    <x v="1"/>
  </r>
  <r>
    <s v="SO0458"/>
    <s v="PS0021"/>
    <s v="ST0001"/>
    <x v="290"/>
    <s v="Jakarta"/>
    <s v="CASH"/>
    <n v="31238460"/>
    <s v="The product is unavailable from the vendor or there has been a product replacement"/>
    <x v="1"/>
  </r>
  <r>
    <s v="SO0459"/>
    <s v="PS0043"/>
    <s v="ST0004"/>
    <x v="290"/>
    <s v="Sulawesi, Maluku, North Maluku"/>
    <s v="CASH"/>
    <n v="94733380"/>
    <m/>
    <x v="4"/>
  </r>
  <r>
    <s v="SO0460"/>
    <s v="PS0029"/>
    <s v="ST0004"/>
    <x v="290"/>
    <s v="Sulawesi, Maluku, North Maluku"/>
    <s v="CREDIT"/>
    <n v="793863360"/>
    <m/>
    <x v="4"/>
  </r>
  <r>
    <s v="SO0461"/>
    <s v="PS0025"/>
    <s v="ST0003"/>
    <x v="291"/>
    <s v="Sumatera &amp; Kalimantan"/>
    <s v="CREDIT"/>
    <n v="321893040"/>
    <m/>
    <x v="0"/>
  </r>
  <r>
    <s v="SO0462"/>
    <s v="PS0021"/>
    <s v="ST0001"/>
    <x v="292"/>
    <s v="Jakarta"/>
    <s v="CREDIT"/>
    <n v="453120443"/>
    <s v="Partner Store canceled the order"/>
    <x v="1"/>
  </r>
  <r>
    <s v="SO0463"/>
    <s v="PS0027"/>
    <s v="ST0004"/>
    <x v="293"/>
    <s v="Sulawesi, Maluku, North Maluku"/>
    <s v="CASH"/>
    <n v="49501800"/>
    <s v="Partner Store canceled the order"/>
    <x v="4"/>
  </r>
  <r>
    <s v="SO0464"/>
    <s v="PS0015"/>
    <s v="ST0004"/>
    <x v="294"/>
    <s v="Sulawesi, Maluku, North Maluku"/>
    <s v="CREDIT"/>
    <n v="329151070"/>
    <s v="The transaction agreement has undergone changes"/>
    <x v="4"/>
  </r>
  <r>
    <s v="SO0465"/>
    <s v="PS0004"/>
    <s v="ST0001"/>
    <x v="295"/>
    <s v="Jakarta"/>
    <s v="CASH"/>
    <n v="39656480"/>
    <m/>
    <x v="1"/>
  </r>
  <r>
    <s v="SO0466"/>
    <s v="PS0011"/>
    <s v="ST0002"/>
    <x v="296"/>
    <s v="Java"/>
    <s v="CASH"/>
    <n v="7160790"/>
    <m/>
    <x v="3"/>
  </r>
  <r>
    <s v="SO0467"/>
    <s v="PS0025"/>
    <s v="ST0003"/>
    <x v="296"/>
    <s v="Sumatera &amp; Kalimantan"/>
    <s v="CASH"/>
    <n v="187672500"/>
    <m/>
    <x v="0"/>
  </r>
  <r>
    <s v="SO0468"/>
    <s v="PS0030"/>
    <s v="ST0004"/>
    <x v="297"/>
    <s v="Sulawesi, Maluku, North Maluku"/>
    <s v="CREDIT"/>
    <n v="622623064"/>
    <m/>
    <x v="4"/>
  </r>
  <r>
    <s v="SO0469"/>
    <s v="PS0032"/>
    <s v="ST0004"/>
    <x v="298"/>
    <s v="Sulawesi, Maluku, North Maluku"/>
    <s v="CREDIT"/>
    <n v="703134740"/>
    <m/>
    <x v="4"/>
  </r>
  <r>
    <s v="SO0470"/>
    <s v="PS0026"/>
    <s v="ST0004"/>
    <x v="298"/>
    <s v="Sulawesi, Maluku, North Maluku"/>
    <s v="CASH"/>
    <n v="180120000"/>
    <m/>
    <x v="4"/>
  </r>
  <r>
    <s v="SO0471"/>
    <s v="PS0017"/>
    <s v="ST0001"/>
    <x v="298"/>
    <s v="Jakarta"/>
    <s v="CASH"/>
    <n v="27215500"/>
    <m/>
    <x v="1"/>
  </r>
  <r>
    <s v="SO0472"/>
    <s v="PS0025"/>
    <s v="ST0003"/>
    <x v="299"/>
    <s v="Sumatera &amp; Kalimantan"/>
    <s v="CASH"/>
    <n v="141582620"/>
    <m/>
    <x v="0"/>
  </r>
  <r>
    <s v="SO0473"/>
    <s v="PS0033"/>
    <s v="ST0005"/>
    <x v="300"/>
    <s v="Bali, East &amp; West Nusa Tenggara"/>
    <s v="CREDIT"/>
    <n v="437297980"/>
    <m/>
    <x v="2"/>
  </r>
  <r>
    <s v="SO0474"/>
    <s v="PS0006"/>
    <s v="ST0003"/>
    <x v="300"/>
    <s v="Sumatera &amp; Kalimantan"/>
    <s v="CREDIT"/>
    <n v="356836000"/>
    <m/>
    <x v="0"/>
  </r>
  <r>
    <s v="SO0475"/>
    <s v="PS0011"/>
    <s v="ST0002"/>
    <x v="301"/>
    <s v="Java"/>
    <s v="CREDIT"/>
    <n v="607403130"/>
    <s v="The transaction agreement has undergone changes"/>
    <x v="3"/>
  </r>
  <r>
    <s v="SO0476"/>
    <s v="PS0015"/>
    <s v="ST0004"/>
    <x v="301"/>
    <s v="Sulawesi, Maluku, North Maluku"/>
    <s v="CASH"/>
    <n v="230340230"/>
    <m/>
    <x v="4"/>
  </r>
  <r>
    <s v="SO0477"/>
    <s v="PS0021"/>
    <s v="ST0001"/>
    <x v="302"/>
    <s v="Jakarta"/>
    <s v="CASH"/>
    <n v="60663920"/>
    <m/>
    <x v="1"/>
  </r>
  <r>
    <s v="SO0478"/>
    <s v="PS0027"/>
    <s v="ST0004"/>
    <x v="303"/>
    <s v="Sulawesi, Maluku, North Maluku"/>
    <s v="CREDIT"/>
    <n v="427511575"/>
    <m/>
    <x v="4"/>
  </r>
  <r>
    <s v="SO0479"/>
    <s v="PS0046"/>
    <s v="ST0003"/>
    <x v="303"/>
    <s v="Sumatera &amp; Kalimantan"/>
    <s v="CASH"/>
    <n v="51420650"/>
    <m/>
    <x v="0"/>
  </r>
  <r>
    <s v="SO0480"/>
    <s v="PS0023"/>
    <s v="ST0003"/>
    <x v="304"/>
    <s v="Sumatera &amp; Kalimantan"/>
    <s v="CREDIT"/>
    <n v="278248550"/>
    <m/>
    <x v="0"/>
  </r>
  <r>
    <s v="SO0481"/>
    <s v="PS0032"/>
    <s v="ST0004"/>
    <x v="304"/>
    <s v="Sulawesi, Maluku, North Maluku"/>
    <s v="CASH"/>
    <n v="37900278"/>
    <m/>
    <x v="4"/>
  </r>
  <r>
    <s v="SO0482"/>
    <s v="PS0010"/>
    <s v="ST0001"/>
    <x v="304"/>
    <s v="Jakarta"/>
    <s v="CASH"/>
    <n v="207233250"/>
    <s v="Partner Store canceled the order"/>
    <x v="1"/>
  </r>
  <r>
    <s v="SO0483"/>
    <s v="PS0040"/>
    <s v="ST0003"/>
    <x v="304"/>
    <s v="Sumatera &amp; Kalimantan"/>
    <s v="CREDIT"/>
    <n v="514956280"/>
    <m/>
    <x v="0"/>
  </r>
  <r>
    <s v="SO0484"/>
    <s v="PS0043"/>
    <s v="ST0004"/>
    <x v="305"/>
    <s v="Sulawesi, Maluku, North Maluku"/>
    <s v="CREDIT"/>
    <n v="418152000"/>
    <m/>
    <x v="4"/>
  </r>
  <r>
    <s v="SO0485"/>
    <s v="PS0022"/>
    <s v="ST0004"/>
    <x v="306"/>
    <s v="Sulawesi, Maluku, North Maluku"/>
    <s v="CREDIT"/>
    <n v="931519000"/>
    <m/>
    <x v="4"/>
  </r>
  <r>
    <s v="SO0486"/>
    <s v="PS0036"/>
    <s v="ST0005"/>
    <x v="306"/>
    <s v="Bali, East &amp; West Nusa Tenggara"/>
    <s v="CREDIT"/>
    <n v="489839920"/>
    <m/>
    <x v="2"/>
  </r>
  <r>
    <s v="SO0487"/>
    <s v="PS0030"/>
    <s v="ST0004"/>
    <x v="306"/>
    <s v="Sulawesi, Maluku, North Maluku"/>
    <s v="CREDIT"/>
    <n v="989382700"/>
    <m/>
    <x v="4"/>
  </r>
  <r>
    <s v="SO0488"/>
    <s v="PS0041"/>
    <s v="ST0001"/>
    <x v="307"/>
    <s v="Jakarta"/>
    <s v="CASH"/>
    <n v="45683380"/>
    <m/>
    <x v="1"/>
  </r>
  <r>
    <s v="SO0489"/>
    <s v="PS0038"/>
    <s v="ST0004"/>
    <x v="307"/>
    <s v="Sulawesi, Maluku, North Maluku"/>
    <s v="CREDIT"/>
    <n v="318096900"/>
    <m/>
    <x v="4"/>
  </r>
  <r>
    <s v="SO0490"/>
    <s v="PS0029"/>
    <s v="ST0004"/>
    <x v="308"/>
    <s v="Sulawesi, Maluku, North Maluku"/>
    <s v="CASH"/>
    <n v="61893770"/>
    <m/>
    <x v="4"/>
  </r>
  <r>
    <s v="SO0491"/>
    <s v="PS0024"/>
    <s v="ST0001"/>
    <x v="309"/>
    <s v="Jakarta"/>
    <s v="CASH"/>
    <n v="22409310"/>
    <m/>
    <x v="1"/>
  </r>
  <r>
    <s v="SO0492"/>
    <s v="PS0025"/>
    <s v="ST0003"/>
    <x v="309"/>
    <s v="Sumatera &amp; Kalimantan"/>
    <s v="CASH"/>
    <n v="47837520"/>
    <m/>
    <x v="0"/>
  </r>
  <r>
    <s v="SO0493"/>
    <s v="PS0004"/>
    <s v="ST0001"/>
    <x v="310"/>
    <s v="Jakarta"/>
    <s v="CREDIT"/>
    <n v="1275220310"/>
    <m/>
    <x v="1"/>
  </r>
  <r>
    <s v="SO0494"/>
    <s v="PS0024"/>
    <s v="ST0001"/>
    <x v="310"/>
    <s v="Jakarta"/>
    <s v="CREDIT"/>
    <n v="297241230"/>
    <m/>
    <x v="1"/>
  </r>
  <r>
    <s v="SO0495"/>
    <s v="PS0012"/>
    <s v="ST0003"/>
    <x v="311"/>
    <s v="Sumatera &amp; Kalimantan"/>
    <s v="CASH"/>
    <n v="230497844"/>
    <m/>
    <x v="0"/>
  </r>
  <r>
    <s v="SO0496"/>
    <s v="PS0016"/>
    <s v="ST0003"/>
    <x v="312"/>
    <s v="Sumatera &amp; Kalimantan"/>
    <s v="CASH"/>
    <n v="97150260"/>
    <m/>
    <x v="0"/>
  </r>
  <r>
    <s v="SO0497"/>
    <s v="PS0049"/>
    <s v="ST0004"/>
    <x v="312"/>
    <s v="Sulawesi, Maluku, North Maluku"/>
    <s v="CREDIT"/>
    <n v="420574990"/>
    <m/>
    <x v="4"/>
  </r>
  <r>
    <s v="SO0498"/>
    <s v="PS0008"/>
    <s v="ST0004"/>
    <x v="313"/>
    <s v="Sulawesi, Maluku, North Maluku"/>
    <s v="CASH"/>
    <n v="102523230"/>
    <m/>
    <x v="4"/>
  </r>
  <r>
    <s v="SO0499"/>
    <s v="PS0014"/>
    <s v="ST0003"/>
    <x v="313"/>
    <s v="Sumatera &amp; Kalimantan"/>
    <s v="CREDIT"/>
    <n v="288364480"/>
    <s v="Partner Store canceled the order"/>
    <x v="0"/>
  </r>
  <r>
    <s v="SO0500"/>
    <s v="PS0044"/>
    <s v="ST0004"/>
    <x v="314"/>
    <s v="Sulawesi, Maluku, North Maluku"/>
    <s v="CREDIT"/>
    <n v="891817920"/>
    <s v="transaction as agreed with the vendor"/>
    <x v="4"/>
  </r>
  <r>
    <s v="SO0501"/>
    <s v="PS0033"/>
    <s v="ST0005"/>
    <x v="315"/>
    <s v="Bali, East &amp; West Nusa Tenggara"/>
    <s v="CREDIT"/>
    <n v="335509160"/>
    <s v="The product is unavailable from the vendor or there has been a product replacement"/>
    <x v="2"/>
  </r>
  <r>
    <s v="SO0502"/>
    <s v="PS0035"/>
    <s v="ST0004"/>
    <x v="316"/>
    <s v="Sulawesi, Maluku, North Maluku"/>
    <s v="CREDIT"/>
    <n v="346080570"/>
    <m/>
    <x v="4"/>
  </r>
  <r>
    <s v="SO0503"/>
    <s v="PS0003"/>
    <s v="ST0003"/>
    <x v="317"/>
    <s v="Sumatera &amp; Kalimantan"/>
    <s v="CASH"/>
    <n v="23400000"/>
    <m/>
    <x v="0"/>
  </r>
  <r>
    <s v="SO0504"/>
    <s v="PS0020"/>
    <s v="ST0004"/>
    <x v="318"/>
    <s v="Sulawesi, Maluku, North Maluku"/>
    <s v="CASH"/>
    <n v="99902170"/>
    <m/>
    <x v="4"/>
  </r>
  <r>
    <s v="SO0505"/>
    <s v="PS0011"/>
    <s v="ST0002"/>
    <x v="319"/>
    <s v="Java"/>
    <s v="CREDIT"/>
    <n v="318117750"/>
    <m/>
    <x v="3"/>
  </r>
  <r>
    <s v="SO0506"/>
    <s v="PS0020"/>
    <s v="ST0004"/>
    <x v="319"/>
    <s v="Sulawesi, Maluku, North Maluku"/>
    <s v="CASH"/>
    <n v="1372400"/>
    <m/>
    <x v="4"/>
  </r>
  <r>
    <s v="SO0507"/>
    <s v="PS0032"/>
    <s v="ST0004"/>
    <x v="320"/>
    <s v="Sulawesi, Maluku, North Maluku"/>
    <s v="CREDIT"/>
    <n v="348734130"/>
    <m/>
    <x v="4"/>
  </r>
  <r>
    <s v="SO0508"/>
    <s v="PS0008"/>
    <s v="ST0004"/>
    <x v="321"/>
    <s v="Sulawesi, Maluku, North Maluku"/>
    <s v="CASH"/>
    <n v="12821000"/>
    <s v="Partner Store canceled the order"/>
    <x v="4"/>
  </r>
  <r>
    <s v="SO0509"/>
    <s v="PS0026"/>
    <s v="ST0004"/>
    <x v="321"/>
    <s v="Sulawesi, Maluku, North Maluku"/>
    <s v="CASH"/>
    <n v="59448680"/>
    <m/>
    <x v="4"/>
  </r>
  <r>
    <s v="SO0510"/>
    <s v="PS0018"/>
    <s v="ST0002"/>
    <x v="322"/>
    <s v="Java"/>
    <s v="CASH"/>
    <n v="35408520"/>
    <m/>
    <x v="3"/>
  </r>
  <r>
    <s v="SO0511"/>
    <s v="PS0039"/>
    <s v="ST0003"/>
    <x v="323"/>
    <s v="Sumatera &amp; Kalimantan"/>
    <s v="CREDIT"/>
    <n v="424647510"/>
    <m/>
    <x v="0"/>
  </r>
  <r>
    <s v="SO0512"/>
    <s v="PS0005"/>
    <s v="ST0004"/>
    <x v="324"/>
    <s v="Sulawesi, Maluku, North Maluku"/>
    <s v="CREDIT"/>
    <n v="343989890"/>
    <m/>
    <x v="4"/>
  </r>
  <r>
    <s v="SO0513"/>
    <s v="PS0010"/>
    <s v="ST0001"/>
    <x v="324"/>
    <s v="Jakarta"/>
    <s v="CASH"/>
    <n v="185828700"/>
    <s v="The product is unavailable from the vendor or there has been a product replacement"/>
    <x v="1"/>
  </r>
  <r>
    <s v="SO0514"/>
    <s v="PS0041"/>
    <s v="ST0001"/>
    <x v="325"/>
    <s v="Jakarta"/>
    <s v="CREDIT"/>
    <n v="797598330"/>
    <m/>
    <x v="1"/>
  </r>
  <r>
    <s v="SO0515"/>
    <s v="PS0035"/>
    <s v="ST0004"/>
    <x v="325"/>
    <s v="Sulawesi, Maluku, North Maluku"/>
    <s v="CREDIT"/>
    <n v="446565983"/>
    <m/>
    <x v="4"/>
  </r>
  <r>
    <s v="SO0516"/>
    <s v="PS0020"/>
    <s v="ST0004"/>
    <x v="326"/>
    <s v="Sulawesi, Maluku, North Maluku"/>
    <s v="CASH"/>
    <n v="33075522"/>
    <m/>
    <x v="4"/>
  </r>
  <r>
    <s v="SO0517"/>
    <s v="PS0017"/>
    <s v="ST0001"/>
    <x v="327"/>
    <s v="Jakarta"/>
    <s v="CASH"/>
    <n v="34433840"/>
    <m/>
    <x v="1"/>
  </r>
  <r>
    <s v="SO0518"/>
    <s v="PS0039"/>
    <s v="ST0003"/>
    <x v="327"/>
    <s v="Sumatera &amp; Kalimantan"/>
    <s v="CREDIT"/>
    <n v="340093950"/>
    <m/>
    <x v="0"/>
  </r>
  <r>
    <s v="SO0519"/>
    <s v="PS0036"/>
    <s v="ST0005"/>
    <x v="327"/>
    <s v="Bali, East &amp; West Nusa Tenggara"/>
    <s v="CREDIT"/>
    <n v="256545630"/>
    <m/>
    <x v="2"/>
  </r>
  <r>
    <s v="SO0520"/>
    <s v="PS0038"/>
    <s v="ST0004"/>
    <x v="328"/>
    <s v="Sulawesi, Maluku, North Maluku"/>
    <s v="CASH"/>
    <n v="140114040"/>
    <s v="The product is unavailable from the vendor or there has been a product replacement"/>
    <x v="4"/>
  </r>
  <r>
    <s v="SO0521"/>
    <s v="PS0048"/>
    <s v="ST0003"/>
    <x v="329"/>
    <s v="Sumatera &amp; Kalimantan"/>
    <s v="CASH"/>
    <n v="41880969"/>
    <m/>
    <x v="0"/>
  </r>
  <r>
    <s v="SO0522"/>
    <s v="PS0033"/>
    <s v="ST0005"/>
    <x v="330"/>
    <s v="Bali, East &amp; West Nusa Tenggara"/>
    <s v="CREDIT"/>
    <n v="576713370"/>
    <m/>
    <x v="2"/>
  </r>
  <r>
    <s v="SO0523"/>
    <s v="PS0035"/>
    <s v="ST0004"/>
    <x v="330"/>
    <s v="Sulawesi, Maluku, North Maluku"/>
    <s v="CREDIT"/>
    <n v="561398400"/>
    <m/>
    <x v="4"/>
  </r>
  <r>
    <s v="SO0524"/>
    <s v="PS0003"/>
    <s v="ST0003"/>
    <x v="331"/>
    <s v="Sumatera &amp; Kalimantan"/>
    <s v="CREDIT"/>
    <n v="981564100"/>
    <m/>
    <x v="0"/>
  </r>
  <r>
    <s v="SO0525"/>
    <s v="PS0040"/>
    <s v="ST0003"/>
    <x v="332"/>
    <s v="Sumatera &amp; Kalimantan"/>
    <s v="CREDIT"/>
    <n v="574852020"/>
    <m/>
    <x v="0"/>
  </r>
  <r>
    <s v="SO0526"/>
    <s v="PS0007"/>
    <s v="ST0001"/>
    <x v="333"/>
    <s v="Jakarta"/>
    <s v="CREDIT"/>
    <n v="320171360"/>
    <m/>
    <x v="1"/>
  </r>
  <r>
    <s v="SO0527"/>
    <s v="PS0033"/>
    <s v="ST0005"/>
    <x v="333"/>
    <s v="Bali, East &amp; West Nusa Tenggara"/>
    <s v="CASH"/>
    <n v="146022870"/>
    <m/>
    <x v="2"/>
  </r>
  <r>
    <s v="SO0528"/>
    <s v="PS0041"/>
    <s v="ST0001"/>
    <x v="334"/>
    <s v="Jakarta"/>
    <s v="CASH"/>
    <n v="242990250"/>
    <m/>
    <x v="1"/>
  </r>
  <r>
    <s v="SO0529"/>
    <s v="PS0009"/>
    <s v="ST0003"/>
    <x v="335"/>
    <s v="Sumatera &amp; Kalimantan"/>
    <s v="CASH"/>
    <n v="31297500"/>
    <m/>
    <x v="0"/>
  </r>
  <r>
    <s v="SO0530"/>
    <s v="PS0002"/>
    <s v="ST0002"/>
    <x v="336"/>
    <s v="Java"/>
    <s v="CREDIT"/>
    <n v="597542290"/>
    <m/>
    <x v="3"/>
  </r>
  <r>
    <s v="SO0531"/>
    <s v="PS0027"/>
    <s v="ST0004"/>
    <x v="337"/>
    <s v="Sulawesi, Maluku, North Maluku"/>
    <s v="CREDIT"/>
    <n v="309955260"/>
    <m/>
    <x v="4"/>
  </r>
  <r>
    <s v="SO0532"/>
    <s v="PS0009"/>
    <s v="ST0003"/>
    <x v="338"/>
    <s v="Sumatera &amp; Kalimantan"/>
    <s v="CASH"/>
    <n v="189428740"/>
    <s v="The product is unavailable from the vendor or there has been a product replacement"/>
    <x v="0"/>
  </r>
  <r>
    <s v="SO0533"/>
    <s v="PS0035"/>
    <s v="ST0004"/>
    <x v="339"/>
    <s v="Sulawesi, Maluku, North Maluku"/>
    <s v="CASH"/>
    <n v="82668250"/>
    <m/>
    <x v="4"/>
  </r>
  <r>
    <s v="SO0534"/>
    <s v="PS0016"/>
    <s v="ST0003"/>
    <x v="339"/>
    <s v="Sumatera &amp; Kalimantan"/>
    <s v="CASH"/>
    <n v="27198960"/>
    <m/>
    <x v="0"/>
  </r>
  <r>
    <s v="SO0535"/>
    <s v="PS0008"/>
    <s v="ST0004"/>
    <x v="339"/>
    <s v="Sulawesi, Maluku, North Maluku"/>
    <s v="CASH"/>
    <n v="207230000"/>
    <m/>
    <x v="4"/>
  </r>
  <r>
    <s v="SO0536"/>
    <s v="PS0008"/>
    <s v="ST0004"/>
    <x v="340"/>
    <s v="Sulawesi, Maluku, North Maluku"/>
    <s v="CREDIT"/>
    <n v="455817130"/>
    <m/>
    <x v="4"/>
  </r>
  <r>
    <s v="SO0537"/>
    <s v="PS0040"/>
    <s v="ST0003"/>
    <x v="341"/>
    <s v="Sumatera &amp; Kalimantan"/>
    <s v="CASH"/>
    <n v="70308230"/>
    <m/>
    <x v="0"/>
  </r>
  <r>
    <s v="SO0538"/>
    <s v="PS0013"/>
    <s v="ST0001"/>
    <x v="342"/>
    <s v="Jakarta"/>
    <s v="CASH"/>
    <n v="24569074"/>
    <m/>
    <x v="1"/>
  </r>
  <r>
    <s v="SO0539"/>
    <s v="PS0035"/>
    <s v="ST0004"/>
    <x v="343"/>
    <s v="Sulawesi, Maluku, North Maluku"/>
    <s v="CASH"/>
    <n v="36039010"/>
    <s v="The transaction agreement has undergone changes"/>
    <x v="4"/>
  </r>
  <r>
    <s v="SO0540"/>
    <s v="PS0043"/>
    <s v="ST0004"/>
    <x v="343"/>
    <s v="Sulawesi, Maluku, North Maluku"/>
    <s v="CREDIT"/>
    <n v="319158560"/>
    <m/>
    <x v="4"/>
  </r>
  <r>
    <s v="SO0541"/>
    <s v="PS0022"/>
    <s v="ST0004"/>
    <x v="344"/>
    <s v="Sulawesi, Maluku, North Maluku"/>
    <s v="CREDIT"/>
    <n v="692599490"/>
    <m/>
    <x v="4"/>
  </r>
  <r>
    <s v="SO0542"/>
    <s v="PS0031"/>
    <s v="ST0002"/>
    <x v="345"/>
    <s v="Java"/>
    <s v="CREDIT"/>
    <n v="989487270"/>
    <m/>
    <x v="3"/>
  </r>
  <r>
    <s v="SO0543"/>
    <s v="PS0047"/>
    <s v="ST0001"/>
    <x v="345"/>
    <s v="Jakarta"/>
    <s v="CASH"/>
    <n v="121244770"/>
    <m/>
    <x v="1"/>
  </r>
  <r>
    <s v="SO0544"/>
    <s v="PS0044"/>
    <s v="ST0004"/>
    <x v="346"/>
    <s v="Sulawesi, Maluku, North Maluku"/>
    <s v="CREDIT"/>
    <n v="338781560"/>
    <m/>
    <x v="4"/>
  </r>
  <r>
    <s v="SO0545"/>
    <s v="PS0023"/>
    <s v="ST0003"/>
    <x v="346"/>
    <s v="Sumatera &amp; Kalimantan"/>
    <s v="CASH"/>
    <n v="160186460"/>
    <m/>
    <x v="0"/>
  </r>
  <r>
    <s v="SO0546"/>
    <s v="PS0032"/>
    <s v="ST0004"/>
    <x v="347"/>
    <s v="Sulawesi, Maluku, North Maluku"/>
    <s v="CASH"/>
    <n v="100156980"/>
    <m/>
    <x v="4"/>
  </r>
  <r>
    <s v="SO0547"/>
    <s v="PS0034"/>
    <s v="ST0001"/>
    <x v="348"/>
    <s v="Jakarta"/>
    <s v="CASH"/>
    <n v="27202850"/>
    <s v="The transaction agreement has undergone changes"/>
    <x v="1"/>
  </r>
  <r>
    <s v="SO0548"/>
    <s v="PS0039"/>
    <s v="ST0003"/>
    <x v="349"/>
    <s v="Sumatera &amp; Kalimantan"/>
    <s v="CREDIT"/>
    <n v="495578300"/>
    <m/>
    <x v="0"/>
  </r>
  <r>
    <s v="SO0549"/>
    <s v="PS0027"/>
    <s v="ST0004"/>
    <x v="349"/>
    <s v="Sulawesi, Maluku, North Maluku"/>
    <s v="CASH"/>
    <n v="174592080"/>
    <m/>
    <x v="4"/>
  </r>
  <r>
    <s v="SO0550"/>
    <s v="PS0002"/>
    <s v="ST0002"/>
    <x v="350"/>
    <s v="Java"/>
    <s v="CASH"/>
    <n v="138945100"/>
    <m/>
    <x v="3"/>
  </r>
  <r>
    <s v="SO0551"/>
    <s v="PS0016"/>
    <s v="ST0003"/>
    <x v="350"/>
    <s v="Sumatera &amp; Kalimantan"/>
    <s v="CASH"/>
    <n v="31479270"/>
    <m/>
    <x v="0"/>
  </r>
  <r>
    <s v="SO0552"/>
    <s v="PS0029"/>
    <s v="ST0004"/>
    <x v="350"/>
    <s v="Sulawesi, Maluku, North Maluku"/>
    <s v="CREDIT"/>
    <n v="312272180"/>
    <s v="The transaction agreement has undergone changes"/>
    <x v="4"/>
  </r>
  <r>
    <s v="SO0553"/>
    <s v="PS0034"/>
    <s v="ST0001"/>
    <x v="351"/>
    <s v="Jakarta"/>
    <s v="CASH"/>
    <n v="10261610"/>
    <m/>
    <x v="1"/>
  </r>
  <r>
    <s v="SO0554"/>
    <s v="PS0034"/>
    <s v="ST0001"/>
    <x v="351"/>
    <s v="Jakarta"/>
    <s v="CASH"/>
    <n v="37977030"/>
    <m/>
    <x v="1"/>
  </r>
  <r>
    <s v="SO0555"/>
    <s v="PS0007"/>
    <s v="ST0001"/>
    <x v="352"/>
    <s v="Jakarta"/>
    <s v="CREDIT"/>
    <n v="323808100"/>
    <m/>
    <x v="1"/>
  </r>
  <r>
    <s v="SO0556"/>
    <s v="PS0046"/>
    <s v="ST0003"/>
    <x v="352"/>
    <s v="Sumatera &amp; Kalimantan"/>
    <s v="CASH"/>
    <n v="215517950"/>
    <m/>
    <x v="0"/>
  </r>
  <r>
    <s v="SO0557"/>
    <s v="PS0045"/>
    <s v="ST0005"/>
    <x v="353"/>
    <s v="Bali, East &amp; West Nusa Tenggara"/>
    <s v="CASH"/>
    <n v="79064950"/>
    <m/>
    <x v="2"/>
  </r>
  <r>
    <s v="SO0558"/>
    <s v="PS0029"/>
    <s v="ST0004"/>
    <x v="353"/>
    <s v="Sulawesi, Maluku, North Maluku"/>
    <s v="CASH"/>
    <n v="38832924"/>
    <m/>
    <x v="4"/>
  </r>
  <r>
    <s v="SO0559"/>
    <s v="PS0024"/>
    <s v="ST0001"/>
    <x v="353"/>
    <s v="Jakarta"/>
    <s v="CASH"/>
    <n v="36748380"/>
    <m/>
    <x v="1"/>
  </r>
  <r>
    <s v="SO0560"/>
    <s v="PS0025"/>
    <s v="ST0003"/>
    <x v="354"/>
    <s v="Sumatera &amp; Kalimantan"/>
    <s v="CASH"/>
    <n v="125845600"/>
    <m/>
    <x v="0"/>
  </r>
  <r>
    <s v="SO0561"/>
    <s v="PS0039"/>
    <s v="ST0003"/>
    <x v="355"/>
    <s v="Sumatera &amp; Kalimantan"/>
    <s v="CASH"/>
    <n v="148364970"/>
    <m/>
    <x v="0"/>
  </r>
  <r>
    <s v="SO0562"/>
    <s v="PS0050"/>
    <s v="ST0004"/>
    <x v="355"/>
    <s v="Sulawesi, Maluku, North Maluku"/>
    <s v="CASH"/>
    <n v="50237520"/>
    <m/>
    <x v="4"/>
  </r>
  <r>
    <s v="SO0563"/>
    <s v="PS0039"/>
    <s v="ST0003"/>
    <x v="355"/>
    <s v="Sumatera &amp; Kalimantan"/>
    <s v="CREDIT"/>
    <n v="706752360"/>
    <s v="The transaction agreement has undergone changes"/>
    <x v="0"/>
  </r>
  <r>
    <s v="SO0564"/>
    <s v="PS0031"/>
    <s v="ST0002"/>
    <x v="355"/>
    <s v="Java"/>
    <s v="CREDIT"/>
    <n v="782646120"/>
    <s v="The transaction agreement has undergone changes"/>
    <x v="3"/>
  </r>
  <r>
    <s v="SO0565"/>
    <s v="PS0043"/>
    <s v="ST0004"/>
    <x v="356"/>
    <s v="Sulawesi, Maluku, North Maluku"/>
    <s v="CREDIT"/>
    <n v="298741830"/>
    <m/>
    <x v="4"/>
  </r>
  <r>
    <s v="SO0566"/>
    <s v="PS0034"/>
    <s v="ST0001"/>
    <x v="357"/>
    <s v="Jakarta"/>
    <s v="CASH"/>
    <n v="45604410"/>
    <m/>
    <x v="1"/>
  </r>
  <r>
    <s v="SO0567"/>
    <s v="PS0004"/>
    <s v="ST0001"/>
    <x v="357"/>
    <s v="Jakarta"/>
    <s v="CREDIT"/>
    <n v="769614390"/>
    <m/>
    <x v="1"/>
  </r>
  <r>
    <s v="SO0568"/>
    <s v="PS0018"/>
    <s v="ST0002"/>
    <x v="357"/>
    <s v="Java"/>
    <s v="CASH"/>
    <n v="28001340"/>
    <s v="The transaction agreement has undergone changes"/>
    <x v="3"/>
  </r>
  <r>
    <s v="SO0569"/>
    <s v="PS0033"/>
    <s v="ST0005"/>
    <x v="358"/>
    <s v="Bali, East &amp; West Nusa Tenggara"/>
    <s v="CASH"/>
    <n v="71586250"/>
    <m/>
    <x v="2"/>
  </r>
  <r>
    <s v="SO0570"/>
    <s v="PS0034"/>
    <s v="ST0001"/>
    <x v="359"/>
    <s v="Jakarta"/>
    <s v="CREDIT"/>
    <n v="766102390"/>
    <m/>
    <x v="1"/>
  </r>
  <r>
    <s v="SO0571"/>
    <s v="PS0022"/>
    <s v="ST0004"/>
    <x v="359"/>
    <s v="Sulawesi, Maluku, North Maluku"/>
    <s v="CREDIT"/>
    <n v="237471230"/>
    <m/>
    <x v="4"/>
  </r>
  <r>
    <s v="SO0572"/>
    <s v="PS0032"/>
    <s v="ST0004"/>
    <x v="360"/>
    <s v="Sulawesi, Maluku, North Maluku"/>
    <s v="CASH"/>
    <n v="28464870"/>
    <m/>
    <x v="4"/>
  </r>
  <r>
    <s v="SO0573"/>
    <s v="PS0012"/>
    <s v="ST0003"/>
    <x v="360"/>
    <s v="Sumatera &amp; Kalimantan"/>
    <s v="CREDIT"/>
    <n v="584621160"/>
    <m/>
    <x v="0"/>
  </r>
  <r>
    <s v="SO0574"/>
    <s v="PS0041"/>
    <s v="ST0001"/>
    <x v="361"/>
    <s v="Jakarta"/>
    <s v="CREDIT"/>
    <n v="322981730"/>
    <s v="The product is unavailable from the vendor or there has been a product replacement"/>
    <x v="1"/>
  </r>
  <r>
    <s v="SO0575"/>
    <s v="PS0037"/>
    <s v="ST0002"/>
    <x v="362"/>
    <s v="Java"/>
    <s v="CASH"/>
    <n v="73200000"/>
    <m/>
    <x v="3"/>
  </r>
  <r>
    <s v="SO0576"/>
    <s v="PS0026"/>
    <s v="ST0004"/>
    <x v="363"/>
    <s v="Sulawesi, Maluku, North Maluku"/>
    <s v="CASH"/>
    <n v="66637450"/>
    <m/>
    <x v="4"/>
  </r>
  <r>
    <s v="SO0577"/>
    <s v="PS0044"/>
    <s v="ST0004"/>
    <x v="364"/>
    <s v="Sulawesi, Maluku, North Maluku"/>
    <s v="CREDIT"/>
    <n v="643499940"/>
    <m/>
    <x v="4"/>
  </r>
  <r>
    <s v="SO0578"/>
    <s v="PS0012"/>
    <s v="ST0003"/>
    <x v="365"/>
    <s v="Sumatera &amp; Kalimantan"/>
    <s v="CREDIT"/>
    <n v="381646662"/>
    <m/>
    <x v="0"/>
  </r>
  <r>
    <s v="SO0579"/>
    <s v="PS0046"/>
    <s v="ST0003"/>
    <x v="366"/>
    <s v="Sumatera &amp; Kalimantan"/>
    <s v="CREDIT"/>
    <n v="436417610"/>
    <s v="The product is unavailable from the vendor or there has been a product replacement"/>
    <x v="0"/>
  </r>
  <r>
    <s v="SO0580"/>
    <s v="PS0020"/>
    <s v="ST0004"/>
    <x v="367"/>
    <s v="Sulawesi, Maluku, North Maluku"/>
    <s v="CASH"/>
    <n v="12236940"/>
    <m/>
    <x v="4"/>
  </r>
  <r>
    <s v="SO0581"/>
    <s v="PS0041"/>
    <s v="ST0001"/>
    <x v="367"/>
    <s v="Jakarta"/>
    <s v="CASH"/>
    <n v="32556153"/>
    <m/>
    <x v="1"/>
  </r>
  <r>
    <s v="SO0582"/>
    <s v="PS0021"/>
    <s v="ST0001"/>
    <x v="368"/>
    <s v="Jakarta"/>
    <s v="CASH"/>
    <n v="223239010"/>
    <m/>
    <x v="1"/>
  </r>
  <r>
    <s v="SO0583"/>
    <s v="PS0037"/>
    <s v="ST0002"/>
    <x v="368"/>
    <s v="Java"/>
    <s v="CASH"/>
    <n v="31888080.000000004"/>
    <m/>
    <x v="3"/>
  </r>
  <r>
    <s v="SO0584"/>
    <s v="PS0037"/>
    <s v="ST0002"/>
    <x v="368"/>
    <s v="Java"/>
    <s v="CASH"/>
    <n v="12786150"/>
    <m/>
    <x v="3"/>
  </r>
  <r>
    <s v="SO0585"/>
    <s v="PS0028"/>
    <s v="ST0005"/>
    <x v="369"/>
    <s v="Bali, East &amp; West Nusa Tenggara"/>
    <s v="CASH"/>
    <n v="119694800"/>
    <m/>
    <x v="2"/>
  </r>
  <r>
    <s v="SO0586"/>
    <s v="PS0008"/>
    <s v="ST0004"/>
    <x v="369"/>
    <s v="Sulawesi, Maluku, North Maluku"/>
    <s v="CASH"/>
    <n v="16897440"/>
    <m/>
    <x v="4"/>
  </r>
  <r>
    <s v="SO0587"/>
    <s v="PS0008"/>
    <s v="ST0004"/>
    <x v="369"/>
    <s v="Sulawesi, Maluku, North Maluku"/>
    <s v="CREDIT"/>
    <n v="263493360"/>
    <s v="Partner Store canceled the order"/>
    <x v="4"/>
  </r>
  <r>
    <s v="SO0588"/>
    <s v="PS0009"/>
    <s v="ST0003"/>
    <x v="370"/>
    <s v="Sumatera &amp; Kalimantan"/>
    <s v="CASH"/>
    <n v="141790620"/>
    <m/>
    <x v="0"/>
  </r>
  <r>
    <s v="SO0589"/>
    <s v="PS0049"/>
    <s v="ST0004"/>
    <x v="371"/>
    <s v="Sulawesi, Maluku, North Maluku"/>
    <s v="CASH"/>
    <n v="73889380"/>
    <s v="The product is unavailable from the vendor or there has been a product replacement"/>
    <x v="4"/>
  </r>
  <r>
    <s v="SO0590"/>
    <s v="PS0036"/>
    <s v="ST0005"/>
    <x v="372"/>
    <s v="Bali, East &amp; West Nusa Tenggara"/>
    <s v="CASH"/>
    <n v="96615016"/>
    <s v="The product is unavailable from the vendor or there has been a product replacement"/>
    <x v="2"/>
  </r>
  <r>
    <s v="SO0591"/>
    <s v="PS0016"/>
    <s v="ST0003"/>
    <x v="373"/>
    <s v="Sumatera &amp; Kalimantan"/>
    <s v="CASH"/>
    <n v="17347000"/>
    <m/>
    <x v="0"/>
  </r>
  <r>
    <s v="SO0592"/>
    <s v="PS0012"/>
    <s v="ST0003"/>
    <x v="373"/>
    <s v="Sumatera &amp; Kalimantan"/>
    <s v="CREDIT"/>
    <n v="268924890"/>
    <m/>
    <x v="0"/>
  </r>
  <r>
    <s v="SO0593"/>
    <s v="PS0027"/>
    <s v="ST0004"/>
    <x v="374"/>
    <s v="Sulawesi, Maluku, North Maluku"/>
    <s v="CASH"/>
    <n v="65189950"/>
    <m/>
    <x v="4"/>
  </r>
  <r>
    <s v="SO0594"/>
    <s v="PS0027"/>
    <s v="ST0004"/>
    <x v="374"/>
    <s v="Sulawesi, Maluku, North Maluku"/>
    <s v="CASH"/>
    <n v="28053690"/>
    <s v="Partner Store canceled the order"/>
    <x v="4"/>
  </r>
  <r>
    <s v="SO0595"/>
    <s v="PS0041"/>
    <s v="ST0001"/>
    <x v="375"/>
    <s v="Jakarta"/>
    <s v="CASH"/>
    <n v="152288840"/>
    <s v="The product is unavailable from the vendor or there has been a product replacement"/>
    <x v="1"/>
  </r>
  <r>
    <s v="SO0596"/>
    <s v="PS0031"/>
    <s v="ST0002"/>
    <x v="376"/>
    <s v="Java"/>
    <s v="CREDIT"/>
    <n v="753146848"/>
    <m/>
    <x v="3"/>
  </r>
  <r>
    <s v="SO0597"/>
    <s v="PS0037"/>
    <s v="ST0002"/>
    <x v="376"/>
    <s v="Java"/>
    <s v="CREDIT"/>
    <n v="475476370"/>
    <m/>
    <x v="3"/>
  </r>
  <r>
    <s v="SO0598"/>
    <s v="PS0003"/>
    <s v="ST0003"/>
    <x v="377"/>
    <s v="Sumatera &amp; Kalimantan"/>
    <s v="CREDIT"/>
    <n v="906069320"/>
    <s v="The transaction agreement has undergone changes"/>
    <x v="0"/>
  </r>
  <r>
    <s v="SO0599"/>
    <s v="PS0028"/>
    <s v="ST0005"/>
    <x v="378"/>
    <s v="Bali, East &amp; West Nusa Tenggara"/>
    <s v="CREDIT"/>
    <n v="774261840"/>
    <m/>
    <x v="2"/>
  </r>
  <r>
    <s v="SO0600"/>
    <s v="PS0018"/>
    <s v="ST0002"/>
    <x v="379"/>
    <s v="Java"/>
    <s v="CASH"/>
    <n v="32892530"/>
    <m/>
    <x v="3"/>
  </r>
  <r>
    <s v="SO0601"/>
    <s v="PS0023"/>
    <s v="ST0003"/>
    <x v="379"/>
    <s v="Sumatera &amp; Kalimantan"/>
    <s v="CASH"/>
    <n v="50847720"/>
    <m/>
    <x v="0"/>
  </r>
  <r>
    <s v="SO0602"/>
    <s v="PS0034"/>
    <s v="ST0001"/>
    <x v="380"/>
    <s v="Jakarta"/>
    <s v="CASH"/>
    <n v="11959200"/>
    <m/>
    <x v="1"/>
  </r>
  <r>
    <s v="SO0603"/>
    <s v="PS0019"/>
    <s v="ST0005"/>
    <x v="380"/>
    <s v="Bali, East &amp; West Nusa Tenggara"/>
    <s v="CASH"/>
    <n v="187848390"/>
    <m/>
    <x v="2"/>
  </r>
  <r>
    <s v="SO0604"/>
    <s v="PS0016"/>
    <s v="ST0003"/>
    <x v="381"/>
    <s v="Sumatera &amp; Kalimantan"/>
    <s v="CREDIT"/>
    <n v="413246280"/>
    <s v="The product is unavailable from the vendor or there has been a product replacement"/>
    <x v="0"/>
  </r>
  <r>
    <s v="SO0605"/>
    <s v="PS0020"/>
    <s v="ST0004"/>
    <x v="382"/>
    <s v="Sulawesi, Maluku, North Maluku"/>
    <s v="CREDIT"/>
    <n v="289564490"/>
    <m/>
    <x v="4"/>
  </r>
  <r>
    <s v="SO0606"/>
    <s v="PS0004"/>
    <s v="ST0001"/>
    <x v="382"/>
    <s v="Jakarta"/>
    <s v="CASH"/>
    <n v="140355660"/>
    <s v="The product is unavailable from the vendor or there has been a product replacement"/>
    <x v="1"/>
  </r>
  <r>
    <s v="SO0607"/>
    <s v="PS0043"/>
    <s v="ST0004"/>
    <x v="383"/>
    <s v="Sulawesi, Maluku, North Maluku"/>
    <s v="CREDIT"/>
    <n v="697134740"/>
    <m/>
    <x v="4"/>
  </r>
  <r>
    <s v="SO0608"/>
    <s v="PS0010"/>
    <s v="ST0001"/>
    <x v="384"/>
    <s v="Jakarta"/>
    <s v="CREDIT"/>
    <n v="723540090"/>
    <m/>
    <x v="1"/>
  </r>
  <r>
    <s v="SO0609"/>
    <s v="PS0032"/>
    <s v="ST0004"/>
    <x v="384"/>
    <s v="Sulawesi, Maluku, North Maluku"/>
    <s v="CASH"/>
    <n v="204669210"/>
    <m/>
    <x v="4"/>
  </r>
  <r>
    <s v="SO0610"/>
    <s v="PS0018"/>
    <s v="ST0002"/>
    <x v="385"/>
    <s v="Java"/>
    <s v="CASH"/>
    <n v="95288150"/>
    <m/>
    <x v="3"/>
  </r>
  <r>
    <s v="SO0611"/>
    <s v="PS0045"/>
    <s v="ST0005"/>
    <x v="386"/>
    <s v="Bali, East &amp; West Nusa Tenggara"/>
    <s v="CREDIT"/>
    <n v="549704000"/>
    <m/>
    <x v="2"/>
  </r>
  <r>
    <s v="SO0612"/>
    <s v="PS0016"/>
    <s v="ST0003"/>
    <x v="387"/>
    <s v="Sumatera &amp; Kalimantan"/>
    <s v="CASH"/>
    <n v="53232166"/>
    <m/>
    <x v="0"/>
  </r>
  <r>
    <s v="SO0613"/>
    <s v="PS0021"/>
    <s v="ST0001"/>
    <x v="387"/>
    <s v="Jakarta"/>
    <s v="CREDIT"/>
    <n v="620049310"/>
    <m/>
    <x v="1"/>
  </r>
  <r>
    <s v="SO0614"/>
    <s v="PS0011"/>
    <s v="ST0002"/>
    <x v="388"/>
    <s v="Java"/>
    <s v="CASH"/>
    <n v="153844767"/>
    <m/>
    <x v="3"/>
  </r>
  <r>
    <s v="SO0615"/>
    <s v="PS0024"/>
    <s v="ST0001"/>
    <x v="388"/>
    <s v="Jakarta"/>
    <s v="CASH"/>
    <n v="78036900"/>
    <m/>
    <x v="1"/>
  </r>
  <r>
    <s v="SO0616"/>
    <s v="PS0045"/>
    <s v="ST0005"/>
    <x v="389"/>
    <s v="Bali, East &amp; West Nusa Tenggara"/>
    <s v="CASH"/>
    <n v="165172200"/>
    <m/>
    <x v="2"/>
  </r>
  <r>
    <s v="SO0617"/>
    <s v="PS0050"/>
    <s v="ST0004"/>
    <x v="390"/>
    <s v="Sulawesi, Maluku, North Maluku"/>
    <s v="CASH"/>
    <n v="37852500"/>
    <s v="The transaction agreement has undergone changes"/>
    <x v="4"/>
  </r>
  <r>
    <s v="SO0618"/>
    <s v="PS0036"/>
    <s v="ST0005"/>
    <x v="390"/>
    <s v="Bali, East &amp; West Nusa Tenggara"/>
    <s v="CREDIT"/>
    <n v="432394000"/>
    <m/>
    <x v="2"/>
  </r>
  <r>
    <s v="SO0619"/>
    <s v="PS0045"/>
    <s v="ST0005"/>
    <x v="390"/>
    <s v="Bali, East &amp; West Nusa Tenggara"/>
    <s v="CASH"/>
    <n v="21584280"/>
    <s v="Partner Store canceled the order"/>
    <x v="2"/>
  </r>
  <r>
    <s v="SO0620"/>
    <s v="PS0026"/>
    <s v="ST0004"/>
    <x v="391"/>
    <s v="Sulawesi, Maluku, North Maluku"/>
    <s v="CASH"/>
    <n v="30330250"/>
    <m/>
    <x v="4"/>
  </r>
  <r>
    <s v="SO0621"/>
    <s v="PS0043"/>
    <s v="ST0004"/>
    <x v="391"/>
    <s v="Sulawesi, Maluku, North Maluku"/>
    <s v="CASH"/>
    <n v="48241680"/>
    <m/>
    <x v="4"/>
  </r>
  <r>
    <s v="SO0622"/>
    <s v="PS0040"/>
    <s v="ST0003"/>
    <x v="391"/>
    <s v="Sumatera &amp; Kalimantan"/>
    <s v="CASH"/>
    <n v="231435060"/>
    <m/>
    <x v="0"/>
  </r>
  <r>
    <s v="SO0623"/>
    <s v="PS0027"/>
    <s v="ST0004"/>
    <x v="392"/>
    <s v="Sulawesi, Maluku, North Maluku"/>
    <s v="CREDIT"/>
    <n v="334301250"/>
    <m/>
    <x v="4"/>
  </r>
  <r>
    <s v="SO0624"/>
    <s v="PS0039"/>
    <s v="ST0003"/>
    <x v="393"/>
    <s v="Sumatera &amp; Kalimantan"/>
    <s v="CREDIT"/>
    <n v="267482270.00000003"/>
    <m/>
    <x v="0"/>
  </r>
  <r>
    <s v="SO0625"/>
    <s v="PS0040"/>
    <s v="ST0003"/>
    <x v="394"/>
    <s v="Sumatera &amp; Kalimantan"/>
    <s v="CASH"/>
    <n v="170164750"/>
    <m/>
    <x v="0"/>
  </r>
  <r>
    <s v="SO0626"/>
    <s v="PS0022"/>
    <s v="ST0004"/>
    <x v="395"/>
    <s v="Sulawesi, Maluku, North Maluku"/>
    <s v="CREDIT"/>
    <n v="510373780"/>
    <m/>
    <x v="4"/>
  </r>
  <r>
    <s v="SO0627"/>
    <s v="PS0002"/>
    <s v="ST0002"/>
    <x v="396"/>
    <s v="Java"/>
    <s v="CREDIT"/>
    <n v="308202980"/>
    <m/>
    <x v="3"/>
  </r>
  <r>
    <s v="SO0628"/>
    <s v="PS0039"/>
    <s v="ST0003"/>
    <x v="397"/>
    <s v="Sumatera &amp; Kalimantan"/>
    <s v="CREDIT"/>
    <n v="383492980"/>
    <m/>
    <x v="0"/>
  </r>
  <r>
    <s v="SO0629"/>
    <s v="PS0017"/>
    <s v="ST0001"/>
    <x v="398"/>
    <s v="Jakarta"/>
    <s v="CASH"/>
    <n v="237464316"/>
    <m/>
    <x v="1"/>
  </r>
  <r>
    <s v="SO0630"/>
    <s v="PS0043"/>
    <s v="ST0004"/>
    <x v="399"/>
    <s v="Sulawesi, Maluku, North Maluku"/>
    <s v="CASH"/>
    <n v="153748320"/>
    <m/>
    <x v="4"/>
  </r>
  <r>
    <s v="SO0631"/>
    <s v="PS0036"/>
    <s v="ST0005"/>
    <x v="400"/>
    <s v="Bali, East &amp; West Nusa Tenggara"/>
    <s v="CASH"/>
    <n v="185151040"/>
    <m/>
    <x v="2"/>
  </r>
  <r>
    <s v="SO0632"/>
    <s v="PS0018"/>
    <s v="ST0002"/>
    <x v="401"/>
    <s v="Java"/>
    <s v="CREDIT"/>
    <n v="777612460"/>
    <s v="transaction as agreed with the vendor"/>
    <x v="3"/>
  </r>
  <r>
    <s v="SO0633"/>
    <s v="PS0003"/>
    <s v="ST0003"/>
    <x v="402"/>
    <s v="Sumatera &amp; Kalimantan"/>
    <s v="CREDIT"/>
    <n v="847354060"/>
    <m/>
    <x v="0"/>
  </r>
  <r>
    <s v="SO0634"/>
    <s v="PS0022"/>
    <s v="ST0004"/>
    <x v="402"/>
    <s v="Sulawesi, Maluku, North Maluku"/>
    <s v="CASH"/>
    <n v="27190650"/>
    <m/>
    <x v="4"/>
  </r>
  <r>
    <s v="SO0635"/>
    <s v="PS0001"/>
    <s v="ST0005"/>
    <x v="403"/>
    <s v="Bali, East &amp; West Nusa Tenggara"/>
    <s v="CREDIT"/>
    <n v="341345130"/>
    <m/>
    <x v="2"/>
  </r>
  <r>
    <s v="SO0636"/>
    <s v="PS0029"/>
    <s v="ST0004"/>
    <x v="404"/>
    <s v="Sulawesi, Maluku, North Maluku"/>
    <s v="CREDIT"/>
    <n v="299106360"/>
    <m/>
    <x v="4"/>
  </r>
  <r>
    <s v="SO0637"/>
    <s v="PS0010"/>
    <s v="ST0001"/>
    <x v="405"/>
    <s v="Jakarta"/>
    <s v="CASH"/>
    <n v="100862630"/>
    <m/>
    <x v="1"/>
  </r>
  <r>
    <s v="SO0638"/>
    <s v="PS0036"/>
    <s v="ST0005"/>
    <x v="405"/>
    <s v="Bali, East &amp; West Nusa Tenggara"/>
    <s v="CASH"/>
    <n v="61624752"/>
    <s v="The product is unavailable from the vendor or there has been a product replacement"/>
    <x v="2"/>
  </r>
  <r>
    <s v="SO0639"/>
    <s v="PS0003"/>
    <s v="ST0003"/>
    <x v="406"/>
    <s v="Sumatera &amp; Kalimantan"/>
    <s v="CASH"/>
    <n v="160263800"/>
    <m/>
    <x v="0"/>
  </r>
  <r>
    <s v="SO0640"/>
    <s v="PS0050"/>
    <s v="ST0004"/>
    <x v="407"/>
    <s v="Sulawesi, Maluku, North Maluku"/>
    <s v="CREDIT"/>
    <n v="377834240"/>
    <s v="Partner Store canceled the order"/>
    <x v="4"/>
  </r>
  <r>
    <s v="SO0641"/>
    <s v="PS0037"/>
    <s v="ST0002"/>
    <x v="408"/>
    <s v="Java"/>
    <s v="CASH"/>
    <n v="28037600"/>
    <m/>
    <x v="3"/>
  </r>
  <r>
    <s v="SO0642"/>
    <s v="PS0021"/>
    <s v="ST0001"/>
    <x v="408"/>
    <s v="Jakarta"/>
    <s v="CASH"/>
    <n v="24375575"/>
    <m/>
    <x v="1"/>
  </r>
  <r>
    <s v="SO0643"/>
    <s v="PS0046"/>
    <s v="ST0003"/>
    <x v="409"/>
    <s v="Sumatera &amp; Kalimantan"/>
    <s v="CREDIT"/>
    <n v="500863890"/>
    <m/>
    <x v="0"/>
  </r>
  <r>
    <s v="SO0644"/>
    <s v="PS0017"/>
    <s v="ST0001"/>
    <x v="410"/>
    <s v="Jakarta"/>
    <s v="CASH"/>
    <n v="25301920"/>
    <m/>
    <x v="1"/>
  </r>
  <r>
    <s v="SO0645"/>
    <s v="PS0048"/>
    <s v="ST0003"/>
    <x v="411"/>
    <s v="Sumatera &amp; Kalimantan"/>
    <s v="CASH"/>
    <n v="160051710"/>
    <m/>
    <x v="0"/>
  </r>
  <r>
    <s v="SO0646"/>
    <s v="PS0031"/>
    <s v="ST0002"/>
    <x v="411"/>
    <s v="Java"/>
    <s v="CASH"/>
    <n v="192581520"/>
    <s v="The transaction agreement has undergone changes"/>
    <x v="3"/>
  </r>
  <r>
    <s v="SO0647"/>
    <s v="PS0007"/>
    <s v="ST0001"/>
    <x v="411"/>
    <s v="Jakarta"/>
    <s v="CASH"/>
    <n v="13458240"/>
    <s v="Partner Store canceled the order"/>
    <x v="1"/>
  </r>
  <r>
    <s v="SO0648"/>
    <s v="PS0013"/>
    <s v="ST0001"/>
    <x v="412"/>
    <s v="Jakarta"/>
    <s v="CASH"/>
    <n v="133854110"/>
    <m/>
    <x v="1"/>
  </r>
  <r>
    <s v="SO0649"/>
    <s v="PS0021"/>
    <s v="ST0001"/>
    <x v="413"/>
    <s v="Jakarta"/>
    <s v="CREDIT"/>
    <n v="297750470"/>
    <s v="The product is unavailable from the vendor or there has been a product replacement"/>
    <x v="1"/>
  </r>
  <r>
    <s v="SO0650"/>
    <s v="PS0026"/>
    <s v="ST0004"/>
    <x v="414"/>
    <s v="Sulawesi, Maluku, North Maluku"/>
    <s v="CREDIT"/>
    <n v="329445090"/>
    <m/>
    <x v="4"/>
  </r>
  <r>
    <s v="SO0651"/>
    <s v="PS0017"/>
    <s v="ST0001"/>
    <x v="415"/>
    <s v="Jakarta"/>
    <s v="CASH"/>
    <n v="87111010"/>
    <s v="The transaction agreement has undergone changes"/>
    <x v="1"/>
  </r>
  <r>
    <s v="SO0652"/>
    <s v="PS0050"/>
    <s v="ST0004"/>
    <x v="416"/>
    <s v="Sulawesi, Maluku, North Maluku"/>
    <s v="CREDIT"/>
    <n v="596716000"/>
    <s v="The product is unavailable from the vendor or there has been a product replacement"/>
    <x v="4"/>
  </r>
  <r>
    <s v="SO0653"/>
    <s v="PS0015"/>
    <s v="ST0004"/>
    <x v="417"/>
    <s v="Sulawesi, Maluku, North Maluku"/>
    <s v="CREDIT"/>
    <n v="462918120"/>
    <m/>
    <x v="4"/>
  </r>
  <r>
    <s v="SO0654"/>
    <s v="PS0049"/>
    <s v="ST0004"/>
    <x v="417"/>
    <s v="Sulawesi, Maluku, North Maluku"/>
    <s v="CREDIT"/>
    <n v="458407850"/>
    <m/>
    <x v="4"/>
  </r>
  <r>
    <s v="SO0655"/>
    <s v="PS0014"/>
    <s v="ST0003"/>
    <x v="418"/>
    <s v="Sumatera &amp; Kalimantan"/>
    <s v="CREDIT"/>
    <n v="686829600"/>
    <s v="The transaction agreement has undergone changes"/>
    <x v="0"/>
  </r>
  <r>
    <s v="SO0656"/>
    <s v="PS0009"/>
    <s v="ST0003"/>
    <x v="418"/>
    <s v="Sumatera &amp; Kalimantan"/>
    <s v="CASH"/>
    <n v="9306000"/>
    <s v="Partner Store canceled the order"/>
    <x v="0"/>
  </r>
  <r>
    <s v="SO0657"/>
    <s v="PS0031"/>
    <s v="ST0002"/>
    <x v="419"/>
    <s v="Java"/>
    <s v="CREDIT"/>
    <n v="507346350"/>
    <m/>
    <x v="3"/>
  </r>
  <r>
    <s v="SO0658"/>
    <s v="PS0020"/>
    <s v="ST0004"/>
    <x v="419"/>
    <s v="Sulawesi, Maluku, North Maluku"/>
    <s v="CASH"/>
    <n v="131293400"/>
    <s v="The product is unavailable from the vendor or there has been a product replacement"/>
    <x v="4"/>
  </r>
  <r>
    <s v="SO0659"/>
    <s v="PS0010"/>
    <s v="ST0001"/>
    <x v="420"/>
    <s v="Jakarta"/>
    <s v="CASH"/>
    <n v="52314090"/>
    <s v="The transaction agreement has undergone changes"/>
    <x v="1"/>
  </r>
  <r>
    <s v="SO0660"/>
    <s v="PS0029"/>
    <s v="ST0004"/>
    <x v="421"/>
    <s v="Sulawesi, Maluku, North Maluku"/>
    <s v="CASH"/>
    <n v="202870110"/>
    <m/>
    <x v="4"/>
  </r>
  <r>
    <s v="SO0661"/>
    <s v="PS0009"/>
    <s v="ST0003"/>
    <x v="421"/>
    <s v="Sumatera &amp; Kalimantan"/>
    <s v="CREDIT"/>
    <n v="1094558090"/>
    <s v="Partner Store canceled the order"/>
    <x v="0"/>
  </r>
  <r>
    <s v="SO0662"/>
    <s v="PS0026"/>
    <s v="ST0004"/>
    <x v="422"/>
    <s v="Sulawesi, Maluku, North Maluku"/>
    <s v="CREDIT"/>
    <n v="690046750"/>
    <s v="transaction as agreed with the vendor"/>
    <x v="4"/>
  </r>
  <r>
    <s v="SO0663"/>
    <s v="PS0050"/>
    <s v="ST0004"/>
    <x v="422"/>
    <s v="Sulawesi, Maluku, North Maluku"/>
    <s v="CREDIT"/>
    <n v="303438540"/>
    <m/>
    <x v="4"/>
  </r>
  <r>
    <s v="SO0664"/>
    <s v="PS0021"/>
    <s v="ST0001"/>
    <x v="422"/>
    <s v="Jakarta"/>
    <s v="CASH"/>
    <n v="100126350"/>
    <m/>
    <x v="1"/>
  </r>
  <r>
    <s v="SO0665"/>
    <s v="PS0006"/>
    <s v="ST0003"/>
    <x v="423"/>
    <s v="Sumatera &amp; Kalimantan"/>
    <s v="CREDIT"/>
    <n v="439462920"/>
    <s v="The transaction agreement has undergone changes"/>
    <x v="0"/>
  </r>
  <r>
    <s v="SO0666"/>
    <s v="PS0045"/>
    <s v="ST0005"/>
    <x v="424"/>
    <s v="Bali, East &amp; West Nusa Tenggara"/>
    <s v="CREDIT"/>
    <n v="398362130"/>
    <m/>
    <x v="2"/>
  </r>
  <r>
    <s v="SO0667"/>
    <s v="PS0022"/>
    <s v="ST0004"/>
    <x v="425"/>
    <s v="Sulawesi, Maluku, North Maluku"/>
    <s v="CASH"/>
    <n v="30596070"/>
    <m/>
    <x v="4"/>
  </r>
  <r>
    <s v="SO0668"/>
    <s v="PS0030"/>
    <s v="ST0004"/>
    <x v="425"/>
    <s v="Sulawesi, Maluku, North Maluku"/>
    <s v="CASH"/>
    <n v="162644450"/>
    <s v="The product is unavailable from the vendor or there has been a product replacement"/>
    <x v="4"/>
  </r>
  <r>
    <s v="SO0669"/>
    <s v="PS0030"/>
    <s v="ST0004"/>
    <x v="425"/>
    <s v="Sulawesi, Maluku, North Maluku"/>
    <s v="CREDIT"/>
    <n v="504769140"/>
    <m/>
    <x v="4"/>
  </r>
  <r>
    <s v="SO0670"/>
    <s v="PS0024"/>
    <s v="ST0001"/>
    <x v="426"/>
    <s v="Jakarta"/>
    <s v="CASH"/>
    <n v="24349350"/>
    <m/>
    <x v="1"/>
  </r>
  <r>
    <s v="SO0671"/>
    <s v="PS0014"/>
    <s v="ST0003"/>
    <x v="427"/>
    <s v="Sumatera &amp; Kalimantan"/>
    <s v="CREDIT"/>
    <n v="369354780"/>
    <s v="The product is unavailable from the vendor or there has been a product replacement"/>
    <x v="0"/>
  </r>
  <r>
    <s v="SO0672"/>
    <s v="PS0019"/>
    <s v="ST0005"/>
    <x v="428"/>
    <s v="Bali, East &amp; West Nusa Tenggara"/>
    <s v="CREDIT"/>
    <n v="383303200"/>
    <m/>
    <x v="2"/>
  </r>
  <r>
    <s v="SO0673"/>
    <s v="PS0001"/>
    <s v="ST0005"/>
    <x v="429"/>
    <s v="Bali, East &amp; West Nusa Tenggara"/>
    <s v="CREDIT"/>
    <n v="327957210"/>
    <m/>
    <x v="2"/>
  </r>
  <r>
    <s v="SO0674"/>
    <s v="PS0043"/>
    <s v="ST0004"/>
    <x v="430"/>
    <s v="Sulawesi, Maluku, North Maluku"/>
    <s v="CASH"/>
    <n v="11643870"/>
    <m/>
    <x v="4"/>
  </r>
  <r>
    <s v="SO0675"/>
    <s v="PS0042"/>
    <s v="ST0002"/>
    <x v="431"/>
    <s v="Java"/>
    <s v="CASH"/>
    <n v="115853690"/>
    <m/>
    <x v="3"/>
  </r>
  <r>
    <s v="SO0676"/>
    <s v="PS0041"/>
    <s v="ST0001"/>
    <x v="431"/>
    <s v="Jakarta"/>
    <s v="CREDIT"/>
    <n v="464090200"/>
    <s v="Partner Store canceled the order"/>
    <x v="1"/>
  </r>
  <r>
    <s v="SO0677"/>
    <s v="PS0022"/>
    <s v="ST0004"/>
    <x v="432"/>
    <s v="Sulawesi, Maluku, North Maluku"/>
    <s v="CASH"/>
    <n v="110762670"/>
    <m/>
    <x v="4"/>
  </r>
  <r>
    <s v="SO0678"/>
    <s v="PS0009"/>
    <s v="ST0003"/>
    <x v="433"/>
    <s v="Sumatera &amp; Kalimantan"/>
    <s v="CREDIT"/>
    <n v="592193270"/>
    <s v="The product is unavailable from the vendor or there has been a product replacement"/>
    <x v="0"/>
  </r>
  <r>
    <s v="SO0679"/>
    <s v="PS0032"/>
    <s v="ST0004"/>
    <x v="434"/>
    <s v="Sulawesi, Maluku, North Maluku"/>
    <s v="CREDIT"/>
    <n v="465075580"/>
    <s v="Partner Store canceled the order"/>
    <x v="4"/>
  </r>
  <r>
    <s v="SO0680"/>
    <s v="PS0012"/>
    <s v="ST0003"/>
    <x v="435"/>
    <s v="Sumatera &amp; Kalimantan"/>
    <s v="CASH"/>
    <n v="116135652"/>
    <s v="The transaction agreement has undergone changes"/>
    <x v="0"/>
  </r>
  <r>
    <s v="SO0681"/>
    <s v="PS0031"/>
    <s v="ST0002"/>
    <x v="436"/>
    <s v="Java"/>
    <s v="CREDIT"/>
    <n v="264912970.00000003"/>
    <s v="The transaction agreement has undergone changes"/>
    <x v="3"/>
  </r>
  <r>
    <s v="SO0682"/>
    <s v="PS0049"/>
    <s v="ST0004"/>
    <x v="437"/>
    <s v="Sulawesi, Maluku, North Maluku"/>
    <s v="CASH"/>
    <n v="178944450"/>
    <s v="The transaction agreement has undergone changes"/>
    <x v="4"/>
  </r>
  <r>
    <s v="SO0683"/>
    <s v="PS0040"/>
    <s v="ST0003"/>
    <x v="437"/>
    <s v="Sumatera &amp; Kalimantan"/>
    <s v="CASH"/>
    <n v="33426250"/>
    <m/>
    <x v="0"/>
  </r>
  <r>
    <s v="SO0684"/>
    <s v="PS0027"/>
    <s v="ST0004"/>
    <x v="438"/>
    <s v="Sulawesi, Maluku, North Maluku"/>
    <s v="CREDIT"/>
    <n v="346950589"/>
    <s v="Partner Store canceled the order"/>
    <x v="4"/>
  </r>
  <r>
    <s v="SO0685"/>
    <s v="PS0042"/>
    <s v="ST0002"/>
    <x v="438"/>
    <s v="Java"/>
    <s v="CREDIT"/>
    <n v="1106694770"/>
    <s v="transaction as agreed with the vendor"/>
    <x v="3"/>
  </r>
  <r>
    <s v="SO0686"/>
    <s v="PS0018"/>
    <s v="ST0002"/>
    <x v="439"/>
    <s v="Java"/>
    <s v="CREDIT"/>
    <n v="301584860"/>
    <s v="Partner Store canceled the order"/>
    <x v="3"/>
  </r>
  <r>
    <s v="SO0687"/>
    <s v="PS0007"/>
    <s v="ST0001"/>
    <x v="439"/>
    <s v="Jakarta"/>
    <s v="CASH"/>
    <n v="111810362"/>
    <s v="The product is unavailable from the vendor or there has been a product replacement"/>
    <x v="1"/>
  </r>
  <r>
    <s v="SO0688"/>
    <s v="PS0014"/>
    <s v="ST0003"/>
    <x v="440"/>
    <s v="Sumatera &amp; Kalimantan"/>
    <s v="CASH"/>
    <n v="198702460"/>
    <m/>
    <x v="0"/>
  </r>
  <r>
    <s v="SO0689"/>
    <s v="PS0002"/>
    <s v="ST0002"/>
    <x v="440"/>
    <s v="Java"/>
    <s v="CREDIT"/>
    <n v="410983051"/>
    <s v="The product is unavailable from the vendor or there has been a product replacement"/>
    <x v="3"/>
  </r>
  <r>
    <s v="SO0690"/>
    <s v="PS0013"/>
    <s v="ST0001"/>
    <x v="441"/>
    <s v="Jakarta"/>
    <s v="CASH"/>
    <n v="7549080"/>
    <s v="The transaction agreement has undergone changes"/>
    <x v="1"/>
  </r>
  <r>
    <s v="SO0691"/>
    <s v="PS0010"/>
    <s v="ST0001"/>
    <x v="441"/>
    <s v="Jakarta"/>
    <s v="CASH"/>
    <n v="24012110"/>
    <m/>
    <x v="1"/>
  </r>
  <r>
    <s v="SO0692"/>
    <s v="PS0016"/>
    <s v="ST0003"/>
    <x v="442"/>
    <s v="Sumatera &amp; Kalimantan"/>
    <s v="CASH"/>
    <n v="58235530"/>
    <s v="Partner Store canceled the order"/>
    <x v="0"/>
  </r>
  <r>
    <s v="SO0693"/>
    <s v="PS0016"/>
    <s v="ST0003"/>
    <x v="442"/>
    <s v="Sumatera &amp; Kalimantan"/>
    <s v="CREDIT"/>
    <n v="377771635"/>
    <m/>
    <x v="0"/>
  </r>
  <r>
    <s v="SO0694"/>
    <s v="PS0031"/>
    <s v="ST0002"/>
    <x v="443"/>
    <s v="Java"/>
    <s v="CREDIT"/>
    <n v="561593630"/>
    <m/>
    <x v="3"/>
  </r>
  <r>
    <s v="SO0695"/>
    <s v="PS0015"/>
    <s v="ST0004"/>
    <x v="443"/>
    <s v="Sulawesi, Maluku, North Maluku"/>
    <s v="CREDIT"/>
    <n v="424023580"/>
    <m/>
    <x v="4"/>
  </r>
  <r>
    <s v="SO0696"/>
    <s v="PS0019"/>
    <s v="ST0005"/>
    <x v="444"/>
    <s v="Bali, East &amp; West Nusa Tenggara"/>
    <s v="CREDIT"/>
    <n v="317991870"/>
    <m/>
    <x v="2"/>
  </r>
  <r>
    <s v="SO0697"/>
    <s v="PS0049"/>
    <s v="ST0004"/>
    <x v="445"/>
    <s v="Sulawesi, Maluku, North Maluku"/>
    <s v="CREDIT"/>
    <n v="483522220"/>
    <m/>
    <x v="4"/>
  </r>
  <r>
    <s v="SO0698"/>
    <s v="PS0047"/>
    <s v="ST0001"/>
    <x v="446"/>
    <s v="Jakarta"/>
    <s v="CASH"/>
    <n v="45626964"/>
    <s v="The transaction agreement has undergone changes"/>
    <x v="1"/>
  </r>
  <r>
    <s v="SO0699"/>
    <s v="PS0037"/>
    <s v="ST0002"/>
    <x v="447"/>
    <s v="Java"/>
    <s v="CASH"/>
    <n v="108856480"/>
    <s v="Partner Store canceled the order"/>
    <x v="3"/>
  </r>
  <r>
    <s v="SO0700"/>
    <s v="PS0007"/>
    <s v="ST0001"/>
    <x v="448"/>
    <s v="Jakarta"/>
    <s v="CREDIT"/>
    <n v="261538560"/>
    <m/>
    <x v="1"/>
  </r>
  <r>
    <s v="SO0701"/>
    <s v="PS0040"/>
    <s v="ST0003"/>
    <x v="449"/>
    <s v="Sumatera &amp; Kalimantan"/>
    <s v="CASH"/>
    <n v="137710280"/>
    <m/>
    <x v="0"/>
  </r>
  <r>
    <s v="SO0702"/>
    <s v="PS0029"/>
    <s v="ST0004"/>
    <x v="450"/>
    <s v="Sulawesi, Maluku, North Maluku"/>
    <s v="CASH"/>
    <n v="244390860"/>
    <m/>
    <x v="4"/>
  </r>
  <r>
    <s v="SO0703"/>
    <s v="PS0013"/>
    <s v="ST0001"/>
    <x v="450"/>
    <s v="Jakarta"/>
    <s v="CASH"/>
    <n v="46289920"/>
    <m/>
    <x v="1"/>
  </r>
  <r>
    <s v="SO0704"/>
    <s v="PS0015"/>
    <s v="ST0004"/>
    <x v="451"/>
    <s v="Sulawesi, Maluku, North Maluku"/>
    <s v="CREDIT"/>
    <n v="746469180"/>
    <m/>
    <x v="4"/>
  </r>
  <r>
    <s v="SO0705"/>
    <s v="PS0041"/>
    <s v="ST0001"/>
    <x v="452"/>
    <s v="Jakarta"/>
    <s v="CASH"/>
    <n v="214388390"/>
    <s v="Partner Store canceled the order"/>
    <x v="1"/>
  </r>
  <r>
    <s v="SO0706"/>
    <s v="PS0031"/>
    <s v="ST0002"/>
    <x v="453"/>
    <s v="Java"/>
    <s v="CREDIT"/>
    <n v="620542600"/>
    <s v="The transaction agreement has undergone changes"/>
    <x v="3"/>
  </r>
  <r>
    <s v="SO0707"/>
    <s v="PS0011"/>
    <s v="ST0002"/>
    <x v="453"/>
    <s v="Java"/>
    <s v="CASH"/>
    <n v="186421520"/>
    <m/>
    <x v="3"/>
  </r>
  <r>
    <s v="SO0708"/>
    <s v="PS0045"/>
    <s v="ST0005"/>
    <x v="454"/>
    <s v="Bali, East &amp; West Nusa Tenggara"/>
    <s v="CREDIT"/>
    <n v="290021700"/>
    <s v="The product is unavailable from the vendor or there has been a product replacement"/>
    <x v="2"/>
  </r>
  <r>
    <s v="SO0709"/>
    <s v="PS0005"/>
    <s v="ST0004"/>
    <x v="454"/>
    <s v="Sulawesi, Maluku, North Maluku"/>
    <s v="CASH"/>
    <n v="68482360"/>
    <m/>
    <x v="4"/>
  </r>
  <r>
    <s v="SO0710"/>
    <s v="PS0022"/>
    <s v="ST0004"/>
    <x v="455"/>
    <s v="Sulawesi, Maluku, North Maluku"/>
    <s v="CASH"/>
    <n v="208719670"/>
    <m/>
    <x v="4"/>
  </r>
  <r>
    <s v="SO0711"/>
    <s v="PS0049"/>
    <s v="ST0004"/>
    <x v="455"/>
    <s v="Sulawesi, Maluku, North Maluku"/>
    <s v="CREDIT"/>
    <n v="870761010"/>
    <s v="The product is unavailable from the vendor or there has been a product replacement"/>
    <x v="4"/>
  </r>
  <r>
    <s v="SO0712"/>
    <s v="PS0024"/>
    <s v="ST0001"/>
    <x v="456"/>
    <s v="Jakarta"/>
    <s v="CASH"/>
    <n v="11906400"/>
    <s v="The transaction agreement has undergone changes"/>
    <x v="1"/>
  </r>
  <r>
    <s v="SO0713"/>
    <s v="PS0009"/>
    <s v="ST0003"/>
    <x v="457"/>
    <s v="Sumatera &amp; Kalimantan"/>
    <s v="CASH"/>
    <n v="47094090"/>
    <s v="The transaction agreement has undergone changes"/>
    <x v="0"/>
  </r>
  <r>
    <s v="SO0714"/>
    <s v="PS0017"/>
    <s v="ST0001"/>
    <x v="458"/>
    <s v="Jakarta"/>
    <s v="CREDIT"/>
    <n v="325672900"/>
    <m/>
    <x v="1"/>
  </r>
  <r>
    <s v="SO0715"/>
    <s v="PS0016"/>
    <s v="ST0003"/>
    <x v="459"/>
    <s v="Sumatera &amp; Kalimantan"/>
    <s v="CREDIT"/>
    <n v="622174165"/>
    <s v="The transaction agreement has undergone changes"/>
    <x v="0"/>
  </r>
  <r>
    <s v="SO0716"/>
    <s v="PS0015"/>
    <s v="ST0004"/>
    <x v="460"/>
    <s v="Sulawesi, Maluku, North Maluku"/>
    <s v="CREDIT"/>
    <n v="472734461"/>
    <s v="Partner Store canceled the order"/>
    <x v="4"/>
  </r>
  <r>
    <s v="SO0717"/>
    <s v="PS0019"/>
    <s v="ST0005"/>
    <x v="460"/>
    <s v="Bali, East &amp; West Nusa Tenggara"/>
    <s v="CASH"/>
    <n v="80338950"/>
    <s v="The transaction agreement has undergone changes"/>
    <x v="2"/>
  </r>
  <r>
    <s v="SO0718"/>
    <s v="PS0037"/>
    <s v="ST0002"/>
    <x v="461"/>
    <s v="Java"/>
    <s v="CASH"/>
    <n v="21761400"/>
    <s v="Partner Store canceled the order"/>
    <x v="3"/>
  </r>
  <r>
    <s v="SO0719"/>
    <s v="PS0013"/>
    <s v="ST0001"/>
    <x v="462"/>
    <s v="Jakarta"/>
    <s v="CASH"/>
    <n v="39377070"/>
    <s v="The transaction agreement has undergone changes"/>
    <x v="1"/>
  </r>
  <r>
    <s v="SO0720"/>
    <s v="PS0038"/>
    <s v="ST0004"/>
    <x v="462"/>
    <s v="Sulawesi, Maluku, North Maluku"/>
    <s v="CREDIT"/>
    <n v="440641540"/>
    <m/>
    <x v="4"/>
  </r>
  <r>
    <s v="SO0721"/>
    <s v="PS0034"/>
    <s v="ST0001"/>
    <x v="463"/>
    <s v="Jakarta"/>
    <s v="CREDIT"/>
    <n v="464841904"/>
    <s v="The product is unavailable from the vendor or there has been a product replacement"/>
    <x v="1"/>
  </r>
  <r>
    <s v="SO0722"/>
    <s v="PS0023"/>
    <s v="ST0003"/>
    <x v="464"/>
    <s v="Sumatera &amp; Kalimantan"/>
    <s v="CREDIT"/>
    <n v="387764070"/>
    <m/>
    <x v="0"/>
  </r>
  <r>
    <s v="SO0723"/>
    <s v="PS0012"/>
    <s v="ST0003"/>
    <x v="465"/>
    <s v="Sumatera &amp; Kalimantan"/>
    <s v="CASH"/>
    <n v="143140130"/>
    <s v="Partner Store canceled the order"/>
    <x v="0"/>
  </r>
  <r>
    <s v="SO0724"/>
    <s v="PS0029"/>
    <s v="ST0004"/>
    <x v="466"/>
    <s v="Sulawesi, Maluku, North Maluku"/>
    <s v="CASH"/>
    <n v="29323350"/>
    <s v="The transaction agreement has undergone changes"/>
    <x v="4"/>
  </r>
  <r>
    <s v="SO0725"/>
    <s v="PS0026"/>
    <s v="ST0004"/>
    <x v="467"/>
    <s v="Sulawesi, Maluku, North Maluku"/>
    <s v="CREDIT"/>
    <n v="282748410"/>
    <m/>
    <x v="4"/>
  </r>
  <r>
    <s v="SO0726"/>
    <s v="PS0027"/>
    <s v="ST0004"/>
    <x v="468"/>
    <s v="Sulawesi, Maluku, North Maluku"/>
    <s v="CREDIT"/>
    <n v="489953810"/>
    <m/>
    <x v="4"/>
  </r>
  <r>
    <s v="SO0727"/>
    <s v="PS0007"/>
    <s v="ST0001"/>
    <x v="469"/>
    <s v="Jakarta"/>
    <s v="CASH"/>
    <n v="46096180"/>
    <s v="The product is unavailable from the vendor or there has been a product replacement"/>
    <x v="1"/>
  </r>
  <r>
    <s v="SO0728"/>
    <s v="PS0041"/>
    <s v="ST0001"/>
    <x v="469"/>
    <s v="Jakarta"/>
    <s v="CASH"/>
    <n v="73458000"/>
    <m/>
    <x v="1"/>
  </r>
  <r>
    <s v="SO0729"/>
    <s v="PS0033"/>
    <s v="ST0005"/>
    <x v="469"/>
    <s v="Bali, East &amp; West Nusa Tenggara"/>
    <s v="CASH"/>
    <n v="168348240"/>
    <m/>
    <x v="2"/>
  </r>
  <r>
    <s v="SO0730"/>
    <s v="PS0011"/>
    <s v="ST0002"/>
    <x v="470"/>
    <s v="Java"/>
    <s v="CASH"/>
    <n v="98900310"/>
    <s v="The product is unavailable from the vendor or there has been a product replacement"/>
    <x v="3"/>
  </r>
  <r>
    <s v="SO0731"/>
    <s v="PS0029"/>
    <s v="ST0004"/>
    <x v="470"/>
    <s v="Sulawesi, Maluku, North Maluku"/>
    <s v="CASH"/>
    <n v="190816000"/>
    <s v="The transaction agreement has undergone changes"/>
    <x v="4"/>
  </r>
  <r>
    <s v="SO0732"/>
    <s v="PS0001"/>
    <s v="ST0005"/>
    <x v="471"/>
    <s v="Bali, East &amp; West Nusa Tenggara"/>
    <s v="CASH"/>
    <n v="182850000"/>
    <s v="Partner Store canceled the order"/>
    <x v="2"/>
  </r>
  <r>
    <s v="SO0733"/>
    <s v="PS0014"/>
    <s v="ST0003"/>
    <x v="472"/>
    <s v="Sumatera &amp; Kalimantan"/>
    <s v="CREDIT"/>
    <n v="655357550"/>
    <s v="Partner Store canceled the order"/>
    <x v="0"/>
  </r>
  <r>
    <s v="SO0734"/>
    <s v="PS0035"/>
    <s v="ST0004"/>
    <x v="473"/>
    <s v="Sulawesi, Maluku, North Maluku"/>
    <s v="CREDIT"/>
    <n v="431368230"/>
    <s v="Partner Store canceled the order"/>
    <x v="4"/>
  </r>
  <r>
    <s v="SO0735"/>
    <s v="PS0041"/>
    <s v="ST0001"/>
    <x v="473"/>
    <s v="Jakarta"/>
    <s v="CASH"/>
    <n v="110403925.00000001"/>
    <s v="The product is unavailable from the vendor or there has been a product replacement"/>
    <x v="1"/>
  </r>
  <r>
    <s v="SO0736"/>
    <s v="PS0003"/>
    <s v="ST0003"/>
    <x v="474"/>
    <s v="Sumatera &amp; Kalimantan"/>
    <s v="CASH"/>
    <n v="25103040"/>
    <m/>
    <x v="0"/>
  </r>
  <r>
    <s v="SO0737"/>
    <s v="PS0020"/>
    <s v="ST0004"/>
    <x v="475"/>
    <s v="Sulawesi, Maluku, North Maluku"/>
    <s v="CREDIT"/>
    <n v="301486740"/>
    <m/>
    <x v="4"/>
  </r>
  <r>
    <s v="SO0738"/>
    <s v="PS0002"/>
    <s v="ST0002"/>
    <x v="476"/>
    <s v="Java"/>
    <s v="CREDIT"/>
    <n v="384437440"/>
    <m/>
    <x v="3"/>
  </r>
  <r>
    <s v="SO0739"/>
    <s v="PS0026"/>
    <s v="ST0004"/>
    <x v="476"/>
    <s v="Sulawesi, Maluku, North Maluku"/>
    <s v="CASH"/>
    <n v="95939120"/>
    <s v="The product is unavailable from the vendor or there has been a product replacement"/>
    <x v="4"/>
  </r>
  <r>
    <s v="SO0740"/>
    <s v="PS0011"/>
    <s v="ST0002"/>
    <x v="477"/>
    <s v="Java"/>
    <s v="CASH"/>
    <n v="86587010"/>
    <s v="The product is unavailable from the vendor or there has been a product replacement"/>
    <x v="3"/>
  </r>
  <r>
    <s v="SO0741"/>
    <s v="PS0050"/>
    <s v="ST0004"/>
    <x v="477"/>
    <s v="Sulawesi, Maluku, North Maluku"/>
    <s v="CASH"/>
    <n v="164735940"/>
    <s v="The product is unavailable from the vendor or there has been a product replacement"/>
    <x v="4"/>
  </r>
  <r>
    <s v="SO0742"/>
    <s v="PS0042"/>
    <s v="ST0002"/>
    <x v="477"/>
    <s v="Java"/>
    <s v="CASH"/>
    <n v="79963790"/>
    <s v="Partner Store canceled the order"/>
    <x v="3"/>
  </r>
  <r>
    <s v="SO0743"/>
    <s v="PS0048"/>
    <s v="ST0003"/>
    <x v="478"/>
    <s v="Sumatera &amp; Kalimantan"/>
    <s v="CASH"/>
    <n v="76608080"/>
    <m/>
    <x v="0"/>
  </r>
  <r>
    <s v="SO0744"/>
    <s v="PS0028"/>
    <s v="ST0005"/>
    <x v="479"/>
    <s v="Bali, East &amp; West Nusa Tenggara"/>
    <s v="CREDIT"/>
    <n v="318817170"/>
    <m/>
    <x v="2"/>
  </r>
  <r>
    <s v="SO0745"/>
    <s v="PS0016"/>
    <s v="ST0003"/>
    <x v="480"/>
    <s v="Sumatera &amp; Kalimantan"/>
    <s v="CREDIT"/>
    <n v="499945248"/>
    <m/>
    <x v="0"/>
  </r>
  <r>
    <s v="SO0746"/>
    <s v="PS0030"/>
    <s v="ST0004"/>
    <x v="481"/>
    <s v="Sulawesi, Maluku, North Maluku"/>
    <s v="CREDIT"/>
    <n v="496157250"/>
    <m/>
    <x v="4"/>
  </r>
  <r>
    <s v="SO0747"/>
    <s v="PS0045"/>
    <s v="ST0005"/>
    <x v="482"/>
    <s v="Bali, East &amp; West Nusa Tenggara"/>
    <s v="CREDIT"/>
    <n v="762021990"/>
    <m/>
    <x v="2"/>
  </r>
  <r>
    <s v="SO0748"/>
    <s v="PS0027"/>
    <s v="ST0004"/>
    <x v="482"/>
    <s v="Sulawesi, Maluku, North Maluku"/>
    <s v="CASH"/>
    <n v="38241300"/>
    <s v="The product is unavailable from the vendor or there has been a product replacement"/>
    <x v="4"/>
  </r>
  <r>
    <s v="SO0749"/>
    <s v="PS0011"/>
    <s v="ST0002"/>
    <x v="483"/>
    <s v="Java"/>
    <s v="CREDIT"/>
    <n v="949543980"/>
    <m/>
    <x v="3"/>
  </r>
  <r>
    <s v="SO0750"/>
    <s v="PS0035"/>
    <s v="ST0004"/>
    <x v="484"/>
    <s v="Sulawesi, Maluku, North Maluku"/>
    <s v="CASH"/>
    <n v="69333100"/>
    <s v="The transaction agreement has undergone changes"/>
    <x v="4"/>
  </r>
  <r>
    <s v="SO0751"/>
    <s v="PS0009"/>
    <s v="ST0003"/>
    <x v="485"/>
    <s v="Sumatera &amp; Kalimantan"/>
    <s v="CASH"/>
    <n v="68293260"/>
    <m/>
    <x v="0"/>
  </r>
  <r>
    <s v="SO0752"/>
    <s v="PS0045"/>
    <s v="ST0005"/>
    <x v="486"/>
    <s v="Bali, East &amp; West Nusa Tenggara"/>
    <s v="CASH"/>
    <n v="41160020"/>
    <s v="Partner Store canceled the order"/>
    <x v="2"/>
  </r>
  <r>
    <s v="SO0753"/>
    <s v="PS0039"/>
    <s v="ST0003"/>
    <x v="487"/>
    <s v="Sumatera &amp; Kalimantan"/>
    <s v="CASH"/>
    <n v="178275330"/>
    <s v="The transaction agreement has undergone changes"/>
    <x v="0"/>
  </r>
  <r>
    <s v="SO0754"/>
    <s v="PS0044"/>
    <s v="ST0004"/>
    <x v="487"/>
    <s v="Sulawesi, Maluku, North Maluku"/>
    <s v="CREDIT"/>
    <n v="843165100"/>
    <m/>
    <x v="4"/>
  </r>
  <r>
    <s v="SO0755"/>
    <s v="PS0017"/>
    <s v="ST0001"/>
    <x v="488"/>
    <s v="Jakarta"/>
    <s v="CASH"/>
    <n v="62278020"/>
    <m/>
    <x v="1"/>
  </r>
  <r>
    <s v="SO0756"/>
    <s v="PS0014"/>
    <s v="ST0003"/>
    <x v="489"/>
    <s v="Sumatera &amp; Kalimantan"/>
    <s v="CREDIT"/>
    <n v="577489990"/>
    <m/>
    <x v="0"/>
  </r>
  <r>
    <s v="SO0757"/>
    <s v="PS0022"/>
    <s v="ST0004"/>
    <x v="489"/>
    <s v="Sulawesi, Maluku, North Maluku"/>
    <s v="CASH"/>
    <n v="159026800"/>
    <m/>
    <x v="4"/>
  </r>
  <r>
    <s v="SO0758"/>
    <s v="PS0038"/>
    <s v="ST0004"/>
    <x v="489"/>
    <s v="Sulawesi, Maluku, North Maluku"/>
    <s v="CREDIT"/>
    <n v="309999620"/>
    <m/>
    <x v="4"/>
  </r>
  <r>
    <s v="SO0759"/>
    <s v="PS0037"/>
    <s v="ST0002"/>
    <x v="490"/>
    <s v="Java"/>
    <s v="CASH"/>
    <n v="6953100"/>
    <m/>
    <x v="3"/>
  </r>
  <r>
    <s v="SO0760"/>
    <s v="PS0033"/>
    <s v="ST0005"/>
    <x v="491"/>
    <s v="Bali, East &amp; West Nusa Tenggara"/>
    <s v="CASH"/>
    <n v="52563450"/>
    <m/>
    <x v="2"/>
  </r>
  <r>
    <s v="SO0761"/>
    <s v="PS0044"/>
    <s v="ST0004"/>
    <x v="492"/>
    <s v="Sulawesi, Maluku, North Maluku"/>
    <s v="CASH"/>
    <n v="77192840"/>
    <m/>
    <x v="4"/>
  </r>
  <r>
    <s v="SO0762"/>
    <s v="PS0018"/>
    <s v="ST0002"/>
    <x v="493"/>
    <s v="Java"/>
    <s v="CREDIT"/>
    <n v="630305355"/>
    <m/>
    <x v="3"/>
  </r>
  <r>
    <s v="SO0763"/>
    <s v="PS0026"/>
    <s v="ST0004"/>
    <x v="494"/>
    <s v="Sulawesi, Maluku, North Maluku"/>
    <s v="CASH"/>
    <n v="21127710"/>
    <m/>
    <x v="4"/>
  </r>
  <r>
    <s v="SO0764"/>
    <s v="PS0023"/>
    <s v="ST0003"/>
    <x v="495"/>
    <s v="Sumatera &amp; Kalimantan"/>
    <s v="CREDIT"/>
    <n v="637286300"/>
    <s v="The transaction agreement has undergone changes"/>
    <x v="0"/>
  </r>
  <r>
    <s v="SO0765"/>
    <s v="PS0040"/>
    <s v="ST0003"/>
    <x v="495"/>
    <s v="Sumatera &amp; Kalimantan"/>
    <s v="CREDIT"/>
    <n v="320470980"/>
    <s v="Partner Store canceled the order"/>
    <x v="0"/>
  </r>
  <r>
    <s v="SO0766"/>
    <s v="PS0009"/>
    <s v="ST0003"/>
    <x v="496"/>
    <s v="Sumatera &amp; Kalimantan"/>
    <s v="CREDIT"/>
    <n v="857989710"/>
    <s v="transaction as agreed with the vendor"/>
    <x v="0"/>
  </r>
  <r>
    <s v="SO0767"/>
    <s v="PS0033"/>
    <s v="ST0005"/>
    <x v="496"/>
    <s v="Bali, East &amp; West Nusa Tenggara"/>
    <s v="CREDIT"/>
    <n v="263184770"/>
    <s v="The transaction agreement has undergone changes"/>
    <x v="2"/>
  </r>
  <r>
    <s v="SO0768"/>
    <s v="PS0016"/>
    <s v="ST0003"/>
    <x v="497"/>
    <s v="Sumatera &amp; Kalimantan"/>
    <s v="CASH"/>
    <n v="40503375"/>
    <m/>
    <x v="0"/>
  </r>
  <r>
    <s v="SO0769"/>
    <s v="PS0022"/>
    <s v="ST0004"/>
    <x v="497"/>
    <s v="Sulawesi, Maluku, North Maluku"/>
    <s v="CREDIT"/>
    <n v="341568010"/>
    <m/>
    <x v="4"/>
  </r>
  <r>
    <s v="SO0770"/>
    <s v="PS0032"/>
    <s v="ST0004"/>
    <x v="498"/>
    <s v="Sulawesi, Maluku, North Maluku"/>
    <s v="CASH"/>
    <n v="206567490"/>
    <s v="The product is unavailable from the vendor or there has been a product replacement"/>
    <x v="4"/>
  </r>
  <r>
    <s v="SO0771"/>
    <s v="PS0027"/>
    <s v="ST0004"/>
    <x v="499"/>
    <s v="Sulawesi, Maluku, North Maluku"/>
    <s v="CREDIT"/>
    <n v="278936540"/>
    <m/>
    <x v="4"/>
  </r>
  <r>
    <s v="SO0772"/>
    <s v="PS0021"/>
    <s v="ST0001"/>
    <x v="500"/>
    <s v="Jakarta"/>
    <s v="CASH"/>
    <n v="214075670"/>
    <s v="Partner Store canceled the order"/>
    <x v="1"/>
  </r>
  <r>
    <s v="SO0773"/>
    <s v="PS0013"/>
    <s v="ST0001"/>
    <x v="500"/>
    <s v="Jakarta"/>
    <s v="CREDIT"/>
    <n v="480975360"/>
    <m/>
    <x v="1"/>
  </r>
  <r>
    <s v="SO0774"/>
    <s v="PS0011"/>
    <s v="ST0002"/>
    <x v="500"/>
    <s v="Java"/>
    <s v="CASH"/>
    <n v="4067700"/>
    <s v="The product is unavailable from the vendor or there has been a product replacement"/>
    <x v="3"/>
  </r>
  <r>
    <s v="SO0775"/>
    <s v="PS0042"/>
    <s v="ST0002"/>
    <x v="500"/>
    <s v="Java"/>
    <s v="CASH"/>
    <n v="52975464"/>
    <m/>
    <x v="3"/>
  </r>
  <r>
    <s v="SO0776"/>
    <s v="PS0036"/>
    <s v="ST0005"/>
    <x v="501"/>
    <s v="Bali, East &amp; West Nusa Tenggara"/>
    <s v="CASH"/>
    <n v="101760200"/>
    <s v="Partner Store canceled the order"/>
    <x v="2"/>
  </r>
  <r>
    <s v="SO0777"/>
    <s v="PS0040"/>
    <s v="ST0003"/>
    <x v="502"/>
    <s v="Sumatera &amp; Kalimantan"/>
    <s v="CASH"/>
    <n v="33319080"/>
    <m/>
    <x v="0"/>
  </r>
  <r>
    <s v="SO0778"/>
    <s v="PS0045"/>
    <s v="ST0005"/>
    <x v="503"/>
    <s v="Bali, East &amp; West Nusa Tenggara"/>
    <s v="CREDIT"/>
    <n v="496499180"/>
    <s v="Partner Store canceled the order"/>
    <x v="2"/>
  </r>
  <r>
    <s v="SO0779"/>
    <s v="PS0047"/>
    <s v="ST0001"/>
    <x v="503"/>
    <s v="Jakarta"/>
    <s v="CREDIT"/>
    <n v="341243304"/>
    <s v="The product is unavailable from the vendor or there has been a product replacement"/>
    <x v="1"/>
  </r>
  <r>
    <s v="SO0780"/>
    <s v="PS0049"/>
    <s v="ST0004"/>
    <x v="504"/>
    <s v="Sulawesi, Maluku, North Maluku"/>
    <s v="CASH"/>
    <n v="123083530"/>
    <s v="Partner Store canceled the order"/>
    <x v="4"/>
  </r>
  <r>
    <s v="SO0781"/>
    <s v="PS0037"/>
    <s v="ST0002"/>
    <x v="505"/>
    <s v="Java"/>
    <s v="CASH"/>
    <n v="186378520"/>
    <s v="Partner Store canceled the order"/>
    <x v="3"/>
  </r>
  <r>
    <s v="SO0782"/>
    <s v="PS0043"/>
    <s v="ST0004"/>
    <x v="506"/>
    <s v="Sulawesi, Maluku, North Maluku"/>
    <s v="CREDIT"/>
    <n v="442525970"/>
    <s v="Partner Store canceled the order"/>
    <x v="4"/>
  </r>
  <r>
    <s v="SO0783"/>
    <s v="PS0036"/>
    <s v="ST0005"/>
    <x v="506"/>
    <s v="Bali, East &amp; West Nusa Tenggara"/>
    <s v="CREDIT"/>
    <n v="800907000"/>
    <s v="transaction as agreed with the vendor"/>
    <x v="2"/>
  </r>
  <r>
    <s v="SO0784"/>
    <s v="PS0034"/>
    <s v="ST0001"/>
    <x v="507"/>
    <s v="Jakarta"/>
    <s v="CREDIT"/>
    <n v="268215090"/>
    <s v="The transaction agreement has undergone changes"/>
    <x v="1"/>
  </r>
  <r>
    <s v="SO0785"/>
    <s v="PS0026"/>
    <s v="ST0004"/>
    <x v="507"/>
    <s v="Sulawesi, Maluku, North Maluku"/>
    <s v="CASH"/>
    <n v="22040400"/>
    <m/>
    <x v="4"/>
  </r>
  <r>
    <s v="SO0786"/>
    <s v="PS0046"/>
    <s v="ST0003"/>
    <x v="507"/>
    <s v="Sumatera &amp; Kalimantan"/>
    <s v="CASH"/>
    <n v="70629600"/>
    <m/>
    <x v="0"/>
  </r>
  <r>
    <s v="SO0787"/>
    <s v="PS0018"/>
    <s v="ST0002"/>
    <x v="508"/>
    <s v="Java"/>
    <s v="CASH"/>
    <n v="128831760"/>
    <s v="The product is unavailable from the vendor or there has been a product replacement"/>
    <x v="3"/>
  </r>
  <r>
    <s v="SO0788"/>
    <s v="PS0004"/>
    <s v="ST0001"/>
    <x v="508"/>
    <s v="Jakarta"/>
    <s v="CREDIT"/>
    <n v="301350960"/>
    <m/>
    <x v="1"/>
  </r>
  <r>
    <s v="SO0789"/>
    <s v="PS0040"/>
    <s v="ST0003"/>
    <x v="509"/>
    <s v="Sumatera &amp; Kalimantan"/>
    <s v="CREDIT"/>
    <n v="258997140"/>
    <s v="Partner Store canceled the order"/>
    <x v="0"/>
  </r>
  <r>
    <s v="SO0790"/>
    <s v="PS0041"/>
    <s v="ST0001"/>
    <x v="509"/>
    <s v="Jakarta"/>
    <s v="CREDIT"/>
    <n v="592721810"/>
    <s v="The transaction agreement has undergone changes"/>
    <x v="1"/>
  </r>
  <r>
    <s v="SO0791"/>
    <s v="PS0011"/>
    <s v="ST0002"/>
    <x v="510"/>
    <s v="Java"/>
    <s v="CREDIT"/>
    <n v="286241670"/>
    <s v="Partner Store canceled the order"/>
    <x v="3"/>
  </r>
  <r>
    <s v="SO0792"/>
    <s v="PS0016"/>
    <s v="ST0003"/>
    <x v="511"/>
    <s v="Sumatera &amp; Kalimantan"/>
    <s v="CREDIT"/>
    <n v="370721120"/>
    <m/>
    <x v="0"/>
  </r>
  <r>
    <s v="SO0793"/>
    <s v="PS0022"/>
    <s v="ST0004"/>
    <x v="511"/>
    <s v="Sulawesi, Maluku, North Maluku"/>
    <s v="CREDIT"/>
    <n v="515108770"/>
    <s v="Partner Store canceled the order"/>
    <x v="4"/>
  </r>
  <r>
    <s v="SO0794"/>
    <s v="PS0014"/>
    <s v="ST0003"/>
    <x v="512"/>
    <s v="Sumatera &amp; Kalimantan"/>
    <s v="CASH"/>
    <n v="160429550"/>
    <s v="The product is unavailable from the vendor or there has been a product replacement"/>
    <x v="0"/>
  </r>
  <r>
    <s v="SO0795"/>
    <s v="PS0033"/>
    <s v="ST0005"/>
    <x v="512"/>
    <s v="Bali, East &amp; West Nusa Tenggara"/>
    <s v="CREDIT"/>
    <n v="370256470"/>
    <s v="The product is unavailable from the vendor or there has been a product replacement"/>
    <x v="2"/>
  </r>
  <r>
    <s v="SO0796"/>
    <s v="PS0042"/>
    <s v="ST0002"/>
    <x v="513"/>
    <s v="Java"/>
    <s v="CASH"/>
    <n v="79285080"/>
    <s v="The product is unavailable from the vendor or there has been a product replacement"/>
    <x v="3"/>
  </r>
  <r>
    <s v="SO0797"/>
    <s v="PS0005"/>
    <s v="ST0004"/>
    <x v="513"/>
    <s v="Sulawesi, Maluku, North Maluku"/>
    <s v="CASH"/>
    <n v="20062914"/>
    <m/>
    <x v="4"/>
  </r>
  <r>
    <s v="SO0798"/>
    <s v="PS0008"/>
    <s v="ST0004"/>
    <x v="514"/>
    <s v="Sulawesi, Maluku, North Maluku"/>
    <s v="CASH"/>
    <n v="60223890"/>
    <s v="The product is unavailable from the vendor or there has been a product replacement"/>
    <x v="4"/>
  </r>
  <r>
    <s v="SO0799"/>
    <s v="PS0025"/>
    <s v="ST0003"/>
    <x v="515"/>
    <s v="Sumatera &amp; Kalimantan"/>
    <s v="CREDIT"/>
    <n v="264966820"/>
    <s v="The transaction agreement has undergone changes"/>
    <x v="0"/>
  </r>
  <r>
    <s v="SO0800"/>
    <s v="PS0018"/>
    <s v="ST0002"/>
    <x v="515"/>
    <s v="Java"/>
    <s v="CASH"/>
    <n v="82026870"/>
    <m/>
    <x v="3"/>
  </r>
  <r>
    <s v="SO0801"/>
    <s v="PS0041"/>
    <s v="ST0001"/>
    <x v="516"/>
    <s v="Jakarta"/>
    <s v="CREDIT"/>
    <n v="286109650"/>
    <m/>
    <x v="1"/>
  </r>
  <r>
    <s v="SO0802"/>
    <s v="PS0031"/>
    <s v="ST0002"/>
    <x v="517"/>
    <s v="Java"/>
    <s v="CREDIT"/>
    <n v="523137470"/>
    <s v="The product is unavailable from the vendor or there has been a product replacement"/>
    <x v="3"/>
  </r>
  <r>
    <s v="SO0803"/>
    <s v="PS0005"/>
    <s v="ST0004"/>
    <x v="518"/>
    <s v="Sulawesi, Maluku, North Maluku"/>
    <s v="CREDIT"/>
    <n v="315347876"/>
    <m/>
    <x v="4"/>
  </r>
  <r>
    <s v="SO0804"/>
    <s v="PS0046"/>
    <s v="ST0003"/>
    <x v="519"/>
    <s v="Sumatera &amp; Kalimantan"/>
    <s v="CREDIT"/>
    <n v="831164468"/>
    <m/>
    <x v="0"/>
  </r>
  <r>
    <s v="SO0805"/>
    <s v="PS0043"/>
    <s v="ST0004"/>
    <x v="519"/>
    <s v="Sulawesi, Maluku, North Maluku"/>
    <s v="CREDIT"/>
    <n v="333265450"/>
    <s v="The transaction agreement has undergone changes"/>
    <x v="4"/>
  </r>
  <r>
    <s v="SO0806"/>
    <s v="PS0039"/>
    <s v="ST0003"/>
    <x v="520"/>
    <s v="Sumatera &amp; Kalimantan"/>
    <s v="CREDIT"/>
    <n v="270974458"/>
    <m/>
    <x v="0"/>
  </r>
  <r>
    <s v="SO0807"/>
    <s v="PS0016"/>
    <s v="ST0003"/>
    <x v="520"/>
    <s v="Sumatera &amp; Kalimantan"/>
    <s v="CREDIT"/>
    <n v="701216380"/>
    <s v="The transaction agreement has undergone changes"/>
    <x v="0"/>
  </r>
  <r>
    <s v="SO0808"/>
    <s v="PS0003"/>
    <s v="ST0003"/>
    <x v="521"/>
    <s v="Sumatera &amp; Kalimantan"/>
    <s v="CASH"/>
    <n v="19945330"/>
    <m/>
    <x v="0"/>
  </r>
  <r>
    <s v="SO0809"/>
    <s v="PS0021"/>
    <s v="ST0001"/>
    <x v="521"/>
    <s v="Jakarta"/>
    <s v="CASH"/>
    <n v="184863542"/>
    <s v="The transaction agreement has undergone changes"/>
    <x v="1"/>
  </r>
  <r>
    <s v="SO0810"/>
    <s v="PS0003"/>
    <s v="ST0003"/>
    <x v="522"/>
    <s v="Sumatera &amp; Kalimantan"/>
    <s v="CASH"/>
    <n v="131008000"/>
    <s v="The transaction agreement has undergone changes"/>
    <x v="0"/>
  </r>
  <r>
    <s v="SO0811"/>
    <s v="PS0026"/>
    <s v="ST0004"/>
    <x v="523"/>
    <s v="Sulawesi, Maluku, North Maluku"/>
    <s v="CASH"/>
    <n v="47881880"/>
    <m/>
    <x v="4"/>
  </r>
  <r>
    <s v="SO0812"/>
    <s v="PS0020"/>
    <s v="ST0004"/>
    <x v="524"/>
    <s v="Sulawesi, Maluku, North Maluku"/>
    <s v="CREDIT"/>
    <n v="426916980"/>
    <m/>
    <x v="4"/>
  </r>
  <r>
    <s v="SO0813"/>
    <s v="PS0043"/>
    <s v="ST0004"/>
    <x v="525"/>
    <s v="Sulawesi, Maluku, North Maluku"/>
    <s v="CASH"/>
    <n v="61099140"/>
    <s v="The product is unavailable from the vendor or there has been a product replacement"/>
    <x v="4"/>
  </r>
  <r>
    <s v="SO0814"/>
    <s v="PS0002"/>
    <s v="ST0002"/>
    <x v="525"/>
    <s v="Java"/>
    <s v="CASH"/>
    <n v="39321090"/>
    <m/>
    <x v="3"/>
  </r>
  <r>
    <s v="SO0815"/>
    <s v="PS0043"/>
    <s v="ST0004"/>
    <x v="525"/>
    <s v="Sulawesi, Maluku, North Maluku"/>
    <s v="CREDIT"/>
    <n v="649668636"/>
    <s v="The transaction agreement has undergone changes"/>
    <x v="4"/>
  </r>
  <r>
    <s v="SO0816"/>
    <s v="PS0022"/>
    <s v="ST0004"/>
    <x v="526"/>
    <s v="Sulawesi, Maluku, North Maluku"/>
    <s v="CASH"/>
    <n v="2038400"/>
    <s v="Partner Store canceled the order"/>
    <x v="4"/>
  </r>
  <r>
    <s v="SO0817"/>
    <s v="PS0042"/>
    <s v="ST0002"/>
    <x v="526"/>
    <s v="Java"/>
    <s v="CASH"/>
    <n v="22274100"/>
    <m/>
    <x v="3"/>
  </r>
  <r>
    <s v="SO0818"/>
    <s v="PS0029"/>
    <s v="ST0004"/>
    <x v="526"/>
    <s v="Sulawesi, Maluku, North Maluku"/>
    <s v="CASH"/>
    <n v="182050750"/>
    <m/>
    <x v="4"/>
  </r>
  <r>
    <s v="SO0819"/>
    <s v="PS0023"/>
    <s v="ST0003"/>
    <x v="527"/>
    <s v="Sumatera &amp; Kalimantan"/>
    <s v="CASH"/>
    <n v="207128880"/>
    <s v="The transaction agreement has undergone changes"/>
    <x v="0"/>
  </r>
  <r>
    <s v="SO0820"/>
    <s v="PS0015"/>
    <s v="ST0004"/>
    <x v="527"/>
    <s v="Sulawesi, Maluku, North Maluku"/>
    <s v="CASH"/>
    <n v="37016390"/>
    <m/>
    <x v="4"/>
  </r>
  <r>
    <s v="SO0821"/>
    <s v="PS0034"/>
    <s v="ST0001"/>
    <x v="528"/>
    <s v="Jakarta"/>
    <s v="CASH"/>
    <n v="228375900"/>
    <m/>
    <x v="1"/>
  </r>
  <r>
    <s v="SO0822"/>
    <s v="PS0022"/>
    <s v="ST0004"/>
    <x v="529"/>
    <s v="Sulawesi, Maluku, North Maluku"/>
    <s v="CASH"/>
    <n v="134080210"/>
    <m/>
    <x v="4"/>
  </r>
  <r>
    <s v="SO0823"/>
    <s v="PS0019"/>
    <s v="ST0005"/>
    <x v="530"/>
    <s v="Bali, East &amp; West Nusa Tenggara"/>
    <s v="CASH"/>
    <n v="104547230"/>
    <m/>
    <x v="2"/>
  </r>
  <r>
    <s v="SO0824"/>
    <s v="PS0028"/>
    <s v="ST0005"/>
    <x v="531"/>
    <s v="Bali, East &amp; West Nusa Tenggara"/>
    <s v="CREDIT"/>
    <n v="1219271050"/>
    <s v="transaction as agreed with the vendor"/>
    <x v="2"/>
  </r>
  <r>
    <s v="SO0825"/>
    <s v="PS0008"/>
    <s v="ST0004"/>
    <x v="531"/>
    <s v="Sulawesi, Maluku, North Maluku"/>
    <s v="CREDIT"/>
    <n v="314483090"/>
    <s v="The product is unavailable from the vendor or there has been a product replacement"/>
    <x v="4"/>
  </r>
  <r>
    <s v="SO0826"/>
    <s v="PS0037"/>
    <s v="ST0002"/>
    <x v="532"/>
    <s v="Java"/>
    <s v="CREDIT"/>
    <n v="252936120"/>
    <m/>
    <x v="3"/>
  </r>
  <r>
    <s v="SO0827"/>
    <s v="PS0008"/>
    <s v="ST0004"/>
    <x v="533"/>
    <s v="Sulawesi, Maluku, North Maluku"/>
    <s v="CASH"/>
    <n v="20540790"/>
    <s v="The product is unavailable from the vendor or there has been a product replacement"/>
    <x v="4"/>
  </r>
  <r>
    <s v="SO0828"/>
    <s v="PS0039"/>
    <s v="ST0003"/>
    <x v="533"/>
    <s v="Sumatera &amp; Kalimantan"/>
    <s v="CREDIT"/>
    <n v="299947950"/>
    <s v="The transaction agreement has undergone changes"/>
    <x v="0"/>
  </r>
  <r>
    <s v="SO0829"/>
    <s v="PS0001"/>
    <s v="ST0005"/>
    <x v="534"/>
    <s v="Bali, East &amp; West Nusa Tenggara"/>
    <s v="CREDIT"/>
    <n v="271285000"/>
    <m/>
    <x v="2"/>
  </r>
  <r>
    <s v="SO0830"/>
    <s v="PS0001"/>
    <s v="ST0005"/>
    <x v="534"/>
    <s v="Bali, East &amp; West Nusa Tenggara"/>
    <s v="CREDIT"/>
    <n v="394363590"/>
    <m/>
    <x v="2"/>
  </r>
  <r>
    <s v="SO0831"/>
    <s v="PS0008"/>
    <s v="ST0004"/>
    <x v="535"/>
    <s v="Sulawesi, Maluku, North Maluku"/>
    <s v="CASH"/>
    <n v="96159000"/>
    <m/>
    <x v="4"/>
  </r>
  <r>
    <s v="SO0832"/>
    <s v="PS0018"/>
    <s v="ST0002"/>
    <x v="536"/>
    <s v="Java"/>
    <s v="CREDIT"/>
    <n v="382431516"/>
    <m/>
    <x v="3"/>
  </r>
  <r>
    <s v="SO0833"/>
    <s v="PS0019"/>
    <s v="ST0005"/>
    <x v="537"/>
    <s v="Bali, East &amp; West Nusa Tenggara"/>
    <s v="CREDIT"/>
    <n v="330846420"/>
    <m/>
    <x v="2"/>
  </r>
  <r>
    <s v="SO0834"/>
    <s v="PS0013"/>
    <s v="ST0001"/>
    <x v="538"/>
    <s v="Jakarta"/>
    <s v="CASH"/>
    <n v="37203140"/>
    <s v="The transaction agreement has undergone changes"/>
    <x v="1"/>
  </r>
  <r>
    <s v="SO0835"/>
    <s v="PS0003"/>
    <s v="ST0003"/>
    <x v="539"/>
    <s v="Sumatera &amp; Kalimantan"/>
    <s v="CASH"/>
    <n v="31305840"/>
    <s v="Partner Store canceled the order"/>
    <x v="0"/>
  </r>
  <r>
    <s v="SO0836"/>
    <s v="PS0010"/>
    <s v="ST0001"/>
    <x v="540"/>
    <s v="Jakarta"/>
    <s v="CASH"/>
    <n v="24096750"/>
    <m/>
    <x v="1"/>
  </r>
  <r>
    <s v="SO0837"/>
    <s v="PS0032"/>
    <s v="ST0004"/>
    <x v="540"/>
    <s v="Sulawesi, Maluku, North Maluku"/>
    <s v="CREDIT"/>
    <n v="410907891"/>
    <s v="The product is unavailable from the vendor or there has been a product replacement"/>
    <x v="4"/>
  </r>
  <r>
    <s v="SO0838"/>
    <s v="PS0025"/>
    <s v="ST0003"/>
    <x v="541"/>
    <s v="Sumatera &amp; Kalimantan"/>
    <s v="CASH"/>
    <n v="30551880"/>
    <m/>
    <x v="0"/>
  </r>
  <r>
    <s v="SO0839"/>
    <s v="PS0002"/>
    <s v="ST0002"/>
    <x v="542"/>
    <s v="Java"/>
    <s v="CASH"/>
    <n v="19714200"/>
    <m/>
    <x v="3"/>
  </r>
  <r>
    <s v="SO0840"/>
    <s v="PS0006"/>
    <s v="ST0003"/>
    <x v="543"/>
    <s v="Sumatera &amp; Kalimantan"/>
    <s v="CASH"/>
    <n v="74152610"/>
    <m/>
    <x v="0"/>
  </r>
  <r>
    <s v="SO0841"/>
    <s v="PS0024"/>
    <s v="ST0001"/>
    <x v="544"/>
    <s v="Jakarta"/>
    <s v="CREDIT"/>
    <n v="384861750"/>
    <m/>
    <x v="1"/>
  </r>
  <r>
    <s v="SO0842"/>
    <s v="PS0048"/>
    <s v="ST0003"/>
    <x v="544"/>
    <s v="Sumatera &amp; Kalimantan"/>
    <s v="CASH"/>
    <n v="31275570"/>
    <s v="The transaction agreement has undergone changes"/>
    <x v="0"/>
  </r>
  <r>
    <s v="SO0843"/>
    <s v="PS0019"/>
    <s v="ST0005"/>
    <x v="544"/>
    <s v="Bali, East &amp; West Nusa Tenggara"/>
    <s v="CASH"/>
    <n v="64172210"/>
    <m/>
    <x v="2"/>
  </r>
  <r>
    <s v="SO0844"/>
    <s v="PS0029"/>
    <s v="ST0004"/>
    <x v="545"/>
    <s v="Sulawesi, Maluku, North Maluku"/>
    <s v="CASH"/>
    <n v="123644300"/>
    <m/>
    <x v="4"/>
  </r>
  <r>
    <s v="SO0845"/>
    <s v="PS0028"/>
    <s v="ST0005"/>
    <x v="545"/>
    <s v="Bali, East &amp; West Nusa Tenggara"/>
    <s v="CREDIT"/>
    <n v="622771691"/>
    <s v="The product is unavailable from the vendor or there has been a product replacement"/>
    <x v="2"/>
  </r>
  <r>
    <s v="SO0846"/>
    <s v="PS0036"/>
    <s v="ST0005"/>
    <x v="545"/>
    <s v="Bali, East &amp; West Nusa Tenggara"/>
    <s v="CREDIT"/>
    <n v="595558220"/>
    <m/>
    <x v="2"/>
  </r>
  <r>
    <s v="SO0847"/>
    <s v="PS0016"/>
    <s v="ST0003"/>
    <x v="546"/>
    <s v="Sumatera &amp; Kalimantan"/>
    <s v="CREDIT"/>
    <n v="375501950"/>
    <m/>
    <x v="0"/>
  </r>
  <r>
    <s v="SO0848"/>
    <s v="PS0041"/>
    <s v="ST0001"/>
    <x v="547"/>
    <s v="Jakarta"/>
    <s v="CASH"/>
    <n v="39943476"/>
    <m/>
    <x v="1"/>
  </r>
  <r>
    <s v="SO0849"/>
    <s v="PS0037"/>
    <s v="ST0002"/>
    <x v="547"/>
    <s v="Java"/>
    <s v="CASH"/>
    <n v="27690410"/>
    <m/>
    <x v="3"/>
  </r>
  <r>
    <s v="SO0850"/>
    <s v="PS0037"/>
    <s v="ST0002"/>
    <x v="548"/>
    <s v="Java"/>
    <s v="CREDIT"/>
    <n v="256555992"/>
    <s v="The product is unavailable from the vendor or there has been a product replacement"/>
    <x v="3"/>
  </r>
  <r>
    <s v="SO0851"/>
    <s v="PS0027"/>
    <s v="ST0004"/>
    <x v="549"/>
    <s v="Sulawesi, Maluku, North Maluku"/>
    <s v="CREDIT"/>
    <n v="627670860"/>
    <m/>
    <x v="4"/>
  </r>
  <r>
    <s v="SO0852"/>
    <s v="PS0033"/>
    <s v="ST0005"/>
    <x v="549"/>
    <s v="Bali, East &amp; West Nusa Tenggara"/>
    <s v="CASH"/>
    <n v="124551810"/>
    <s v="Partner Store canceled the order"/>
    <x v="2"/>
  </r>
  <r>
    <s v="SO0853"/>
    <s v="PS0046"/>
    <s v="ST0003"/>
    <x v="550"/>
    <s v="Sumatera &amp; Kalimantan"/>
    <s v="CREDIT"/>
    <n v="321632000"/>
    <m/>
    <x v="0"/>
  </r>
  <r>
    <s v="SO0854"/>
    <s v="PS0004"/>
    <s v="ST0001"/>
    <x v="551"/>
    <s v="Jakarta"/>
    <s v="CREDIT"/>
    <n v="282151729"/>
    <m/>
    <x v="1"/>
  </r>
  <r>
    <s v="SO0855"/>
    <s v="PS0009"/>
    <s v="ST0003"/>
    <x v="551"/>
    <s v="Sumatera &amp; Kalimantan"/>
    <s v="CREDIT"/>
    <n v="657995895"/>
    <m/>
    <x v="0"/>
  </r>
  <r>
    <s v="SO0856"/>
    <s v="PS0047"/>
    <s v="ST0001"/>
    <x v="551"/>
    <s v="Jakarta"/>
    <s v="CASH"/>
    <n v="132858650"/>
    <m/>
    <x v="1"/>
  </r>
  <r>
    <s v="SO0857"/>
    <s v="PS0001"/>
    <s v="ST0005"/>
    <x v="552"/>
    <s v="Bali, East &amp; West Nusa Tenggara"/>
    <s v="CREDIT"/>
    <n v="490650930"/>
    <s v="The product is unavailable from the vendor or there has been a product replacement"/>
    <x v="2"/>
  </r>
  <r>
    <s v="SO0858"/>
    <s v="PS0036"/>
    <s v="ST0005"/>
    <x v="553"/>
    <s v="Bali, East &amp; West Nusa Tenggara"/>
    <s v="CREDIT"/>
    <n v="519221070"/>
    <s v="Partner Store canceled the order"/>
    <x v="2"/>
  </r>
  <r>
    <s v="SO0859"/>
    <s v="PS0045"/>
    <s v="ST0005"/>
    <x v="553"/>
    <s v="Bali, East &amp; West Nusa Tenggara"/>
    <s v="CASH"/>
    <n v="18814690"/>
    <m/>
    <x v="2"/>
  </r>
  <r>
    <s v="SO0860"/>
    <s v="PS0038"/>
    <s v="ST0004"/>
    <x v="554"/>
    <s v="Sulawesi, Maluku, North Maluku"/>
    <s v="CASH"/>
    <n v="38280400"/>
    <m/>
    <x v="4"/>
  </r>
  <r>
    <s v="SO0861"/>
    <s v="PS0039"/>
    <s v="ST0003"/>
    <x v="555"/>
    <s v="Sumatera &amp; Kalimantan"/>
    <s v="CASH"/>
    <n v="77747840"/>
    <s v="The product is unavailable from the vendor or there has been a product replacement"/>
    <x v="0"/>
  </r>
  <r>
    <s v="SO0862"/>
    <s v="PS0039"/>
    <s v="ST0003"/>
    <x v="555"/>
    <s v="Sumatera &amp; Kalimantan"/>
    <s v="CASH"/>
    <n v="132311500"/>
    <m/>
    <x v="0"/>
  </r>
  <r>
    <s v="SO0863"/>
    <s v="PS0003"/>
    <s v="ST0003"/>
    <x v="556"/>
    <s v="Sumatera &amp; Kalimantan"/>
    <s v="CASH"/>
    <n v="36029700"/>
    <m/>
    <x v="0"/>
  </r>
  <r>
    <s v="SO0864"/>
    <s v="PS0020"/>
    <s v="ST0004"/>
    <x v="557"/>
    <s v="Sulawesi, Maluku, North Maluku"/>
    <s v="CASH"/>
    <n v="113856440"/>
    <m/>
    <x v="4"/>
  </r>
  <r>
    <s v="SO0865"/>
    <s v="PS0033"/>
    <s v="ST0005"/>
    <x v="558"/>
    <s v="Bali, East &amp; West Nusa Tenggara"/>
    <s v="CASH"/>
    <n v="74779980"/>
    <m/>
    <x v="2"/>
  </r>
  <r>
    <s v="SO0866"/>
    <s v="PS0024"/>
    <s v="ST0001"/>
    <x v="559"/>
    <s v="Jakarta"/>
    <s v="CREDIT"/>
    <n v="320608120"/>
    <s v="The transaction agreement has undergone changes"/>
    <x v="1"/>
  </r>
  <r>
    <s v="SO0867"/>
    <s v="PS0012"/>
    <s v="ST0003"/>
    <x v="560"/>
    <s v="Sumatera &amp; Kalimantan"/>
    <s v="CREDIT"/>
    <n v="252363690"/>
    <s v="The product is unavailable from the vendor or there has been a product replacement"/>
    <x v="0"/>
  </r>
  <r>
    <s v="SO0868"/>
    <s v="PS0014"/>
    <s v="ST0003"/>
    <x v="561"/>
    <s v="Sumatera &amp; Kalimantan"/>
    <s v="CASH"/>
    <n v="202485340"/>
    <s v="The transaction agreement has undergone changes"/>
    <x v="0"/>
  </r>
  <r>
    <s v="SO0869"/>
    <s v="PS0023"/>
    <s v="ST0003"/>
    <x v="562"/>
    <s v="Sumatera &amp; Kalimantan"/>
    <s v="CASH"/>
    <n v="58475500"/>
    <m/>
    <x v="0"/>
  </r>
  <r>
    <s v="SO0870"/>
    <s v="PS0031"/>
    <s v="ST0002"/>
    <x v="563"/>
    <s v="Java"/>
    <s v="CASH"/>
    <n v="49439820"/>
    <m/>
    <x v="3"/>
  </r>
  <r>
    <s v="SO0871"/>
    <s v="PS0039"/>
    <s v="ST0003"/>
    <x v="564"/>
    <s v="Sumatera &amp; Kalimantan"/>
    <s v="CREDIT"/>
    <n v="393197760"/>
    <m/>
    <x v="0"/>
  </r>
  <r>
    <s v="SO0872"/>
    <s v="PS0043"/>
    <s v="ST0004"/>
    <x v="565"/>
    <s v="Sulawesi, Maluku, North Maluku"/>
    <s v="CREDIT"/>
    <n v="390571270"/>
    <s v="The product is unavailable from the vendor or there has been a product replacement"/>
    <x v="4"/>
  </r>
  <r>
    <s v="SO0873"/>
    <s v="PS0006"/>
    <s v="ST0003"/>
    <x v="565"/>
    <s v="Sumatera &amp; Kalimantan"/>
    <s v="CREDIT"/>
    <n v="939279100"/>
    <s v="transaction as agreed with the vendor"/>
    <x v="0"/>
  </r>
  <r>
    <s v="SO0874"/>
    <s v="PS0019"/>
    <s v="ST0005"/>
    <x v="565"/>
    <s v="Bali, East &amp; West Nusa Tenggara"/>
    <s v="CASH"/>
    <n v="67063160"/>
    <m/>
    <x v="2"/>
  </r>
  <r>
    <s v="SO0875"/>
    <s v="PS0038"/>
    <s v="ST0004"/>
    <x v="566"/>
    <s v="Sulawesi, Maluku, North Maluku"/>
    <s v="CASH"/>
    <n v="86968284"/>
    <s v="The transaction agreement has undergone changes"/>
    <x v="4"/>
  </r>
  <r>
    <s v="SO0876"/>
    <s v="PS0039"/>
    <s v="ST0003"/>
    <x v="566"/>
    <s v="Sumatera &amp; Kalimantan"/>
    <s v="CASH"/>
    <n v="101496120"/>
    <s v="The product is unavailable from the vendor or there has been a product replacement"/>
    <x v="0"/>
  </r>
  <r>
    <s v="SO0877"/>
    <s v="PS0038"/>
    <s v="ST0004"/>
    <x v="567"/>
    <s v="Sulawesi, Maluku, North Maluku"/>
    <s v="CASH"/>
    <n v="214186340"/>
    <m/>
    <x v="4"/>
  </r>
  <r>
    <s v="SO0878"/>
    <s v="PS0025"/>
    <s v="ST0003"/>
    <x v="567"/>
    <s v="Sumatera &amp; Kalimantan"/>
    <s v="CASH"/>
    <n v="14355120"/>
    <m/>
    <x v="0"/>
  </r>
  <r>
    <s v="SO0879"/>
    <s v="PS0017"/>
    <s v="ST0001"/>
    <x v="568"/>
    <s v="Jakarta"/>
    <s v="CREDIT"/>
    <n v="347867150"/>
    <m/>
    <x v="1"/>
  </r>
  <r>
    <s v="SO0880"/>
    <s v="PS0015"/>
    <s v="ST0004"/>
    <x v="569"/>
    <s v="Sulawesi, Maluku, North Maluku"/>
    <s v="CASH"/>
    <n v="42697580"/>
    <m/>
    <x v="4"/>
  </r>
  <r>
    <s v="SO0881"/>
    <s v="PS0028"/>
    <s v="ST0005"/>
    <x v="569"/>
    <s v="Bali, East &amp; West Nusa Tenggara"/>
    <s v="CREDIT"/>
    <n v="317473980"/>
    <m/>
    <x v="2"/>
  </r>
  <r>
    <s v="SO0882"/>
    <s v="PS0036"/>
    <s v="ST0005"/>
    <x v="570"/>
    <s v="Bali, East &amp; West Nusa Tenggara"/>
    <s v="CASH"/>
    <n v="220487740"/>
    <m/>
    <x v="2"/>
  </r>
  <r>
    <s v="SO0883"/>
    <s v="PS0020"/>
    <s v="ST0004"/>
    <x v="571"/>
    <s v="Sulawesi, Maluku, North Maluku"/>
    <s v="CASH"/>
    <n v="218815590"/>
    <m/>
    <x v="4"/>
  </r>
  <r>
    <s v="SO0884"/>
    <s v="PS0039"/>
    <s v="ST0003"/>
    <x v="571"/>
    <s v="Sumatera &amp; Kalimantan"/>
    <s v="CASH"/>
    <n v="53249270"/>
    <m/>
    <x v="0"/>
  </r>
  <r>
    <s v="SO0885"/>
    <s v="PS0038"/>
    <s v="ST0004"/>
    <x v="572"/>
    <s v="Sulawesi, Maluku, North Maluku"/>
    <s v="CASH"/>
    <n v="41408250"/>
    <m/>
    <x v="4"/>
  </r>
  <r>
    <s v="SO0886"/>
    <s v="PS0016"/>
    <s v="ST0003"/>
    <x v="573"/>
    <s v="Sumatera &amp; Kalimantan"/>
    <s v="CASH"/>
    <n v="136046120"/>
    <m/>
    <x v="0"/>
  </r>
  <r>
    <s v="SO0887"/>
    <s v="PS0009"/>
    <s v="ST0003"/>
    <x v="574"/>
    <s v="Sumatera &amp; Kalimantan"/>
    <s v="CASH"/>
    <n v="39712690"/>
    <m/>
    <x v="0"/>
  </r>
  <r>
    <s v="SO0888"/>
    <s v="PS0009"/>
    <s v="ST0003"/>
    <x v="575"/>
    <s v="Sumatera &amp; Kalimantan"/>
    <s v="CASH"/>
    <n v="19698250"/>
    <m/>
    <x v="0"/>
  </r>
  <r>
    <s v="SO0889"/>
    <s v="PS0017"/>
    <s v="ST0001"/>
    <x v="575"/>
    <s v="Jakarta"/>
    <s v="CREDIT"/>
    <n v="637280700"/>
    <s v="Partner Store canceled the order"/>
    <x v="1"/>
  </r>
  <r>
    <s v="SO0890"/>
    <s v="PS0025"/>
    <s v="ST0003"/>
    <x v="576"/>
    <s v="Sumatera &amp; Kalimantan"/>
    <s v="CREDIT"/>
    <n v="783664230"/>
    <s v="The transaction agreement has undergone changes"/>
    <x v="0"/>
  </r>
  <r>
    <s v="SO0891"/>
    <s v="PS0032"/>
    <s v="ST0004"/>
    <x v="577"/>
    <s v="Sulawesi, Maluku, North Maluku"/>
    <s v="CASH"/>
    <n v="134127470"/>
    <s v="The product is unavailable from the vendor or there has been a product replacement"/>
    <x v="4"/>
  </r>
  <r>
    <s v="SO0892"/>
    <s v="PS0027"/>
    <s v="ST0004"/>
    <x v="578"/>
    <s v="Sulawesi, Maluku, North Maluku"/>
    <s v="CASH"/>
    <n v="189755520"/>
    <m/>
    <x v="4"/>
  </r>
  <r>
    <s v="SO0893"/>
    <s v="PS0020"/>
    <s v="ST0004"/>
    <x v="579"/>
    <s v="Sulawesi, Maluku, North Maluku"/>
    <s v="CREDIT"/>
    <n v="314978190"/>
    <m/>
    <x v="4"/>
  </r>
  <r>
    <s v="SO0894"/>
    <s v="PS0035"/>
    <s v="ST0004"/>
    <x v="580"/>
    <s v="Sulawesi, Maluku, North Maluku"/>
    <s v="CASH"/>
    <n v="140645000"/>
    <m/>
    <x v="4"/>
  </r>
  <r>
    <s v="SO0895"/>
    <s v="PS0009"/>
    <s v="ST0003"/>
    <x v="580"/>
    <s v="Sumatera &amp; Kalimantan"/>
    <s v="CREDIT"/>
    <n v="269834270"/>
    <m/>
    <x v="0"/>
  </r>
  <r>
    <s v="SO0896"/>
    <s v="PS0009"/>
    <s v="ST0003"/>
    <x v="580"/>
    <s v="Sumatera &amp; Kalimantan"/>
    <s v="CASH"/>
    <n v="234221930"/>
    <s v="The product is unavailable from the vendor or there has been a product replacement"/>
    <x v="0"/>
  </r>
  <r>
    <s v="SO0897"/>
    <s v="PS0042"/>
    <s v="ST0002"/>
    <x v="580"/>
    <s v="Java"/>
    <s v="CREDIT"/>
    <n v="535672102"/>
    <m/>
    <x v="3"/>
  </r>
  <r>
    <s v="SO0898"/>
    <s v="PS0027"/>
    <s v="ST0004"/>
    <x v="581"/>
    <s v="Sulawesi, Maluku, North Maluku"/>
    <s v="CREDIT"/>
    <n v="374576520"/>
    <m/>
    <x v="4"/>
  </r>
  <r>
    <s v="SO0899"/>
    <s v="PS0008"/>
    <s v="ST0004"/>
    <x v="582"/>
    <s v="Sulawesi, Maluku, North Maluku"/>
    <s v="CASH"/>
    <n v="225228245"/>
    <m/>
    <x v="4"/>
  </r>
  <r>
    <s v="SO0900"/>
    <s v="PS0010"/>
    <s v="ST0001"/>
    <x v="583"/>
    <s v="Jakarta"/>
    <s v="CASH"/>
    <n v="96313178"/>
    <s v="The product is unavailable from the vendor or there has been a product replacement"/>
    <x v="1"/>
  </r>
  <r>
    <s v="SO0901"/>
    <s v="PS0003"/>
    <s v="ST0003"/>
    <x v="583"/>
    <s v="Sumatera &amp; Kalimantan"/>
    <s v="CREDIT"/>
    <n v="482346240"/>
    <m/>
    <x v="0"/>
  </r>
  <r>
    <s v="SO0902"/>
    <s v="PS0004"/>
    <s v="ST0001"/>
    <x v="583"/>
    <s v="Jakarta"/>
    <s v="CASH"/>
    <n v="31413840"/>
    <m/>
    <x v="1"/>
  </r>
  <r>
    <s v="SO0903"/>
    <s v="PS0022"/>
    <s v="ST0004"/>
    <x v="584"/>
    <s v="Sulawesi, Maluku, North Maluku"/>
    <s v="CREDIT"/>
    <n v="311219658"/>
    <m/>
    <x v="4"/>
  </r>
  <r>
    <s v="SO0904"/>
    <s v="PS0011"/>
    <s v="ST0002"/>
    <x v="585"/>
    <s v="Java"/>
    <s v="CASH"/>
    <n v="135198960"/>
    <m/>
    <x v="3"/>
  </r>
  <r>
    <s v="SO0905"/>
    <s v="PS0045"/>
    <s v="ST0005"/>
    <x v="585"/>
    <s v="Bali, East &amp; West Nusa Tenggara"/>
    <s v="CASH"/>
    <n v="56431200"/>
    <s v="Partner Store canceled the order"/>
    <x v="2"/>
  </r>
  <r>
    <s v="SO0906"/>
    <s v="PS0018"/>
    <s v="ST0002"/>
    <x v="585"/>
    <s v="Java"/>
    <s v="CREDIT"/>
    <n v="557426240"/>
    <m/>
    <x v="3"/>
  </r>
  <r>
    <s v="SO0907"/>
    <s v="PS0048"/>
    <s v="ST0003"/>
    <x v="586"/>
    <s v="Sumatera &amp; Kalimantan"/>
    <s v="CREDIT"/>
    <n v="525080790"/>
    <m/>
    <x v="0"/>
  </r>
  <r>
    <s v="SO0908"/>
    <s v="PS0035"/>
    <s v="ST0004"/>
    <x v="587"/>
    <s v="Sulawesi, Maluku, North Maluku"/>
    <s v="CREDIT"/>
    <n v="392682160"/>
    <s v="Partner Store canceled the order"/>
    <x v="4"/>
  </r>
  <r>
    <s v="SO0909"/>
    <s v="PS0027"/>
    <s v="ST0004"/>
    <x v="588"/>
    <s v="Sulawesi, Maluku, North Maluku"/>
    <s v="CREDIT"/>
    <n v="736874190"/>
    <m/>
    <x v="4"/>
  </r>
  <r>
    <s v="SO0910"/>
    <s v="PS0025"/>
    <s v="ST0003"/>
    <x v="588"/>
    <s v="Sumatera &amp; Kalimantan"/>
    <s v="CASH"/>
    <n v="5680620"/>
    <s v="The transaction agreement has undergone changes"/>
    <x v="0"/>
  </r>
  <r>
    <s v="SO0911"/>
    <s v="PS0026"/>
    <s v="ST0004"/>
    <x v="589"/>
    <s v="Sulawesi, Maluku, North Maluku"/>
    <s v="CREDIT"/>
    <n v="1309915710"/>
    <s v="transaction as agreed with the vendor"/>
    <x v="4"/>
  </r>
  <r>
    <s v="SO0912"/>
    <s v="PS0005"/>
    <s v="ST0004"/>
    <x v="590"/>
    <s v="Sulawesi, Maluku, North Maluku"/>
    <s v="CASH"/>
    <n v="32676700"/>
    <s v="Partner Store canceled the order"/>
    <x v="4"/>
  </r>
  <r>
    <s v="SO0913"/>
    <s v="PS0010"/>
    <s v="ST0001"/>
    <x v="591"/>
    <s v="Jakarta"/>
    <s v="CREDIT"/>
    <n v="824934230"/>
    <m/>
    <x v="1"/>
  </r>
  <r>
    <s v="SO0914"/>
    <s v="PS0039"/>
    <s v="ST0003"/>
    <x v="592"/>
    <s v="Sumatera &amp; Kalimantan"/>
    <s v="CREDIT"/>
    <n v="295134200"/>
    <m/>
    <x v="0"/>
  </r>
  <r>
    <s v="SO0915"/>
    <s v="PS0009"/>
    <s v="ST0003"/>
    <x v="593"/>
    <s v="Sumatera &amp; Kalimantan"/>
    <s v="CASH"/>
    <n v="13257440"/>
    <s v="The product is unavailable from the vendor or there has been a product replacement"/>
    <x v="0"/>
  </r>
  <r>
    <s v="SO0916"/>
    <s v="PS0031"/>
    <s v="ST0002"/>
    <x v="593"/>
    <s v="Java"/>
    <s v="CREDIT"/>
    <n v="254408400"/>
    <s v="The product is unavailable from the vendor or there has been a product replacement"/>
    <x v="3"/>
  </r>
  <r>
    <s v="SO0917"/>
    <s v="PS0031"/>
    <s v="ST0002"/>
    <x v="594"/>
    <s v="Java"/>
    <s v="CREDIT"/>
    <n v="408897700"/>
    <m/>
    <x v="3"/>
  </r>
  <r>
    <s v="SO0918"/>
    <s v="PS0003"/>
    <s v="ST0003"/>
    <x v="594"/>
    <s v="Sumatera &amp; Kalimantan"/>
    <s v="CASH"/>
    <n v="17138730"/>
    <s v="The transaction agreement has undergone changes"/>
    <x v="0"/>
  </r>
  <r>
    <s v="SO0919"/>
    <s v="PS0038"/>
    <s v="ST0004"/>
    <x v="595"/>
    <s v="Sulawesi, Maluku, North Maluku"/>
    <s v="CREDIT"/>
    <n v="447245890"/>
    <m/>
    <x v="4"/>
  </r>
  <r>
    <s v="SO0920"/>
    <s v="PS0043"/>
    <s v="ST0004"/>
    <x v="595"/>
    <s v="Sulawesi, Maluku, North Maluku"/>
    <s v="CREDIT"/>
    <n v="1231841330"/>
    <s v="transaction as agreed with the vendor"/>
    <x v="4"/>
  </r>
  <r>
    <s v="SO0921"/>
    <s v="PS0032"/>
    <s v="ST0004"/>
    <x v="596"/>
    <s v="Sulawesi, Maluku, North Maluku"/>
    <s v="CASH"/>
    <n v="177678000"/>
    <m/>
    <x v="4"/>
  </r>
  <r>
    <s v="SO0922"/>
    <s v="PS0048"/>
    <s v="ST0003"/>
    <x v="596"/>
    <s v="Sumatera &amp; Kalimantan"/>
    <s v="CASH"/>
    <n v="246048140"/>
    <s v="The product is unavailable from the vendor or there has been a product replacement"/>
    <x v="0"/>
  </r>
  <r>
    <s v="SO0923"/>
    <s v="PS0038"/>
    <s v="ST0004"/>
    <x v="597"/>
    <s v="Sulawesi, Maluku, North Maluku"/>
    <s v="CASH"/>
    <n v="56616620.000000007"/>
    <m/>
    <x v="4"/>
  </r>
  <r>
    <s v="SO0924"/>
    <s v="PS0027"/>
    <s v="ST0004"/>
    <x v="598"/>
    <s v="Sulawesi, Maluku, North Maluku"/>
    <s v="CASH"/>
    <n v="26196280"/>
    <m/>
    <x v="4"/>
  </r>
  <r>
    <s v="SO0925"/>
    <s v="PS0003"/>
    <s v="ST0003"/>
    <x v="599"/>
    <s v="Sumatera &amp; Kalimantan"/>
    <s v="CREDIT"/>
    <n v="272866550"/>
    <m/>
    <x v="0"/>
  </r>
  <r>
    <s v="SO0926"/>
    <s v="PS0018"/>
    <s v="ST0002"/>
    <x v="599"/>
    <s v="Java"/>
    <s v="CASH"/>
    <n v="18974400"/>
    <m/>
    <x v="3"/>
  </r>
  <r>
    <s v="SO0927"/>
    <s v="PS0022"/>
    <s v="ST0004"/>
    <x v="600"/>
    <s v="Sulawesi, Maluku, North Maluku"/>
    <s v="CASH"/>
    <n v="167455070"/>
    <m/>
    <x v="4"/>
  </r>
  <r>
    <s v="SO0928"/>
    <s v="PS0050"/>
    <s v="ST0004"/>
    <x v="601"/>
    <s v="Sulawesi, Maluku, North Maluku"/>
    <s v="CASH"/>
    <n v="79189580"/>
    <s v="The product is unavailable from the vendor or there has been a product replacement"/>
    <x v="4"/>
  </r>
  <r>
    <s v="SO0929"/>
    <s v="PS0006"/>
    <s v="ST0003"/>
    <x v="602"/>
    <s v="Sumatera &amp; Kalimantan"/>
    <s v="CREDIT"/>
    <n v="633480060"/>
    <s v="The product is unavailable from the vendor or there has been a product replacement"/>
    <x v="0"/>
  </r>
  <r>
    <s v="SO0930"/>
    <s v="PS0044"/>
    <s v="ST0004"/>
    <x v="603"/>
    <s v="Sulawesi, Maluku, North Maluku"/>
    <s v="CREDIT"/>
    <n v="381296340"/>
    <m/>
    <x v="4"/>
  </r>
  <r>
    <s v="SO0931"/>
    <s v="PS0026"/>
    <s v="ST0004"/>
    <x v="603"/>
    <s v="Sulawesi, Maluku, North Maluku"/>
    <s v="CASH"/>
    <n v="147352350"/>
    <m/>
    <x v="4"/>
  </r>
  <r>
    <s v="SO0932"/>
    <s v="PS0031"/>
    <s v="ST0002"/>
    <x v="604"/>
    <s v="Java"/>
    <s v="CASH"/>
    <n v="108421460"/>
    <m/>
    <x v="3"/>
  </r>
  <r>
    <s v="SO0933"/>
    <s v="PS0018"/>
    <s v="ST0002"/>
    <x v="604"/>
    <s v="Java"/>
    <s v="CREDIT"/>
    <n v="463957934"/>
    <m/>
    <x v="3"/>
  </r>
  <r>
    <s v="SO0934"/>
    <s v="PS0021"/>
    <s v="ST0001"/>
    <x v="605"/>
    <s v="Jakarta"/>
    <s v="CASH"/>
    <n v="120465330"/>
    <s v="The transaction agreement has undergone changes"/>
    <x v="1"/>
  </r>
  <r>
    <s v="SO0935"/>
    <s v="PS0050"/>
    <s v="ST0004"/>
    <x v="606"/>
    <s v="Sulawesi, Maluku, North Maluku"/>
    <s v="CASH"/>
    <n v="29641060"/>
    <m/>
    <x v="4"/>
  </r>
  <r>
    <s v="SO0936"/>
    <s v="PS0038"/>
    <s v="ST0004"/>
    <x v="607"/>
    <s v="Sulawesi, Maluku, North Maluku"/>
    <s v="CASH"/>
    <n v="9784080"/>
    <s v="The transaction agreement has undergone changes"/>
    <x v="4"/>
  </r>
  <r>
    <s v="SO0937"/>
    <s v="PS0023"/>
    <s v="ST0003"/>
    <x v="608"/>
    <s v="Sumatera &amp; Kalimantan"/>
    <s v="CASH"/>
    <n v="29223315"/>
    <m/>
    <x v="0"/>
  </r>
  <r>
    <s v="SO0938"/>
    <s v="PS0050"/>
    <s v="ST0004"/>
    <x v="609"/>
    <s v="Sulawesi, Maluku, North Maluku"/>
    <s v="CASH"/>
    <n v="98496660"/>
    <m/>
    <x v="4"/>
  </r>
  <r>
    <s v="SO0939"/>
    <s v="PS0040"/>
    <s v="ST0003"/>
    <x v="610"/>
    <s v="Sumatera &amp; Kalimantan"/>
    <s v="CREDIT"/>
    <n v="320403000"/>
    <s v="Partner Store canceled the order"/>
    <x v="0"/>
  </r>
  <r>
    <s v="SO0940"/>
    <s v="PS0019"/>
    <s v="ST0005"/>
    <x v="610"/>
    <s v="Bali, East &amp; West Nusa Tenggara"/>
    <s v="CASH"/>
    <n v="143240160"/>
    <s v="The product is unavailable from the vendor or there has been a product replacement"/>
    <x v="2"/>
  </r>
  <r>
    <s v="SO0941"/>
    <s v="PS0030"/>
    <s v="ST0004"/>
    <x v="611"/>
    <s v="Sulawesi, Maluku, North Maluku"/>
    <s v="CASH"/>
    <n v="93987240"/>
    <m/>
    <x v="4"/>
  </r>
  <r>
    <s v="SO0942"/>
    <s v="PS0002"/>
    <s v="ST0002"/>
    <x v="612"/>
    <s v="Java"/>
    <s v="CREDIT"/>
    <n v="422965160"/>
    <m/>
    <x v="3"/>
  </r>
  <r>
    <s v="SO0943"/>
    <s v="PS0020"/>
    <s v="ST0004"/>
    <x v="613"/>
    <s v="Sulawesi, Maluku, North Maluku"/>
    <s v="CREDIT"/>
    <n v="578886030"/>
    <m/>
    <x v="4"/>
  </r>
  <r>
    <s v="SO0944"/>
    <s v="PS0023"/>
    <s v="ST0003"/>
    <x v="614"/>
    <s v="Sumatera &amp; Kalimantan"/>
    <s v="CASH"/>
    <n v="14411279.999999998"/>
    <m/>
    <x v="0"/>
  </r>
  <r>
    <s v="SO0945"/>
    <s v="PS0025"/>
    <s v="ST0003"/>
    <x v="614"/>
    <s v="Sumatera &amp; Kalimantan"/>
    <s v="CREDIT"/>
    <n v="763950070"/>
    <m/>
    <x v="0"/>
  </r>
  <r>
    <s v="SO0946"/>
    <s v="PS0009"/>
    <s v="ST0003"/>
    <x v="615"/>
    <s v="Sumatera &amp; Kalimantan"/>
    <s v="CASH"/>
    <n v="37043600"/>
    <m/>
    <x v="0"/>
  </r>
  <r>
    <s v="SO0947"/>
    <s v="PS0001"/>
    <s v="ST0005"/>
    <x v="616"/>
    <s v="Bali, East &amp; West Nusa Tenggara"/>
    <s v="CASH"/>
    <n v="23610730"/>
    <m/>
    <x v="2"/>
  </r>
  <r>
    <s v="SO0948"/>
    <s v="PS0038"/>
    <s v="ST0004"/>
    <x v="616"/>
    <s v="Sulawesi, Maluku, North Maluku"/>
    <s v="CREDIT"/>
    <n v="1137224812"/>
    <s v="transaction as agreed with the vendor"/>
    <x v="4"/>
  </r>
  <r>
    <s v="SO0949"/>
    <s v="PS0015"/>
    <s v="ST0004"/>
    <x v="617"/>
    <s v="Sulawesi, Maluku, North Maluku"/>
    <s v="CASH"/>
    <n v="230615840"/>
    <m/>
    <x v="4"/>
  </r>
  <r>
    <s v="SO0950"/>
    <s v="PS0048"/>
    <s v="ST0003"/>
    <x v="617"/>
    <s v="Sumatera &amp; Kalimantan"/>
    <s v="CREDIT"/>
    <n v="363813400"/>
    <m/>
    <x v="0"/>
  </r>
  <r>
    <s v="SO0951"/>
    <s v="PS0036"/>
    <s v="ST0005"/>
    <x v="618"/>
    <s v="Bali, East &amp; West Nusa Tenggara"/>
    <s v="CREDIT"/>
    <n v="934764040"/>
    <m/>
    <x v="2"/>
  </r>
  <r>
    <s v="SO0952"/>
    <s v="PS0022"/>
    <s v="ST0004"/>
    <x v="618"/>
    <s v="Sulawesi, Maluku, North Maluku"/>
    <s v="CASH"/>
    <n v="76974740"/>
    <m/>
    <x v="4"/>
  </r>
  <r>
    <s v="SO0953"/>
    <s v="PS0003"/>
    <s v="ST0003"/>
    <x v="619"/>
    <s v="Sumatera &amp; Kalimantan"/>
    <s v="CREDIT"/>
    <n v="300707000"/>
    <m/>
    <x v="0"/>
  </r>
  <r>
    <s v="SO0954"/>
    <s v="PS0010"/>
    <s v="ST0001"/>
    <x v="620"/>
    <s v="Jakarta"/>
    <s v="CASH"/>
    <n v="9415310"/>
    <m/>
    <x v="1"/>
  </r>
  <r>
    <s v="SO0955"/>
    <s v="PS0042"/>
    <s v="ST0002"/>
    <x v="620"/>
    <s v="Java"/>
    <s v="CASH"/>
    <n v="242601255"/>
    <m/>
    <x v="3"/>
  </r>
  <r>
    <s v="SO0956"/>
    <s v="PS0017"/>
    <s v="ST0001"/>
    <x v="620"/>
    <s v="Jakarta"/>
    <s v="CREDIT"/>
    <n v="310285940"/>
    <m/>
    <x v="1"/>
  </r>
  <r>
    <s v="SO0957"/>
    <s v="PS0010"/>
    <s v="ST0001"/>
    <x v="621"/>
    <s v="Jakarta"/>
    <s v="CREDIT"/>
    <n v="327313500"/>
    <m/>
    <x v="1"/>
  </r>
  <r>
    <s v="SO0958"/>
    <s v="PS0037"/>
    <s v="ST0002"/>
    <x v="622"/>
    <s v="Java"/>
    <s v="CREDIT"/>
    <n v="258688590"/>
    <m/>
    <x v="3"/>
  </r>
  <r>
    <s v="SO0959"/>
    <s v="PS0007"/>
    <s v="ST0001"/>
    <x v="623"/>
    <s v="Jakarta"/>
    <s v="CASH"/>
    <n v="165166786"/>
    <m/>
    <x v="1"/>
  </r>
  <r>
    <s v="SO0960"/>
    <s v="PS0026"/>
    <s v="ST0004"/>
    <x v="623"/>
    <s v="Sulawesi, Maluku, North Maluku"/>
    <s v="CREDIT"/>
    <n v="396684600"/>
    <m/>
    <x v="4"/>
  </r>
  <r>
    <s v="SO0961"/>
    <s v="PS0014"/>
    <s v="ST0003"/>
    <x v="623"/>
    <s v="Sumatera &amp; Kalimantan"/>
    <s v="CREDIT"/>
    <n v="428538200"/>
    <m/>
    <x v="0"/>
  </r>
  <r>
    <s v="SO0962"/>
    <s v="PS0002"/>
    <s v="ST0002"/>
    <x v="623"/>
    <s v="Java"/>
    <s v="CASH"/>
    <n v="183171230"/>
    <m/>
    <x v="3"/>
  </r>
  <r>
    <s v="SO0963"/>
    <s v="PS0006"/>
    <s v="ST0003"/>
    <x v="624"/>
    <s v="Sumatera &amp; Kalimantan"/>
    <s v="CREDIT"/>
    <n v="367521960"/>
    <m/>
    <x v="0"/>
  </r>
  <r>
    <s v="SO0964"/>
    <s v="PS0050"/>
    <s v="ST0004"/>
    <x v="624"/>
    <s v="Sulawesi, Maluku, North Maluku"/>
    <s v="CREDIT"/>
    <n v="366003740"/>
    <s v="Partner Store canceled the order"/>
    <x v="4"/>
  </r>
  <r>
    <s v="SO0965"/>
    <s v="PS0044"/>
    <s v="ST0004"/>
    <x v="624"/>
    <s v="Sulawesi, Maluku, North Maluku"/>
    <s v="CASH"/>
    <n v="175068560"/>
    <m/>
    <x v="4"/>
  </r>
  <r>
    <s v="SO0966"/>
    <s v="PS0017"/>
    <s v="ST0001"/>
    <x v="625"/>
    <s v="Jakarta"/>
    <s v="CASH"/>
    <n v="21849750"/>
    <m/>
    <x v="1"/>
  </r>
  <r>
    <s v="SO0967"/>
    <s v="PS0021"/>
    <s v="ST0001"/>
    <x v="625"/>
    <s v="Jakarta"/>
    <s v="CASH"/>
    <n v="133038600"/>
    <m/>
    <x v="1"/>
  </r>
  <r>
    <s v="SO0968"/>
    <s v="PS0029"/>
    <s v="ST0004"/>
    <x v="626"/>
    <s v="Sulawesi, Maluku, North Maluku"/>
    <s v="CREDIT"/>
    <n v="764390690"/>
    <m/>
    <x v="4"/>
  </r>
  <r>
    <s v="SO0969"/>
    <s v="PS0011"/>
    <s v="ST0002"/>
    <x v="627"/>
    <s v="Java"/>
    <s v="CASH"/>
    <n v="135571260"/>
    <m/>
    <x v="3"/>
  </r>
  <r>
    <s v="SO0970"/>
    <s v="PS0046"/>
    <s v="ST0003"/>
    <x v="628"/>
    <s v="Sumatera &amp; Kalimantan"/>
    <s v="CREDIT"/>
    <n v="316785430"/>
    <s v="The transaction agreement has undergone changes"/>
    <x v="0"/>
  </r>
  <r>
    <s v="SO0971"/>
    <s v="PS0023"/>
    <s v="ST0003"/>
    <x v="628"/>
    <s v="Sumatera &amp; Kalimantan"/>
    <s v="CASH"/>
    <n v="194467350"/>
    <m/>
    <x v="0"/>
  </r>
  <r>
    <s v="SO0972"/>
    <s v="PS0040"/>
    <s v="ST0003"/>
    <x v="629"/>
    <s v="Sumatera &amp; Kalimantan"/>
    <s v="CREDIT"/>
    <n v="314035560"/>
    <m/>
    <x v="0"/>
  </r>
  <r>
    <s v="SO0973"/>
    <s v="PS0046"/>
    <s v="ST0003"/>
    <x v="630"/>
    <s v="Sumatera &amp; Kalimantan"/>
    <s v="CASH"/>
    <n v="172329150"/>
    <m/>
    <x v="0"/>
  </r>
  <r>
    <s v="SO0974"/>
    <s v="PS0041"/>
    <s v="ST0001"/>
    <x v="630"/>
    <s v="Jakarta"/>
    <s v="CASH"/>
    <n v="191079000"/>
    <m/>
    <x v="1"/>
  </r>
  <r>
    <s v="SO0975"/>
    <s v="PS0036"/>
    <s v="ST0005"/>
    <x v="630"/>
    <s v="Bali, East &amp; West Nusa Tenggara"/>
    <s v="CASH"/>
    <n v="69933500"/>
    <m/>
    <x v="2"/>
  </r>
  <r>
    <s v="SO0976"/>
    <s v="PS0029"/>
    <s v="ST0004"/>
    <x v="631"/>
    <s v="Sulawesi, Maluku, North Maluku"/>
    <s v="CASH"/>
    <n v="229837770"/>
    <m/>
    <x v="4"/>
  </r>
  <r>
    <s v="SO0977"/>
    <s v="PS0050"/>
    <s v="ST0004"/>
    <x v="632"/>
    <s v="Sulawesi, Maluku, North Maluku"/>
    <s v="CREDIT"/>
    <n v="1162213850"/>
    <s v="transaction as agreed with the vendor"/>
    <x v="4"/>
  </r>
  <r>
    <s v="SO0978"/>
    <s v="PS0028"/>
    <s v="ST0005"/>
    <x v="632"/>
    <s v="Bali, East &amp; West Nusa Tenggara"/>
    <s v="CASH"/>
    <n v="240232250"/>
    <m/>
    <x v="2"/>
  </r>
  <r>
    <s v="SO0979"/>
    <s v="PS0020"/>
    <s v="ST0004"/>
    <x v="633"/>
    <s v="Sulawesi, Maluku, North Maluku"/>
    <s v="CASH"/>
    <n v="69082590"/>
    <m/>
    <x v="4"/>
  </r>
  <r>
    <s v="SO0980"/>
    <s v="PS0004"/>
    <s v="ST0001"/>
    <x v="633"/>
    <s v="Jakarta"/>
    <s v="CREDIT"/>
    <n v="357539140"/>
    <m/>
    <x v="1"/>
  </r>
  <r>
    <s v="SO0981"/>
    <s v="PS0013"/>
    <s v="ST0001"/>
    <x v="634"/>
    <s v="Jakarta"/>
    <s v="CREDIT"/>
    <n v="737735770"/>
    <m/>
    <x v="1"/>
  </r>
  <r>
    <s v="SO0982"/>
    <s v="PS0014"/>
    <s v="ST0003"/>
    <x v="634"/>
    <s v="Sumatera &amp; Kalimantan"/>
    <s v="CREDIT"/>
    <n v="461518750"/>
    <m/>
    <x v="0"/>
  </r>
  <r>
    <s v="SO0983"/>
    <s v="PS0048"/>
    <s v="ST0003"/>
    <x v="634"/>
    <s v="Sumatera &amp; Kalimantan"/>
    <s v="CREDIT"/>
    <n v="390520370"/>
    <s v="Partner Store canceled the order"/>
    <x v="0"/>
  </r>
  <r>
    <s v="SO0984"/>
    <s v="PS0008"/>
    <s v="ST0004"/>
    <x v="635"/>
    <s v="Sulawesi, Maluku, North Maluku"/>
    <s v="CREDIT"/>
    <n v="261344720"/>
    <m/>
    <x v="4"/>
  </r>
  <r>
    <s v="SO0985"/>
    <s v="PS0006"/>
    <s v="ST0003"/>
    <x v="635"/>
    <s v="Sumatera &amp; Kalimantan"/>
    <s v="CASH"/>
    <n v="17134140"/>
    <m/>
    <x v="0"/>
  </r>
  <r>
    <s v="SO0986"/>
    <s v="PS0020"/>
    <s v="ST0004"/>
    <x v="636"/>
    <s v="Sulawesi, Maluku, North Maluku"/>
    <s v="CASH"/>
    <n v="153621290"/>
    <m/>
    <x v="4"/>
  </r>
  <r>
    <s v="SO0987"/>
    <s v="PS0023"/>
    <s v="ST0003"/>
    <x v="636"/>
    <s v="Sumatera &amp; Kalimantan"/>
    <s v="CASH"/>
    <n v="245369190"/>
    <m/>
    <x v="0"/>
  </r>
  <r>
    <s v="SO0988"/>
    <s v="PS0047"/>
    <s v="ST0001"/>
    <x v="637"/>
    <s v="Jakarta"/>
    <s v="CASH"/>
    <n v="105581440"/>
    <m/>
    <x v="1"/>
  </r>
  <r>
    <s v="SO0989"/>
    <s v="PS0047"/>
    <s v="ST0001"/>
    <x v="637"/>
    <s v="Jakarta"/>
    <s v="CASH"/>
    <n v="5775000"/>
    <m/>
    <x v="1"/>
  </r>
  <r>
    <s v="SO0990"/>
    <s v="PS0029"/>
    <s v="ST0004"/>
    <x v="637"/>
    <s v="Sulawesi, Maluku, North Maluku"/>
    <s v="CASH"/>
    <n v="7634250"/>
    <s v="Partner Store canceled the order"/>
    <x v="4"/>
  </r>
  <r>
    <s v="SO0991"/>
    <s v="PS0043"/>
    <s v="ST0004"/>
    <x v="638"/>
    <s v="Sulawesi, Maluku, North Maluku"/>
    <s v="CASH"/>
    <n v="18427500"/>
    <m/>
    <x v="4"/>
  </r>
  <r>
    <s v="SO0992"/>
    <s v="PS0047"/>
    <s v="ST0001"/>
    <x v="639"/>
    <s v="Jakarta"/>
    <s v="CREDIT"/>
    <n v="241035960"/>
    <m/>
    <x v="1"/>
  </r>
  <r>
    <s v="SO0993"/>
    <s v="PS0010"/>
    <s v="ST0001"/>
    <x v="640"/>
    <s v="Jakarta"/>
    <s v="CREDIT"/>
    <n v="441293360"/>
    <m/>
    <x v="1"/>
  </r>
  <r>
    <s v="SO0994"/>
    <s v="PS0049"/>
    <s v="ST0004"/>
    <x v="640"/>
    <s v="Sulawesi, Maluku, North Maluku"/>
    <s v="CASH"/>
    <n v="176644980"/>
    <m/>
    <x v="4"/>
  </r>
  <r>
    <s v="SO0995"/>
    <s v="PS0045"/>
    <s v="ST0005"/>
    <x v="640"/>
    <s v="Bali, East &amp; West Nusa Tenggara"/>
    <s v="CASH"/>
    <n v="18281252"/>
    <m/>
    <x v="2"/>
  </r>
  <r>
    <s v="SO0996"/>
    <s v="PS0025"/>
    <s v="ST0003"/>
    <x v="641"/>
    <s v="Sumatera &amp; Kalimantan"/>
    <s v="CREDIT"/>
    <n v="396607500"/>
    <m/>
    <x v="0"/>
  </r>
  <r>
    <s v="SO0997"/>
    <s v="PS0028"/>
    <s v="ST0005"/>
    <x v="641"/>
    <s v="Bali, East &amp; West Nusa Tenggara"/>
    <s v="CASH"/>
    <n v="228088630"/>
    <m/>
    <x v="2"/>
  </r>
  <r>
    <s v="SO0998"/>
    <s v="PS0033"/>
    <s v="ST0005"/>
    <x v="642"/>
    <s v="Bali, East &amp; West Nusa Tenggara"/>
    <s v="CREDIT"/>
    <n v="587114991"/>
    <s v="The product is unavailable from the vendor or there has been a product replacement"/>
    <x v="2"/>
  </r>
  <r>
    <s v="SO0999"/>
    <s v="PS0038"/>
    <s v="ST0004"/>
    <x v="642"/>
    <s v="Sulawesi, Maluku, North Maluku"/>
    <s v="CREDIT"/>
    <n v="848790920"/>
    <s v="transaction as agreed with the vendor"/>
    <x v="4"/>
  </r>
  <r>
    <s v="SO1000"/>
    <s v="PS0017"/>
    <s v="ST0001"/>
    <x v="643"/>
    <s v="Jakarta"/>
    <s v="CASH"/>
    <n v="25770840"/>
    <m/>
    <x v="1"/>
  </r>
  <r>
    <s v="SO1001"/>
    <s v="PS0015"/>
    <s v="ST0004"/>
    <x v="644"/>
    <s v="Sulawesi, Maluku, North Maluku"/>
    <s v="CASH"/>
    <n v="57115520"/>
    <m/>
    <x v="4"/>
  </r>
  <r>
    <s v="SO1002"/>
    <s v="PS0049"/>
    <s v="ST0004"/>
    <x v="644"/>
    <s v="Sulawesi, Maluku, North Maluku"/>
    <s v="CREDIT"/>
    <n v="417355830"/>
    <m/>
    <x v="4"/>
  </r>
  <r>
    <s v="SO1003"/>
    <s v="PS0036"/>
    <s v="ST0005"/>
    <x v="645"/>
    <s v="Bali, East &amp; West Nusa Tenggara"/>
    <s v="CASH"/>
    <n v="114707711"/>
    <m/>
    <x v="2"/>
  </r>
  <r>
    <s v="SO1004"/>
    <s v="PS0030"/>
    <s v="ST0004"/>
    <x v="646"/>
    <s v="Sulawesi, Maluku, North Maluku"/>
    <s v="CREDIT"/>
    <n v="739640230"/>
    <m/>
    <x v="4"/>
  </r>
  <r>
    <s v="SO1005"/>
    <s v="PS0002"/>
    <s v="ST0002"/>
    <x v="647"/>
    <s v="Java"/>
    <s v="CASH"/>
    <n v="76368600"/>
    <m/>
    <x v="3"/>
  </r>
  <r>
    <s v="SO1006"/>
    <s v="PS0007"/>
    <s v="ST0001"/>
    <x v="647"/>
    <s v="Jakarta"/>
    <s v="CASH"/>
    <n v="24352350"/>
    <m/>
    <x v="1"/>
  </r>
  <r>
    <s v="SO1007"/>
    <s v="PS0050"/>
    <s v="ST0004"/>
    <x v="648"/>
    <s v="Sulawesi, Maluku, North Maluku"/>
    <s v="CREDIT"/>
    <n v="256748290"/>
    <m/>
    <x v="4"/>
  </r>
  <r>
    <s v="SO1008"/>
    <s v="PS0012"/>
    <s v="ST0003"/>
    <x v="648"/>
    <s v="Sumatera &amp; Kalimantan"/>
    <s v="CREDIT"/>
    <n v="413536410"/>
    <m/>
    <x v="0"/>
  </r>
  <r>
    <s v="SO1009"/>
    <s v="PS0030"/>
    <s v="ST0004"/>
    <x v="649"/>
    <s v="Sulawesi, Maluku, North Maluku"/>
    <s v="CASH"/>
    <n v="26180440"/>
    <m/>
    <x v="4"/>
  </r>
  <r>
    <s v="SO1010"/>
    <s v="PS0021"/>
    <s v="ST0001"/>
    <x v="650"/>
    <s v="Jakarta"/>
    <s v="CASH"/>
    <n v="33999420"/>
    <m/>
    <x v="1"/>
  </r>
  <r>
    <s v="SO1011"/>
    <s v="PS0031"/>
    <s v="ST0002"/>
    <x v="651"/>
    <s v="Java"/>
    <s v="CREDIT"/>
    <n v="363292820"/>
    <m/>
    <x v="3"/>
  </r>
  <r>
    <s v="SO1012"/>
    <s v="PS0031"/>
    <s v="ST0002"/>
    <x v="652"/>
    <s v="Java"/>
    <s v="CREDIT"/>
    <n v="509240650"/>
    <m/>
    <x v="3"/>
  </r>
  <r>
    <s v="SO1013"/>
    <s v="PS0029"/>
    <s v="ST0004"/>
    <x v="653"/>
    <s v="Sulawesi, Maluku, North Maluku"/>
    <s v="CREDIT"/>
    <n v="467132688"/>
    <m/>
    <x v="4"/>
  </r>
  <r>
    <s v="SO1014"/>
    <s v="PS0004"/>
    <s v="ST0001"/>
    <x v="654"/>
    <s v="Jakarta"/>
    <s v="CREDIT"/>
    <n v="295516340"/>
    <s v="The product is unavailable from the vendor or there has been a product replacement"/>
    <x v="1"/>
  </r>
  <r>
    <s v="SO1015"/>
    <s v="PS0020"/>
    <s v="ST0004"/>
    <x v="655"/>
    <s v="Sulawesi, Maluku, North Maluku"/>
    <s v="CASH"/>
    <n v="242647004"/>
    <m/>
    <x v="4"/>
  </r>
  <r>
    <s v="SO1016"/>
    <s v="PS0013"/>
    <s v="ST0001"/>
    <x v="656"/>
    <s v="Jakarta"/>
    <s v="CASH"/>
    <n v="25899000"/>
    <m/>
    <x v="1"/>
  </r>
  <r>
    <s v="SO1017"/>
    <s v="PS0044"/>
    <s v="ST0004"/>
    <x v="656"/>
    <s v="Sulawesi, Maluku, North Maluku"/>
    <s v="CASH"/>
    <n v="29038430"/>
    <m/>
    <x v="4"/>
  </r>
  <r>
    <s v="SO1018"/>
    <s v="PS0005"/>
    <s v="ST0004"/>
    <x v="657"/>
    <s v="Sulawesi, Maluku, North Maluku"/>
    <s v="CASH"/>
    <n v="111211330"/>
    <s v="The product is unavailable from the vendor or there has been a product replacement"/>
    <x v="4"/>
  </r>
  <r>
    <s v="SO1019"/>
    <s v="PS0004"/>
    <s v="ST0001"/>
    <x v="657"/>
    <s v="Jakarta"/>
    <s v="CASH"/>
    <n v="23861490"/>
    <m/>
    <x v="1"/>
  </r>
  <r>
    <s v="SO1020"/>
    <s v="PS0002"/>
    <s v="ST0002"/>
    <x v="657"/>
    <s v="Java"/>
    <s v="CREDIT"/>
    <n v="479156570"/>
    <m/>
    <x v="3"/>
  </r>
  <r>
    <s v="SO1021"/>
    <s v="PS0017"/>
    <s v="ST0001"/>
    <x v="657"/>
    <s v="Jakarta"/>
    <s v="CASH"/>
    <n v="102921900"/>
    <s v="Partner Store canceled the order"/>
    <x v="1"/>
  </r>
  <r>
    <s v="SO1022"/>
    <s v="PS0029"/>
    <s v="ST0004"/>
    <x v="658"/>
    <s v="Sulawesi, Maluku, North Maluku"/>
    <s v="CASH"/>
    <n v="54724400"/>
    <m/>
    <x v="4"/>
  </r>
  <r>
    <s v="SO1023"/>
    <s v="PS0007"/>
    <s v="ST0001"/>
    <x v="659"/>
    <s v="Jakarta"/>
    <s v="CREDIT"/>
    <n v="261747380"/>
    <m/>
    <x v="1"/>
  </r>
  <r>
    <s v="SO1024"/>
    <s v="PS0012"/>
    <s v="ST0003"/>
    <x v="659"/>
    <s v="Sumatera &amp; Kalimantan"/>
    <s v="CREDIT"/>
    <n v="351291960"/>
    <m/>
    <x v="0"/>
  </r>
  <r>
    <s v="SO1025"/>
    <s v="PS0011"/>
    <s v="ST0002"/>
    <x v="660"/>
    <s v="Java"/>
    <s v="CASH"/>
    <n v="78509200"/>
    <m/>
    <x v="3"/>
  </r>
  <r>
    <s v="SO1026"/>
    <s v="PS0040"/>
    <s v="ST0003"/>
    <x v="660"/>
    <s v="Sumatera &amp; Kalimantan"/>
    <s v="CREDIT"/>
    <n v="759074380"/>
    <s v="transaction as agreed with the vendor"/>
    <x v="0"/>
  </r>
  <r>
    <s v="SO1027"/>
    <s v="PS0036"/>
    <s v="ST0005"/>
    <x v="661"/>
    <s v="Bali, East &amp; West Nusa Tenggara"/>
    <s v="CREDIT"/>
    <n v="543527800"/>
    <s v="The transaction agreement has undergone changes"/>
    <x v="2"/>
  </r>
  <r>
    <s v="SO1028"/>
    <s v="PS0002"/>
    <s v="ST0002"/>
    <x v="662"/>
    <s v="Java"/>
    <s v="CREDIT"/>
    <n v="480510700"/>
    <m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2">
  <r>
    <s v="SO0001"/>
    <d v="2020-01-02T00:00:00"/>
    <s v="PD0002"/>
    <n v="99"/>
    <n v="7.0000000000000007E-2"/>
    <n v="1841399.9999999998"/>
    <s v="SO0001-PD0002"/>
    <s v="Fishing soft lure"/>
    <s v="Fishing Equipment"/>
    <s v="Fishing soft lure"/>
    <n v="99"/>
    <x v="0"/>
  </r>
  <r>
    <s v="SO0001"/>
    <d v="2020-01-02T00:00:00"/>
    <s v="PD0015"/>
    <n v="89"/>
    <n v="0.24"/>
    <n v="9192276"/>
    <s v="SO0001-PD0015"/>
    <s v="Abs Roller"/>
    <s v="Gym &amp; Fitness"/>
    <s v="Abs Roller"/>
    <n v="89"/>
    <x v="0"/>
  </r>
  <r>
    <s v="SO0001"/>
    <d v="2020-01-02T00:00:00"/>
    <s v="PD0011"/>
    <n v="45"/>
    <n v="0.12"/>
    <n v="93416400"/>
    <s v="SO0001-PD0011"/>
    <s v="Mountain Bike"/>
    <s v="Bicycle"/>
    <s v="Mountain Bike"/>
    <n v="45"/>
    <x v="0"/>
  </r>
  <r>
    <s v="SO0001"/>
    <d v="2020-01-02T00:00:00"/>
    <s v="PD0008"/>
    <n v="72"/>
    <n v="0.05"/>
    <n v="10191600"/>
    <s v="SO0001-PD0008"/>
    <s v="Sunglasses"/>
    <s v="Outdoors Sport"/>
    <s v="Sunglasses"/>
    <n v="72"/>
    <x v="0"/>
  </r>
  <r>
    <s v="SO0002"/>
    <d v="2020-01-02T00:00:00"/>
    <s v="PD0014"/>
    <n v="77"/>
    <n v="0.17"/>
    <n v="17063970"/>
    <s v="SO0002-PD0014"/>
    <s v="1 Set Futsalball"/>
    <s v="Futsal"/>
    <s v="1 Set Futsalball"/>
    <n v="77"/>
    <x v="0"/>
  </r>
  <r>
    <s v="SO0002"/>
    <d v="2020-01-02T00:00:00"/>
    <s v="PD0010"/>
    <n v="92"/>
    <n v="7.0000000000000007E-2"/>
    <n v="27807000"/>
    <s v="SO0002-PD0010"/>
    <s v="Hiking Shoes"/>
    <s v="Hiking &amp; Camping"/>
    <s v="Hiking Shoes"/>
    <n v="92"/>
    <x v="0"/>
  </r>
  <r>
    <s v="SO0003"/>
    <d v="2020-01-03T00:00:00"/>
    <s v="PD0011"/>
    <n v="142"/>
    <n v="0.13"/>
    <n v="291430860"/>
    <s v="SO0003-PD0011"/>
    <s v="Mountain Bike"/>
    <s v="Bicycle"/>
    <s v="Mountain Bike"/>
    <n v="142"/>
    <x v="1"/>
  </r>
  <r>
    <s v="SO0003"/>
    <d v="2020-01-03T00:00:00"/>
    <s v="PD0018"/>
    <n v="125"/>
    <n v="0.22"/>
    <n v="51870000"/>
    <s v="SO0003-PD0018"/>
    <s v="Dumbell Set"/>
    <s v="Gym &amp; Fitness"/>
    <s v="Dumbell Set"/>
    <n v="125"/>
    <x v="1"/>
  </r>
  <r>
    <s v="SO0003"/>
    <d v="2020-01-03T00:00:00"/>
    <s v="PD0010"/>
    <n v="150"/>
    <n v="0.08"/>
    <n v="44850000"/>
    <s v="SO0003-PD0010"/>
    <s v="Hiking Shoes"/>
    <s v="Hiking &amp; Camping"/>
    <s v="Hiking Shoes"/>
    <n v="150"/>
    <x v="1"/>
  </r>
  <r>
    <s v="SO0003"/>
    <d v="2020-01-03T00:00:00"/>
    <s v="PD0008"/>
    <n v="94"/>
    <n v="0.08"/>
    <n v="12885520"/>
    <s v="SO0003-PD0008"/>
    <s v="Sunglasses"/>
    <s v="Outdoors Sport"/>
    <s v="Sunglasses"/>
    <n v="94"/>
    <x v="1"/>
  </r>
  <r>
    <s v="SO0003"/>
    <d v="2020-01-03T00:00:00"/>
    <s v="PD0012"/>
    <n v="128"/>
    <n v="7.0000000000000007E-2"/>
    <n v="671266560"/>
    <s v="SO0003-PD0012"/>
    <s v="Road Bike"/>
    <s v="Bicycle"/>
    <s v="Road Bike"/>
    <n v="128"/>
    <x v="1"/>
  </r>
  <r>
    <s v="SO0003"/>
    <d v="2020-01-03T00:00:00"/>
    <s v="PD0020"/>
    <n v="101"/>
    <n v="0.09"/>
    <n v="29503110"/>
    <s v="SO0003-PD0020"/>
    <s v="Heavy bag"/>
    <s v="Gym &amp; Fitness"/>
    <s v="Heavy bag"/>
    <n v="101"/>
    <x v="1"/>
  </r>
  <r>
    <s v="SO0004"/>
    <d v="2020-01-04T00:00:00"/>
    <s v="PD0015"/>
    <n v="96"/>
    <n v="0.18"/>
    <n v="10698048"/>
    <s v="SO0004-PD0015"/>
    <s v="Abs Roller"/>
    <s v="Gym &amp; Fitness"/>
    <s v="Abs Roller"/>
    <n v="96"/>
    <x v="0"/>
  </r>
  <r>
    <s v="SO0005"/>
    <d v="2020-01-05T00:00:00"/>
    <s v="PD0007"/>
    <n v="90"/>
    <n v="0.13"/>
    <n v="250560000"/>
    <s v="SO0005-PD0007"/>
    <s v="Stick Golf Bag"/>
    <s v="Golf"/>
    <s v="Stick Golf Bag"/>
    <n v="90"/>
    <x v="1"/>
  </r>
  <r>
    <s v="SO0006"/>
    <d v="2020-01-07T00:00:00"/>
    <s v="PD0009"/>
    <n v="104"/>
    <n v="0.16"/>
    <n v="11269440"/>
    <s v="SO0006-PD0009"/>
    <s v="Tracking Pole"/>
    <s v="Hiking &amp; Camping"/>
    <s v="Tracking Pole"/>
    <n v="104"/>
    <x v="0"/>
  </r>
  <r>
    <s v="SO0007"/>
    <d v="2020-01-09T00:00:00"/>
    <s v="PD0019"/>
    <n v="83"/>
    <n v="0.21"/>
    <n v="167137930"/>
    <s v="SO0007-PD0019"/>
    <s v="Treadmill"/>
    <s v="Gym &amp; Fitness"/>
    <s v="Treadmill"/>
    <n v="83"/>
    <x v="1"/>
  </r>
  <r>
    <s v="SO0007"/>
    <d v="2020-01-09T00:00:00"/>
    <s v="PD0014"/>
    <n v="123"/>
    <n v="0.25"/>
    <n v="24630750"/>
    <s v="SO0007-PD0014"/>
    <s v="1 Set Futsalball"/>
    <s v="Futsal"/>
    <s v="1 Set Futsalball"/>
    <n v="123"/>
    <x v="1"/>
  </r>
  <r>
    <s v="SO0007"/>
    <d v="2020-01-09T00:00:00"/>
    <s v="PD0020"/>
    <n v="62"/>
    <n v="0.25"/>
    <n v="14926500"/>
    <s v="SO0007-PD0020"/>
    <s v="Heavy bag"/>
    <s v="Gym &amp; Fitness"/>
    <s v="Heavy bag"/>
    <n v="62"/>
    <x v="1"/>
  </r>
  <r>
    <s v="SO0007"/>
    <d v="2020-01-09T00:00:00"/>
    <s v="PD0009"/>
    <n v="96"/>
    <n v="0.13"/>
    <n v="10774080"/>
    <s v="SO0007-PD0009"/>
    <s v="Tracking Pole"/>
    <s v="Hiking &amp; Camping"/>
    <s v="Tracking Pole"/>
    <n v="96"/>
    <x v="1"/>
  </r>
  <r>
    <s v="SO0007"/>
    <d v="2020-01-09T00:00:00"/>
    <s v="PD0008"/>
    <n v="92"/>
    <n v="0.12"/>
    <n v="12063040"/>
    <s v="SO0007-PD0008"/>
    <s v="Sunglasses"/>
    <s v="Outdoors Sport"/>
    <s v="Sunglasses"/>
    <n v="92"/>
    <x v="1"/>
  </r>
  <r>
    <s v="SO0007"/>
    <d v="2020-01-09T00:00:00"/>
    <s v="PD0011"/>
    <n v="91"/>
    <n v="0.08"/>
    <n v="197495480"/>
    <s v="SO0007-PD0011"/>
    <s v="Mountain Bike"/>
    <s v="Bicycle"/>
    <s v="Mountain Bike"/>
    <n v="91"/>
    <x v="1"/>
  </r>
  <r>
    <s v="SO0008"/>
    <d v="2020-01-10T00:00:00"/>
    <s v="PD0001"/>
    <n v="133"/>
    <n v="0.1"/>
    <n v="29805300"/>
    <s v="SO0008-PD0001"/>
    <s v="1 Set Fishing Equipment"/>
    <s v="Fishing Equipment"/>
    <s v="1 Set Fishing Equipment"/>
    <n v="133"/>
    <x v="2"/>
  </r>
  <r>
    <s v="SO0008"/>
    <d v="2020-01-10T00:00:00"/>
    <s v="PD0006"/>
    <n v="82"/>
    <n v="0.19"/>
    <n v="13881780"/>
    <s v="SO0008-PD0006"/>
    <s v="1 set Golf Ball"/>
    <s v="Golf"/>
    <s v="1 set Golf Ball"/>
    <n v="82"/>
    <x v="2"/>
  </r>
  <r>
    <s v="SO0008"/>
    <d v="2020-01-10T00:00:00"/>
    <s v="PD0012"/>
    <n v="112"/>
    <n v="0.12"/>
    <n v="555779840"/>
    <s v="SO0008-PD0012"/>
    <s v="Road Bike"/>
    <s v="Bicycle"/>
    <s v="Road Bike"/>
    <n v="112"/>
    <x v="2"/>
  </r>
  <r>
    <s v="SO0008"/>
    <d v="2020-01-10T00:00:00"/>
    <s v="PD0015"/>
    <n v="140"/>
    <n v="0.23"/>
    <n v="14650020"/>
    <s v="SO0008-PD0015"/>
    <s v="Abs Roller"/>
    <s v="Gym &amp; Fitness"/>
    <s v="Abs Roller"/>
    <n v="140"/>
    <x v="2"/>
  </r>
  <r>
    <s v="SO0009"/>
    <d v="2020-01-11T00:00:00"/>
    <s v="PD0006"/>
    <n v="111"/>
    <n v="0.05"/>
    <n v="22039050"/>
    <s v="SO0009-PD0006"/>
    <s v="1 set Golf Ball"/>
    <s v="Golf"/>
    <s v="1 set Golf Ball"/>
    <n v="111"/>
    <x v="3"/>
  </r>
  <r>
    <s v="SO0009"/>
    <d v="2020-01-11T00:00:00"/>
    <s v="PD0012"/>
    <n v="32"/>
    <n v="0.15"/>
    <n v="153380800"/>
    <s v="SO0009-PD0012"/>
    <s v="Road Bike"/>
    <s v="Bicycle"/>
    <s v="Road Bike"/>
    <n v="32"/>
    <x v="3"/>
  </r>
  <r>
    <s v="SO0010"/>
    <d v="2020-01-11T00:00:00"/>
    <s v="PD0015"/>
    <n v="79"/>
    <n v="0.23"/>
    <n v="8266797"/>
    <s v="SO0010-PD0015"/>
    <s v="Abs Roller"/>
    <s v="Gym &amp; Fitness"/>
    <s v="Abs Roller"/>
    <n v="79"/>
    <x v="3"/>
  </r>
  <r>
    <s v="SO0010"/>
    <d v="2020-01-11T00:00:00"/>
    <s v="PD0007"/>
    <n v="82"/>
    <n v="0.1"/>
    <n v="236160000"/>
    <s v="SO0010-PD0007"/>
    <s v="Stick Golf Bag"/>
    <s v="Golf"/>
    <s v="Stick Golf Bag"/>
    <n v="82"/>
    <x v="3"/>
  </r>
  <r>
    <s v="SO0010"/>
    <d v="2020-01-11T00:00:00"/>
    <s v="PD0003"/>
    <n v="143"/>
    <n v="0.1"/>
    <n v="119819700"/>
    <s v="SO0010-PD0003"/>
    <s v="Stick Billiard"/>
    <s v="Billiard"/>
    <s v="Stick Billiard"/>
    <n v="143"/>
    <x v="3"/>
  </r>
  <r>
    <s v="SO0010"/>
    <d v="2020-01-11T00:00:00"/>
    <s v="PD0008"/>
    <n v="114"/>
    <n v="0.08"/>
    <n v="15627120"/>
    <s v="SO0010-PD0008"/>
    <s v="Sunglasses"/>
    <s v="Outdoors Sport"/>
    <s v="Sunglasses"/>
    <n v="114"/>
    <x v="3"/>
  </r>
  <r>
    <s v="SO0011"/>
    <d v="2020-01-13T00:00:00"/>
    <s v="PD0006"/>
    <n v="80"/>
    <n v="0.13"/>
    <n v="14546400"/>
    <s v="SO0011-PD0006"/>
    <s v="1 set Golf Ball"/>
    <s v="Golf"/>
    <s v="1 set Golf Ball"/>
    <n v="80"/>
    <x v="0"/>
  </r>
  <r>
    <s v="SO0011"/>
    <d v="2020-01-13T00:00:00"/>
    <s v="PD0004"/>
    <n v="147"/>
    <n v="0.1"/>
    <n v="29106000"/>
    <s v="SO0011-PD0004"/>
    <s v="Stick Billiard Bag"/>
    <s v="Billiard"/>
    <s v="Stick Billiard Bag"/>
    <n v="147"/>
    <x v="0"/>
  </r>
  <r>
    <s v="SO0011"/>
    <d v="2020-01-13T00:00:00"/>
    <s v="PD0014"/>
    <n v="55"/>
    <n v="0.15"/>
    <n v="12482250"/>
    <s v="SO0011-PD0014"/>
    <s v="1 Set Futsalball"/>
    <s v="Futsal"/>
    <s v="1 Set Futsalball"/>
    <n v="55"/>
    <x v="0"/>
  </r>
  <r>
    <s v="SO0011"/>
    <d v="2020-01-13T00:00:00"/>
    <s v="PD0008"/>
    <n v="106"/>
    <n v="0.11"/>
    <n v="14056660"/>
    <s v="SO0011-PD0008"/>
    <s v="Sunglasses"/>
    <s v="Outdoors Sport"/>
    <s v="Sunglasses"/>
    <n v="106"/>
    <x v="0"/>
  </r>
  <r>
    <s v="SO0012"/>
    <d v="2020-01-17T00:00:00"/>
    <s v="PD0013"/>
    <n v="77"/>
    <n v="0.1"/>
    <n v="33194700"/>
    <s v="SO0012-PD0013"/>
    <s v="1 Set Basketball"/>
    <s v="Basketball"/>
    <s v="1 Set Basketball"/>
    <n v="77"/>
    <x v="4"/>
  </r>
  <r>
    <s v="SO0012"/>
    <d v="2020-01-17T00:00:00"/>
    <s v="PD0014"/>
    <n v="109"/>
    <n v="0.24"/>
    <n v="22118280"/>
    <s v="SO0012-PD0014"/>
    <s v="1 Set Futsalball"/>
    <s v="Futsal"/>
    <s v="1 Set Futsalball"/>
    <n v="109"/>
    <x v="4"/>
  </r>
  <r>
    <s v="SO0012"/>
    <d v="2020-01-17T00:00:00"/>
    <s v="PD0010"/>
    <n v="82"/>
    <n v="0.12"/>
    <n v="23452000"/>
    <s v="SO0012-PD0010"/>
    <s v="Hiking Shoes"/>
    <s v="Hiking &amp; Camping"/>
    <s v="Hiking Shoes"/>
    <n v="82"/>
    <x v="4"/>
  </r>
  <r>
    <s v="SO0012"/>
    <d v="2020-01-17T00:00:00"/>
    <s v="PD0006"/>
    <n v="107"/>
    <n v="0.16"/>
    <n v="18784920"/>
    <s v="SO0012-PD0006"/>
    <s v="1 set Golf Ball"/>
    <s v="Golf"/>
    <s v="1 set Golf Ball"/>
    <n v="107"/>
    <x v="4"/>
  </r>
  <r>
    <s v="SO0013"/>
    <d v="2020-01-18T00:00:00"/>
    <s v="PD0017"/>
    <n v="75"/>
    <n v="7.0000000000000007E-2"/>
    <n v="184837500"/>
    <s v="SO0013-PD0017"/>
    <s v="Bench Press"/>
    <s v="Gym &amp; Fitness"/>
    <s v="Bench Press"/>
    <n v="75"/>
    <x v="4"/>
  </r>
  <r>
    <s v="SO0013"/>
    <d v="2020-01-18T00:00:00"/>
    <s v="PD0009"/>
    <n v="90"/>
    <n v="0.25"/>
    <n v="8707500"/>
    <s v="SO0013-PD0009"/>
    <s v="Tracking Pole"/>
    <s v="Hiking &amp; Camping"/>
    <s v="Tracking Pole"/>
    <n v="90"/>
    <x v="4"/>
  </r>
  <r>
    <s v="SO0013"/>
    <d v="2020-01-18T00:00:00"/>
    <s v="PD0013"/>
    <n v="101"/>
    <n v="0.08"/>
    <n v="44508680"/>
    <s v="SO0013-PD0013"/>
    <s v="1 Set Basketball"/>
    <s v="Basketball"/>
    <s v="1 Set Basketball"/>
    <n v="101"/>
    <x v="4"/>
  </r>
  <r>
    <s v="SO0013"/>
    <d v="2020-01-18T00:00:00"/>
    <s v="PD0016"/>
    <n v="112"/>
    <n v="0.18"/>
    <n v="24521280"/>
    <s v="SO0013-PD0016"/>
    <s v="Pull Up Bar"/>
    <s v="Gym &amp; Fitness"/>
    <s v="Pull Up Bar"/>
    <n v="112"/>
    <x v="4"/>
  </r>
  <r>
    <s v="SO0013"/>
    <d v="2020-01-18T00:00:00"/>
    <s v="PD0007"/>
    <n v="133"/>
    <n v="0.12"/>
    <n v="374528000"/>
    <s v="SO0013-PD0007"/>
    <s v="Stick Golf Bag"/>
    <s v="Golf"/>
    <s v="Stick Golf Bag"/>
    <n v="133"/>
    <x v="4"/>
  </r>
  <r>
    <s v="SO0014"/>
    <d v="2020-01-19T00:00:00"/>
    <s v="PD0012"/>
    <n v="56"/>
    <n v="0.22"/>
    <n v="246311520"/>
    <s v="SO0014-PD0012"/>
    <s v="Road Bike"/>
    <s v="Bicycle"/>
    <s v="Road Bike"/>
    <n v="56"/>
    <x v="4"/>
  </r>
  <r>
    <s v="SO0014"/>
    <d v="2020-01-19T00:00:00"/>
    <s v="PD0002"/>
    <n v="36"/>
    <n v="0.22"/>
    <n v="561600"/>
    <s v="SO0014-PD0002"/>
    <s v="Fishing soft lure"/>
    <s v="Fishing Equipment"/>
    <s v="Fishing soft lure"/>
    <n v="36"/>
    <x v="4"/>
  </r>
  <r>
    <s v="SO0015"/>
    <d v="2020-01-20T00:00:00"/>
    <s v="PD0012"/>
    <n v="82"/>
    <n v="0.05"/>
    <n v="439278100"/>
    <s v="SO0015-PD0012"/>
    <s v="Road Bike"/>
    <s v="Bicycle"/>
    <s v="Road Bike"/>
    <n v="82"/>
    <x v="0"/>
  </r>
  <r>
    <s v="SO0015"/>
    <d v="2020-01-20T00:00:00"/>
    <s v="PD0020"/>
    <n v="113"/>
    <n v="0.15"/>
    <n v="30832050"/>
    <s v="SO0015-PD0020"/>
    <s v="Heavy bag"/>
    <s v="Gym &amp; Fitness"/>
    <s v="Heavy bag"/>
    <n v="113"/>
    <x v="0"/>
  </r>
  <r>
    <s v="SO0015"/>
    <d v="2020-01-20T00:00:00"/>
    <s v="PD0004"/>
    <n v="95"/>
    <n v="0.25"/>
    <n v="15675000"/>
    <s v="SO0015-PD0004"/>
    <s v="Stick Billiard Bag"/>
    <s v="Billiard"/>
    <s v="Stick Billiard Bag"/>
    <n v="95"/>
    <x v="0"/>
  </r>
  <r>
    <s v="SO0015"/>
    <d v="2020-01-20T00:00:00"/>
    <s v="PD0009"/>
    <n v="83"/>
    <n v="0.15"/>
    <n v="9100950"/>
    <s v="SO0015-PD0009"/>
    <s v="Tracking Pole"/>
    <s v="Hiking &amp; Camping"/>
    <s v="Tracking Pole"/>
    <n v="83"/>
    <x v="0"/>
  </r>
  <r>
    <s v="SO0015"/>
    <d v="2020-01-20T00:00:00"/>
    <s v="PD0011"/>
    <n v="73"/>
    <n v="0.13"/>
    <n v="149820090"/>
    <s v="SO0015-PD0011"/>
    <s v="Mountain Bike"/>
    <s v="Bicycle"/>
    <s v="Mountain Bike"/>
    <n v="73"/>
    <x v="0"/>
  </r>
  <r>
    <s v="SO0016"/>
    <d v="2020-01-20T00:00:00"/>
    <s v="PD0009"/>
    <n v="97"/>
    <n v="0.24"/>
    <n v="9509880"/>
    <s v="SO0016-PD0009"/>
    <s v="Tracking Pole"/>
    <s v="Hiking &amp; Camping"/>
    <s v="Tracking Pole"/>
    <n v="97"/>
    <x v="4"/>
  </r>
  <r>
    <s v="SO0016"/>
    <d v="2020-01-20T00:00:00"/>
    <s v="PD0015"/>
    <n v="126"/>
    <n v="0.1"/>
    <n v="15411060"/>
    <s v="SO0016-PD0015"/>
    <s v="Abs Roller"/>
    <s v="Gym &amp; Fitness"/>
    <s v="Abs Roller"/>
    <n v="126"/>
    <x v="4"/>
  </r>
  <r>
    <s v="SO0016"/>
    <d v="2020-01-20T00:00:00"/>
    <s v="PD0005"/>
    <n v="132"/>
    <n v="0.23"/>
    <n v="223099800"/>
    <s v="SO0016-PD0005"/>
    <s v="Stick Golf Wedge"/>
    <s v="Golf"/>
    <s v="Stick Golf Wedge"/>
    <n v="132"/>
    <x v="4"/>
  </r>
  <r>
    <s v="SO0017"/>
    <d v="2020-01-23T00:00:00"/>
    <s v="PD0007"/>
    <n v="124"/>
    <n v="0.21"/>
    <n v="313472000"/>
    <s v="SO0017-PD0007"/>
    <s v="Stick Golf Bag"/>
    <s v="Golf"/>
    <s v="Stick Golf Bag"/>
    <n v="124"/>
    <x v="1"/>
  </r>
  <r>
    <s v="SO0017"/>
    <d v="2020-01-23T00:00:00"/>
    <s v="PD0011"/>
    <n v="96"/>
    <n v="0.15"/>
    <n v="192494400"/>
    <s v="SO0017-PD0011"/>
    <s v="Mountain Bike"/>
    <s v="Bicycle"/>
    <s v="Mountain Bike"/>
    <n v="96"/>
    <x v="1"/>
  </r>
  <r>
    <s v="SO0017"/>
    <d v="2020-01-23T00:00:00"/>
    <s v="PD0017"/>
    <n v="60"/>
    <n v="7.0000000000000007E-2"/>
    <n v="147870000"/>
    <s v="SO0017-PD0017"/>
    <s v="Bench Press"/>
    <s v="Gym &amp; Fitness"/>
    <s v="Bench Press"/>
    <n v="60"/>
    <x v="1"/>
  </r>
  <r>
    <s v="SO0017"/>
    <d v="2020-01-23T00:00:00"/>
    <s v="PD0003"/>
    <n v="33"/>
    <n v="0.24"/>
    <n v="23349480"/>
    <s v="SO0017-PD0003"/>
    <s v="Stick Billiard"/>
    <s v="Billiard"/>
    <s v="Stick Billiard"/>
    <n v="33"/>
    <x v="1"/>
  </r>
  <r>
    <s v="SO0018"/>
    <d v="2020-01-23T00:00:00"/>
    <s v="PD0004"/>
    <n v="108"/>
    <n v="0.21"/>
    <n v="18770400"/>
    <s v="SO0018-PD0004"/>
    <s v="Stick Billiard Bag"/>
    <s v="Billiard"/>
    <s v="Stick Billiard Bag"/>
    <n v="108"/>
    <x v="0"/>
  </r>
  <r>
    <s v="SO0018"/>
    <d v="2020-01-23T00:00:00"/>
    <s v="PD0013"/>
    <n v="66"/>
    <n v="0.2"/>
    <n v="25291200"/>
    <s v="SO0018-PD0013"/>
    <s v="1 Set Basketball"/>
    <s v="Basketball"/>
    <s v="1 Set Basketball"/>
    <n v="66"/>
    <x v="0"/>
  </r>
  <r>
    <s v="SO0019"/>
    <d v="2020-01-24T00:00:00"/>
    <s v="PD0006"/>
    <n v="137"/>
    <n v="0.13"/>
    <n v="24910710"/>
    <s v="SO0019-PD0006"/>
    <s v="1 set Golf Ball"/>
    <s v="Golf"/>
    <s v="1 set Golf Ball"/>
    <n v="137"/>
    <x v="4"/>
  </r>
  <r>
    <s v="SO0019"/>
    <d v="2020-01-24T00:00:00"/>
    <s v="PD0011"/>
    <n v="128"/>
    <n v="0.17"/>
    <n v="250620160"/>
    <s v="SO0019-PD0011"/>
    <s v="Mountain Bike"/>
    <s v="Bicycle"/>
    <s v="Mountain Bike"/>
    <n v="128"/>
    <x v="4"/>
  </r>
  <r>
    <s v="SO0019"/>
    <d v="2020-01-24T00:00:00"/>
    <s v="PD0004"/>
    <n v="138"/>
    <n v="0.16"/>
    <n v="25502400"/>
    <s v="SO0019-PD0004"/>
    <s v="Stick Billiard Bag"/>
    <s v="Billiard"/>
    <s v="Stick Billiard Bag"/>
    <n v="138"/>
    <x v="4"/>
  </r>
  <r>
    <s v="SO0020"/>
    <d v="2020-01-26T00:00:00"/>
    <s v="PD0018"/>
    <n v="34"/>
    <n v="0.2"/>
    <n v="14470400"/>
    <s v="SO0020-PD0018"/>
    <s v="Dumbell Set"/>
    <s v="Gym &amp; Fitness"/>
    <s v="Dumbell Set"/>
    <n v="34"/>
    <x v="2"/>
  </r>
  <r>
    <s v="SO0020"/>
    <d v="2020-01-26T00:00:00"/>
    <s v="PD0009"/>
    <n v="55"/>
    <n v="0.14000000000000001"/>
    <n v="6101700"/>
    <s v="SO0020-PD0009"/>
    <s v="Tracking Pole"/>
    <s v="Hiking &amp; Camping"/>
    <s v="Tracking Pole"/>
    <n v="55"/>
    <x v="2"/>
  </r>
  <r>
    <s v="SO0020"/>
    <d v="2020-01-26T00:00:00"/>
    <s v="PD0020"/>
    <n v="136"/>
    <n v="0.24"/>
    <n v="33178560"/>
    <s v="SO0020-PD0020"/>
    <s v="Heavy bag"/>
    <s v="Gym &amp; Fitness"/>
    <s v="Heavy bag"/>
    <n v="136"/>
    <x v="2"/>
  </r>
  <r>
    <s v="SO0020"/>
    <d v="2020-01-26T00:00:00"/>
    <s v="PD0006"/>
    <n v="104"/>
    <n v="0.23"/>
    <n v="16736720"/>
    <s v="SO0020-PD0006"/>
    <s v="1 set Golf Ball"/>
    <s v="Golf"/>
    <s v="1 set Golf Ball"/>
    <n v="104"/>
    <x v="2"/>
  </r>
  <r>
    <s v="SO0021"/>
    <d v="2020-01-26T00:00:00"/>
    <s v="PD0003"/>
    <n v="47"/>
    <n v="0.24"/>
    <n v="33255320"/>
    <s v="SO0021-PD0003"/>
    <s v="Stick Billiard"/>
    <s v="Billiard"/>
    <s v="Stick Billiard"/>
    <n v="47"/>
    <x v="3"/>
  </r>
  <r>
    <s v="SO0021"/>
    <d v="2020-01-26T00:00:00"/>
    <s v="PD0018"/>
    <n v="131"/>
    <n v="0.18"/>
    <n v="57147440.000000007"/>
    <s v="SO0021-PD0018"/>
    <s v="Dumbell Set"/>
    <s v="Gym &amp; Fitness"/>
    <s v="Dumbell Set"/>
    <n v="131"/>
    <x v="3"/>
  </r>
  <r>
    <s v="SO0021"/>
    <d v="2020-01-26T00:00:00"/>
    <s v="PD0005"/>
    <n v="71"/>
    <n v="0.17"/>
    <n v="129351350"/>
    <s v="SO0021-PD0005"/>
    <s v="Stick Golf Wedge"/>
    <s v="Golf"/>
    <s v="Stick Golf Wedge"/>
    <n v="71"/>
    <x v="3"/>
  </r>
  <r>
    <s v="SO0022"/>
    <d v="2020-01-26T00:00:00"/>
    <s v="PD0018"/>
    <n v="69"/>
    <n v="0.19"/>
    <n v="29733480.000000004"/>
    <s v="SO0022-PD0018"/>
    <s v="Dumbell Set"/>
    <s v="Gym &amp; Fitness"/>
    <s v="Dumbell Set"/>
    <n v="69"/>
    <x v="3"/>
  </r>
  <r>
    <s v="SO0022"/>
    <d v="2020-01-26T00:00:00"/>
    <s v="PD0015"/>
    <n v="74"/>
    <n v="0.21"/>
    <n v="7944714"/>
    <s v="SO0022-PD0015"/>
    <s v="Abs Roller"/>
    <s v="Gym &amp; Fitness"/>
    <s v="Abs Roller"/>
    <n v="74"/>
    <x v="3"/>
  </r>
  <r>
    <s v="SO0022"/>
    <d v="2020-01-26T00:00:00"/>
    <s v="PD0007"/>
    <n v="54"/>
    <n v="0.22"/>
    <n v="134784000"/>
    <s v="SO0022-PD0007"/>
    <s v="Stick Golf Bag"/>
    <s v="Golf"/>
    <s v="Stick Golf Bag"/>
    <n v="54"/>
    <x v="3"/>
  </r>
  <r>
    <s v="SO0022"/>
    <d v="2020-01-26T00:00:00"/>
    <s v="PD0011"/>
    <n v="58"/>
    <n v="0.11"/>
    <n v="121771580"/>
    <s v="SO0022-PD0011"/>
    <s v="Mountain Bike"/>
    <s v="Bicycle"/>
    <s v="Mountain Bike"/>
    <n v="58"/>
    <x v="3"/>
  </r>
  <r>
    <s v="SO0022"/>
    <d v="2020-01-26T00:00:00"/>
    <s v="PD0012"/>
    <n v="35"/>
    <n v="0.09"/>
    <n v="179602150"/>
    <s v="SO0022-PD0012"/>
    <s v="Road Bike"/>
    <s v="Bicycle"/>
    <s v="Road Bike"/>
    <n v="35"/>
    <x v="3"/>
  </r>
  <r>
    <s v="SO0023"/>
    <d v="2020-01-27T00:00:00"/>
    <s v="PD0006"/>
    <n v="56"/>
    <n v="0.09"/>
    <n v="10650640"/>
    <s v="SO0023-PD0006"/>
    <s v="1 set Golf Ball"/>
    <s v="Golf"/>
    <s v="1 set Golf Ball"/>
    <n v="56"/>
    <x v="1"/>
  </r>
  <r>
    <s v="SO0023"/>
    <d v="2020-01-27T00:00:00"/>
    <s v="PD0012"/>
    <n v="25"/>
    <n v="0.08"/>
    <n v="129697000"/>
    <s v="SO0023-PD0012"/>
    <s v="Road Bike"/>
    <s v="Bicycle"/>
    <s v="Road Bike"/>
    <n v="25"/>
    <x v="1"/>
  </r>
  <r>
    <s v="SO0023"/>
    <d v="2020-01-27T00:00:00"/>
    <s v="PD0015"/>
    <n v="62"/>
    <n v="0.18"/>
    <n v="6909156.0000000009"/>
    <s v="SO0023-PD0015"/>
    <s v="Abs Roller"/>
    <s v="Gym &amp; Fitness"/>
    <s v="Abs Roller"/>
    <n v="62"/>
    <x v="1"/>
  </r>
  <r>
    <s v="SO0023"/>
    <d v="2020-01-27T00:00:00"/>
    <s v="PD0020"/>
    <n v="118"/>
    <n v="0.19"/>
    <n v="30681180.000000004"/>
    <s v="SO0023-PD0020"/>
    <s v="Heavy bag"/>
    <s v="Gym &amp; Fitness"/>
    <s v="Heavy bag"/>
    <n v="118"/>
    <x v="1"/>
  </r>
  <r>
    <s v="SO0024"/>
    <d v="2020-01-29T00:00:00"/>
    <s v="PD0014"/>
    <n v="135"/>
    <n v="0.25"/>
    <n v="27033750"/>
    <s v="SO0024-PD0014"/>
    <s v="1 Set Futsalball"/>
    <s v="Futsal"/>
    <s v="1 Set Futsalball"/>
    <n v="135"/>
    <x v="0"/>
  </r>
  <r>
    <s v="SO0024"/>
    <d v="2020-01-29T00:00:00"/>
    <s v="PD0009"/>
    <n v="140"/>
    <n v="0.09"/>
    <n v="16434600"/>
    <s v="SO0024-PD0009"/>
    <s v="Tracking Pole"/>
    <s v="Hiking &amp; Camping"/>
    <s v="Tracking Pole"/>
    <n v="140"/>
    <x v="0"/>
  </r>
  <r>
    <s v="SO0025"/>
    <d v="2020-01-30T00:00:00"/>
    <s v="PD0016"/>
    <n v="59"/>
    <n v="7.0000000000000007E-2"/>
    <n v="14650289.999999998"/>
    <s v="SO0025-PD0016"/>
    <s v="Pull Up Bar"/>
    <s v="Gym &amp; Fitness"/>
    <s v="Pull Up Bar"/>
    <n v="59"/>
    <x v="1"/>
  </r>
  <r>
    <s v="SO0025"/>
    <d v="2020-01-30T00:00:00"/>
    <s v="PD0009"/>
    <n v="46"/>
    <n v="0.11"/>
    <n v="5281260"/>
    <s v="SO0025-PD0009"/>
    <s v="Tracking Pole"/>
    <s v="Hiking &amp; Camping"/>
    <s v="Tracking Pole"/>
    <n v="46"/>
    <x v="1"/>
  </r>
  <r>
    <s v="SO0025"/>
    <d v="2020-01-30T00:00:00"/>
    <s v="PD0002"/>
    <n v="106"/>
    <n v="0.25"/>
    <n v="1590000"/>
    <s v="SO0025-PD0002"/>
    <s v="Fishing soft lure"/>
    <s v="Fishing Equipment"/>
    <s v="Fishing soft lure"/>
    <n v="106"/>
    <x v="1"/>
  </r>
  <r>
    <s v="SO0025"/>
    <d v="2020-01-30T00:00:00"/>
    <s v="PD0018"/>
    <n v="65"/>
    <n v="0.18"/>
    <n v="28355600.000000004"/>
    <s v="SO0025-PD0018"/>
    <s v="Dumbell Set"/>
    <s v="Gym &amp; Fitness"/>
    <s v="Dumbell Set"/>
    <n v="65"/>
    <x v="1"/>
  </r>
  <r>
    <s v="SO0025"/>
    <d v="2020-01-30T00:00:00"/>
    <s v="PD0010"/>
    <n v="78"/>
    <n v="0.1"/>
    <n v="22815000"/>
    <s v="SO0025-PD0010"/>
    <s v="Hiking Shoes"/>
    <s v="Hiking &amp; Camping"/>
    <s v="Hiking Shoes"/>
    <n v="78"/>
    <x v="1"/>
  </r>
  <r>
    <s v="SO0026"/>
    <d v="2020-01-31T00:00:00"/>
    <s v="PD0020"/>
    <n v="40"/>
    <n v="0.23"/>
    <n v="9886800"/>
    <s v="SO0026-PD0020"/>
    <s v="Heavy bag"/>
    <s v="Gym &amp; Fitness"/>
    <s v="Heavy bag"/>
    <n v="40"/>
    <x v="1"/>
  </r>
  <r>
    <s v="SO0026"/>
    <d v="2020-01-31T00:00:00"/>
    <s v="PD0010"/>
    <n v="66"/>
    <n v="0.13"/>
    <n v="18661500"/>
    <s v="SO0026-PD0010"/>
    <s v="Hiking Shoes"/>
    <s v="Hiking &amp; Camping"/>
    <s v="Hiking Shoes"/>
    <n v="66"/>
    <x v="1"/>
  </r>
  <r>
    <s v="SO0026"/>
    <d v="2020-01-31T00:00:00"/>
    <s v="PD0009"/>
    <n v="65"/>
    <n v="0.23"/>
    <n v="6456450"/>
    <s v="SO0026-PD0009"/>
    <s v="Tracking Pole"/>
    <s v="Hiking &amp; Camping"/>
    <s v="Tracking Pole"/>
    <n v="65"/>
    <x v="1"/>
  </r>
  <r>
    <s v="SO0026"/>
    <d v="2020-01-31T00:00:00"/>
    <s v="PD0018"/>
    <n v="80"/>
    <n v="0.16"/>
    <n v="35750400"/>
    <s v="SO0026-PD0018"/>
    <s v="Dumbell Set"/>
    <s v="Gym &amp; Fitness"/>
    <s v="Dumbell Set"/>
    <n v="80"/>
    <x v="1"/>
  </r>
  <r>
    <s v="SO0026"/>
    <d v="2020-01-31T00:00:00"/>
    <s v="PD0011"/>
    <n v="99"/>
    <n v="0.24"/>
    <n v="177491160"/>
    <s v="SO0026-PD0011"/>
    <s v="Mountain Bike"/>
    <s v="Bicycle"/>
    <s v="Mountain Bike"/>
    <n v="99"/>
    <x v="1"/>
  </r>
  <r>
    <s v="SO0026"/>
    <d v="2020-01-31T00:00:00"/>
    <s v="PD0002"/>
    <n v="73"/>
    <n v="0.08"/>
    <n v="1343200"/>
    <s v="SO0026-PD0002"/>
    <s v="Fishing soft lure"/>
    <s v="Fishing Equipment"/>
    <s v="Fishing soft lure"/>
    <n v="73"/>
    <x v="1"/>
  </r>
  <r>
    <s v="SO0027"/>
    <d v="2020-01-31T00:00:00"/>
    <s v="PD0012"/>
    <n v="136"/>
    <n v="0.15"/>
    <n v="651868400"/>
    <s v="SO0027-PD0012"/>
    <s v="Road Bike"/>
    <s v="Bicycle"/>
    <s v="Road Bike"/>
    <n v="136"/>
    <x v="1"/>
  </r>
  <r>
    <s v="SO0027"/>
    <d v="2020-01-31T00:00:00"/>
    <s v="PD0002"/>
    <n v="60"/>
    <n v="0.12"/>
    <n v="1056000"/>
    <s v="SO0027-PD0002"/>
    <s v="Fishing soft lure"/>
    <s v="Fishing Equipment"/>
    <s v="Fishing soft lure"/>
    <n v="60"/>
    <x v="1"/>
  </r>
  <r>
    <s v="SO0027"/>
    <d v="2020-01-31T00:00:00"/>
    <s v="PD0009"/>
    <n v="125"/>
    <n v="0.23"/>
    <n v="12416250"/>
    <s v="SO0027-PD0009"/>
    <s v="Tracking Pole"/>
    <s v="Hiking &amp; Camping"/>
    <s v="Tracking Pole"/>
    <n v="125"/>
    <x v="1"/>
  </r>
  <r>
    <s v="SO0028"/>
    <d v="2020-02-05T00:00:00"/>
    <s v="PD0020"/>
    <n v="131"/>
    <n v="0.09"/>
    <n v="38266410"/>
    <s v="SO0028-PD0020"/>
    <s v="Heavy bag"/>
    <s v="Gym &amp; Fitness"/>
    <s v="Heavy bag"/>
    <n v="131"/>
    <x v="4"/>
  </r>
  <r>
    <s v="SO0028"/>
    <d v="2020-02-05T00:00:00"/>
    <s v="PD0010"/>
    <n v="35"/>
    <n v="0.19"/>
    <n v="9213750"/>
    <s v="SO0028-PD0010"/>
    <s v="Hiking Shoes"/>
    <s v="Hiking &amp; Camping"/>
    <s v="Hiking Shoes"/>
    <n v="35"/>
    <x v="4"/>
  </r>
  <r>
    <s v="SO0028"/>
    <d v="2020-02-05T00:00:00"/>
    <s v="PD0019"/>
    <n v="31"/>
    <n v="0.2"/>
    <n v="63215200"/>
    <s v="SO0028-PD0019"/>
    <s v="Treadmill"/>
    <s v="Gym &amp; Fitness"/>
    <s v="Treadmill"/>
    <n v="31"/>
    <x v="4"/>
  </r>
  <r>
    <s v="SO0029"/>
    <d v="2020-02-05T00:00:00"/>
    <s v="PD0004"/>
    <n v="29"/>
    <n v="0.09"/>
    <n v="5805800"/>
    <s v="SO0029-PD0004"/>
    <s v="Stick Billiard Bag"/>
    <s v="Billiard"/>
    <s v="Stick Billiard Bag"/>
    <n v="29"/>
    <x v="2"/>
  </r>
  <r>
    <s v="SO0029"/>
    <d v="2020-02-05T00:00:00"/>
    <s v="PD0008"/>
    <n v="36"/>
    <n v="0.21"/>
    <n v="4237560"/>
    <s v="SO0029-PD0008"/>
    <s v="Sunglasses"/>
    <s v="Outdoors Sport"/>
    <s v="Sunglasses"/>
    <n v="36"/>
    <x v="2"/>
  </r>
  <r>
    <s v="SO0029"/>
    <d v="2020-02-05T00:00:00"/>
    <s v="PD0018"/>
    <n v="92"/>
    <n v="0.22"/>
    <n v="38176320"/>
    <s v="SO0029-PD0018"/>
    <s v="Dumbell Set"/>
    <s v="Gym &amp; Fitness"/>
    <s v="Dumbell Set"/>
    <n v="92"/>
    <x v="2"/>
  </r>
  <r>
    <s v="SO0030"/>
    <d v="2020-02-07T00:00:00"/>
    <s v="PD0003"/>
    <n v="89"/>
    <n v="0.24"/>
    <n v="62972840"/>
    <s v="SO0030-PD0003"/>
    <s v="Stick Billiard"/>
    <s v="Billiard"/>
    <s v="Stick Billiard"/>
    <n v="89"/>
    <x v="4"/>
  </r>
  <r>
    <s v="SO0030"/>
    <d v="2020-02-07T00:00:00"/>
    <s v="PD0006"/>
    <n v="99"/>
    <n v="0.13"/>
    <n v="18001170"/>
    <s v="SO0030-PD0006"/>
    <s v="1 set Golf Ball"/>
    <s v="Golf"/>
    <s v="1 set Golf Ball"/>
    <n v="99"/>
    <x v="4"/>
  </r>
  <r>
    <s v="SO0031"/>
    <d v="2020-02-13T00:00:00"/>
    <s v="PD0009"/>
    <n v="33"/>
    <n v="0.16"/>
    <n v="3575880"/>
    <s v="SO0031-PD0009"/>
    <s v="Tracking Pole"/>
    <s v="Hiking &amp; Camping"/>
    <s v="Tracking Pole"/>
    <n v="33"/>
    <x v="1"/>
  </r>
  <r>
    <s v="SO0031"/>
    <d v="2020-02-13T00:00:00"/>
    <s v="PD0014"/>
    <n v="47"/>
    <n v="0.12"/>
    <n v="11043120"/>
    <s v="SO0031-PD0014"/>
    <s v="1 Set Futsalball"/>
    <s v="Futsal"/>
    <s v="1 Set Futsalball"/>
    <n v="47"/>
    <x v="1"/>
  </r>
  <r>
    <s v="SO0031"/>
    <d v="2020-02-13T00:00:00"/>
    <s v="PD0015"/>
    <n v="58"/>
    <n v="0.11"/>
    <n v="7015158"/>
    <s v="SO0031-PD0015"/>
    <s v="Abs Roller"/>
    <s v="Gym &amp; Fitness"/>
    <s v="Abs Roller"/>
    <n v="58"/>
    <x v="1"/>
  </r>
  <r>
    <s v="SO0032"/>
    <d v="2020-02-14T00:00:00"/>
    <s v="PD0006"/>
    <n v="147"/>
    <n v="0.05"/>
    <n v="29186850"/>
    <s v="SO0032-PD0006"/>
    <s v="1 set Golf Ball"/>
    <s v="Golf"/>
    <s v="1 set Golf Ball"/>
    <n v="147"/>
    <x v="1"/>
  </r>
  <r>
    <s v="SO0032"/>
    <d v="2020-02-14T00:00:00"/>
    <s v="PD0010"/>
    <n v="30"/>
    <n v="7.0000000000000007E-2"/>
    <n v="9067500"/>
    <s v="SO0032-PD0010"/>
    <s v="Hiking Shoes"/>
    <s v="Hiking &amp; Camping"/>
    <s v="Hiking Shoes"/>
    <n v="30"/>
    <x v="1"/>
  </r>
  <r>
    <s v="SO0033"/>
    <d v="2020-02-14T00:00:00"/>
    <s v="PD0018"/>
    <n v="114"/>
    <n v="0.18"/>
    <n v="49731360.000000007"/>
    <s v="SO0033-PD0018"/>
    <s v="Dumbell Set"/>
    <s v="Gym &amp; Fitness"/>
    <s v="Dumbell Set"/>
    <n v="114"/>
    <x v="0"/>
  </r>
  <r>
    <s v="SO0033"/>
    <d v="2020-02-14T00:00:00"/>
    <s v="PD0002"/>
    <n v="147"/>
    <n v="0.05"/>
    <n v="2793000"/>
    <s v="SO0033-PD0002"/>
    <s v="Fishing soft lure"/>
    <s v="Fishing Equipment"/>
    <s v="Fishing soft lure"/>
    <n v="147"/>
    <x v="0"/>
  </r>
  <r>
    <s v="SO0033"/>
    <d v="2020-02-14T00:00:00"/>
    <s v="PD0005"/>
    <n v="125"/>
    <n v="0.19"/>
    <n v="222243750"/>
    <s v="SO0033-PD0005"/>
    <s v="Stick Golf Wedge"/>
    <s v="Golf"/>
    <s v="Stick Golf Wedge"/>
    <n v="125"/>
    <x v="0"/>
  </r>
  <r>
    <s v="SO0034"/>
    <d v="2020-02-15T00:00:00"/>
    <s v="PD0010"/>
    <n v="99"/>
    <n v="0.17"/>
    <n v="26705250"/>
    <s v="SO0034-PD0010"/>
    <s v="Hiking Shoes"/>
    <s v="Hiking &amp; Camping"/>
    <s v="Hiking Shoes"/>
    <n v="99"/>
    <x v="2"/>
  </r>
  <r>
    <s v="SO0034"/>
    <d v="2020-02-15T00:00:00"/>
    <s v="PD0018"/>
    <n v="85"/>
    <n v="0.05"/>
    <n v="42959000"/>
    <s v="SO0034-PD0018"/>
    <s v="Dumbell Set"/>
    <s v="Gym &amp; Fitness"/>
    <s v="Dumbell Set"/>
    <n v="85"/>
    <x v="2"/>
  </r>
  <r>
    <s v="SO0034"/>
    <d v="2020-02-15T00:00:00"/>
    <s v="PD0015"/>
    <n v="64"/>
    <n v="0.15"/>
    <n v="7392960"/>
    <s v="SO0034-PD0015"/>
    <s v="Abs Roller"/>
    <s v="Gym &amp; Fitness"/>
    <s v="Abs Roller"/>
    <n v="64"/>
    <x v="2"/>
  </r>
  <r>
    <s v="SO0034"/>
    <d v="2020-02-15T00:00:00"/>
    <s v="PD0006"/>
    <n v="84"/>
    <n v="0.24"/>
    <n v="13342560"/>
    <s v="SO0034-PD0006"/>
    <s v="1 set Golf Ball"/>
    <s v="Golf"/>
    <s v="1 set Golf Ball"/>
    <n v="84"/>
    <x v="2"/>
  </r>
  <r>
    <s v="SO0034"/>
    <d v="2020-02-15T00:00:00"/>
    <s v="PD0020"/>
    <n v="138"/>
    <n v="0.12"/>
    <n v="38982240"/>
    <s v="SO0034-PD0020"/>
    <s v="Heavy bag"/>
    <s v="Gym &amp; Fitness"/>
    <s v="Heavy bag"/>
    <n v="138"/>
    <x v="2"/>
  </r>
  <r>
    <s v="SO0034"/>
    <d v="2020-02-15T00:00:00"/>
    <s v="PD0001"/>
    <n v="130"/>
    <n v="0.17"/>
    <n v="26867100"/>
    <s v="SO0034-PD0001"/>
    <s v="1 Set Fishing Equipment"/>
    <s v="Fishing Equipment"/>
    <s v="1 Set Fishing Equipment"/>
    <n v="130"/>
    <x v="2"/>
  </r>
  <r>
    <s v="SO0035"/>
    <d v="2020-02-16T00:00:00"/>
    <s v="PD0011"/>
    <n v="25"/>
    <n v="0.08"/>
    <n v="54257000"/>
    <s v="SO0035-PD0011"/>
    <s v="Mountain Bike"/>
    <s v="Bicycle"/>
    <s v="Mountain Bike"/>
    <n v="25"/>
    <x v="2"/>
  </r>
  <r>
    <s v="SO0035"/>
    <d v="2020-02-16T00:00:00"/>
    <s v="PD0016"/>
    <n v="102"/>
    <n v="0.25"/>
    <n v="20425500"/>
    <s v="SO0035-PD0016"/>
    <s v="Pull Up Bar"/>
    <s v="Gym &amp; Fitness"/>
    <s v="Pull Up Bar"/>
    <n v="102"/>
    <x v="2"/>
  </r>
  <r>
    <s v="SO0035"/>
    <d v="2020-02-16T00:00:00"/>
    <s v="PD0014"/>
    <n v="52"/>
    <n v="0.2"/>
    <n v="11107200"/>
    <s v="SO0035-PD0014"/>
    <s v="1 Set Futsalball"/>
    <s v="Futsal"/>
    <s v="1 Set Futsalball"/>
    <n v="52"/>
    <x v="2"/>
  </r>
  <r>
    <s v="SO0035"/>
    <d v="2020-02-16T00:00:00"/>
    <s v="PD0009"/>
    <n v="37"/>
    <n v="0.23"/>
    <n v="3675210"/>
    <s v="SO0035-PD0009"/>
    <s v="Tracking Pole"/>
    <s v="Hiking &amp; Camping"/>
    <s v="Tracking Pole"/>
    <n v="37"/>
    <x v="2"/>
  </r>
  <r>
    <s v="SO0036"/>
    <d v="2020-02-17T00:00:00"/>
    <s v="PD0006"/>
    <n v="134"/>
    <n v="0.05"/>
    <n v="26605700"/>
    <s v="SO0036-PD0006"/>
    <s v="1 set Golf Ball"/>
    <s v="Golf"/>
    <s v="1 set Golf Ball"/>
    <n v="134"/>
    <x v="1"/>
  </r>
  <r>
    <s v="SO0036"/>
    <d v="2020-02-17T00:00:00"/>
    <s v="PD0007"/>
    <n v="135"/>
    <n v="0.19"/>
    <n v="349920000"/>
    <s v="SO0036-PD0007"/>
    <s v="Stick Golf Bag"/>
    <s v="Golf"/>
    <s v="Stick Golf Bag"/>
    <n v="135"/>
    <x v="1"/>
  </r>
  <r>
    <s v="SO0037"/>
    <d v="2020-02-20T00:00:00"/>
    <s v="PD0010"/>
    <n v="110"/>
    <n v="0.21"/>
    <n v="28242500"/>
    <s v="SO0037-PD0010"/>
    <s v="Hiking Shoes"/>
    <s v="Hiking &amp; Camping"/>
    <s v="Hiking Shoes"/>
    <n v="110"/>
    <x v="2"/>
  </r>
  <r>
    <s v="SO0037"/>
    <d v="2020-02-20T00:00:00"/>
    <s v="PD0018"/>
    <n v="74"/>
    <n v="0.05"/>
    <n v="37399600"/>
    <s v="SO0037-PD0018"/>
    <s v="Dumbell Set"/>
    <s v="Gym &amp; Fitness"/>
    <s v="Dumbell Set"/>
    <n v="74"/>
    <x v="2"/>
  </r>
  <r>
    <s v="SO0037"/>
    <d v="2020-02-20T00:00:00"/>
    <s v="PD0001"/>
    <n v="120"/>
    <n v="0.2"/>
    <n v="23904000"/>
    <s v="SO0037-PD0001"/>
    <s v="1 Set Fishing Equipment"/>
    <s v="Fishing Equipment"/>
    <s v="1 Set Fishing Equipment"/>
    <n v="120"/>
    <x v="2"/>
  </r>
  <r>
    <s v="SO0037"/>
    <d v="2020-02-20T00:00:00"/>
    <s v="PD0012"/>
    <n v="118"/>
    <n v="0.09"/>
    <n v="605515820"/>
    <s v="SO0037-PD0012"/>
    <s v="Road Bike"/>
    <s v="Bicycle"/>
    <s v="Road Bike"/>
    <n v="118"/>
    <x v="2"/>
  </r>
  <r>
    <s v="SO0037"/>
    <d v="2020-02-20T00:00:00"/>
    <s v="PD0017"/>
    <n v="149"/>
    <n v="0.13"/>
    <n v="343519500"/>
    <s v="SO0037-PD0017"/>
    <s v="Bench Press"/>
    <s v="Gym &amp; Fitness"/>
    <s v="Bench Press"/>
    <n v="149"/>
    <x v="2"/>
  </r>
  <r>
    <s v="SO0038"/>
    <d v="2020-02-21T00:00:00"/>
    <s v="PD0005"/>
    <n v="54"/>
    <n v="0.25"/>
    <n v="88897500"/>
    <s v="SO0038-PD0005"/>
    <s v="Stick Golf Wedge"/>
    <s v="Golf"/>
    <s v="Stick Golf Wedge"/>
    <n v="54"/>
    <x v="2"/>
  </r>
  <r>
    <s v="SO0038"/>
    <d v="2020-02-21T00:00:00"/>
    <s v="PD0003"/>
    <n v="52"/>
    <n v="0.14000000000000001"/>
    <n v="41634320"/>
    <s v="SO0038-PD0003"/>
    <s v="Stick Billiard"/>
    <s v="Billiard"/>
    <s v="Stick Billiard"/>
    <n v="52"/>
    <x v="2"/>
  </r>
  <r>
    <s v="SO0039"/>
    <d v="2020-02-22T00:00:00"/>
    <s v="PD0015"/>
    <n v="127"/>
    <n v="0.13"/>
    <n v="15015591"/>
    <s v="SO0039-PD0015"/>
    <s v="Abs Roller"/>
    <s v="Gym &amp; Fitness"/>
    <s v="Abs Roller"/>
    <n v="127"/>
    <x v="1"/>
  </r>
  <r>
    <s v="SO0039"/>
    <d v="2020-02-22T00:00:00"/>
    <s v="PD0007"/>
    <n v="139"/>
    <n v="0.16"/>
    <n v="373632000"/>
    <s v="SO0039-PD0007"/>
    <s v="Stick Golf Bag"/>
    <s v="Golf"/>
    <s v="Stick Golf Bag"/>
    <n v="139"/>
    <x v="1"/>
  </r>
  <r>
    <s v="SO0039"/>
    <d v="2020-02-22T00:00:00"/>
    <s v="PD0011"/>
    <n v="136"/>
    <n v="0.19"/>
    <n v="259867440.00000003"/>
    <s v="SO0039-PD0011"/>
    <s v="Mountain Bike"/>
    <s v="Bicycle"/>
    <s v="Mountain Bike"/>
    <n v="136"/>
    <x v="1"/>
  </r>
  <r>
    <s v="SO0039"/>
    <d v="2020-02-22T00:00:00"/>
    <s v="PD0012"/>
    <n v="91"/>
    <n v="0.09"/>
    <n v="466965590"/>
    <s v="SO0039-PD0012"/>
    <s v="Road Bike"/>
    <s v="Bicycle"/>
    <s v="Road Bike"/>
    <n v="91"/>
    <x v="1"/>
  </r>
  <r>
    <s v="SO0040"/>
    <d v="2020-02-24T00:00:00"/>
    <s v="PD0005"/>
    <n v="127"/>
    <n v="0.24"/>
    <n v="211861400"/>
    <s v="SO0040-PD0005"/>
    <s v="Stick Golf Wedge"/>
    <s v="Golf"/>
    <s v="Stick Golf Wedge"/>
    <n v="127"/>
    <x v="3"/>
  </r>
  <r>
    <s v="SO0040"/>
    <d v="2020-02-24T00:00:00"/>
    <s v="PD0013"/>
    <n v="32"/>
    <n v="0.11"/>
    <n v="13641920"/>
    <s v="SO0040-PD0013"/>
    <s v="1 Set Basketball"/>
    <s v="Basketball"/>
    <s v="1 Set Basketball"/>
    <n v="32"/>
    <x v="3"/>
  </r>
  <r>
    <s v="SO0040"/>
    <d v="2020-02-24T00:00:00"/>
    <s v="PD0019"/>
    <n v="62"/>
    <n v="0.22"/>
    <n v="123269640"/>
    <s v="SO0040-PD0019"/>
    <s v="Treadmill"/>
    <s v="Gym &amp; Fitness"/>
    <s v="Treadmill"/>
    <n v="62"/>
    <x v="3"/>
  </r>
  <r>
    <s v="SO0041"/>
    <d v="2020-02-25T00:00:00"/>
    <s v="PD0020"/>
    <n v="67"/>
    <n v="0.18"/>
    <n v="17635740"/>
    <s v="SO0041-PD0020"/>
    <s v="Heavy bag"/>
    <s v="Gym &amp; Fitness"/>
    <s v="Heavy bag"/>
    <n v="67"/>
    <x v="2"/>
  </r>
  <r>
    <s v="SO0041"/>
    <d v="2020-02-25T00:00:00"/>
    <s v="PD0007"/>
    <n v="65"/>
    <n v="0.2"/>
    <n v="166400000"/>
    <s v="SO0041-PD0007"/>
    <s v="Stick Golf Bag"/>
    <s v="Golf"/>
    <s v="Stick Golf Bag"/>
    <n v="65"/>
    <x v="2"/>
  </r>
  <r>
    <s v="SO0041"/>
    <d v="2020-02-25T00:00:00"/>
    <s v="PD0012"/>
    <n v="135"/>
    <n v="0.23"/>
    <n v="586174050"/>
    <s v="SO0041-PD0012"/>
    <s v="Road Bike"/>
    <s v="Bicycle"/>
    <s v="Road Bike"/>
    <n v="135"/>
    <x v="2"/>
  </r>
  <r>
    <s v="SO0041"/>
    <d v="2020-02-25T00:00:00"/>
    <s v="PD0002"/>
    <n v="68"/>
    <n v="0.22"/>
    <n v="1060800"/>
    <s v="SO0041-PD0002"/>
    <s v="Fishing soft lure"/>
    <s v="Fishing Equipment"/>
    <s v="Fishing soft lure"/>
    <n v="68"/>
    <x v="2"/>
  </r>
  <r>
    <s v="SO0042"/>
    <d v="2020-02-26T00:00:00"/>
    <s v="PD0009"/>
    <n v="146"/>
    <n v="0.24"/>
    <n v="14313840"/>
    <s v="SO0042-PD0009"/>
    <s v="Tracking Pole"/>
    <s v="Hiking &amp; Camping"/>
    <s v="Tracking Pole"/>
    <n v="146"/>
    <x v="4"/>
  </r>
  <r>
    <s v="SO0042"/>
    <d v="2020-02-26T00:00:00"/>
    <s v="PD0019"/>
    <n v="107"/>
    <n v="0.21"/>
    <n v="215466970"/>
    <s v="SO0042-PD0019"/>
    <s v="Treadmill"/>
    <s v="Gym &amp; Fitness"/>
    <s v="Treadmill"/>
    <n v="107"/>
    <x v="4"/>
  </r>
  <r>
    <s v="SO0042"/>
    <d v="2020-02-26T00:00:00"/>
    <s v="PD0017"/>
    <n v="126"/>
    <n v="0.16"/>
    <n v="280476000"/>
    <s v="SO0042-PD0017"/>
    <s v="Bench Press"/>
    <s v="Gym &amp; Fitness"/>
    <s v="Bench Press"/>
    <n v="126"/>
    <x v="4"/>
  </r>
  <r>
    <s v="SO0043"/>
    <d v="2020-02-26T00:00:00"/>
    <s v="PD0002"/>
    <n v="121"/>
    <n v="0.05"/>
    <n v="2299000"/>
    <s v="SO0043-PD0002"/>
    <s v="Fishing soft lure"/>
    <s v="Fishing Equipment"/>
    <s v="Fishing soft lure"/>
    <n v="121"/>
    <x v="1"/>
  </r>
  <r>
    <s v="SO0043"/>
    <d v="2020-02-26T00:00:00"/>
    <s v="PD0013"/>
    <n v="31"/>
    <n v="0.25"/>
    <n v="11136750"/>
    <s v="SO0043-PD0013"/>
    <s v="1 Set Basketball"/>
    <s v="Basketball"/>
    <s v="1 Set Basketball"/>
    <n v="31"/>
    <x v="1"/>
  </r>
  <r>
    <s v="SO0043"/>
    <d v="2020-02-26T00:00:00"/>
    <s v="PD0005"/>
    <n v="62"/>
    <n v="0.19"/>
    <n v="110232900"/>
    <s v="SO0043-PD0005"/>
    <s v="Stick Golf Wedge"/>
    <s v="Golf"/>
    <s v="Stick Golf Wedge"/>
    <n v="62"/>
    <x v="1"/>
  </r>
  <r>
    <s v="SO0044"/>
    <d v="2020-02-26T00:00:00"/>
    <s v="PD0013"/>
    <n v="52"/>
    <n v="0.08"/>
    <n v="22915360"/>
    <s v="SO0044-PD0013"/>
    <s v="1 Set Basketball"/>
    <s v="Basketball"/>
    <s v="1 Set Basketball"/>
    <n v="52"/>
    <x v="2"/>
  </r>
  <r>
    <s v="SO0044"/>
    <d v="2020-02-26T00:00:00"/>
    <s v="PD0018"/>
    <n v="59"/>
    <n v="0.23"/>
    <n v="24168760"/>
    <s v="SO0044-PD0018"/>
    <s v="Dumbell Set"/>
    <s v="Gym &amp; Fitness"/>
    <s v="Dumbell Set"/>
    <n v="59"/>
    <x v="2"/>
  </r>
  <r>
    <s v="SO0044"/>
    <d v="2020-02-26T00:00:00"/>
    <s v="PD0016"/>
    <n v="38"/>
    <n v="0.25"/>
    <n v="7609500"/>
    <s v="SO0044-PD0016"/>
    <s v="Pull Up Bar"/>
    <s v="Gym &amp; Fitness"/>
    <s v="Pull Up Bar"/>
    <n v="38"/>
    <x v="2"/>
  </r>
  <r>
    <s v="SO0044"/>
    <d v="2020-02-26T00:00:00"/>
    <s v="PD0009"/>
    <n v="68"/>
    <n v="0.05"/>
    <n v="8333400"/>
    <s v="SO0044-PD0009"/>
    <s v="Tracking Pole"/>
    <s v="Hiking &amp; Camping"/>
    <s v="Tracking Pole"/>
    <n v="68"/>
    <x v="2"/>
  </r>
  <r>
    <s v="SO0044"/>
    <d v="2020-02-26T00:00:00"/>
    <s v="PD0012"/>
    <n v="117"/>
    <n v="0.18"/>
    <n v="541005660"/>
    <s v="SO0044-PD0012"/>
    <s v="Road Bike"/>
    <s v="Bicycle"/>
    <s v="Road Bike"/>
    <n v="117"/>
    <x v="2"/>
  </r>
  <r>
    <s v="SO0044"/>
    <d v="2020-02-26T00:00:00"/>
    <s v="PD0017"/>
    <n v="45"/>
    <n v="0.19"/>
    <n v="96592500"/>
    <s v="SO0044-PD0017"/>
    <s v="Bench Press"/>
    <s v="Gym &amp; Fitness"/>
    <s v="Bench Press"/>
    <n v="45"/>
    <x v="2"/>
  </r>
  <r>
    <s v="SO0045"/>
    <d v="2020-02-27T00:00:00"/>
    <s v="PD0018"/>
    <n v="124"/>
    <n v="0.2"/>
    <n v="52774400"/>
    <s v="SO0045-PD0018"/>
    <s v="Dumbell Set"/>
    <s v="Gym &amp; Fitness"/>
    <s v="Dumbell Set"/>
    <n v="124"/>
    <x v="0"/>
  </r>
  <r>
    <s v="SO0045"/>
    <d v="2020-02-27T00:00:00"/>
    <s v="PD0011"/>
    <n v="81"/>
    <n v="0.23"/>
    <n v="147130830"/>
    <s v="SO0045-PD0011"/>
    <s v="Mountain Bike"/>
    <s v="Bicycle"/>
    <s v="Mountain Bike"/>
    <n v="81"/>
    <x v="0"/>
  </r>
  <r>
    <s v="SO0046"/>
    <d v="2020-02-28T00:00:00"/>
    <s v="PD0009"/>
    <n v="28"/>
    <n v="0.21"/>
    <n v="2853480"/>
    <s v="SO0046-PD0009"/>
    <s v="Tracking Pole"/>
    <s v="Hiking &amp; Camping"/>
    <s v="Tracking Pole"/>
    <n v="28"/>
    <x v="1"/>
  </r>
  <r>
    <s v="SO0046"/>
    <d v="2020-02-28T00:00:00"/>
    <s v="PD0012"/>
    <n v="28"/>
    <n v="0.05"/>
    <n v="149997400"/>
    <s v="SO0046-PD0012"/>
    <s v="Road Bike"/>
    <s v="Bicycle"/>
    <s v="Road Bike"/>
    <n v="28"/>
    <x v="1"/>
  </r>
  <r>
    <s v="SO0046"/>
    <d v="2020-02-28T00:00:00"/>
    <s v="PD0015"/>
    <n v="30"/>
    <n v="0.16"/>
    <n v="3424680"/>
    <s v="SO0046-PD0015"/>
    <s v="Abs Roller"/>
    <s v="Gym &amp; Fitness"/>
    <s v="Abs Roller"/>
    <n v="30"/>
    <x v="1"/>
  </r>
  <r>
    <s v="SO0046"/>
    <d v="2020-02-28T00:00:00"/>
    <s v="PD0017"/>
    <n v="43"/>
    <n v="0.16"/>
    <n v="95718000"/>
    <s v="SO0046-PD0017"/>
    <s v="Bench Press"/>
    <s v="Gym &amp; Fitness"/>
    <s v="Bench Press"/>
    <n v="43"/>
    <x v="1"/>
  </r>
  <r>
    <s v="SO0046"/>
    <d v="2020-02-28T00:00:00"/>
    <s v="PD0003"/>
    <n v="80"/>
    <n v="0.2"/>
    <n v="59584000"/>
    <s v="SO0046-PD0003"/>
    <s v="Stick Billiard"/>
    <s v="Billiard"/>
    <s v="Stick Billiard"/>
    <n v="80"/>
    <x v="1"/>
  </r>
  <r>
    <s v="SO0047"/>
    <d v="2020-02-28T00:00:00"/>
    <s v="PD0012"/>
    <n v="111"/>
    <n v="0.16"/>
    <n v="525780360"/>
    <s v="SO0047-PD0012"/>
    <s v="Road Bike"/>
    <s v="Bicycle"/>
    <s v="Road Bike"/>
    <n v="111"/>
    <x v="2"/>
  </r>
  <r>
    <s v="SO0047"/>
    <d v="2020-02-28T00:00:00"/>
    <s v="PD0011"/>
    <n v="145"/>
    <n v="0.1"/>
    <n v="307849500"/>
    <s v="SO0047-PD0011"/>
    <s v="Mountain Bike"/>
    <s v="Bicycle"/>
    <s v="Mountain Bike"/>
    <n v="145"/>
    <x v="2"/>
  </r>
  <r>
    <s v="SO0047"/>
    <d v="2020-02-28T00:00:00"/>
    <s v="PD0019"/>
    <n v="150"/>
    <n v="0.18"/>
    <n v="313527000"/>
    <s v="SO0047-PD0019"/>
    <s v="Treadmill"/>
    <s v="Gym &amp; Fitness"/>
    <s v="Treadmill"/>
    <n v="150"/>
    <x v="2"/>
  </r>
  <r>
    <s v="SO0048"/>
    <d v="2020-02-28T00:00:00"/>
    <s v="PD0015"/>
    <n v="126"/>
    <n v="0.05"/>
    <n v="16267230"/>
    <s v="SO0048-PD0015"/>
    <s v="Abs Roller"/>
    <s v="Gym &amp; Fitness"/>
    <s v="Abs Roller"/>
    <n v="126"/>
    <x v="4"/>
  </r>
  <r>
    <s v="SO0048"/>
    <d v="2020-02-28T00:00:00"/>
    <s v="PD0011"/>
    <n v="92"/>
    <n v="0.09"/>
    <n v="197495480"/>
    <s v="SO0048-PD0011"/>
    <s v="Mountain Bike"/>
    <s v="Bicycle"/>
    <s v="Mountain Bike"/>
    <n v="92"/>
    <x v="4"/>
  </r>
  <r>
    <s v="SO0048"/>
    <d v="2020-02-28T00:00:00"/>
    <s v="PD0008"/>
    <n v="98"/>
    <n v="0.08"/>
    <n v="13433840"/>
    <s v="SO0048-PD0008"/>
    <s v="Sunglasses"/>
    <s v="Outdoors Sport"/>
    <s v="Sunglasses"/>
    <n v="98"/>
    <x v="4"/>
  </r>
  <r>
    <s v="SO0048"/>
    <d v="2020-02-28T00:00:00"/>
    <s v="PD0018"/>
    <n v="28"/>
    <n v="0.08"/>
    <n v="13704320"/>
    <s v="SO0048-PD0018"/>
    <s v="Dumbell Set"/>
    <s v="Gym &amp; Fitness"/>
    <s v="Dumbell Set"/>
    <n v="28"/>
    <x v="4"/>
  </r>
  <r>
    <s v="SO0049"/>
    <d v="2020-02-28T00:00:00"/>
    <s v="PD0015"/>
    <n v="112"/>
    <n v="0.15"/>
    <n v="12937680"/>
    <s v="SO0049-PD0015"/>
    <s v="Abs Roller"/>
    <s v="Gym &amp; Fitness"/>
    <s v="Abs Roller"/>
    <n v="112"/>
    <x v="0"/>
  </r>
  <r>
    <s v="SO0049"/>
    <d v="2020-02-28T00:00:00"/>
    <s v="PD0014"/>
    <n v="104"/>
    <n v="0.13"/>
    <n v="24158160"/>
    <s v="SO0049-PD0014"/>
    <s v="1 Set Futsalball"/>
    <s v="Futsal"/>
    <s v="1 Set Futsalball"/>
    <n v="104"/>
    <x v="0"/>
  </r>
  <r>
    <s v="SO0050"/>
    <d v="2020-02-29T00:00:00"/>
    <s v="PD0009"/>
    <n v="85"/>
    <n v="7.0000000000000007E-2"/>
    <n v="10197450"/>
    <s v="SO0050-PD0009"/>
    <s v="Tracking Pole"/>
    <s v="Hiking &amp; Camping"/>
    <s v="Tracking Pole"/>
    <n v="85"/>
    <x v="1"/>
  </r>
  <r>
    <s v="SO0050"/>
    <d v="2020-02-29T00:00:00"/>
    <s v="PD0006"/>
    <n v="133"/>
    <n v="0.14000000000000001"/>
    <n v="23905420"/>
    <s v="SO0050-PD0006"/>
    <s v="1 set Golf Ball"/>
    <s v="Golf"/>
    <s v="1 set Golf Ball"/>
    <n v="133"/>
    <x v="1"/>
  </r>
  <r>
    <s v="SO0050"/>
    <d v="2020-02-29T00:00:00"/>
    <s v="PD0003"/>
    <n v="96"/>
    <n v="0.16"/>
    <n v="75075840"/>
    <s v="SO0050-PD0003"/>
    <s v="Stick Billiard"/>
    <s v="Billiard"/>
    <s v="Stick Billiard"/>
    <n v="96"/>
    <x v="1"/>
  </r>
  <r>
    <s v="SO0050"/>
    <d v="2020-02-29T00:00:00"/>
    <s v="PD0016"/>
    <n v="100"/>
    <n v="0.25"/>
    <n v="20025000"/>
    <s v="SO0050-PD0016"/>
    <s v="Pull Up Bar"/>
    <s v="Gym &amp; Fitness"/>
    <s v="Pull Up Bar"/>
    <n v="100"/>
    <x v="1"/>
  </r>
  <r>
    <s v="SO0051"/>
    <d v="2020-02-29T00:00:00"/>
    <s v="PD0016"/>
    <n v="77"/>
    <n v="0.09"/>
    <n v="18708690"/>
    <s v="SO0051-PD0016"/>
    <s v="Pull Up Bar"/>
    <s v="Gym &amp; Fitness"/>
    <s v="Pull Up Bar"/>
    <n v="77"/>
    <x v="1"/>
  </r>
  <r>
    <s v="SO0051"/>
    <d v="2020-02-29T00:00:00"/>
    <s v="PD0010"/>
    <n v="124"/>
    <n v="0.22"/>
    <n v="31434000"/>
    <s v="SO0051-PD0010"/>
    <s v="Hiking Shoes"/>
    <s v="Hiking &amp; Camping"/>
    <s v="Hiking Shoes"/>
    <n v="124"/>
    <x v="1"/>
  </r>
  <r>
    <s v="SO0051"/>
    <d v="2020-02-29T00:00:00"/>
    <s v="PD0003"/>
    <n v="34"/>
    <n v="0.18"/>
    <n v="25956280.000000004"/>
    <s v="SO0051-PD0003"/>
    <s v="Stick Billiard"/>
    <s v="Billiard"/>
    <s v="Stick Billiard"/>
    <n v="34"/>
    <x v="1"/>
  </r>
  <r>
    <s v="SO0052"/>
    <d v="2020-03-02T00:00:00"/>
    <s v="PD0006"/>
    <n v="81"/>
    <n v="0.15"/>
    <n v="14389650"/>
    <s v="SO0052-PD0006"/>
    <s v="1 set Golf Ball"/>
    <s v="Golf"/>
    <s v="1 set Golf Ball"/>
    <n v="81"/>
    <x v="1"/>
  </r>
  <r>
    <s v="SO0052"/>
    <d v="2020-03-02T00:00:00"/>
    <s v="PD0005"/>
    <n v="116"/>
    <n v="0.1"/>
    <n v="229158000"/>
    <s v="SO0052-PD0005"/>
    <s v="Stick Golf Wedge"/>
    <s v="Golf"/>
    <s v="Stick Golf Wedge"/>
    <n v="116"/>
    <x v="1"/>
  </r>
  <r>
    <s v="SO0053"/>
    <d v="2020-03-04T00:00:00"/>
    <s v="PD0001"/>
    <n v="137"/>
    <n v="0.2"/>
    <n v="27290400"/>
    <s v="SO0053-PD0001"/>
    <s v="1 Set Fishing Equipment"/>
    <s v="Fishing Equipment"/>
    <s v="1 Set Fishing Equipment"/>
    <n v="137"/>
    <x v="0"/>
  </r>
  <r>
    <s v="SO0053"/>
    <d v="2020-03-04T00:00:00"/>
    <s v="PD0015"/>
    <n v="55"/>
    <n v="0.24"/>
    <n v="5680620"/>
    <s v="SO0053-PD0015"/>
    <s v="Abs Roller"/>
    <s v="Gym &amp; Fitness"/>
    <s v="Abs Roller"/>
    <n v="55"/>
    <x v="0"/>
  </r>
  <r>
    <s v="SO0053"/>
    <d v="2020-03-04T00:00:00"/>
    <s v="PD0012"/>
    <n v="85"/>
    <n v="0.1"/>
    <n v="431383500"/>
    <s v="SO0053-PD0012"/>
    <s v="Road Bike"/>
    <s v="Bicycle"/>
    <s v="Road Bike"/>
    <n v="85"/>
    <x v="0"/>
  </r>
  <r>
    <s v="SO0054"/>
    <d v="2020-03-06T00:00:00"/>
    <s v="PD0007"/>
    <n v="83"/>
    <n v="0.09"/>
    <n v="241696000"/>
    <s v="SO0054-PD0007"/>
    <s v="Stick Golf Bag"/>
    <s v="Golf"/>
    <s v="Stick Golf Bag"/>
    <n v="83"/>
    <x v="1"/>
  </r>
  <r>
    <s v="SO0056"/>
    <d v="2020-03-08T00:00:00"/>
    <s v="PD0011"/>
    <n v="94"/>
    <n v="0.14000000000000001"/>
    <n v="190701560"/>
    <s v="SO0056-PD0011"/>
    <s v="Mountain Bike"/>
    <s v="Bicycle"/>
    <s v="Mountain Bike"/>
    <n v="94"/>
    <x v="4"/>
  </r>
  <r>
    <s v="SO0056"/>
    <d v="2020-03-08T00:00:00"/>
    <s v="PD0017"/>
    <n v="33"/>
    <n v="0.18"/>
    <n v="71709000"/>
    <s v="SO0056-PD0017"/>
    <s v="Bench Press"/>
    <s v="Gym &amp; Fitness"/>
    <s v="Bench Press"/>
    <n v="33"/>
    <x v="4"/>
  </r>
  <r>
    <s v="SO0056"/>
    <d v="2020-03-08T00:00:00"/>
    <s v="PD0007"/>
    <n v="31"/>
    <n v="0.1"/>
    <n v="89280000"/>
    <s v="SO0056-PD0007"/>
    <s v="Stick Golf Bag"/>
    <s v="Golf"/>
    <s v="Stick Golf Bag"/>
    <n v="31"/>
    <x v="4"/>
  </r>
  <r>
    <s v="SO0056"/>
    <d v="2020-03-08T00:00:00"/>
    <s v="PD0003"/>
    <n v="39"/>
    <n v="0.15"/>
    <n v="30862650"/>
    <s v="SO0056-PD0003"/>
    <s v="Stick Billiard"/>
    <s v="Billiard"/>
    <s v="Stick Billiard"/>
    <n v="39"/>
    <x v="4"/>
  </r>
  <r>
    <s v="SO0057"/>
    <d v="2020-03-09T00:00:00"/>
    <s v="PD0003"/>
    <n v="80"/>
    <n v="0.17"/>
    <n v="61818400"/>
    <s v="SO0057-PD0003"/>
    <s v="Stick Billiard"/>
    <s v="Billiard"/>
    <s v="Stick Billiard"/>
    <n v="80"/>
    <x v="1"/>
  </r>
  <r>
    <s v="SO0058"/>
    <d v="2020-03-10T00:00:00"/>
    <s v="PD0006"/>
    <n v="62"/>
    <n v="0.15"/>
    <n v="11014300"/>
    <s v="SO0058-PD0006"/>
    <s v="1 set Golf Ball"/>
    <s v="Golf"/>
    <s v="1 set Golf Ball"/>
    <n v="62"/>
    <x v="4"/>
  </r>
  <r>
    <s v="SO0058"/>
    <d v="2020-03-10T00:00:00"/>
    <s v="PD0017"/>
    <n v="139"/>
    <n v="0.12"/>
    <n v="324148000"/>
    <s v="SO0058-PD0017"/>
    <s v="Bench Press"/>
    <s v="Gym &amp; Fitness"/>
    <s v="Bench Press"/>
    <n v="139"/>
    <x v="4"/>
  </r>
  <r>
    <s v="SO0058"/>
    <d v="2020-03-10T00:00:00"/>
    <s v="PD0005"/>
    <n v="149"/>
    <n v="0.05"/>
    <n v="310702250"/>
    <s v="SO0058-PD0005"/>
    <s v="Stick Golf Wedge"/>
    <s v="Golf"/>
    <s v="Stick Golf Wedge"/>
    <n v="149"/>
    <x v="4"/>
  </r>
  <r>
    <s v="SO0058"/>
    <d v="2020-03-10T00:00:00"/>
    <s v="PD0019"/>
    <n v="49"/>
    <n v="0.11"/>
    <n v="111161890"/>
    <s v="SO0058-PD0019"/>
    <s v="Treadmill"/>
    <s v="Gym &amp; Fitness"/>
    <s v="Treadmill"/>
    <n v="49"/>
    <x v="4"/>
  </r>
  <r>
    <s v="SO0059"/>
    <d v="2020-03-10T00:00:00"/>
    <s v="PD0020"/>
    <n v="133"/>
    <n v="0.18"/>
    <n v="35008260"/>
    <s v="SO0059-PD0020"/>
    <s v="Heavy bag"/>
    <s v="Gym &amp; Fitness"/>
    <s v="Heavy bag"/>
    <n v="133"/>
    <x v="0"/>
  </r>
  <r>
    <s v="SO0059"/>
    <d v="2020-03-10T00:00:00"/>
    <s v="PD0017"/>
    <n v="138"/>
    <n v="0.24"/>
    <n v="277932000"/>
    <s v="SO0059-PD0017"/>
    <s v="Bench Press"/>
    <s v="Gym &amp; Fitness"/>
    <s v="Bench Press"/>
    <n v="138"/>
    <x v="0"/>
  </r>
  <r>
    <s v="SO0060"/>
    <d v="2020-03-13T00:00:00"/>
    <s v="PD0011"/>
    <n v="134"/>
    <n v="0.05"/>
    <n v="300300700"/>
    <s v="SO0060-PD0011"/>
    <s v="Mountain Bike"/>
    <s v="Bicycle"/>
    <s v="Mountain Bike"/>
    <n v="134"/>
    <x v="0"/>
  </r>
  <r>
    <s v="SO0060"/>
    <d v="2020-03-13T00:00:00"/>
    <s v="PD0013"/>
    <n v="84"/>
    <n v="0.23"/>
    <n v="30981720"/>
    <s v="SO0060-PD0013"/>
    <s v="1 Set Basketball"/>
    <s v="Basketball"/>
    <s v="1 Set Basketball"/>
    <n v="84"/>
    <x v="0"/>
  </r>
  <r>
    <s v="SO0061"/>
    <d v="2020-03-13T00:00:00"/>
    <s v="PD0003"/>
    <n v="61"/>
    <n v="0.2"/>
    <n v="45432800"/>
    <s v="SO0061-PD0003"/>
    <s v="Stick Billiard"/>
    <s v="Billiard"/>
    <s v="Stick Billiard"/>
    <n v="61"/>
    <x v="2"/>
  </r>
  <r>
    <s v="SO0061"/>
    <d v="2020-03-13T00:00:00"/>
    <s v="PD0018"/>
    <n v="75"/>
    <n v="0.21"/>
    <n v="31521000"/>
    <s v="SO0061-PD0018"/>
    <s v="Dumbell Set"/>
    <s v="Gym &amp; Fitness"/>
    <s v="Dumbell Set"/>
    <n v="75"/>
    <x v="2"/>
  </r>
  <r>
    <s v="SO0061"/>
    <d v="2020-03-13T00:00:00"/>
    <s v="PD0019"/>
    <n v="140"/>
    <n v="0.1"/>
    <n v="321174000"/>
    <s v="SO0061-PD0019"/>
    <s v="Treadmill"/>
    <s v="Gym &amp; Fitness"/>
    <s v="Treadmill"/>
    <n v="140"/>
    <x v="2"/>
  </r>
  <r>
    <s v="SO0062"/>
    <d v="2020-03-14T00:00:00"/>
    <s v="PD0015"/>
    <n v="118"/>
    <n v="0.17"/>
    <n v="13310046"/>
    <s v="SO0062-PD0015"/>
    <s v="Abs Roller"/>
    <s v="Gym &amp; Fitness"/>
    <s v="Abs Roller"/>
    <n v="118"/>
    <x v="4"/>
  </r>
  <r>
    <s v="SO0062"/>
    <d v="2020-03-14T00:00:00"/>
    <s v="PD0017"/>
    <n v="53"/>
    <n v="0.1"/>
    <n v="126405000"/>
    <s v="SO0062-PD0017"/>
    <s v="Bench Press"/>
    <s v="Gym &amp; Fitness"/>
    <s v="Bench Press"/>
    <n v="53"/>
    <x v="4"/>
  </r>
  <r>
    <s v="SO0062"/>
    <d v="2020-03-14T00:00:00"/>
    <s v="PD0014"/>
    <n v="28"/>
    <n v="0.05"/>
    <n v="7102200"/>
    <s v="SO0062-PD0014"/>
    <s v="1 Set Futsalball"/>
    <s v="Futsal"/>
    <s v="1 Set Futsalball"/>
    <n v="28"/>
    <x v="4"/>
  </r>
  <r>
    <s v="SO0062"/>
    <d v="2020-03-14T00:00:00"/>
    <s v="PD0013"/>
    <n v="27"/>
    <n v="0.19"/>
    <n v="10475730"/>
    <s v="SO0062-PD0013"/>
    <s v="1 Set Basketball"/>
    <s v="Basketball"/>
    <s v="1 Set Basketball"/>
    <n v="27"/>
    <x v="4"/>
  </r>
  <r>
    <s v="SO0064"/>
    <d v="2020-03-16T00:00:00"/>
    <s v="PD0012"/>
    <n v="47"/>
    <n v="0.2"/>
    <n v="212026400"/>
    <s v="SO0064-PD0012"/>
    <s v="Road Bike"/>
    <s v="Bicycle"/>
    <s v="Road Bike"/>
    <n v="47"/>
    <x v="1"/>
  </r>
  <r>
    <s v="SO0064"/>
    <d v="2020-03-16T00:00:00"/>
    <s v="PD0009"/>
    <n v="136"/>
    <n v="0.08"/>
    <n v="16140480"/>
    <s v="SO0064-PD0009"/>
    <s v="Tracking Pole"/>
    <s v="Hiking &amp; Camping"/>
    <s v="Tracking Pole"/>
    <n v="136"/>
    <x v="1"/>
  </r>
  <r>
    <s v="SO0064"/>
    <d v="2020-03-16T00:00:00"/>
    <s v="PD0011"/>
    <n v="90"/>
    <n v="0.12"/>
    <n v="186832800"/>
    <s v="SO0064-PD0011"/>
    <s v="Mountain Bike"/>
    <s v="Bicycle"/>
    <s v="Mountain Bike"/>
    <n v="90"/>
    <x v="1"/>
  </r>
  <r>
    <s v="SO0064"/>
    <d v="2020-03-16T00:00:00"/>
    <s v="PD0017"/>
    <n v="142"/>
    <n v="0.13"/>
    <n v="327381000"/>
    <s v="SO0064-PD0017"/>
    <s v="Bench Press"/>
    <s v="Gym &amp; Fitness"/>
    <s v="Bench Press"/>
    <n v="142"/>
    <x v="1"/>
  </r>
  <r>
    <s v="SO0064"/>
    <d v="2020-03-16T00:00:00"/>
    <s v="PD0001"/>
    <n v="34"/>
    <n v="0.1"/>
    <n v="7619400"/>
    <s v="SO0064-PD0001"/>
    <s v="1 Set Fishing Equipment"/>
    <s v="Fishing Equipment"/>
    <s v="1 Set Fishing Equipment"/>
    <n v="34"/>
    <x v="1"/>
  </r>
  <r>
    <s v="SO0065"/>
    <d v="2020-03-17T00:00:00"/>
    <s v="PD0012"/>
    <n v="132"/>
    <n v="0.2"/>
    <n v="595478400"/>
    <s v="SO0065-PD0012"/>
    <s v="Road Bike"/>
    <s v="Bicycle"/>
    <s v="Road Bike"/>
    <n v="132"/>
    <x v="4"/>
  </r>
  <r>
    <s v="SO0065"/>
    <d v="2020-03-17T00:00:00"/>
    <s v="PD0019"/>
    <n v="134"/>
    <n v="0.19"/>
    <n v="276668460"/>
    <s v="SO0065-PD0019"/>
    <s v="Treadmill"/>
    <s v="Gym &amp; Fitness"/>
    <s v="Treadmill"/>
    <n v="134"/>
    <x v="4"/>
  </r>
  <r>
    <s v="SO0065"/>
    <d v="2020-03-17T00:00:00"/>
    <s v="PD0013"/>
    <n v="109"/>
    <n v="0.09"/>
    <n v="47512010"/>
    <s v="SO0065-PD0013"/>
    <s v="1 Set Basketball"/>
    <s v="Basketball"/>
    <s v="1 Set Basketball"/>
    <n v="109"/>
    <x v="4"/>
  </r>
  <r>
    <s v="SO0066"/>
    <d v="2020-03-19T00:00:00"/>
    <s v="PD0014"/>
    <n v="125"/>
    <n v="0.08"/>
    <n v="30705000"/>
    <s v="SO0066-PD0014"/>
    <s v="1 Set Futsalball"/>
    <s v="Futsal"/>
    <s v="1 Set Futsalball"/>
    <n v="125"/>
    <x v="0"/>
  </r>
  <r>
    <s v="SO0066"/>
    <d v="2020-03-19T00:00:00"/>
    <s v="PD0012"/>
    <n v="29"/>
    <n v="0.08"/>
    <n v="150448520"/>
    <s v="SO0066-PD0012"/>
    <s v="Road Bike"/>
    <s v="Bicycle"/>
    <s v="Road Bike"/>
    <n v="29"/>
    <x v="0"/>
  </r>
  <r>
    <s v="SO0067"/>
    <d v="2020-03-20T00:00:00"/>
    <s v="PD0012"/>
    <n v="35"/>
    <n v="0.11"/>
    <n v="175654850"/>
    <s v="SO0067-PD0012"/>
    <s v="Road Bike"/>
    <s v="Bicycle"/>
    <s v="Road Bike"/>
    <n v="35"/>
    <x v="4"/>
  </r>
  <r>
    <s v="SO0067"/>
    <d v="2020-03-20T00:00:00"/>
    <s v="PD0015"/>
    <n v="106"/>
    <n v="0.13"/>
    <n v="12532698"/>
    <s v="SO0067-PD0015"/>
    <s v="Abs Roller"/>
    <s v="Gym &amp; Fitness"/>
    <s v="Abs Roller"/>
    <n v="106"/>
    <x v="4"/>
  </r>
  <r>
    <s v="SO0067"/>
    <d v="2020-03-20T00:00:00"/>
    <s v="PD0007"/>
    <n v="37"/>
    <n v="0.06"/>
    <n v="111296000"/>
    <s v="SO0067-PD0007"/>
    <s v="Stick Golf Bag"/>
    <s v="Golf"/>
    <s v="Stick Golf Bag"/>
    <n v="37"/>
    <x v="4"/>
  </r>
  <r>
    <s v="SO0068"/>
    <d v="2020-03-20T00:00:00"/>
    <s v="PD0014"/>
    <n v="72"/>
    <n v="0.12"/>
    <n v="16917120"/>
    <s v="SO0068-PD0014"/>
    <s v="1 Set Futsalball"/>
    <s v="Futsal"/>
    <s v="1 Set Futsalball"/>
    <n v="72"/>
    <x v="0"/>
  </r>
  <r>
    <s v="SO0068"/>
    <d v="2020-03-20T00:00:00"/>
    <s v="PD0015"/>
    <n v="62"/>
    <n v="0.17"/>
    <n v="6993414"/>
    <s v="SO0068-PD0015"/>
    <s v="Abs Roller"/>
    <s v="Gym &amp; Fitness"/>
    <s v="Abs Roller"/>
    <n v="62"/>
    <x v="0"/>
  </r>
  <r>
    <s v="SO0069"/>
    <d v="2020-03-21T00:00:00"/>
    <s v="PD0018"/>
    <n v="132"/>
    <n v="0.09"/>
    <n v="63903840"/>
    <s v="SO0069-PD0018"/>
    <s v="Dumbell Set"/>
    <s v="Gym &amp; Fitness"/>
    <s v="Dumbell Set"/>
    <n v="132"/>
    <x v="2"/>
  </r>
  <r>
    <s v="SO0069"/>
    <d v="2020-03-21T00:00:00"/>
    <s v="PD0017"/>
    <n v="120"/>
    <n v="0.12"/>
    <n v="279840000"/>
    <s v="SO0069-PD0017"/>
    <s v="Bench Press"/>
    <s v="Gym &amp; Fitness"/>
    <s v="Bench Press"/>
    <n v="120"/>
    <x v="2"/>
  </r>
  <r>
    <s v="SO0069"/>
    <d v="2020-03-21T00:00:00"/>
    <s v="PD0001"/>
    <n v="133"/>
    <n v="0.11"/>
    <n v="29474130"/>
    <s v="SO0069-PD0001"/>
    <s v="1 Set Fishing Equipment"/>
    <s v="Fishing Equipment"/>
    <s v="1 Set Fishing Equipment"/>
    <n v="133"/>
    <x v="2"/>
  </r>
  <r>
    <s v="SO0070"/>
    <d v="2020-03-22T00:00:00"/>
    <s v="PD0015"/>
    <n v="99"/>
    <n v="0.19"/>
    <n v="10897821"/>
    <s v="SO0070-PD0015"/>
    <s v="Abs Roller"/>
    <s v="Gym &amp; Fitness"/>
    <s v="Abs Roller"/>
    <n v="99"/>
    <x v="1"/>
  </r>
  <r>
    <s v="SO0070"/>
    <d v="2020-03-22T00:00:00"/>
    <s v="PD0016"/>
    <n v="110"/>
    <n v="0.25"/>
    <n v="22027500"/>
    <s v="SO0070-PD0016"/>
    <s v="Pull Up Bar"/>
    <s v="Gym &amp; Fitness"/>
    <s v="Pull Up Bar"/>
    <n v="110"/>
    <x v="1"/>
  </r>
  <r>
    <s v="SO0070"/>
    <d v="2020-03-22T00:00:00"/>
    <s v="PD0005"/>
    <n v="102"/>
    <n v="0.18"/>
    <n v="183589800"/>
    <s v="SO0070-PD0005"/>
    <s v="Stick Golf Wedge"/>
    <s v="Golf"/>
    <s v="Stick Golf Wedge"/>
    <n v="102"/>
    <x v="1"/>
  </r>
  <r>
    <s v="SO0070"/>
    <d v="2020-03-22T00:00:00"/>
    <s v="PD0012"/>
    <n v="70"/>
    <n v="0.13"/>
    <n v="343415100"/>
    <s v="SO0070-PD0012"/>
    <s v="Road Bike"/>
    <s v="Bicycle"/>
    <s v="Road Bike"/>
    <n v="70"/>
    <x v="1"/>
  </r>
  <r>
    <s v="SO0071"/>
    <d v="2020-03-24T00:00:00"/>
    <s v="PD0020"/>
    <n v="109"/>
    <n v="0.2"/>
    <n v="27991200"/>
    <s v="SO0071-PD0020"/>
    <s v="Heavy bag"/>
    <s v="Gym &amp; Fitness"/>
    <s v="Heavy bag"/>
    <n v="109"/>
    <x v="0"/>
  </r>
  <r>
    <s v="SO0071"/>
    <d v="2020-03-24T00:00:00"/>
    <s v="PD0011"/>
    <n v="111"/>
    <n v="0.16"/>
    <n v="219953160"/>
    <s v="SO0071-PD0011"/>
    <s v="Mountain Bike"/>
    <s v="Bicycle"/>
    <s v="Mountain Bike"/>
    <n v="111"/>
    <x v="0"/>
  </r>
  <r>
    <s v="SO0072"/>
    <d v="2020-03-25T00:00:00"/>
    <s v="PD0005"/>
    <n v="82"/>
    <n v="0.17"/>
    <n v="149391700"/>
    <s v="SO0072-PD0005"/>
    <s v="Stick Golf Wedge"/>
    <s v="Golf"/>
    <s v="Stick Golf Wedge"/>
    <n v="82"/>
    <x v="3"/>
  </r>
  <r>
    <s v="SO0072"/>
    <d v="2020-03-25T00:00:00"/>
    <s v="PD0018"/>
    <n v="144"/>
    <n v="0.08"/>
    <n v="70479360"/>
    <s v="SO0072-PD0018"/>
    <s v="Dumbell Set"/>
    <s v="Gym &amp; Fitness"/>
    <s v="Dumbell Set"/>
    <n v="144"/>
    <x v="3"/>
  </r>
  <r>
    <s v="SO0072"/>
    <d v="2020-03-25T00:00:00"/>
    <s v="PD0007"/>
    <n v="73"/>
    <n v="0.16"/>
    <n v="196224000"/>
    <s v="SO0072-PD0007"/>
    <s v="Stick Golf Bag"/>
    <s v="Golf"/>
    <s v="Stick Golf Bag"/>
    <n v="73"/>
    <x v="3"/>
  </r>
  <r>
    <s v="SO0072"/>
    <d v="2020-03-25T00:00:00"/>
    <s v="PD0019"/>
    <n v="35"/>
    <n v="0.12"/>
    <n v="78509200"/>
    <s v="SO0072-PD0019"/>
    <s v="Treadmill"/>
    <s v="Gym &amp; Fitness"/>
    <s v="Treadmill"/>
    <n v="35"/>
    <x v="3"/>
  </r>
  <r>
    <s v="SO0073"/>
    <d v="2020-03-28T00:00:00"/>
    <s v="PD0007"/>
    <n v="34"/>
    <n v="0.08"/>
    <n v="100096000"/>
    <s v="SO0073-PD0007"/>
    <s v="Stick Golf Bag"/>
    <s v="Golf"/>
    <s v="Stick Golf Bag"/>
    <n v="34"/>
    <x v="0"/>
  </r>
  <r>
    <s v="SO0073"/>
    <d v="2020-03-28T00:00:00"/>
    <s v="PD0011"/>
    <n v="132"/>
    <n v="0.24"/>
    <n v="236654880"/>
    <s v="SO0073-PD0011"/>
    <s v="Mountain Bike"/>
    <s v="Bicycle"/>
    <s v="Mountain Bike"/>
    <n v="132"/>
    <x v="0"/>
  </r>
  <r>
    <s v="SO0073"/>
    <d v="2020-03-28T00:00:00"/>
    <s v="PD0017"/>
    <n v="84"/>
    <n v="0.15"/>
    <n v="189210000"/>
    <s v="SO0073-PD0017"/>
    <s v="Bench Press"/>
    <s v="Gym &amp; Fitness"/>
    <s v="Bench Press"/>
    <n v="84"/>
    <x v="0"/>
  </r>
  <r>
    <s v="SO0073"/>
    <d v="2020-03-28T00:00:00"/>
    <s v="PD0006"/>
    <n v="108"/>
    <n v="0.15"/>
    <n v="19186200"/>
    <s v="SO0073-PD0006"/>
    <s v="1 set Golf Ball"/>
    <s v="Golf"/>
    <s v="1 set Golf Ball"/>
    <n v="108"/>
    <x v="0"/>
  </r>
  <r>
    <s v="SO0074"/>
    <d v="2020-03-28T00:00:00"/>
    <s v="PD0007"/>
    <n v="86"/>
    <n v="7.0000000000000007E-2"/>
    <n v="255935999.99999997"/>
    <s v="SO0074-PD0007"/>
    <s v="Stick Golf Bag"/>
    <s v="Golf"/>
    <s v="Stick Golf Bag"/>
    <n v="86"/>
    <x v="2"/>
  </r>
  <r>
    <s v="SO0074"/>
    <d v="2020-03-28T00:00:00"/>
    <s v="PD0006"/>
    <n v="79"/>
    <n v="0.11"/>
    <n v="14694790"/>
    <s v="SO0074-PD0006"/>
    <s v="1 set Golf Ball"/>
    <s v="Golf"/>
    <s v="1 set Golf Ball"/>
    <n v="79"/>
    <x v="2"/>
  </r>
  <r>
    <s v="SO0075"/>
    <d v="2020-03-28T00:00:00"/>
    <s v="PD0006"/>
    <n v="47"/>
    <n v="0.18"/>
    <n v="8054860.0000000009"/>
    <s v="SO0075-PD0006"/>
    <s v="1 set Golf Ball"/>
    <s v="Golf"/>
    <s v="1 set Golf Ball"/>
    <n v="47"/>
    <x v="1"/>
  </r>
  <r>
    <s v="SO0075"/>
    <d v="2020-03-28T00:00:00"/>
    <s v="PD0005"/>
    <n v="147"/>
    <n v="0.09"/>
    <n v="293625150"/>
    <s v="SO0075-PD0005"/>
    <s v="Stick Golf Wedge"/>
    <s v="Golf"/>
    <s v="Stick Golf Wedge"/>
    <n v="147"/>
    <x v="1"/>
  </r>
  <r>
    <s v="SO0075"/>
    <d v="2020-03-28T00:00:00"/>
    <s v="PD0009"/>
    <n v="114"/>
    <n v="0.18"/>
    <n v="12058920"/>
    <s v="SO0075-PD0009"/>
    <s v="Tracking Pole"/>
    <s v="Hiking &amp; Camping"/>
    <s v="Tracking Pole"/>
    <n v="114"/>
    <x v="1"/>
  </r>
  <r>
    <s v="SO0075"/>
    <d v="2020-03-28T00:00:00"/>
    <s v="PD0003"/>
    <n v="72"/>
    <n v="0.06"/>
    <n v="63010080"/>
    <s v="SO0075-PD0003"/>
    <s v="Stick Billiard"/>
    <s v="Billiard"/>
    <s v="Stick Billiard"/>
    <n v="72"/>
    <x v="1"/>
  </r>
  <r>
    <s v="SO0075"/>
    <d v="2020-03-28T00:00:00"/>
    <s v="PD0002"/>
    <n v="68"/>
    <n v="0.11"/>
    <n v="1210400"/>
    <s v="SO0075-PD0002"/>
    <s v="Fishing soft lure"/>
    <s v="Fishing Equipment"/>
    <s v="Fishing soft lure"/>
    <n v="68"/>
    <x v="1"/>
  </r>
  <r>
    <s v="SO0076"/>
    <d v="2020-04-01T00:00:00"/>
    <s v="PD0017"/>
    <n v="106"/>
    <n v="0.05"/>
    <n v="266855000"/>
    <s v="SO0076-PD0017"/>
    <s v="Bench Press"/>
    <s v="Gym &amp; Fitness"/>
    <s v="Bench Press"/>
    <n v="106"/>
    <x v="4"/>
  </r>
  <r>
    <s v="SO0076"/>
    <d v="2020-04-01T00:00:00"/>
    <s v="PD0012"/>
    <n v="71"/>
    <n v="0.23"/>
    <n v="308284130"/>
    <s v="SO0076-PD0012"/>
    <s v="Road Bike"/>
    <s v="Bicycle"/>
    <s v="Road Bike"/>
    <n v="71"/>
    <x v="4"/>
  </r>
  <r>
    <s v="SO0076"/>
    <d v="2020-04-01T00:00:00"/>
    <s v="PD0013"/>
    <n v="27"/>
    <n v="0.09"/>
    <n v="11769030"/>
    <s v="SO0076-PD0013"/>
    <s v="1 Set Basketball"/>
    <s v="Basketball"/>
    <s v="1 Set Basketball"/>
    <n v="27"/>
    <x v="4"/>
  </r>
  <r>
    <s v="SO0076"/>
    <d v="2020-04-01T00:00:00"/>
    <s v="PD0011"/>
    <n v="132"/>
    <n v="7.0000000000000007E-2"/>
    <n v="289590840"/>
    <s v="SO0076-PD0011"/>
    <s v="Mountain Bike"/>
    <s v="Bicycle"/>
    <s v="Mountain Bike"/>
    <n v="132"/>
    <x v="4"/>
  </r>
  <r>
    <s v="SO0077"/>
    <d v="2020-04-01T00:00:00"/>
    <s v="PD0014"/>
    <n v="46"/>
    <n v="0.23"/>
    <n v="9457140"/>
    <s v="SO0077-PD0014"/>
    <s v="1 Set Futsalball"/>
    <s v="Futsal"/>
    <s v="1 Set Futsalball"/>
    <n v="46"/>
    <x v="3"/>
  </r>
  <r>
    <s v="SO0077"/>
    <d v="2020-04-01T00:00:00"/>
    <s v="PD0013"/>
    <n v="144"/>
    <n v="0.23"/>
    <n v="53111520"/>
    <s v="SO0077-PD0013"/>
    <s v="1 Set Basketball"/>
    <s v="Basketball"/>
    <s v="1 Set Basketball"/>
    <n v="144"/>
    <x v="3"/>
  </r>
  <r>
    <s v="SO0077"/>
    <d v="2020-04-01T00:00:00"/>
    <s v="PD0005"/>
    <n v="34"/>
    <n v="7.0000000000000007E-2"/>
    <n v="69405900"/>
    <s v="SO0077-PD0005"/>
    <s v="Stick Golf Wedge"/>
    <s v="Golf"/>
    <s v="Stick Golf Wedge"/>
    <n v="34"/>
    <x v="3"/>
  </r>
  <r>
    <s v="SO0078"/>
    <d v="2020-04-02T00:00:00"/>
    <s v="PD0013"/>
    <n v="125"/>
    <n v="0.14000000000000001"/>
    <n v="51492500"/>
    <s v="SO0078-PD0013"/>
    <s v="1 Set Basketball"/>
    <s v="Basketball"/>
    <s v="1 Set Basketball"/>
    <n v="125"/>
    <x v="1"/>
  </r>
  <r>
    <s v="SO0078"/>
    <d v="2020-04-02T00:00:00"/>
    <s v="PD0012"/>
    <n v="81"/>
    <n v="0.1"/>
    <n v="411083100"/>
    <s v="SO0078-PD0012"/>
    <s v="Road Bike"/>
    <s v="Bicycle"/>
    <s v="Road Bike"/>
    <n v="81"/>
    <x v="1"/>
  </r>
  <r>
    <s v="SO0078"/>
    <d v="2020-04-02T00:00:00"/>
    <s v="PD0019"/>
    <n v="135"/>
    <n v="0.12"/>
    <n v="302821200"/>
    <s v="SO0078-PD0019"/>
    <s v="Treadmill"/>
    <s v="Gym &amp; Fitness"/>
    <s v="Treadmill"/>
    <n v="135"/>
    <x v="1"/>
  </r>
  <r>
    <s v="SO0079"/>
    <d v="2020-04-03T00:00:00"/>
    <s v="PD0017"/>
    <n v="139"/>
    <n v="0.14000000000000001"/>
    <n v="316781000"/>
    <s v="SO0079-PD0017"/>
    <s v="Bench Press"/>
    <s v="Gym &amp; Fitness"/>
    <s v="Bench Press"/>
    <n v="139"/>
    <x v="1"/>
  </r>
  <r>
    <s v="SO0079"/>
    <d v="2020-04-03T00:00:00"/>
    <s v="PD0005"/>
    <n v="127"/>
    <n v="0.08"/>
    <n v="256463800"/>
    <s v="SO0079-PD0005"/>
    <s v="Stick Golf Wedge"/>
    <s v="Golf"/>
    <s v="Stick Golf Wedge"/>
    <n v="127"/>
    <x v="1"/>
  </r>
  <r>
    <s v="SO0080"/>
    <d v="2020-04-03T00:00:00"/>
    <s v="PD0007"/>
    <n v="36"/>
    <n v="0.24"/>
    <n v="87552000"/>
    <s v="SO0080-PD0007"/>
    <s v="Stick Golf Bag"/>
    <s v="Golf"/>
    <s v="Stick Golf Bag"/>
    <n v="36"/>
    <x v="4"/>
  </r>
  <r>
    <s v="SO0080"/>
    <d v="2020-04-03T00:00:00"/>
    <s v="PD0005"/>
    <n v="93"/>
    <n v="0.23"/>
    <n v="157183950"/>
    <s v="SO0080-PD0005"/>
    <s v="Stick Golf Wedge"/>
    <s v="Golf"/>
    <s v="Stick Golf Wedge"/>
    <n v="93"/>
    <x v="4"/>
  </r>
  <r>
    <s v="SO0081"/>
    <d v="2020-04-05T00:00:00"/>
    <s v="PD0005"/>
    <n v="125"/>
    <n v="0.25"/>
    <n v="205781250"/>
    <s v="SO0081-PD0005"/>
    <s v="Stick Golf Wedge"/>
    <s v="Golf"/>
    <s v="Stick Golf Wedge"/>
    <n v="125"/>
    <x v="1"/>
  </r>
  <r>
    <s v="SO0081"/>
    <d v="2020-04-05T00:00:00"/>
    <s v="PD0016"/>
    <n v="141"/>
    <n v="0.19"/>
    <n v="30494070.000000004"/>
    <s v="SO0081-PD0016"/>
    <s v="Pull Up Bar"/>
    <s v="Gym &amp; Fitness"/>
    <s v="Pull Up Bar"/>
    <n v="141"/>
    <x v="1"/>
  </r>
  <r>
    <s v="SO0082"/>
    <d v="2020-04-06T00:00:00"/>
    <s v="PD0017"/>
    <n v="74"/>
    <n v="0.18"/>
    <n v="160802000"/>
    <s v="SO0082-PD0017"/>
    <s v="Bench Press"/>
    <s v="Gym &amp; Fitness"/>
    <s v="Bench Press"/>
    <n v="74"/>
    <x v="4"/>
  </r>
  <r>
    <s v="SO0082"/>
    <d v="2020-04-06T00:00:00"/>
    <s v="PD0019"/>
    <n v="142"/>
    <n v="0.09"/>
    <n v="329381780"/>
    <s v="SO0082-PD0019"/>
    <s v="Treadmill"/>
    <s v="Gym &amp; Fitness"/>
    <s v="Treadmill"/>
    <n v="142"/>
    <x v="4"/>
  </r>
  <r>
    <s v="SO0083"/>
    <d v="2020-04-06T00:00:00"/>
    <s v="PD0012"/>
    <n v="46"/>
    <n v="0.09"/>
    <n v="236048540"/>
    <s v="SO0083-PD0012"/>
    <s v="Road Bike"/>
    <s v="Bicycle"/>
    <s v="Road Bike"/>
    <n v="46"/>
    <x v="2"/>
  </r>
  <r>
    <s v="SO0083"/>
    <d v="2020-04-06T00:00:00"/>
    <s v="PD0009"/>
    <n v="57"/>
    <n v="0.14000000000000001"/>
    <n v="6323580"/>
    <s v="SO0083-PD0009"/>
    <s v="Tracking Pole"/>
    <s v="Hiking &amp; Camping"/>
    <s v="Tracking Pole"/>
    <n v="57"/>
    <x v="2"/>
  </r>
  <r>
    <s v="SO0083"/>
    <d v="2020-04-06T00:00:00"/>
    <s v="PD0016"/>
    <n v="148"/>
    <n v="0.13"/>
    <n v="34378920"/>
    <s v="SO0083-PD0016"/>
    <s v="Pull Up Bar"/>
    <s v="Gym &amp; Fitness"/>
    <s v="Pull Up Bar"/>
    <n v="148"/>
    <x v="2"/>
  </r>
  <r>
    <s v="SO0084"/>
    <d v="2020-04-08T00:00:00"/>
    <s v="PD0016"/>
    <n v="49"/>
    <n v="0.13"/>
    <n v="11382210"/>
    <s v="SO0084-PD0016"/>
    <s v="Pull Up Bar"/>
    <s v="Gym &amp; Fitness"/>
    <s v="Pull Up Bar"/>
    <n v="49"/>
    <x v="1"/>
  </r>
  <r>
    <s v="SO0084"/>
    <d v="2020-04-08T00:00:00"/>
    <s v="PD0013"/>
    <n v="65"/>
    <n v="0.24"/>
    <n v="23662600"/>
    <s v="SO0084-PD0013"/>
    <s v="1 Set Basketball"/>
    <s v="Basketball"/>
    <s v="1 Set Basketball"/>
    <n v="65"/>
    <x v="1"/>
  </r>
  <r>
    <s v="SO0084"/>
    <d v="2020-04-08T00:00:00"/>
    <s v="PD0002"/>
    <n v="137"/>
    <n v="0.22"/>
    <n v="2137200"/>
    <s v="SO0084-PD0002"/>
    <s v="Fishing soft lure"/>
    <s v="Fishing Equipment"/>
    <s v="Fishing soft lure"/>
    <n v="137"/>
    <x v="1"/>
  </r>
  <r>
    <s v="SO0084"/>
    <d v="2020-04-08T00:00:00"/>
    <s v="PD0004"/>
    <n v="130"/>
    <n v="0.06"/>
    <n v="26884000"/>
    <s v="SO0084-PD0004"/>
    <s v="Stick Billiard Bag"/>
    <s v="Billiard"/>
    <s v="Stick Billiard Bag"/>
    <n v="130"/>
    <x v="1"/>
  </r>
  <r>
    <s v="SO0085"/>
    <d v="2020-04-11T00:00:00"/>
    <s v="PD0020"/>
    <n v="148"/>
    <n v="0.25"/>
    <n v="35631000"/>
    <s v="SO0085-PD0020"/>
    <s v="Heavy bag"/>
    <s v="Gym &amp; Fitness"/>
    <s v="Heavy bag"/>
    <n v="148"/>
    <x v="4"/>
  </r>
  <r>
    <s v="SO0085"/>
    <d v="2020-04-11T00:00:00"/>
    <s v="PD0003"/>
    <n v="64"/>
    <n v="0.08"/>
    <n v="54817280"/>
    <s v="SO0085-PD0003"/>
    <s v="Stick Billiard"/>
    <s v="Billiard"/>
    <s v="Stick Billiard"/>
    <n v="64"/>
    <x v="4"/>
  </r>
  <r>
    <s v="SO0085"/>
    <d v="2020-04-11T00:00:00"/>
    <s v="PD0011"/>
    <n v="74"/>
    <n v="0.12"/>
    <n v="153618080"/>
    <s v="SO0085-PD0011"/>
    <s v="Mountain Bike"/>
    <s v="Bicycle"/>
    <s v="Mountain Bike"/>
    <n v="74"/>
    <x v="4"/>
  </r>
  <r>
    <s v="SO0086"/>
    <d v="2020-04-12T00:00:00"/>
    <s v="PD0005"/>
    <n v="58"/>
    <n v="0.16"/>
    <n v="106940400"/>
    <s v="SO0086-PD0005"/>
    <s v="Stick Golf Wedge"/>
    <s v="Golf"/>
    <s v="Stick Golf Wedge"/>
    <n v="58"/>
    <x v="2"/>
  </r>
  <r>
    <s v="SO0086"/>
    <d v="2020-04-12T00:00:00"/>
    <s v="PD0015"/>
    <n v="105"/>
    <n v="0.17"/>
    <n v="11843685"/>
    <s v="SO0086-PD0015"/>
    <s v="Abs Roller"/>
    <s v="Gym &amp; Fitness"/>
    <s v="Abs Roller"/>
    <n v="105"/>
    <x v="2"/>
  </r>
  <r>
    <s v="SO0086"/>
    <d v="2020-04-12T00:00:00"/>
    <s v="PD0003"/>
    <n v="139"/>
    <n v="0.13"/>
    <n v="112585830"/>
    <s v="SO0086-PD0003"/>
    <s v="Stick Billiard"/>
    <s v="Billiard"/>
    <s v="Stick Billiard"/>
    <n v="139"/>
    <x v="2"/>
  </r>
  <r>
    <s v="SO0087"/>
    <d v="2020-04-13T00:00:00"/>
    <s v="PD0018"/>
    <n v="93"/>
    <n v="0.14000000000000001"/>
    <n v="42549360"/>
    <s v="SO0087-PD0018"/>
    <s v="Dumbell Set"/>
    <s v="Gym &amp; Fitness"/>
    <s v="Dumbell Set"/>
    <n v="93"/>
    <x v="1"/>
  </r>
  <r>
    <s v="SO0087"/>
    <d v="2020-04-13T00:00:00"/>
    <s v="PD0016"/>
    <n v="88"/>
    <n v="7.0000000000000007E-2"/>
    <n v="21851280"/>
    <s v="SO0087-PD0016"/>
    <s v="Pull Up Bar"/>
    <s v="Gym &amp; Fitness"/>
    <s v="Pull Up Bar"/>
    <n v="88"/>
    <x v="1"/>
  </r>
  <r>
    <s v="SO0087"/>
    <d v="2020-04-13T00:00:00"/>
    <s v="PD0013"/>
    <n v="84"/>
    <n v="0.13"/>
    <n v="35005320"/>
    <s v="SO0087-PD0013"/>
    <s v="1 Set Basketball"/>
    <s v="Basketball"/>
    <s v="1 Set Basketball"/>
    <n v="84"/>
    <x v="1"/>
  </r>
  <r>
    <s v="SO0088"/>
    <d v="2020-04-13T00:00:00"/>
    <s v="PD0012"/>
    <n v="62"/>
    <n v="7.0000000000000007E-2"/>
    <n v="325144740"/>
    <s v="SO0088-PD0012"/>
    <s v="Road Bike"/>
    <s v="Bicycle"/>
    <s v="Road Bike"/>
    <n v="62"/>
    <x v="2"/>
  </r>
  <r>
    <s v="SO0088"/>
    <d v="2020-04-13T00:00:00"/>
    <s v="PD0003"/>
    <n v="38"/>
    <n v="0.13"/>
    <n v="30778860"/>
    <s v="SO0088-PD0003"/>
    <s v="Stick Billiard"/>
    <s v="Billiard"/>
    <s v="Stick Billiard"/>
    <n v="38"/>
    <x v="2"/>
  </r>
  <r>
    <s v="SO0088"/>
    <d v="2020-04-13T00:00:00"/>
    <s v="PD0011"/>
    <n v="109"/>
    <n v="0.05"/>
    <n v="244274450"/>
    <s v="SO0088-PD0011"/>
    <s v="Mountain Bike"/>
    <s v="Bicycle"/>
    <s v="Mountain Bike"/>
    <n v="109"/>
    <x v="2"/>
  </r>
  <r>
    <s v="SO0089"/>
    <d v="2020-04-13T00:00:00"/>
    <s v="PD0014"/>
    <n v="63"/>
    <n v="0.09"/>
    <n v="15307110"/>
    <s v="SO0089-PD0014"/>
    <s v="1 Set Futsalball"/>
    <s v="Futsal"/>
    <s v="1 Set Futsalball"/>
    <n v="63"/>
    <x v="0"/>
  </r>
  <r>
    <s v="SO0089"/>
    <d v="2020-04-13T00:00:00"/>
    <s v="PD0006"/>
    <n v="113"/>
    <n v="7.0000000000000007E-2"/>
    <n v="21963810"/>
    <s v="SO0089-PD0006"/>
    <s v="1 set Golf Ball"/>
    <s v="Golf"/>
    <s v="1 set Golf Ball"/>
    <n v="113"/>
    <x v="0"/>
  </r>
  <r>
    <s v="SO0089"/>
    <d v="2020-04-13T00:00:00"/>
    <s v="PD0017"/>
    <n v="106"/>
    <n v="0.22"/>
    <n v="219102000"/>
    <s v="SO0089-PD0017"/>
    <s v="Bench Press"/>
    <s v="Gym &amp; Fitness"/>
    <s v="Bench Press"/>
    <n v="106"/>
    <x v="0"/>
  </r>
  <r>
    <s v="SO0090"/>
    <d v="2020-04-14T00:00:00"/>
    <s v="PD0020"/>
    <n v="135"/>
    <n v="0.15"/>
    <n v="36834750"/>
    <s v="SO0090-PD0020"/>
    <s v="Heavy bag"/>
    <s v="Gym &amp; Fitness"/>
    <s v="Heavy bag"/>
    <n v="135"/>
    <x v="4"/>
  </r>
  <r>
    <s v="SO0090"/>
    <d v="2020-04-14T00:00:00"/>
    <s v="PD0004"/>
    <n v="77"/>
    <n v="0.12"/>
    <n v="14907200"/>
    <s v="SO0090-PD0004"/>
    <s v="Stick Billiard Bag"/>
    <s v="Billiard"/>
    <s v="Stick Billiard Bag"/>
    <n v="77"/>
    <x v="4"/>
  </r>
  <r>
    <s v="SO0090"/>
    <d v="2020-04-14T00:00:00"/>
    <s v="PD0015"/>
    <n v="64"/>
    <n v="0.21"/>
    <n v="6871104"/>
    <s v="SO0090-PD0015"/>
    <s v="Abs Roller"/>
    <s v="Gym &amp; Fitness"/>
    <s v="Abs Roller"/>
    <n v="64"/>
    <x v="4"/>
  </r>
  <r>
    <s v="SO0090"/>
    <d v="2020-04-14T00:00:00"/>
    <s v="PD0013"/>
    <n v="29"/>
    <n v="7.0000000000000007E-2"/>
    <n v="12918630"/>
    <s v="SO0090-PD0013"/>
    <s v="1 Set Basketball"/>
    <s v="Basketball"/>
    <s v="1 Set Basketball"/>
    <n v="29"/>
    <x v="4"/>
  </r>
  <r>
    <s v="SO0090"/>
    <d v="2020-04-14T00:00:00"/>
    <s v="PD0019"/>
    <n v="133"/>
    <n v="0.15"/>
    <n v="288164450"/>
    <s v="SO0090-PD0019"/>
    <s v="Treadmill"/>
    <s v="Gym &amp; Fitness"/>
    <s v="Treadmill"/>
    <n v="133"/>
    <x v="4"/>
  </r>
  <r>
    <s v="SO0091"/>
    <d v="2020-04-15T00:00:00"/>
    <s v="PD0005"/>
    <n v="110"/>
    <n v="0.19"/>
    <n v="195574500"/>
    <s v="SO0091-PD0005"/>
    <s v="Stick Golf Wedge"/>
    <s v="Golf"/>
    <s v="Stick Golf Wedge"/>
    <n v="110"/>
    <x v="1"/>
  </r>
  <r>
    <s v="SO0091"/>
    <d v="2020-04-15T00:00:00"/>
    <s v="PD0014"/>
    <n v="132"/>
    <n v="0.22"/>
    <n v="27490320"/>
    <s v="SO0091-PD0014"/>
    <s v="1 Set Futsalball"/>
    <s v="Futsal"/>
    <s v="1 Set Futsalball"/>
    <n v="132"/>
    <x v="1"/>
  </r>
  <r>
    <s v="SO0092"/>
    <d v="2020-04-15T00:00:00"/>
    <s v="PD0006"/>
    <n v="66"/>
    <n v="0.25"/>
    <n v="10345500"/>
    <s v="SO0092-PD0006"/>
    <s v="1 set Golf Ball"/>
    <s v="Golf"/>
    <s v="1 set Golf Ball"/>
    <n v="66"/>
    <x v="0"/>
  </r>
  <r>
    <s v="SO0092"/>
    <d v="2020-04-15T00:00:00"/>
    <s v="PD0018"/>
    <n v="52"/>
    <n v="0.13"/>
    <n v="24067680"/>
    <s v="SO0092-PD0018"/>
    <s v="Dumbell Set"/>
    <s v="Gym &amp; Fitness"/>
    <s v="Dumbell Set"/>
    <n v="52"/>
    <x v="0"/>
  </r>
  <r>
    <s v="SO0093"/>
    <d v="2020-04-17T00:00:00"/>
    <s v="PD0008"/>
    <n v="116"/>
    <n v="0.06"/>
    <n v="16246960"/>
    <s v="SO0093-PD0008"/>
    <s v="Sunglasses"/>
    <s v="Outdoors Sport"/>
    <s v="Sunglasses"/>
    <n v="116"/>
    <x v="4"/>
  </r>
  <r>
    <s v="SO0093"/>
    <d v="2020-04-17T00:00:00"/>
    <s v="PD0012"/>
    <n v="62"/>
    <n v="0.23"/>
    <n v="269205860"/>
    <s v="SO0093-PD0012"/>
    <s v="Road Bike"/>
    <s v="Bicycle"/>
    <s v="Road Bike"/>
    <n v="62"/>
    <x v="4"/>
  </r>
  <r>
    <s v="SO0093"/>
    <d v="2020-04-17T00:00:00"/>
    <s v="PD0002"/>
    <n v="116"/>
    <n v="0.12"/>
    <n v="2041600"/>
    <s v="SO0093-PD0002"/>
    <s v="Fishing soft lure"/>
    <s v="Fishing Equipment"/>
    <s v="Fishing soft lure"/>
    <n v="116"/>
    <x v="4"/>
  </r>
  <r>
    <s v="SO0093"/>
    <d v="2020-04-17T00:00:00"/>
    <s v="PD0014"/>
    <n v="143"/>
    <n v="0.14000000000000001"/>
    <n v="32835660"/>
    <s v="SO0093-PD0014"/>
    <s v="1 Set Futsalball"/>
    <s v="Futsal"/>
    <s v="1 Set Futsalball"/>
    <n v="143"/>
    <x v="4"/>
  </r>
  <r>
    <s v="SO0094"/>
    <d v="2020-04-17T00:00:00"/>
    <s v="PD0014"/>
    <n v="37"/>
    <n v="0.24"/>
    <n v="7508040"/>
    <s v="SO0094-PD0014"/>
    <s v="1 Set Futsalball"/>
    <s v="Futsal"/>
    <s v="1 Set Futsalball"/>
    <n v="37"/>
    <x v="4"/>
  </r>
  <r>
    <s v="SO0094"/>
    <d v="2020-04-17T00:00:00"/>
    <s v="PD0004"/>
    <n v="72"/>
    <n v="0.25"/>
    <n v="11880000"/>
    <s v="SO0094-PD0004"/>
    <s v="Stick Billiard Bag"/>
    <s v="Billiard"/>
    <s v="Stick Billiard Bag"/>
    <n v="72"/>
    <x v="4"/>
  </r>
  <r>
    <s v="SO0094"/>
    <d v="2020-04-17T00:00:00"/>
    <s v="PD0008"/>
    <n v="129"/>
    <n v="0.1"/>
    <n v="17298900"/>
    <s v="SO0094-PD0008"/>
    <s v="Sunglasses"/>
    <s v="Outdoors Sport"/>
    <s v="Sunglasses"/>
    <n v="129"/>
    <x v="4"/>
  </r>
  <r>
    <s v="SO0094"/>
    <d v="2020-04-17T00:00:00"/>
    <s v="PD0005"/>
    <n v="47"/>
    <n v="0.22"/>
    <n v="80468700"/>
    <s v="SO0094-PD0005"/>
    <s v="Stick Golf Wedge"/>
    <s v="Golf"/>
    <s v="Stick Golf Wedge"/>
    <n v="47"/>
    <x v="4"/>
  </r>
  <r>
    <s v="SO0095"/>
    <d v="2020-04-17T00:00:00"/>
    <s v="PD0008"/>
    <n v="140"/>
    <n v="0.08"/>
    <n v="19191200"/>
    <s v="SO0095-PD0008"/>
    <s v="Sunglasses"/>
    <s v="Outdoors Sport"/>
    <s v="Sunglasses"/>
    <n v="140"/>
    <x v="0"/>
  </r>
  <r>
    <s v="SO0095"/>
    <d v="2020-04-17T00:00:00"/>
    <s v="PD0013"/>
    <n v="54"/>
    <n v="0.18"/>
    <n v="21210120"/>
    <s v="SO0095-PD0013"/>
    <s v="1 Set Basketball"/>
    <s v="Basketball"/>
    <s v="1 Set Basketball"/>
    <n v="54"/>
    <x v="0"/>
  </r>
  <r>
    <s v="SO0095"/>
    <d v="2020-04-17T00:00:00"/>
    <s v="PD0001"/>
    <n v="78"/>
    <n v="0.09"/>
    <n v="17674020"/>
    <s v="SO0095-PD0001"/>
    <s v="1 Set Fishing Equipment"/>
    <s v="Fishing Equipment"/>
    <s v="1 Set Fishing Equipment"/>
    <n v="78"/>
    <x v="0"/>
  </r>
  <r>
    <s v="SO0095"/>
    <d v="2020-04-17T00:00:00"/>
    <s v="PD0006"/>
    <n v="93"/>
    <n v="0.25"/>
    <n v="14577750"/>
    <s v="SO0095-PD0006"/>
    <s v="1 set Golf Ball"/>
    <s v="Golf"/>
    <s v="1 set Golf Ball"/>
    <n v="93"/>
    <x v="0"/>
  </r>
  <r>
    <s v="SO0096"/>
    <d v="2020-04-17T00:00:00"/>
    <s v="PD0017"/>
    <n v="118"/>
    <n v="0.1"/>
    <n v="281430000"/>
    <s v="SO0096-PD0017"/>
    <s v="Bench Press"/>
    <s v="Gym &amp; Fitness"/>
    <s v="Bench Press"/>
    <n v="118"/>
    <x v="0"/>
  </r>
  <r>
    <s v="SO0096"/>
    <d v="2020-04-17T00:00:00"/>
    <s v="PD0015"/>
    <n v="138"/>
    <n v="0.12"/>
    <n v="16503696"/>
    <s v="SO0096-PD0015"/>
    <s v="Abs Roller"/>
    <s v="Gym &amp; Fitness"/>
    <s v="Abs Roller"/>
    <n v="138"/>
    <x v="0"/>
  </r>
  <r>
    <s v="SO0097"/>
    <d v="2020-04-18T00:00:00"/>
    <s v="PD0008"/>
    <n v="104"/>
    <n v="0.22"/>
    <n v="12086880"/>
    <s v="SO0097-PD0008"/>
    <s v="Sunglasses"/>
    <s v="Outdoors Sport"/>
    <s v="Sunglasses"/>
    <n v="104"/>
    <x v="1"/>
  </r>
  <r>
    <s v="SO0097"/>
    <d v="2020-04-18T00:00:00"/>
    <s v="PD0010"/>
    <n v="102"/>
    <n v="0.18"/>
    <n v="27183000.000000004"/>
    <s v="SO0097-PD0010"/>
    <s v="Hiking Shoes"/>
    <s v="Hiking &amp; Camping"/>
    <s v="Hiking Shoes"/>
    <n v="102"/>
    <x v="1"/>
  </r>
  <r>
    <s v="SO0097"/>
    <d v="2020-04-18T00:00:00"/>
    <s v="PD0006"/>
    <n v="101"/>
    <n v="0.1"/>
    <n v="18998100"/>
    <s v="SO0097-PD0006"/>
    <s v="1 set Golf Ball"/>
    <s v="Golf"/>
    <s v="1 set Golf Ball"/>
    <n v="101"/>
    <x v="1"/>
  </r>
  <r>
    <s v="SO0098"/>
    <d v="2020-04-20T00:00:00"/>
    <s v="PD0013"/>
    <n v="93"/>
    <n v="0.21"/>
    <n v="35192130"/>
    <s v="SO0098-PD0013"/>
    <s v="1 Set Basketball"/>
    <s v="Basketball"/>
    <s v="1 Set Basketball"/>
    <n v="93"/>
    <x v="3"/>
  </r>
  <r>
    <s v="SO0098"/>
    <d v="2020-04-20T00:00:00"/>
    <s v="PD0017"/>
    <n v="73"/>
    <n v="0.23"/>
    <n v="148956500"/>
    <s v="SO0098-PD0017"/>
    <s v="Bench Press"/>
    <s v="Gym &amp; Fitness"/>
    <s v="Bench Press"/>
    <n v="73"/>
    <x v="3"/>
  </r>
  <r>
    <s v="SO0098"/>
    <d v="2020-04-20T00:00:00"/>
    <s v="PD0005"/>
    <n v="74"/>
    <n v="0.17"/>
    <n v="134816900"/>
    <s v="SO0098-PD0005"/>
    <s v="Stick Golf Wedge"/>
    <s v="Golf"/>
    <s v="Stick Golf Wedge"/>
    <n v="74"/>
    <x v="3"/>
  </r>
  <r>
    <s v="SO0099"/>
    <d v="2020-04-22T00:00:00"/>
    <s v="PD0011"/>
    <n v="122"/>
    <n v="0.22"/>
    <n v="224482440"/>
    <s v="SO0099-PD0011"/>
    <s v="Mountain Bike"/>
    <s v="Bicycle"/>
    <s v="Mountain Bike"/>
    <n v="122"/>
    <x v="1"/>
  </r>
  <r>
    <s v="SO0099"/>
    <d v="2020-04-22T00:00:00"/>
    <s v="PD0002"/>
    <n v="148"/>
    <n v="0.17"/>
    <n v="2456800"/>
    <s v="SO0099-PD0002"/>
    <s v="Fishing soft lure"/>
    <s v="Fishing Equipment"/>
    <s v="Fishing soft lure"/>
    <n v="148"/>
    <x v="1"/>
  </r>
  <r>
    <s v="SO0099"/>
    <d v="2020-04-22T00:00:00"/>
    <s v="PD0006"/>
    <n v="58"/>
    <n v="0.19"/>
    <n v="9818820"/>
    <s v="SO0099-PD0006"/>
    <s v="1 set Golf Ball"/>
    <s v="Golf"/>
    <s v="1 set Golf Ball"/>
    <n v="58"/>
    <x v="1"/>
  </r>
  <r>
    <s v="SO0100"/>
    <d v="2020-04-23T00:00:00"/>
    <s v="PD0012"/>
    <n v="122"/>
    <n v="0.13"/>
    <n v="598523460"/>
    <s v="SO0100-PD0012"/>
    <s v="Road Bike"/>
    <s v="Bicycle"/>
    <s v="Road Bike"/>
    <n v="122"/>
    <x v="0"/>
  </r>
  <r>
    <s v="SO0100"/>
    <d v="2020-04-23T00:00:00"/>
    <s v="PD0015"/>
    <n v="81"/>
    <n v="0.06"/>
    <n v="10347426"/>
    <s v="SO0100-PD0015"/>
    <s v="Abs Roller"/>
    <s v="Gym &amp; Fitness"/>
    <s v="Abs Roller"/>
    <n v="81"/>
    <x v="0"/>
  </r>
  <r>
    <s v="SO0100"/>
    <d v="2020-04-23T00:00:00"/>
    <s v="PD0009"/>
    <n v="34"/>
    <n v="0.23"/>
    <n v="3377220"/>
    <s v="SO0100-PD0009"/>
    <s v="Tracking Pole"/>
    <s v="Hiking &amp; Camping"/>
    <s v="Tracking Pole"/>
    <n v="34"/>
    <x v="0"/>
  </r>
  <r>
    <s v="SO0100"/>
    <d v="2020-04-23T00:00:00"/>
    <s v="PD0001"/>
    <n v="46"/>
    <n v="0.17"/>
    <n v="9506820"/>
    <s v="SO0100-PD0001"/>
    <s v="1 Set Fishing Equipment"/>
    <s v="Fishing Equipment"/>
    <s v="1 Set Fishing Equipment"/>
    <n v="46"/>
    <x v="0"/>
  </r>
  <r>
    <s v="SO0101"/>
    <d v="2020-04-23T00:00:00"/>
    <s v="PD0012"/>
    <n v="53"/>
    <n v="0.19"/>
    <n v="242082270.00000003"/>
    <s v="SO0101-PD0012"/>
    <s v="Road Bike"/>
    <s v="Bicycle"/>
    <s v="Road Bike"/>
    <n v="53"/>
    <x v="3"/>
  </r>
  <r>
    <s v="SO0101"/>
    <d v="2020-04-23T00:00:00"/>
    <s v="PD0020"/>
    <n v="54"/>
    <n v="0.25"/>
    <n v="13000500"/>
    <s v="SO0101-PD0020"/>
    <s v="Heavy bag"/>
    <s v="Gym &amp; Fitness"/>
    <s v="Heavy bag"/>
    <n v="54"/>
    <x v="3"/>
  </r>
  <r>
    <s v="SO0101"/>
    <d v="2020-04-23T00:00:00"/>
    <s v="PD0009"/>
    <n v="31"/>
    <n v="0.08"/>
    <n v="3679080"/>
    <s v="SO0101-PD0009"/>
    <s v="Tracking Pole"/>
    <s v="Hiking &amp; Camping"/>
    <s v="Tracking Pole"/>
    <n v="31"/>
    <x v="3"/>
  </r>
  <r>
    <s v="SO0102"/>
    <d v="2020-04-24T00:00:00"/>
    <s v="PD0019"/>
    <n v="29"/>
    <n v="0.09"/>
    <n v="67268110"/>
    <s v="SO0102-PD0019"/>
    <s v="Treadmill"/>
    <s v="Gym &amp; Fitness"/>
    <s v="Treadmill"/>
    <n v="29"/>
    <x v="0"/>
  </r>
  <r>
    <s v="SO0102"/>
    <d v="2020-04-24T00:00:00"/>
    <s v="PD0004"/>
    <n v="93"/>
    <n v="0.19"/>
    <n v="16572600.000000002"/>
    <s v="SO0102-PD0004"/>
    <s v="Stick Billiard Bag"/>
    <s v="Billiard"/>
    <s v="Stick Billiard Bag"/>
    <n v="93"/>
    <x v="0"/>
  </r>
  <r>
    <s v="SO0103"/>
    <d v="2020-04-26T00:00:00"/>
    <s v="PD0018"/>
    <n v="147"/>
    <n v="0.17"/>
    <n v="64909320"/>
    <s v="SO0103-PD0018"/>
    <s v="Dumbell Set"/>
    <s v="Gym &amp; Fitness"/>
    <s v="Dumbell Set"/>
    <n v="147"/>
    <x v="3"/>
  </r>
  <r>
    <s v="SO0103"/>
    <d v="2020-04-26T00:00:00"/>
    <s v="PD0002"/>
    <n v="140"/>
    <n v="0.05"/>
    <n v="2660000"/>
    <s v="SO0103-PD0002"/>
    <s v="Fishing soft lure"/>
    <s v="Fishing Equipment"/>
    <s v="Fishing soft lure"/>
    <n v="140"/>
    <x v="3"/>
  </r>
  <r>
    <s v="SO0103"/>
    <d v="2020-04-26T00:00:00"/>
    <s v="PD0004"/>
    <n v="80"/>
    <n v="0.08"/>
    <n v="16192000"/>
    <s v="SO0103-PD0004"/>
    <s v="Stick Billiard Bag"/>
    <s v="Billiard"/>
    <s v="Stick Billiard Bag"/>
    <n v="80"/>
    <x v="3"/>
  </r>
  <r>
    <s v="SO0103"/>
    <d v="2020-04-26T00:00:00"/>
    <s v="PD0015"/>
    <n v="71"/>
    <n v="0.19"/>
    <n v="7815609.0000000009"/>
    <s v="SO0103-PD0015"/>
    <s v="Abs Roller"/>
    <s v="Gym &amp; Fitness"/>
    <s v="Abs Roller"/>
    <n v="71"/>
    <x v="3"/>
  </r>
  <r>
    <s v="SO0104"/>
    <d v="2020-04-26T00:00:00"/>
    <s v="PD0002"/>
    <n v="85"/>
    <n v="0.14000000000000001"/>
    <n v="1462000"/>
    <s v="SO0104-PD0002"/>
    <s v="Fishing soft lure"/>
    <s v="Fishing Equipment"/>
    <s v="Fishing soft lure"/>
    <n v="85"/>
    <x v="4"/>
  </r>
  <r>
    <s v="SO0104"/>
    <d v="2020-04-26T00:00:00"/>
    <s v="PD0005"/>
    <n v="103"/>
    <n v="0.11"/>
    <n v="201215650"/>
    <s v="SO0104-PD0005"/>
    <s v="Stick Golf Wedge"/>
    <s v="Golf"/>
    <s v="Stick Golf Wedge"/>
    <n v="103"/>
    <x v="4"/>
  </r>
  <r>
    <s v="SO0105"/>
    <d v="2020-04-27T00:00:00"/>
    <s v="PD0012"/>
    <n v="139"/>
    <n v="0.25"/>
    <n v="587865750"/>
    <s v="SO0105-PD0012"/>
    <s v="Road Bike"/>
    <s v="Bicycle"/>
    <s v="Road Bike"/>
    <n v="139"/>
    <x v="4"/>
  </r>
  <r>
    <s v="SO0105"/>
    <d v="2020-04-27T00:00:00"/>
    <s v="PD0018"/>
    <n v="53"/>
    <n v="0.21"/>
    <n v="22274840"/>
    <s v="SO0105-PD0018"/>
    <s v="Dumbell Set"/>
    <s v="Gym &amp; Fitness"/>
    <s v="Dumbell Set"/>
    <n v="53"/>
    <x v="4"/>
  </r>
  <r>
    <s v="SO0106"/>
    <d v="2020-04-28T00:00:00"/>
    <s v="PD0003"/>
    <n v="87"/>
    <n v="0.13"/>
    <n v="70467390"/>
    <s v="SO0106-PD0003"/>
    <s v="Stick Billiard"/>
    <s v="Billiard"/>
    <s v="Stick Billiard"/>
    <n v="87"/>
    <x v="4"/>
  </r>
  <r>
    <s v="SO0106"/>
    <d v="2020-04-28T00:00:00"/>
    <s v="PD0012"/>
    <n v="131"/>
    <n v="0.14000000000000001"/>
    <n v="635289740"/>
    <s v="SO0106-PD0012"/>
    <s v="Road Bike"/>
    <s v="Bicycle"/>
    <s v="Road Bike"/>
    <n v="131"/>
    <x v="4"/>
  </r>
  <r>
    <s v="SO0106"/>
    <d v="2020-04-28T00:00:00"/>
    <s v="PD0016"/>
    <n v="126"/>
    <n v="0.1"/>
    <n v="30277800"/>
    <s v="SO0106-PD0016"/>
    <s v="Pull Up Bar"/>
    <s v="Gym &amp; Fitness"/>
    <s v="Pull Up Bar"/>
    <n v="126"/>
    <x v="4"/>
  </r>
  <r>
    <s v="SO0106"/>
    <d v="2020-04-28T00:00:00"/>
    <s v="PD0004"/>
    <n v="57"/>
    <n v="0.06"/>
    <n v="11787600"/>
    <s v="SO0106-PD0004"/>
    <s v="Stick Billiard Bag"/>
    <s v="Billiard"/>
    <s v="Stick Billiard Bag"/>
    <n v="57"/>
    <x v="4"/>
  </r>
  <r>
    <s v="SO0106"/>
    <d v="2020-04-28T00:00:00"/>
    <s v="PD0005"/>
    <n v="143"/>
    <n v="0.06"/>
    <n v="295051900"/>
    <s v="SO0106-PD0005"/>
    <s v="Stick Golf Wedge"/>
    <s v="Golf"/>
    <s v="Stick Golf Wedge"/>
    <n v="143"/>
    <x v="4"/>
  </r>
  <r>
    <s v="SO0106"/>
    <d v="2020-04-28T00:00:00"/>
    <s v="PD0020"/>
    <n v="76"/>
    <n v="0.21"/>
    <n v="19272840"/>
    <s v="SO0106-PD0020"/>
    <s v="Heavy bag"/>
    <s v="Gym &amp; Fitness"/>
    <s v="Heavy bag"/>
    <n v="76"/>
    <x v="4"/>
  </r>
  <r>
    <s v="SO0107"/>
    <d v="2020-04-28T00:00:00"/>
    <s v="PD0006"/>
    <n v="103"/>
    <n v="0.11"/>
    <n v="19159030"/>
    <s v="SO0107-PD0006"/>
    <s v="1 set Golf Ball"/>
    <s v="Golf"/>
    <s v="1 set Golf Ball"/>
    <n v="103"/>
    <x v="1"/>
  </r>
  <r>
    <s v="SO0107"/>
    <d v="2020-04-28T00:00:00"/>
    <s v="PD0011"/>
    <n v="69"/>
    <n v="0.06"/>
    <n v="153004740"/>
    <s v="SO0107-PD0011"/>
    <s v="Mountain Bike"/>
    <s v="Bicycle"/>
    <s v="Mountain Bike"/>
    <n v="69"/>
    <x v="1"/>
  </r>
  <r>
    <s v="SO0107"/>
    <d v="2020-04-28T00:00:00"/>
    <s v="PD0013"/>
    <n v="72"/>
    <n v="0.06"/>
    <n v="32418720"/>
    <s v="SO0107-PD0013"/>
    <s v="1 Set Basketball"/>
    <s v="Basketball"/>
    <s v="1 Set Basketball"/>
    <n v="72"/>
    <x v="1"/>
  </r>
  <r>
    <s v="SO0107"/>
    <d v="2020-04-28T00:00:00"/>
    <s v="PD0005"/>
    <n v="92"/>
    <n v="0.12"/>
    <n v="177707200"/>
    <s v="SO0107-PD0005"/>
    <s v="Stick Golf Wedge"/>
    <s v="Golf"/>
    <s v="Stick Golf Wedge"/>
    <n v="92"/>
    <x v="1"/>
  </r>
  <r>
    <s v="SO0108"/>
    <d v="2020-04-29T00:00:00"/>
    <s v="PD0001"/>
    <n v="117"/>
    <n v="0.18"/>
    <n v="23889060"/>
    <s v="SO0108-PD0001"/>
    <s v="1 Set Fishing Equipment"/>
    <s v="Fishing Equipment"/>
    <s v="1 Set Fishing Equipment"/>
    <n v="117"/>
    <x v="0"/>
  </r>
  <r>
    <s v="SO0108"/>
    <d v="2020-04-29T00:00:00"/>
    <s v="PD0011"/>
    <n v="64"/>
    <n v="0.17"/>
    <n v="125310080"/>
    <s v="SO0108-PD0011"/>
    <s v="Mountain Bike"/>
    <s v="Bicycle"/>
    <s v="Mountain Bike"/>
    <n v="64"/>
    <x v="0"/>
  </r>
  <r>
    <s v="SO0108"/>
    <d v="2020-04-29T00:00:00"/>
    <s v="PD0003"/>
    <n v="72"/>
    <n v="0.05"/>
    <n v="63680400"/>
    <s v="SO0108-PD0003"/>
    <s v="Stick Billiard"/>
    <s v="Billiard"/>
    <s v="Stick Billiard"/>
    <n v="72"/>
    <x v="0"/>
  </r>
  <r>
    <s v="SO0109"/>
    <d v="2020-04-29T00:00:00"/>
    <s v="PD0004"/>
    <n v="26"/>
    <n v="0.2"/>
    <n v="4576000"/>
    <s v="SO0109-PD0004"/>
    <s v="Stick Billiard Bag"/>
    <s v="Billiard"/>
    <s v="Stick Billiard Bag"/>
    <n v="26"/>
    <x v="3"/>
  </r>
  <r>
    <s v="SO0109"/>
    <d v="2020-04-29T00:00:00"/>
    <s v="PD0013"/>
    <n v="135"/>
    <n v="0.17"/>
    <n v="53671950"/>
    <s v="SO0109-PD0013"/>
    <s v="1 Set Basketball"/>
    <s v="Basketball"/>
    <s v="1 Set Basketball"/>
    <n v="135"/>
    <x v="3"/>
  </r>
  <r>
    <s v="SO0110"/>
    <d v="2020-04-29T00:00:00"/>
    <s v="PD0018"/>
    <n v="142"/>
    <n v="0.15"/>
    <n v="64212400"/>
    <s v="SO0110-PD0018"/>
    <s v="Dumbell Set"/>
    <s v="Gym &amp; Fitness"/>
    <s v="Dumbell Set"/>
    <n v="142"/>
    <x v="4"/>
  </r>
  <r>
    <s v="SO0110"/>
    <d v="2020-04-29T00:00:00"/>
    <s v="PD0011"/>
    <n v="69"/>
    <n v="0.09"/>
    <n v="148121610"/>
    <s v="SO0110-PD0011"/>
    <s v="Mountain Bike"/>
    <s v="Bicycle"/>
    <s v="Mountain Bike"/>
    <n v="69"/>
    <x v="4"/>
  </r>
  <r>
    <s v="SO0110"/>
    <d v="2020-04-29T00:00:00"/>
    <s v="PD0010"/>
    <n v="133"/>
    <n v="0.05"/>
    <n v="41063750"/>
    <s v="SO0110-PD0010"/>
    <s v="Hiking Shoes"/>
    <s v="Hiking &amp; Camping"/>
    <s v="Hiking Shoes"/>
    <n v="133"/>
    <x v="4"/>
  </r>
  <r>
    <s v="SO0111"/>
    <d v="2020-04-30T00:00:00"/>
    <s v="PD0015"/>
    <n v="46"/>
    <n v="0.14000000000000001"/>
    <n v="5376204"/>
    <s v="SO0111-PD0015"/>
    <s v="Abs Roller"/>
    <s v="Gym &amp; Fitness"/>
    <s v="Abs Roller"/>
    <n v="46"/>
    <x v="3"/>
  </r>
  <r>
    <s v="SO0111"/>
    <d v="2020-04-30T00:00:00"/>
    <s v="PD0012"/>
    <n v="145"/>
    <n v="0.05"/>
    <n v="776772250"/>
    <s v="SO0111-PD0012"/>
    <s v="Road Bike"/>
    <s v="Bicycle"/>
    <s v="Road Bike"/>
    <n v="145"/>
    <x v="3"/>
  </r>
  <r>
    <s v="SO0111"/>
    <d v="2020-04-30T00:00:00"/>
    <s v="PD0010"/>
    <n v="82"/>
    <n v="0.23"/>
    <n v="20520500"/>
    <s v="SO0111-PD0010"/>
    <s v="Hiking Shoes"/>
    <s v="Hiking &amp; Camping"/>
    <s v="Hiking Shoes"/>
    <n v="82"/>
    <x v="3"/>
  </r>
  <r>
    <s v="SO0113"/>
    <d v="2020-05-02T00:00:00"/>
    <s v="PD0004"/>
    <n v="73"/>
    <n v="0.14000000000000001"/>
    <n v="13811600"/>
    <s v="SO0113-PD0004"/>
    <s v="Stick Billiard Bag"/>
    <s v="Billiard"/>
    <s v="Stick Billiard Bag"/>
    <n v="73"/>
    <x v="0"/>
  </r>
  <r>
    <s v="SO0113"/>
    <d v="2020-05-02T00:00:00"/>
    <s v="PD0013"/>
    <n v="58"/>
    <n v="0.13"/>
    <n v="24170340"/>
    <s v="SO0113-PD0013"/>
    <s v="1 Set Basketball"/>
    <s v="Basketball"/>
    <s v="1 Set Basketball"/>
    <n v="58"/>
    <x v="0"/>
  </r>
  <r>
    <s v="SO0114"/>
    <d v="2020-05-03T00:00:00"/>
    <s v="PD0006"/>
    <n v="145"/>
    <n v="0.09"/>
    <n v="27577550"/>
    <s v="SO0114-PD0006"/>
    <s v="1 set Golf Ball"/>
    <s v="Golf"/>
    <s v="1 set Golf Ball"/>
    <n v="145"/>
    <x v="3"/>
  </r>
  <r>
    <s v="SO0114"/>
    <d v="2020-05-03T00:00:00"/>
    <s v="PD0017"/>
    <n v="26"/>
    <n v="0.06"/>
    <n v="64766000"/>
    <s v="SO0114-PD0017"/>
    <s v="Bench Press"/>
    <s v="Gym &amp; Fitness"/>
    <s v="Bench Press"/>
    <n v="26"/>
    <x v="3"/>
  </r>
  <r>
    <s v="SO0114"/>
    <d v="2020-05-03T00:00:00"/>
    <s v="PD0015"/>
    <n v="134"/>
    <n v="0.13"/>
    <n v="15843222"/>
    <s v="SO0114-PD0015"/>
    <s v="Abs Roller"/>
    <s v="Gym &amp; Fitness"/>
    <s v="Abs Roller"/>
    <n v="134"/>
    <x v="3"/>
  </r>
  <r>
    <s v="SO0115"/>
    <d v="2020-05-05T00:00:00"/>
    <s v="PD0002"/>
    <n v="109"/>
    <n v="7.0000000000000007E-2"/>
    <n v="2027399.9999999998"/>
    <s v="SO0115-PD0002"/>
    <s v="Fishing soft lure"/>
    <s v="Fishing Equipment"/>
    <s v="Fishing soft lure"/>
    <n v="109"/>
    <x v="4"/>
  </r>
  <r>
    <s v="SO0115"/>
    <d v="2020-05-05T00:00:00"/>
    <s v="PD0020"/>
    <n v="146"/>
    <n v="0.11"/>
    <n v="41710740"/>
    <s v="SO0115-PD0020"/>
    <s v="Heavy bag"/>
    <s v="Gym &amp; Fitness"/>
    <s v="Heavy bag"/>
    <n v="146"/>
    <x v="4"/>
  </r>
  <r>
    <s v="SO0116"/>
    <d v="2020-05-06T00:00:00"/>
    <s v="PD0019"/>
    <n v="143"/>
    <n v="0.2"/>
    <n v="291605600"/>
    <s v="SO0116-PD0019"/>
    <s v="Treadmill"/>
    <s v="Gym &amp; Fitness"/>
    <s v="Treadmill"/>
    <n v="143"/>
    <x v="2"/>
  </r>
  <r>
    <s v="SO0116"/>
    <d v="2020-05-06T00:00:00"/>
    <s v="PD0011"/>
    <n v="80"/>
    <n v="0.2"/>
    <n v="150976000"/>
    <s v="SO0116-PD0011"/>
    <s v="Mountain Bike"/>
    <s v="Bicycle"/>
    <s v="Mountain Bike"/>
    <n v="80"/>
    <x v="2"/>
  </r>
  <r>
    <s v="SO0116"/>
    <d v="2020-05-06T00:00:00"/>
    <s v="PD0010"/>
    <n v="65"/>
    <n v="0.15"/>
    <n v="17956250"/>
    <s v="SO0116-PD0010"/>
    <s v="Hiking Shoes"/>
    <s v="Hiking &amp; Camping"/>
    <s v="Hiking Shoes"/>
    <n v="65"/>
    <x v="2"/>
  </r>
  <r>
    <s v="SO0117"/>
    <d v="2020-05-07T00:00:00"/>
    <s v="PD0016"/>
    <n v="101"/>
    <n v="0.19"/>
    <n v="21843270"/>
    <s v="SO0117-PD0016"/>
    <s v="Pull Up Bar"/>
    <s v="Gym &amp; Fitness"/>
    <s v="Pull Up Bar"/>
    <n v="101"/>
    <x v="0"/>
  </r>
  <r>
    <s v="SO0117"/>
    <d v="2020-05-07T00:00:00"/>
    <s v="PD0003"/>
    <n v="33"/>
    <n v="0.05"/>
    <n v="29186850"/>
    <s v="SO0117-PD0003"/>
    <s v="Stick Billiard"/>
    <s v="Billiard"/>
    <s v="Stick Billiard"/>
    <n v="33"/>
    <x v="0"/>
  </r>
  <r>
    <s v="SO0117"/>
    <d v="2020-05-07T00:00:00"/>
    <s v="PD0012"/>
    <n v="88"/>
    <n v="0.25"/>
    <n v="372174000"/>
    <s v="SO0117-PD0012"/>
    <s v="Road Bike"/>
    <s v="Bicycle"/>
    <s v="Road Bike"/>
    <n v="88"/>
    <x v="0"/>
  </r>
  <r>
    <s v="SO0117"/>
    <d v="2020-05-07T00:00:00"/>
    <s v="PD0010"/>
    <n v="49"/>
    <n v="0.11"/>
    <n v="14173250"/>
    <s v="SO0117-PD0010"/>
    <s v="Hiking Shoes"/>
    <s v="Hiking &amp; Camping"/>
    <s v="Hiking Shoes"/>
    <n v="49"/>
    <x v="0"/>
  </r>
  <r>
    <s v="SO0117"/>
    <d v="2020-05-07T00:00:00"/>
    <s v="PD0005"/>
    <n v="124"/>
    <n v="0.09"/>
    <n v="247683800"/>
    <s v="SO0117-PD0005"/>
    <s v="Stick Golf Wedge"/>
    <s v="Golf"/>
    <s v="Stick Golf Wedge"/>
    <n v="124"/>
    <x v="0"/>
  </r>
  <r>
    <s v="SO0118"/>
    <d v="2020-05-09T00:00:00"/>
    <s v="PD0015"/>
    <n v="139"/>
    <n v="0.22"/>
    <n v="14734278"/>
    <s v="SO0118-PD0015"/>
    <s v="Abs Roller"/>
    <s v="Gym &amp; Fitness"/>
    <s v="Abs Roller"/>
    <n v="139"/>
    <x v="3"/>
  </r>
  <r>
    <s v="SO0118"/>
    <d v="2020-05-09T00:00:00"/>
    <s v="PD0004"/>
    <n v="95"/>
    <n v="0.18"/>
    <n v="17138000"/>
    <s v="SO0118-PD0004"/>
    <s v="Stick Billiard Bag"/>
    <s v="Billiard"/>
    <s v="Stick Billiard Bag"/>
    <n v="95"/>
    <x v="3"/>
  </r>
  <r>
    <s v="SO0118"/>
    <d v="2020-05-09T00:00:00"/>
    <s v="PD0010"/>
    <n v="119"/>
    <n v="0.09"/>
    <n v="35194250"/>
    <s v="SO0118-PD0010"/>
    <s v="Hiking Shoes"/>
    <s v="Hiking &amp; Camping"/>
    <s v="Hiking Shoes"/>
    <n v="119"/>
    <x v="3"/>
  </r>
  <r>
    <s v="SO0119"/>
    <d v="2020-05-09T00:00:00"/>
    <s v="PD0017"/>
    <n v="43"/>
    <n v="0.24"/>
    <n v="86602000"/>
    <s v="SO0119-PD0017"/>
    <s v="Bench Press"/>
    <s v="Gym &amp; Fitness"/>
    <s v="Bench Press"/>
    <n v="43"/>
    <x v="1"/>
  </r>
  <r>
    <s v="SO0119"/>
    <d v="2020-05-09T00:00:00"/>
    <s v="PD0018"/>
    <n v="141"/>
    <n v="0.1"/>
    <n v="67510800"/>
    <s v="SO0119-PD0018"/>
    <s v="Dumbell Set"/>
    <s v="Gym &amp; Fitness"/>
    <s v="Dumbell Set"/>
    <n v="141"/>
    <x v="1"/>
  </r>
  <r>
    <s v="SO0119"/>
    <d v="2020-05-09T00:00:00"/>
    <s v="PD0012"/>
    <n v="101"/>
    <n v="0.09"/>
    <n v="518280490"/>
    <s v="SO0119-PD0012"/>
    <s v="Road Bike"/>
    <s v="Bicycle"/>
    <s v="Road Bike"/>
    <n v="101"/>
    <x v="1"/>
  </r>
  <r>
    <s v="SO0120"/>
    <d v="2020-05-11T00:00:00"/>
    <s v="PD0010"/>
    <n v="147"/>
    <n v="0.18"/>
    <n v="39175500"/>
    <s v="SO0120-PD0010"/>
    <s v="Hiking Shoes"/>
    <s v="Hiking &amp; Camping"/>
    <s v="Hiking Shoes"/>
    <n v="147"/>
    <x v="1"/>
  </r>
  <r>
    <s v="SO0120"/>
    <d v="2020-05-11T00:00:00"/>
    <s v="PD0006"/>
    <n v="55"/>
    <n v="0.21"/>
    <n v="9081050"/>
    <s v="SO0120-PD0006"/>
    <s v="1 set Golf Ball"/>
    <s v="Golf"/>
    <s v="1 set Golf Ball"/>
    <n v="55"/>
    <x v="1"/>
  </r>
  <r>
    <s v="SO0120"/>
    <d v="2020-05-11T00:00:00"/>
    <s v="PD0019"/>
    <n v="113"/>
    <n v="0.18"/>
    <n v="236190340.00000003"/>
    <s v="SO0120-PD0019"/>
    <s v="Treadmill"/>
    <s v="Gym &amp; Fitness"/>
    <s v="Treadmill"/>
    <n v="113"/>
    <x v="1"/>
  </r>
  <r>
    <s v="SO0120"/>
    <d v="2020-05-11T00:00:00"/>
    <s v="PD0015"/>
    <n v="68"/>
    <n v="0.25"/>
    <n v="6930900"/>
    <s v="SO0120-PD0015"/>
    <s v="Abs Roller"/>
    <s v="Gym &amp; Fitness"/>
    <s v="Abs Roller"/>
    <n v="68"/>
    <x v="1"/>
  </r>
  <r>
    <s v="SO0120"/>
    <d v="2020-05-11T00:00:00"/>
    <s v="PD0007"/>
    <n v="60"/>
    <n v="0.14000000000000001"/>
    <n v="165120000"/>
    <s v="SO0120-PD0007"/>
    <s v="Stick Golf Bag"/>
    <s v="Golf"/>
    <s v="Stick Golf Bag"/>
    <n v="60"/>
    <x v="1"/>
  </r>
  <r>
    <s v="SO0121"/>
    <d v="2020-05-11T00:00:00"/>
    <s v="PD0011"/>
    <n v="84"/>
    <n v="0.25"/>
    <n v="148617000"/>
    <s v="SO0121-PD0011"/>
    <s v="Mountain Bike"/>
    <s v="Bicycle"/>
    <s v="Mountain Bike"/>
    <n v="84"/>
    <x v="4"/>
  </r>
  <r>
    <s v="SO0122"/>
    <d v="2020-05-11T00:00:00"/>
    <s v="PD0009"/>
    <n v="136"/>
    <n v="0.13"/>
    <n v="15263280"/>
    <s v="SO0122-PD0009"/>
    <s v="Tracking Pole"/>
    <s v="Hiking &amp; Camping"/>
    <s v="Tracking Pole"/>
    <n v="136"/>
    <x v="4"/>
  </r>
  <r>
    <s v="SO0122"/>
    <d v="2020-05-11T00:00:00"/>
    <s v="PD0016"/>
    <n v="141"/>
    <n v="0.21"/>
    <n v="29741130"/>
    <s v="SO0122-PD0016"/>
    <s v="Pull Up Bar"/>
    <s v="Gym &amp; Fitness"/>
    <s v="Pull Up Bar"/>
    <n v="141"/>
    <x v="4"/>
  </r>
  <r>
    <s v="SO0122"/>
    <d v="2020-05-11T00:00:00"/>
    <s v="PD0013"/>
    <n v="66"/>
    <n v="0.1"/>
    <n v="28452600"/>
    <s v="SO0122-PD0013"/>
    <s v="1 Set Basketball"/>
    <s v="Basketball"/>
    <s v="1 Set Basketball"/>
    <n v="66"/>
    <x v="4"/>
  </r>
  <r>
    <s v="SO0122"/>
    <d v="2020-05-11T00:00:00"/>
    <s v="PD0006"/>
    <n v="120"/>
    <n v="0.19"/>
    <n v="20314800"/>
    <s v="SO0122-PD0006"/>
    <s v="1 set Golf Ball"/>
    <s v="Golf"/>
    <s v="1 set Golf Ball"/>
    <n v="120"/>
    <x v="4"/>
  </r>
  <r>
    <s v="SO0123"/>
    <d v="2020-05-11T00:00:00"/>
    <s v="PD0013"/>
    <n v="144"/>
    <n v="0.15"/>
    <n v="58629600"/>
    <s v="SO0123-PD0013"/>
    <s v="1 Set Basketball"/>
    <s v="Basketball"/>
    <s v="1 Set Basketball"/>
    <n v="144"/>
    <x v="4"/>
  </r>
  <r>
    <s v="SO0123"/>
    <d v="2020-05-11T00:00:00"/>
    <s v="PD0009"/>
    <n v="63"/>
    <n v="0.16"/>
    <n v="6826680"/>
    <s v="SO0123-PD0009"/>
    <s v="Tracking Pole"/>
    <s v="Hiking &amp; Camping"/>
    <s v="Tracking Pole"/>
    <n v="63"/>
    <x v="4"/>
  </r>
  <r>
    <s v="SO0123"/>
    <d v="2020-05-11T00:00:00"/>
    <s v="PD0004"/>
    <n v="137"/>
    <n v="0.17"/>
    <n v="25016200"/>
    <s v="SO0123-PD0004"/>
    <s v="Stick Billiard Bag"/>
    <s v="Billiard"/>
    <s v="Stick Billiard Bag"/>
    <n v="137"/>
    <x v="4"/>
  </r>
  <r>
    <s v="SO0123"/>
    <d v="2020-05-11T00:00:00"/>
    <s v="PD0020"/>
    <n v="58"/>
    <n v="0.17"/>
    <n v="15452940"/>
    <s v="SO0123-PD0020"/>
    <s v="Heavy bag"/>
    <s v="Gym &amp; Fitness"/>
    <s v="Heavy bag"/>
    <n v="58"/>
    <x v="4"/>
  </r>
  <r>
    <s v="SO0124"/>
    <d v="2020-05-13T00:00:00"/>
    <s v="PD0005"/>
    <n v="73"/>
    <n v="0.23"/>
    <n v="123380950"/>
    <s v="SO0124-PD0005"/>
    <s v="Stick Golf Wedge"/>
    <s v="Golf"/>
    <s v="Stick Golf Wedge"/>
    <n v="73"/>
    <x v="4"/>
  </r>
  <r>
    <s v="SO0125"/>
    <d v="2020-05-14T00:00:00"/>
    <s v="PD0002"/>
    <n v="66"/>
    <n v="0.17"/>
    <n v="1095600"/>
    <s v="SO0125-PD0002"/>
    <s v="Fishing soft lure"/>
    <s v="Fishing Equipment"/>
    <s v="Fishing soft lure"/>
    <n v="66"/>
    <x v="4"/>
  </r>
  <r>
    <s v="SO0125"/>
    <d v="2020-05-14T00:00:00"/>
    <s v="PD0004"/>
    <n v="66"/>
    <n v="0.09"/>
    <n v="13213200"/>
    <s v="SO0125-PD0004"/>
    <s v="Stick Billiard Bag"/>
    <s v="Billiard"/>
    <s v="Stick Billiard Bag"/>
    <n v="66"/>
    <x v="4"/>
  </r>
  <r>
    <s v="SO0125"/>
    <d v="2020-05-14T00:00:00"/>
    <s v="PD0005"/>
    <n v="30"/>
    <n v="7.0000000000000007E-2"/>
    <n v="61240499.999999993"/>
    <s v="SO0125-PD0005"/>
    <s v="Stick Golf Wedge"/>
    <s v="Golf"/>
    <s v="Stick Golf Wedge"/>
    <n v="30"/>
    <x v="4"/>
  </r>
  <r>
    <s v="SO0125"/>
    <d v="2020-05-14T00:00:00"/>
    <s v="PD0009"/>
    <n v="29"/>
    <n v="0.1"/>
    <n v="3366900"/>
    <s v="SO0125-PD0009"/>
    <s v="Tracking Pole"/>
    <s v="Hiking &amp; Camping"/>
    <s v="Tracking Pole"/>
    <n v="29"/>
    <x v="4"/>
  </r>
  <r>
    <s v="SO0126"/>
    <d v="2020-05-14T00:00:00"/>
    <s v="PD0016"/>
    <n v="38"/>
    <n v="0.12"/>
    <n v="8928480"/>
    <s v="SO0126-PD0016"/>
    <s v="Pull Up Bar"/>
    <s v="Gym &amp; Fitness"/>
    <s v="Pull Up Bar"/>
    <n v="38"/>
    <x v="4"/>
  </r>
  <r>
    <s v="SO0126"/>
    <d v="2020-05-14T00:00:00"/>
    <s v="PD0013"/>
    <n v="98"/>
    <n v="0.11"/>
    <n v="41778380"/>
    <s v="SO0126-PD0013"/>
    <s v="1 Set Basketball"/>
    <s v="Basketball"/>
    <s v="1 Set Basketball"/>
    <n v="98"/>
    <x v="4"/>
  </r>
  <r>
    <s v="SO0127"/>
    <d v="2020-05-15T00:00:00"/>
    <s v="PD0017"/>
    <n v="115"/>
    <n v="0.1"/>
    <n v="274275000"/>
    <s v="SO0127-PD0017"/>
    <s v="Bench Press"/>
    <s v="Gym &amp; Fitness"/>
    <s v="Bench Press"/>
    <n v="115"/>
    <x v="0"/>
  </r>
  <r>
    <s v="SO0128"/>
    <d v="2020-05-15T00:00:00"/>
    <s v="PD0020"/>
    <n v="146"/>
    <n v="0.1"/>
    <n v="42179400"/>
    <s v="SO0128-PD0020"/>
    <s v="Heavy bag"/>
    <s v="Gym &amp; Fitness"/>
    <s v="Heavy bag"/>
    <n v="146"/>
    <x v="3"/>
  </r>
  <r>
    <s v="SO0128"/>
    <d v="2020-05-15T00:00:00"/>
    <s v="PD0001"/>
    <n v="85"/>
    <n v="0.16"/>
    <n v="17778600"/>
    <s v="SO0128-PD0001"/>
    <s v="1 Set Fishing Equipment"/>
    <s v="Fishing Equipment"/>
    <s v="1 Set Fishing Equipment"/>
    <n v="85"/>
    <x v="3"/>
  </r>
  <r>
    <s v="SO0128"/>
    <d v="2020-05-15T00:00:00"/>
    <s v="PD0013"/>
    <n v="117"/>
    <n v="0.06"/>
    <n v="52680420"/>
    <s v="SO0128-PD0013"/>
    <s v="1 Set Basketball"/>
    <s v="Basketball"/>
    <s v="1 Set Basketball"/>
    <n v="117"/>
    <x v="3"/>
  </r>
  <r>
    <s v="SO0129"/>
    <d v="2020-05-16T00:00:00"/>
    <s v="PD0017"/>
    <n v="62"/>
    <n v="0.06"/>
    <n v="154442000"/>
    <s v="SO0129-PD0017"/>
    <s v="Bench Press"/>
    <s v="Gym &amp; Fitness"/>
    <s v="Bench Press"/>
    <n v="62"/>
    <x v="0"/>
  </r>
  <r>
    <s v="SO0130"/>
    <d v="2020-05-17T00:00:00"/>
    <s v="PD0001"/>
    <n v="56"/>
    <n v="0.19"/>
    <n v="11294640"/>
    <s v="SO0130-PD0001"/>
    <s v="1 Set Fishing Equipment"/>
    <s v="Fishing Equipment"/>
    <s v="1 Set Fishing Equipment"/>
    <n v="56"/>
    <x v="1"/>
  </r>
  <r>
    <s v="SO0130"/>
    <d v="2020-05-17T00:00:00"/>
    <s v="PD0018"/>
    <n v="95"/>
    <n v="0.22"/>
    <n v="39421200"/>
    <s v="SO0130-PD0018"/>
    <s v="Dumbell Set"/>
    <s v="Gym &amp; Fitness"/>
    <s v="Dumbell Set"/>
    <n v="95"/>
    <x v="1"/>
  </r>
  <r>
    <s v="SO0130"/>
    <d v="2020-05-17T00:00:00"/>
    <s v="PD0015"/>
    <n v="42"/>
    <n v="0.13"/>
    <n v="4965786"/>
    <s v="SO0130-PD0015"/>
    <s v="Abs Roller"/>
    <s v="Gym &amp; Fitness"/>
    <s v="Abs Roller"/>
    <n v="42"/>
    <x v="1"/>
  </r>
  <r>
    <s v="SO0130"/>
    <d v="2020-05-17T00:00:00"/>
    <s v="PD0004"/>
    <n v="150"/>
    <n v="0.25"/>
    <n v="24750000"/>
    <s v="SO0130-PD0004"/>
    <s v="Stick Billiard Bag"/>
    <s v="Billiard"/>
    <s v="Stick Billiard Bag"/>
    <n v="150"/>
    <x v="1"/>
  </r>
  <r>
    <s v="SO0130"/>
    <d v="2020-05-17T00:00:00"/>
    <s v="PD0013"/>
    <n v="148"/>
    <n v="0.13"/>
    <n v="61676040"/>
    <s v="SO0130-PD0013"/>
    <s v="1 Set Basketball"/>
    <s v="Basketball"/>
    <s v="1 Set Basketball"/>
    <n v="148"/>
    <x v="1"/>
  </r>
  <r>
    <s v="SO0131"/>
    <d v="2020-05-19T00:00:00"/>
    <s v="PD0003"/>
    <n v="125"/>
    <n v="0.22"/>
    <n v="90772500"/>
    <s v="SO0131-PD0003"/>
    <s v="Stick Billiard"/>
    <s v="Billiard"/>
    <s v="Stick Billiard"/>
    <n v="125"/>
    <x v="0"/>
  </r>
  <r>
    <s v="SO0131"/>
    <d v="2020-05-19T00:00:00"/>
    <s v="PD0006"/>
    <n v="110"/>
    <n v="0.1"/>
    <n v="20691000"/>
    <s v="SO0131-PD0006"/>
    <s v="1 set Golf Ball"/>
    <s v="Golf"/>
    <s v="1 set Golf Ball"/>
    <n v="110"/>
    <x v="0"/>
  </r>
  <r>
    <s v="SO0132"/>
    <d v="2020-05-22T00:00:00"/>
    <s v="PD0015"/>
    <n v="47"/>
    <n v="0.06"/>
    <n v="6004062"/>
    <s v="SO0132-PD0015"/>
    <s v="Abs Roller"/>
    <s v="Gym &amp; Fitness"/>
    <s v="Abs Roller"/>
    <n v="47"/>
    <x v="3"/>
  </r>
  <r>
    <s v="SO0132"/>
    <d v="2020-05-22T00:00:00"/>
    <s v="PD0017"/>
    <n v="69"/>
    <n v="0.14000000000000001"/>
    <n v="157251000"/>
    <s v="SO0132-PD0017"/>
    <s v="Bench Press"/>
    <s v="Gym &amp; Fitness"/>
    <s v="Bench Press"/>
    <n v="69"/>
    <x v="3"/>
  </r>
  <r>
    <s v="SO0132"/>
    <d v="2020-05-22T00:00:00"/>
    <s v="PD0003"/>
    <n v="63"/>
    <n v="0.21"/>
    <n v="46335870"/>
    <s v="SO0132-PD0003"/>
    <s v="Stick Billiard"/>
    <s v="Billiard"/>
    <s v="Stick Billiard"/>
    <n v="63"/>
    <x v="3"/>
  </r>
  <r>
    <s v="SO0132"/>
    <d v="2020-05-22T00:00:00"/>
    <s v="PD0016"/>
    <n v="132"/>
    <n v="0.12"/>
    <n v="31014720"/>
    <s v="SO0132-PD0016"/>
    <s v="Pull Up Bar"/>
    <s v="Gym &amp; Fitness"/>
    <s v="Pull Up Bar"/>
    <n v="132"/>
    <x v="3"/>
  </r>
  <r>
    <s v="SO0133"/>
    <d v="2020-05-24T00:00:00"/>
    <s v="PD0017"/>
    <n v="60"/>
    <n v="0.1"/>
    <n v="143100000"/>
    <s v="SO0133-PD0017"/>
    <s v="Bench Press"/>
    <s v="Gym &amp; Fitness"/>
    <s v="Bench Press"/>
    <n v="60"/>
    <x v="4"/>
  </r>
  <r>
    <s v="SO0133"/>
    <d v="2020-05-24T00:00:00"/>
    <s v="PD0015"/>
    <n v="123"/>
    <n v="0.19"/>
    <n v="13539717"/>
    <s v="SO0133-PD0015"/>
    <s v="Abs Roller"/>
    <s v="Gym &amp; Fitness"/>
    <s v="Abs Roller"/>
    <n v="123"/>
    <x v="4"/>
  </r>
  <r>
    <s v="SO0133"/>
    <d v="2020-05-24T00:00:00"/>
    <s v="PD0006"/>
    <n v="29"/>
    <n v="0.24"/>
    <n v="4606360"/>
    <s v="SO0133-PD0006"/>
    <s v="1 set Golf Ball"/>
    <s v="Golf"/>
    <s v="1 set Golf Ball"/>
    <n v="29"/>
    <x v="4"/>
  </r>
  <r>
    <s v="SO0134"/>
    <d v="2020-05-27T00:00:00"/>
    <s v="PD0010"/>
    <n v="86"/>
    <n v="0.05"/>
    <n v="26552500"/>
    <s v="SO0134-PD0010"/>
    <s v="Hiking Shoes"/>
    <s v="Hiking &amp; Camping"/>
    <s v="Hiking Shoes"/>
    <n v="86"/>
    <x v="0"/>
  </r>
  <r>
    <s v="SO0134"/>
    <d v="2020-05-27T00:00:00"/>
    <s v="PD0006"/>
    <n v="27"/>
    <n v="0.22"/>
    <n v="4401540"/>
    <s v="SO0134-PD0006"/>
    <s v="1 set Golf Ball"/>
    <s v="Golf"/>
    <s v="1 set Golf Ball"/>
    <n v="27"/>
    <x v="0"/>
  </r>
  <r>
    <s v="SO0134"/>
    <d v="2020-05-27T00:00:00"/>
    <s v="PD0018"/>
    <n v="90"/>
    <n v="0.22"/>
    <n v="37346400"/>
    <s v="SO0134-PD0018"/>
    <s v="Dumbell Set"/>
    <s v="Gym &amp; Fitness"/>
    <s v="Dumbell Set"/>
    <n v="90"/>
    <x v="0"/>
  </r>
  <r>
    <s v="SO0134"/>
    <d v="2020-05-27T00:00:00"/>
    <s v="PD0014"/>
    <n v="148"/>
    <n v="0.13"/>
    <n v="34378920"/>
    <s v="SO0134-PD0014"/>
    <s v="1 Set Futsalball"/>
    <s v="Futsal"/>
    <s v="1 Set Futsalball"/>
    <n v="148"/>
    <x v="0"/>
  </r>
  <r>
    <s v="SO0135"/>
    <d v="2020-05-28T00:00:00"/>
    <s v="PD0008"/>
    <n v="40"/>
    <n v="0.11"/>
    <n v="5304400"/>
    <s v="SO0135-PD0008"/>
    <s v="Sunglasses"/>
    <s v="Outdoors Sport"/>
    <s v="Sunglasses"/>
    <n v="40"/>
    <x v="3"/>
  </r>
  <r>
    <s v="SO0136"/>
    <d v="2020-05-29T00:00:00"/>
    <s v="PD0003"/>
    <n v="122"/>
    <n v="0.06"/>
    <n v="106767080"/>
    <s v="SO0136-PD0003"/>
    <s v="Stick Billiard"/>
    <s v="Billiard"/>
    <s v="Stick Billiard"/>
    <n v="122"/>
    <x v="4"/>
  </r>
  <r>
    <s v="SO0137"/>
    <d v="2020-05-29T00:00:00"/>
    <s v="PD0003"/>
    <n v="32"/>
    <n v="0.16"/>
    <n v="25025280"/>
    <s v="SO0137-PD0003"/>
    <s v="Stick Billiard"/>
    <s v="Billiard"/>
    <s v="Stick Billiard"/>
    <n v="32"/>
    <x v="4"/>
  </r>
  <r>
    <s v="SO0137"/>
    <d v="2020-05-29T00:00:00"/>
    <s v="PD0004"/>
    <n v="47"/>
    <n v="0.23"/>
    <n v="7961800"/>
    <s v="SO0137-PD0004"/>
    <s v="Stick Billiard Bag"/>
    <s v="Billiard"/>
    <s v="Stick Billiard Bag"/>
    <n v="47"/>
    <x v="4"/>
  </r>
  <r>
    <s v="SO0137"/>
    <d v="2020-05-29T00:00:00"/>
    <s v="PD0007"/>
    <n v="110"/>
    <n v="0.1"/>
    <n v="316800000"/>
    <s v="SO0137-PD0007"/>
    <s v="Stick Golf Bag"/>
    <s v="Golf"/>
    <s v="Stick Golf Bag"/>
    <n v="110"/>
    <x v="4"/>
  </r>
  <r>
    <s v="SO0137"/>
    <d v="2020-05-29T00:00:00"/>
    <s v="PD0014"/>
    <n v="37"/>
    <n v="0.06"/>
    <n v="9286260"/>
    <s v="SO0137-PD0014"/>
    <s v="1 Set Futsalball"/>
    <s v="Futsal"/>
    <s v="1 Set Futsalball"/>
    <n v="37"/>
    <x v="4"/>
  </r>
  <r>
    <s v="SO0137"/>
    <d v="2020-05-29T00:00:00"/>
    <s v="PD0005"/>
    <n v="48"/>
    <n v="0.25"/>
    <n v="79020000"/>
    <s v="SO0137-PD0005"/>
    <s v="Stick Golf Wedge"/>
    <s v="Golf"/>
    <s v="Stick Golf Wedge"/>
    <n v="48"/>
    <x v="4"/>
  </r>
  <r>
    <s v="SO0138"/>
    <d v="2020-05-30T00:00:00"/>
    <s v="PD0018"/>
    <n v="150"/>
    <n v="0.19"/>
    <n v="64638000.000000007"/>
    <s v="SO0138-PD0018"/>
    <s v="Dumbell Set"/>
    <s v="Gym &amp; Fitness"/>
    <s v="Dumbell Set"/>
    <n v="150"/>
    <x v="0"/>
  </r>
  <r>
    <s v="SO0138"/>
    <d v="2020-05-30T00:00:00"/>
    <s v="PD0011"/>
    <n v="146"/>
    <n v="0.05"/>
    <n v="327193300"/>
    <s v="SO0138-PD0011"/>
    <s v="Mountain Bike"/>
    <s v="Bicycle"/>
    <s v="Mountain Bike"/>
    <n v="146"/>
    <x v="0"/>
  </r>
  <r>
    <s v="SO0139"/>
    <d v="2020-06-01T00:00:00"/>
    <s v="PD0011"/>
    <n v="118"/>
    <n v="0.11"/>
    <n v="247742180"/>
    <s v="SO0139-PD0011"/>
    <s v="Mountain Bike"/>
    <s v="Bicycle"/>
    <s v="Mountain Bike"/>
    <n v="118"/>
    <x v="2"/>
  </r>
  <r>
    <s v="SO0139"/>
    <d v="2020-06-01T00:00:00"/>
    <s v="PD0004"/>
    <n v="100"/>
    <n v="0.09"/>
    <n v="20020000"/>
    <s v="SO0139-PD0004"/>
    <s v="Stick Billiard Bag"/>
    <s v="Billiard"/>
    <s v="Stick Billiard Bag"/>
    <n v="100"/>
    <x v="2"/>
  </r>
  <r>
    <s v="SO0139"/>
    <d v="2020-06-01T00:00:00"/>
    <s v="PD0003"/>
    <n v="57"/>
    <n v="0.12"/>
    <n v="46698960"/>
    <s v="SO0139-PD0003"/>
    <s v="Stick Billiard"/>
    <s v="Billiard"/>
    <s v="Stick Billiard"/>
    <n v="57"/>
    <x v="2"/>
  </r>
  <r>
    <s v="SO0140"/>
    <d v="2020-06-04T00:00:00"/>
    <s v="PD0016"/>
    <n v="28"/>
    <n v="0.22"/>
    <n v="5831280"/>
    <s v="SO0140-PD0016"/>
    <s v="Pull Up Bar"/>
    <s v="Gym &amp; Fitness"/>
    <s v="Pull Up Bar"/>
    <n v="28"/>
    <x v="4"/>
  </r>
  <r>
    <s v="SO0141"/>
    <d v="2020-06-04T00:00:00"/>
    <s v="PD0020"/>
    <n v="115"/>
    <n v="0.25"/>
    <n v="27686250"/>
    <s v="SO0141-PD0020"/>
    <s v="Heavy bag"/>
    <s v="Gym &amp; Fitness"/>
    <s v="Heavy bag"/>
    <n v="115"/>
    <x v="0"/>
  </r>
  <r>
    <s v="SO0141"/>
    <d v="2020-06-04T00:00:00"/>
    <s v="PD0010"/>
    <n v="98"/>
    <n v="0.18"/>
    <n v="26117000.000000004"/>
    <s v="SO0141-PD0010"/>
    <s v="Hiking Shoes"/>
    <s v="Hiking &amp; Camping"/>
    <s v="Hiking Shoes"/>
    <n v="98"/>
    <x v="0"/>
  </r>
  <r>
    <s v="SO0142"/>
    <d v="2020-06-05T00:00:00"/>
    <s v="PD0003"/>
    <n v="67"/>
    <n v="0.14000000000000001"/>
    <n v="53644220"/>
    <s v="SO0142-PD0003"/>
    <s v="Stick Billiard"/>
    <s v="Billiard"/>
    <s v="Stick Billiard"/>
    <n v="67"/>
    <x v="4"/>
  </r>
  <r>
    <s v="SO0142"/>
    <d v="2020-06-05T00:00:00"/>
    <s v="PD0016"/>
    <n v="64"/>
    <n v="0.12"/>
    <n v="15037440"/>
    <s v="SO0142-PD0016"/>
    <s v="Pull Up Bar"/>
    <s v="Gym &amp; Fitness"/>
    <s v="Pull Up Bar"/>
    <n v="64"/>
    <x v="4"/>
  </r>
  <r>
    <s v="SO0142"/>
    <d v="2020-06-05T00:00:00"/>
    <s v="PD0017"/>
    <n v="66"/>
    <n v="0.16"/>
    <n v="146916000"/>
    <s v="SO0142-PD0017"/>
    <s v="Bench Press"/>
    <s v="Gym &amp; Fitness"/>
    <s v="Bench Press"/>
    <n v="66"/>
    <x v="4"/>
  </r>
  <r>
    <s v="SO0142"/>
    <d v="2020-06-05T00:00:00"/>
    <s v="PD0014"/>
    <n v="47"/>
    <n v="0.14000000000000001"/>
    <n v="10792140"/>
    <s v="SO0142-PD0014"/>
    <s v="1 Set Futsalball"/>
    <s v="Futsal"/>
    <s v="1 Set Futsalball"/>
    <n v="47"/>
    <x v="4"/>
  </r>
  <r>
    <s v="SO0143"/>
    <d v="2020-06-07T00:00:00"/>
    <s v="PD0006"/>
    <n v="44"/>
    <n v="0.12"/>
    <n v="8092480"/>
    <s v="SO0143-PD0006"/>
    <s v="1 set Golf Ball"/>
    <s v="Golf"/>
    <s v="1 set Golf Ball"/>
    <n v="44"/>
    <x v="0"/>
  </r>
  <r>
    <s v="SO0143"/>
    <d v="2020-06-07T00:00:00"/>
    <s v="PD0003"/>
    <n v="128"/>
    <n v="0.18"/>
    <n v="97717760"/>
    <s v="SO0143-PD0003"/>
    <s v="Stick Billiard"/>
    <s v="Billiard"/>
    <s v="Stick Billiard"/>
    <n v="128"/>
    <x v="0"/>
  </r>
  <r>
    <s v="SO0144"/>
    <d v="2020-06-08T00:00:00"/>
    <s v="PD0019"/>
    <n v="63"/>
    <n v="0.17"/>
    <n v="133287210"/>
    <s v="SO0144-PD0019"/>
    <s v="Treadmill"/>
    <s v="Gym &amp; Fitness"/>
    <s v="Treadmill"/>
    <n v="63"/>
    <x v="1"/>
  </r>
  <r>
    <s v="SO0144"/>
    <d v="2020-06-08T00:00:00"/>
    <s v="PD0005"/>
    <n v="90"/>
    <n v="0.19"/>
    <n v="160015500"/>
    <s v="SO0144-PD0005"/>
    <s v="Stick Golf Wedge"/>
    <s v="Golf"/>
    <s v="Stick Golf Wedge"/>
    <n v="90"/>
    <x v="1"/>
  </r>
  <r>
    <s v="SO0145"/>
    <d v="2020-06-08T00:00:00"/>
    <s v="PD0001"/>
    <n v="116"/>
    <n v="0.18"/>
    <n v="23684880"/>
    <s v="SO0145-PD0001"/>
    <s v="1 Set Fishing Equipment"/>
    <s v="Fishing Equipment"/>
    <s v="1 Set Fishing Equipment"/>
    <n v="116"/>
    <x v="1"/>
  </r>
  <r>
    <s v="SO0145"/>
    <d v="2020-06-08T00:00:00"/>
    <s v="PD0018"/>
    <n v="45"/>
    <n v="0.09"/>
    <n v="21785400"/>
    <s v="SO0145-PD0018"/>
    <s v="Dumbell Set"/>
    <s v="Gym &amp; Fitness"/>
    <s v="Dumbell Set"/>
    <n v="45"/>
    <x v="1"/>
  </r>
  <r>
    <s v="SO0145"/>
    <d v="2020-06-08T00:00:00"/>
    <s v="PD0002"/>
    <n v="92"/>
    <n v="0.21"/>
    <n v="1453600"/>
    <s v="SO0145-PD0002"/>
    <s v="Fishing soft lure"/>
    <s v="Fishing Equipment"/>
    <s v="Fishing soft lure"/>
    <n v="92"/>
    <x v="1"/>
  </r>
  <r>
    <s v="SO0145"/>
    <d v="2020-06-08T00:00:00"/>
    <s v="PD0016"/>
    <n v="123"/>
    <n v="0.1"/>
    <n v="29556900"/>
    <s v="SO0145-PD0016"/>
    <s v="Pull Up Bar"/>
    <s v="Gym &amp; Fitness"/>
    <s v="Pull Up Bar"/>
    <n v="123"/>
    <x v="1"/>
  </r>
  <r>
    <s v="SO0146"/>
    <d v="2020-06-09T00:00:00"/>
    <s v="PD0016"/>
    <n v="130"/>
    <n v="0.25"/>
    <n v="26032500"/>
    <s v="SO0146-PD0016"/>
    <s v="Pull Up Bar"/>
    <s v="Gym &amp; Fitness"/>
    <s v="Pull Up Bar"/>
    <n v="130"/>
    <x v="4"/>
  </r>
  <r>
    <s v="SO0147"/>
    <d v="2020-06-09T00:00:00"/>
    <s v="PD0009"/>
    <n v="63"/>
    <n v="0.14000000000000001"/>
    <n v="6989220"/>
    <s v="SO0147-PD0009"/>
    <s v="Tracking Pole"/>
    <s v="Hiking &amp; Camping"/>
    <s v="Tracking Pole"/>
    <n v="63"/>
    <x v="2"/>
  </r>
  <r>
    <s v="SO0147"/>
    <d v="2020-06-09T00:00:00"/>
    <s v="PD0020"/>
    <n v="35"/>
    <n v="0.11"/>
    <n v="9999150"/>
    <s v="SO0147-PD0020"/>
    <s v="Heavy bag"/>
    <s v="Gym &amp; Fitness"/>
    <s v="Heavy bag"/>
    <n v="35"/>
    <x v="2"/>
  </r>
  <r>
    <s v="SO0147"/>
    <d v="2020-06-09T00:00:00"/>
    <s v="PD0018"/>
    <n v="35"/>
    <n v="0.25"/>
    <n v="13965000"/>
    <s v="SO0147-PD0018"/>
    <s v="Dumbell Set"/>
    <s v="Gym &amp; Fitness"/>
    <s v="Dumbell Set"/>
    <n v="35"/>
    <x v="2"/>
  </r>
  <r>
    <s v="SO0147"/>
    <d v="2020-06-09T00:00:00"/>
    <s v="PD0010"/>
    <n v="51"/>
    <n v="0.21"/>
    <n v="13094250"/>
    <s v="SO0147-PD0010"/>
    <s v="Hiking Shoes"/>
    <s v="Hiking &amp; Camping"/>
    <s v="Hiking Shoes"/>
    <n v="51"/>
    <x v="2"/>
  </r>
  <r>
    <s v="SO0147"/>
    <d v="2020-06-09T00:00:00"/>
    <s v="PD0008"/>
    <n v="116"/>
    <n v="0.05"/>
    <n v="16419800"/>
    <s v="SO0147-PD0008"/>
    <s v="Sunglasses"/>
    <s v="Outdoors Sport"/>
    <s v="Sunglasses"/>
    <n v="116"/>
    <x v="2"/>
  </r>
  <r>
    <s v="SO0148"/>
    <d v="2020-06-11T00:00:00"/>
    <s v="PD0017"/>
    <n v="118"/>
    <n v="0.13"/>
    <n v="272049000"/>
    <s v="SO0148-PD0017"/>
    <s v="Bench Press"/>
    <s v="Gym &amp; Fitness"/>
    <s v="Bench Press"/>
    <n v="118"/>
    <x v="0"/>
  </r>
  <r>
    <s v="SO0148"/>
    <d v="2020-06-11T00:00:00"/>
    <s v="PD0004"/>
    <n v="105"/>
    <n v="0.15"/>
    <n v="19635000"/>
    <s v="SO0148-PD0004"/>
    <s v="Stick Billiard Bag"/>
    <s v="Billiard"/>
    <s v="Stick Billiard Bag"/>
    <n v="105"/>
    <x v="0"/>
  </r>
  <r>
    <s v="SO0148"/>
    <d v="2020-06-11T00:00:00"/>
    <s v="PD0012"/>
    <n v="117"/>
    <n v="7.0000000000000007E-2"/>
    <n v="613579590"/>
    <s v="SO0148-PD0012"/>
    <s v="Road Bike"/>
    <s v="Bicycle"/>
    <s v="Road Bike"/>
    <n v="117"/>
    <x v="0"/>
  </r>
  <r>
    <s v="SO0148"/>
    <d v="2020-06-11T00:00:00"/>
    <s v="PD0016"/>
    <n v="86"/>
    <n v="0.21"/>
    <n v="18139980"/>
    <s v="SO0148-PD0016"/>
    <s v="Pull Up Bar"/>
    <s v="Gym &amp; Fitness"/>
    <s v="Pull Up Bar"/>
    <n v="86"/>
    <x v="0"/>
  </r>
  <r>
    <s v="SO0149"/>
    <d v="2020-06-15T00:00:00"/>
    <s v="PD0007"/>
    <n v="105"/>
    <n v="0.22"/>
    <n v="262080000"/>
    <s v="SO0149-PD0007"/>
    <s v="Stick Golf Bag"/>
    <s v="Golf"/>
    <s v="Stick Golf Bag"/>
    <n v="105"/>
    <x v="2"/>
  </r>
  <r>
    <s v="SO0150"/>
    <d v="2020-06-15T00:00:00"/>
    <s v="PD0018"/>
    <n v="52"/>
    <n v="0.22"/>
    <n v="21577920"/>
    <s v="SO0150-PD0018"/>
    <s v="Dumbell Set"/>
    <s v="Gym &amp; Fitness"/>
    <s v="Dumbell Set"/>
    <n v="52"/>
    <x v="1"/>
  </r>
  <r>
    <s v="SO0150"/>
    <d v="2020-06-15T00:00:00"/>
    <s v="PD0005"/>
    <n v="125"/>
    <n v="0.16"/>
    <n v="230475000"/>
    <s v="SO0150-PD0005"/>
    <s v="Stick Golf Wedge"/>
    <s v="Golf"/>
    <s v="Stick Golf Wedge"/>
    <n v="125"/>
    <x v="1"/>
  </r>
  <r>
    <s v="SO0150"/>
    <d v="2020-06-15T00:00:00"/>
    <s v="PD0012"/>
    <n v="110"/>
    <n v="0.08"/>
    <n v="570666800"/>
    <s v="SO0150-PD0012"/>
    <s v="Road Bike"/>
    <s v="Bicycle"/>
    <s v="Road Bike"/>
    <n v="110"/>
    <x v="1"/>
  </r>
  <r>
    <s v="SO0150"/>
    <d v="2020-06-15T00:00:00"/>
    <s v="PD0002"/>
    <n v="64"/>
    <n v="0.25"/>
    <n v="960000"/>
    <s v="SO0150-PD0002"/>
    <s v="Fishing soft lure"/>
    <s v="Fishing Equipment"/>
    <s v="Fishing soft lure"/>
    <n v="64"/>
    <x v="1"/>
  </r>
  <r>
    <s v="SO0150"/>
    <d v="2020-06-15T00:00:00"/>
    <s v="PD0008"/>
    <n v="102"/>
    <n v="7.0000000000000007E-2"/>
    <n v="14134139.999999998"/>
    <s v="SO0150-PD0008"/>
    <s v="Sunglasses"/>
    <s v="Outdoors Sport"/>
    <s v="Sunglasses"/>
    <n v="102"/>
    <x v="1"/>
  </r>
  <r>
    <s v="SO0151"/>
    <d v="2020-06-19T00:00:00"/>
    <s v="PD0011"/>
    <n v="27"/>
    <n v="0.11"/>
    <n v="56686770"/>
    <s v="SO0151-PD0011"/>
    <s v="Mountain Bike"/>
    <s v="Bicycle"/>
    <s v="Mountain Bike"/>
    <n v="27"/>
    <x v="2"/>
  </r>
  <r>
    <s v="SO0151"/>
    <d v="2020-06-19T00:00:00"/>
    <s v="PD0001"/>
    <n v="119"/>
    <n v="0.16"/>
    <n v="24890040"/>
    <s v="SO0151-PD0001"/>
    <s v="1 Set Fishing Equipment"/>
    <s v="Fishing Equipment"/>
    <s v="1 Set Fishing Equipment"/>
    <n v="119"/>
    <x v="2"/>
  </r>
  <r>
    <s v="SO0151"/>
    <d v="2020-06-19T00:00:00"/>
    <s v="PD0005"/>
    <n v="66"/>
    <n v="0.11"/>
    <n v="128934300"/>
    <s v="SO0151-PD0005"/>
    <s v="Stick Golf Wedge"/>
    <s v="Golf"/>
    <s v="Stick Golf Wedge"/>
    <n v="66"/>
    <x v="2"/>
  </r>
  <r>
    <s v="SO0152"/>
    <d v="2020-06-21T00:00:00"/>
    <s v="PD0002"/>
    <n v="108"/>
    <n v="0.24"/>
    <n v="1641600"/>
    <s v="SO0152-PD0002"/>
    <s v="Fishing soft lure"/>
    <s v="Fishing Equipment"/>
    <s v="Fishing soft lure"/>
    <n v="108"/>
    <x v="3"/>
  </r>
  <r>
    <s v="SO0152"/>
    <d v="2020-06-21T00:00:00"/>
    <s v="PD0001"/>
    <n v="85"/>
    <n v="0.13"/>
    <n v="18413550"/>
    <s v="SO0152-PD0001"/>
    <s v="1 Set Fishing Equipment"/>
    <s v="Fishing Equipment"/>
    <s v="1 Set Fishing Equipment"/>
    <n v="85"/>
    <x v="3"/>
  </r>
  <r>
    <s v="SO0153"/>
    <d v="2020-06-22T00:00:00"/>
    <s v="PD0011"/>
    <n v="71"/>
    <n v="0.19"/>
    <n v="135666090"/>
    <s v="SO0153-PD0011"/>
    <s v="Mountain Bike"/>
    <s v="Bicycle"/>
    <s v="Mountain Bike"/>
    <n v="71"/>
    <x v="0"/>
  </r>
  <r>
    <s v="SO0153"/>
    <d v="2020-06-22T00:00:00"/>
    <s v="PD0006"/>
    <n v="141"/>
    <n v="0.09"/>
    <n v="26816790"/>
    <s v="SO0153-PD0006"/>
    <s v="1 set Golf Ball"/>
    <s v="Golf"/>
    <s v="1 set Golf Ball"/>
    <n v="141"/>
    <x v="0"/>
  </r>
  <r>
    <s v="SO0153"/>
    <d v="2020-06-22T00:00:00"/>
    <s v="PD0016"/>
    <n v="51"/>
    <n v="0.05"/>
    <n v="12936150"/>
    <s v="SO0153-PD0016"/>
    <s v="Pull Up Bar"/>
    <s v="Gym &amp; Fitness"/>
    <s v="Pull Up Bar"/>
    <n v="51"/>
    <x v="0"/>
  </r>
  <r>
    <s v="SO0153"/>
    <d v="2020-06-22T00:00:00"/>
    <s v="PD0014"/>
    <n v="29"/>
    <n v="0.1"/>
    <n v="6968700"/>
    <s v="SO0153-PD0014"/>
    <s v="1 Set Futsalball"/>
    <s v="Futsal"/>
    <s v="1 Set Futsalball"/>
    <n v="29"/>
    <x v="0"/>
  </r>
  <r>
    <s v="SO0154"/>
    <d v="2020-06-22T00:00:00"/>
    <s v="PD0017"/>
    <n v="74"/>
    <n v="0.16"/>
    <n v="164724000"/>
    <s v="SO0154-PD0017"/>
    <s v="Bench Press"/>
    <s v="Gym &amp; Fitness"/>
    <s v="Bench Press"/>
    <n v="74"/>
    <x v="3"/>
  </r>
  <r>
    <s v="SO0154"/>
    <d v="2020-06-22T00:00:00"/>
    <s v="PD0016"/>
    <n v="123"/>
    <n v="0.11"/>
    <n v="29228490"/>
    <s v="SO0154-PD0016"/>
    <s v="Pull Up Bar"/>
    <s v="Gym &amp; Fitness"/>
    <s v="Pull Up Bar"/>
    <n v="123"/>
    <x v="3"/>
  </r>
  <r>
    <s v="SO0154"/>
    <d v="2020-06-22T00:00:00"/>
    <s v="PD0014"/>
    <n v="141"/>
    <n v="0.23"/>
    <n v="28988190"/>
    <s v="SO0154-PD0014"/>
    <s v="1 Set Futsalball"/>
    <s v="Futsal"/>
    <s v="1 Set Futsalball"/>
    <n v="141"/>
    <x v="3"/>
  </r>
  <r>
    <s v="SO0155"/>
    <d v="2020-06-22T00:00:00"/>
    <s v="PD0020"/>
    <n v="143"/>
    <n v="7.0000000000000007E-2"/>
    <n v="42689790"/>
    <s v="SO0155-PD0020"/>
    <s v="Heavy bag"/>
    <s v="Gym &amp; Fitness"/>
    <s v="Heavy bag"/>
    <n v="143"/>
    <x v="1"/>
  </r>
  <r>
    <s v="SO0155"/>
    <d v="2020-06-22T00:00:00"/>
    <s v="PD0016"/>
    <n v="93"/>
    <n v="0.21"/>
    <n v="19616490"/>
    <s v="SO0155-PD0016"/>
    <s v="Pull Up Bar"/>
    <s v="Gym &amp; Fitness"/>
    <s v="Pull Up Bar"/>
    <n v="93"/>
    <x v="1"/>
  </r>
  <r>
    <s v="SO0156"/>
    <d v="2020-06-23T00:00:00"/>
    <s v="PD0019"/>
    <n v="93"/>
    <n v="0.15"/>
    <n v="201498450"/>
    <s v="SO0156-PD0019"/>
    <s v="Treadmill"/>
    <s v="Gym &amp; Fitness"/>
    <s v="Treadmill"/>
    <n v="93"/>
    <x v="4"/>
  </r>
  <r>
    <s v="SO0157"/>
    <d v="2020-06-23T00:00:00"/>
    <s v="PD0017"/>
    <n v="101"/>
    <n v="7.0000000000000007E-2"/>
    <n v="248914499.99999997"/>
    <s v="SO0157-PD0017"/>
    <s v="Bench Press"/>
    <s v="Gym &amp; Fitness"/>
    <s v="Bench Press"/>
    <n v="101"/>
    <x v="4"/>
  </r>
  <r>
    <s v="SO0157"/>
    <d v="2020-06-23T00:00:00"/>
    <s v="PD0003"/>
    <n v="78"/>
    <n v="0.22"/>
    <n v="56642040"/>
    <s v="SO0157-PD0003"/>
    <s v="Stick Billiard"/>
    <s v="Billiard"/>
    <s v="Stick Billiard"/>
    <n v="78"/>
    <x v="4"/>
  </r>
  <r>
    <s v="SO0159"/>
    <d v="2020-06-24T00:00:00"/>
    <s v="PD0001"/>
    <n v="131"/>
    <n v="0.15"/>
    <n v="27726150"/>
    <s v="SO0159-PD0001"/>
    <s v="1 Set Fishing Equipment"/>
    <s v="Fishing Equipment"/>
    <s v="1 Set Fishing Equipment"/>
    <n v="131"/>
    <x v="2"/>
  </r>
  <r>
    <s v="SO0159"/>
    <d v="2020-06-24T00:00:00"/>
    <s v="PD0019"/>
    <n v="132"/>
    <n v="0.13"/>
    <n v="292727160"/>
    <s v="SO0159-PD0019"/>
    <s v="Treadmill"/>
    <s v="Gym &amp; Fitness"/>
    <s v="Treadmill"/>
    <n v="132"/>
    <x v="2"/>
  </r>
  <r>
    <s v="SO0159"/>
    <d v="2020-06-24T00:00:00"/>
    <s v="PD0018"/>
    <n v="29"/>
    <n v="0.25"/>
    <n v="11571000"/>
    <s v="SO0159-PD0018"/>
    <s v="Dumbell Set"/>
    <s v="Gym &amp; Fitness"/>
    <s v="Dumbell Set"/>
    <n v="29"/>
    <x v="2"/>
  </r>
  <r>
    <s v="SO0159"/>
    <d v="2020-06-24T00:00:00"/>
    <s v="PD0013"/>
    <n v="120"/>
    <n v="0.17"/>
    <n v="47708400"/>
    <s v="SO0159-PD0013"/>
    <s v="1 Set Basketball"/>
    <s v="Basketball"/>
    <s v="1 Set Basketball"/>
    <n v="120"/>
    <x v="2"/>
  </r>
  <r>
    <s v="SO0159"/>
    <d v="2020-06-24T00:00:00"/>
    <s v="PD0004"/>
    <n v="140"/>
    <n v="0.16"/>
    <n v="25872000"/>
    <s v="SO0159-PD0004"/>
    <s v="Stick Billiard Bag"/>
    <s v="Billiard"/>
    <s v="Stick Billiard Bag"/>
    <n v="140"/>
    <x v="2"/>
  </r>
  <r>
    <s v="SO0160"/>
    <d v="2020-06-25T00:00:00"/>
    <s v="PD0014"/>
    <n v="131"/>
    <n v="0.2"/>
    <n v="27981600"/>
    <s v="SO0160-PD0014"/>
    <s v="1 Set Futsalball"/>
    <s v="Futsal"/>
    <s v="1 Set Futsalball"/>
    <n v="131"/>
    <x v="4"/>
  </r>
  <r>
    <s v="SO0160"/>
    <d v="2020-06-25T00:00:00"/>
    <s v="PD0001"/>
    <n v="30"/>
    <n v="0.12"/>
    <n v="6573600"/>
    <s v="SO0160-PD0001"/>
    <s v="1 Set Fishing Equipment"/>
    <s v="Fishing Equipment"/>
    <s v="1 Set Fishing Equipment"/>
    <n v="30"/>
    <x v="4"/>
  </r>
  <r>
    <s v="SO0160"/>
    <d v="2020-06-25T00:00:00"/>
    <s v="PD0016"/>
    <n v="133"/>
    <n v="0.11"/>
    <n v="31604790"/>
    <s v="SO0160-PD0016"/>
    <s v="Pull Up Bar"/>
    <s v="Gym &amp; Fitness"/>
    <s v="Pull Up Bar"/>
    <n v="133"/>
    <x v="4"/>
  </r>
  <r>
    <s v="SO0160"/>
    <d v="2020-06-25T00:00:00"/>
    <s v="PD0007"/>
    <n v="104"/>
    <n v="0.1"/>
    <n v="299520000"/>
    <s v="SO0160-PD0007"/>
    <s v="Stick Golf Bag"/>
    <s v="Golf"/>
    <s v="Stick Golf Bag"/>
    <n v="104"/>
    <x v="4"/>
  </r>
  <r>
    <s v="SO0161"/>
    <d v="2020-06-25T00:00:00"/>
    <s v="PD0008"/>
    <n v="28"/>
    <n v="0.09"/>
    <n v="3796520"/>
    <s v="SO0161-PD0008"/>
    <s v="Sunglasses"/>
    <s v="Outdoors Sport"/>
    <s v="Sunglasses"/>
    <n v="28"/>
    <x v="4"/>
  </r>
  <r>
    <s v="SO0161"/>
    <d v="2020-06-25T00:00:00"/>
    <s v="PD0011"/>
    <n v="128"/>
    <n v="0.12"/>
    <n v="265717760"/>
    <s v="SO0161-PD0011"/>
    <s v="Mountain Bike"/>
    <s v="Bicycle"/>
    <s v="Mountain Bike"/>
    <n v="128"/>
    <x v="4"/>
  </r>
  <r>
    <s v="SO0161"/>
    <d v="2020-06-25T00:00:00"/>
    <s v="PD0004"/>
    <n v="96"/>
    <n v="0.06"/>
    <n v="19852800"/>
    <s v="SO0161-PD0004"/>
    <s v="Stick Billiard Bag"/>
    <s v="Billiard"/>
    <s v="Stick Billiard Bag"/>
    <n v="96"/>
    <x v="4"/>
  </r>
  <r>
    <s v="SO0163"/>
    <d v="2020-06-26T00:00:00"/>
    <s v="PD0018"/>
    <n v="98"/>
    <n v="0.1"/>
    <n v="46922400"/>
    <s v="SO0163-PD0018"/>
    <s v="Dumbell Set"/>
    <s v="Gym &amp; Fitness"/>
    <s v="Dumbell Set"/>
    <n v="98"/>
    <x v="1"/>
  </r>
  <r>
    <s v="SO0164"/>
    <d v="2020-06-26T00:00:00"/>
    <s v="PD0019"/>
    <n v="40"/>
    <n v="0.06"/>
    <n v="95842400"/>
    <s v="SO0164-PD0019"/>
    <s v="Treadmill"/>
    <s v="Gym &amp; Fitness"/>
    <s v="Treadmill"/>
    <n v="40"/>
    <x v="1"/>
  </r>
  <r>
    <s v="SO0164"/>
    <d v="2020-06-26T00:00:00"/>
    <s v="PD0020"/>
    <n v="137"/>
    <n v="0.2"/>
    <n v="35181600"/>
    <s v="SO0164-PD0020"/>
    <s v="Heavy bag"/>
    <s v="Gym &amp; Fitness"/>
    <s v="Heavy bag"/>
    <n v="137"/>
    <x v="1"/>
  </r>
  <r>
    <s v="SO0164"/>
    <d v="2020-06-26T00:00:00"/>
    <s v="PD0009"/>
    <n v="90"/>
    <n v="0.06"/>
    <n v="10913400"/>
    <s v="SO0164-PD0009"/>
    <s v="Tracking Pole"/>
    <s v="Hiking &amp; Camping"/>
    <s v="Tracking Pole"/>
    <n v="90"/>
    <x v="1"/>
  </r>
  <r>
    <s v="SO0164"/>
    <d v="2020-06-26T00:00:00"/>
    <s v="PD0008"/>
    <n v="54"/>
    <n v="0.24"/>
    <n v="6114960"/>
    <s v="SO0164-PD0008"/>
    <s v="Sunglasses"/>
    <s v="Outdoors Sport"/>
    <s v="Sunglasses"/>
    <n v="54"/>
    <x v="1"/>
  </r>
  <r>
    <s v="SO0165"/>
    <d v="2020-06-26T00:00:00"/>
    <s v="PD0019"/>
    <n v="135"/>
    <n v="0.06"/>
    <n v="323468100"/>
    <s v="SO0165-PD0019"/>
    <s v="Treadmill"/>
    <s v="Gym &amp; Fitness"/>
    <s v="Treadmill"/>
    <n v="135"/>
    <x v="4"/>
  </r>
  <r>
    <s v="SO0165"/>
    <d v="2020-06-26T00:00:00"/>
    <s v="PD0020"/>
    <n v="34"/>
    <n v="0.16"/>
    <n v="9167760"/>
    <s v="SO0165-PD0020"/>
    <s v="Heavy bag"/>
    <s v="Gym &amp; Fitness"/>
    <s v="Heavy bag"/>
    <n v="34"/>
    <x v="4"/>
  </r>
  <r>
    <s v="SO0165"/>
    <d v="2020-06-26T00:00:00"/>
    <s v="PD0010"/>
    <n v="31"/>
    <n v="0.17"/>
    <n v="8362250"/>
    <s v="SO0165-PD0010"/>
    <s v="Hiking Shoes"/>
    <s v="Hiking &amp; Camping"/>
    <s v="Hiking Shoes"/>
    <n v="31"/>
    <x v="4"/>
  </r>
  <r>
    <s v="SO0165"/>
    <d v="2020-06-26T00:00:00"/>
    <s v="PD0005"/>
    <n v="114"/>
    <n v="0.12"/>
    <n v="220202400"/>
    <s v="SO0165-PD0005"/>
    <s v="Stick Golf Wedge"/>
    <s v="Golf"/>
    <s v="Stick Golf Wedge"/>
    <n v="114"/>
    <x v="4"/>
  </r>
  <r>
    <s v="SO0165"/>
    <d v="2020-06-26T00:00:00"/>
    <s v="PD0016"/>
    <n v="102"/>
    <n v="0.25"/>
    <n v="20425500"/>
    <s v="SO0165-PD0016"/>
    <s v="Pull Up Bar"/>
    <s v="Gym &amp; Fitness"/>
    <s v="Pull Up Bar"/>
    <n v="102"/>
    <x v="4"/>
  </r>
  <r>
    <s v="SO0166"/>
    <d v="2020-06-27T00:00:00"/>
    <s v="PD0020"/>
    <n v="123"/>
    <n v="0.06"/>
    <n v="37114020"/>
    <s v="SO0166-PD0020"/>
    <s v="Heavy bag"/>
    <s v="Gym &amp; Fitness"/>
    <s v="Heavy bag"/>
    <n v="123"/>
    <x v="1"/>
  </r>
  <r>
    <s v="SO0166"/>
    <d v="2020-06-27T00:00:00"/>
    <s v="PD0009"/>
    <n v="140"/>
    <n v="0.12"/>
    <n v="15892800"/>
    <s v="SO0166-PD0009"/>
    <s v="Tracking Pole"/>
    <s v="Hiking &amp; Camping"/>
    <s v="Tracking Pole"/>
    <n v="140"/>
    <x v="1"/>
  </r>
  <r>
    <s v="SO0167"/>
    <d v="2020-06-28T00:00:00"/>
    <s v="PD0006"/>
    <n v="32"/>
    <n v="0.13"/>
    <n v="5818560"/>
    <s v="SO0167-PD0006"/>
    <s v="1 set Golf Ball"/>
    <s v="Golf"/>
    <s v="1 set Golf Ball"/>
    <n v="32"/>
    <x v="4"/>
  </r>
  <r>
    <s v="SO0167"/>
    <d v="2020-06-28T00:00:00"/>
    <s v="PD0012"/>
    <n v="145"/>
    <n v="0.05"/>
    <n v="776772250"/>
    <s v="SO0167-PD0012"/>
    <s v="Road Bike"/>
    <s v="Bicycle"/>
    <s v="Road Bike"/>
    <n v="145"/>
    <x v="4"/>
  </r>
  <r>
    <s v="SO0167"/>
    <d v="2020-06-28T00:00:00"/>
    <s v="PD0010"/>
    <n v="115"/>
    <n v="0.23"/>
    <n v="28778750"/>
    <s v="SO0167-PD0010"/>
    <s v="Hiking Shoes"/>
    <s v="Hiking &amp; Camping"/>
    <s v="Hiking Shoes"/>
    <n v="115"/>
    <x v="4"/>
  </r>
  <r>
    <s v="SO0168"/>
    <d v="2020-06-29T00:00:00"/>
    <s v="PD0012"/>
    <n v="138"/>
    <n v="0.12"/>
    <n v="684800160"/>
    <s v="SO0168-PD0012"/>
    <s v="Road Bike"/>
    <s v="Bicycle"/>
    <s v="Road Bike"/>
    <n v="138"/>
    <x v="3"/>
  </r>
  <r>
    <s v="SO0168"/>
    <d v="2020-06-29T00:00:00"/>
    <s v="PD0001"/>
    <n v="132"/>
    <n v="0.19"/>
    <n v="26623080"/>
    <s v="SO0168-PD0001"/>
    <s v="1 Set Fishing Equipment"/>
    <s v="Fishing Equipment"/>
    <s v="1 Set Fishing Equipment"/>
    <n v="132"/>
    <x v="3"/>
  </r>
  <r>
    <s v="SO0169"/>
    <d v="2020-06-30T00:00:00"/>
    <s v="PD0007"/>
    <n v="119"/>
    <n v="7.0000000000000007E-2"/>
    <n v="354144000"/>
    <s v="SO0169-PD0007"/>
    <s v="Stick Golf Bag"/>
    <s v="Golf"/>
    <s v="Stick Golf Bag"/>
    <n v="119"/>
    <x v="0"/>
  </r>
  <r>
    <s v="SO0169"/>
    <d v="2020-06-30T00:00:00"/>
    <s v="PD0002"/>
    <n v="88"/>
    <n v="0.16"/>
    <n v="1478400"/>
    <s v="SO0169-PD0002"/>
    <s v="Fishing soft lure"/>
    <s v="Fishing Equipment"/>
    <s v="Fishing soft lure"/>
    <n v="88"/>
    <x v="0"/>
  </r>
  <r>
    <s v="SO0170"/>
    <d v="2020-06-30T00:00:00"/>
    <s v="PD0001"/>
    <n v="119"/>
    <n v="0.19"/>
    <n v="24001110"/>
    <s v="SO0170-PD0001"/>
    <s v="1 Set Fishing Equipment"/>
    <s v="Fishing Equipment"/>
    <s v="1 Set Fishing Equipment"/>
    <n v="119"/>
    <x v="3"/>
  </r>
  <r>
    <s v="SO0170"/>
    <d v="2020-06-30T00:00:00"/>
    <s v="PD0008"/>
    <n v="137"/>
    <n v="0.11"/>
    <n v="18167570"/>
    <s v="SO0170-PD0008"/>
    <s v="Sunglasses"/>
    <s v="Outdoors Sport"/>
    <s v="Sunglasses"/>
    <n v="137"/>
    <x v="3"/>
  </r>
  <r>
    <s v="SO0170"/>
    <d v="2020-06-30T00:00:00"/>
    <s v="PD0019"/>
    <n v="115"/>
    <n v="0.19"/>
    <n v="237439350.00000003"/>
    <s v="SO0170-PD0019"/>
    <s v="Treadmill"/>
    <s v="Gym &amp; Fitness"/>
    <s v="Treadmill"/>
    <n v="115"/>
    <x v="3"/>
  </r>
  <r>
    <s v="SO0170"/>
    <d v="2020-06-30T00:00:00"/>
    <s v="PD0002"/>
    <n v="113"/>
    <n v="0.05"/>
    <n v="2147000"/>
    <s v="SO0170-PD0002"/>
    <s v="Fishing soft lure"/>
    <s v="Fishing Equipment"/>
    <s v="Fishing soft lure"/>
    <n v="113"/>
    <x v="3"/>
  </r>
  <r>
    <s v="SO0171"/>
    <d v="2020-07-03T00:00:00"/>
    <s v="PD0002"/>
    <n v="78"/>
    <n v="0.14000000000000001"/>
    <n v="1341600"/>
    <s v="SO0171-PD0002"/>
    <s v="Fishing soft lure"/>
    <s v="Fishing Equipment"/>
    <s v="Fishing soft lure"/>
    <n v="78"/>
    <x v="1"/>
  </r>
  <r>
    <s v="SO0171"/>
    <d v="2020-07-03T00:00:00"/>
    <s v="PD0010"/>
    <n v="45"/>
    <n v="0.21"/>
    <n v="11553750"/>
    <s v="SO0171-PD0010"/>
    <s v="Hiking Shoes"/>
    <s v="Hiking &amp; Camping"/>
    <s v="Hiking Shoes"/>
    <n v="45"/>
    <x v="1"/>
  </r>
  <r>
    <s v="SO0171"/>
    <d v="2020-07-03T00:00:00"/>
    <s v="PD0014"/>
    <n v="47"/>
    <n v="0.2"/>
    <n v="10039200"/>
    <s v="SO0171-PD0014"/>
    <s v="1 Set Futsalball"/>
    <s v="Futsal"/>
    <s v="1 Set Futsalball"/>
    <n v="47"/>
    <x v="1"/>
  </r>
  <r>
    <s v="SO0172"/>
    <d v="2020-07-04T00:00:00"/>
    <s v="PD0012"/>
    <n v="25"/>
    <n v="0.15"/>
    <n v="119828750"/>
    <s v="SO0172-PD0012"/>
    <s v="Road Bike"/>
    <s v="Bicycle"/>
    <s v="Road Bike"/>
    <n v="25"/>
    <x v="2"/>
  </r>
  <r>
    <s v="SO0172"/>
    <d v="2020-07-04T00:00:00"/>
    <s v="PD0019"/>
    <n v="114"/>
    <n v="0.24"/>
    <n v="220845360"/>
    <s v="SO0172-PD0019"/>
    <s v="Treadmill"/>
    <s v="Gym &amp; Fitness"/>
    <s v="Treadmill"/>
    <n v="114"/>
    <x v="2"/>
  </r>
  <r>
    <s v="SO0172"/>
    <d v="2020-07-04T00:00:00"/>
    <s v="PD0011"/>
    <n v="75"/>
    <n v="0.17"/>
    <n v="146847750"/>
    <s v="SO0172-PD0011"/>
    <s v="Mountain Bike"/>
    <s v="Bicycle"/>
    <s v="Mountain Bike"/>
    <n v="75"/>
    <x v="2"/>
  </r>
  <r>
    <s v="SO0173"/>
    <d v="2020-07-04T00:00:00"/>
    <s v="PD0002"/>
    <n v="117"/>
    <n v="0.08"/>
    <n v="2152800"/>
    <s v="SO0173-PD0002"/>
    <s v="Fishing soft lure"/>
    <s v="Fishing Equipment"/>
    <s v="Fishing soft lure"/>
    <n v="117"/>
    <x v="0"/>
  </r>
  <r>
    <s v="SO0173"/>
    <d v="2020-07-04T00:00:00"/>
    <s v="PD0016"/>
    <n v="127"/>
    <n v="0.23"/>
    <n v="26109930"/>
    <s v="SO0173-PD0016"/>
    <s v="Pull Up Bar"/>
    <s v="Gym &amp; Fitness"/>
    <s v="Pull Up Bar"/>
    <n v="127"/>
    <x v="0"/>
  </r>
  <r>
    <s v="SO0173"/>
    <d v="2020-07-04T00:00:00"/>
    <s v="PD0007"/>
    <n v="87"/>
    <n v="0.21"/>
    <n v="219936000"/>
    <s v="SO0173-PD0007"/>
    <s v="Stick Golf Bag"/>
    <s v="Golf"/>
    <s v="Stick Golf Bag"/>
    <n v="87"/>
    <x v="0"/>
  </r>
  <r>
    <s v="SO0173"/>
    <d v="2020-07-04T00:00:00"/>
    <s v="PD0009"/>
    <n v="52"/>
    <n v="0.06"/>
    <n v="6305520"/>
    <s v="SO0173-PD0009"/>
    <s v="Tracking Pole"/>
    <s v="Hiking &amp; Camping"/>
    <s v="Tracking Pole"/>
    <n v="52"/>
    <x v="0"/>
  </r>
  <r>
    <s v="SO0173"/>
    <d v="2020-07-04T00:00:00"/>
    <s v="PD0006"/>
    <n v="69"/>
    <n v="0.13"/>
    <n v="12546270"/>
    <s v="SO0173-PD0006"/>
    <s v="1 set Golf Ball"/>
    <s v="Golf"/>
    <s v="1 set Golf Ball"/>
    <n v="69"/>
    <x v="0"/>
  </r>
  <r>
    <s v="SO0173"/>
    <d v="2020-07-04T00:00:00"/>
    <s v="PD0004"/>
    <n v="33"/>
    <n v="0.19"/>
    <n v="5880600"/>
    <s v="SO0173-PD0004"/>
    <s v="Stick Billiard Bag"/>
    <s v="Billiard"/>
    <s v="Stick Billiard Bag"/>
    <n v="33"/>
    <x v="0"/>
  </r>
  <r>
    <s v="SO0174"/>
    <d v="2020-07-07T00:00:00"/>
    <s v="PD0013"/>
    <n v="34"/>
    <n v="0.24"/>
    <n v="12377360"/>
    <s v="SO0174-PD0013"/>
    <s v="1 Set Basketball"/>
    <s v="Basketball"/>
    <s v="1 Set Basketball"/>
    <n v="34"/>
    <x v="2"/>
  </r>
  <r>
    <s v="SO0174"/>
    <d v="2020-07-07T00:00:00"/>
    <s v="PD0011"/>
    <n v="74"/>
    <n v="0.09"/>
    <n v="158855060"/>
    <s v="SO0174-PD0011"/>
    <s v="Mountain Bike"/>
    <s v="Bicycle"/>
    <s v="Mountain Bike"/>
    <n v="74"/>
    <x v="2"/>
  </r>
  <r>
    <s v="SO0174"/>
    <d v="2020-07-07T00:00:00"/>
    <s v="PD0017"/>
    <n v="46"/>
    <n v="0.11"/>
    <n v="108491000"/>
    <s v="SO0174-PD0017"/>
    <s v="Bench Press"/>
    <s v="Gym &amp; Fitness"/>
    <s v="Bench Press"/>
    <n v="46"/>
    <x v="2"/>
  </r>
  <r>
    <s v="SO0174"/>
    <d v="2020-07-07T00:00:00"/>
    <s v="PD0001"/>
    <n v="98"/>
    <n v="0.1"/>
    <n v="21961800"/>
    <s v="SO0174-PD0001"/>
    <s v="1 Set Fishing Equipment"/>
    <s v="Fishing Equipment"/>
    <s v="1 Set Fishing Equipment"/>
    <n v="98"/>
    <x v="2"/>
  </r>
  <r>
    <s v="SO0175"/>
    <d v="2020-07-10T00:00:00"/>
    <s v="PD0020"/>
    <n v="104"/>
    <n v="0.05"/>
    <n v="31714800"/>
    <s v="SO0175-PD0020"/>
    <s v="Heavy bag"/>
    <s v="Gym &amp; Fitness"/>
    <s v="Heavy bag"/>
    <n v="104"/>
    <x v="2"/>
  </r>
  <r>
    <s v="SO0175"/>
    <d v="2020-07-10T00:00:00"/>
    <s v="PD0004"/>
    <n v="86"/>
    <n v="0.14000000000000001"/>
    <n v="16271200"/>
    <s v="SO0175-PD0004"/>
    <s v="Stick Billiard Bag"/>
    <s v="Billiard"/>
    <s v="Stick Billiard Bag"/>
    <n v="86"/>
    <x v="2"/>
  </r>
  <r>
    <s v="SO0175"/>
    <d v="2020-07-10T00:00:00"/>
    <s v="PD0009"/>
    <n v="115"/>
    <n v="0.15"/>
    <n v="12609750"/>
    <s v="SO0175-PD0009"/>
    <s v="Tracking Pole"/>
    <s v="Hiking &amp; Camping"/>
    <s v="Tracking Pole"/>
    <n v="115"/>
    <x v="2"/>
  </r>
  <r>
    <s v="SO0175"/>
    <d v="2020-07-10T00:00:00"/>
    <s v="PD0014"/>
    <n v="33"/>
    <n v="0.21"/>
    <n v="6960690"/>
    <s v="SO0175-PD0014"/>
    <s v="1 Set Futsalball"/>
    <s v="Futsal"/>
    <s v="1 Set Futsalball"/>
    <n v="33"/>
    <x v="2"/>
  </r>
  <r>
    <s v="SO0176"/>
    <d v="2020-07-11T00:00:00"/>
    <s v="PD0011"/>
    <n v="50"/>
    <n v="0.24"/>
    <n v="89642000"/>
    <s v="SO0176-PD0011"/>
    <s v="Mountain Bike"/>
    <s v="Bicycle"/>
    <s v="Mountain Bike"/>
    <n v="50"/>
    <x v="1"/>
  </r>
  <r>
    <s v="SO0176"/>
    <d v="2020-07-11T00:00:00"/>
    <s v="PD0010"/>
    <n v="148"/>
    <n v="0.22"/>
    <n v="37518000"/>
    <s v="SO0176-PD0010"/>
    <s v="Hiking Shoes"/>
    <s v="Hiking &amp; Camping"/>
    <s v="Hiking Shoes"/>
    <n v="148"/>
    <x v="1"/>
  </r>
  <r>
    <s v="SO0176"/>
    <d v="2020-07-11T00:00:00"/>
    <s v="PD0014"/>
    <n v="129"/>
    <n v="0.23"/>
    <n v="26521110"/>
    <s v="SO0176-PD0014"/>
    <s v="1 Set Futsalball"/>
    <s v="Futsal"/>
    <s v="1 Set Futsalball"/>
    <n v="129"/>
    <x v="1"/>
  </r>
  <r>
    <s v="SO0176"/>
    <d v="2020-07-11T00:00:00"/>
    <s v="PD0012"/>
    <n v="96"/>
    <n v="0.16"/>
    <n v="454728960"/>
    <s v="SO0176-PD0012"/>
    <s v="Road Bike"/>
    <s v="Bicycle"/>
    <s v="Road Bike"/>
    <n v="96"/>
    <x v="1"/>
  </r>
  <r>
    <s v="SO0177"/>
    <d v="2020-07-12T00:00:00"/>
    <s v="PD0008"/>
    <n v="138"/>
    <n v="0.18"/>
    <n v="16860840"/>
    <s v="SO0177-PD0008"/>
    <s v="Sunglasses"/>
    <s v="Outdoors Sport"/>
    <s v="Sunglasses"/>
    <n v="138"/>
    <x v="0"/>
  </r>
  <r>
    <s v="SO0177"/>
    <d v="2020-07-12T00:00:00"/>
    <s v="PD0011"/>
    <n v="110"/>
    <n v="0.12"/>
    <n v="228351200"/>
    <s v="SO0177-PD0011"/>
    <s v="Mountain Bike"/>
    <s v="Bicycle"/>
    <s v="Mountain Bike"/>
    <n v="110"/>
    <x v="0"/>
  </r>
  <r>
    <s v="SO0177"/>
    <d v="2020-07-12T00:00:00"/>
    <s v="PD0002"/>
    <n v="56"/>
    <n v="0.21"/>
    <n v="884800"/>
    <s v="SO0177-PD0002"/>
    <s v="Fishing soft lure"/>
    <s v="Fishing Equipment"/>
    <s v="Fishing soft lure"/>
    <n v="56"/>
    <x v="0"/>
  </r>
  <r>
    <s v="SO0178"/>
    <d v="2020-07-12T00:00:00"/>
    <s v="PD0012"/>
    <n v="147"/>
    <n v="0.22"/>
    <n v="646567740"/>
    <s v="SO0178-PD0012"/>
    <s v="Road Bike"/>
    <s v="Bicycle"/>
    <s v="Road Bike"/>
    <n v="147"/>
    <x v="2"/>
  </r>
  <r>
    <s v="SO0178"/>
    <d v="2020-07-12T00:00:00"/>
    <s v="PD0016"/>
    <n v="64"/>
    <n v="0.19"/>
    <n v="13841280"/>
    <s v="SO0178-PD0016"/>
    <s v="Pull Up Bar"/>
    <s v="Gym &amp; Fitness"/>
    <s v="Pull Up Bar"/>
    <n v="64"/>
    <x v="2"/>
  </r>
  <r>
    <s v="SO0178"/>
    <d v="2020-07-12T00:00:00"/>
    <s v="PD0002"/>
    <n v="78"/>
    <n v="0.22"/>
    <n v="1216800"/>
    <s v="SO0178-PD0002"/>
    <s v="Fishing soft lure"/>
    <s v="Fishing Equipment"/>
    <s v="Fishing soft lure"/>
    <n v="78"/>
    <x v="2"/>
  </r>
  <r>
    <s v="SO0178"/>
    <d v="2020-07-12T00:00:00"/>
    <s v="PD0005"/>
    <n v="139"/>
    <n v="0.22"/>
    <n v="237981900"/>
    <s v="SO0178-PD0005"/>
    <s v="Stick Golf Wedge"/>
    <s v="Golf"/>
    <s v="Stick Golf Wedge"/>
    <n v="139"/>
    <x v="2"/>
  </r>
  <r>
    <s v="SO0179"/>
    <d v="2020-07-16T00:00:00"/>
    <s v="PD0001"/>
    <n v="86"/>
    <n v="0.15"/>
    <n v="18201900"/>
    <s v="SO0179-PD0001"/>
    <s v="1 Set Fishing Equipment"/>
    <s v="Fishing Equipment"/>
    <s v="1 Set Fishing Equipment"/>
    <n v="86"/>
    <x v="0"/>
  </r>
  <r>
    <s v="SO0179"/>
    <d v="2020-07-16T00:00:00"/>
    <s v="PD0008"/>
    <n v="138"/>
    <n v="0.12"/>
    <n v="18094560"/>
    <s v="SO0179-PD0008"/>
    <s v="Sunglasses"/>
    <s v="Outdoors Sport"/>
    <s v="Sunglasses"/>
    <n v="138"/>
    <x v="0"/>
  </r>
  <r>
    <s v="SO0180"/>
    <d v="2020-07-18T00:00:00"/>
    <s v="PD0007"/>
    <n v="104"/>
    <n v="0.05"/>
    <n v="316160000"/>
    <s v="SO0180-PD0007"/>
    <s v="Stick Golf Bag"/>
    <s v="Golf"/>
    <s v="Stick Golf Bag"/>
    <n v="104"/>
    <x v="4"/>
  </r>
  <r>
    <s v="SO0181"/>
    <d v="2020-07-18T00:00:00"/>
    <s v="PD0015"/>
    <n v="50"/>
    <n v="7.0000000000000007E-2"/>
    <n v="6319350"/>
    <s v="SO0181-PD0015"/>
    <s v="Abs Roller"/>
    <s v="Gym &amp; Fitness"/>
    <s v="Abs Roller"/>
    <n v="50"/>
    <x v="3"/>
  </r>
  <r>
    <s v="SO0181"/>
    <d v="2020-07-18T00:00:00"/>
    <s v="PD0005"/>
    <n v="48"/>
    <n v="0.21"/>
    <n v="83234400"/>
    <s v="SO0181-PD0005"/>
    <s v="Stick Golf Wedge"/>
    <s v="Golf"/>
    <s v="Stick Golf Wedge"/>
    <n v="48"/>
    <x v="3"/>
  </r>
  <r>
    <s v="SO0181"/>
    <d v="2020-07-18T00:00:00"/>
    <s v="PD0013"/>
    <n v="108"/>
    <n v="0.1"/>
    <n v="46558800"/>
    <s v="SO0181-PD0013"/>
    <s v="1 Set Basketball"/>
    <s v="Basketball"/>
    <s v="1 Set Basketball"/>
    <n v="108"/>
    <x v="3"/>
  </r>
  <r>
    <s v="SO0182"/>
    <d v="2020-07-19T00:00:00"/>
    <s v="PD0017"/>
    <n v="114"/>
    <n v="0.16"/>
    <n v="253764000"/>
    <s v="SO0182-PD0017"/>
    <s v="Bench Press"/>
    <s v="Gym &amp; Fitness"/>
    <s v="Bench Press"/>
    <n v="114"/>
    <x v="4"/>
  </r>
  <r>
    <s v="SO0183"/>
    <d v="2020-07-20T00:00:00"/>
    <s v="PD0012"/>
    <n v="33"/>
    <n v="7.0000000000000007E-2"/>
    <n v="173060910"/>
    <s v="SO0183-PD0012"/>
    <s v="Road Bike"/>
    <s v="Bicycle"/>
    <s v="Road Bike"/>
    <n v="33"/>
    <x v="0"/>
  </r>
  <r>
    <s v="SO0183"/>
    <d v="2020-07-20T00:00:00"/>
    <s v="PD0014"/>
    <n v="53"/>
    <n v="0.19"/>
    <n v="11462310"/>
    <s v="SO0183-PD0014"/>
    <s v="1 Set Futsalball"/>
    <s v="Futsal"/>
    <s v="1 Set Futsalball"/>
    <n v="53"/>
    <x v="0"/>
  </r>
  <r>
    <s v="SO0183"/>
    <d v="2020-07-20T00:00:00"/>
    <s v="PD0016"/>
    <n v="38"/>
    <n v="0.09"/>
    <n v="9232860"/>
    <s v="SO0183-PD0016"/>
    <s v="Pull Up Bar"/>
    <s v="Gym &amp; Fitness"/>
    <s v="Pull Up Bar"/>
    <n v="38"/>
    <x v="0"/>
  </r>
  <r>
    <s v="SO0184"/>
    <d v="2020-07-20T00:00:00"/>
    <s v="PD0007"/>
    <n v="66"/>
    <n v="0.19"/>
    <n v="171072000"/>
    <s v="SO0184-PD0007"/>
    <s v="Stick Golf Bag"/>
    <s v="Golf"/>
    <s v="Stick Golf Bag"/>
    <n v="66"/>
    <x v="1"/>
  </r>
  <r>
    <s v="SO0184"/>
    <d v="2020-07-20T00:00:00"/>
    <s v="PD0020"/>
    <n v="80"/>
    <n v="0.06"/>
    <n v="24139200"/>
    <s v="SO0184-PD0020"/>
    <s v="Heavy bag"/>
    <s v="Gym &amp; Fitness"/>
    <s v="Heavy bag"/>
    <n v="80"/>
    <x v="1"/>
  </r>
  <r>
    <s v="SO0185"/>
    <d v="2020-07-22T00:00:00"/>
    <s v="PD0019"/>
    <n v="130"/>
    <n v="0.16"/>
    <n v="278350800"/>
    <s v="SO0185-PD0019"/>
    <s v="Treadmill"/>
    <s v="Gym &amp; Fitness"/>
    <s v="Treadmill"/>
    <n v="130"/>
    <x v="4"/>
  </r>
  <r>
    <s v="SO0185"/>
    <d v="2020-07-22T00:00:00"/>
    <s v="PD0013"/>
    <n v="65"/>
    <n v="7.0000000000000007E-2"/>
    <n v="28955549.999999996"/>
    <s v="SO0185-PD0013"/>
    <s v="1 Set Basketball"/>
    <s v="Basketball"/>
    <s v="1 Set Basketball"/>
    <n v="65"/>
    <x v="4"/>
  </r>
  <r>
    <s v="SO0185"/>
    <d v="2020-07-22T00:00:00"/>
    <s v="PD0003"/>
    <n v="149"/>
    <n v="0.18"/>
    <n v="113749580.00000001"/>
    <s v="SO0185-PD0003"/>
    <s v="Stick Billiard"/>
    <s v="Billiard"/>
    <s v="Stick Billiard"/>
    <n v="149"/>
    <x v="4"/>
  </r>
  <r>
    <s v="SO0185"/>
    <d v="2020-07-22T00:00:00"/>
    <s v="PD0005"/>
    <n v="40"/>
    <n v="0.23"/>
    <n v="67606000"/>
    <s v="SO0185-PD0005"/>
    <s v="Stick Golf Wedge"/>
    <s v="Golf"/>
    <s v="Stick Golf Wedge"/>
    <n v="40"/>
    <x v="4"/>
  </r>
  <r>
    <s v="SO0186"/>
    <d v="2020-07-23T00:00:00"/>
    <s v="PD0002"/>
    <n v="57"/>
    <n v="0.15"/>
    <n v="969000"/>
    <s v="SO0186-PD0002"/>
    <s v="Fishing soft lure"/>
    <s v="Fishing Equipment"/>
    <s v="Fishing soft lure"/>
    <n v="57"/>
    <x v="0"/>
  </r>
  <r>
    <s v="SO0187"/>
    <d v="2020-07-23T00:00:00"/>
    <s v="PD0018"/>
    <n v="138"/>
    <n v="0.13"/>
    <n v="63871920"/>
    <s v="SO0187-PD0018"/>
    <s v="Dumbell Set"/>
    <s v="Gym &amp; Fitness"/>
    <s v="Dumbell Set"/>
    <n v="138"/>
    <x v="0"/>
  </r>
  <r>
    <s v="SO0187"/>
    <d v="2020-07-23T00:00:00"/>
    <s v="PD0004"/>
    <n v="138"/>
    <n v="0.14000000000000001"/>
    <n v="26109600"/>
    <s v="SO0187-PD0004"/>
    <s v="Stick Billiard Bag"/>
    <s v="Billiard"/>
    <s v="Stick Billiard Bag"/>
    <n v="138"/>
    <x v="0"/>
  </r>
  <r>
    <s v="SO0187"/>
    <d v="2020-07-23T00:00:00"/>
    <s v="PD0002"/>
    <n v="75"/>
    <n v="0.05"/>
    <n v="1425000"/>
    <s v="SO0187-PD0002"/>
    <s v="Fishing soft lure"/>
    <s v="Fishing Equipment"/>
    <s v="Fishing soft lure"/>
    <n v="75"/>
    <x v="0"/>
  </r>
  <r>
    <s v="SO0188"/>
    <d v="2020-07-25T00:00:00"/>
    <s v="PD0004"/>
    <n v="89"/>
    <n v="0.15"/>
    <n v="16643000"/>
    <s v="SO0188-PD0004"/>
    <s v="Stick Billiard Bag"/>
    <s v="Billiard"/>
    <s v="Stick Billiard Bag"/>
    <n v="89"/>
    <x v="2"/>
  </r>
  <r>
    <s v="SO0188"/>
    <d v="2020-07-25T00:00:00"/>
    <s v="PD0020"/>
    <n v="124"/>
    <n v="0.1"/>
    <n v="35823600"/>
    <s v="SO0188-PD0020"/>
    <s v="Heavy bag"/>
    <s v="Gym &amp; Fitness"/>
    <s v="Heavy bag"/>
    <n v="124"/>
    <x v="2"/>
  </r>
  <r>
    <s v="SO0188"/>
    <d v="2020-07-25T00:00:00"/>
    <s v="PD0015"/>
    <n v="78"/>
    <n v="0.11"/>
    <n v="9434178"/>
    <s v="SO0188-PD0015"/>
    <s v="Abs Roller"/>
    <s v="Gym &amp; Fitness"/>
    <s v="Abs Roller"/>
    <n v="78"/>
    <x v="2"/>
  </r>
  <r>
    <s v="SO0188"/>
    <d v="2020-07-25T00:00:00"/>
    <s v="PD0007"/>
    <n v="75"/>
    <n v="0.11"/>
    <n v="213600000"/>
    <s v="SO0188-PD0007"/>
    <s v="Stick Golf Bag"/>
    <s v="Golf"/>
    <s v="Stick Golf Bag"/>
    <n v="75"/>
    <x v="2"/>
  </r>
  <r>
    <s v="SO0189"/>
    <d v="2020-07-26T00:00:00"/>
    <s v="PD0007"/>
    <n v="85"/>
    <n v="0.22"/>
    <n v="212160000"/>
    <s v="SO0189-PD0007"/>
    <s v="Stick Golf Bag"/>
    <s v="Golf"/>
    <s v="Stick Golf Bag"/>
    <n v="85"/>
    <x v="0"/>
  </r>
  <r>
    <s v="SO0190"/>
    <d v="2020-07-27T00:00:00"/>
    <s v="PD0005"/>
    <n v="64"/>
    <n v="0.08"/>
    <n v="129241600"/>
    <s v="SO0190-PD0005"/>
    <s v="Stick Golf Wedge"/>
    <s v="Golf"/>
    <s v="Stick Golf Wedge"/>
    <n v="64"/>
    <x v="3"/>
  </r>
  <r>
    <s v="SO0190"/>
    <d v="2020-07-27T00:00:00"/>
    <s v="PD0001"/>
    <n v="140"/>
    <n v="0.11"/>
    <n v="31025400"/>
    <s v="SO0190-PD0001"/>
    <s v="1 Set Fishing Equipment"/>
    <s v="Fishing Equipment"/>
    <s v="1 Set Fishing Equipment"/>
    <n v="140"/>
    <x v="3"/>
  </r>
  <r>
    <s v="SO0190"/>
    <d v="2020-07-27T00:00:00"/>
    <s v="PD0009"/>
    <n v="81"/>
    <n v="0.05"/>
    <n v="9926550"/>
    <s v="SO0190-PD0009"/>
    <s v="Tracking Pole"/>
    <s v="Hiking &amp; Camping"/>
    <s v="Tracking Pole"/>
    <n v="81"/>
    <x v="3"/>
  </r>
  <r>
    <s v="SO0191"/>
    <d v="2020-07-29T00:00:00"/>
    <s v="PD0013"/>
    <n v="116"/>
    <n v="0.19"/>
    <n v="45006840"/>
    <s v="SO0191-PD0013"/>
    <s v="1 Set Basketball"/>
    <s v="Basketball"/>
    <s v="1 Set Basketball"/>
    <n v="116"/>
    <x v="4"/>
  </r>
  <r>
    <s v="SO0191"/>
    <d v="2020-07-29T00:00:00"/>
    <s v="PD0009"/>
    <n v="77"/>
    <n v="0.19"/>
    <n v="8045730.0000000009"/>
    <s v="SO0191-PD0009"/>
    <s v="Tracking Pole"/>
    <s v="Hiking &amp; Camping"/>
    <s v="Tracking Pole"/>
    <n v="77"/>
    <x v="4"/>
  </r>
  <r>
    <s v="SO0191"/>
    <d v="2020-07-29T00:00:00"/>
    <s v="PD0002"/>
    <n v="74"/>
    <n v="0.17"/>
    <n v="1228400"/>
    <s v="SO0191-PD0002"/>
    <s v="Fishing soft lure"/>
    <s v="Fishing Equipment"/>
    <s v="Fishing soft lure"/>
    <n v="74"/>
    <x v="4"/>
  </r>
  <r>
    <s v="SO0192"/>
    <d v="2020-07-29T00:00:00"/>
    <s v="PD0017"/>
    <n v="103"/>
    <n v="0.12"/>
    <n v="240196000"/>
    <s v="SO0192-PD0017"/>
    <s v="Bench Press"/>
    <s v="Gym &amp; Fitness"/>
    <s v="Bench Press"/>
    <n v="103"/>
    <x v="3"/>
  </r>
  <r>
    <s v="SO0192"/>
    <d v="2020-07-29T00:00:00"/>
    <s v="PD0004"/>
    <n v="113"/>
    <n v="0.14000000000000001"/>
    <n v="21379600"/>
    <s v="SO0192-PD0004"/>
    <s v="Stick Billiard Bag"/>
    <s v="Billiard"/>
    <s v="Stick Billiard Bag"/>
    <n v="113"/>
    <x v="3"/>
  </r>
  <r>
    <s v="SO0193"/>
    <d v="2020-07-31T00:00:00"/>
    <s v="PD0012"/>
    <n v="79"/>
    <n v="0.16"/>
    <n v="374204040"/>
    <s v="SO0193-PD0012"/>
    <s v="Road Bike"/>
    <s v="Bicycle"/>
    <s v="Road Bike"/>
    <n v="79"/>
    <x v="4"/>
  </r>
  <r>
    <s v="SO0193"/>
    <d v="2020-07-31T00:00:00"/>
    <s v="PD0008"/>
    <n v="68"/>
    <n v="7.0000000000000007E-2"/>
    <n v="9422760"/>
    <s v="SO0193-PD0008"/>
    <s v="Sunglasses"/>
    <s v="Outdoors Sport"/>
    <s v="Sunglasses"/>
    <n v="68"/>
    <x v="4"/>
  </r>
  <r>
    <s v="SO0193"/>
    <d v="2020-07-31T00:00:00"/>
    <s v="PD0015"/>
    <n v="124"/>
    <n v="0.11"/>
    <n v="14997924"/>
    <s v="SO0193-PD0015"/>
    <s v="Abs Roller"/>
    <s v="Gym &amp; Fitness"/>
    <s v="Abs Roller"/>
    <n v="124"/>
    <x v="4"/>
  </r>
  <r>
    <s v="SO0194"/>
    <d v="2020-07-31T00:00:00"/>
    <s v="PD0009"/>
    <n v="102"/>
    <n v="0.06"/>
    <n v="12368520"/>
    <s v="SO0194-PD0009"/>
    <s v="Tracking Pole"/>
    <s v="Hiking &amp; Camping"/>
    <s v="Tracking Pole"/>
    <n v="102"/>
    <x v="3"/>
  </r>
  <r>
    <s v="SO0194"/>
    <d v="2020-07-31T00:00:00"/>
    <s v="PD0004"/>
    <n v="108"/>
    <n v="0.17"/>
    <n v="19720800"/>
    <s v="SO0194-PD0004"/>
    <s v="Stick Billiard Bag"/>
    <s v="Billiard"/>
    <s v="Stick Billiard Bag"/>
    <n v="108"/>
    <x v="3"/>
  </r>
  <r>
    <s v="SO0195"/>
    <d v="2020-08-01T00:00:00"/>
    <s v="PD0009"/>
    <n v="68"/>
    <n v="0.23"/>
    <n v="6754440"/>
    <s v="SO0195-PD0009"/>
    <s v="Tracking Pole"/>
    <s v="Hiking &amp; Camping"/>
    <s v="Tracking Pole"/>
    <n v="68"/>
    <x v="4"/>
  </r>
  <r>
    <s v="SO0196"/>
    <d v="2020-08-02T00:00:00"/>
    <s v="PD0003"/>
    <n v="150"/>
    <n v="0.15"/>
    <n v="118702500"/>
    <s v="SO0196-PD0003"/>
    <s v="Stick Billiard"/>
    <s v="Billiard"/>
    <s v="Stick Billiard"/>
    <n v="150"/>
    <x v="4"/>
  </r>
  <r>
    <s v="SO0196"/>
    <d v="2020-08-02T00:00:00"/>
    <s v="PD0010"/>
    <n v="127"/>
    <n v="0.2"/>
    <n v="33020000"/>
    <s v="SO0196-PD0010"/>
    <s v="Hiking Shoes"/>
    <s v="Hiking &amp; Camping"/>
    <s v="Hiking Shoes"/>
    <n v="127"/>
    <x v="4"/>
  </r>
  <r>
    <s v="SO0197"/>
    <d v="2020-08-02T00:00:00"/>
    <s v="PD0014"/>
    <n v="101"/>
    <n v="0.25"/>
    <n v="20225250"/>
    <s v="SO0197-PD0014"/>
    <s v="1 Set Futsalball"/>
    <s v="Futsal"/>
    <s v="1 Set Futsalball"/>
    <n v="101"/>
    <x v="4"/>
  </r>
  <r>
    <s v="SO0197"/>
    <d v="2020-08-02T00:00:00"/>
    <s v="PD0001"/>
    <n v="148"/>
    <n v="0.19"/>
    <n v="29850120.000000004"/>
    <s v="SO0197-PD0001"/>
    <s v="1 Set Fishing Equipment"/>
    <s v="Fishing Equipment"/>
    <s v="1 Set Fishing Equipment"/>
    <n v="148"/>
    <x v="4"/>
  </r>
  <r>
    <s v="SO0197"/>
    <d v="2020-08-02T00:00:00"/>
    <s v="PD0017"/>
    <n v="110"/>
    <n v="0.05"/>
    <n v="276925000"/>
    <s v="SO0197-PD0017"/>
    <s v="Bench Press"/>
    <s v="Gym &amp; Fitness"/>
    <s v="Bench Press"/>
    <n v="110"/>
    <x v="4"/>
  </r>
  <r>
    <s v="SO0198"/>
    <d v="2020-08-02T00:00:00"/>
    <s v="PD0005"/>
    <n v="37"/>
    <n v="0.22"/>
    <n v="63347700"/>
    <s v="SO0198-PD0005"/>
    <s v="Stick Golf Wedge"/>
    <s v="Golf"/>
    <s v="Stick Golf Wedge"/>
    <n v="37"/>
    <x v="4"/>
  </r>
  <r>
    <s v="SO0198"/>
    <d v="2020-08-02T00:00:00"/>
    <s v="PD0009"/>
    <n v="42"/>
    <n v="0.19"/>
    <n v="4388580"/>
    <s v="SO0198-PD0009"/>
    <s v="Tracking Pole"/>
    <s v="Hiking &amp; Camping"/>
    <s v="Tracking Pole"/>
    <n v="42"/>
    <x v="4"/>
  </r>
  <r>
    <s v="SO0199"/>
    <d v="2020-08-03T00:00:00"/>
    <s v="PD0017"/>
    <n v="127"/>
    <n v="0.11"/>
    <n v="299529500"/>
    <s v="SO0199-PD0017"/>
    <s v="Bench Press"/>
    <s v="Gym &amp; Fitness"/>
    <s v="Bench Press"/>
    <n v="127"/>
    <x v="4"/>
  </r>
  <r>
    <s v="SO0199"/>
    <d v="2020-08-03T00:00:00"/>
    <s v="PD0001"/>
    <n v="105"/>
    <n v="0.19"/>
    <n v="21177450"/>
    <s v="SO0199-PD0001"/>
    <s v="1 Set Fishing Equipment"/>
    <s v="Fishing Equipment"/>
    <s v="1 Set Fishing Equipment"/>
    <n v="105"/>
    <x v="4"/>
  </r>
  <r>
    <s v="SO0199"/>
    <d v="2020-08-03T00:00:00"/>
    <s v="PD0006"/>
    <n v="67"/>
    <n v="0.11"/>
    <n v="12462670"/>
    <s v="SO0199-PD0006"/>
    <s v="1 set Golf Ball"/>
    <s v="Golf"/>
    <s v="1 set Golf Ball"/>
    <n v="67"/>
    <x v="4"/>
  </r>
  <r>
    <s v="SO0199"/>
    <d v="2020-08-03T00:00:00"/>
    <s v="PD0009"/>
    <n v="141"/>
    <n v="0.21"/>
    <n v="14369310"/>
    <s v="SO0199-PD0009"/>
    <s v="Tracking Pole"/>
    <s v="Hiking &amp; Camping"/>
    <s v="Tracking Pole"/>
    <n v="141"/>
    <x v="4"/>
  </r>
  <r>
    <s v="SO0199"/>
    <d v="2020-08-03T00:00:00"/>
    <s v="PD0019"/>
    <n v="134"/>
    <n v="0.18"/>
    <n v="280084120"/>
    <s v="SO0199-PD0019"/>
    <s v="Treadmill"/>
    <s v="Gym &amp; Fitness"/>
    <s v="Treadmill"/>
    <n v="134"/>
    <x v="4"/>
  </r>
  <r>
    <s v="SO0199"/>
    <d v="2020-08-03T00:00:00"/>
    <s v="PD0015"/>
    <n v="96"/>
    <n v="0.25"/>
    <n v="9784800"/>
    <s v="SO0199-PD0015"/>
    <s v="Abs Roller"/>
    <s v="Gym &amp; Fitness"/>
    <s v="Abs Roller"/>
    <n v="96"/>
    <x v="4"/>
  </r>
  <r>
    <s v="SO0200"/>
    <d v="2020-08-04T00:00:00"/>
    <s v="PD0009"/>
    <n v="25"/>
    <n v="7.0000000000000007E-2"/>
    <n v="2999250"/>
    <s v="SO0200-PD0009"/>
    <s v="Tracking Pole"/>
    <s v="Hiking &amp; Camping"/>
    <s v="Tracking Pole"/>
    <n v="25"/>
    <x v="4"/>
  </r>
  <r>
    <s v="SO0200"/>
    <d v="2020-08-04T00:00:00"/>
    <s v="PD0003"/>
    <n v="82"/>
    <n v="0.2"/>
    <n v="61073600"/>
    <s v="SO0200-PD0003"/>
    <s v="Stick Billiard"/>
    <s v="Billiard"/>
    <s v="Stick Billiard"/>
    <n v="82"/>
    <x v="4"/>
  </r>
  <r>
    <s v="SO0200"/>
    <d v="2020-08-04T00:00:00"/>
    <s v="PD0010"/>
    <n v="33"/>
    <n v="0.16"/>
    <n v="9009000"/>
    <s v="SO0200-PD0010"/>
    <s v="Hiking Shoes"/>
    <s v="Hiking &amp; Camping"/>
    <s v="Hiking Shoes"/>
    <n v="33"/>
    <x v="4"/>
  </r>
  <r>
    <s v="SO0200"/>
    <d v="2020-08-04T00:00:00"/>
    <s v="PD0013"/>
    <n v="54"/>
    <n v="0.16"/>
    <n v="21727440"/>
    <s v="SO0200-PD0013"/>
    <s v="1 Set Basketball"/>
    <s v="Basketball"/>
    <s v="1 Set Basketball"/>
    <n v="54"/>
    <x v="4"/>
  </r>
  <r>
    <s v="SO0201"/>
    <d v="2020-08-05T00:00:00"/>
    <s v="PD0010"/>
    <n v="59"/>
    <n v="0.05"/>
    <n v="18216250"/>
    <s v="SO0201-PD0010"/>
    <s v="Hiking Shoes"/>
    <s v="Hiking &amp; Camping"/>
    <s v="Hiking Shoes"/>
    <n v="59"/>
    <x v="0"/>
  </r>
  <r>
    <s v="SO0201"/>
    <d v="2020-08-05T00:00:00"/>
    <s v="PD0019"/>
    <n v="41"/>
    <n v="0.2"/>
    <n v="83607200"/>
    <s v="SO0201-PD0019"/>
    <s v="Treadmill"/>
    <s v="Gym &amp; Fitness"/>
    <s v="Treadmill"/>
    <n v="41"/>
    <x v="0"/>
  </r>
  <r>
    <s v="SO0202"/>
    <d v="2020-08-05T00:00:00"/>
    <s v="PD0020"/>
    <n v="77"/>
    <n v="0.23"/>
    <n v="19032090"/>
    <s v="SO0202-PD0020"/>
    <s v="Heavy bag"/>
    <s v="Gym &amp; Fitness"/>
    <s v="Heavy bag"/>
    <n v="77"/>
    <x v="4"/>
  </r>
  <r>
    <s v="SO0202"/>
    <d v="2020-08-05T00:00:00"/>
    <s v="PD0009"/>
    <n v="108"/>
    <n v="0.12"/>
    <n v="12260160"/>
    <s v="SO0202-PD0009"/>
    <s v="Tracking Pole"/>
    <s v="Hiking &amp; Camping"/>
    <s v="Tracking Pole"/>
    <n v="108"/>
    <x v="4"/>
  </r>
  <r>
    <s v="SO0202"/>
    <d v="2020-08-05T00:00:00"/>
    <s v="PD0006"/>
    <n v="78"/>
    <n v="0.06"/>
    <n v="15323880"/>
    <s v="SO0202-PD0006"/>
    <s v="1 set Golf Ball"/>
    <s v="Golf"/>
    <s v="1 set Golf Ball"/>
    <n v="78"/>
    <x v="4"/>
  </r>
  <r>
    <s v="SO0203"/>
    <d v="2020-08-06T00:00:00"/>
    <s v="PD0012"/>
    <n v="103"/>
    <n v="0.11"/>
    <n v="516927130"/>
    <s v="SO0203-PD0012"/>
    <s v="Road Bike"/>
    <s v="Bicycle"/>
    <s v="Road Bike"/>
    <n v="103"/>
    <x v="4"/>
  </r>
  <r>
    <s v="SO0203"/>
    <d v="2020-08-06T00:00:00"/>
    <s v="PD0013"/>
    <n v="37"/>
    <n v="0.17"/>
    <n v="14710090"/>
    <s v="SO0203-PD0013"/>
    <s v="1 Set Basketball"/>
    <s v="Basketball"/>
    <s v="1 Set Basketball"/>
    <n v="37"/>
    <x v="4"/>
  </r>
  <r>
    <s v="SO0203"/>
    <d v="2020-08-06T00:00:00"/>
    <s v="PD0018"/>
    <n v="35"/>
    <n v="0.24"/>
    <n v="14151200"/>
    <s v="SO0203-PD0018"/>
    <s v="Dumbell Set"/>
    <s v="Gym &amp; Fitness"/>
    <s v="Dumbell Set"/>
    <n v="35"/>
    <x v="4"/>
  </r>
  <r>
    <s v="SO0203"/>
    <d v="2020-08-06T00:00:00"/>
    <s v="PD0001"/>
    <n v="66"/>
    <n v="0.09"/>
    <n v="14954940"/>
    <s v="SO0203-PD0001"/>
    <s v="1 Set Fishing Equipment"/>
    <s v="Fishing Equipment"/>
    <s v="1 Set Fishing Equipment"/>
    <n v="66"/>
    <x v="4"/>
  </r>
  <r>
    <s v="SO0204"/>
    <d v="2020-08-06T00:00:00"/>
    <s v="PD0004"/>
    <n v="120"/>
    <n v="0.1"/>
    <n v="23760000"/>
    <s v="SO0204-PD0004"/>
    <s v="Stick Billiard Bag"/>
    <s v="Billiard"/>
    <s v="Stick Billiard Bag"/>
    <n v="120"/>
    <x v="2"/>
  </r>
  <r>
    <s v="SO0204"/>
    <d v="2020-08-06T00:00:00"/>
    <s v="PD0007"/>
    <n v="130"/>
    <n v="0.22"/>
    <n v="324480000"/>
    <s v="SO0204-PD0007"/>
    <s v="Stick Golf Bag"/>
    <s v="Golf"/>
    <s v="Stick Golf Bag"/>
    <n v="130"/>
    <x v="2"/>
  </r>
  <r>
    <s v="SO0204"/>
    <d v="2020-08-06T00:00:00"/>
    <s v="PD0008"/>
    <n v="114"/>
    <n v="0.15"/>
    <n v="14438100"/>
    <s v="SO0204-PD0008"/>
    <s v="Sunglasses"/>
    <s v="Outdoors Sport"/>
    <s v="Sunglasses"/>
    <n v="114"/>
    <x v="2"/>
  </r>
  <r>
    <s v="SO0205"/>
    <d v="2020-08-08T00:00:00"/>
    <s v="PD0012"/>
    <n v="100"/>
    <n v="0.15"/>
    <n v="479315000"/>
    <s v="SO0205-PD0012"/>
    <s v="Road Bike"/>
    <s v="Bicycle"/>
    <s v="Road Bike"/>
    <n v="100"/>
    <x v="4"/>
  </r>
  <r>
    <s v="SO0205"/>
    <d v="2020-08-08T00:00:00"/>
    <s v="PD0017"/>
    <n v="107"/>
    <n v="0.24"/>
    <n v="215498000"/>
    <s v="SO0205-PD0017"/>
    <s v="Bench Press"/>
    <s v="Gym &amp; Fitness"/>
    <s v="Bench Press"/>
    <n v="107"/>
    <x v="4"/>
  </r>
  <r>
    <s v="SO0205"/>
    <d v="2020-08-08T00:00:00"/>
    <s v="PD0013"/>
    <n v="92"/>
    <n v="0.13"/>
    <n v="38339160"/>
    <s v="SO0205-PD0013"/>
    <s v="1 Set Basketball"/>
    <s v="Basketball"/>
    <s v="1 Set Basketball"/>
    <n v="92"/>
    <x v="4"/>
  </r>
  <r>
    <s v="SO0206"/>
    <d v="2020-08-08T00:00:00"/>
    <s v="PD0007"/>
    <n v="78"/>
    <n v="0.15"/>
    <n v="212160000"/>
    <s v="SO0206-PD0007"/>
    <s v="Stick Golf Bag"/>
    <s v="Golf"/>
    <s v="Stick Golf Bag"/>
    <n v="78"/>
    <x v="4"/>
  </r>
  <r>
    <s v="SO0206"/>
    <d v="2020-08-08T00:00:00"/>
    <s v="PD0014"/>
    <n v="87"/>
    <n v="0.08"/>
    <n v="21370680"/>
    <s v="SO0206-PD0014"/>
    <s v="1 Set Futsalball"/>
    <s v="Futsal"/>
    <s v="1 Set Futsalball"/>
    <n v="87"/>
    <x v="4"/>
  </r>
  <r>
    <s v="SO0206"/>
    <d v="2020-08-08T00:00:00"/>
    <s v="PD0004"/>
    <n v="57"/>
    <n v="0.13"/>
    <n v="10909800"/>
    <s v="SO0206-PD0004"/>
    <s v="Stick Billiard Bag"/>
    <s v="Billiard"/>
    <s v="Stick Billiard Bag"/>
    <n v="57"/>
    <x v="4"/>
  </r>
  <r>
    <s v="SO0206"/>
    <d v="2020-08-08T00:00:00"/>
    <s v="PD0020"/>
    <n v="107"/>
    <n v="0.24"/>
    <n v="26103720"/>
    <s v="SO0206-PD0020"/>
    <s v="Heavy bag"/>
    <s v="Gym &amp; Fitness"/>
    <s v="Heavy bag"/>
    <n v="107"/>
    <x v="4"/>
  </r>
  <r>
    <s v="SO0206"/>
    <d v="2020-08-08T00:00:00"/>
    <s v="PD0009"/>
    <n v="137"/>
    <n v="0.18"/>
    <n v="14491860.000000002"/>
    <s v="SO0206-PD0009"/>
    <s v="Tracking Pole"/>
    <s v="Hiking &amp; Camping"/>
    <s v="Tracking Pole"/>
    <n v="137"/>
    <x v="4"/>
  </r>
  <r>
    <s v="SO0207"/>
    <d v="2020-08-09T00:00:00"/>
    <s v="PD0005"/>
    <n v="41"/>
    <n v="0.12"/>
    <n v="79195600"/>
    <s v="SO0207-PD0005"/>
    <s v="Stick Golf Wedge"/>
    <s v="Golf"/>
    <s v="Stick Golf Wedge"/>
    <n v="41"/>
    <x v="1"/>
  </r>
  <r>
    <s v="SO0207"/>
    <d v="2020-08-09T00:00:00"/>
    <s v="PD0017"/>
    <n v="47"/>
    <n v="0.11"/>
    <n v="110849500"/>
    <s v="SO0207-PD0017"/>
    <s v="Bench Press"/>
    <s v="Gym &amp; Fitness"/>
    <s v="Bench Press"/>
    <n v="47"/>
    <x v="1"/>
  </r>
  <r>
    <s v="SO0208"/>
    <d v="2020-08-10T00:00:00"/>
    <s v="PD0020"/>
    <n v="113"/>
    <n v="0.06"/>
    <n v="34096620"/>
    <s v="SO0208-PD0020"/>
    <s v="Heavy bag"/>
    <s v="Gym &amp; Fitness"/>
    <s v="Heavy bag"/>
    <n v="113"/>
    <x v="3"/>
  </r>
  <r>
    <s v="SO0208"/>
    <d v="2020-08-10T00:00:00"/>
    <s v="PD0013"/>
    <n v="54"/>
    <n v="0.1"/>
    <n v="23279400"/>
    <s v="SO0208-PD0013"/>
    <s v="1 Set Basketball"/>
    <s v="Basketball"/>
    <s v="1 Set Basketball"/>
    <n v="54"/>
    <x v="3"/>
  </r>
  <r>
    <s v="SO0208"/>
    <d v="2020-08-10T00:00:00"/>
    <s v="PD0001"/>
    <n v="118"/>
    <n v="0.08"/>
    <n v="27031440"/>
    <s v="SO0208-PD0001"/>
    <s v="1 Set Fishing Equipment"/>
    <s v="Fishing Equipment"/>
    <s v="1 Set Fishing Equipment"/>
    <n v="118"/>
    <x v="3"/>
  </r>
  <r>
    <s v="SO0209"/>
    <d v="2020-08-11T00:00:00"/>
    <s v="PD0018"/>
    <n v="99"/>
    <n v="0.25"/>
    <n v="39501000"/>
    <s v="SO0209-PD0018"/>
    <s v="Dumbell Set"/>
    <s v="Gym &amp; Fitness"/>
    <s v="Dumbell Set"/>
    <n v="99"/>
    <x v="4"/>
  </r>
  <r>
    <s v="SO0209"/>
    <d v="2020-08-11T00:00:00"/>
    <s v="PD0020"/>
    <n v="25"/>
    <n v="0.16"/>
    <n v="6741000"/>
    <s v="SO0209-PD0020"/>
    <s v="Heavy bag"/>
    <s v="Gym &amp; Fitness"/>
    <s v="Heavy bag"/>
    <n v="25"/>
    <x v="4"/>
  </r>
  <r>
    <s v="SO0210"/>
    <d v="2020-08-12T00:00:00"/>
    <s v="PD0008"/>
    <n v="64"/>
    <n v="0.11"/>
    <n v="8487040"/>
    <s v="SO0210-PD0008"/>
    <s v="Sunglasses"/>
    <s v="Outdoors Sport"/>
    <s v="Sunglasses"/>
    <n v="64"/>
    <x v="4"/>
  </r>
  <r>
    <s v="SO0210"/>
    <d v="2020-08-12T00:00:00"/>
    <s v="PD0001"/>
    <n v="128"/>
    <n v="0.1"/>
    <n v="28684800"/>
    <s v="SO0210-PD0001"/>
    <s v="1 Set Fishing Equipment"/>
    <s v="Fishing Equipment"/>
    <s v="1 Set Fishing Equipment"/>
    <n v="128"/>
    <x v="4"/>
  </r>
  <r>
    <s v="SO0211"/>
    <d v="2020-08-12T00:00:00"/>
    <s v="PD0013"/>
    <n v="28"/>
    <n v="0.17"/>
    <n v="11131960"/>
    <s v="SO0211-PD0013"/>
    <s v="1 Set Basketball"/>
    <s v="Basketball"/>
    <s v="1 Set Basketball"/>
    <n v="28"/>
    <x v="4"/>
  </r>
  <r>
    <s v="SO0211"/>
    <d v="2020-08-12T00:00:00"/>
    <s v="PD0008"/>
    <n v="29"/>
    <n v="0.11"/>
    <n v="3845690"/>
    <s v="SO0211-PD0008"/>
    <s v="Sunglasses"/>
    <s v="Outdoors Sport"/>
    <s v="Sunglasses"/>
    <n v="29"/>
    <x v="4"/>
  </r>
  <r>
    <s v="SO0211"/>
    <d v="2020-08-12T00:00:00"/>
    <s v="PD0017"/>
    <n v="60"/>
    <n v="0.16"/>
    <n v="133560000"/>
    <s v="SO0211-PD0017"/>
    <s v="Bench Press"/>
    <s v="Gym &amp; Fitness"/>
    <s v="Bench Press"/>
    <n v="60"/>
    <x v="4"/>
  </r>
  <r>
    <s v="SO0213"/>
    <d v="2020-08-17T00:00:00"/>
    <s v="PD0013"/>
    <n v="133"/>
    <n v="0.14000000000000001"/>
    <n v="54788020"/>
    <s v="SO0213-PD0013"/>
    <s v="1 Set Basketball"/>
    <s v="Basketball"/>
    <s v="1 Set Basketball"/>
    <n v="133"/>
    <x v="0"/>
  </r>
  <r>
    <s v="SO0213"/>
    <d v="2020-08-17T00:00:00"/>
    <s v="PD0012"/>
    <n v="72"/>
    <n v="0.05"/>
    <n v="385707600"/>
    <s v="SO0213-PD0012"/>
    <s v="Road Bike"/>
    <s v="Bicycle"/>
    <s v="Road Bike"/>
    <n v="72"/>
    <x v="0"/>
  </r>
  <r>
    <s v="SO0213"/>
    <d v="2020-08-17T00:00:00"/>
    <s v="PD0006"/>
    <n v="141"/>
    <n v="0.12"/>
    <n v="25932720"/>
    <s v="SO0213-PD0006"/>
    <s v="1 set Golf Ball"/>
    <s v="Golf"/>
    <s v="1 set Golf Ball"/>
    <n v="141"/>
    <x v="0"/>
  </r>
  <r>
    <s v="SO0213"/>
    <d v="2020-08-17T00:00:00"/>
    <s v="PD0020"/>
    <n v="85"/>
    <n v="0.15"/>
    <n v="23192250"/>
    <s v="SO0213-PD0020"/>
    <s v="Heavy bag"/>
    <s v="Gym &amp; Fitness"/>
    <s v="Heavy bag"/>
    <n v="85"/>
    <x v="0"/>
  </r>
  <r>
    <s v="SO0214"/>
    <d v="2020-08-18T00:00:00"/>
    <s v="PD0012"/>
    <n v="57"/>
    <n v="0.19"/>
    <n v="260352630.00000003"/>
    <s v="SO0214-PD0012"/>
    <s v="Road Bike"/>
    <s v="Bicycle"/>
    <s v="Road Bike"/>
    <n v="57"/>
    <x v="4"/>
  </r>
  <r>
    <s v="SO0214"/>
    <d v="2020-08-18T00:00:00"/>
    <s v="PD0011"/>
    <n v="33"/>
    <n v="0.11"/>
    <n v="69283830"/>
    <s v="SO0214-PD0011"/>
    <s v="Mountain Bike"/>
    <s v="Bicycle"/>
    <s v="Mountain Bike"/>
    <n v="33"/>
    <x v="4"/>
  </r>
  <r>
    <s v="SO0214"/>
    <d v="2020-08-18T00:00:00"/>
    <s v="PD0007"/>
    <n v="38"/>
    <n v="0.06"/>
    <n v="114304000"/>
    <s v="SO0214-PD0007"/>
    <s v="Stick Golf Bag"/>
    <s v="Golf"/>
    <s v="Stick Golf Bag"/>
    <n v="38"/>
    <x v="4"/>
  </r>
  <r>
    <s v="SO0215"/>
    <d v="2020-08-18T00:00:00"/>
    <s v="PD0001"/>
    <n v="138"/>
    <n v="0.08"/>
    <n v="31613040"/>
    <s v="SO0215-PD0001"/>
    <s v="1 Set Fishing Equipment"/>
    <s v="Fishing Equipment"/>
    <s v="1 Set Fishing Equipment"/>
    <n v="138"/>
    <x v="4"/>
  </r>
  <r>
    <s v="SO0215"/>
    <d v="2020-08-18T00:00:00"/>
    <s v="PD0009"/>
    <n v="27"/>
    <n v="0.05"/>
    <n v="3308850"/>
    <s v="SO0215-PD0009"/>
    <s v="Tracking Pole"/>
    <s v="Hiking &amp; Camping"/>
    <s v="Tracking Pole"/>
    <n v="27"/>
    <x v="4"/>
  </r>
  <r>
    <s v="SO0215"/>
    <d v="2020-08-18T00:00:00"/>
    <s v="PD0003"/>
    <n v="129"/>
    <n v="0.21"/>
    <n v="94878210"/>
    <s v="SO0215-PD0003"/>
    <s v="Stick Billiard"/>
    <s v="Billiard"/>
    <s v="Stick Billiard"/>
    <n v="129"/>
    <x v="4"/>
  </r>
  <r>
    <s v="SO0215"/>
    <d v="2020-08-18T00:00:00"/>
    <s v="PD0019"/>
    <n v="56"/>
    <n v="0.19"/>
    <n v="115622640.00000001"/>
    <s v="SO0215-PD0019"/>
    <s v="Treadmill"/>
    <s v="Gym &amp; Fitness"/>
    <s v="Treadmill"/>
    <n v="56"/>
    <x v="4"/>
  </r>
  <r>
    <s v="SO0215"/>
    <d v="2020-08-18T00:00:00"/>
    <s v="PD0011"/>
    <n v="32"/>
    <n v="0.18"/>
    <n v="61900160.000000007"/>
    <s v="SO0215-PD0011"/>
    <s v="Mountain Bike"/>
    <s v="Bicycle"/>
    <s v="Mountain Bike"/>
    <n v="32"/>
    <x v="4"/>
  </r>
  <r>
    <s v="SO0215"/>
    <d v="2020-08-18T00:00:00"/>
    <s v="PD0010"/>
    <n v="97"/>
    <n v="0.13"/>
    <n v="27426750"/>
    <s v="SO0215-PD0010"/>
    <s v="Hiking Shoes"/>
    <s v="Hiking &amp; Camping"/>
    <s v="Hiking Shoes"/>
    <n v="97"/>
    <x v="4"/>
  </r>
  <r>
    <s v="SO0216"/>
    <d v="2020-08-18T00:00:00"/>
    <s v="PD0016"/>
    <n v="40"/>
    <n v="0.23"/>
    <n v="8223600"/>
    <s v="SO0216-PD0016"/>
    <s v="Pull Up Bar"/>
    <s v="Gym &amp; Fitness"/>
    <s v="Pull Up Bar"/>
    <n v="40"/>
    <x v="4"/>
  </r>
  <r>
    <s v="SO0216"/>
    <d v="2020-08-18T00:00:00"/>
    <s v="PD0020"/>
    <n v="47"/>
    <n v="0.13"/>
    <n v="13125690"/>
    <s v="SO0216-PD0020"/>
    <s v="Heavy bag"/>
    <s v="Gym &amp; Fitness"/>
    <s v="Heavy bag"/>
    <n v="47"/>
    <x v="4"/>
  </r>
  <r>
    <s v="SO0216"/>
    <d v="2020-08-18T00:00:00"/>
    <s v="PD0003"/>
    <n v="135"/>
    <n v="0.2"/>
    <n v="100548000"/>
    <s v="SO0216-PD0003"/>
    <s v="Stick Billiard"/>
    <s v="Billiard"/>
    <s v="Stick Billiard"/>
    <n v="135"/>
    <x v="4"/>
  </r>
  <r>
    <s v="SO0217"/>
    <d v="2020-08-18T00:00:00"/>
    <s v="PD0002"/>
    <n v="46"/>
    <n v="0.17"/>
    <n v="763600"/>
    <s v="SO0217-PD0002"/>
    <s v="Fishing soft lure"/>
    <s v="Fishing Equipment"/>
    <s v="Fishing soft lure"/>
    <n v="46"/>
    <x v="4"/>
  </r>
  <r>
    <s v="SO0217"/>
    <d v="2020-08-18T00:00:00"/>
    <s v="PD0006"/>
    <n v="51"/>
    <n v="0.11"/>
    <n v="9486510"/>
    <s v="SO0217-PD0006"/>
    <s v="1 set Golf Ball"/>
    <s v="Golf"/>
    <s v="1 set Golf Ball"/>
    <n v="51"/>
    <x v="4"/>
  </r>
  <r>
    <s v="SO0218"/>
    <d v="2020-08-19T00:00:00"/>
    <s v="PD0003"/>
    <n v="60"/>
    <n v="0.08"/>
    <n v="51391200"/>
    <s v="SO0218-PD0003"/>
    <s v="Stick Billiard"/>
    <s v="Billiard"/>
    <s v="Stick Billiard"/>
    <n v="60"/>
    <x v="2"/>
  </r>
  <r>
    <s v="SO0219"/>
    <d v="2020-08-20T00:00:00"/>
    <s v="PD0003"/>
    <n v="93"/>
    <n v="0.17"/>
    <n v="71863890"/>
    <s v="SO0219-PD0003"/>
    <s v="Stick Billiard"/>
    <s v="Billiard"/>
    <s v="Stick Billiard"/>
    <n v="93"/>
    <x v="2"/>
  </r>
  <r>
    <s v="SO0219"/>
    <d v="2020-08-20T00:00:00"/>
    <s v="PD0005"/>
    <n v="85"/>
    <n v="0.05"/>
    <n v="177246250"/>
    <s v="SO0219-PD0005"/>
    <s v="Stick Golf Wedge"/>
    <s v="Golf"/>
    <s v="Stick Golf Wedge"/>
    <n v="85"/>
    <x v="2"/>
  </r>
  <r>
    <s v="SO0219"/>
    <d v="2020-08-20T00:00:00"/>
    <s v="PD0008"/>
    <n v="142"/>
    <n v="0.1"/>
    <n v="19042200"/>
    <s v="SO0219-PD0008"/>
    <s v="Sunglasses"/>
    <s v="Outdoors Sport"/>
    <s v="Sunglasses"/>
    <n v="142"/>
    <x v="2"/>
  </r>
  <r>
    <s v="SO0220"/>
    <d v="2020-08-20T00:00:00"/>
    <s v="PD0005"/>
    <n v="41"/>
    <n v="0.22"/>
    <n v="70196100"/>
    <s v="SO0220-PD0005"/>
    <s v="Stick Golf Wedge"/>
    <s v="Golf"/>
    <s v="Stick Golf Wedge"/>
    <n v="41"/>
    <x v="0"/>
  </r>
  <r>
    <s v="SO0220"/>
    <d v="2020-08-20T00:00:00"/>
    <s v="PD0007"/>
    <n v="146"/>
    <n v="0.23"/>
    <n v="359744000"/>
    <s v="SO0220-PD0007"/>
    <s v="Stick Golf Bag"/>
    <s v="Golf"/>
    <s v="Stick Golf Bag"/>
    <n v="146"/>
    <x v="0"/>
  </r>
  <r>
    <s v="SO0221"/>
    <d v="2020-08-20T00:00:00"/>
    <s v="PD0008"/>
    <n v="52"/>
    <n v="7.0000000000000007E-2"/>
    <n v="7205639.9999999991"/>
    <s v="SO0221-PD0008"/>
    <s v="Sunglasses"/>
    <s v="Outdoors Sport"/>
    <s v="Sunglasses"/>
    <n v="52"/>
    <x v="0"/>
  </r>
  <r>
    <s v="SO0221"/>
    <d v="2020-08-20T00:00:00"/>
    <s v="PD0001"/>
    <n v="114"/>
    <n v="0.25"/>
    <n v="21289500"/>
    <s v="SO0221-PD0001"/>
    <s v="1 Set Fishing Equipment"/>
    <s v="Fishing Equipment"/>
    <s v="1 Set Fishing Equipment"/>
    <n v="114"/>
    <x v="0"/>
  </r>
  <r>
    <s v="SO0222"/>
    <d v="2020-08-21T00:00:00"/>
    <s v="PD0018"/>
    <n v="32"/>
    <n v="0.24"/>
    <n v="12938240"/>
    <s v="SO0222-PD0018"/>
    <s v="Dumbell Set"/>
    <s v="Gym &amp; Fitness"/>
    <s v="Dumbell Set"/>
    <n v="32"/>
    <x v="4"/>
  </r>
  <r>
    <s v="SO0222"/>
    <d v="2020-08-21T00:00:00"/>
    <s v="PD0013"/>
    <n v="35"/>
    <n v="0.14000000000000001"/>
    <n v="14417900"/>
    <s v="SO0222-PD0013"/>
    <s v="1 Set Basketball"/>
    <s v="Basketball"/>
    <s v="1 Set Basketball"/>
    <n v="35"/>
    <x v="4"/>
  </r>
  <r>
    <s v="SO0222"/>
    <d v="2020-08-21T00:00:00"/>
    <s v="PD0012"/>
    <n v="64"/>
    <n v="0.21"/>
    <n v="285107840"/>
    <s v="SO0222-PD0012"/>
    <s v="Road Bike"/>
    <s v="Bicycle"/>
    <s v="Road Bike"/>
    <n v="64"/>
    <x v="4"/>
  </r>
  <r>
    <s v="SO0223"/>
    <d v="2020-08-22T00:00:00"/>
    <s v="PD0003"/>
    <n v="130"/>
    <n v="0.25"/>
    <n v="90772500"/>
    <s v="SO0223-PD0003"/>
    <s v="Stick Billiard"/>
    <s v="Billiard"/>
    <s v="Stick Billiard"/>
    <n v="130"/>
    <x v="1"/>
  </r>
  <r>
    <s v="SO0223"/>
    <d v="2020-08-22T00:00:00"/>
    <s v="PD0009"/>
    <n v="65"/>
    <n v="0.13"/>
    <n v="7294950"/>
    <s v="SO0223-PD0009"/>
    <s v="Tracking Pole"/>
    <s v="Hiking &amp; Camping"/>
    <s v="Tracking Pole"/>
    <n v="65"/>
    <x v="1"/>
  </r>
  <r>
    <s v="SO0223"/>
    <d v="2020-08-22T00:00:00"/>
    <s v="PD0017"/>
    <n v="106"/>
    <n v="0.15"/>
    <n v="238765000"/>
    <s v="SO0223-PD0017"/>
    <s v="Bench Press"/>
    <s v="Gym &amp; Fitness"/>
    <s v="Bench Press"/>
    <n v="106"/>
    <x v="1"/>
  </r>
  <r>
    <s v="SO0223"/>
    <d v="2020-08-22T00:00:00"/>
    <s v="PD0019"/>
    <n v="143"/>
    <n v="0.05"/>
    <n v="346281650"/>
    <s v="SO0223-PD0019"/>
    <s v="Treadmill"/>
    <s v="Gym &amp; Fitness"/>
    <s v="Treadmill"/>
    <n v="143"/>
    <x v="1"/>
  </r>
  <r>
    <s v="SO0223"/>
    <d v="2020-08-22T00:00:00"/>
    <s v="PD0020"/>
    <n v="64"/>
    <n v="0.23"/>
    <n v="15818880"/>
    <s v="SO0223-PD0020"/>
    <s v="Heavy bag"/>
    <s v="Gym &amp; Fitness"/>
    <s v="Heavy bag"/>
    <n v="64"/>
    <x v="1"/>
  </r>
  <r>
    <s v="SO0224"/>
    <d v="2020-08-22T00:00:00"/>
    <s v="PD0015"/>
    <n v="129"/>
    <n v="0.1"/>
    <n v="15777990"/>
    <s v="SO0224-PD0015"/>
    <s v="Abs Roller"/>
    <s v="Gym &amp; Fitness"/>
    <s v="Abs Roller"/>
    <n v="129"/>
    <x v="4"/>
  </r>
  <r>
    <s v="SO0225"/>
    <d v="2020-08-23T00:00:00"/>
    <s v="PD0004"/>
    <n v="52"/>
    <n v="0.13"/>
    <n v="9952800"/>
    <s v="SO0225-PD0004"/>
    <s v="Stick Billiard Bag"/>
    <s v="Billiard"/>
    <s v="Stick Billiard Bag"/>
    <n v="52"/>
    <x v="1"/>
  </r>
  <r>
    <s v="SO0225"/>
    <d v="2020-08-23T00:00:00"/>
    <s v="PD0013"/>
    <n v="139"/>
    <n v="0.25"/>
    <n v="49935750"/>
    <s v="SO0225-PD0013"/>
    <s v="1 Set Basketball"/>
    <s v="Basketball"/>
    <s v="1 Set Basketball"/>
    <n v="139"/>
    <x v="1"/>
  </r>
  <r>
    <s v="SO0225"/>
    <d v="2020-08-23T00:00:00"/>
    <s v="PD0003"/>
    <n v="103"/>
    <n v="0.14000000000000001"/>
    <n v="82467980"/>
    <s v="SO0225-PD0003"/>
    <s v="Stick Billiard"/>
    <s v="Billiard"/>
    <s v="Stick Billiard"/>
    <n v="103"/>
    <x v="1"/>
  </r>
  <r>
    <s v="SO0225"/>
    <d v="2020-08-23T00:00:00"/>
    <s v="PD0008"/>
    <n v="42"/>
    <n v="0.11"/>
    <n v="5569620"/>
    <s v="SO0225-PD0008"/>
    <s v="Sunglasses"/>
    <s v="Outdoors Sport"/>
    <s v="Sunglasses"/>
    <n v="42"/>
    <x v="1"/>
  </r>
  <r>
    <s v="SO0225"/>
    <d v="2020-08-23T00:00:00"/>
    <s v="PD0006"/>
    <n v="91"/>
    <n v="0.09"/>
    <n v="17307290"/>
    <s v="SO0225-PD0006"/>
    <s v="1 set Golf Ball"/>
    <s v="Golf"/>
    <s v="1 set Golf Ball"/>
    <n v="91"/>
    <x v="1"/>
  </r>
  <r>
    <s v="SO0226"/>
    <d v="2020-08-24T00:00:00"/>
    <s v="PD0008"/>
    <n v="135"/>
    <n v="0.23"/>
    <n v="15488550"/>
    <s v="SO0226-PD0008"/>
    <s v="Sunglasses"/>
    <s v="Outdoors Sport"/>
    <s v="Sunglasses"/>
    <n v="135"/>
    <x v="0"/>
  </r>
  <r>
    <s v="SO0226"/>
    <d v="2020-08-24T00:00:00"/>
    <s v="PD0016"/>
    <n v="36"/>
    <n v="0.18"/>
    <n v="7881840.0000000009"/>
    <s v="SO0226-PD0016"/>
    <s v="Pull Up Bar"/>
    <s v="Gym &amp; Fitness"/>
    <s v="Pull Up Bar"/>
    <n v="36"/>
    <x v="0"/>
  </r>
  <r>
    <s v="SO0226"/>
    <d v="2020-08-24T00:00:00"/>
    <s v="PD0001"/>
    <n v="79"/>
    <n v="0.22"/>
    <n v="15343380"/>
    <s v="SO0226-PD0001"/>
    <s v="1 Set Fishing Equipment"/>
    <s v="Fishing Equipment"/>
    <s v="1 Set Fishing Equipment"/>
    <n v="79"/>
    <x v="0"/>
  </r>
  <r>
    <s v="SO0226"/>
    <d v="2020-08-24T00:00:00"/>
    <s v="PD0017"/>
    <n v="66"/>
    <n v="0.19"/>
    <n v="141669000"/>
    <s v="SO0226-PD0017"/>
    <s v="Bench Press"/>
    <s v="Gym &amp; Fitness"/>
    <s v="Bench Press"/>
    <n v="66"/>
    <x v="0"/>
  </r>
  <r>
    <s v="SO0226"/>
    <d v="2020-08-24T00:00:00"/>
    <s v="PD0018"/>
    <n v="47"/>
    <n v="0.21"/>
    <n v="19753160"/>
    <s v="SO0226-PD0018"/>
    <s v="Dumbell Set"/>
    <s v="Gym &amp; Fitness"/>
    <s v="Dumbell Set"/>
    <n v="47"/>
    <x v="0"/>
  </r>
  <r>
    <s v="SO0227"/>
    <d v="2020-08-25T00:00:00"/>
    <s v="PD0010"/>
    <n v="47"/>
    <n v="7.0000000000000007E-2"/>
    <n v="14205749.999999998"/>
    <s v="SO0227-PD0010"/>
    <s v="Hiking Shoes"/>
    <s v="Hiking &amp; Camping"/>
    <s v="Hiking Shoes"/>
    <n v="47"/>
    <x v="1"/>
  </r>
  <r>
    <s v="SO0227"/>
    <d v="2020-08-25T00:00:00"/>
    <s v="PD0019"/>
    <n v="29"/>
    <n v="0.2"/>
    <n v="59136800"/>
    <s v="SO0227-PD0019"/>
    <s v="Treadmill"/>
    <s v="Gym &amp; Fitness"/>
    <s v="Treadmill"/>
    <n v="29"/>
    <x v="1"/>
  </r>
  <r>
    <s v="SO0228"/>
    <d v="2020-08-25T00:00:00"/>
    <s v="PD0007"/>
    <n v="49"/>
    <n v="0.06"/>
    <n v="147392000"/>
    <s v="SO0228-PD0007"/>
    <s v="Stick Golf Bag"/>
    <s v="Golf"/>
    <s v="Stick Golf Bag"/>
    <n v="49"/>
    <x v="0"/>
  </r>
  <r>
    <s v="SO0228"/>
    <d v="2020-08-25T00:00:00"/>
    <s v="PD0005"/>
    <n v="62"/>
    <n v="0.15"/>
    <n v="115676500"/>
    <s v="SO0228-PD0005"/>
    <s v="Stick Golf Wedge"/>
    <s v="Golf"/>
    <s v="Stick Golf Wedge"/>
    <n v="62"/>
    <x v="0"/>
  </r>
  <r>
    <s v="SO0228"/>
    <d v="2020-08-25T00:00:00"/>
    <s v="PD0002"/>
    <n v="131"/>
    <n v="0.09"/>
    <n v="2384200"/>
    <s v="SO0228-PD0002"/>
    <s v="Fishing soft lure"/>
    <s v="Fishing Equipment"/>
    <s v="Fishing soft lure"/>
    <n v="131"/>
    <x v="0"/>
  </r>
  <r>
    <s v="SO0228"/>
    <d v="2020-08-25T00:00:00"/>
    <s v="PD0019"/>
    <n v="96"/>
    <n v="0.18"/>
    <n v="200657280.00000003"/>
    <s v="SO0228-PD0019"/>
    <s v="Treadmill"/>
    <s v="Gym &amp; Fitness"/>
    <s v="Treadmill"/>
    <n v="96"/>
    <x v="0"/>
  </r>
  <r>
    <s v="SO0229"/>
    <d v="2020-08-27T00:00:00"/>
    <s v="PD0011"/>
    <n v="135"/>
    <n v="0.06"/>
    <n v="299357100"/>
    <s v="SO0229-PD0011"/>
    <s v="Mountain Bike"/>
    <s v="Bicycle"/>
    <s v="Mountain Bike"/>
    <n v="135"/>
    <x v="1"/>
  </r>
  <r>
    <s v="SO0229"/>
    <d v="2020-08-27T00:00:00"/>
    <s v="PD0018"/>
    <n v="112"/>
    <n v="0.22"/>
    <n v="46475520"/>
    <s v="SO0229-PD0018"/>
    <s v="Dumbell Set"/>
    <s v="Gym &amp; Fitness"/>
    <s v="Dumbell Set"/>
    <n v="112"/>
    <x v="1"/>
  </r>
  <r>
    <s v="SO0230"/>
    <d v="2020-08-27T00:00:00"/>
    <s v="PD0004"/>
    <n v="126"/>
    <n v="0.25"/>
    <n v="20790000"/>
    <s v="SO0230-PD0004"/>
    <s v="Stick Billiard Bag"/>
    <s v="Billiard"/>
    <s v="Stick Billiard Bag"/>
    <n v="126"/>
    <x v="2"/>
  </r>
  <r>
    <s v="SO0231"/>
    <d v="2020-08-28T00:00:00"/>
    <s v="PD0017"/>
    <n v="78"/>
    <n v="0.05"/>
    <n v="196365000"/>
    <s v="SO0231-PD0017"/>
    <s v="Bench Press"/>
    <s v="Gym &amp; Fitness"/>
    <s v="Bench Press"/>
    <n v="78"/>
    <x v="0"/>
  </r>
  <r>
    <s v="SO0231"/>
    <d v="2020-08-28T00:00:00"/>
    <s v="PD0006"/>
    <n v="111"/>
    <n v="0.17"/>
    <n v="19255170"/>
    <s v="SO0231-PD0006"/>
    <s v="1 set Golf Ball"/>
    <s v="Golf"/>
    <s v="1 set Golf Ball"/>
    <n v="111"/>
    <x v="0"/>
  </r>
  <r>
    <s v="SO0232"/>
    <d v="2020-09-02T00:00:00"/>
    <s v="PD0004"/>
    <n v="94"/>
    <n v="0.08"/>
    <n v="19025600"/>
    <s v="SO0232-PD0004"/>
    <s v="Stick Billiard Bag"/>
    <s v="Billiard"/>
    <s v="Stick Billiard Bag"/>
    <n v="94"/>
    <x v="4"/>
  </r>
  <r>
    <s v="SO0232"/>
    <d v="2020-09-02T00:00:00"/>
    <s v="PD0010"/>
    <n v="37"/>
    <n v="0.2"/>
    <n v="9620000"/>
    <s v="SO0232-PD0010"/>
    <s v="Hiking Shoes"/>
    <s v="Hiking &amp; Camping"/>
    <s v="Hiking Shoes"/>
    <n v="37"/>
    <x v="4"/>
  </r>
  <r>
    <s v="SO0233"/>
    <d v="2020-09-03T00:00:00"/>
    <s v="PD0013"/>
    <n v="125"/>
    <n v="0.08"/>
    <n v="55085000"/>
    <s v="SO0233-PD0013"/>
    <s v="1 Set Basketball"/>
    <s v="Basketball"/>
    <s v="1 Set Basketball"/>
    <n v="125"/>
    <x v="3"/>
  </r>
  <r>
    <s v="SO0234"/>
    <d v="2020-09-03T00:00:00"/>
    <s v="PD0013"/>
    <n v="66"/>
    <n v="0.09"/>
    <n v="28768740"/>
    <s v="SO0234-PD0013"/>
    <s v="1 Set Basketball"/>
    <s v="Basketball"/>
    <s v="1 Set Basketball"/>
    <n v="66"/>
    <x v="1"/>
  </r>
  <r>
    <s v="SO0234"/>
    <d v="2020-09-03T00:00:00"/>
    <s v="PD0011"/>
    <n v="37"/>
    <n v="0.08"/>
    <n v="80300360"/>
    <s v="SO0234-PD0011"/>
    <s v="Mountain Bike"/>
    <s v="Bicycle"/>
    <s v="Mountain Bike"/>
    <n v="37"/>
    <x v="1"/>
  </r>
  <r>
    <s v="SO0235"/>
    <d v="2020-09-05T00:00:00"/>
    <s v="PD0007"/>
    <n v="113"/>
    <n v="0.06"/>
    <n v="339904000"/>
    <s v="SO0235-PD0007"/>
    <s v="Stick Golf Bag"/>
    <s v="Golf"/>
    <s v="Stick Golf Bag"/>
    <n v="113"/>
    <x v="0"/>
  </r>
  <r>
    <s v="SO0236"/>
    <d v="2020-09-09T00:00:00"/>
    <s v="PD0018"/>
    <n v="97"/>
    <n v="0.25"/>
    <n v="38703000"/>
    <s v="SO0236-PD0018"/>
    <s v="Dumbell Set"/>
    <s v="Gym &amp; Fitness"/>
    <s v="Dumbell Set"/>
    <n v="97"/>
    <x v="2"/>
  </r>
  <r>
    <s v="SO0236"/>
    <d v="2020-09-09T00:00:00"/>
    <s v="PD0003"/>
    <n v="74"/>
    <n v="0.17"/>
    <n v="57182020"/>
    <s v="SO0236-PD0003"/>
    <s v="Stick Billiard"/>
    <s v="Billiard"/>
    <s v="Stick Billiard"/>
    <n v="74"/>
    <x v="2"/>
  </r>
  <r>
    <s v="SO0237"/>
    <d v="2020-09-09T00:00:00"/>
    <s v="PD0019"/>
    <n v="31"/>
    <n v="0.08"/>
    <n v="72697480"/>
    <s v="SO0237-PD0019"/>
    <s v="Treadmill"/>
    <s v="Gym &amp; Fitness"/>
    <s v="Treadmill"/>
    <n v="31"/>
    <x v="4"/>
  </r>
  <r>
    <s v="SO0237"/>
    <d v="2020-09-09T00:00:00"/>
    <s v="PD0016"/>
    <n v="98"/>
    <n v="0.1"/>
    <n v="23549400"/>
    <s v="SO0237-PD0016"/>
    <s v="Pull Up Bar"/>
    <s v="Gym &amp; Fitness"/>
    <s v="Pull Up Bar"/>
    <n v="98"/>
    <x v="4"/>
  </r>
  <r>
    <s v="SO0237"/>
    <d v="2020-09-09T00:00:00"/>
    <s v="PD0005"/>
    <n v="115"/>
    <n v="0.24"/>
    <n v="191843000"/>
    <s v="SO0237-PD0005"/>
    <s v="Stick Golf Wedge"/>
    <s v="Golf"/>
    <s v="Stick Golf Wedge"/>
    <n v="115"/>
    <x v="4"/>
  </r>
  <r>
    <s v="SO0238"/>
    <d v="2020-09-10T00:00:00"/>
    <s v="PD0012"/>
    <n v="115"/>
    <n v="0.23"/>
    <n v="499333450"/>
    <s v="SO0238-PD0012"/>
    <s v="Road Bike"/>
    <s v="Bicycle"/>
    <s v="Road Bike"/>
    <n v="115"/>
    <x v="0"/>
  </r>
  <r>
    <s v="SO0238"/>
    <d v="2020-09-10T00:00:00"/>
    <s v="PD0004"/>
    <n v="32"/>
    <n v="0.21"/>
    <n v="5561600"/>
    <s v="SO0238-PD0004"/>
    <s v="Stick Billiard Bag"/>
    <s v="Billiard"/>
    <s v="Stick Billiard Bag"/>
    <n v="32"/>
    <x v="0"/>
  </r>
  <r>
    <s v="SO0239"/>
    <d v="2020-09-12T00:00:00"/>
    <s v="PD0008"/>
    <n v="80"/>
    <n v="0.17"/>
    <n v="9893600"/>
    <s v="SO0239-PD0008"/>
    <s v="Sunglasses"/>
    <s v="Outdoors Sport"/>
    <s v="Sunglasses"/>
    <n v="80"/>
    <x v="0"/>
  </r>
  <r>
    <s v="SO0239"/>
    <d v="2020-09-12T00:00:00"/>
    <s v="PD0018"/>
    <n v="102"/>
    <n v="0.11"/>
    <n v="48294960"/>
    <s v="SO0239-PD0018"/>
    <s v="Dumbell Set"/>
    <s v="Gym &amp; Fitness"/>
    <s v="Dumbell Set"/>
    <n v="102"/>
    <x v="0"/>
  </r>
  <r>
    <s v="SO0239"/>
    <d v="2020-09-12T00:00:00"/>
    <s v="PD0001"/>
    <n v="126"/>
    <n v="0.1"/>
    <n v="28236600"/>
    <s v="SO0239-PD0001"/>
    <s v="1 Set Fishing Equipment"/>
    <s v="Fishing Equipment"/>
    <s v="1 Set Fishing Equipment"/>
    <n v="126"/>
    <x v="0"/>
  </r>
  <r>
    <s v="SO0239"/>
    <d v="2020-09-12T00:00:00"/>
    <s v="PD0002"/>
    <n v="108"/>
    <n v="7.0000000000000007E-2"/>
    <n v="2008799.9999999998"/>
    <s v="SO0239-PD0002"/>
    <s v="Fishing soft lure"/>
    <s v="Fishing Equipment"/>
    <s v="Fishing soft lure"/>
    <n v="108"/>
    <x v="0"/>
  </r>
  <r>
    <s v="SO0240"/>
    <d v="2020-09-12T00:00:00"/>
    <s v="PD0009"/>
    <n v="45"/>
    <n v="0.06"/>
    <n v="5456700"/>
    <s v="SO0240-PD0009"/>
    <s v="Tracking Pole"/>
    <s v="Hiking &amp; Camping"/>
    <s v="Tracking Pole"/>
    <n v="45"/>
    <x v="0"/>
  </r>
  <r>
    <s v="SO0240"/>
    <d v="2020-09-12T00:00:00"/>
    <s v="PD0014"/>
    <n v="60"/>
    <n v="0.06"/>
    <n v="15058800"/>
    <s v="SO0240-PD0014"/>
    <s v="1 Set Futsalball"/>
    <s v="Futsal"/>
    <s v="1 Set Futsalball"/>
    <n v="60"/>
    <x v="0"/>
  </r>
  <r>
    <s v="SO0240"/>
    <d v="2020-09-12T00:00:00"/>
    <s v="PD0015"/>
    <n v="88"/>
    <n v="0.14000000000000001"/>
    <n v="10284912"/>
    <s v="SO0240-PD0015"/>
    <s v="Abs Roller"/>
    <s v="Gym &amp; Fitness"/>
    <s v="Abs Roller"/>
    <n v="88"/>
    <x v="0"/>
  </r>
  <r>
    <s v="SO0240"/>
    <d v="2020-09-12T00:00:00"/>
    <s v="PD0004"/>
    <n v="26"/>
    <n v="0.13"/>
    <n v="4976400"/>
    <s v="SO0240-PD0004"/>
    <s v="Stick Billiard Bag"/>
    <s v="Billiard"/>
    <s v="Stick Billiard Bag"/>
    <n v="26"/>
    <x v="0"/>
  </r>
  <r>
    <s v="SO0240"/>
    <d v="2020-09-12T00:00:00"/>
    <s v="PD0013"/>
    <n v="44"/>
    <n v="0.22"/>
    <n v="16439280"/>
    <s v="SO0240-PD0013"/>
    <s v="1 Set Basketball"/>
    <s v="Basketball"/>
    <s v="1 Set Basketball"/>
    <n v="44"/>
    <x v="0"/>
  </r>
  <r>
    <s v="SO0240"/>
    <d v="2020-09-12T00:00:00"/>
    <s v="PD0018"/>
    <n v="91"/>
    <n v="0.17"/>
    <n v="40181960"/>
    <s v="SO0240-PD0018"/>
    <s v="Dumbell Set"/>
    <s v="Gym &amp; Fitness"/>
    <s v="Dumbell Set"/>
    <n v="91"/>
    <x v="0"/>
  </r>
  <r>
    <s v="SO0241"/>
    <d v="2020-09-15T00:00:00"/>
    <s v="PD0002"/>
    <n v="131"/>
    <n v="0.08"/>
    <n v="2410400"/>
    <s v="SO0241-PD0002"/>
    <s v="Fishing soft lure"/>
    <s v="Fishing Equipment"/>
    <s v="Fishing soft lure"/>
    <n v="131"/>
    <x v="4"/>
  </r>
  <r>
    <s v="SO0241"/>
    <d v="2020-09-15T00:00:00"/>
    <s v="PD0001"/>
    <n v="25"/>
    <n v="7.0000000000000007E-2"/>
    <n v="5789250"/>
    <s v="SO0241-PD0001"/>
    <s v="1 Set Fishing Equipment"/>
    <s v="Fishing Equipment"/>
    <s v="1 Set Fishing Equipment"/>
    <n v="25"/>
    <x v="4"/>
  </r>
  <r>
    <s v="SO0242"/>
    <d v="2020-09-16T00:00:00"/>
    <s v="PD0003"/>
    <n v="28"/>
    <n v="0.11"/>
    <n v="23200520"/>
    <s v="SO0242-PD0003"/>
    <s v="Stick Billiard"/>
    <s v="Billiard"/>
    <s v="Stick Billiard"/>
    <n v="28"/>
    <x v="3"/>
  </r>
  <r>
    <s v="SO0242"/>
    <d v="2020-09-16T00:00:00"/>
    <s v="PD0017"/>
    <n v="85"/>
    <n v="0.21"/>
    <n v="177947500"/>
    <s v="SO0242-PD0017"/>
    <s v="Bench Press"/>
    <s v="Gym &amp; Fitness"/>
    <s v="Bench Press"/>
    <n v="85"/>
    <x v="3"/>
  </r>
  <r>
    <s v="SO0242"/>
    <d v="2020-09-16T00:00:00"/>
    <s v="PD0004"/>
    <n v="33"/>
    <n v="0.15"/>
    <n v="6171000"/>
    <s v="SO0242-PD0004"/>
    <s v="Stick Billiard Bag"/>
    <s v="Billiard"/>
    <s v="Stick Billiard Bag"/>
    <n v="33"/>
    <x v="3"/>
  </r>
  <r>
    <s v="SO0242"/>
    <d v="2020-09-16T00:00:00"/>
    <s v="PD0006"/>
    <n v="111"/>
    <n v="0.19"/>
    <n v="18791190"/>
    <s v="SO0242-PD0006"/>
    <s v="1 set Golf Ball"/>
    <s v="Golf"/>
    <s v="1 set Golf Ball"/>
    <n v="111"/>
    <x v="3"/>
  </r>
  <r>
    <s v="SO0242"/>
    <d v="2020-09-16T00:00:00"/>
    <s v="PD0009"/>
    <n v="75"/>
    <n v="0.17"/>
    <n v="8030250"/>
    <s v="SO0242-PD0009"/>
    <s v="Tracking Pole"/>
    <s v="Hiking &amp; Camping"/>
    <s v="Tracking Pole"/>
    <n v="75"/>
    <x v="3"/>
  </r>
  <r>
    <s v="SO0242"/>
    <d v="2020-09-16T00:00:00"/>
    <s v="PD0008"/>
    <n v="100"/>
    <n v="7.0000000000000007E-2"/>
    <n v="13857000"/>
    <s v="SO0242-PD0008"/>
    <s v="Sunglasses"/>
    <s v="Outdoors Sport"/>
    <s v="Sunglasses"/>
    <n v="100"/>
    <x v="3"/>
  </r>
  <r>
    <s v="SO0243"/>
    <d v="2020-09-16T00:00:00"/>
    <s v="PD0008"/>
    <n v="89"/>
    <n v="0.14000000000000001"/>
    <n v="11404460"/>
    <s v="SO0243-PD0008"/>
    <s v="Sunglasses"/>
    <s v="Outdoors Sport"/>
    <s v="Sunglasses"/>
    <n v="89"/>
    <x v="4"/>
  </r>
  <r>
    <s v="SO0243"/>
    <d v="2020-09-16T00:00:00"/>
    <s v="PD0009"/>
    <n v="117"/>
    <n v="0.11"/>
    <n v="13432770"/>
    <s v="SO0243-PD0009"/>
    <s v="Tracking Pole"/>
    <s v="Hiking &amp; Camping"/>
    <s v="Tracking Pole"/>
    <n v="117"/>
    <x v="4"/>
  </r>
  <r>
    <s v="SO0243"/>
    <d v="2020-09-16T00:00:00"/>
    <s v="PD0003"/>
    <n v="41"/>
    <n v="0.18"/>
    <n v="31300220.000000004"/>
    <s v="SO0243-PD0003"/>
    <s v="Stick Billiard"/>
    <s v="Billiard"/>
    <s v="Stick Billiard"/>
    <n v="41"/>
    <x v="4"/>
  </r>
  <r>
    <s v="SO0243"/>
    <d v="2020-09-16T00:00:00"/>
    <s v="PD0007"/>
    <n v="107"/>
    <n v="0.09"/>
    <n v="311584000"/>
    <s v="SO0243-PD0007"/>
    <s v="Stick Golf Bag"/>
    <s v="Golf"/>
    <s v="Stick Golf Bag"/>
    <n v="107"/>
    <x v="4"/>
  </r>
  <r>
    <s v="SO0244"/>
    <d v="2020-09-17T00:00:00"/>
    <s v="PD0008"/>
    <n v="102"/>
    <n v="0.09"/>
    <n v="13830180"/>
    <s v="SO0244-PD0008"/>
    <s v="Sunglasses"/>
    <s v="Outdoors Sport"/>
    <s v="Sunglasses"/>
    <n v="102"/>
    <x v="1"/>
  </r>
  <r>
    <s v="SO0244"/>
    <d v="2020-09-17T00:00:00"/>
    <s v="PD0014"/>
    <n v="111"/>
    <n v="0.09"/>
    <n v="26969670"/>
    <s v="SO0244-PD0014"/>
    <s v="1 Set Futsalball"/>
    <s v="Futsal"/>
    <s v="1 Set Futsalball"/>
    <n v="111"/>
    <x v="1"/>
  </r>
  <r>
    <s v="SO0245"/>
    <d v="2020-09-17T00:00:00"/>
    <s v="PD0007"/>
    <n v="103"/>
    <n v="0.25"/>
    <n v="247200000"/>
    <s v="SO0245-PD0007"/>
    <s v="Stick Golf Bag"/>
    <s v="Golf"/>
    <s v="Stick Golf Bag"/>
    <n v="103"/>
    <x v="0"/>
  </r>
  <r>
    <s v="SO0245"/>
    <d v="2020-09-17T00:00:00"/>
    <s v="PD0011"/>
    <n v="59"/>
    <n v="0.12"/>
    <n v="122479280"/>
    <s v="SO0245-PD0011"/>
    <s v="Mountain Bike"/>
    <s v="Bicycle"/>
    <s v="Mountain Bike"/>
    <n v="59"/>
    <x v="0"/>
  </r>
  <r>
    <s v="SO0246"/>
    <d v="2020-09-21T00:00:00"/>
    <s v="PD0012"/>
    <n v="84"/>
    <n v="0.16"/>
    <n v="397887840"/>
    <s v="SO0246-PD0012"/>
    <s v="Road Bike"/>
    <s v="Bicycle"/>
    <s v="Road Bike"/>
    <n v="84"/>
    <x v="1"/>
  </r>
  <r>
    <s v="SO0246"/>
    <d v="2020-09-21T00:00:00"/>
    <s v="PD0001"/>
    <n v="41"/>
    <n v="0.09"/>
    <n v="9290190"/>
    <s v="SO0246-PD0001"/>
    <s v="1 Set Fishing Equipment"/>
    <s v="Fishing Equipment"/>
    <s v="1 Set Fishing Equipment"/>
    <n v="41"/>
    <x v="1"/>
  </r>
  <r>
    <s v="SO0247"/>
    <d v="2020-09-24T00:00:00"/>
    <s v="PD0009"/>
    <n v="30"/>
    <n v="0.1"/>
    <n v="3483000"/>
    <s v="SO0247-PD0009"/>
    <s v="Tracking Pole"/>
    <s v="Hiking &amp; Camping"/>
    <s v="Tracking Pole"/>
    <n v="30"/>
    <x v="4"/>
  </r>
  <r>
    <s v="SO0247"/>
    <d v="2020-09-24T00:00:00"/>
    <s v="PD0005"/>
    <n v="141"/>
    <n v="0.13"/>
    <n v="269260650"/>
    <s v="SO0247-PD0005"/>
    <s v="Stick Golf Wedge"/>
    <s v="Golf"/>
    <s v="Stick Golf Wedge"/>
    <n v="141"/>
    <x v="4"/>
  </r>
  <r>
    <s v="SO0247"/>
    <d v="2020-09-24T00:00:00"/>
    <s v="PD0013"/>
    <n v="65"/>
    <n v="7.0000000000000007E-2"/>
    <n v="28955549.999999996"/>
    <s v="SO0247-PD0013"/>
    <s v="1 Set Basketball"/>
    <s v="Basketball"/>
    <s v="1 Set Basketball"/>
    <n v="65"/>
    <x v="4"/>
  </r>
  <r>
    <s v="SO0247"/>
    <d v="2020-09-24T00:00:00"/>
    <s v="PD0018"/>
    <n v="129"/>
    <n v="0.2"/>
    <n v="54902400"/>
    <s v="SO0247-PD0018"/>
    <s v="Dumbell Set"/>
    <s v="Gym &amp; Fitness"/>
    <s v="Dumbell Set"/>
    <n v="129"/>
    <x v="4"/>
  </r>
  <r>
    <s v="SO0248"/>
    <d v="2020-09-24T00:00:00"/>
    <s v="PD0007"/>
    <n v="114"/>
    <n v="0.23"/>
    <n v="280896000"/>
    <s v="SO0248-PD0007"/>
    <s v="Stick Golf Bag"/>
    <s v="Golf"/>
    <s v="Stick Golf Bag"/>
    <n v="114"/>
    <x v="1"/>
  </r>
  <r>
    <s v="SO0248"/>
    <d v="2020-09-24T00:00:00"/>
    <s v="PD0001"/>
    <n v="114"/>
    <n v="0.08"/>
    <n v="26115120"/>
    <s v="SO0248-PD0001"/>
    <s v="1 Set Fishing Equipment"/>
    <s v="Fishing Equipment"/>
    <s v="1 Set Fishing Equipment"/>
    <n v="114"/>
    <x v="1"/>
  </r>
  <r>
    <s v="SO0248"/>
    <d v="2020-09-24T00:00:00"/>
    <s v="PD0005"/>
    <n v="57"/>
    <n v="0.11"/>
    <n v="111352350"/>
    <s v="SO0248-PD0005"/>
    <s v="Stick Golf Wedge"/>
    <s v="Golf"/>
    <s v="Stick Golf Wedge"/>
    <n v="57"/>
    <x v="1"/>
  </r>
  <r>
    <s v="SO0249"/>
    <d v="2020-09-25T00:00:00"/>
    <s v="PD0012"/>
    <n v="103"/>
    <n v="0.18"/>
    <n v="476269940.00000006"/>
    <s v="SO0249-PD0012"/>
    <s v="Road Bike"/>
    <s v="Bicycle"/>
    <s v="Road Bike"/>
    <n v="103"/>
    <x v="1"/>
  </r>
  <r>
    <s v="SO0249"/>
    <d v="2020-09-25T00:00:00"/>
    <s v="PD0004"/>
    <n v="62"/>
    <n v="0.08"/>
    <n v="12548800"/>
    <s v="SO0249-PD0004"/>
    <s v="Stick Billiard Bag"/>
    <s v="Billiard"/>
    <s v="Stick Billiard Bag"/>
    <n v="62"/>
    <x v="1"/>
  </r>
  <r>
    <s v="SO0249"/>
    <d v="2020-09-25T00:00:00"/>
    <s v="PD0011"/>
    <n v="126"/>
    <n v="0.09"/>
    <n v="270482940"/>
    <s v="SO0249-PD0011"/>
    <s v="Mountain Bike"/>
    <s v="Bicycle"/>
    <s v="Mountain Bike"/>
    <n v="126"/>
    <x v="1"/>
  </r>
  <r>
    <s v="SO0250"/>
    <d v="2020-09-27T00:00:00"/>
    <s v="PD0004"/>
    <n v="135"/>
    <n v="0.22"/>
    <n v="23166000"/>
    <s v="SO0250-PD0004"/>
    <s v="Stick Billiard Bag"/>
    <s v="Billiard"/>
    <s v="Stick Billiard Bag"/>
    <n v="135"/>
    <x v="4"/>
  </r>
  <r>
    <s v="SO0250"/>
    <d v="2020-09-27T00:00:00"/>
    <s v="PD0001"/>
    <n v="51"/>
    <n v="0.18"/>
    <n v="10413180"/>
    <s v="SO0250-PD0001"/>
    <s v="1 Set Fishing Equipment"/>
    <s v="Fishing Equipment"/>
    <s v="1 Set Fishing Equipment"/>
    <n v="51"/>
    <x v="4"/>
  </r>
  <r>
    <s v="SO0250"/>
    <d v="2020-09-27T00:00:00"/>
    <s v="PD0009"/>
    <n v="55"/>
    <n v="0.21"/>
    <n v="5605050"/>
    <s v="SO0250-PD0009"/>
    <s v="Tracking Pole"/>
    <s v="Hiking &amp; Camping"/>
    <s v="Tracking Pole"/>
    <n v="55"/>
    <x v="4"/>
  </r>
  <r>
    <s v="SO0251"/>
    <d v="2020-09-27T00:00:00"/>
    <s v="PD0005"/>
    <n v="38"/>
    <n v="0.18"/>
    <n v="68396200"/>
    <s v="SO0251-PD0005"/>
    <s v="Stick Golf Wedge"/>
    <s v="Golf"/>
    <s v="Stick Golf Wedge"/>
    <n v="38"/>
    <x v="4"/>
  </r>
  <r>
    <s v="SO0251"/>
    <d v="2020-09-27T00:00:00"/>
    <s v="PD0006"/>
    <n v="55"/>
    <n v="0.22"/>
    <n v="8966100"/>
    <s v="SO0251-PD0006"/>
    <s v="1 set Golf Ball"/>
    <s v="Golf"/>
    <s v="1 set Golf Ball"/>
    <n v="55"/>
    <x v="4"/>
  </r>
  <r>
    <s v="SO0251"/>
    <d v="2020-09-27T00:00:00"/>
    <s v="PD0011"/>
    <n v="129"/>
    <n v="0.06"/>
    <n v="286052340"/>
    <s v="SO0251-PD0011"/>
    <s v="Mountain Bike"/>
    <s v="Bicycle"/>
    <s v="Mountain Bike"/>
    <n v="129"/>
    <x v="4"/>
  </r>
  <r>
    <s v="SO0252"/>
    <d v="2020-09-28T00:00:00"/>
    <s v="PD0009"/>
    <n v="78"/>
    <n v="0.12"/>
    <n v="8854560"/>
    <s v="SO0252-PD0009"/>
    <s v="Tracking Pole"/>
    <s v="Hiking &amp; Camping"/>
    <s v="Tracking Pole"/>
    <n v="78"/>
    <x v="4"/>
  </r>
  <r>
    <s v="SO0252"/>
    <d v="2020-09-28T00:00:00"/>
    <s v="PD0016"/>
    <n v="146"/>
    <n v="0.08"/>
    <n v="35863440"/>
    <s v="SO0252-PD0016"/>
    <s v="Pull Up Bar"/>
    <s v="Gym &amp; Fitness"/>
    <s v="Pull Up Bar"/>
    <n v="146"/>
    <x v="4"/>
  </r>
  <r>
    <s v="SO0252"/>
    <d v="2020-09-28T00:00:00"/>
    <s v="PD0003"/>
    <n v="38"/>
    <n v="0.24"/>
    <n v="26887280"/>
    <s v="SO0252-PD0003"/>
    <s v="Stick Billiard"/>
    <s v="Billiard"/>
    <s v="Stick Billiard"/>
    <n v="38"/>
    <x v="4"/>
  </r>
  <r>
    <s v="SO0252"/>
    <d v="2020-09-28T00:00:00"/>
    <s v="PD0002"/>
    <n v="74"/>
    <n v="0.14000000000000001"/>
    <n v="1272800"/>
    <s v="SO0252-PD0002"/>
    <s v="Fishing soft lure"/>
    <s v="Fishing Equipment"/>
    <s v="Fishing soft lure"/>
    <n v="74"/>
    <x v="4"/>
  </r>
  <r>
    <s v="SO0253"/>
    <d v="2020-10-01T00:00:00"/>
    <s v="PD0017"/>
    <n v="93"/>
    <n v="0.16"/>
    <n v="207018000"/>
    <s v="SO0253-PD0017"/>
    <s v="Bench Press"/>
    <s v="Gym &amp; Fitness"/>
    <s v="Bench Press"/>
    <n v="93"/>
    <x v="3"/>
  </r>
  <r>
    <s v="SO0253"/>
    <d v="2020-10-01T00:00:00"/>
    <s v="PD0020"/>
    <n v="142"/>
    <n v="0.17"/>
    <n v="37833060"/>
    <s v="SO0253-PD0020"/>
    <s v="Heavy bag"/>
    <s v="Gym &amp; Fitness"/>
    <s v="Heavy bag"/>
    <n v="142"/>
    <x v="3"/>
  </r>
  <r>
    <s v="SO0254"/>
    <d v="2020-10-02T00:00:00"/>
    <s v="PD0020"/>
    <n v="89"/>
    <n v="0.24"/>
    <n v="21712440"/>
    <s v="SO0254-PD0020"/>
    <s v="Heavy bag"/>
    <s v="Gym &amp; Fitness"/>
    <s v="Heavy bag"/>
    <n v="89"/>
    <x v="3"/>
  </r>
  <r>
    <s v="SO0254"/>
    <d v="2020-10-02T00:00:00"/>
    <s v="PD0006"/>
    <n v="44"/>
    <n v="0.15"/>
    <n v="7816600"/>
    <s v="SO0254-PD0006"/>
    <s v="1 set Golf Ball"/>
    <s v="Golf"/>
    <s v="1 set Golf Ball"/>
    <n v="44"/>
    <x v="3"/>
  </r>
  <r>
    <s v="SO0254"/>
    <d v="2020-10-02T00:00:00"/>
    <s v="PD0017"/>
    <n v="147"/>
    <n v="0.18"/>
    <n v="319431000"/>
    <s v="SO0254-PD0017"/>
    <s v="Bench Press"/>
    <s v="Gym &amp; Fitness"/>
    <s v="Bench Press"/>
    <n v="147"/>
    <x v="3"/>
  </r>
  <r>
    <s v="SO0254"/>
    <d v="2020-10-02T00:00:00"/>
    <s v="PD0019"/>
    <n v="149"/>
    <n v="0.13"/>
    <n v="330426870"/>
    <s v="SO0254-PD0019"/>
    <s v="Treadmill"/>
    <s v="Gym &amp; Fitness"/>
    <s v="Treadmill"/>
    <n v="149"/>
    <x v="3"/>
  </r>
  <r>
    <s v="SO0255"/>
    <d v="2020-10-04T00:00:00"/>
    <s v="PD0004"/>
    <n v="57"/>
    <n v="0.21"/>
    <n v="9906600"/>
    <s v="SO0255-PD0004"/>
    <s v="Stick Billiard Bag"/>
    <s v="Billiard"/>
    <s v="Stick Billiard Bag"/>
    <n v="57"/>
    <x v="3"/>
  </r>
  <r>
    <s v="SO0255"/>
    <d v="2020-10-04T00:00:00"/>
    <s v="PD0020"/>
    <n v="134"/>
    <n v="0.12"/>
    <n v="37852320"/>
    <s v="SO0255-PD0020"/>
    <s v="Heavy bag"/>
    <s v="Gym &amp; Fitness"/>
    <s v="Heavy bag"/>
    <n v="134"/>
    <x v="3"/>
  </r>
  <r>
    <s v="SO0255"/>
    <d v="2020-10-04T00:00:00"/>
    <s v="PD0005"/>
    <n v="139"/>
    <n v="7.0000000000000007E-2"/>
    <n v="283747650"/>
    <s v="SO0255-PD0005"/>
    <s v="Stick Golf Wedge"/>
    <s v="Golf"/>
    <s v="Stick Golf Wedge"/>
    <n v="139"/>
    <x v="3"/>
  </r>
  <r>
    <s v="SO0255"/>
    <d v="2020-10-04T00:00:00"/>
    <s v="PD0001"/>
    <n v="33"/>
    <n v="0.05"/>
    <n v="7806150"/>
    <s v="SO0255-PD0001"/>
    <s v="1 Set Fishing Equipment"/>
    <s v="Fishing Equipment"/>
    <s v="1 Set Fishing Equipment"/>
    <n v="33"/>
    <x v="3"/>
  </r>
  <r>
    <s v="SO0256"/>
    <d v="2020-10-10T00:00:00"/>
    <s v="PD0014"/>
    <n v="67"/>
    <n v="0.05"/>
    <n v="16994550"/>
    <s v="SO0256-PD0014"/>
    <s v="1 Set Futsalball"/>
    <s v="Futsal"/>
    <s v="1 Set Futsalball"/>
    <n v="67"/>
    <x v="1"/>
  </r>
  <r>
    <s v="SO0256"/>
    <d v="2020-10-10T00:00:00"/>
    <s v="PD0011"/>
    <n v="150"/>
    <n v="0.17"/>
    <n v="293695500"/>
    <s v="SO0256-PD0011"/>
    <s v="Mountain Bike"/>
    <s v="Bicycle"/>
    <s v="Mountain Bike"/>
    <n v="150"/>
    <x v="1"/>
  </r>
  <r>
    <s v="SO0256"/>
    <d v="2020-10-10T00:00:00"/>
    <s v="PD0002"/>
    <n v="45"/>
    <n v="0.21"/>
    <n v="711000"/>
    <s v="SO0256-PD0002"/>
    <s v="Fishing soft lure"/>
    <s v="Fishing Equipment"/>
    <s v="Fishing soft lure"/>
    <n v="45"/>
    <x v="1"/>
  </r>
  <r>
    <s v="SO0257"/>
    <d v="2020-10-11T00:00:00"/>
    <s v="PD0009"/>
    <n v="54"/>
    <n v="0.13"/>
    <n v="6060420"/>
    <s v="SO0257-PD0009"/>
    <s v="Tracking Pole"/>
    <s v="Hiking &amp; Camping"/>
    <s v="Tracking Pole"/>
    <n v="54"/>
    <x v="4"/>
  </r>
  <r>
    <s v="SO0257"/>
    <d v="2020-10-11T00:00:00"/>
    <s v="PD0014"/>
    <n v="136"/>
    <n v="0.15"/>
    <n v="30865200"/>
    <s v="SO0257-PD0014"/>
    <s v="1 Set Futsalball"/>
    <s v="Futsal"/>
    <s v="1 Set Futsalball"/>
    <n v="136"/>
    <x v="4"/>
  </r>
  <r>
    <s v="SO0257"/>
    <d v="2020-10-11T00:00:00"/>
    <s v="PD0004"/>
    <n v="44"/>
    <n v="0.1"/>
    <n v="8712000"/>
    <s v="SO0257-PD0004"/>
    <s v="Stick Billiard Bag"/>
    <s v="Billiard"/>
    <s v="Stick Billiard Bag"/>
    <n v="44"/>
    <x v="4"/>
  </r>
  <r>
    <s v="SO0257"/>
    <d v="2020-10-11T00:00:00"/>
    <s v="PD0012"/>
    <n v="130"/>
    <n v="0.09"/>
    <n v="667093700"/>
    <s v="SO0257-PD0012"/>
    <s v="Road Bike"/>
    <s v="Bicycle"/>
    <s v="Road Bike"/>
    <n v="130"/>
    <x v="4"/>
  </r>
  <r>
    <s v="SO0258"/>
    <d v="2020-10-12T00:00:00"/>
    <s v="PD0019"/>
    <n v="80"/>
    <n v="0.11"/>
    <n v="181488800"/>
    <s v="SO0258-PD0019"/>
    <s v="Treadmill"/>
    <s v="Gym &amp; Fitness"/>
    <s v="Treadmill"/>
    <n v="80"/>
    <x v="4"/>
  </r>
  <r>
    <s v="SO0258"/>
    <d v="2020-10-12T00:00:00"/>
    <s v="PD0016"/>
    <n v="112"/>
    <n v="0.18"/>
    <n v="24521280"/>
    <s v="SO0258-PD0016"/>
    <s v="Pull Up Bar"/>
    <s v="Gym &amp; Fitness"/>
    <s v="Pull Up Bar"/>
    <n v="112"/>
    <x v="4"/>
  </r>
  <r>
    <s v="SO0258"/>
    <d v="2020-10-12T00:00:00"/>
    <s v="PD0008"/>
    <n v="143"/>
    <n v="0.13"/>
    <n v="18537090"/>
    <s v="SO0258-PD0008"/>
    <s v="Sunglasses"/>
    <s v="Outdoors Sport"/>
    <s v="Sunglasses"/>
    <n v="143"/>
    <x v="4"/>
  </r>
  <r>
    <s v="SO0258"/>
    <d v="2020-10-12T00:00:00"/>
    <s v="PD0007"/>
    <n v="127"/>
    <n v="0.23"/>
    <n v="312928000"/>
    <s v="SO0258-PD0007"/>
    <s v="Stick Golf Bag"/>
    <s v="Golf"/>
    <s v="Stick Golf Bag"/>
    <n v="127"/>
    <x v="4"/>
  </r>
  <r>
    <s v="SO0259"/>
    <d v="2020-10-12T00:00:00"/>
    <s v="PD0013"/>
    <n v="82"/>
    <n v="0.2"/>
    <n v="31422400"/>
    <s v="SO0259-PD0013"/>
    <s v="1 Set Basketball"/>
    <s v="Basketball"/>
    <s v="1 Set Basketball"/>
    <n v="82"/>
    <x v="2"/>
  </r>
  <r>
    <s v="SO0259"/>
    <d v="2020-10-12T00:00:00"/>
    <s v="PD0007"/>
    <n v="40"/>
    <n v="0.13"/>
    <n v="111360000"/>
    <s v="SO0259-PD0007"/>
    <s v="Stick Golf Bag"/>
    <s v="Golf"/>
    <s v="Stick Golf Bag"/>
    <n v="40"/>
    <x v="2"/>
  </r>
  <r>
    <s v="SO0260"/>
    <d v="2020-10-12T00:00:00"/>
    <s v="PD0011"/>
    <n v="85"/>
    <n v="0.18"/>
    <n v="164422300"/>
    <s v="SO0260-PD0011"/>
    <s v="Mountain Bike"/>
    <s v="Bicycle"/>
    <s v="Mountain Bike"/>
    <n v="85"/>
    <x v="0"/>
  </r>
  <r>
    <s v="SO0260"/>
    <d v="2020-10-12T00:00:00"/>
    <s v="PD0004"/>
    <n v="112"/>
    <n v="0.18"/>
    <n v="20204800"/>
    <s v="SO0260-PD0004"/>
    <s v="Stick Billiard Bag"/>
    <s v="Billiard"/>
    <s v="Stick Billiard Bag"/>
    <n v="112"/>
    <x v="0"/>
  </r>
  <r>
    <s v="SO0261"/>
    <d v="2020-10-12T00:00:00"/>
    <s v="PD0001"/>
    <n v="64"/>
    <n v="7.0000000000000007E-2"/>
    <n v="14820479.999999998"/>
    <s v="SO0261-PD0001"/>
    <s v="1 Set Fishing Equipment"/>
    <s v="Fishing Equipment"/>
    <s v="1 Set Fishing Equipment"/>
    <n v="64"/>
    <x v="2"/>
  </r>
  <r>
    <s v="SO0261"/>
    <d v="2020-10-12T00:00:00"/>
    <s v="PD0020"/>
    <n v="134"/>
    <n v="0.24"/>
    <n v="32690640"/>
    <s v="SO0261-PD0020"/>
    <s v="Heavy bag"/>
    <s v="Gym &amp; Fitness"/>
    <s v="Heavy bag"/>
    <n v="134"/>
    <x v="2"/>
  </r>
  <r>
    <s v="SO0262"/>
    <d v="2020-10-14T00:00:00"/>
    <s v="PD0015"/>
    <n v="70"/>
    <n v="7.0000000000000007E-2"/>
    <n v="8847090"/>
    <s v="SO0262-PD0015"/>
    <s v="Abs Roller"/>
    <s v="Gym &amp; Fitness"/>
    <s v="Abs Roller"/>
    <n v="70"/>
    <x v="1"/>
  </r>
  <r>
    <s v="SO0263"/>
    <d v="2020-10-17T00:00:00"/>
    <s v="PD0017"/>
    <n v="108"/>
    <n v="0.09"/>
    <n v="260442000"/>
    <s v="SO0263-PD0017"/>
    <s v="Bench Press"/>
    <s v="Gym &amp; Fitness"/>
    <s v="Bench Press"/>
    <n v="108"/>
    <x v="0"/>
  </r>
  <r>
    <s v="SO0264"/>
    <d v="2020-10-18T00:00:00"/>
    <s v="PD0008"/>
    <n v="132"/>
    <n v="0.23"/>
    <n v="15144360"/>
    <s v="SO0264-PD0008"/>
    <s v="Sunglasses"/>
    <s v="Outdoors Sport"/>
    <s v="Sunglasses"/>
    <n v="132"/>
    <x v="2"/>
  </r>
  <r>
    <s v="SO0264"/>
    <d v="2020-10-18T00:00:00"/>
    <s v="PD0015"/>
    <n v="143"/>
    <n v="0.11"/>
    <n v="17295993"/>
    <s v="SO0264-PD0015"/>
    <s v="Abs Roller"/>
    <s v="Gym &amp; Fitness"/>
    <s v="Abs Roller"/>
    <n v="143"/>
    <x v="2"/>
  </r>
  <r>
    <s v="SO0265"/>
    <d v="2020-10-18T00:00:00"/>
    <s v="PD0012"/>
    <n v="89"/>
    <n v="0.09"/>
    <n v="456702610"/>
    <s v="SO0265-PD0012"/>
    <s v="Road Bike"/>
    <s v="Bicycle"/>
    <s v="Road Bike"/>
    <n v="89"/>
    <x v="1"/>
  </r>
  <r>
    <s v="SO0266"/>
    <d v="2020-10-18T00:00:00"/>
    <s v="PD0020"/>
    <n v="80"/>
    <n v="0.06"/>
    <n v="24139200"/>
    <s v="SO0266-PD0020"/>
    <s v="Heavy bag"/>
    <s v="Gym &amp; Fitness"/>
    <s v="Heavy bag"/>
    <n v="80"/>
    <x v="4"/>
  </r>
  <r>
    <s v="SO0266"/>
    <d v="2020-10-18T00:00:00"/>
    <s v="PD0006"/>
    <n v="136"/>
    <n v="0.09"/>
    <n v="25865840"/>
    <s v="SO0266-PD0006"/>
    <s v="1 set Golf Ball"/>
    <s v="Golf"/>
    <s v="1 set Golf Ball"/>
    <n v="136"/>
    <x v="4"/>
  </r>
  <r>
    <s v="SO0266"/>
    <d v="2020-10-18T00:00:00"/>
    <s v="PD0001"/>
    <n v="112"/>
    <n v="0.13"/>
    <n v="24262560"/>
    <s v="SO0266-PD0001"/>
    <s v="1 Set Fishing Equipment"/>
    <s v="Fishing Equipment"/>
    <s v="1 Set Fishing Equipment"/>
    <n v="112"/>
    <x v="4"/>
  </r>
  <r>
    <s v="SO0267"/>
    <d v="2020-10-20T00:00:00"/>
    <s v="PD0012"/>
    <n v="145"/>
    <n v="0.23"/>
    <n v="629594350"/>
    <s v="SO0267-PD0012"/>
    <s v="Road Bike"/>
    <s v="Bicycle"/>
    <s v="Road Bike"/>
    <n v="145"/>
    <x v="0"/>
  </r>
  <r>
    <s v="SO0267"/>
    <d v="2020-10-20T00:00:00"/>
    <s v="PD0020"/>
    <n v="132"/>
    <n v="0.19"/>
    <n v="34321320"/>
    <s v="SO0267-PD0020"/>
    <s v="Heavy bag"/>
    <s v="Gym &amp; Fitness"/>
    <s v="Heavy bag"/>
    <n v="132"/>
    <x v="0"/>
  </r>
  <r>
    <s v="SO0267"/>
    <d v="2020-10-20T00:00:00"/>
    <s v="PD0003"/>
    <n v="50"/>
    <n v="7.0000000000000007E-2"/>
    <n v="43291500"/>
    <s v="SO0267-PD0003"/>
    <s v="Stick Billiard"/>
    <s v="Billiard"/>
    <s v="Stick Billiard"/>
    <n v="50"/>
    <x v="0"/>
  </r>
  <r>
    <s v="SO0267"/>
    <d v="2020-10-20T00:00:00"/>
    <s v="PD0014"/>
    <n v="36"/>
    <n v="0.2"/>
    <n v="7689600"/>
    <s v="SO0267-PD0014"/>
    <s v="1 Set Futsalball"/>
    <s v="Futsal"/>
    <s v="1 Set Futsalball"/>
    <n v="36"/>
    <x v="0"/>
  </r>
  <r>
    <s v="SO0268"/>
    <d v="2020-10-22T00:00:00"/>
    <s v="PD0018"/>
    <n v="116"/>
    <n v="0.11"/>
    <n v="54923680"/>
    <s v="SO0268-PD0018"/>
    <s v="Dumbell Set"/>
    <s v="Gym &amp; Fitness"/>
    <s v="Dumbell Set"/>
    <n v="116"/>
    <x v="0"/>
  </r>
  <r>
    <s v="SO0268"/>
    <d v="2020-10-22T00:00:00"/>
    <s v="PD0003"/>
    <n v="44"/>
    <n v="0.2"/>
    <n v="32771200"/>
    <s v="SO0268-PD0003"/>
    <s v="Stick Billiard"/>
    <s v="Billiard"/>
    <s v="Stick Billiard"/>
    <n v="44"/>
    <x v="0"/>
  </r>
  <r>
    <s v="SO0268"/>
    <d v="2020-10-22T00:00:00"/>
    <s v="PD0002"/>
    <n v="99"/>
    <n v="0.1"/>
    <n v="1782000"/>
    <s v="SO0268-PD0002"/>
    <s v="Fishing soft lure"/>
    <s v="Fishing Equipment"/>
    <s v="Fishing soft lure"/>
    <n v="99"/>
    <x v="0"/>
  </r>
  <r>
    <s v="SO0268"/>
    <d v="2020-10-22T00:00:00"/>
    <s v="PD0010"/>
    <n v="134"/>
    <n v="0.06"/>
    <n v="40937000"/>
    <s v="SO0268-PD0010"/>
    <s v="Hiking Shoes"/>
    <s v="Hiking &amp; Camping"/>
    <s v="Hiking Shoes"/>
    <n v="134"/>
    <x v="0"/>
  </r>
  <r>
    <s v="SO0268"/>
    <d v="2020-10-22T00:00:00"/>
    <s v="PD0008"/>
    <n v="130"/>
    <n v="7.0000000000000007E-2"/>
    <n v="18014100"/>
    <s v="SO0268-PD0008"/>
    <s v="Sunglasses"/>
    <s v="Outdoors Sport"/>
    <s v="Sunglasses"/>
    <n v="130"/>
    <x v="0"/>
  </r>
  <r>
    <s v="SO0269"/>
    <d v="2020-10-24T00:00:00"/>
    <s v="PD0010"/>
    <n v="140"/>
    <n v="0.13"/>
    <n v="39585000"/>
    <s v="SO0269-PD0010"/>
    <s v="Hiking Shoes"/>
    <s v="Hiking &amp; Camping"/>
    <s v="Hiking Shoes"/>
    <n v="140"/>
    <x v="4"/>
  </r>
  <r>
    <s v="SO0269"/>
    <d v="2020-10-24T00:00:00"/>
    <s v="PD0020"/>
    <n v="93"/>
    <n v="0.12"/>
    <n v="26270640"/>
    <s v="SO0269-PD0020"/>
    <s v="Heavy bag"/>
    <s v="Gym &amp; Fitness"/>
    <s v="Heavy bag"/>
    <n v="93"/>
    <x v="4"/>
  </r>
  <r>
    <s v="SO0270"/>
    <d v="2020-10-24T00:00:00"/>
    <s v="PD0006"/>
    <n v="98"/>
    <n v="0.18"/>
    <n v="16795240"/>
    <s v="SO0270-PD0006"/>
    <s v="1 set Golf Ball"/>
    <s v="Golf"/>
    <s v="1 set Golf Ball"/>
    <n v="98"/>
    <x v="3"/>
  </r>
  <r>
    <s v="SO0271"/>
    <d v="2020-10-24T00:00:00"/>
    <s v="PD0004"/>
    <n v="103"/>
    <n v="0.13"/>
    <n v="19714200"/>
    <s v="SO0271-PD0004"/>
    <s v="Stick Billiard Bag"/>
    <s v="Billiard"/>
    <s v="Stick Billiard Bag"/>
    <n v="103"/>
    <x v="4"/>
  </r>
  <r>
    <s v="SO0271"/>
    <d v="2020-10-24T00:00:00"/>
    <s v="PD0006"/>
    <n v="86"/>
    <n v="0.05"/>
    <n v="17075300"/>
    <s v="SO0271-PD0006"/>
    <s v="1 set Golf Ball"/>
    <s v="Golf"/>
    <s v="1 set Golf Ball"/>
    <n v="86"/>
    <x v="4"/>
  </r>
  <r>
    <s v="SO0271"/>
    <d v="2020-10-24T00:00:00"/>
    <s v="PD0008"/>
    <n v="91"/>
    <n v="0.21"/>
    <n v="10711610"/>
    <s v="SO0271-PD0008"/>
    <s v="Sunglasses"/>
    <s v="Outdoors Sport"/>
    <s v="Sunglasses"/>
    <n v="91"/>
    <x v="4"/>
  </r>
  <r>
    <s v="SO0271"/>
    <d v="2020-10-24T00:00:00"/>
    <s v="PD0017"/>
    <n v="138"/>
    <n v="0.12"/>
    <n v="321816000"/>
    <s v="SO0271-PD0017"/>
    <s v="Bench Press"/>
    <s v="Gym &amp; Fitness"/>
    <s v="Bench Press"/>
    <n v="138"/>
    <x v="4"/>
  </r>
  <r>
    <s v="SO0272"/>
    <d v="2020-10-25T00:00:00"/>
    <s v="PD0005"/>
    <n v="125"/>
    <n v="0.19"/>
    <n v="222243750"/>
    <s v="SO0272-PD0005"/>
    <s v="Stick Golf Wedge"/>
    <s v="Golf"/>
    <s v="Stick Golf Wedge"/>
    <n v="125"/>
    <x v="0"/>
  </r>
  <r>
    <s v="SO0272"/>
    <d v="2020-10-25T00:00:00"/>
    <s v="PD0015"/>
    <n v="89"/>
    <n v="0.16"/>
    <n v="10159884"/>
    <s v="SO0272-PD0015"/>
    <s v="Abs Roller"/>
    <s v="Gym &amp; Fitness"/>
    <s v="Abs Roller"/>
    <n v="89"/>
    <x v="0"/>
  </r>
  <r>
    <s v="SO0273"/>
    <d v="2020-10-25T00:00:00"/>
    <s v="PD0003"/>
    <n v="74"/>
    <n v="0.05"/>
    <n v="65449300"/>
    <s v="SO0273-PD0003"/>
    <s v="Stick Billiard"/>
    <s v="Billiard"/>
    <s v="Stick Billiard"/>
    <n v="74"/>
    <x v="1"/>
  </r>
  <r>
    <s v="SO0273"/>
    <d v="2020-10-25T00:00:00"/>
    <s v="PD0012"/>
    <n v="38"/>
    <n v="0.15"/>
    <n v="182139700"/>
    <s v="SO0273-PD0012"/>
    <s v="Road Bike"/>
    <s v="Bicycle"/>
    <s v="Road Bike"/>
    <n v="38"/>
    <x v="1"/>
  </r>
  <r>
    <s v="SO0273"/>
    <d v="2020-10-25T00:00:00"/>
    <s v="PD0010"/>
    <n v="102"/>
    <n v="7.0000000000000007E-2"/>
    <n v="30829499.999999996"/>
    <s v="SO0273-PD0010"/>
    <s v="Hiking Shoes"/>
    <s v="Hiking &amp; Camping"/>
    <s v="Hiking Shoes"/>
    <n v="102"/>
    <x v="1"/>
  </r>
  <r>
    <s v="SO0273"/>
    <d v="2020-10-25T00:00:00"/>
    <s v="PD0009"/>
    <n v="138"/>
    <n v="0.2"/>
    <n v="14241600"/>
    <s v="SO0273-PD0009"/>
    <s v="Tracking Pole"/>
    <s v="Hiking &amp; Camping"/>
    <s v="Tracking Pole"/>
    <n v="138"/>
    <x v="1"/>
  </r>
  <r>
    <s v="SO0274"/>
    <d v="2020-10-26T00:00:00"/>
    <s v="PD0010"/>
    <n v="54"/>
    <n v="0.05"/>
    <n v="16672500"/>
    <s v="SO0274-PD0010"/>
    <s v="Hiking Shoes"/>
    <s v="Hiking &amp; Camping"/>
    <s v="Hiking Shoes"/>
    <n v="54"/>
    <x v="3"/>
  </r>
  <r>
    <s v="SO0274"/>
    <d v="2020-10-26T00:00:00"/>
    <s v="PD0016"/>
    <n v="32"/>
    <n v="0.19"/>
    <n v="6920640"/>
    <s v="SO0274-PD0016"/>
    <s v="Pull Up Bar"/>
    <s v="Gym &amp; Fitness"/>
    <s v="Pull Up Bar"/>
    <n v="32"/>
    <x v="3"/>
  </r>
  <r>
    <s v="SO0276"/>
    <d v="2020-10-31T00:00:00"/>
    <s v="PD0011"/>
    <n v="98"/>
    <n v="0.2"/>
    <n v="184945600"/>
    <s v="SO0276-PD0011"/>
    <s v="Mountain Bike"/>
    <s v="Bicycle"/>
    <s v="Mountain Bike"/>
    <n v="98"/>
    <x v="4"/>
  </r>
  <r>
    <s v="SO0276"/>
    <d v="2020-10-31T00:00:00"/>
    <s v="PD0020"/>
    <n v="126"/>
    <n v="0.09"/>
    <n v="36805860"/>
    <s v="SO0276-PD0020"/>
    <s v="Heavy bag"/>
    <s v="Gym &amp; Fitness"/>
    <s v="Heavy bag"/>
    <n v="126"/>
    <x v="4"/>
  </r>
  <r>
    <s v="SO0276"/>
    <d v="2020-10-31T00:00:00"/>
    <s v="PD0019"/>
    <n v="144"/>
    <n v="0.13"/>
    <n v="319338720"/>
    <s v="SO0276-PD0019"/>
    <s v="Treadmill"/>
    <s v="Gym &amp; Fitness"/>
    <s v="Treadmill"/>
    <n v="144"/>
    <x v="4"/>
  </r>
  <r>
    <s v="SO0277"/>
    <d v="2020-11-01T00:00:00"/>
    <s v="PD0008"/>
    <n v="150"/>
    <n v="0.15"/>
    <n v="18997500"/>
    <s v="SO0277-PD0008"/>
    <s v="Sunglasses"/>
    <s v="Outdoors Sport"/>
    <s v="Sunglasses"/>
    <n v="150"/>
    <x v="4"/>
  </r>
  <r>
    <s v="SO0277"/>
    <d v="2020-11-01T00:00:00"/>
    <s v="PD0004"/>
    <n v="35"/>
    <n v="0.22"/>
    <n v="6006000"/>
    <s v="SO0277-PD0004"/>
    <s v="Stick Billiard Bag"/>
    <s v="Billiard"/>
    <s v="Stick Billiard Bag"/>
    <n v="35"/>
    <x v="4"/>
  </r>
  <r>
    <s v="SO0277"/>
    <d v="2020-11-01T00:00:00"/>
    <s v="PD0018"/>
    <n v="99"/>
    <n v="0.05"/>
    <n v="50034600"/>
    <s v="SO0277-PD0018"/>
    <s v="Dumbell Set"/>
    <s v="Gym &amp; Fitness"/>
    <s v="Dumbell Set"/>
    <n v="99"/>
    <x v="4"/>
  </r>
  <r>
    <s v="SO0277"/>
    <d v="2020-11-01T00:00:00"/>
    <s v="PD0013"/>
    <n v="77"/>
    <n v="0.21"/>
    <n v="29137570"/>
    <s v="SO0277-PD0013"/>
    <s v="1 Set Basketball"/>
    <s v="Basketball"/>
    <s v="1 Set Basketball"/>
    <n v="77"/>
    <x v="4"/>
  </r>
  <r>
    <s v="SO0278"/>
    <d v="2020-11-01T00:00:00"/>
    <s v="PD0012"/>
    <n v="112"/>
    <n v="0.08"/>
    <n v="581042560"/>
    <s v="SO0278-PD0012"/>
    <s v="Road Bike"/>
    <s v="Bicycle"/>
    <s v="Road Bike"/>
    <n v="112"/>
    <x v="3"/>
  </r>
  <r>
    <s v="SO0278"/>
    <d v="2020-11-01T00:00:00"/>
    <s v="PD0007"/>
    <n v="46"/>
    <n v="0.08"/>
    <n v="135424000"/>
    <s v="SO0278-PD0007"/>
    <s v="Stick Golf Bag"/>
    <s v="Golf"/>
    <s v="Stick Golf Bag"/>
    <n v="46"/>
    <x v="3"/>
  </r>
  <r>
    <s v="SO0278"/>
    <d v="2020-11-01T00:00:00"/>
    <s v="PD0005"/>
    <n v="124"/>
    <n v="0.17"/>
    <n v="225909400"/>
    <s v="SO0278-PD0005"/>
    <s v="Stick Golf Wedge"/>
    <s v="Golf"/>
    <s v="Stick Golf Wedge"/>
    <n v="124"/>
    <x v="3"/>
  </r>
  <r>
    <s v="SO0278"/>
    <d v="2020-11-01T00:00:00"/>
    <s v="PD0018"/>
    <n v="135"/>
    <n v="0.19"/>
    <n v="58174200.000000007"/>
    <s v="SO0278-PD0018"/>
    <s v="Dumbell Set"/>
    <s v="Gym &amp; Fitness"/>
    <s v="Dumbell Set"/>
    <n v="135"/>
    <x v="3"/>
  </r>
  <r>
    <s v="SO0279"/>
    <d v="2020-11-02T00:00:00"/>
    <s v="PD0011"/>
    <n v="87"/>
    <n v="0.23"/>
    <n v="158029410"/>
    <s v="SO0279-PD0011"/>
    <s v="Mountain Bike"/>
    <s v="Bicycle"/>
    <s v="Mountain Bike"/>
    <n v="87"/>
    <x v="2"/>
  </r>
  <r>
    <s v="SO0279"/>
    <d v="2020-11-02T00:00:00"/>
    <s v="PD0005"/>
    <n v="120"/>
    <n v="0.16"/>
    <n v="221256000"/>
    <s v="SO0279-PD0005"/>
    <s v="Stick Golf Wedge"/>
    <s v="Golf"/>
    <s v="Stick Golf Wedge"/>
    <n v="120"/>
    <x v="2"/>
  </r>
  <r>
    <s v="SO0279"/>
    <d v="2020-11-02T00:00:00"/>
    <s v="PD0004"/>
    <n v="136"/>
    <n v="0.06"/>
    <n v="28124800"/>
    <s v="SO0279-PD0004"/>
    <s v="Stick Billiard Bag"/>
    <s v="Billiard"/>
    <s v="Stick Billiard Bag"/>
    <n v="136"/>
    <x v="2"/>
  </r>
  <r>
    <s v="SO0280"/>
    <d v="2020-11-02T00:00:00"/>
    <s v="PD0004"/>
    <n v="44"/>
    <n v="0.17"/>
    <n v="8034400"/>
    <s v="SO0280-PD0004"/>
    <s v="Stick Billiard Bag"/>
    <s v="Billiard"/>
    <s v="Stick Billiard Bag"/>
    <n v="44"/>
    <x v="4"/>
  </r>
  <r>
    <s v="SO0280"/>
    <d v="2020-11-02T00:00:00"/>
    <s v="PD0001"/>
    <n v="59"/>
    <n v="7.0000000000000007E-2"/>
    <n v="13662630"/>
    <s v="SO0280-PD0001"/>
    <s v="1 Set Fishing Equipment"/>
    <s v="Fishing Equipment"/>
    <s v="1 Set Fishing Equipment"/>
    <n v="59"/>
    <x v="4"/>
  </r>
  <r>
    <s v="SO0280"/>
    <d v="2020-11-02T00:00:00"/>
    <s v="PD0009"/>
    <n v="85"/>
    <n v="0.11"/>
    <n v="9758850"/>
    <s v="SO0280-PD0009"/>
    <s v="Tracking Pole"/>
    <s v="Hiking &amp; Camping"/>
    <s v="Tracking Pole"/>
    <n v="85"/>
    <x v="4"/>
  </r>
  <r>
    <s v="SO0281"/>
    <d v="2020-11-06T00:00:00"/>
    <s v="PD0010"/>
    <n v="52"/>
    <n v="0.15"/>
    <n v="14365000"/>
    <s v="SO0281-PD0010"/>
    <s v="Hiking Shoes"/>
    <s v="Hiking &amp; Camping"/>
    <s v="Hiking Shoes"/>
    <n v="52"/>
    <x v="1"/>
  </r>
  <r>
    <s v="SO0281"/>
    <d v="2020-11-06T00:00:00"/>
    <s v="PD0012"/>
    <n v="84"/>
    <n v="7.0000000000000007E-2"/>
    <n v="440518680"/>
    <s v="SO0281-PD0012"/>
    <s v="Road Bike"/>
    <s v="Bicycle"/>
    <s v="Road Bike"/>
    <n v="84"/>
    <x v="1"/>
  </r>
  <r>
    <s v="SO0281"/>
    <d v="2020-11-06T00:00:00"/>
    <s v="PD0019"/>
    <n v="86"/>
    <n v="0.1"/>
    <n v="197292600"/>
    <s v="SO0281-PD0019"/>
    <s v="Treadmill"/>
    <s v="Gym &amp; Fitness"/>
    <s v="Treadmill"/>
    <n v="86"/>
    <x v="1"/>
  </r>
  <r>
    <s v="SO0281"/>
    <d v="2020-11-06T00:00:00"/>
    <s v="PD0003"/>
    <n v="33"/>
    <n v="0.21"/>
    <n v="24271170"/>
    <s v="SO0281-PD0003"/>
    <s v="Stick Billiard"/>
    <s v="Billiard"/>
    <s v="Stick Billiard"/>
    <n v="33"/>
    <x v="1"/>
  </r>
  <r>
    <s v="SO0281"/>
    <d v="2020-11-06T00:00:00"/>
    <s v="PD0015"/>
    <n v="105"/>
    <n v="0.25"/>
    <n v="10702125"/>
    <s v="SO0281-PD0015"/>
    <s v="Abs Roller"/>
    <s v="Gym &amp; Fitness"/>
    <s v="Abs Roller"/>
    <n v="105"/>
    <x v="1"/>
  </r>
  <r>
    <s v="SO0281"/>
    <d v="2020-11-06T00:00:00"/>
    <s v="PD0007"/>
    <n v="139"/>
    <n v="0.12"/>
    <n v="391424000"/>
    <s v="SO0281-PD0007"/>
    <s v="Stick Golf Bag"/>
    <s v="Golf"/>
    <s v="Stick Golf Bag"/>
    <n v="139"/>
    <x v="1"/>
  </r>
  <r>
    <s v="SO0281"/>
    <d v="2020-11-06T00:00:00"/>
    <s v="PD0001"/>
    <n v="101"/>
    <n v="0.2"/>
    <n v="20119200"/>
    <s v="SO0281-PD0001"/>
    <s v="1 Set Fishing Equipment"/>
    <s v="Fishing Equipment"/>
    <s v="1 Set Fishing Equipment"/>
    <n v="101"/>
    <x v="1"/>
  </r>
  <r>
    <s v="SO0282"/>
    <d v="2020-11-06T00:00:00"/>
    <s v="PD0011"/>
    <n v="48"/>
    <n v="0.19"/>
    <n v="91717920"/>
    <s v="SO0282-PD0011"/>
    <s v="Mountain Bike"/>
    <s v="Bicycle"/>
    <s v="Mountain Bike"/>
    <n v="48"/>
    <x v="3"/>
  </r>
  <r>
    <s v="SO0283"/>
    <d v="2020-11-06T00:00:00"/>
    <s v="PD0007"/>
    <n v="127"/>
    <n v="0.22"/>
    <n v="316992000"/>
    <s v="SO0283-PD0007"/>
    <s v="Stick Golf Bag"/>
    <s v="Golf"/>
    <s v="Stick Golf Bag"/>
    <n v="127"/>
    <x v="4"/>
  </r>
  <r>
    <s v="SO0283"/>
    <d v="2020-11-06T00:00:00"/>
    <s v="PD0011"/>
    <n v="95"/>
    <n v="0.06"/>
    <n v="210658700"/>
    <s v="SO0283-PD0011"/>
    <s v="Mountain Bike"/>
    <s v="Bicycle"/>
    <s v="Mountain Bike"/>
    <n v="95"/>
    <x v="4"/>
  </r>
  <r>
    <s v="SO0283"/>
    <d v="2020-11-06T00:00:00"/>
    <s v="PD0004"/>
    <n v="76"/>
    <n v="0.15"/>
    <n v="14212000"/>
    <s v="SO0283-PD0004"/>
    <s v="Stick Billiard Bag"/>
    <s v="Billiard"/>
    <s v="Stick Billiard Bag"/>
    <n v="76"/>
    <x v="4"/>
  </r>
  <r>
    <s v="SO0283"/>
    <d v="2020-11-06T00:00:00"/>
    <s v="PD0016"/>
    <n v="144"/>
    <n v="0.05"/>
    <n v="36525600"/>
    <s v="SO0283-PD0016"/>
    <s v="Pull Up Bar"/>
    <s v="Gym &amp; Fitness"/>
    <s v="Pull Up Bar"/>
    <n v="144"/>
    <x v="4"/>
  </r>
  <r>
    <s v="SO0283"/>
    <d v="2020-11-06T00:00:00"/>
    <s v="PD0012"/>
    <n v="110"/>
    <n v="0.13"/>
    <n v="539652300"/>
    <s v="SO0283-PD0012"/>
    <s v="Road Bike"/>
    <s v="Bicycle"/>
    <s v="Road Bike"/>
    <n v="110"/>
    <x v="4"/>
  </r>
  <r>
    <s v="SO0284"/>
    <d v="2020-11-06T00:00:00"/>
    <s v="PD0020"/>
    <n v="131"/>
    <n v="0.24"/>
    <n v="31958760"/>
    <s v="SO0284-PD0020"/>
    <s v="Heavy bag"/>
    <s v="Gym &amp; Fitness"/>
    <s v="Heavy bag"/>
    <n v="131"/>
    <x v="1"/>
  </r>
  <r>
    <s v="SO0284"/>
    <d v="2020-11-06T00:00:00"/>
    <s v="PD0005"/>
    <n v="117"/>
    <n v="0.25"/>
    <n v="192611250"/>
    <s v="SO0284-PD0005"/>
    <s v="Stick Golf Wedge"/>
    <s v="Golf"/>
    <s v="Stick Golf Wedge"/>
    <n v="117"/>
    <x v="1"/>
  </r>
  <r>
    <s v="SO0284"/>
    <d v="2020-11-06T00:00:00"/>
    <s v="PD0008"/>
    <n v="111"/>
    <n v="0.19"/>
    <n v="13396590"/>
    <s v="SO0284-PD0008"/>
    <s v="Sunglasses"/>
    <s v="Outdoors Sport"/>
    <s v="Sunglasses"/>
    <n v="111"/>
    <x v="1"/>
  </r>
  <r>
    <s v="SO0284"/>
    <d v="2020-11-06T00:00:00"/>
    <s v="PD0011"/>
    <n v="104"/>
    <n v="0.23"/>
    <n v="188908720"/>
    <s v="SO0284-PD0011"/>
    <s v="Mountain Bike"/>
    <s v="Bicycle"/>
    <s v="Mountain Bike"/>
    <n v="104"/>
    <x v="1"/>
  </r>
  <r>
    <s v="SO0284"/>
    <d v="2020-11-06T00:00:00"/>
    <s v="PD0013"/>
    <n v="93"/>
    <n v="0.08"/>
    <n v="40983240"/>
    <s v="SO0284-PD0013"/>
    <s v="1 Set Basketball"/>
    <s v="Basketball"/>
    <s v="1 Set Basketball"/>
    <n v="93"/>
    <x v="1"/>
  </r>
  <r>
    <s v="SO0285"/>
    <d v="2020-11-06T00:00:00"/>
    <s v="PD0016"/>
    <n v="132"/>
    <n v="0.24"/>
    <n v="26785440"/>
    <s v="SO0285-PD0016"/>
    <s v="Pull Up Bar"/>
    <s v="Gym &amp; Fitness"/>
    <s v="Pull Up Bar"/>
    <n v="132"/>
    <x v="1"/>
  </r>
  <r>
    <s v="SO0285"/>
    <d v="2020-11-06T00:00:00"/>
    <s v="PD0019"/>
    <n v="29"/>
    <n v="0.22"/>
    <n v="57658380"/>
    <s v="SO0285-PD0019"/>
    <s v="Treadmill"/>
    <s v="Gym &amp; Fitness"/>
    <s v="Treadmill"/>
    <n v="29"/>
    <x v="1"/>
  </r>
  <r>
    <s v="SO0285"/>
    <d v="2020-11-06T00:00:00"/>
    <s v="PD0014"/>
    <n v="32"/>
    <n v="0.06"/>
    <n v="8031360"/>
    <s v="SO0285-PD0014"/>
    <s v="1 Set Futsalball"/>
    <s v="Futsal"/>
    <s v="1 Set Futsalball"/>
    <n v="32"/>
    <x v="1"/>
  </r>
  <r>
    <s v="SO0285"/>
    <d v="2020-11-06T00:00:00"/>
    <s v="PD0018"/>
    <n v="130"/>
    <n v="0.25"/>
    <n v="51870000"/>
    <s v="SO0285-PD0018"/>
    <s v="Dumbell Set"/>
    <s v="Gym &amp; Fitness"/>
    <s v="Dumbell Set"/>
    <n v="130"/>
    <x v="1"/>
  </r>
  <r>
    <s v="SO0285"/>
    <d v="2020-11-06T00:00:00"/>
    <s v="PD0004"/>
    <n v="53"/>
    <n v="0.17"/>
    <n v="9677800"/>
    <s v="SO0285-PD0004"/>
    <s v="Stick Billiard Bag"/>
    <s v="Billiard"/>
    <s v="Stick Billiard Bag"/>
    <n v="53"/>
    <x v="1"/>
  </r>
  <r>
    <s v="SO0286"/>
    <d v="2020-11-08T00:00:00"/>
    <s v="PD0008"/>
    <n v="111"/>
    <n v="0.1"/>
    <n v="14885100"/>
    <s v="SO0286-PD0008"/>
    <s v="Sunglasses"/>
    <s v="Outdoors Sport"/>
    <s v="Sunglasses"/>
    <n v="111"/>
    <x v="4"/>
  </r>
  <r>
    <s v="SO0286"/>
    <d v="2020-11-08T00:00:00"/>
    <s v="PD0011"/>
    <n v="56"/>
    <n v="0.2"/>
    <n v="105683200"/>
    <s v="SO0286-PD0011"/>
    <s v="Mountain Bike"/>
    <s v="Bicycle"/>
    <s v="Mountain Bike"/>
    <n v="56"/>
    <x v="4"/>
  </r>
  <r>
    <s v="SO0286"/>
    <d v="2020-11-08T00:00:00"/>
    <s v="PD0013"/>
    <n v="51"/>
    <n v="0.11"/>
    <n v="21741810"/>
    <s v="SO0286-PD0013"/>
    <s v="1 Set Basketball"/>
    <s v="Basketball"/>
    <s v="1 Set Basketball"/>
    <n v="51"/>
    <x v="4"/>
  </r>
  <r>
    <s v="SO0286"/>
    <d v="2020-11-08T00:00:00"/>
    <s v="PD0014"/>
    <n v="28"/>
    <n v="0.25"/>
    <n v="5607000"/>
    <s v="SO0286-PD0014"/>
    <s v="1 Set Futsalball"/>
    <s v="Futsal"/>
    <s v="1 Set Futsalball"/>
    <n v="28"/>
    <x v="4"/>
  </r>
  <r>
    <s v="SO0286"/>
    <d v="2020-11-08T00:00:00"/>
    <s v="PD0016"/>
    <n v="83"/>
    <n v="0.11"/>
    <n v="19723290"/>
    <s v="SO0286-PD0016"/>
    <s v="Pull Up Bar"/>
    <s v="Gym &amp; Fitness"/>
    <s v="Pull Up Bar"/>
    <n v="83"/>
    <x v="4"/>
  </r>
  <r>
    <s v="SO0286"/>
    <d v="2020-11-08T00:00:00"/>
    <s v="PD0007"/>
    <n v="120"/>
    <n v="0.19"/>
    <n v="311040000"/>
    <s v="SO0286-PD0007"/>
    <s v="Stick Golf Bag"/>
    <s v="Golf"/>
    <s v="Stick Golf Bag"/>
    <n v="120"/>
    <x v="4"/>
  </r>
  <r>
    <s v="SO0286"/>
    <d v="2020-11-08T00:00:00"/>
    <s v="PD0010"/>
    <n v="136"/>
    <n v="0.23"/>
    <n v="34034000"/>
    <s v="SO0286-PD0010"/>
    <s v="Hiking Shoes"/>
    <s v="Hiking &amp; Camping"/>
    <s v="Hiking Shoes"/>
    <n v="136"/>
    <x v="4"/>
  </r>
  <r>
    <s v="SO0287"/>
    <d v="2020-11-08T00:00:00"/>
    <s v="PD0016"/>
    <n v="105"/>
    <n v="0.08"/>
    <n v="25792200"/>
    <s v="SO0287-PD0016"/>
    <s v="Pull Up Bar"/>
    <s v="Gym &amp; Fitness"/>
    <s v="Pull Up Bar"/>
    <n v="105"/>
    <x v="0"/>
  </r>
  <r>
    <s v="SO0287"/>
    <d v="2020-11-08T00:00:00"/>
    <s v="PD0008"/>
    <n v="131"/>
    <n v="0.17"/>
    <n v="16200770"/>
    <s v="SO0287-PD0008"/>
    <s v="Sunglasses"/>
    <s v="Outdoors Sport"/>
    <s v="Sunglasses"/>
    <n v="131"/>
    <x v="0"/>
  </r>
  <r>
    <s v="SO0287"/>
    <d v="2020-11-08T00:00:00"/>
    <s v="PD0005"/>
    <n v="79"/>
    <n v="0.1"/>
    <n v="156064500"/>
    <s v="SO0287-PD0005"/>
    <s v="Stick Golf Wedge"/>
    <s v="Golf"/>
    <s v="Stick Golf Wedge"/>
    <n v="79"/>
    <x v="0"/>
  </r>
  <r>
    <s v="SO0287"/>
    <d v="2020-11-08T00:00:00"/>
    <s v="PD0004"/>
    <n v="68"/>
    <n v="0.1"/>
    <n v="13464000"/>
    <s v="SO0287-PD0004"/>
    <s v="Stick Billiard Bag"/>
    <s v="Billiard"/>
    <s v="Stick Billiard Bag"/>
    <n v="68"/>
    <x v="0"/>
  </r>
  <r>
    <s v="SO0288"/>
    <d v="2020-11-12T00:00:00"/>
    <s v="PD0020"/>
    <n v="34"/>
    <n v="0.05"/>
    <n v="10368300"/>
    <s v="SO0288-PD0020"/>
    <s v="Heavy bag"/>
    <s v="Gym &amp; Fitness"/>
    <s v="Heavy bag"/>
    <n v="34"/>
    <x v="4"/>
  </r>
  <r>
    <s v="SO0288"/>
    <d v="2020-11-12T00:00:00"/>
    <s v="PD0011"/>
    <n v="139"/>
    <n v="0.21"/>
    <n v="259041790"/>
    <s v="SO0288-PD0011"/>
    <s v="Mountain Bike"/>
    <s v="Bicycle"/>
    <s v="Mountain Bike"/>
    <n v="139"/>
    <x v="4"/>
  </r>
  <r>
    <s v="SO0288"/>
    <d v="2020-11-12T00:00:00"/>
    <s v="PD0002"/>
    <n v="39"/>
    <n v="0.16"/>
    <n v="655200"/>
    <s v="SO0288-PD0002"/>
    <s v="Fishing soft lure"/>
    <s v="Fishing Equipment"/>
    <s v="Fishing soft lure"/>
    <n v="39"/>
    <x v="4"/>
  </r>
  <r>
    <s v="SO0289"/>
    <d v="2020-11-12T00:00:00"/>
    <s v="PD0013"/>
    <n v="100"/>
    <n v="0.2"/>
    <n v="38320000"/>
    <s v="SO0289-PD0013"/>
    <s v="1 Set Basketball"/>
    <s v="Basketball"/>
    <s v="1 Set Basketball"/>
    <n v="100"/>
    <x v="1"/>
  </r>
  <r>
    <s v="SO0289"/>
    <d v="2020-11-12T00:00:00"/>
    <s v="PD0010"/>
    <n v="131"/>
    <n v="0.05"/>
    <n v="40446250"/>
    <s v="SO0289-PD0010"/>
    <s v="Hiking Shoes"/>
    <s v="Hiking &amp; Camping"/>
    <s v="Hiking Shoes"/>
    <n v="131"/>
    <x v="1"/>
  </r>
  <r>
    <s v="SO0290"/>
    <d v="2020-11-14T00:00:00"/>
    <s v="PD0008"/>
    <n v="53"/>
    <n v="0.19"/>
    <n v="6396570"/>
    <s v="SO0290-PD0008"/>
    <s v="Sunglasses"/>
    <s v="Outdoors Sport"/>
    <s v="Sunglasses"/>
    <n v="53"/>
    <x v="1"/>
  </r>
  <r>
    <s v="SO0290"/>
    <d v="2020-11-14T00:00:00"/>
    <s v="PD0016"/>
    <n v="44"/>
    <n v="0.18"/>
    <n v="9633360"/>
    <s v="SO0290-PD0016"/>
    <s v="Pull Up Bar"/>
    <s v="Gym &amp; Fitness"/>
    <s v="Pull Up Bar"/>
    <n v="44"/>
    <x v="1"/>
  </r>
  <r>
    <s v="SO0290"/>
    <d v="2020-11-14T00:00:00"/>
    <s v="PD0004"/>
    <n v="30"/>
    <n v="0.16"/>
    <n v="5544000"/>
    <s v="SO0290-PD0004"/>
    <s v="Stick Billiard Bag"/>
    <s v="Billiard"/>
    <s v="Stick Billiard Bag"/>
    <n v="30"/>
    <x v="1"/>
  </r>
  <r>
    <s v="SO0290"/>
    <d v="2020-11-14T00:00:00"/>
    <s v="PD0015"/>
    <n v="26"/>
    <n v="0.24"/>
    <n v="2685384"/>
    <s v="SO0290-PD0015"/>
    <s v="Abs Roller"/>
    <s v="Gym &amp; Fitness"/>
    <s v="Abs Roller"/>
    <n v="26"/>
    <x v="1"/>
  </r>
  <r>
    <s v="SO0291"/>
    <d v="2020-11-14T00:00:00"/>
    <s v="PD0007"/>
    <n v="60"/>
    <n v="0.15"/>
    <n v="163200000"/>
    <s v="SO0291-PD0007"/>
    <s v="Stick Golf Bag"/>
    <s v="Golf"/>
    <s v="Stick Golf Bag"/>
    <n v="60"/>
    <x v="0"/>
  </r>
  <r>
    <s v="SO0291"/>
    <d v="2020-11-14T00:00:00"/>
    <s v="PD0009"/>
    <n v="78"/>
    <n v="7.0000000000000007E-2"/>
    <n v="9357660"/>
    <s v="SO0291-PD0009"/>
    <s v="Tracking Pole"/>
    <s v="Hiking &amp; Camping"/>
    <s v="Tracking Pole"/>
    <n v="78"/>
    <x v="0"/>
  </r>
  <r>
    <s v="SO0291"/>
    <d v="2020-11-14T00:00:00"/>
    <s v="PD0008"/>
    <n v="85"/>
    <n v="0.17"/>
    <n v="10511950"/>
    <s v="SO0291-PD0008"/>
    <s v="Sunglasses"/>
    <s v="Outdoors Sport"/>
    <s v="Sunglasses"/>
    <n v="85"/>
    <x v="0"/>
  </r>
  <r>
    <s v="SO0291"/>
    <d v="2020-11-14T00:00:00"/>
    <s v="PD0012"/>
    <n v="124"/>
    <n v="0.08"/>
    <n v="643297120"/>
    <s v="SO0291-PD0012"/>
    <s v="Road Bike"/>
    <s v="Bicycle"/>
    <s v="Road Bike"/>
    <n v="124"/>
    <x v="0"/>
  </r>
  <r>
    <s v="SO0291"/>
    <d v="2020-11-14T00:00:00"/>
    <s v="PD0004"/>
    <n v="137"/>
    <n v="0.17"/>
    <n v="25016200"/>
    <s v="SO0291-PD0004"/>
    <s v="Stick Billiard Bag"/>
    <s v="Billiard"/>
    <s v="Stick Billiard Bag"/>
    <n v="137"/>
    <x v="0"/>
  </r>
  <r>
    <s v="SO0292"/>
    <d v="2020-11-14T00:00:00"/>
    <s v="PD0007"/>
    <n v="101"/>
    <n v="0.21"/>
    <n v="255328000"/>
    <s v="SO0292-PD0007"/>
    <s v="Stick Golf Bag"/>
    <s v="Golf"/>
    <s v="Stick Golf Bag"/>
    <n v="101"/>
    <x v="0"/>
  </r>
  <r>
    <s v="SO0292"/>
    <d v="2020-11-14T00:00:00"/>
    <s v="PD0010"/>
    <n v="64"/>
    <n v="0.1"/>
    <n v="18720000"/>
    <s v="SO0292-PD0010"/>
    <s v="Hiking Shoes"/>
    <s v="Hiking &amp; Camping"/>
    <s v="Hiking Shoes"/>
    <n v="64"/>
    <x v="0"/>
  </r>
  <r>
    <s v="SO0293"/>
    <d v="2020-11-14T00:00:00"/>
    <s v="PD0019"/>
    <n v="112"/>
    <n v="0.05"/>
    <n v="271213600"/>
    <s v="SO0293-PD0019"/>
    <s v="Treadmill"/>
    <s v="Gym &amp; Fitness"/>
    <s v="Treadmill"/>
    <n v="112"/>
    <x v="1"/>
  </r>
  <r>
    <s v="SO0293"/>
    <d v="2020-11-14T00:00:00"/>
    <s v="PD0020"/>
    <n v="87"/>
    <n v="0.15"/>
    <n v="23737950"/>
    <s v="SO0293-PD0020"/>
    <s v="Heavy bag"/>
    <s v="Gym &amp; Fitness"/>
    <s v="Heavy bag"/>
    <n v="87"/>
    <x v="1"/>
  </r>
  <r>
    <s v="SO0293"/>
    <d v="2020-11-14T00:00:00"/>
    <s v="PD0011"/>
    <n v="72"/>
    <n v="0.14000000000000001"/>
    <n v="146069280"/>
    <s v="SO0293-PD0011"/>
    <s v="Mountain Bike"/>
    <s v="Bicycle"/>
    <s v="Mountain Bike"/>
    <n v="72"/>
    <x v="1"/>
  </r>
  <r>
    <s v="SO0294"/>
    <d v="2020-11-16T00:00:00"/>
    <s v="PD0014"/>
    <n v="57"/>
    <n v="0.11"/>
    <n v="13544910"/>
    <s v="SO0294-PD0014"/>
    <s v="1 Set Futsalball"/>
    <s v="Futsal"/>
    <s v="1 Set Futsalball"/>
    <n v="57"/>
    <x v="1"/>
  </r>
  <r>
    <s v="SO0294"/>
    <d v="2020-11-16T00:00:00"/>
    <s v="PD0009"/>
    <n v="105"/>
    <n v="0.06"/>
    <n v="12732300"/>
    <s v="SO0294-PD0009"/>
    <s v="Tracking Pole"/>
    <s v="Hiking &amp; Camping"/>
    <s v="Tracking Pole"/>
    <n v="105"/>
    <x v="1"/>
  </r>
  <r>
    <s v="SO0295"/>
    <d v="2020-11-17T00:00:00"/>
    <s v="PD0001"/>
    <n v="103"/>
    <n v="0.13"/>
    <n v="22312890"/>
    <s v="SO0295-PD0001"/>
    <s v="1 Set Fishing Equipment"/>
    <s v="Fishing Equipment"/>
    <s v="1 Set Fishing Equipment"/>
    <n v="103"/>
    <x v="3"/>
  </r>
  <r>
    <s v="SO0295"/>
    <d v="2020-11-17T00:00:00"/>
    <s v="PD0014"/>
    <n v="73"/>
    <n v="0.05"/>
    <n v="18516450"/>
    <s v="SO0295-PD0014"/>
    <s v="1 Set Futsalball"/>
    <s v="Futsal"/>
    <s v="1 Set Futsalball"/>
    <n v="73"/>
    <x v="3"/>
  </r>
  <r>
    <s v="SO0295"/>
    <d v="2020-11-17T00:00:00"/>
    <s v="PD0005"/>
    <n v="37"/>
    <n v="0.24"/>
    <n v="61723400"/>
    <s v="SO0295-PD0005"/>
    <s v="Stick Golf Wedge"/>
    <s v="Golf"/>
    <s v="Stick Golf Wedge"/>
    <n v="37"/>
    <x v="3"/>
  </r>
  <r>
    <s v="SO0295"/>
    <d v="2020-11-17T00:00:00"/>
    <s v="PD0013"/>
    <n v="54"/>
    <n v="0.21"/>
    <n v="20434140"/>
    <s v="SO0295-PD0013"/>
    <s v="1 Set Basketball"/>
    <s v="Basketball"/>
    <s v="1 Set Basketball"/>
    <n v="54"/>
    <x v="3"/>
  </r>
  <r>
    <s v="SO0296"/>
    <d v="2020-11-19T00:00:00"/>
    <s v="PD0016"/>
    <n v="88"/>
    <n v="0.05"/>
    <n v="22321200"/>
    <s v="SO0296-PD0016"/>
    <s v="Pull Up Bar"/>
    <s v="Gym &amp; Fitness"/>
    <s v="Pull Up Bar"/>
    <n v="88"/>
    <x v="0"/>
  </r>
  <r>
    <s v="SO0296"/>
    <d v="2020-11-19T00:00:00"/>
    <s v="PD0004"/>
    <n v="34"/>
    <n v="0.19"/>
    <n v="6058800"/>
    <s v="SO0296-PD0004"/>
    <s v="Stick Billiard Bag"/>
    <s v="Billiard"/>
    <s v="Stick Billiard Bag"/>
    <n v="34"/>
    <x v="0"/>
  </r>
  <r>
    <s v="SO0296"/>
    <d v="2020-11-19T00:00:00"/>
    <s v="PD0010"/>
    <n v="103"/>
    <n v="0.22"/>
    <n v="26110500"/>
    <s v="SO0296-PD0010"/>
    <s v="Hiking Shoes"/>
    <s v="Hiking &amp; Camping"/>
    <s v="Hiking Shoes"/>
    <n v="103"/>
    <x v="0"/>
  </r>
  <r>
    <s v="SO0296"/>
    <d v="2020-11-19T00:00:00"/>
    <s v="PD0005"/>
    <n v="64"/>
    <n v="0.2"/>
    <n v="112384000"/>
    <s v="SO0296-PD0005"/>
    <s v="Stick Golf Wedge"/>
    <s v="Golf"/>
    <s v="Stick Golf Wedge"/>
    <n v="64"/>
    <x v="0"/>
  </r>
  <r>
    <s v="SO0297"/>
    <d v="2020-11-20T00:00:00"/>
    <s v="PD0015"/>
    <n v="104"/>
    <n v="0.11"/>
    <n v="12578904"/>
    <s v="SO0297-PD0015"/>
    <s v="Abs Roller"/>
    <s v="Gym &amp; Fitness"/>
    <s v="Abs Roller"/>
    <n v="104"/>
    <x v="3"/>
  </r>
  <r>
    <s v="SO0297"/>
    <d v="2020-11-20T00:00:00"/>
    <s v="PD0012"/>
    <n v="75"/>
    <n v="0.17"/>
    <n v="351027750"/>
    <s v="SO0297-PD0012"/>
    <s v="Road Bike"/>
    <s v="Bicycle"/>
    <s v="Road Bike"/>
    <n v="75"/>
    <x v="3"/>
  </r>
  <r>
    <s v="SO0297"/>
    <d v="2020-11-20T00:00:00"/>
    <s v="PD0013"/>
    <n v="137"/>
    <n v="0.16"/>
    <n v="55123320"/>
    <s v="SO0297-PD0013"/>
    <s v="1 Set Basketball"/>
    <s v="Basketball"/>
    <s v="1 Set Basketball"/>
    <n v="137"/>
    <x v="3"/>
  </r>
  <r>
    <s v="SO0297"/>
    <d v="2020-11-20T00:00:00"/>
    <s v="PD0010"/>
    <n v="131"/>
    <n v="0.2"/>
    <n v="34060000"/>
    <s v="SO0297-PD0010"/>
    <s v="Hiking Shoes"/>
    <s v="Hiking &amp; Camping"/>
    <s v="Hiking Shoes"/>
    <n v="131"/>
    <x v="3"/>
  </r>
  <r>
    <s v="SO0297"/>
    <d v="2020-11-20T00:00:00"/>
    <s v="PD0019"/>
    <n v="56"/>
    <n v="0.06"/>
    <n v="134179359.99999999"/>
    <s v="SO0297-PD0019"/>
    <s v="Treadmill"/>
    <s v="Gym &amp; Fitness"/>
    <s v="Treadmill"/>
    <n v="56"/>
    <x v="3"/>
  </r>
  <r>
    <s v="SO0298"/>
    <d v="2020-11-22T00:00:00"/>
    <s v="PD0019"/>
    <n v="113"/>
    <n v="0.17"/>
    <n v="239070710"/>
    <s v="SO0298-PD0019"/>
    <s v="Treadmill"/>
    <s v="Gym &amp; Fitness"/>
    <s v="Treadmill"/>
    <n v="113"/>
    <x v="4"/>
  </r>
  <r>
    <s v="SO0298"/>
    <d v="2020-11-22T00:00:00"/>
    <s v="PD0008"/>
    <n v="94"/>
    <n v="0.08"/>
    <n v="12885520"/>
    <s v="SO0298-PD0008"/>
    <s v="Sunglasses"/>
    <s v="Outdoors Sport"/>
    <s v="Sunglasses"/>
    <n v="94"/>
    <x v="4"/>
  </r>
  <r>
    <s v="SO0299"/>
    <d v="2020-11-23T00:00:00"/>
    <s v="PD0007"/>
    <n v="87"/>
    <n v="0.2"/>
    <n v="222720000"/>
    <s v="SO0299-PD0007"/>
    <s v="Stick Golf Bag"/>
    <s v="Golf"/>
    <s v="Stick Golf Bag"/>
    <n v="87"/>
    <x v="4"/>
  </r>
  <r>
    <s v="SO0300"/>
    <d v="2020-11-23T00:00:00"/>
    <s v="PD0017"/>
    <n v="141"/>
    <n v="0.09"/>
    <n v="340021500"/>
    <s v="SO0300-PD0017"/>
    <s v="Bench Press"/>
    <s v="Gym &amp; Fitness"/>
    <s v="Bench Press"/>
    <n v="141"/>
    <x v="3"/>
  </r>
  <r>
    <s v="SO0300"/>
    <d v="2020-11-23T00:00:00"/>
    <s v="PD0012"/>
    <n v="79"/>
    <n v="0.13"/>
    <n v="387568470"/>
    <s v="SO0300-PD0012"/>
    <s v="Road Bike"/>
    <s v="Bicycle"/>
    <s v="Road Bike"/>
    <n v="79"/>
    <x v="3"/>
  </r>
  <r>
    <s v="SO0301"/>
    <d v="2020-11-24T00:00:00"/>
    <s v="PD0019"/>
    <n v="75"/>
    <n v="0.15"/>
    <n v="162498750"/>
    <s v="SO0301-PD0019"/>
    <s v="Treadmill"/>
    <s v="Gym &amp; Fitness"/>
    <s v="Treadmill"/>
    <n v="75"/>
    <x v="0"/>
  </r>
  <r>
    <s v="SO0302"/>
    <d v="2020-11-25T00:00:00"/>
    <s v="PD0019"/>
    <n v="104"/>
    <n v="7.0000000000000007E-2"/>
    <n v="246539279.99999997"/>
    <s v="SO0302-PD0019"/>
    <s v="Treadmill"/>
    <s v="Gym &amp; Fitness"/>
    <s v="Treadmill"/>
    <n v="104"/>
    <x v="2"/>
  </r>
  <r>
    <s v="SO0302"/>
    <d v="2020-11-25T00:00:00"/>
    <s v="PD0017"/>
    <n v="82"/>
    <n v="7.0000000000000007E-2"/>
    <n v="202089000"/>
    <s v="SO0302-PD0017"/>
    <s v="Bench Press"/>
    <s v="Gym &amp; Fitness"/>
    <s v="Bench Press"/>
    <n v="82"/>
    <x v="2"/>
  </r>
  <r>
    <s v="SO0303"/>
    <d v="2020-11-25T00:00:00"/>
    <s v="PD0009"/>
    <n v="87"/>
    <n v="0.1"/>
    <n v="10100700"/>
    <s v="SO0303-PD0009"/>
    <s v="Tracking Pole"/>
    <s v="Hiking &amp; Camping"/>
    <s v="Tracking Pole"/>
    <n v="87"/>
    <x v="0"/>
  </r>
  <r>
    <s v="SO0303"/>
    <d v="2020-11-25T00:00:00"/>
    <s v="PD0005"/>
    <n v="123"/>
    <n v="7.0000000000000007E-2"/>
    <n v="251086049.99999997"/>
    <s v="SO0303-PD0005"/>
    <s v="Stick Golf Wedge"/>
    <s v="Golf"/>
    <s v="Stick Golf Wedge"/>
    <n v="123"/>
    <x v="0"/>
  </r>
  <r>
    <s v="SO0303"/>
    <d v="2020-11-25T00:00:00"/>
    <s v="PD0007"/>
    <n v="71"/>
    <n v="0.1"/>
    <n v="204480000"/>
    <s v="SO0303-PD0007"/>
    <s v="Stick Golf Bag"/>
    <s v="Golf"/>
    <s v="Stick Golf Bag"/>
    <n v="71"/>
    <x v="0"/>
  </r>
  <r>
    <s v="SO0303"/>
    <d v="2020-11-25T00:00:00"/>
    <s v="PD0016"/>
    <n v="79"/>
    <n v="0.25"/>
    <n v="15819750"/>
    <s v="SO0303-PD0016"/>
    <s v="Pull Up Bar"/>
    <s v="Gym &amp; Fitness"/>
    <s v="Pull Up Bar"/>
    <n v="79"/>
    <x v="0"/>
  </r>
  <r>
    <s v="SO0304"/>
    <d v="2020-11-25T00:00:00"/>
    <s v="PD0010"/>
    <n v="114"/>
    <n v="0.18"/>
    <n v="30381000.000000004"/>
    <s v="SO0304-PD0010"/>
    <s v="Hiking Shoes"/>
    <s v="Hiking &amp; Camping"/>
    <s v="Hiking Shoes"/>
    <n v="114"/>
    <x v="1"/>
  </r>
  <r>
    <s v="SO0304"/>
    <d v="2020-11-25T00:00:00"/>
    <s v="PD0006"/>
    <n v="89"/>
    <n v="0.09"/>
    <n v="16926910"/>
    <s v="SO0304-PD0006"/>
    <s v="1 set Golf Ball"/>
    <s v="Golf"/>
    <s v="1 set Golf Ball"/>
    <n v="89"/>
    <x v="1"/>
  </r>
  <r>
    <s v="SO0304"/>
    <d v="2020-11-25T00:00:00"/>
    <s v="PD0007"/>
    <n v="81"/>
    <n v="0.19"/>
    <n v="209952000"/>
    <s v="SO0304-PD0007"/>
    <s v="Stick Golf Bag"/>
    <s v="Golf"/>
    <s v="Stick Golf Bag"/>
    <n v="81"/>
    <x v="1"/>
  </r>
  <r>
    <s v="SO0305"/>
    <d v="2020-11-25T00:00:00"/>
    <s v="PD0008"/>
    <n v="74"/>
    <n v="0.12"/>
    <n v="9702880"/>
    <s v="SO0305-PD0008"/>
    <s v="Sunglasses"/>
    <s v="Outdoors Sport"/>
    <s v="Sunglasses"/>
    <n v="74"/>
    <x v="3"/>
  </r>
  <r>
    <s v="SO0305"/>
    <d v="2020-11-25T00:00:00"/>
    <s v="PD0006"/>
    <n v="100"/>
    <n v="0.21"/>
    <n v="16511000"/>
    <s v="SO0305-PD0006"/>
    <s v="1 set Golf Ball"/>
    <s v="Golf"/>
    <s v="1 set Golf Ball"/>
    <n v="100"/>
    <x v="3"/>
  </r>
  <r>
    <s v="SO0305"/>
    <d v="2020-11-25T00:00:00"/>
    <s v="PD0012"/>
    <n v="113"/>
    <n v="0.17"/>
    <n v="528881810"/>
    <s v="SO0305-PD0012"/>
    <s v="Road Bike"/>
    <s v="Bicycle"/>
    <s v="Road Bike"/>
    <n v="113"/>
    <x v="3"/>
  </r>
  <r>
    <s v="SO0306"/>
    <d v="2020-11-26T00:00:00"/>
    <s v="PD0006"/>
    <n v="72"/>
    <n v="0.15"/>
    <n v="12790800"/>
    <s v="SO0306-PD0006"/>
    <s v="1 set Golf Ball"/>
    <s v="Golf"/>
    <s v="1 set Golf Ball"/>
    <n v="72"/>
    <x v="0"/>
  </r>
  <r>
    <s v="SO0306"/>
    <d v="2020-11-26T00:00:00"/>
    <s v="PD0003"/>
    <n v="111"/>
    <n v="0.21"/>
    <n v="81639390"/>
    <s v="SO0306-PD0003"/>
    <s v="Stick Billiard"/>
    <s v="Billiard"/>
    <s v="Stick Billiard"/>
    <n v="111"/>
    <x v="0"/>
  </r>
  <r>
    <s v="SO0306"/>
    <d v="2020-11-26T00:00:00"/>
    <s v="PD0020"/>
    <n v="89"/>
    <n v="0.21"/>
    <n v="22569510"/>
    <s v="SO0306-PD0020"/>
    <s v="Heavy bag"/>
    <s v="Gym &amp; Fitness"/>
    <s v="Heavy bag"/>
    <n v="89"/>
    <x v="0"/>
  </r>
  <r>
    <s v="SO0307"/>
    <d v="2020-11-27T00:00:00"/>
    <s v="PD0002"/>
    <n v="58"/>
    <n v="0.16"/>
    <n v="974400"/>
    <s v="SO0307-PD0002"/>
    <s v="Fishing soft lure"/>
    <s v="Fishing Equipment"/>
    <s v="Fishing soft lure"/>
    <n v="58"/>
    <x v="4"/>
  </r>
  <r>
    <s v="SO0307"/>
    <d v="2020-11-27T00:00:00"/>
    <s v="PD0017"/>
    <n v="127"/>
    <n v="0.25"/>
    <n v="252412500"/>
    <s v="SO0307-PD0017"/>
    <s v="Bench Press"/>
    <s v="Gym &amp; Fitness"/>
    <s v="Bench Press"/>
    <n v="127"/>
    <x v="4"/>
  </r>
  <r>
    <s v="SO0308"/>
    <d v="2020-11-27T00:00:00"/>
    <s v="PD0018"/>
    <n v="28"/>
    <n v="0.14000000000000001"/>
    <n v="12810560"/>
    <s v="SO0308-PD0018"/>
    <s v="Dumbell Set"/>
    <s v="Gym &amp; Fitness"/>
    <s v="Dumbell Set"/>
    <n v="28"/>
    <x v="4"/>
  </r>
  <r>
    <s v="SO0308"/>
    <d v="2020-11-27T00:00:00"/>
    <s v="PD0019"/>
    <n v="103"/>
    <n v="0.17"/>
    <n v="217914010"/>
    <s v="SO0308-PD0019"/>
    <s v="Treadmill"/>
    <s v="Gym &amp; Fitness"/>
    <s v="Treadmill"/>
    <n v="103"/>
    <x v="4"/>
  </r>
  <r>
    <s v="SO0308"/>
    <d v="2020-11-27T00:00:00"/>
    <s v="PD0014"/>
    <n v="115"/>
    <n v="0.12"/>
    <n v="27020400"/>
    <s v="SO0308-PD0014"/>
    <s v="1 Set Futsalball"/>
    <s v="Futsal"/>
    <s v="1 Set Futsalball"/>
    <n v="115"/>
    <x v="4"/>
  </r>
  <r>
    <s v="SO0309"/>
    <d v="2020-11-27T00:00:00"/>
    <s v="PD0010"/>
    <n v="92"/>
    <n v="0.11"/>
    <n v="26611000"/>
    <s v="SO0309-PD0010"/>
    <s v="Hiking Shoes"/>
    <s v="Hiking &amp; Camping"/>
    <s v="Hiking Shoes"/>
    <n v="92"/>
    <x v="4"/>
  </r>
  <r>
    <s v="SO0309"/>
    <d v="2020-11-27T00:00:00"/>
    <s v="PD0005"/>
    <n v="28"/>
    <n v="7.0000000000000007E-2"/>
    <n v="57157799.999999993"/>
    <s v="SO0309-PD0005"/>
    <s v="Stick Golf Wedge"/>
    <s v="Golf"/>
    <s v="Stick Golf Wedge"/>
    <n v="28"/>
    <x v="4"/>
  </r>
  <r>
    <s v="SO0309"/>
    <d v="2020-11-27T00:00:00"/>
    <s v="PD0003"/>
    <n v="94"/>
    <n v="0.18"/>
    <n v="71761480"/>
    <s v="SO0309-PD0003"/>
    <s v="Stick Billiard"/>
    <s v="Billiard"/>
    <s v="Stick Billiard"/>
    <n v="94"/>
    <x v="4"/>
  </r>
  <r>
    <s v="SO0310"/>
    <d v="2020-11-29T00:00:00"/>
    <s v="PD0009"/>
    <n v="111"/>
    <n v="0.18"/>
    <n v="11741580"/>
    <s v="SO0310-PD0009"/>
    <s v="Tracking Pole"/>
    <s v="Hiking &amp; Camping"/>
    <s v="Tracking Pole"/>
    <n v="111"/>
    <x v="0"/>
  </r>
  <r>
    <s v="SO0310"/>
    <d v="2020-11-29T00:00:00"/>
    <s v="PD0016"/>
    <n v="100"/>
    <n v="0.15"/>
    <n v="22695000"/>
    <s v="SO0310-PD0016"/>
    <s v="Pull Up Bar"/>
    <s v="Gym &amp; Fitness"/>
    <s v="Pull Up Bar"/>
    <n v="100"/>
    <x v="0"/>
  </r>
  <r>
    <s v="SO0310"/>
    <d v="2020-11-29T00:00:00"/>
    <s v="PD0019"/>
    <n v="121"/>
    <n v="0.2"/>
    <n v="246743200"/>
    <s v="SO0310-PD0019"/>
    <s v="Treadmill"/>
    <s v="Gym &amp; Fitness"/>
    <s v="Treadmill"/>
    <n v="121"/>
    <x v="0"/>
  </r>
  <r>
    <s v="SO0311"/>
    <d v="2020-11-29T00:00:00"/>
    <s v="PD0018"/>
    <n v="132"/>
    <n v="0.1"/>
    <n v="63201600"/>
    <s v="SO0311-PD0018"/>
    <s v="Dumbell Set"/>
    <s v="Gym &amp; Fitness"/>
    <s v="Dumbell Set"/>
    <n v="132"/>
    <x v="4"/>
  </r>
  <r>
    <s v="SO0312"/>
    <d v="2020-12-02T00:00:00"/>
    <s v="PD0004"/>
    <n v="150"/>
    <n v="0.25"/>
    <n v="24750000"/>
    <s v="SO0312-PD0004"/>
    <s v="Stick Billiard Bag"/>
    <s v="Billiard"/>
    <s v="Stick Billiard Bag"/>
    <n v="150"/>
    <x v="1"/>
  </r>
  <r>
    <s v="SO0313"/>
    <d v="2020-12-02T00:00:00"/>
    <s v="PD0013"/>
    <n v="73"/>
    <n v="0.16"/>
    <n v="29372280"/>
    <s v="SO0313-PD0013"/>
    <s v="1 Set Basketball"/>
    <s v="Basketball"/>
    <s v="1 Set Basketball"/>
    <n v="73"/>
    <x v="4"/>
  </r>
  <r>
    <s v="SO0313"/>
    <d v="2020-12-02T00:00:00"/>
    <s v="PD0006"/>
    <n v="92"/>
    <n v="0.24"/>
    <n v="14613280"/>
    <s v="SO0313-PD0006"/>
    <s v="1 set Golf Ball"/>
    <s v="Golf"/>
    <s v="1 set Golf Ball"/>
    <n v="92"/>
    <x v="4"/>
  </r>
  <r>
    <s v="SO0313"/>
    <d v="2020-12-02T00:00:00"/>
    <s v="PD0003"/>
    <n v="43"/>
    <n v="0.09"/>
    <n v="36430030"/>
    <s v="SO0313-PD0003"/>
    <s v="Stick Billiard"/>
    <s v="Billiard"/>
    <s v="Stick Billiard"/>
    <n v="43"/>
    <x v="4"/>
  </r>
  <r>
    <s v="SO0314"/>
    <d v="2020-12-03T00:00:00"/>
    <s v="PD0008"/>
    <n v="60"/>
    <n v="0.19"/>
    <n v="7241400.0000000009"/>
    <s v="SO0314-PD0008"/>
    <s v="Sunglasses"/>
    <s v="Outdoors Sport"/>
    <s v="Sunglasses"/>
    <n v="60"/>
    <x v="0"/>
  </r>
  <r>
    <s v="SO0314"/>
    <d v="2020-12-03T00:00:00"/>
    <s v="PD0014"/>
    <n v="76"/>
    <n v="0.24"/>
    <n v="15421920"/>
    <s v="SO0314-PD0014"/>
    <s v="1 Set Futsalball"/>
    <s v="Futsal"/>
    <s v="1 Set Futsalball"/>
    <n v="76"/>
    <x v="0"/>
  </r>
  <r>
    <s v="SO0314"/>
    <d v="2020-12-03T00:00:00"/>
    <s v="PD0005"/>
    <n v="35"/>
    <n v="0.17"/>
    <n v="63764750"/>
    <s v="SO0314-PD0005"/>
    <s v="Stick Golf Wedge"/>
    <s v="Golf"/>
    <s v="Stick Golf Wedge"/>
    <n v="35"/>
    <x v="0"/>
  </r>
  <r>
    <s v="SO0315"/>
    <d v="2020-12-03T00:00:00"/>
    <s v="PD0017"/>
    <n v="145"/>
    <n v="0.25"/>
    <n v="288187500"/>
    <s v="SO0315-PD0017"/>
    <s v="Bench Press"/>
    <s v="Gym &amp; Fitness"/>
    <s v="Bench Press"/>
    <n v="145"/>
    <x v="4"/>
  </r>
  <r>
    <s v="SO0315"/>
    <d v="2020-12-03T00:00:00"/>
    <s v="PD0019"/>
    <n v="109"/>
    <n v="0.2"/>
    <n v="222272800"/>
    <s v="SO0315-PD0019"/>
    <s v="Treadmill"/>
    <s v="Gym &amp; Fitness"/>
    <s v="Treadmill"/>
    <n v="109"/>
    <x v="4"/>
  </r>
  <r>
    <s v="SO0315"/>
    <d v="2020-12-03T00:00:00"/>
    <s v="PD0013"/>
    <n v="96"/>
    <n v="0.15"/>
    <n v="39086400"/>
    <s v="SO0315-PD0013"/>
    <s v="1 Set Basketball"/>
    <s v="Basketball"/>
    <s v="1 Set Basketball"/>
    <n v="96"/>
    <x v="4"/>
  </r>
  <r>
    <s v="SO0316"/>
    <d v="2020-12-03T00:00:00"/>
    <s v="PD0005"/>
    <n v="27"/>
    <n v="0.1"/>
    <n v="53338500"/>
    <s v="SO0316-PD0005"/>
    <s v="Stick Golf Wedge"/>
    <s v="Golf"/>
    <s v="Stick Golf Wedge"/>
    <n v="27"/>
    <x v="0"/>
  </r>
  <r>
    <s v="SO0316"/>
    <d v="2020-12-03T00:00:00"/>
    <s v="PD0007"/>
    <n v="93"/>
    <n v="7.0000000000000007E-2"/>
    <n v="276768000"/>
    <s v="SO0316-PD0007"/>
    <s v="Stick Golf Bag"/>
    <s v="Golf"/>
    <s v="Stick Golf Bag"/>
    <n v="93"/>
    <x v="0"/>
  </r>
  <r>
    <s v="SO0316"/>
    <d v="2020-12-03T00:00:00"/>
    <s v="PD0010"/>
    <n v="35"/>
    <n v="0.21"/>
    <n v="8986250"/>
    <s v="SO0316-PD0010"/>
    <s v="Hiking Shoes"/>
    <s v="Hiking &amp; Camping"/>
    <s v="Hiking Shoes"/>
    <n v="35"/>
    <x v="0"/>
  </r>
  <r>
    <s v="SO0317"/>
    <d v="2020-12-04T00:00:00"/>
    <s v="PD0014"/>
    <n v="32"/>
    <n v="0.09"/>
    <n v="7775040"/>
    <s v="SO0317-PD0014"/>
    <s v="1 Set Futsalball"/>
    <s v="Futsal"/>
    <s v="1 Set Futsalball"/>
    <n v="32"/>
    <x v="1"/>
  </r>
  <r>
    <s v="SO0317"/>
    <d v="2020-12-04T00:00:00"/>
    <s v="PD0010"/>
    <n v="99"/>
    <n v="0.21"/>
    <n v="25418250"/>
    <s v="SO0317-PD0010"/>
    <s v="Hiking Shoes"/>
    <s v="Hiking &amp; Camping"/>
    <s v="Hiking Shoes"/>
    <n v="99"/>
    <x v="1"/>
  </r>
  <r>
    <s v="SO0317"/>
    <d v="2020-12-04T00:00:00"/>
    <s v="PD0015"/>
    <n v="93"/>
    <n v="0.21"/>
    <n v="9984573"/>
    <s v="SO0317-PD0015"/>
    <s v="Abs Roller"/>
    <s v="Gym &amp; Fitness"/>
    <s v="Abs Roller"/>
    <n v="93"/>
    <x v="1"/>
  </r>
  <r>
    <s v="SO0318"/>
    <d v="2020-12-04T00:00:00"/>
    <s v="PD0014"/>
    <n v="123"/>
    <n v="0.24"/>
    <n v="24959160"/>
    <s v="SO0318-PD0014"/>
    <s v="1 Set Futsalball"/>
    <s v="Futsal"/>
    <s v="1 Set Futsalball"/>
    <n v="123"/>
    <x v="0"/>
  </r>
  <r>
    <s v="SO0318"/>
    <d v="2020-12-04T00:00:00"/>
    <s v="PD0018"/>
    <n v="54"/>
    <n v="0.17"/>
    <n v="23844240"/>
    <s v="SO0318-PD0018"/>
    <s v="Dumbell Set"/>
    <s v="Gym &amp; Fitness"/>
    <s v="Dumbell Set"/>
    <n v="54"/>
    <x v="0"/>
  </r>
  <r>
    <s v="SO0318"/>
    <d v="2020-12-04T00:00:00"/>
    <s v="PD0019"/>
    <n v="85"/>
    <n v="0.1"/>
    <n v="194998500"/>
    <s v="SO0318-PD0019"/>
    <s v="Treadmill"/>
    <s v="Gym &amp; Fitness"/>
    <s v="Treadmill"/>
    <n v="85"/>
    <x v="0"/>
  </r>
  <r>
    <s v="SO0319"/>
    <d v="2020-12-05T00:00:00"/>
    <s v="PD0011"/>
    <n v="75"/>
    <n v="0.25"/>
    <n v="132693750"/>
    <s v="SO0319-PD0011"/>
    <s v="Mountain Bike"/>
    <s v="Bicycle"/>
    <s v="Mountain Bike"/>
    <n v="75"/>
    <x v="4"/>
  </r>
  <r>
    <s v="SO0320"/>
    <d v="2020-12-06T00:00:00"/>
    <s v="PD0009"/>
    <n v="56"/>
    <n v="0.16"/>
    <n v="6068160"/>
    <s v="SO0320-PD0009"/>
    <s v="Tracking Pole"/>
    <s v="Hiking &amp; Camping"/>
    <s v="Tracking Pole"/>
    <n v="56"/>
    <x v="4"/>
  </r>
  <r>
    <s v="SO0320"/>
    <d v="2020-12-06T00:00:00"/>
    <s v="PD0014"/>
    <n v="44"/>
    <n v="0.08"/>
    <n v="10808160"/>
    <s v="SO0320-PD0014"/>
    <s v="1 Set Futsalball"/>
    <s v="Futsal"/>
    <s v="1 Set Futsalball"/>
    <n v="44"/>
    <x v="4"/>
  </r>
  <r>
    <s v="SO0321"/>
    <d v="2020-12-06T00:00:00"/>
    <s v="PD0003"/>
    <n v="59"/>
    <n v="0.16"/>
    <n v="46140360"/>
    <s v="SO0321-PD0003"/>
    <s v="Stick Billiard"/>
    <s v="Billiard"/>
    <s v="Stick Billiard"/>
    <n v="59"/>
    <x v="0"/>
  </r>
  <r>
    <s v="SO0321"/>
    <d v="2020-12-06T00:00:00"/>
    <s v="PD0008"/>
    <n v="131"/>
    <n v="0.24"/>
    <n v="14834440"/>
    <s v="SO0321-PD0008"/>
    <s v="Sunglasses"/>
    <s v="Outdoors Sport"/>
    <s v="Sunglasses"/>
    <n v="131"/>
    <x v="0"/>
  </r>
  <r>
    <s v="SO0321"/>
    <d v="2020-12-06T00:00:00"/>
    <s v="PD0013"/>
    <n v="36"/>
    <n v="0.13"/>
    <n v="15002280"/>
    <s v="SO0321-PD0013"/>
    <s v="1 Set Basketball"/>
    <s v="Basketball"/>
    <s v="1 Set Basketball"/>
    <n v="36"/>
    <x v="0"/>
  </r>
  <r>
    <s v="SO0321"/>
    <d v="2020-12-06T00:00:00"/>
    <s v="PD0001"/>
    <n v="145"/>
    <n v="0.19"/>
    <n v="29245050.000000004"/>
    <s v="SO0321-PD0001"/>
    <s v="1 Set Fishing Equipment"/>
    <s v="Fishing Equipment"/>
    <s v="1 Set Fishing Equipment"/>
    <n v="145"/>
    <x v="0"/>
  </r>
  <r>
    <s v="SO0322"/>
    <d v="2020-12-07T00:00:00"/>
    <s v="PD0005"/>
    <n v="105"/>
    <n v="0.06"/>
    <n v="216646500"/>
    <s v="SO0322-PD0005"/>
    <s v="Stick Golf Wedge"/>
    <s v="Golf"/>
    <s v="Stick Golf Wedge"/>
    <n v="105"/>
    <x v="2"/>
  </r>
  <r>
    <s v="SO0322"/>
    <d v="2020-12-07T00:00:00"/>
    <s v="PD0008"/>
    <n v="91"/>
    <n v="0.17"/>
    <n v="11253970"/>
    <s v="SO0322-PD0008"/>
    <s v="Sunglasses"/>
    <s v="Outdoors Sport"/>
    <s v="Sunglasses"/>
    <n v="91"/>
    <x v="2"/>
  </r>
  <r>
    <s v="SO0322"/>
    <d v="2020-12-07T00:00:00"/>
    <s v="PD0012"/>
    <n v="33"/>
    <n v="0.23"/>
    <n v="143286990"/>
    <s v="SO0322-PD0012"/>
    <s v="Road Bike"/>
    <s v="Bicycle"/>
    <s v="Road Bike"/>
    <n v="33"/>
    <x v="2"/>
  </r>
  <r>
    <s v="SO0323"/>
    <d v="2020-12-08T00:00:00"/>
    <s v="PD0005"/>
    <n v="145"/>
    <n v="0.18"/>
    <n v="260985500.00000003"/>
    <s v="SO0323-PD0005"/>
    <s v="Stick Golf Wedge"/>
    <s v="Golf"/>
    <s v="Stick Golf Wedge"/>
    <n v="145"/>
    <x v="0"/>
  </r>
  <r>
    <s v="SO0323"/>
    <d v="2020-12-08T00:00:00"/>
    <s v="PD0006"/>
    <n v="140"/>
    <n v="0.08"/>
    <n v="26919200"/>
    <s v="SO0323-PD0006"/>
    <s v="1 set Golf Ball"/>
    <s v="Golf"/>
    <s v="1 set Golf Ball"/>
    <n v="140"/>
    <x v="0"/>
  </r>
  <r>
    <s v="SO0324"/>
    <d v="2020-12-09T00:00:00"/>
    <s v="PD0004"/>
    <n v="112"/>
    <n v="7.0000000000000007E-2"/>
    <n v="22915200"/>
    <s v="SO0324-PD0004"/>
    <s v="Stick Billiard Bag"/>
    <s v="Billiard"/>
    <s v="Stick Billiard Bag"/>
    <n v="112"/>
    <x v="0"/>
  </r>
  <r>
    <s v="SO0324"/>
    <d v="2020-12-09T00:00:00"/>
    <s v="PD0019"/>
    <n v="48"/>
    <n v="0.21"/>
    <n v="96658080"/>
    <s v="SO0324-PD0019"/>
    <s v="Treadmill"/>
    <s v="Gym &amp; Fitness"/>
    <s v="Treadmill"/>
    <n v="48"/>
    <x v="0"/>
  </r>
  <r>
    <s v="SO0324"/>
    <d v="2020-12-09T00:00:00"/>
    <s v="PD0011"/>
    <n v="76"/>
    <n v="0.14000000000000001"/>
    <n v="154184240"/>
    <s v="SO0324-PD0011"/>
    <s v="Mountain Bike"/>
    <s v="Bicycle"/>
    <s v="Mountain Bike"/>
    <n v="76"/>
    <x v="0"/>
  </r>
  <r>
    <s v="SO0324"/>
    <d v="2020-12-09T00:00:00"/>
    <s v="PD0020"/>
    <n v="62"/>
    <n v="0.16"/>
    <n v="16717680"/>
    <s v="SO0324-PD0020"/>
    <s v="Heavy bag"/>
    <s v="Gym &amp; Fitness"/>
    <s v="Heavy bag"/>
    <n v="62"/>
    <x v="0"/>
  </r>
  <r>
    <s v="SO0325"/>
    <d v="2020-12-10T00:00:00"/>
    <s v="PD0016"/>
    <n v="53"/>
    <n v="0.18"/>
    <n v="11603820"/>
    <s v="SO0325-PD0016"/>
    <s v="Pull Up Bar"/>
    <s v="Gym &amp; Fitness"/>
    <s v="Pull Up Bar"/>
    <n v="53"/>
    <x v="4"/>
  </r>
  <r>
    <s v="SO0325"/>
    <d v="2020-12-10T00:00:00"/>
    <s v="PD0007"/>
    <n v="50"/>
    <n v="0.15"/>
    <n v="136000000"/>
    <s v="SO0325-PD0007"/>
    <s v="Stick Golf Bag"/>
    <s v="Golf"/>
    <s v="Stick Golf Bag"/>
    <n v="50"/>
    <x v="4"/>
  </r>
  <r>
    <s v="SO0326"/>
    <d v="2020-12-11T00:00:00"/>
    <s v="PD0009"/>
    <n v="54"/>
    <n v="7.0000000000000007E-2"/>
    <n v="6478380"/>
    <s v="SO0326-PD0009"/>
    <s v="Tracking Pole"/>
    <s v="Hiking &amp; Camping"/>
    <s v="Tracking Pole"/>
    <n v="54"/>
    <x v="0"/>
  </r>
  <r>
    <s v="SO0327"/>
    <d v="2020-12-11T00:00:00"/>
    <s v="PD0017"/>
    <n v="132"/>
    <n v="0.11"/>
    <n v="311322000"/>
    <s v="SO0327-PD0017"/>
    <s v="Bench Press"/>
    <s v="Gym &amp; Fitness"/>
    <s v="Bench Press"/>
    <n v="132"/>
    <x v="4"/>
  </r>
  <r>
    <s v="SO0328"/>
    <d v="2020-12-11T00:00:00"/>
    <s v="PD0008"/>
    <n v="76"/>
    <n v="0.17"/>
    <n v="9398920"/>
    <s v="SO0328-PD0008"/>
    <s v="Sunglasses"/>
    <s v="Outdoors Sport"/>
    <s v="Sunglasses"/>
    <n v="76"/>
    <x v="3"/>
  </r>
  <r>
    <s v="SO0328"/>
    <d v="2020-12-11T00:00:00"/>
    <s v="PD0009"/>
    <n v="111"/>
    <n v="0.2"/>
    <n v="11455200"/>
    <s v="SO0328-PD0009"/>
    <s v="Tracking Pole"/>
    <s v="Hiking &amp; Camping"/>
    <s v="Tracking Pole"/>
    <n v="111"/>
    <x v="3"/>
  </r>
  <r>
    <s v="SO0328"/>
    <d v="2020-12-11T00:00:00"/>
    <s v="PD0003"/>
    <n v="110"/>
    <n v="0.24"/>
    <n v="77831600"/>
    <s v="SO0328-PD0003"/>
    <s v="Stick Billiard"/>
    <s v="Billiard"/>
    <s v="Stick Billiard"/>
    <n v="110"/>
    <x v="3"/>
  </r>
  <r>
    <s v="SO0328"/>
    <d v="2020-12-11T00:00:00"/>
    <s v="PD0018"/>
    <n v="122"/>
    <n v="0.15"/>
    <n v="55168400"/>
    <s v="SO0328-PD0018"/>
    <s v="Dumbell Set"/>
    <s v="Gym &amp; Fitness"/>
    <s v="Dumbell Set"/>
    <n v="122"/>
    <x v="3"/>
  </r>
  <r>
    <s v="SO0329"/>
    <d v="2020-12-12T00:00:00"/>
    <s v="PD0019"/>
    <n v="128"/>
    <n v="0.14000000000000001"/>
    <n v="280593920"/>
    <s v="SO0329-PD0019"/>
    <s v="Treadmill"/>
    <s v="Gym &amp; Fitness"/>
    <s v="Treadmill"/>
    <n v="128"/>
    <x v="4"/>
  </r>
  <r>
    <s v="SO0329"/>
    <d v="2020-12-12T00:00:00"/>
    <s v="PD0007"/>
    <n v="128"/>
    <n v="0.15"/>
    <n v="348160000"/>
    <s v="SO0329-PD0007"/>
    <s v="Stick Golf Bag"/>
    <s v="Golf"/>
    <s v="Stick Golf Bag"/>
    <n v="128"/>
    <x v="4"/>
  </r>
  <r>
    <s v="SO0330"/>
    <d v="2020-12-12T00:00:00"/>
    <s v="PD0003"/>
    <n v="113"/>
    <n v="0.05"/>
    <n v="99942850"/>
    <s v="SO0330-PD0003"/>
    <s v="Stick Billiard"/>
    <s v="Billiard"/>
    <s v="Stick Billiard"/>
    <n v="113"/>
    <x v="0"/>
  </r>
  <r>
    <s v="SO0330"/>
    <d v="2020-12-12T00:00:00"/>
    <s v="PD0009"/>
    <n v="121"/>
    <n v="0.1"/>
    <n v="14048100"/>
    <s v="SO0330-PD0009"/>
    <s v="Tracking Pole"/>
    <s v="Hiking &amp; Camping"/>
    <s v="Tracking Pole"/>
    <n v="121"/>
    <x v="0"/>
  </r>
  <r>
    <s v="SO0330"/>
    <d v="2020-12-12T00:00:00"/>
    <s v="PD0004"/>
    <n v="80"/>
    <n v="0.08"/>
    <n v="16192000"/>
    <s v="SO0330-PD0004"/>
    <s v="Stick Billiard Bag"/>
    <s v="Billiard"/>
    <s v="Stick Billiard Bag"/>
    <n v="80"/>
    <x v="0"/>
  </r>
  <r>
    <s v="SO0330"/>
    <d v="2020-12-12T00:00:00"/>
    <s v="PD0013"/>
    <n v="123"/>
    <n v="0.05"/>
    <n v="55971150"/>
    <s v="SO0330-PD0013"/>
    <s v="1 Set Basketball"/>
    <s v="Basketball"/>
    <s v="1 Set Basketball"/>
    <n v="123"/>
    <x v="0"/>
  </r>
  <r>
    <s v="SO0330"/>
    <d v="2020-12-12T00:00:00"/>
    <s v="PD0007"/>
    <n v="61"/>
    <n v="0.05"/>
    <n v="185440000"/>
    <s v="SO0330-PD0007"/>
    <s v="Stick Golf Bag"/>
    <s v="Golf"/>
    <s v="Stick Golf Bag"/>
    <n v="61"/>
    <x v="0"/>
  </r>
  <r>
    <s v="SO0331"/>
    <d v="2020-12-14T00:00:00"/>
    <s v="PD0012"/>
    <n v="88"/>
    <n v="0.16"/>
    <n v="416834880"/>
    <s v="SO0331-PD0012"/>
    <s v="Road Bike"/>
    <s v="Bicycle"/>
    <s v="Road Bike"/>
    <n v="88"/>
    <x v="0"/>
  </r>
  <r>
    <s v="SO0331"/>
    <d v="2020-12-14T00:00:00"/>
    <s v="PD0011"/>
    <n v="83"/>
    <n v="0.22"/>
    <n v="152721660"/>
    <s v="SO0331-PD0011"/>
    <s v="Mountain Bike"/>
    <s v="Bicycle"/>
    <s v="Mountain Bike"/>
    <n v="83"/>
    <x v="0"/>
  </r>
  <r>
    <s v="SO0331"/>
    <d v="2020-12-14T00:00:00"/>
    <s v="PD0009"/>
    <n v="139"/>
    <n v="7.0000000000000007E-2"/>
    <n v="16675829.999999998"/>
    <s v="SO0331-PD0009"/>
    <s v="Tracking Pole"/>
    <s v="Hiking &amp; Camping"/>
    <s v="Tracking Pole"/>
    <n v="139"/>
    <x v="0"/>
  </r>
  <r>
    <s v="SO0331"/>
    <d v="2020-12-14T00:00:00"/>
    <s v="PD0008"/>
    <n v="91"/>
    <n v="0.17"/>
    <n v="11253970"/>
    <s v="SO0331-PD0008"/>
    <s v="Sunglasses"/>
    <s v="Outdoors Sport"/>
    <s v="Sunglasses"/>
    <n v="91"/>
    <x v="0"/>
  </r>
  <r>
    <s v="SO0332"/>
    <d v="2020-12-14T00:00:00"/>
    <s v="PD0020"/>
    <n v="25"/>
    <n v="0.15"/>
    <n v="6821250"/>
    <s v="SO0332-PD0020"/>
    <s v="Heavy bag"/>
    <s v="Gym &amp; Fitness"/>
    <s v="Heavy bag"/>
    <n v="25"/>
    <x v="4"/>
  </r>
  <r>
    <s v="SO0332"/>
    <d v="2020-12-14T00:00:00"/>
    <s v="PD0016"/>
    <n v="100"/>
    <n v="0.23"/>
    <n v="20559000"/>
    <s v="SO0332-PD0016"/>
    <s v="Pull Up Bar"/>
    <s v="Gym &amp; Fitness"/>
    <s v="Pull Up Bar"/>
    <n v="100"/>
    <x v="4"/>
  </r>
  <r>
    <s v="SO0332"/>
    <d v="2020-12-14T00:00:00"/>
    <s v="PD0019"/>
    <n v="53"/>
    <n v="0.25"/>
    <n v="101322750"/>
    <s v="SO0332-PD0019"/>
    <s v="Treadmill"/>
    <s v="Gym &amp; Fitness"/>
    <s v="Treadmill"/>
    <n v="53"/>
    <x v="4"/>
  </r>
  <r>
    <s v="SO0332"/>
    <d v="2020-12-14T00:00:00"/>
    <s v="PD0003"/>
    <n v="127"/>
    <n v="0.2"/>
    <n v="94589600"/>
    <s v="SO0332-PD0003"/>
    <s v="Stick Billiard"/>
    <s v="Billiard"/>
    <s v="Stick Billiard"/>
    <n v="127"/>
    <x v="4"/>
  </r>
  <r>
    <s v="SO0333"/>
    <d v="2020-12-14T00:00:00"/>
    <s v="PD0013"/>
    <n v="59"/>
    <n v="0.1"/>
    <n v="25434900"/>
    <s v="SO0333-PD0013"/>
    <s v="1 Set Basketball"/>
    <s v="Basketball"/>
    <s v="1 Set Basketball"/>
    <n v="59"/>
    <x v="2"/>
  </r>
  <r>
    <s v="SO0333"/>
    <d v="2020-12-14T00:00:00"/>
    <s v="PD0003"/>
    <n v="73"/>
    <n v="0.25"/>
    <n v="50972250"/>
    <s v="SO0333-PD0003"/>
    <s v="Stick Billiard"/>
    <s v="Billiard"/>
    <s v="Stick Billiard"/>
    <n v="73"/>
    <x v="2"/>
  </r>
  <r>
    <s v="SO0333"/>
    <d v="2020-12-14T00:00:00"/>
    <s v="PD0011"/>
    <n v="68"/>
    <n v="0.16"/>
    <n v="134746080"/>
    <s v="SO0333-PD0011"/>
    <s v="Mountain Bike"/>
    <s v="Bicycle"/>
    <s v="Mountain Bike"/>
    <n v="68"/>
    <x v="2"/>
  </r>
  <r>
    <s v="SO0334"/>
    <d v="2020-12-14T00:00:00"/>
    <s v="PD0004"/>
    <n v="126"/>
    <n v="0.1"/>
    <n v="24948000"/>
    <s v="SO0334-PD0004"/>
    <s v="Stick Billiard Bag"/>
    <s v="Billiard"/>
    <s v="Stick Billiard Bag"/>
    <n v="126"/>
    <x v="4"/>
  </r>
  <r>
    <s v="SO0334"/>
    <d v="2020-12-14T00:00:00"/>
    <s v="PD0001"/>
    <n v="31"/>
    <n v="0.25"/>
    <n v="5789250"/>
    <s v="SO0334-PD0001"/>
    <s v="1 Set Fishing Equipment"/>
    <s v="Fishing Equipment"/>
    <s v="1 Set Fishing Equipment"/>
    <n v="31"/>
    <x v="4"/>
  </r>
  <r>
    <s v="SO0334"/>
    <d v="2020-12-14T00:00:00"/>
    <s v="PD0013"/>
    <n v="142"/>
    <n v="0.25"/>
    <n v="51013500"/>
    <s v="SO0334-PD0013"/>
    <s v="1 Set Basketball"/>
    <s v="Basketball"/>
    <s v="1 Set Basketball"/>
    <n v="142"/>
    <x v="4"/>
  </r>
  <r>
    <s v="SO0334"/>
    <d v="2020-12-14T00:00:00"/>
    <s v="PD0002"/>
    <n v="117"/>
    <n v="0.18"/>
    <n v="1918800.0000000002"/>
    <s v="SO0334-PD0002"/>
    <s v="Fishing soft lure"/>
    <s v="Fishing Equipment"/>
    <s v="Fishing soft lure"/>
    <n v="117"/>
    <x v="4"/>
  </r>
  <r>
    <s v="SO0335"/>
    <d v="2020-12-14T00:00:00"/>
    <s v="PD0011"/>
    <n v="121"/>
    <n v="0.15"/>
    <n v="242623150"/>
    <s v="SO0335-PD0011"/>
    <s v="Mountain Bike"/>
    <s v="Bicycle"/>
    <s v="Mountain Bike"/>
    <n v="121"/>
    <x v="4"/>
  </r>
  <r>
    <s v="SO0335"/>
    <d v="2020-12-14T00:00:00"/>
    <s v="PD0019"/>
    <n v="85"/>
    <n v="0.06"/>
    <n v="203665100"/>
    <s v="SO0335-PD0019"/>
    <s v="Treadmill"/>
    <s v="Gym &amp; Fitness"/>
    <s v="Treadmill"/>
    <n v="85"/>
    <x v="4"/>
  </r>
  <r>
    <s v="SO0335"/>
    <d v="2020-12-14T00:00:00"/>
    <s v="PD0020"/>
    <n v="115"/>
    <n v="0.1"/>
    <n v="33223500"/>
    <s v="SO0335-PD0020"/>
    <s v="Heavy bag"/>
    <s v="Gym &amp; Fitness"/>
    <s v="Heavy bag"/>
    <n v="115"/>
    <x v="4"/>
  </r>
  <r>
    <s v="SO0336"/>
    <d v="2020-12-14T00:00:00"/>
    <s v="PD0009"/>
    <n v="133"/>
    <n v="0.13"/>
    <n v="14926590"/>
    <s v="SO0336-PD0009"/>
    <s v="Tracking Pole"/>
    <s v="Hiking &amp; Camping"/>
    <s v="Tracking Pole"/>
    <n v="133"/>
    <x v="0"/>
  </r>
  <r>
    <s v="SO0336"/>
    <d v="2020-12-14T00:00:00"/>
    <s v="PD0007"/>
    <n v="74"/>
    <n v="7.0000000000000007E-2"/>
    <n v="220224000"/>
    <s v="SO0336-PD0007"/>
    <s v="Stick Golf Bag"/>
    <s v="Golf"/>
    <s v="Stick Golf Bag"/>
    <n v="74"/>
    <x v="0"/>
  </r>
  <r>
    <s v="SO0336"/>
    <d v="2020-12-14T00:00:00"/>
    <s v="PD0014"/>
    <n v="55"/>
    <n v="0.18"/>
    <n v="12041700"/>
    <s v="SO0336-PD0014"/>
    <s v="1 Set Futsalball"/>
    <s v="Futsal"/>
    <s v="1 Set Futsalball"/>
    <n v="55"/>
    <x v="0"/>
  </r>
  <r>
    <s v="SO0336"/>
    <d v="2020-12-14T00:00:00"/>
    <s v="PD0005"/>
    <n v="44"/>
    <n v="0.17"/>
    <n v="80161400"/>
    <s v="SO0336-PD0005"/>
    <s v="Stick Golf Wedge"/>
    <s v="Golf"/>
    <s v="Stick Golf Wedge"/>
    <n v="44"/>
    <x v="0"/>
  </r>
  <r>
    <s v="SO0336"/>
    <d v="2020-12-14T00:00:00"/>
    <s v="PD0004"/>
    <n v="58"/>
    <n v="0.14000000000000001"/>
    <n v="10973600"/>
    <s v="SO0336-PD0004"/>
    <s v="Stick Billiard Bag"/>
    <s v="Billiard"/>
    <s v="Stick Billiard Bag"/>
    <n v="58"/>
    <x v="0"/>
  </r>
  <r>
    <s v="SO0336"/>
    <d v="2020-12-14T00:00:00"/>
    <s v="PD0019"/>
    <n v="102"/>
    <n v="0.17"/>
    <n v="215798340"/>
    <s v="SO0336-PD0019"/>
    <s v="Treadmill"/>
    <s v="Gym &amp; Fitness"/>
    <s v="Treadmill"/>
    <n v="102"/>
    <x v="0"/>
  </r>
  <r>
    <s v="SO0337"/>
    <d v="2020-12-16T00:00:00"/>
    <s v="PD0009"/>
    <n v="69"/>
    <n v="0.12"/>
    <n v="7832880"/>
    <s v="SO0337-PD0009"/>
    <s v="Tracking Pole"/>
    <s v="Hiking &amp; Camping"/>
    <s v="Tracking Pole"/>
    <n v="69"/>
    <x v="4"/>
  </r>
  <r>
    <s v="SO0337"/>
    <d v="2020-12-16T00:00:00"/>
    <s v="PD0010"/>
    <n v="104"/>
    <n v="0.25"/>
    <n v="25350000"/>
    <s v="SO0337-PD0010"/>
    <s v="Hiking Shoes"/>
    <s v="Hiking &amp; Camping"/>
    <s v="Hiking Shoes"/>
    <n v="104"/>
    <x v="4"/>
  </r>
  <r>
    <s v="SO0337"/>
    <d v="2020-12-16T00:00:00"/>
    <s v="PD0012"/>
    <n v="80"/>
    <n v="0.05"/>
    <n v="428564000"/>
    <s v="SO0337-PD0012"/>
    <s v="Road Bike"/>
    <s v="Bicycle"/>
    <s v="Road Bike"/>
    <n v="80"/>
    <x v="4"/>
  </r>
  <r>
    <s v="SO0337"/>
    <d v="2020-12-16T00:00:00"/>
    <s v="PD0002"/>
    <n v="105"/>
    <n v="0.25"/>
    <n v="1575000"/>
    <s v="SO0337-PD0002"/>
    <s v="Fishing soft lure"/>
    <s v="Fishing Equipment"/>
    <s v="Fishing soft lure"/>
    <n v="105"/>
    <x v="4"/>
  </r>
  <r>
    <s v="SO0338"/>
    <d v="2020-12-16T00:00:00"/>
    <s v="PD0018"/>
    <n v="84"/>
    <n v="0.16"/>
    <n v="37537920"/>
    <s v="SO0338-PD0018"/>
    <s v="Dumbell Set"/>
    <s v="Gym &amp; Fitness"/>
    <s v="Dumbell Set"/>
    <n v="84"/>
    <x v="0"/>
  </r>
  <r>
    <s v="SO0338"/>
    <d v="2020-12-16T00:00:00"/>
    <s v="PD0019"/>
    <n v="94"/>
    <n v="0.08"/>
    <n v="220437520"/>
    <s v="SO0338-PD0019"/>
    <s v="Treadmill"/>
    <s v="Gym &amp; Fitness"/>
    <s v="Treadmill"/>
    <n v="94"/>
    <x v="0"/>
  </r>
  <r>
    <s v="SO0338"/>
    <d v="2020-12-16T00:00:00"/>
    <s v="PD0007"/>
    <n v="76"/>
    <n v="0.24"/>
    <n v="184832000"/>
    <s v="SO0338-PD0007"/>
    <s v="Stick Golf Bag"/>
    <s v="Golf"/>
    <s v="Stick Golf Bag"/>
    <n v="76"/>
    <x v="0"/>
  </r>
  <r>
    <s v="SO0339"/>
    <d v="2020-12-16T00:00:00"/>
    <s v="PD0015"/>
    <n v="123"/>
    <n v="0.18"/>
    <n v="13706874.000000002"/>
    <s v="SO0339-PD0015"/>
    <s v="Abs Roller"/>
    <s v="Gym &amp; Fitness"/>
    <s v="Abs Roller"/>
    <n v="123"/>
    <x v="0"/>
  </r>
  <r>
    <s v="SO0339"/>
    <d v="2020-12-16T00:00:00"/>
    <s v="PD0009"/>
    <n v="58"/>
    <n v="0.23"/>
    <n v="5761140"/>
    <s v="SO0339-PD0009"/>
    <s v="Tracking Pole"/>
    <s v="Hiking &amp; Camping"/>
    <s v="Tracking Pole"/>
    <n v="58"/>
    <x v="0"/>
  </r>
  <r>
    <s v="SO0339"/>
    <d v="2020-12-16T00:00:00"/>
    <s v="PD0018"/>
    <n v="45"/>
    <n v="0.17"/>
    <n v="19870200"/>
    <s v="SO0339-PD0018"/>
    <s v="Dumbell Set"/>
    <s v="Gym &amp; Fitness"/>
    <s v="Dumbell Set"/>
    <n v="45"/>
    <x v="0"/>
  </r>
  <r>
    <s v="SO0339"/>
    <d v="2020-12-16T00:00:00"/>
    <s v="PD0010"/>
    <n v="137"/>
    <n v="0.14000000000000001"/>
    <n v="38291500"/>
    <s v="SO0339-PD0010"/>
    <s v="Hiking Shoes"/>
    <s v="Hiking &amp; Camping"/>
    <s v="Hiking Shoes"/>
    <n v="137"/>
    <x v="0"/>
  </r>
  <r>
    <s v="SO0340"/>
    <d v="2020-12-17T00:00:00"/>
    <s v="PD0018"/>
    <n v="150"/>
    <n v="0.05"/>
    <n v="75810000"/>
    <s v="SO0340-PD0018"/>
    <s v="Dumbell Set"/>
    <s v="Gym &amp; Fitness"/>
    <s v="Dumbell Set"/>
    <n v="150"/>
    <x v="0"/>
  </r>
  <r>
    <s v="SO0341"/>
    <d v="2020-12-17T00:00:00"/>
    <s v="PD0010"/>
    <n v="136"/>
    <n v="0.05"/>
    <n v="41990000"/>
    <s v="SO0341-PD0010"/>
    <s v="Hiking Shoes"/>
    <s v="Hiking &amp; Camping"/>
    <s v="Hiking Shoes"/>
    <n v="136"/>
    <x v="4"/>
  </r>
  <r>
    <s v="SO0341"/>
    <d v="2020-12-17T00:00:00"/>
    <s v="PD0006"/>
    <n v="53"/>
    <n v="0.11"/>
    <n v="9858530"/>
    <s v="SO0341-PD0006"/>
    <s v="1 set Golf Ball"/>
    <s v="Golf"/>
    <s v="1 set Golf Ball"/>
    <n v="53"/>
    <x v="4"/>
  </r>
  <r>
    <s v="SO0342"/>
    <d v="2020-12-18T00:00:00"/>
    <s v="PD0005"/>
    <n v="125"/>
    <n v="0.08"/>
    <n v="252425000"/>
    <s v="SO0342-PD0005"/>
    <s v="Stick Golf Wedge"/>
    <s v="Golf"/>
    <s v="Stick Golf Wedge"/>
    <n v="125"/>
    <x v="1"/>
  </r>
  <r>
    <s v="SO0342"/>
    <d v="2020-12-18T00:00:00"/>
    <s v="PD0019"/>
    <n v="40"/>
    <n v="0.24"/>
    <n v="77489600"/>
    <s v="SO0342-PD0019"/>
    <s v="Treadmill"/>
    <s v="Gym &amp; Fitness"/>
    <s v="Treadmill"/>
    <n v="40"/>
    <x v="1"/>
  </r>
  <r>
    <s v="SO0342"/>
    <d v="2020-12-18T00:00:00"/>
    <s v="PD0015"/>
    <n v="75"/>
    <n v="0.19"/>
    <n v="8255925.0000000009"/>
    <s v="SO0342-PD0015"/>
    <s v="Abs Roller"/>
    <s v="Gym &amp; Fitness"/>
    <s v="Abs Roller"/>
    <n v="75"/>
    <x v="1"/>
  </r>
  <r>
    <s v="SO0343"/>
    <d v="2020-12-18T00:00:00"/>
    <s v="PD0014"/>
    <n v="81"/>
    <n v="0.12"/>
    <n v="19031760"/>
    <s v="SO0343-PD0014"/>
    <s v="1 Set Futsalball"/>
    <s v="Futsal"/>
    <s v="1 Set Futsalball"/>
    <n v="81"/>
    <x v="0"/>
  </r>
  <r>
    <s v="SO0344"/>
    <d v="2020-12-21T00:00:00"/>
    <s v="PD0003"/>
    <n v="55"/>
    <n v="0.16"/>
    <n v="43012200"/>
    <s v="SO0344-PD0003"/>
    <s v="Stick Billiard"/>
    <s v="Billiard"/>
    <s v="Stick Billiard"/>
    <n v="55"/>
    <x v="1"/>
  </r>
  <r>
    <s v="SO0344"/>
    <d v="2020-12-21T00:00:00"/>
    <s v="PD0013"/>
    <n v="134"/>
    <n v="0.12"/>
    <n v="56483680"/>
    <s v="SO0344-PD0013"/>
    <s v="1 Set Basketball"/>
    <s v="Basketball"/>
    <s v="1 Set Basketball"/>
    <n v="134"/>
    <x v="1"/>
  </r>
  <r>
    <s v="SO0344"/>
    <d v="2020-12-21T00:00:00"/>
    <s v="PD0020"/>
    <n v="106"/>
    <n v="0.09"/>
    <n v="30963660"/>
    <s v="SO0344-PD0020"/>
    <s v="Heavy bag"/>
    <s v="Gym &amp; Fitness"/>
    <s v="Heavy bag"/>
    <n v="106"/>
    <x v="1"/>
  </r>
  <r>
    <s v="SO0345"/>
    <d v="2020-12-23T00:00:00"/>
    <s v="PD0007"/>
    <n v="45"/>
    <n v="0.24"/>
    <n v="109440000"/>
    <s v="SO0345-PD0007"/>
    <s v="Stick Golf Bag"/>
    <s v="Golf"/>
    <s v="Stick Golf Bag"/>
    <n v="45"/>
    <x v="1"/>
  </r>
  <r>
    <s v="SO0345"/>
    <d v="2020-12-23T00:00:00"/>
    <s v="PD0016"/>
    <n v="86"/>
    <n v="0.23"/>
    <n v="17680740"/>
    <s v="SO0345-PD0016"/>
    <s v="Pull Up Bar"/>
    <s v="Gym &amp; Fitness"/>
    <s v="Pull Up Bar"/>
    <n v="86"/>
    <x v="1"/>
  </r>
  <r>
    <s v="SO0345"/>
    <d v="2020-12-23T00:00:00"/>
    <s v="PD0003"/>
    <n v="68"/>
    <n v="0.24"/>
    <n v="48114080"/>
    <s v="SO0345-PD0003"/>
    <s v="Stick Billiard"/>
    <s v="Billiard"/>
    <s v="Stick Billiard"/>
    <n v="68"/>
    <x v="1"/>
  </r>
  <r>
    <s v="SO0345"/>
    <d v="2020-12-23T00:00:00"/>
    <s v="PD0015"/>
    <n v="109"/>
    <n v="0.25"/>
    <n v="11109825"/>
    <s v="SO0345-PD0015"/>
    <s v="Abs Roller"/>
    <s v="Gym &amp; Fitness"/>
    <s v="Abs Roller"/>
    <n v="109"/>
    <x v="1"/>
  </r>
  <r>
    <s v="SO0345"/>
    <d v="2020-12-23T00:00:00"/>
    <s v="PD0017"/>
    <n v="78"/>
    <n v="0.2"/>
    <n v="165360000"/>
    <s v="SO0345-PD0017"/>
    <s v="Bench Press"/>
    <s v="Gym &amp; Fitness"/>
    <s v="Bench Press"/>
    <n v="78"/>
    <x v="1"/>
  </r>
  <r>
    <s v="SO0346"/>
    <d v="2020-12-24T00:00:00"/>
    <s v="PD0016"/>
    <n v="39"/>
    <n v="0.13"/>
    <n v="9059310"/>
    <s v="SO0346-PD0016"/>
    <s v="Pull Up Bar"/>
    <s v="Gym &amp; Fitness"/>
    <s v="Pull Up Bar"/>
    <n v="39"/>
    <x v="4"/>
  </r>
  <r>
    <s v="SO0346"/>
    <d v="2020-12-24T00:00:00"/>
    <s v="PD0015"/>
    <n v="91"/>
    <n v="0.14000000000000001"/>
    <n v="10635534"/>
    <s v="SO0346-PD0015"/>
    <s v="Abs Roller"/>
    <s v="Gym &amp; Fitness"/>
    <s v="Abs Roller"/>
    <n v="91"/>
    <x v="4"/>
  </r>
  <r>
    <s v="SO0346"/>
    <d v="2020-12-24T00:00:00"/>
    <s v="PD0020"/>
    <n v="102"/>
    <n v="0.13"/>
    <n v="28485540"/>
    <s v="SO0346-PD0020"/>
    <s v="Heavy bag"/>
    <s v="Gym &amp; Fitness"/>
    <s v="Heavy bag"/>
    <n v="102"/>
    <x v="4"/>
  </r>
  <r>
    <s v="SO0346"/>
    <d v="2020-12-24T00:00:00"/>
    <s v="PD0014"/>
    <n v="121"/>
    <n v="7.0000000000000007E-2"/>
    <n v="30045509.999999996"/>
    <s v="SO0346-PD0014"/>
    <s v="1 Set Futsalball"/>
    <s v="Futsal"/>
    <s v="1 Set Futsalball"/>
    <n v="121"/>
    <x v="4"/>
  </r>
  <r>
    <s v="SO0347"/>
    <d v="2020-12-24T00:00:00"/>
    <s v="PD0016"/>
    <n v="32"/>
    <n v="0.12"/>
    <n v="7518720"/>
    <s v="SO0347-PD0016"/>
    <s v="Pull Up Bar"/>
    <s v="Gym &amp; Fitness"/>
    <s v="Pull Up Bar"/>
    <n v="32"/>
    <x v="1"/>
  </r>
  <r>
    <s v="SO0348"/>
    <d v="2020-12-25T00:00:00"/>
    <s v="PD0008"/>
    <n v="65"/>
    <n v="0.12"/>
    <n v="8522800"/>
    <s v="SO0348-PD0008"/>
    <s v="Sunglasses"/>
    <s v="Outdoors Sport"/>
    <s v="Sunglasses"/>
    <n v="65"/>
    <x v="0"/>
  </r>
  <r>
    <s v="SO0348"/>
    <d v="2020-12-25T00:00:00"/>
    <s v="PD0009"/>
    <n v="66"/>
    <n v="0.05"/>
    <n v="8088300"/>
    <s v="SO0348-PD0009"/>
    <s v="Tracking Pole"/>
    <s v="Hiking &amp; Camping"/>
    <s v="Tracking Pole"/>
    <n v="66"/>
    <x v="0"/>
  </r>
  <r>
    <s v="SO0348"/>
    <d v="2020-12-25T00:00:00"/>
    <s v="PD0010"/>
    <n v="80"/>
    <n v="0.08"/>
    <n v="23920000"/>
    <s v="SO0348-PD0010"/>
    <s v="Hiking Shoes"/>
    <s v="Hiking &amp; Camping"/>
    <s v="Hiking Shoes"/>
    <n v="80"/>
    <x v="0"/>
  </r>
  <r>
    <s v="SO0348"/>
    <d v="2020-12-25T00:00:00"/>
    <s v="PD0018"/>
    <n v="64"/>
    <n v="0.2"/>
    <n v="27238400"/>
    <s v="SO0348-PD0018"/>
    <s v="Dumbell Set"/>
    <s v="Gym &amp; Fitness"/>
    <s v="Dumbell Set"/>
    <n v="64"/>
    <x v="0"/>
  </r>
  <r>
    <s v="SO0348"/>
    <d v="2020-12-25T00:00:00"/>
    <s v="PD0002"/>
    <n v="140"/>
    <n v="0.05"/>
    <n v="2660000"/>
    <s v="SO0348-PD0002"/>
    <s v="Fishing soft lure"/>
    <s v="Fishing Equipment"/>
    <s v="Fishing soft lure"/>
    <n v="140"/>
    <x v="0"/>
  </r>
  <r>
    <s v="SO0349"/>
    <d v="2020-12-25T00:00:00"/>
    <s v="PD0008"/>
    <n v="115"/>
    <n v="0.1"/>
    <n v="15421500"/>
    <s v="SO0349-PD0008"/>
    <s v="Sunglasses"/>
    <s v="Outdoors Sport"/>
    <s v="Sunglasses"/>
    <n v="115"/>
    <x v="4"/>
  </r>
  <r>
    <s v="SO0349"/>
    <d v="2020-12-25T00:00:00"/>
    <s v="PD0019"/>
    <n v="39"/>
    <n v="0.21"/>
    <n v="78534690"/>
    <s v="SO0349-PD0019"/>
    <s v="Treadmill"/>
    <s v="Gym &amp; Fitness"/>
    <s v="Treadmill"/>
    <n v="39"/>
    <x v="4"/>
  </r>
  <r>
    <s v="SO0350"/>
    <d v="2020-12-25T00:00:00"/>
    <s v="PD0003"/>
    <n v="133"/>
    <n v="0.14000000000000001"/>
    <n v="106487780"/>
    <s v="SO0350-PD0003"/>
    <s v="Stick Billiard"/>
    <s v="Billiard"/>
    <s v="Stick Billiard"/>
    <n v="133"/>
    <x v="1"/>
  </r>
  <r>
    <s v="SO0350"/>
    <d v="2020-12-25T00:00:00"/>
    <s v="PD0018"/>
    <n v="133"/>
    <n v="0.14000000000000001"/>
    <n v="60850160"/>
    <s v="SO0350-PD0018"/>
    <s v="Dumbell Set"/>
    <s v="Gym &amp; Fitness"/>
    <s v="Dumbell Set"/>
    <n v="133"/>
    <x v="1"/>
  </r>
  <r>
    <s v="SO0350"/>
    <d v="2020-12-25T00:00:00"/>
    <s v="PD0012"/>
    <n v="65"/>
    <n v="0.17"/>
    <n v="304224050"/>
    <s v="SO0350-PD0012"/>
    <s v="Road Bike"/>
    <s v="Bicycle"/>
    <s v="Road Bike"/>
    <n v="65"/>
    <x v="1"/>
  </r>
  <r>
    <s v="SO0351"/>
    <d v="2020-12-29T00:00:00"/>
    <s v="PD0013"/>
    <n v="38"/>
    <n v="0.12"/>
    <n v="16017760"/>
    <s v="SO0351-PD0013"/>
    <s v="1 Set Basketball"/>
    <s v="Basketball"/>
    <s v="1 Set Basketball"/>
    <n v="38"/>
    <x v="4"/>
  </r>
  <r>
    <s v="SO0352"/>
    <d v="2020-12-29T00:00:00"/>
    <s v="PD0006"/>
    <n v="124"/>
    <n v="0.19"/>
    <n v="20991960"/>
    <s v="SO0352-PD0006"/>
    <s v="1 set Golf Ball"/>
    <s v="Golf"/>
    <s v="1 set Golf Ball"/>
    <n v="124"/>
    <x v="4"/>
  </r>
  <r>
    <s v="SO0352"/>
    <d v="2020-12-29T00:00:00"/>
    <s v="PD0009"/>
    <n v="65"/>
    <n v="0.14000000000000001"/>
    <n v="7211100"/>
    <s v="SO0352-PD0009"/>
    <s v="Tracking Pole"/>
    <s v="Hiking &amp; Camping"/>
    <s v="Tracking Pole"/>
    <n v="65"/>
    <x v="4"/>
  </r>
  <r>
    <s v="SO0352"/>
    <d v="2020-12-29T00:00:00"/>
    <s v="PD0002"/>
    <n v="48"/>
    <n v="0.19"/>
    <n v="777600"/>
    <s v="SO0352-PD0002"/>
    <s v="Fishing soft lure"/>
    <s v="Fishing Equipment"/>
    <s v="Fishing soft lure"/>
    <n v="48"/>
    <x v="4"/>
  </r>
  <r>
    <s v="SO0353"/>
    <d v="2020-12-29T00:00:00"/>
    <s v="PD0016"/>
    <n v="110"/>
    <n v="0.22"/>
    <n v="22908600"/>
    <s v="SO0353-PD0016"/>
    <s v="Pull Up Bar"/>
    <s v="Gym &amp; Fitness"/>
    <s v="Pull Up Bar"/>
    <n v="110"/>
    <x v="1"/>
  </r>
  <r>
    <s v="SO0354"/>
    <d v="2020-12-30T00:00:00"/>
    <s v="PD0015"/>
    <n v="148"/>
    <n v="0.08"/>
    <n v="18504144"/>
    <s v="SO0354-PD0015"/>
    <s v="Abs Roller"/>
    <s v="Gym &amp; Fitness"/>
    <s v="Abs Roller"/>
    <n v="148"/>
    <x v="0"/>
  </r>
  <r>
    <s v="SO0354"/>
    <d v="2020-12-30T00:00:00"/>
    <s v="PD0004"/>
    <n v="134"/>
    <n v="0.25"/>
    <n v="22110000"/>
    <s v="SO0354-PD0004"/>
    <s v="Stick Billiard Bag"/>
    <s v="Billiard"/>
    <s v="Stick Billiard Bag"/>
    <n v="134"/>
    <x v="0"/>
  </r>
  <r>
    <s v="SO0354"/>
    <d v="2020-12-30T00:00:00"/>
    <s v="PD0003"/>
    <n v="94"/>
    <n v="0.13"/>
    <n v="76137180"/>
    <s v="SO0354-PD0003"/>
    <s v="Stick Billiard"/>
    <s v="Billiard"/>
    <s v="Stick Billiard"/>
    <n v="94"/>
    <x v="0"/>
  </r>
  <r>
    <s v="SO0354"/>
    <d v="2020-12-30T00:00:00"/>
    <s v="PD0009"/>
    <n v="38"/>
    <n v="0.22"/>
    <n v="3823560"/>
    <s v="SO0354-PD0009"/>
    <s v="Tracking Pole"/>
    <s v="Hiking &amp; Camping"/>
    <s v="Tracking Pole"/>
    <n v="38"/>
    <x v="0"/>
  </r>
  <r>
    <s v="SO0354"/>
    <d v="2020-12-30T00:00:00"/>
    <s v="PD0002"/>
    <n v="150"/>
    <n v="0.08"/>
    <n v="2760000"/>
    <s v="SO0354-PD0002"/>
    <s v="Fishing soft lure"/>
    <s v="Fishing Equipment"/>
    <s v="Fishing soft lure"/>
    <n v="150"/>
    <x v="0"/>
  </r>
  <r>
    <s v="SO0355"/>
    <d v="2020-12-31T00:00:00"/>
    <s v="PD0019"/>
    <n v="30"/>
    <n v="0.13"/>
    <n v="66528900"/>
    <s v="SO0355-PD0019"/>
    <s v="Treadmill"/>
    <s v="Gym &amp; Fitness"/>
    <s v="Treadmill"/>
    <n v="30"/>
    <x v="4"/>
  </r>
  <r>
    <s v="SO0355"/>
    <d v="2020-12-31T00:00:00"/>
    <s v="PD0004"/>
    <n v="76"/>
    <n v="0.06"/>
    <n v="15716800"/>
    <s v="SO0355-PD0004"/>
    <s v="Stick Billiard Bag"/>
    <s v="Billiard"/>
    <s v="Stick Billiard Bag"/>
    <n v="76"/>
    <x v="4"/>
  </r>
  <r>
    <s v="SO0355"/>
    <d v="2020-12-31T00:00:00"/>
    <s v="PD0017"/>
    <n v="98"/>
    <n v="0.14000000000000001"/>
    <n v="223342000"/>
    <s v="SO0355-PD0017"/>
    <s v="Bench Press"/>
    <s v="Gym &amp; Fitness"/>
    <s v="Bench Press"/>
    <n v="98"/>
    <x v="4"/>
  </r>
  <r>
    <s v="SO0356"/>
    <d v="2021-01-01T00:00:00"/>
    <s v="PD0014"/>
    <n v="60"/>
    <n v="0.23"/>
    <n v="12335400"/>
    <s v="SO0356-PD0014"/>
    <s v="1 Set Futsalball"/>
    <s v="Futsal"/>
    <s v="1 Set Futsalball"/>
    <n v="60"/>
    <x v="4"/>
  </r>
  <r>
    <s v="SO0356"/>
    <d v="2021-01-01T00:00:00"/>
    <s v="PD0004"/>
    <n v="33"/>
    <n v="0.22"/>
    <n v="5662800"/>
    <s v="SO0356-PD0004"/>
    <s v="Stick Billiard Bag"/>
    <s v="Billiard"/>
    <s v="Stick Billiard Bag"/>
    <n v="33"/>
    <x v="4"/>
  </r>
  <r>
    <s v="SO0357"/>
    <d v="2021-01-01T00:00:00"/>
    <s v="PD0007"/>
    <n v="78"/>
    <n v="0.23"/>
    <n v="192192000"/>
    <s v="SO0357-PD0007"/>
    <s v="Stick Golf Bag"/>
    <s v="Golf"/>
    <s v="Stick Golf Bag"/>
    <n v="78"/>
    <x v="3"/>
  </r>
  <r>
    <s v="SO0357"/>
    <d v="2021-01-01T00:00:00"/>
    <s v="PD0005"/>
    <n v="146"/>
    <n v="0.23"/>
    <n v="246761900"/>
    <s v="SO0357-PD0005"/>
    <s v="Stick Golf Wedge"/>
    <s v="Golf"/>
    <s v="Stick Golf Wedge"/>
    <n v="146"/>
    <x v="3"/>
  </r>
  <r>
    <s v="SO0358"/>
    <d v="2021-01-02T00:00:00"/>
    <s v="PD0010"/>
    <n v="109"/>
    <n v="0.19"/>
    <n v="28694250.000000004"/>
    <s v="SO0358-PD0010"/>
    <s v="Hiking Shoes"/>
    <s v="Hiking &amp; Camping"/>
    <s v="Hiking Shoes"/>
    <n v="109"/>
    <x v="3"/>
  </r>
  <r>
    <s v="SO0359"/>
    <d v="2021-01-03T00:00:00"/>
    <s v="PD0002"/>
    <n v="141"/>
    <n v="0.23"/>
    <n v="2171400"/>
    <s v="SO0359-PD0002"/>
    <s v="Fishing soft lure"/>
    <s v="Fishing Equipment"/>
    <s v="Fishing soft lure"/>
    <n v="141"/>
    <x v="3"/>
  </r>
  <r>
    <s v="SO0360"/>
    <d v="2021-01-04T00:00:00"/>
    <s v="PD0008"/>
    <n v="135"/>
    <n v="0.12"/>
    <n v="17701200"/>
    <s v="SO0360-PD0008"/>
    <s v="Sunglasses"/>
    <s v="Outdoors Sport"/>
    <s v="Sunglasses"/>
    <n v="135"/>
    <x v="1"/>
  </r>
  <r>
    <s v="SO0360"/>
    <d v="2021-01-04T00:00:00"/>
    <s v="PD0015"/>
    <n v="27"/>
    <n v="0.25"/>
    <n v="2751975"/>
    <s v="SO0360-PD0015"/>
    <s v="Abs Roller"/>
    <s v="Gym &amp; Fitness"/>
    <s v="Abs Roller"/>
    <n v="27"/>
    <x v="1"/>
  </r>
  <r>
    <s v="SO0361"/>
    <d v="2021-01-06T00:00:00"/>
    <s v="PD0001"/>
    <n v="49"/>
    <n v="0.19"/>
    <n v="9882810"/>
    <s v="SO0361-PD0001"/>
    <s v="1 Set Fishing Equipment"/>
    <s v="Fishing Equipment"/>
    <s v="1 Set Fishing Equipment"/>
    <n v="49"/>
    <x v="2"/>
  </r>
  <r>
    <s v="SO0361"/>
    <d v="2021-01-06T00:00:00"/>
    <s v="PD0008"/>
    <n v="119"/>
    <n v="7.0000000000000007E-2"/>
    <n v="16489829.999999998"/>
    <s v="SO0361-PD0008"/>
    <s v="Sunglasses"/>
    <s v="Outdoors Sport"/>
    <s v="Sunglasses"/>
    <n v="119"/>
    <x v="2"/>
  </r>
  <r>
    <s v="SO0362"/>
    <d v="2021-01-07T00:00:00"/>
    <s v="PD0008"/>
    <n v="64"/>
    <n v="0.23"/>
    <n v="7342720"/>
    <s v="SO0362-PD0008"/>
    <s v="Sunglasses"/>
    <s v="Outdoors Sport"/>
    <s v="Sunglasses"/>
    <n v="64"/>
    <x v="4"/>
  </r>
  <r>
    <s v="SO0362"/>
    <d v="2021-01-07T00:00:00"/>
    <s v="PD0019"/>
    <n v="34"/>
    <n v="0.14000000000000001"/>
    <n v="74532760"/>
    <s v="SO0362-PD0019"/>
    <s v="Treadmill"/>
    <s v="Gym &amp; Fitness"/>
    <s v="Treadmill"/>
    <n v="34"/>
    <x v="4"/>
  </r>
  <r>
    <s v="SO0362"/>
    <d v="2021-01-07T00:00:00"/>
    <s v="PD0017"/>
    <n v="46"/>
    <n v="0.06"/>
    <n v="114586000"/>
    <s v="SO0362-PD0017"/>
    <s v="Bench Press"/>
    <s v="Gym &amp; Fitness"/>
    <s v="Bench Press"/>
    <n v="46"/>
    <x v="4"/>
  </r>
  <r>
    <s v="SO0363"/>
    <d v="2021-01-08T00:00:00"/>
    <s v="PD0004"/>
    <n v="44"/>
    <n v="0.12"/>
    <n v="8518400"/>
    <s v="SO0363-PD0004"/>
    <s v="Stick Billiard Bag"/>
    <s v="Billiard"/>
    <s v="Stick Billiard Bag"/>
    <n v="44"/>
    <x v="4"/>
  </r>
  <r>
    <s v="SO0363"/>
    <d v="2021-01-08T00:00:00"/>
    <s v="PD0002"/>
    <n v="97"/>
    <n v="0.19"/>
    <n v="1571400"/>
    <s v="SO0363-PD0002"/>
    <s v="Fishing soft lure"/>
    <s v="Fishing Equipment"/>
    <s v="Fishing soft lure"/>
    <n v="97"/>
    <x v="4"/>
  </r>
  <r>
    <s v="SO0363"/>
    <d v="2021-01-08T00:00:00"/>
    <s v="PD0015"/>
    <n v="115"/>
    <n v="0.08"/>
    <n v="14378220"/>
    <s v="SO0363-PD0015"/>
    <s v="Abs Roller"/>
    <s v="Gym &amp; Fitness"/>
    <s v="Abs Roller"/>
    <n v="115"/>
    <x v="4"/>
  </r>
  <r>
    <s v="SO0364"/>
    <d v="2021-01-09T00:00:00"/>
    <s v="PD0007"/>
    <n v="33"/>
    <n v="0.11"/>
    <n v="93984000"/>
    <s v="SO0364-PD0007"/>
    <s v="Stick Golf Bag"/>
    <s v="Golf"/>
    <s v="Stick Golf Bag"/>
    <n v="33"/>
    <x v="3"/>
  </r>
  <r>
    <s v="SO0364"/>
    <d v="2021-01-09T00:00:00"/>
    <s v="PD0004"/>
    <n v="36"/>
    <n v="0.16"/>
    <n v="6652800"/>
    <s v="SO0364-PD0004"/>
    <s v="Stick Billiard Bag"/>
    <s v="Billiard"/>
    <s v="Stick Billiard Bag"/>
    <n v="36"/>
    <x v="3"/>
  </r>
  <r>
    <s v="SO0364"/>
    <d v="2021-01-09T00:00:00"/>
    <s v="PD0019"/>
    <n v="43"/>
    <n v="0.2"/>
    <n v="87685600"/>
    <s v="SO0364-PD0019"/>
    <s v="Treadmill"/>
    <s v="Gym &amp; Fitness"/>
    <s v="Treadmill"/>
    <n v="43"/>
    <x v="3"/>
  </r>
  <r>
    <s v="SO0364"/>
    <d v="2021-01-09T00:00:00"/>
    <s v="PD0003"/>
    <n v="75"/>
    <n v="0.09"/>
    <n v="63540750"/>
    <s v="SO0364-PD0003"/>
    <s v="Stick Billiard"/>
    <s v="Billiard"/>
    <s v="Stick Billiard"/>
    <n v="75"/>
    <x v="3"/>
  </r>
  <r>
    <s v="SO0365"/>
    <d v="2021-01-09T00:00:00"/>
    <s v="PD0001"/>
    <n v="99"/>
    <n v="0.1"/>
    <n v="22185900"/>
    <s v="SO0365-PD0001"/>
    <s v="1 Set Fishing Equipment"/>
    <s v="Fishing Equipment"/>
    <s v="1 Set Fishing Equipment"/>
    <n v="99"/>
    <x v="4"/>
  </r>
  <r>
    <s v="SO0365"/>
    <d v="2021-01-09T00:00:00"/>
    <s v="PD0016"/>
    <n v="49"/>
    <n v="0.17"/>
    <n v="10858890"/>
    <s v="SO0365-PD0016"/>
    <s v="Pull Up Bar"/>
    <s v="Gym &amp; Fitness"/>
    <s v="Pull Up Bar"/>
    <n v="49"/>
    <x v="4"/>
  </r>
  <r>
    <s v="SO0365"/>
    <d v="2021-01-09T00:00:00"/>
    <s v="PD0015"/>
    <n v="57"/>
    <n v="0.19"/>
    <n v="6274503"/>
    <s v="SO0365-PD0015"/>
    <s v="Abs Roller"/>
    <s v="Gym &amp; Fitness"/>
    <s v="Abs Roller"/>
    <n v="57"/>
    <x v="4"/>
  </r>
  <r>
    <s v="SO0366"/>
    <d v="2021-01-09T00:00:00"/>
    <s v="PD0009"/>
    <n v="101"/>
    <n v="0.25"/>
    <n v="9771750"/>
    <s v="SO0366-PD0009"/>
    <s v="Tracking Pole"/>
    <s v="Hiking &amp; Camping"/>
    <s v="Tracking Pole"/>
    <n v="101"/>
    <x v="4"/>
  </r>
  <r>
    <s v="SO0366"/>
    <d v="2021-01-09T00:00:00"/>
    <s v="PD0015"/>
    <n v="129"/>
    <n v="0.1"/>
    <n v="15777990"/>
    <s v="SO0366-PD0015"/>
    <s v="Abs Roller"/>
    <s v="Gym &amp; Fitness"/>
    <s v="Abs Roller"/>
    <n v="129"/>
    <x v="4"/>
  </r>
  <r>
    <s v="SO0366"/>
    <d v="2021-01-09T00:00:00"/>
    <s v="PD0020"/>
    <n v="91"/>
    <n v="0.14000000000000001"/>
    <n v="25121460"/>
    <s v="SO0366-PD0020"/>
    <s v="Heavy bag"/>
    <s v="Gym &amp; Fitness"/>
    <s v="Heavy bag"/>
    <n v="91"/>
    <x v="4"/>
  </r>
  <r>
    <s v="SO0366"/>
    <d v="2021-01-09T00:00:00"/>
    <s v="PD0019"/>
    <n v="71"/>
    <n v="0.22"/>
    <n v="141163620"/>
    <s v="SO0366-PD0019"/>
    <s v="Treadmill"/>
    <s v="Gym &amp; Fitness"/>
    <s v="Treadmill"/>
    <n v="71"/>
    <x v="4"/>
  </r>
  <r>
    <s v="SO0366"/>
    <d v="2021-01-09T00:00:00"/>
    <s v="PD0003"/>
    <n v="113"/>
    <n v="0.23"/>
    <n v="81006310"/>
    <s v="SO0366-PD0003"/>
    <s v="Stick Billiard"/>
    <s v="Billiard"/>
    <s v="Stick Billiard"/>
    <n v="113"/>
    <x v="4"/>
  </r>
  <r>
    <s v="SO0367"/>
    <d v="2021-01-14T00:00:00"/>
    <s v="PD0012"/>
    <n v="91"/>
    <n v="0.13"/>
    <n v="446439630"/>
    <s v="SO0367-PD0012"/>
    <s v="Road Bike"/>
    <s v="Bicycle"/>
    <s v="Road Bike"/>
    <n v="91"/>
    <x v="4"/>
  </r>
  <r>
    <s v="SO0367"/>
    <d v="2021-01-14T00:00:00"/>
    <s v="PD0013"/>
    <n v="120"/>
    <n v="0.1"/>
    <n v="51732000"/>
    <s v="SO0367-PD0013"/>
    <s v="1 Set Basketball"/>
    <s v="Basketball"/>
    <s v="1 Set Basketball"/>
    <n v="120"/>
    <x v="4"/>
  </r>
  <r>
    <s v="SO0367"/>
    <d v="2021-01-14T00:00:00"/>
    <s v="PD0001"/>
    <n v="32"/>
    <n v="0.09"/>
    <n v="7250880"/>
    <s v="SO0367-PD0001"/>
    <s v="1 Set Fishing Equipment"/>
    <s v="Fishing Equipment"/>
    <s v="1 Set Fishing Equipment"/>
    <n v="32"/>
    <x v="4"/>
  </r>
  <r>
    <s v="SO0367"/>
    <d v="2021-01-14T00:00:00"/>
    <s v="PD0016"/>
    <n v="130"/>
    <n v="0.09"/>
    <n v="31586100"/>
    <s v="SO0367-PD0016"/>
    <s v="Pull Up Bar"/>
    <s v="Gym &amp; Fitness"/>
    <s v="Pull Up Bar"/>
    <n v="130"/>
    <x v="4"/>
  </r>
  <r>
    <s v="SO0367"/>
    <d v="2021-01-14T00:00:00"/>
    <s v="PD0015"/>
    <n v="42"/>
    <n v="0.12"/>
    <n v="5022864"/>
    <s v="SO0367-PD0015"/>
    <s v="Abs Roller"/>
    <s v="Gym &amp; Fitness"/>
    <s v="Abs Roller"/>
    <n v="42"/>
    <x v="4"/>
  </r>
  <r>
    <s v="SO0368"/>
    <d v="2021-01-14T00:00:00"/>
    <s v="PD0006"/>
    <n v="43"/>
    <n v="0.18"/>
    <n v="7369340.0000000009"/>
    <s v="SO0368-PD0006"/>
    <s v="1 set Golf Ball"/>
    <s v="Golf"/>
    <s v="1 set Golf Ball"/>
    <n v="43"/>
    <x v="0"/>
  </r>
  <r>
    <s v="SO0368"/>
    <d v="2021-01-14T00:00:00"/>
    <s v="PD0009"/>
    <n v="88"/>
    <n v="0.1"/>
    <n v="10216800"/>
    <s v="SO0368-PD0009"/>
    <s v="Tracking Pole"/>
    <s v="Hiking &amp; Camping"/>
    <s v="Tracking Pole"/>
    <n v="88"/>
    <x v="0"/>
  </r>
  <r>
    <s v="SO0368"/>
    <d v="2021-01-14T00:00:00"/>
    <s v="PD0008"/>
    <n v="80"/>
    <n v="0.25"/>
    <n v="8940000"/>
    <s v="SO0368-PD0008"/>
    <s v="Sunglasses"/>
    <s v="Outdoors Sport"/>
    <s v="Sunglasses"/>
    <n v="80"/>
    <x v="0"/>
  </r>
  <r>
    <s v="SO0369"/>
    <d v="2021-01-17T00:00:00"/>
    <s v="PD0009"/>
    <n v="53"/>
    <n v="0.13"/>
    <n v="5948190"/>
    <s v="SO0369-PD0009"/>
    <s v="Tracking Pole"/>
    <s v="Hiking &amp; Camping"/>
    <s v="Tracking Pole"/>
    <n v="53"/>
    <x v="0"/>
  </r>
  <r>
    <s v="SO0369"/>
    <d v="2021-01-17T00:00:00"/>
    <s v="PD0001"/>
    <n v="28"/>
    <n v="0.17"/>
    <n v="5786760"/>
    <s v="SO0369-PD0001"/>
    <s v="1 Set Fishing Equipment"/>
    <s v="Fishing Equipment"/>
    <s v="1 Set Fishing Equipment"/>
    <n v="28"/>
    <x v="0"/>
  </r>
  <r>
    <s v="SO0369"/>
    <d v="2021-01-17T00:00:00"/>
    <s v="PD0002"/>
    <n v="46"/>
    <n v="0.05"/>
    <n v="874000"/>
    <s v="SO0369-PD0002"/>
    <s v="Fishing soft lure"/>
    <s v="Fishing Equipment"/>
    <s v="Fishing soft lure"/>
    <n v="46"/>
    <x v="0"/>
  </r>
  <r>
    <s v="SO0370"/>
    <d v="2021-01-18T00:00:00"/>
    <s v="PD0015"/>
    <n v="27"/>
    <n v="0.12"/>
    <n v="3228984"/>
    <s v="SO0370-PD0015"/>
    <s v="Abs Roller"/>
    <s v="Gym &amp; Fitness"/>
    <s v="Abs Roller"/>
    <n v="27"/>
    <x v="4"/>
  </r>
  <r>
    <s v="SO0370"/>
    <d v="2021-01-18T00:00:00"/>
    <s v="PD0008"/>
    <n v="107"/>
    <n v="7.0000000000000007E-2"/>
    <n v="14826989.999999998"/>
    <s v="SO0370-PD0008"/>
    <s v="Sunglasses"/>
    <s v="Outdoors Sport"/>
    <s v="Sunglasses"/>
    <n v="107"/>
    <x v="4"/>
  </r>
  <r>
    <s v="SO0370"/>
    <d v="2021-01-18T00:00:00"/>
    <s v="PD0017"/>
    <n v="134"/>
    <n v="0.08"/>
    <n v="326692000"/>
    <s v="SO0370-PD0017"/>
    <s v="Bench Press"/>
    <s v="Gym &amp; Fitness"/>
    <s v="Bench Press"/>
    <n v="134"/>
    <x v="4"/>
  </r>
  <r>
    <s v="SO0371"/>
    <d v="2021-01-20T00:00:00"/>
    <s v="PD0006"/>
    <n v="147"/>
    <n v="0.13"/>
    <n v="26729010"/>
    <s v="SO0371-PD0006"/>
    <s v="1 set Golf Ball"/>
    <s v="Golf"/>
    <s v="1 set Golf Ball"/>
    <n v="147"/>
    <x v="1"/>
  </r>
  <r>
    <s v="SO0371"/>
    <d v="2021-01-20T00:00:00"/>
    <s v="PD0014"/>
    <n v="100"/>
    <n v="0.09"/>
    <n v="24297000"/>
    <s v="SO0371-PD0014"/>
    <s v="1 Set Futsalball"/>
    <s v="Futsal"/>
    <s v="1 Set Futsalball"/>
    <n v="100"/>
    <x v="1"/>
  </r>
  <r>
    <s v="SO0371"/>
    <d v="2021-01-20T00:00:00"/>
    <s v="PD0001"/>
    <n v="64"/>
    <n v="0.11"/>
    <n v="14183040"/>
    <s v="SO0371-PD0001"/>
    <s v="1 Set Fishing Equipment"/>
    <s v="Fishing Equipment"/>
    <s v="1 Set Fishing Equipment"/>
    <n v="64"/>
    <x v="1"/>
  </r>
  <r>
    <s v="SO0371"/>
    <d v="2021-01-20T00:00:00"/>
    <s v="PD0017"/>
    <n v="117"/>
    <n v="0.15"/>
    <n v="263542500"/>
    <s v="SO0371-PD0017"/>
    <s v="Bench Press"/>
    <s v="Gym &amp; Fitness"/>
    <s v="Bench Press"/>
    <n v="117"/>
    <x v="1"/>
  </r>
  <r>
    <s v="SO0371"/>
    <d v="2021-01-20T00:00:00"/>
    <s v="PD0012"/>
    <n v="67"/>
    <n v="7.0000000000000007E-2"/>
    <n v="351366090"/>
    <s v="SO0371-PD0012"/>
    <s v="Road Bike"/>
    <s v="Bicycle"/>
    <s v="Road Bike"/>
    <n v="67"/>
    <x v="1"/>
  </r>
  <r>
    <s v="SO0372"/>
    <d v="2021-01-21T00:00:00"/>
    <s v="PD0005"/>
    <n v="110"/>
    <n v="0.16"/>
    <n v="202818000"/>
    <s v="SO0372-PD0005"/>
    <s v="Stick Golf Wedge"/>
    <s v="Golf"/>
    <s v="Stick Golf Wedge"/>
    <n v="110"/>
    <x v="1"/>
  </r>
  <r>
    <s v="SO0372"/>
    <d v="2021-01-21T00:00:00"/>
    <s v="PD0017"/>
    <n v="131"/>
    <n v="0.05"/>
    <n v="329792500"/>
    <s v="SO0372-PD0017"/>
    <s v="Bench Press"/>
    <s v="Gym &amp; Fitness"/>
    <s v="Bench Press"/>
    <n v="131"/>
    <x v="1"/>
  </r>
  <r>
    <s v="SO0372"/>
    <d v="2021-01-21T00:00:00"/>
    <s v="PD0008"/>
    <n v="83"/>
    <n v="0.15"/>
    <n v="10511950"/>
    <s v="SO0372-PD0008"/>
    <s v="Sunglasses"/>
    <s v="Outdoors Sport"/>
    <s v="Sunglasses"/>
    <n v="83"/>
    <x v="1"/>
  </r>
  <r>
    <s v="SO0372"/>
    <d v="2021-01-21T00:00:00"/>
    <s v="PD0011"/>
    <n v="78"/>
    <n v="0.13"/>
    <n v="160081740"/>
    <s v="SO0372-PD0011"/>
    <s v="Mountain Bike"/>
    <s v="Bicycle"/>
    <s v="Mountain Bike"/>
    <n v="78"/>
    <x v="1"/>
  </r>
  <r>
    <s v="SO0372"/>
    <d v="2021-01-21T00:00:00"/>
    <s v="PD0002"/>
    <n v="72"/>
    <n v="0.06"/>
    <n v="1353600"/>
    <s v="SO0372-PD0002"/>
    <s v="Fishing soft lure"/>
    <s v="Fishing Equipment"/>
    <s v="Fishing soft lure"/>
    <n v="72"/>
    <x v="1"/>
  </r>
  <r>
    <s v="SO0373"/>
    <d v="2021-01-21T00:00:00"/>
    <s v="PD0008"/>
    <n v="141"/>
    <n v="0.22"/>
    <n v="16387020"/>
    <s v="SO0373-PD0008"/>
    <s v="Sunglasses"/>
    <s v="Outdoors Sport"/>
    <s v="Sunglasses"/>
    <n v="141"/>
    <x v="4"/>
  </r>
  <r>
    <s v="SO0373"/>
    <d v="2021-01-21T00:00:00"/>
    <s v="PD0017"/>
    <n v="47"/>
    <n v="0.05"/>
    <n v="118322500"/>
    <s v="SO0373-PD0017"/>
    <s v="Bench Press"/>
    <s v="Gym &amp; Fitness"/>
    <s v="Bench Press"/>
    <n v="47"/>
    <x v="4"/>
  </r>
  <r>
    <s v="SO0373"/>
    <d v="2021-01-21T00:00:00"/>
    <s v="PD0004"/>
    <n v="144"/>
    <n v="0.23"/>
    <n v="24393600"/>
    <s v="SO0373-PD0004"/>
    <s v="Stick Billiard Bag"/>
    <s v="Billiard"/>
    <s v="Stick Billiard Bag"/>
    <n v="144"/>
    <x v="4"/>
  </r>
  <r>
    <s v="SO0374"/>
    <d v="2021-01-22T00:00:00"/>
    <s v="PD0010"/>
    <n v="92"/>
    <n v="0.19"/>
    <n v="24219000"/>
    <s v="SO0374-PD0010"/>
    <s v="Hiking Shoes"/>
    <s v="Hiking &amp; Camping"/>
    <s v="Hiking Shoes"/>
    <n v="92"/>
    <x v="4"/>
  </r>
  <r>
    <s v="SO0374"/>
    <d v="2021-01-22T00:00:00"/>
    <s v="PD0008"/>
    <n v="29"/>
    <n v="0.17"/>
    <n v="3586430"/>
    <s v="SO0374-PD0008"/>
    <s v="Sunglasses"/>
    <s v="Outdoors Sport"/>
    <s v="Sunglasses"/>
    <n v="29"/>
    <x v="4"/>
  </r>
  <r>
    <s v="SO0375"/>
    <d v="2021-01-23T00:00:00"/>
    <s v="PD0020"/>
    <n v="73"/>
    <n v="0.1"/>
    <n v="21089700"/>
    <s v="SO0375-PD0020"/>
    <s v="Heavy bag"/>
    <s v="Gym &amp; Fitness"/>
    <s v="Heavy bag"/>
    <n v="73"/>
    <x v="4"/>
  </r>
  <r>
    <s v="SO0375"/>
    <d v="2021-01-23T00:00:00"/>
    <s v="PD0009"/>
    <n v="62"/>
    <n v="0.11"/>
    <n v="7118220"/>
    <s v="SO0375-PD0009"/>
    <s v="Tracking Pole"/>
    <s v="Hiking &amp; Camping"/>
    <s v="Tracking Pole"/>
    <n v="62"/>
    <x v="4"/>
  </r>
  <r>
    <s v="SO0375"/>
    <d v="2021-01-23T00:00:00"/>
    <s v="PD0018"/>
    <n v="53"/>
    <n v="0.05"/>
    <n v="26786200"/>
    <s v="SO0375-PD0018"/>
    <s v="Dumbell Set"/>
    <s v="Gym &amp; Fitness"/>
    <s v="Dumbell Set"/>
    <n v="53"/>
    <x v="4"/>
  </r>
  <r>
    <s v="SO0375"/>
    <d v="2021-01-23T00:00:00"/>
    <s v="PD0008"/>
    <n v="73"/>
    <n v="0.1"/>
    <n v="9789300"/>
    <s v="SO0375-PD0008"/>
    <s v="Sunglasses"/>
    <s v="Outdoors Sport"/>
    <s v="Sunglasses"/>
    <n v="73"/>
    <x v="4"/>
  </r>
  <r>
    <s v="SO0376"/>
    <d v="2021-01-23T00:00:00"/>
    <s v="PD0001"/>
    <n v="64"/>
    <n v="0.18"/>
    <n v="13067520.000000002"/>
    <s v="SO0376-PD0001"/>
    <s v="1 Set Fishing Equipment"/>
    <s v="Fishing Equipment"/>
    <s v="1 Set Fishing Equipment"/>
    <n v="64"/>
    <x v="4"/>
  </r>
  <r>
    <s v="SO0376"/>
    <d v="2021-01-23T00:00:00"/>
    <s v="PD0018"/>
    <n v="28"/>
    <n v="0.17"/>
    <n v="12363680"/>
    <s v="SO0376-PD0018"/>
    <s v="Dumbell Set"/>
    <s v="Gym &amp; Fitness"/>
    <s v="Dumbell Set"/>
    <n v="28"/>
    <x v="4"/>
  </r>
  <r>
    <s v="SO0376"/>
    <d v="2021-01-23T00:00:00"/>
    <s v="PD0005"/>
    <n v="41"/>
    <n v="7.0000000000000007E-2"/>
    <n v="83695350"/>
    <s v="SO0376-PD0005"/>
    <s v="Stick Golf Wedge"/>
    <s v="Golf"/>
    <s v="Stick Golf Wedge"/>
    <n v="41"/>
    <x v="4"/>
  </r>
  <r>
    <s v="SO0377"/>
    <d v="2021-01-24T00:00:00"/>
    <s v="PD0007"/>
    <n v="57"/>
    <n v="0.12"/>
    <n v="160512000"/>
    <s v="SO0377-PD0007"/>
    <s v="Stick Golf Bag"/>
    <s v="Golf"/>
    <s v="Stick Golf Bag"/>
    <n v="57"/>
    <x v="0"/>
  </r>
  <r>
    <s v="SO0378"/>
    <d v="2021-01-27T00:00:00"/>
    <s v="PD0010"/>
    <n v="67"/>
    <n v="0.14000000000000001"/>
    <n v="18726500"/>
    <s v="SO0378-PD0010"/>
    <s v="Hiking Shoes"/>
    <s v="Hiking &amp; Camping"/>
    <s v="Hiking Shoes"/>
    <n v="67"/>
    <x v="1"/>
  </r>
  <r>
    <s v="SO0379"/>
    <d v="2021-01-27T00:00:00"/>
    <s v="PD0018"/>
    <n v="120"/>
    <n v="0.2"/>
    <n v="51072000"/>
    <s v="SO0379-PD0018"/>
    <s v="Dumbell Set"/>
    <s v="Gym &amp; Fitness"/>
    <s v="Dumbell Set"/>
    <n v="120"/>
    <x v="4"/>
  </r>
  <r>
    <s v="SO0379"/>
    <d v="2021-01-27T00:00:00"/>
    <s v="PD0010"/>
    <n v="54"/>
    <n v="0.21"/>
    <n v="13864500"/>
    <s v="SO0379-PD0010"/>
    <s v="Hiking Shoes"/>
    <s v="Hiking &amp; Camping"/>
    <s v="Hiking Shoes"/>
    <n v="54"/>
    <x v="4"/>
  </r>
  <r>
    <s v="SO0380"/>
    <d v="2021-01-27T00:00:00"/>
    <s v="PD0016"/>
    <n v="40"/>
    <n v="0.11"/>
    <n v="9505200"/>
    <s v="SO0380-PD0016"/>
    <s v="Pull Up Bar"/>
    <s v="Gym &amp; Fitness"/>
    <s v="Pull Up Bar"/>
    <n v="40"/>
    <x v="3"/>
  </r>
  <r>
    <s v="SO0380"/>
    <d v="2021-01-27T00:00:00"/>
    <s v="PD0013"/>
    <n v="148"/>
    <n v="0.18"/>
    <n v="58131440.000000007"/>
    <s v="SO0380-PD0013"/>
    <s v="1 Set Basketball"/>
    <s v="Basketball"/>
    <s v="1 Set Basketball"/>
    <n v="148"/>
    <x v="3"/>
  </r>
  <r>
    <s v="SO0380"/>
    <d v="2021-01-27T00:00:00"/>
    <s v="PD0005"/>
    <n v="37"/>
    <n v="0.21"/>
    <n v="64159850"/>
    <s v="SO0380-PD0005"/>
    <s v="Stick Golf Wedge"/>
    <s v="Golf"/>
    <s v="Stick Golf Wedge"/>
    <n v="37"/>
    <x v="3"/>
  </r>
  <r>
    <s v="SO0380"/>
    <d v="2021-01-27T00:00:00"/>
    <s v="PD0010"/>
    <n v="149"/>
    <n v="0.25"/>
    <n v="36318750"/>
    <s v="SO0380-PD0010"/>
    <s v="Hiking Shoes"/>
    <s v="Hiking &amp; Camping"/>
    <s v="Hiking Shoes"/>
    <n v="149"/>
    <x v="3"/>
  </r>
  <r>
    <s v="SO0381"/>
    <d v="2021-01-28T00:00:00"/>
    <s v="PD0014"/>
    <n v="109"/>
    <n v="7.0000000000000007E-2"/>
    <n v="27065790"/>
    <s v="SO0381-PD0014"/>
    <s v="1 Set Futsalball"/>
    <s v="Futsal"/>
    <s v="1 Set Futsalball"/>
    <n v="109"/>
    <x v="4"/>
  </r>
  <r>
    <s v="SO0381"/>
    <d v="2021-01-28T00:00:00"/>
    <s v="PD0017"/>
    <n v="142"/>
    <n v="0.16"/>
    <n v="316092000"/>
    <s v="SO0381-PD0017"/>
    <s v="Bench Press"/>
    <s v="Gym &amp; Fitness"/>
    <s v="Bench Press"/>
    <n v="142"/>
    <x v="4"/>
  </r>
  <r>
    <s v="SO0381"/>
    <d v="2021-01-28T00:00:00"/>
    <s v="PD0008"/>
    <n v="149"/>
    <n v="0.24"/>
    <n v="16872760"/>
    <s v="SO0381-PD0008"/>
    <s v="Sunglasses"/>
    <s v="Outdoors Sport"/>
    <s v="Sunglasses"/>
    <n v="149"/>
    <x v="4"/>
  </r>
  <r>
    <s v="SO0381"/>
    <d v="2021-01-28T00:00:00"/>
    <s v="PD0005"/>
    <n v="121"/>
    <n v="0.17"/>
    <n v="220443850"/>
    <s v="SO0381-PD0005"/>
    <s v="Stick Golf Wedge"/>
    <s v="Golf"/>
    <s v="Stick Golf Wedge"/>
    <n v="121"/>
    <x v="4"/>
  </r>
  <r>
    <s v="SO0382"/>
    <d v="2021-01-28T00:00:00"/>
    <s v="PD0015"/>
    <n v="38"/>
    <n v="0.22"/>
    <n v="4028076"/>
    <s v="SO0382-PD0015"/>
    <s v="Abs Roller"/>
    <s v="Gym &amp; Fitness"/>
    <s v="Abs Roller"/>
    <n v="38"/>
    <x v="2"/>
  </r>
  <r>
    <s v="SO0382"/>
    <d v="2021-01-28T00:00:00"/>
    <s v="PD0001"/>
    <n v="126"/>
    <n v="0.18"/>
    <n v="25726680.000000004"/>
    <s v="SO0382-PD0001"/>
    <s v="1 Set Fishing Equipment"/>
    <s v="Fishing Equipment"/>
    <s v="1 Set Fishing Equipment"/>
    <n v="126"/>
    <x v="2"/>
  </r>
  <r>
    <s v="SO0382"/>
    <d v="2021-01-28T00:00:00"/>
    <s v="PD0013"/>
    <n v="52"/>
    <n v="0.14000000000000001"/>
    <n v="21420880"/>
    <s v="SO0382-PD0013"/>
    <s v="1 Set Basketball"/>
    <s v="Basketball"/>
    <s v="1 Set Basketball"/>
    <n v="52"/>
    <x v="2"/>
  </r>
  <r>
    <s v="SO0382"/>
    <d v="2021-01-28T00:00:00"/>
    <s v="PD0016"/>
    <n v="45"/>
    <n v="0.2"/>
    <n v="9612000"/>
    <s v="SO0382-PD0016"/>
    <s v="Pull Up Bar"/>
    <s v="Gym &amp; Fitness"/>
    <s v="Pull Up Bar"/>
    <n v="45"/>
    <x v="2"/>
  </r>
  <r>
    <s v="SO0383"/>
    <d v="2021-01-30T00:00:00"/>
    <s v="PD0014"/>
    <n v="85"/>
    <n v="0.12"/>
    <n v="19971600"/>
    <s v="SO0383-PD0014"/>
    <s v="1 Set Futsalball"/>
    <s v="Futsal"/>
    <s v="1 Set Futsalball"/>
    <n v="85"/>
    <x v="0"/>
  </r>
  <r>
    <s v="SO0383"/>
    <d v="2021-01-30T00:00:00"/>
    <s v="PD0018"/>
    <n v="122"/>
    <n v="0.06"/>
    <n v="61009760"/>
    <s v="SO0383-PD0018"/>
    <s v="Dumbell Set"/>
    <s v="Gym &amp; Fitness"/>
    <s v="Dumbell Set"/>
    <n v="122"/>
    <x v="0"/>
  </r>
  <r>
    <s v="SO0384"/>
    <d v="2021-01-31T00:00:00"/>
    <s v="PD0016"/>
    <n v="141"/>
    <n v="0.06"/>
    <n v="35388180"/>
    <s v="SO0384-PD0016"/>
    <s v="Pull Up Bar"/>
    <s v="Gym &amp; Fitness"/>
    <s v="Pull Up Bar"/>
    <n v="141"/>
    <x v="0"/>
  </r>
  <r>
    <s v="SO0384"/>
    <d v="2021-01-31T00:00:00"/>
    <s v="PD0019"/>
    <n v="58"/>
    <n v="0.22"/>
    <n v="115316760"/>
    <s v="SO0384-PD0019"/>
    <s v="Treadmill"/>
    <s v="Gym &amp; Fitness"/>
    <s v="Treadmill"/>
    <n v="58"/>
    <x v="0"/>
  </r>
  <r>
    <s v="SO0385"/>
    <d v="2021-02-01T00:00:00"/>
    <s v="PD0002"/>
    <n v="54"/>
    <n v="0.15"/>
    <n v="918000"/>
    <s v="SO0385-PD0002"/>
    <s v="Fishing soft lure"/>
    <s v="Fishing Equipment"/>
    <s v="Fishing soft lure"/>
    <n v="54"/>
    <x v="4"/>
  </r>
  <r>
    <s v="SO0386"/>
    <d v="2021-02-02T00:00:00"/>
    <s v="PD0001"/>
    <n v="43"/>
    <n v="0.05"/>
    <n v="10171650"/>
    <s v="SO0386-PD0001"/>
    <s v="1 Set Fishing Equipment"/>
    <s v="Fishing Equipment"/>
    <s v="1 Set Fishing Equipment"/>
    <n v="43"/>
    <x v="4"/>
  </r>
  <r>
    <s v="SO0386"/>
    <d v="2021-02-02T00:00:00"/>
    <s v="PD0019"/>
    <n v="90"/>
    <n v="0.05"/>
    <n v="217939500"/>
    <s v="SO0386-PD0019"/>
    <s v="Treadmill"/>
    <s v="Gym &amp; Fitness"/>
    <s v="Treadmill"/>
    <n v="90"/>
    <x v="4"/>
  </r>
  <r>
    <s v="SO0386"/>
    <d v="2021-02-02T00:00:00"/>
    <s v="PD0008"/>
    <n v="26"/>
    <n v="0.06"/>
    <n v="3641560"/>
    <s v="SO0386-PD0008"/>
    <s v="Sunglasses"/>
    <s v="Outdoors Sport"/>
    <s v="Sunglasses"/>
    <n v="26"/>
    <x v="4"/>
  </r>
  <r>
    <s v="SO0387"/>
    <d v="2021-02-03T00:00:00"/>
    <s v="PD0015"/>
    <n v="93"/>
    <n v="0.21"/>
    <n v="9984573"/>
    <s v="SO0387-PD0015"/>
    <s v="Abs Roller"/>
    <s v="Gym &amp; Fitness"/>
    <s v="Abs Roller"/>
    <n v="93"/>
    <x v="2"/>
  </r>
  <r>
    <s v="SO0387"/>
    <d v="2021-02-03T00:00:00"/>
    <s v="PD0010"/>
    <n v="27"/>
    <n v="0.22"/>
    <n v="6844500"/>
    <s v="SO0387-PD0010"/>
    <s v="Hiking Shoes"/>
    <s v="Hiking &amp; Camping"/>
    <s v="Hiking Shoes"/>
    <n v="27"/>
    <x v="2"/>
  </r>
  <r>
    <s v="SO0387"/>
    <d v="2021-02-03T00:00:00"/>
    <s v="PD0012"/>
    <n v="72"/>
    <n v="0.22"/>
    <n v="316686240"/>
    <s v="SO0387-PD0012"/>
    <s v="Road Bike"/>
    <s v="Bicycle"/>
    <s v="Road Bike"/>
    <n v="72"/>
    <x v="2"/>
  </r>
  <r>
    <s v="SO0387"/>
    <d v="2021-02-03T00:00:00"/>
    <s v="PD0013"/>
    <n v="43"/>
    <n v="0.1"/>
    <n v="18537300"/>
    <s v="SO0387-PD0013"/>
    <s v="1 Set Basketball"/>
    <s v="Basketball"/>
    <s v="1 Set Basketball"/>
    <n v="43"/>
    <x v="2"/>
  </r>
  <r>
    <s v="SO0387"/>
    <d v="2021-02-03T00:00:00"/>
    <s v="PD0006"/>
    <n v="111"/>
    <n v="0.16"/>
    <n v="19487160"/>
    <s v="SO0387-PD0006"/>
    <s v="1 set Golf Ball"/>
    <s v="Golf"/>
    <s v="1 set Golf Ball"/>
    <n v="111"/>
    <x v="2"/>
  </r>
  <r>
    <s v="SO0388"/>
    <d v="2021-02-04T00:00:00"/>
    <s v="PD0020"/>
    <n v="101"/>
    <n v="0.14000000000000001"/>
    <n v="27882060"/>
    <s v="SO0388-PD0020"/>
    <s v="Heavy bag"/>
    <s v="Gym &amp; Fitness"/>
    <s v="Heavy bag"/>
    <n v="101"/>
    <x v="3"/>
  </r>
  <r>
    <s v="SO0388"/>
    <d v="2021-02-04T00:00:00"/>
    <s v="PD0004"/>
    <n v="121"/>
    <n v="0.05"/>
    <n v="25289000"/>
    <s v="SO0388-PD0004"/>
    <s v="Stick Billiard Bag"/>
    <s v="Billiard"/>
    <s v="Stick Billiard Bag"/>
    <n v="121"/>
    <x v="3"/>
  </r>
  <r>
    <s v="SO0388"/>
    <d v="2021-02-04T00:00:00"/>
    <s v="PD0001"/>
    <n v="89"/>
    <n v="0.21"/>
    <n v="17507190"/>
    <s v="SO0388-PD0001"/>
    <s v="1 Set Fishing Equipment"/>
    <s v="Fishing Equipment"/>
    <s v="1 Set Fishing Equipment"/>
    <n v="89"/>
    <x v="3"/>
  </r>
  <r>
    <s v="SO0389"/>
    <d v="2021-02-04T00:00:00"/>
    <s v="PD0011"/>
    <n v="86"/>
    <n v="0.16"/>
    <n v="170414160"/>
    <s v="SO0389-PD0011"/>
    <s v="Mountain Bike"/>
    <s v="Bicycle"/>
    <s v="Mountain Bike"/>
    <n v="86"/>
    <x v="2"/>
  </r>
  <r>
    <s v="SO0390"/>
    <d v="2021-02-04T00:00:00"/>
    <s v="PD0017"/>
    <n v="119"/>
    <n v="0.15"/>
    <n v="268047500"/>
    <s v="SO0390-PD0017"/>
    <s v="Bench Press"/>
    <s v="Gym &amp; Fitness"/>
    <s v="Bench Press"/>
    <n v="119"/>
    <x v="4"/>
  </r>
  <r>
    <s v="SO0390"/>
    <d v="2021-02-04T00:00:00"/>
    <s v="PD0010"/>
    <n v="49"/>
    <n v="0.16"/>
    <n v="13377000"/>
    <s v="SO0390-PD0010"/>
    <s v="Hiking Shoes"/>
    <s v="Hiking &amp; Camping"/>
    <s v="Hiking Shoes"/>
    <n v="49"/>
    <x v="4"/>
  </r>
  <r>
    <s v="SO0390"/>
    <d v="2021-02-04T00:00:00"/>
    <s v="PD0004"/>
    <n v="26"/>
    <n v="0.19"/>
    <n v="4633200"/>
    <s v="SO0390-PD0004"/>
    <s v="Stick Billiard Bag"/>
    <s v="Billiard"/>
    <s v="Stick Billiard Bag"/>
    <n v="26"/>
    <x v="4"/>
  </r>
  <r>
    <s v="SO0390"/>
    <d v="2021-02-04T00:00:00"/>
    <s v="PD0019"/>
    <n v="140"/>
    <n v="0.24"/>
    <n v="271213600"/>
    <s v="SO0390-PD0019"/>
    <s v="Treadmill"/>
    <s v="Gym &amp; Fitness"/>
    <s v="Treadmill"/>
    <n v="140"/>
    <x v="4"/>
  </r>
  <r>
    <s v="SO0391"/>
    <d v="2021-02-04T00:00:00"/>
    <s v="PD0017"/>
    <n v="96"/>
    <n v="0.08"/>
    <n v="234048000"/>
    <s v="SO0391-PD0017"/>
    <s v="Bench Press"/>
    <s v="Gym &amp; Fitness"/>
    <s v="Bench Press"/>
    <n v="96"/>
    <x v="4"/>
  </r>
  <r>
    <s v="SO0391"/>
    <d v="2021-02-04T00:00:00"/>
    <s v="PD0011"/>
    <n v="138"/>
    <n v="0.21"/>
    <n v="257178180"/>
    <s v="SO0391-PD0011"/>
    <s v="Mountain Bike"/>
    <s v="Bicycle"/>
    <s v="Mountain Bike"/>
    <n v="138"/>
    <x v="4"/>
  </r>
  <r>
    <s v="SO0391"/>
    <d v="2021-02-04T00:00:00"/>
    <s v="PD0012"/>
    <n v="141"/>
    <n v="0.14000000000000001"/>
    <n v="683785140"/>
    <s v="SO0391-PD0012"/>
    <s v="Road Bike"/>
    <s v="Bicycle"/>
    <s v="Road Bike"/>
    <n v="141"/>
    <x v="4"/>
  </r>
  <r>
    <s v="SO0392"/>
    <d v="2021-02-06T00:00:00"/>
    <s v="PD0002"/>
    <n v="76"/>
    <n v="0.06"/>
    <n v="1428800"/>
    <s v="SO0392-PD0002"/>
    <s v="Fishing soft lure"/>
    <s v="Fishing Equipment"/>
    <s v="Fishing soft lure"/>
    <n v="76"/>
    <x v="0"/>
  </r>
  <r>
    <s v="SO0392"/>
    <d v="2021-02-06T00:00:00"/>
    <s v="PD0019"/>
    <n v="35"/>
    <n v="0.18"/>
    <n v="73156300"/>
    <s v="SO0392-PD0019"/>
    <s v="Treadmill"/>
    <s v="Gym &amp; Fitness"/>
    <s v="Treadmill"/>
    <n v="35"/>
    <x v="0"/>
  </r>
  <r>
    <s v="SO0392"/>
    <d v="2021-02-06T00:00:00"/>
    <s v="PD0007"/>
    <n v="85"/>
    <n v="0.09"/>
    <n v="247520000"/>
    <s v="SO0392-PD0007"/>
    <s v="Stick Golf Bag"/>
    <s v="Golf"/>
    <s v="Stick Golf Bag"/>
    <n v="85"/>
    <x v="0"/>
  </r>
  <r>
    <s v="SO0392"/>
    <d v="2021-02-06T00:00:00"/>
    <s v="PD0014"/>
    <n v="47"/>
    <n v="0.23"/>
    <n v="9662730"/>
    <s v="SO0392-PD0014"/>
    <s v="1 Set Futsalball"/>
    <s v="Futsal"/>
    <s v="1 Set Futsalball"/>
    <n v="47"/>
    <x v="0"/>
  </r>
  <r>
    <s v="SO0392"/>
    <d v="2021-02-06T00:00:00"/>
    <s v="PD0005"/>
    <n v="49"/>
    <n v="0.11"/>
    <n v="95723950"/>
    <s v="SO0392-PD0005"/>
    <s v="Stick Golf Wedge"/>
    <s v="Golf"/>
    <s v="Stick Golf Wedge"/>
    <n v="49"/>
    <x v="0"/>
  </r>
  <r>
    <s v="SO0393"/>
    <d v="2021-02-07T00:00:00"/>
    <s v="PD0006"/>
    <n v="59"/>
    <n v="0.06"/>
    <n v="11591140"/>
    <s v="SO0393-PD0006"/>
    <s v="1 set Golf Ball"/>
    <s v="Golf"/>
    <s v="1 set Golf Ball"/>
    <n v="59"/>
    <x v="4"/>
  </r>
  <r>
    <s v="SO0393"/>
    <d v="2021-02-07T00:00:00"/>
    <s v="PD0012"/>
    <n v="130"/>
    <n v="0.05"/>
    <n v="696416500"/>
    <s v="SO0393-PD0012"/>
    <s v="Road Bike"/>
    <s v="Bicycle"/>
    <s v="Road Bike"/>
    <n v="130"/>
    <x v="4"/>
  </r>
  <r>
    <s v="SO0394"/>
    <d v="2021-02-10T00:00:00"/>
    <s v="PD0007"/>
    <n v="99"/>
    <n v="0.24"/>
    <n v="240768000"/>
    <s v="SO0394-PD0007"/>
    <s v="Stick Golf Bag"/>
    <s v="Golf"/>
    <s v="Stick Golf Bag"/>
    <n v="99"/>
    <x v="4"/>
  </r>
  <r>
    <s v="SO0394"/>
    <d v="2021-02-10T00:00:00"/>
    <s v="PD0019"/>
    <n v="113"/>
    <n v="7.0000000000000007E-2"/>
    <n v="267874409.99999997"/>
    <s v="SO0394-PD0019"/>
    <s v="Treadmill"/>
    <s v="Gym &amp; Fitness"/>
    <s v="Treadmill"/>
    <n v="113"/>
    <x v="4"/>
  </r>
  <r>
    <s v="SO0394"/>
    <d v="2021-02-10T00:00:00"/>
    <s v="PD0013"/>
    <n v="74"/>
    <n v="0.22"/>
    <n v="27647880"/>
    <s v="SO0394-PD0013"/>
    <s v="1 Set Basketball"/>
    <s v="Basketball"/>
    <s v="1 Set Basketball"/>
    <n v="74"/>
    <x v="4"/>
  </r>
  <r>
    <s v="SO0394"/>
    <d v="2021-02-10T00:00:00"/>
    <s v="PD0003"/>
    <n v="59"/>
    <n v="0.1"/>
    <n v="49436100"/>
    <s v="SO0394-PD0003"/>
    <s v="Stick Billiard"/>
    <s v="Billiard"/>
    <s v="Stick Billiard"/>
    <n v="59"/>
    <x v="4"/>
  </r>
  <r>
    <s v="SO0395"/>
    <d v="2021-02-10T00:00:00"/>
    <s v="PD0002"/>
    <n v="34"/>
    <n v="0.05"/>
    <n v="646000"/>
    <s v="SO0395-PD0002"/>
    <s v="Fishing soft lure"/>
    <s v="Fishing Equipment"/>
    <s v="Fishing soft lure"/>
    <n v="34"/>
    <x v="2"/>
  </r>
  <r>
    <s v="SO0395"/>
    <d v="2021-02-10T00:00:00"/>
    <s v="PD0013"/>
    <n v="53"/>
    <n v="0.08"/>
    <n v="23356040"/>
    <s v="SO0395-PD0013"/>
    <s v="1 Set Basketball"/>
    <s v="Basketball"/>
    <s v="1 Set Basketball"/>
    <n v="53"/>
    <x v="2"/>
  </r>
  <r>
    <s v="SO0395"/>
    <d v="2021-02-10T00:00:00"/>
    <s v="PD0010"/>
    <n v="31"/>
    <n v="0.23"/>
    <n v="7757750"/>
    <s v="SO0395-PD0010"/>
    <s v="Hiking Shoes"/>
    <s v="Hiking &amp; Camping"/>
    <s v="Hiking Shoes"/>
    <n v="31"/>
    <x v="2"/>
  </r>
  <r>
    <s v="SO0395"/>
    <d v="2021-02-10T00:00:00"/>
    <s v="PD0009"/>
    <n v="75"/>
    <n v="0.22"/>
    <n v="7546500"/>
    <s v="SO0395-PD0009"/>
    <s v="Tracking Pole"/>
    <s v="Hiking &amp; Camping"/>
    <s v="Tracking Pole"/>
    <n v="75"/>
    <x v="2"/>
  </r>
  <r>
    <s v="SO0395"/>
    <d v="2021-02-10T00:00:00"/>
    <s v="PD0003"/>
    <n v="98"/>
    <n v="0.18"/>
    <n v="74815160"/>
    <s v="SO0395-PD0003"/>
    <s v="Stick Billiard"/>
    <s v="Billiard"/>
    <s v="Stick Billiard"/>
    <n v="98"/>
    <x v="2"/>
  </r>
  <r>
    <s v="SO0396"/>
    <d v="2021-02-11T00:00:00"/>
    <s v="PD0011"/>
    <n v="128"/>
    <n v="0.11"/>
    <n v="268737280"/>
    <s v="SO0396-PD0011"/>
    <s v="Mountain Bike"/>
    <s v="Bicycle"/>
    <s v="Mountain Bike"/>
    <n v="128"/>
    <x v="0"/>
  </r>
  <r>
    <s v="SO0396"/>
    <d v="2021-02-11T00:00:00"/>
    <s v="PD0005"/>
    <n v="30"/>
    <n v="0.08"/>
    <n v="60582000"/>
    <s v="SO0396-PD0005"/>
    <s v="Stick Golf Wedge"/>
    <s v="Golf"/>
    <s v="Stick Golf Wedge"/>
    <n v="30"/>
    <x v="0"/>
  </r>
  <r>
    <s v="SO0396"/>
    <d v="2021-02-11T00:00:00"/>
    <s v="PD0007"/>
    <n v="47"/>
    <n v="0.11"/>
    <n v="133856000"/>
    <s v="SO0396-PD0007"/>
    <s v="Stick Golf Bag"/>
    <s v="Golf"/>
    <s v="Stick Golf Bag"/>
    <n v="47"/>
    <x v="0"/>
  </r>
  <r>
    <s v="SO0397"/>
    <d v="2021-02-12T00:00:00"/>
    <s v="PD0015"/>
    <n v="85"/>
    <n v="0.2"/>
    <n v="9241200"/>
    <s v="SO0397-PD0015"/>
    <s v="Abs Roller"/>
    <s v="Gym &amp; Fitness"/>
    <s v="Abs Roller"/>
    <n v="85"/>
    <x v="0"/>
  </r>
  <r>
    <s v="SO0397"/>
    <d v="2021-02-12T00:00:00"/>
    <s v="PD0005"/>
    <n v="111"/>
    <n v="0.24"/>
    <n v="185170200"/>
    <s v="SO0397-PD0005"/>
    <s v="Stick Golf Wedge"/>
    <s v="Golf"/>
    <s v="Stick Golf Wedge"/>
    <n v="111"/>
    <x v="0"/>
  </r>
  <r>
    <s v="SO0397"/>
    <d v="2021-02-12T00:00:00"/>
    <s v="PD0008"/>
    <n v="120"/>
    <n v="0.08"/>
    <n v="16449600"/>
    <s v="SO0397-PD0008"/>
    <s v="Sunglasses"/>
    <s v="Outdoors Sport"/>
    <s v="Sunglasses"/>
    <n v="120"/>
    <x v="0"/>
  </r>
  <r>
    <s v="SO0398"/>
    <d v="2021-02-12T00:00:00"/>
    <s v="PD0020"/>
    <n v="127"/>
    <n v="0.14000000000000001"/>
    <n v="35059620"/>
    <s v="SO0398-PD0020"/>
    <s v="Heavy bag"/>
    <s v="Gym &amp; Fitness"/>
    <s v="Heavy bag"/>
    <n v="127"/>
    <x v="4"/>
  </r>
  <r>
    <s v="SO0398"/>
    <d v="2021-02-12T00:00:00"/>
    <s v="PD0006"/>
    <n v="133"/>
    <n v="0.08"/>
    <n v="25573240"/>
    <s v="SO0398-PD0006"/>
    <s v="1 set Golf Ball"/>
    <s v="Golf"/>
    <s v="1 set Golf Ball"/>
    <n v="133"/>
    <x v="4"/>
  </r>
  <r>
    <s v="SO0398"/>
    <d v="2021-02-12T00:00:00"/>
    <s v="PD0017"/>
    <n v="46"/>
    <n v="0.16"/>
    <n v="102396000"/>
    <s v="SO0398-PD0017"/>
    <s v="Bench Press"/>
    <s v="Gym &amp; Fitness"/>
    <s v="Bench Press"/>
    <n v="46"/>
    <x v="4"/>
  </r>
  <r>
    <s v="SO0399"/>
    <d v="2021-02-12T00:00:00"/>
    <s v="PD0011"/>
    <n v="51"/>
    <n v="0.17"/>
    <n v="99856470"/>
    <s v="SO0399-PD0011"/>
    <s v="Mountain Bike"/>
    <s v="Bicycle"/>
    <s v="Mountain Bike"/>
    <n v="51"/>
    <x v="2"/>
  </r>
  <r>
    <s v="SO0399"/>
    <d v="2021-02-12T00:00:00"/>
    <s v="PD0017"/>
    <n v="63"/>
    <n v="0.19"/>
    <n v="135229500"/>
    <s v="SO0399-PD0017"/>
    <s v="Bench Press"/>
    <s v="Gym &amp; Fitness"/>
    <s v="Bench Press"/>
    <n v="63"/>
    <x v="2"/>
  </r>
  <r>
    <s v="SO0400"/>
    <d v="2021-02-13T00:00:00"/>
    <s v="PD0008"/>
    <n v="82"/>
    <n v="0.13"/>
    <n v="10629660"/>
    <s v="SO0400-PD0008"/>
    <s v="Sunglasses"/>
    <s v="Outdoors Sport"/>
    <s v="Sunglasses"/>
    <n v="82"/>
    <x v="1"/>
  </r>
  <r>
    <s v="SO0400"/>
    <d v="2021-02-13T00:00:00"/>
    <s v="PD0001"/>
    <n v="140"/>
    <n v="0.08"/>
    <n v="32071200"/>
    <s v="SO0400-PD0001"/>
    <s v="1 Set Fishing Equipment"/>
    <s v="Fishing Equipment"/>
    <s v="1 Set Fishing Equipment"/>
    <n v="140"/>
    <x v="1"/>
  </r>
  <r>
    <s v="SO0400"/>
    <d v="2021-02-13T00:00:00"/>
    <s v="PD0005"/>
    <n v="101"/>
    <n v="0.21"/>
    <n v="175139050"/>
    <s v="SO0400-PD0005"/>
    <s v="Stick Golf Wedge"/>
    <s v="Golf"/>
    <s v="Stick Golf Wedge"/>
    <n v="101"/>
    <x v="1"/>
  </r>
  <r>
    <s v="SO0401"/>
    <d v="2021-02-15T00:00:00"/>
    <s v="PD0009"/>
    <n v="94"/>
    <n v="0.15"/>
    <n v="10307100"/>
    <s v="SO0401-PD0009"/>
    <s v="Tracking Pole"/>
    <s v="Hiking &amp; Camping"/>
    <s v="Tracking Pole"/>
    <n v="94"/>
    <x v="4"/>
  </r>
  <r>
    <s v="SO0401"/>
    <d v="2021-02-15T00:00:00"/>
    <s v="PD0005"/>
    <n v="28"/>
    <n v="0.17"/>
    <n v="51011800"/>
    <s v="SO0401-PD0005"/>
    <s v="Stick Golf Wedge"/>
    <s v="Golf"/>
    <s v="Stick Golf Wedge"/>
    <n v="28"/>
    <x v="4"/>
  </r>
  <r>
    <s v="SO0402"/>
    <d v="2021-02-16T00:00:00"/>
    <s v="PD0002"/>
    <n v="32"/>
    <n v="0.21"/>
    <n v="505600"/>
    <s v="SO0402-PD0002"/>
    <s v="Fishing soft lure"/>
    <s v="Fishing Equipment"/>
    <s v="Fishing soft lure"/>
    <n v="32"/>
    <x v="3"/>
  </r>
  <r>
    <s v="SO0402"/>
    <d v="2021-02-16T00:00:00"/>
    <s v="PD0018"/>
    <n v="42"/>
    <n v="0.05"/>
    <n v="21226800"/>
    <s v="SO0402-PD0018"/>
    <s v="Dumbell Set"/>
    <s v="Gym &amp; Fitness"/>
    <s v="Dumbell Set"/>
    <n v="42"/>
    <x v="3"/>
  </r>
  <r>
    <s v="SO0402"/>
    <d v="2021-02-16T00:00:00"/>
    <s v="PD0009"/>
    <n v="147"/>
    <n v="0.25"/>
    <n v="14222250"/>
    <s v="SO0402-PD0009"/>
    <s v="Tracking Pole"/>
    <s v="Hiking &amp; Camping"/>
    <s v="Tracking Pole"/>
    <n v="147"/>
    <x v="3"/>
  </r>
  <r>
    <s v="SO0403"/>
    <d v="2021-02-16T00:00:00"/>
    <s v="PD0012"/>
    <n v="48"/>
    <n v="0.23"/>
    <n v="208417440"/>
    <s v="SO0403-PD0012"/>
    <s v="Road Bike"/>
    <s v="Bicycle"/>
    <s v="Road Bike"/>
    <n v="48"/>
    <x v="0"/>
  </r>
  <r>
    <s v="SO0404"/>
    <d v="2021-02-16T00:00:00"/>
    <s v="PD0001"/>
    <n v="115"/>
    <n v="0.14000000000000001"/>
    <n v="24626100"/>
    <s v="SO0404-PD0001"/>
    <s v="1 Set Fishing Equipment"/>
    <s v="Fishing Equipment"/>
    <s v="1 Set Fishing Equipment"/>
    <n v="115"/>
    <x v="4"/>
  </r>
  <r>
    <s v="SO0404"/>
    <d v="2021-02-16T00:00:00"/>
    <s v="PD0011"/>
    <n v="144"/>
    <n v="0.13"/>
    <n v="295535520"/>
    <s v="SO0404-PD0011"/>
    <s v="Mountain Bike"/>
    <s v="Bicycle"/>
    <s v="Mountain Bike"/>
    <n v="144"/>
    <x v="4"/>
  </r>
  <r>
    <s v="SO0404"/>
    <d v="2021-02-16T00:00:00"/>
    <s v="PD0002"/>
    <n v="26"/>
    <n v="0.1"/>
    <n v="468000"/>
    <s v="SO0404-PD0002"/>
    <s v="Fishing soft lure"/>
    <s v="Fishing Equipment"/>
    <s v="Fishing soft lure"/>
    <n v="26"/>
    <x v="4"/>
  </r>
  <r>
    <s v="SO0405"/>
    <d v="2021-02-17T00:00:00"/>
    <s v="PD0005"/>
    <n v="78"/>
    <n v="0.09"/>
    <n v="155801100"/>
    <s v="SO0405-PD0005"/>
    <s v="Stick Golf Wedge"/>
    <s v="Golf"/>
    <s v="Stick Golf Wedge"/>
    <n v="78"/>
    <x v="4"/>
  </r>
  <r>
    <s v="SO0406"/>
    <d v="2021-02-18T00:00:00"/>
    <s v="PD0012"/>
    <n v="150"/>
    <n v="0.06"/>
    <n v="795099000"/>
    <s v="SO0406-PD0012"/>
    <s v="Road Bike"/>
    <s v="Bicycle"/>
    <s v="Road Bike"/>
    <n v="150"/>
    <x v="1"/>
  </r>
  <r>
    <s v="SO0406"/>
    <d v="2021-02-18T00:00:00"/>
    <s v="PD0014"/>
    <n v="72"/>
    <n v="0.09"/>
    <n v="17493840"/>
    <s v="SO0406-PD0014"/>
    <s v="1 Set Futsalball"/>
    <s v="Futsal"/>
    <s v="1 Set Futsalball"/>
    <n v="72"/>
    <x v="1"/>
  </r>
  <r>
    <s v="SO0406"/>
    <d v="2021-02-18T00:00:00"/>
    <s v="PD0010"/>
    <n v="33"/>
    <n v="0.09"/>
    <n v="9759750"/>
    <s v="SO0406-PD0010"/>
    <s v="Hiking Shoes"/>
    <s v="Hiking &amp; Camping"/>
    <s v="Hiking Shoes"/>
    <n v="33"/>
    <x v="1"/>
  </r>
  <r>
    <s v="SO0406"/>
    <d v="2021-02-18T00:00:00"/>
    <s v="PD0007"/>
    <n v="114"/>
    <n v="0.14000000000000001"/>
    <n v="313728000"/>
    <s v="SO0406-PD0007"/>
    <s v="Stick Golf Bag"/>
    <s v="Golf"/>
    <s v="Stick Golf Bag"/>
    <n v="114"/>
    <x v="1"/>
  </r>
  <r>
    <s v="SO0407"/>
    <d v="2021-02-18T00:00:00"/>
    <s v="PD0016"/>
    <n v="123"/>
    <n v="7.0000000000000007E-2"/>
    <n v="30542129.999999996"/>
    <s v="SO0407-PD0016"/>
    <s v="Pull Up Bar"/>
    <s v="Gym &amp; Fitness"/>
    <s v="Pull Up Bar"/>
    <n v="123"/>
    <x v="0"/>
  </r>
  <r>
    <s v="SO0407"/>
    <d v="2021-02-18T00:00:00"/>
    <s v="PD0011"/>
    <n v="78"/>
    <n v="0.17"/>
    <n v="152721660"/>
    <s v="SO0407-PD0011"/>
    <s v="Mountain Bike"/>
    <s v="Bicycle"/>
    <s v="Mountain Bike"/>
    <n v="78"/>
    <x v="0"/>
  </r>
  <r>
    <s v="SO0407"/>
    <d v="2021-02-18T00:00:00"/>
    <s v="PD0009"/>
    <n v="139"/>
    <n v="0.11"/>
    <n v="15958590"/>
    <s v="SO0407-PD0009"/>
    <s v="Tracking Pole"/>
    <s v="Hiking &amp; Camping"/>
    <s v="Tracking Pole"/>
    <n v="139"/>
    <x v="0"/>
  </r>
  <r>
    <s v="SO0407"/>
    <d v="2021-02-18T00:00:00"/>
    <s v="PD0004"/>
    <n v="38"/>
    <n v="0.23"/>
    <n v="6437200"/>
    <s v="SO0407-PD0004"/>
    <s v="Stick Billiard Bag"/>
    <s v="Billiard"/>
    <s v="Stick Billiard Bag"/>
    <n v="38"/>
    <x v="0"/>
  </r>
  <r>
    <s v="SO0408"/>
    <d v="2021-02-20T00:00:00"/>
    <s v="PD0016"/>
    <n v="48"/>
    <n v="0.25"/>
    <n v="9612000"/>
    <s v="SO0408-PD0016"/>
    <s v="Pull Up Bar"/>
    <s v="Gym &amp; Fitness"/>
    <s v="Pull Up Bar"/>
    <n v="48"/>
    <x v="4"/>
  </r>
  <r>
    <s v="SO0408"/>
    <d v="2021-02-20T00:00:00"/>
    <s v="PD0008"/>
    <n v="90"/>
    <n v="0.08"/>
    <n v="12337200"/>
    <s v="SO0408-PD0008"/>
    <s v="Sunglasses"/>
    <s v="Outdoors Sport"/>
    <s v="Sunglasses"/>
    <n v="90"/>
    <x v="4"/>
  </r>
  <r>
    <s v="SO0409"/>
    <d v="2021-02-21T00:00:00"/>
    <s v="PD0006"/>
    <n v="94"/>
    <n v="0.2"/>
    <n v="15716800"/>
    <s v="SO0409-PD0006"/>
    <s v="1 set Golf Ball"/>
    <s v="Golf"/>
    <s v="1 set Golf Ball"/>
    <n v="94"/>
    <x v="1"/>
  </r>
  <r>
    <s v="SO0409"/>
    <d v="2021-02-21T00:00:00"/>
    <s v="PD0008"/>
    <n v="60"/>
    <n v="7.0000000000000007E-2"/>
    <n v="8314199.9999999991"/>
    <s v="SO0409-PD0008"/>
    <s v="Sunglasses"/>
    <s v="Outdoors Sport"/>
    <s v="Sunglasses"/>
    <n v="60"/>
    <x v="1"/>
  </r>
  <r>
    <s v="SO0410"/>
    <d v="2021-02-21T00:00:00"/>
    <s v="PD0010"/>
    <n v="95"/>
    <n v="0.14000000000000001"/>
    <n v="26552500"/>
    <s v="SO0410-PD0010"/>
    <s v="Hiking Shoes"/>
    <s v="Hiking &amp; Camping"/>
    <s v="Hiking Shoes"/>
    <n v="95"/>
    <x v="4"/>
  </r>
  <r>
    <s v="SO0411"/>
    <d v="2021-02-21T00:00:00"/>
    <s v="PD0019"/>
    <n v="29"/>
    <n v="0.1"/>
    <n v="66528900"/>
    <s v="SO0411-PD0019"/>
    <s v="Treadmill"/>
    <s v="Gym &amp; Fitness"/>
    <s v="Treadmill"/>
    <n v="29"/>
    <x v="4"/>
  </r>
  <r>
    <s v="SO0411"/>
    <d v="2021-02-21T00:00:00"/>
    <s v="PD0006"/>
    <n v="81"/>
    <n v="0.1"/>
    <n v="15236100"/>
    <s v="SO0411-PD0006"/>
    <s v="1 set Golf Ball"/>
    <s v="Golf"/>
    <s v="1 set Golf Ball"/>
    <n v="81"/>
    <x v="4"/>
  </r>
  <r>
    <s v="SO0412"/>
    <d v="2021-02-22T00:00:00"/>
    <s v="PD0020"/>
    <n v="126"/>
    <n v="0.25"/>
    <n v="30334500"/>
    <s v="SO0412-PD0020"/>
    <s v="Heavy bag"/>
    <s v="Gym &amp; Fitness"/>
    <s v="Heavy bag"/>
    <n v="126"/>
    <x v="4"/>
  </r>
  <r>
    <s v="SO0412"/>
    <d v="2021-02-22T00:00:00"/>
    <s v="PD0016"/>
    <n v="60"/>
    <n v="0.09"/>
    <n v="14578200"/>
    <s v="SO0412-PD0016"/>
    <s v="Pull Up Bar"/>
    <s v="Gym &amp; Fitness"/>
    <s v="Pull Up Bar"/>
    <n v="60"/>
    <x v="4"/>
  </r>
  <r>
    <s v="SO0412"/>
    <d v="2021-02-22T00:00:00"/>
    <s v="PD0011"/>
    <n v="87"/>
    <n v="0.2"/>
    <n v="164186400"/>
    <s v="SO0412-PD0011"/>
    <s v="Mountain Bike"/>
    <s v="Bicycle"/>
    <s v="Mountain Bike"/>
    <n v="87"/>
    <x v="4"/>
  </r>
  <r>
    <s v="SO0413"/>
    <d v="2021-02-23T00:00:00"/>
    <s v="PD0010"/>
    <n v="25"/>
    <n v="0.16"/>
    <n v="6825000"/>
    <s v="SO0413-PD0010"/>
    <s v="Hiking Shoes"/>
    <s v="Hiking &amp; Camping"/>
    <s v="Hiking Shoes"/>
    <n v="25"/>
    <x v="4"/>
  </r>
  <r>
    <s v="SO0413"/>
    <d v="2021-02-23T00:00:00"/>
    <s v="PD0019"/>
    <n v="135"/>
    <n v="0.15"/>
    <n v="292497750"/>
    <s v="SO0413-PD0019"/>
    <s v="Treadmill"/>
    <s v="Gym &amp; Fitness"/>
    <s v="Treadmill"/>
    <n v="135"/>
    <x v="4"/>
  </r>
  <r>
    <s v="SO0414"/>
    <d v="2021-02-24T00:00:00"/>
    <s v="PD0006"/>
    <n v="53"/>
    <n v="0.22"/>
    <n v="8640060"/>
    <s v="SO0414-PD0006"/>
    <s v="1 set Golf Ball"/>
    <s v="Golf"/>
    <s v="1 set Golf Ball"/>
    <n v="53"/>
    <x v="4"/>
  </r>
  <r>
    <s v="SO0414"/>
    <d v="2021-02-24T00:00:00"/>
    <s v="PD0011"/>
    <n v="124"/>
    <n v="0.18"/>
    <n v="239863120.00000003"/>
    <s v="SO0414-PD0011"/>
    <s v="Mountain Bike"/>
    <s v="Bicycle"/>
    <s v="Mountain Bike"/>
    <n v="124"/>
    <x v="4"/>
  </r>
  <r>
    <s v="SO0415"/>
    <d v="2021-02-25T00:00:00"/>
    <s v="PD0012"/>
    <n v="145"/>
    <n v="7.0000000000000007E-2"/>
    <n v="760419150"/>
    <s v="SO0415-PD0012"/>
    <s v="Road Bike"/>
    <s v="Bicycle"/>
    <s v="Road Bike"/>
    <n v="145"/>
    <x v="1"/>
  </r>
  <r>
    <s v="SO0415"/>
    <d v="2021-02-25T00:00:00"/>
    <s v="PD0013"/>
    <n v="66"/>
    <n v="0.2"/>
    <n v="25291200"/>
    <s v="SO0415-PD0013"/>
    <s v="1 Set Basketball"/>
    <s v="Basketball"/>
    <s v="1 Set Basketball"/>
    <n v="66"/>
    <x v="1"/>
  </r>
  <r>
    <s v="SO0415"/>
    <d v="2021-02-25T00:00:00"/>
    <s v="PD0015"/>
    <n v="101"/>
    <n v="0.22"/>
    <n v="10706202"/>
    <s v="SO0415-PD0015"/>
    <s v="Abs Roller"/>
    <s v="Gym &amp; Fitness"/>
    <s v="Abs Roller"/>
    <n v="101"/>
    <x v="1"/>
  </r>
  <r>
    <s v="SO0416"/>
    <d v="2021-02-27T00:00:00"/>
    <s v="PD0002"/>
    <n v="103"/>
    <n v="0.06"/>
    <n v="1936400"/>
    <s v="SO0416-PD0002"/>
    <s v="Fishing soft lure"/>
    <s v="Fishing Equipment"/>
    <s v="Fishing soft lure"/>
    <n v="103"/>
    <x v="4"/>
  </r>
  <r>
    <s v="SO0416"/>
    <d v="2021-02-27T00:00:00"/>
    <s v="PD0017"/>
    <n v="53"/>
    <n v="0.09"/>
    <n v="127809500"/>
    <s v="SO0416-PD0017"/>
    <s v="Bench Press"/>
    <s v="Gym &amp; Fitness"/>
    <s v="Bench Press"/>
    <n v="53"/>
    <x v="4"/>
  </r>
  <r>
    <s v="SO0416"/>
    <d v="2021-02-27T00:00:00"/>
    <s v="PD0006"/>
    <n v="61"/>
    <n v="0.05"/>
    <n v="12111550"/>
    <s v="SO0416-PD0006"/>
    <s v="1 set Golf Ball"/>
    <s v="Golf"/>
    <s v="1 set Golf Ball"/>
    <n v="61"/>
    <x v="4"/>
  </r>
  <r>
    <s v="SO0417"/>
    <d v="2021-03-01T00:00:00"/>
    <s v="PD0008"/>
    <n v="82"/>
    <n v="0.14000000000000001"/>
    <n v="10507480"/>
    <s v="SO0417-PD0008"/>
    <s v="Sunglasses"/>
    <s v="Outdoors Sport"/>
    <s v="Sunglasses"/>
    <n v="82"/>
    <x v="0"/>
  </r>
  <r>
    <s v="SO0417"/>
    <d v="2021-03-01T00:00:00"/>
    <s v="PD0001"/>
    <n v="42"/>
    <n v="0.2"/>
    <n v="8366400"/>
    <s v="SO0417-PD0001"/>
    <s v="1 Set Fishing Equipment"/>
    <s v="Fishing Equipment"/>
    <s v="1 Set Fishing Equipment"/>
    <n v="42"/>
    <x v="0"/>
  </r>
  <r>
    <s v="SO0417"/>
    <d v="2021-03-01T00:00:00"/>
    <s v="PD0002"/>
    <n v="38"/>
    <n v="0.24"/>
    <n v="577600"/>
    <s v="SO0417-PD0002"/>
    <s v="Fishing soft lure"/>
    <s v="Fishing Equipment"/>
    <s v="Fishing soft lure"/>
    <n v="38"/>
    <x v="0"/>
  </r>
  <r>
    <s v="SO0418"/>
    <d v="2021-03-02T00:00:00"/>
    <s v="PD0015"/>
    <n v="66"/>
    <n v="0.24"/>
    <n v="6816744"/>
    <s v="SO0418-PD0015"/>
    <s v="Abs Roller"/>
    <s v="Gym &amp; Fitness"/>
    <s v="Abs Roller"/>
    <n v="66"/>
    <x v="4"/>
  </r>
  <r>
    <s v="SO0419"/>
    <d v="2021-03-02T00:00:00"/>
    <s v="PD0019"/>
    <n v="111"/>
    <n v="7.0000000000000007E-2"/>
    <n v="263133269.99999997"/>
    <s v="SO0419-PD0019"/>
    <s v="Treadmill"/>
    <s v="Gym &amp; Fitness"/>
    <s v="Treadmill"/>
    <n v="111"/>
    <x v="4"/>
  </r>
  <r>
    <s v="SO0419"/>
    <d v="2021-03-02T00:00:00"/>
    <s v="PD0016"/>
    <n v="111"/>
    <n v="7.0000000000000007E-2"/>
    <n v="27562410"/>
    <s v="SO0419-PD0016"/>
    <s v="Pull Up Bar"/>
    <s v="Gym &amp; Fitness"/>
    <s v="Pull Up Bar"/>
    <n v="111"/>
    <x v="4"/>
  </r>
  <r>
    <s v="SO0419"/>
    <d v="2021-03-02T00:00:00"/>
    <s v="PD0020"/>
    <n v="81"/>
    <n v="0.21"/>
    <n v="20540790"/>
    <s v="SO0419-PD0020"/>
    <s v="Heavy bag"/>
    <s v="Gym &amp; Fitness"/>
    <s v="Heavy bag"/>
    <n v="81"/>
    <x v="4"/>
  </r>
  <r>
    <s v="SO0419"/>
    <d v="2021-03-02T00:00:00"/>
    <s v="PD0009"/>
    <n v="150"/>
    <n v="0.18"/>
    <n v="15867000.000000002"/>
    <s v="SO0419-PD0009"/>
    <s v="Tracking Pole"/>
    <s v="Hiking &amp; Camping"/>
    <s v="Tracking Pole"/>
    <n v="150"/>
    <x v="4"/>
  </r>
  <r>
    <s v="SO0419"/>
    <d v="2021-03-02T00:00:00"/>
    <s v="PD0007"/>
    <n v="35"/>
    <n v="0.22"/>
    <n v="87360000"/>
    <s v="SO0419-PD0007"/>
    <s v="Stick Golf Bag"/>
    <s v="Golf"/>
    <s v="Stick Golf Bag"/>
    <n v="35"/>
    <x v="4"/>
  </r>
  <r>
    <s v="SO0420"/>
    <d v="2021-03-02T00:00:00"/>
    <s v="PD0004"/>
    <n v="128"/>
    <n v="7.0000000000000007E-2"/>
    <n v="26188800"/>
    <s v="SO0420-PD0004"/>
    <s v="Stick Billiard Bag"/>
    <s v="Billiard"/>
    <s v="Stick Billiard Bag"/>
    <n v="128"/>
    <x v="2"/>
  </r>
  <r>
    <s v="SO0420"/>
    <d v="2021-03-02T00:00:00"/>
    <s v="PD0015"/>
    <n v="70"/>
    <n v="0.24"/>
    <n v="7229880"/>
    <s v="SO0420-PD0015"/>
    <s v="Abs Roller"/>
    <s v="Gym &amp; Fitness"/>
    <s v="Abs Roller"/>
    <n v="70"/>
    <x v="2"/>
  </r>
  <r>
    <s v="SO0421"/>
    <d v="2021-03-04T00:00:00"/>
    <s v="PD0001"/>
    <n v="53"/>
    <n v="0.25"/>
    <n v="9897750"/>
    <s v="SO0421-PD0001"/>
    <s v="1 Set Fishing Equipment"/>
    <s v="Fishing Equipment"/>
    <s v="1 Set Fishing Equipment"/>
    <n v="53"/>
    <x v="1"/>
  </r>
  <r>
    <s v="SO0421"/>
    <d v="2021-03-04T00:00:00"/>
    <s v="PD0011"/>
    <n v="26"/>
    <n v="0.12"/>
    <n v="53973920"/>
    <s v="SO0421-PD0011"/>
    <s v="Mountain Bike"/>
    <s v="Bicycle"/>
    <s v="Mountain Bike"/>
    <n v="26"/>
    <x v="1"/>
  </r>
  <r>
    <s v="SO0421"/>
    <d v="2021-03-04T00:00:00"/>
    <s v="PD0014"/>
    <n v="59"/>
    <n v="0.16"/>
    <n v="13232520"/>
    <s v="SO0421-PD0014"/>
    <s v="1 Set Futsalball"/>
    <s v="Futsal"/>
    <s v="1 Set Futsalball"/>
    <n v="59"/>
    <x v="1"/>
  </r>
  <r>
    <s v="SO0422"/>
    <d v="2021-03-04T00:00:00"/>
    <s v="PD0001"/>
    <n v="86"/>
    <n v="0.13"/>
    <n v="18630180"/>
    <s v="SO0422-PD0001"/>
    <s v="1 Set Fishing Equipment"/>
    <s v="Fishing Equipment"/>
    <s v="1 Set Fishing Equipment"/>
    <n v="86"/>
    <x v="4"/>
  </r>
  <r>
    <s v="SO0422"/>
    <d v="2021-03-04T00:00:00"/>
    <s v="PD0017"/>
    <n v="129"/>
    <n v="7.0000000000000007E-2"/>
    <n v="317920500"/>
    <s v="SO0422-PD0017"/>
    <s v="Bench Press"/>
    <s v="Gym &amp; Fitness"/>
    <s v="Bench Press"/>
    <n v="129"/>
    <x v="4"/>
  </r>
  <r>
    <s v="SO0422"/>
    <d v="2021-03-04T00:00:00"/>
    <s v="PD0005"/>
    <n v="136"/>
    <n v="0.16"/>
    <n v="250756800"/>
    <s v="SO0422-PD0005"/>
    <s v="Stick Golf Wedge"/>
    <s v="Golf"/>
    <s v="Stick Golf Wedge"/>
    <n v="136"/>
    <x v="4"/>
  </r>
  <r>
    <s v="SO0423"/>
    <d v="2021-03-05T00:00:00"/>
    <s v="PD0003"/>
    <n v="121"/>
    <n v="0.2"/>
    <n v="90120800"/>
    <s v="SO0423-PD0003"/>
    <s v="Stick Billiard"/>
    <s v="Billiard"/>
    <s v="Stick Billiard"/>
    <n v="121"/>
    <x v="0"/>
  </r>
  <r>
    <s v="SO0423"/>
    <d v="2021-03-05T00:00:00"/>
    <s v="PD0001"/>
    <n v="49"/>
    <n v="0.17"/>
    <n v="10126830"/>
    <s v="SO0423-PD0001"/>
    <s v="1 Set Fishing Equipment"/>
    <s v="Fishing Equipment"/>
    <s v="1 Set Fishing Equipment"/>
    <n v="49"/>
    <x v="0"/>
  </r>
  <r>
    <s v="SO0424"/>
    <d v="2021-03-05T00:00:00"/>
    <s v="PD0011"/>
    <n v="100"/>
    <n v="0.1"/>
    <n v="212310000"/>
    <s v="SO0424-PD0011"/>
    <s v="Mountain Bike"/>
    <s v="Bicycle"/>
    <s v="Mountain Bike"/>
    <n v="100"/>
    <x v="0"/>
  </r>
  <r>
    <s v="SO0425"/>
    <d v="2021-03-06T00:00:00"/>
    <s v="PD0008"/>
    <n v="61"/>
    <n v="0.23"/>
    <n v="6998530"/>
    <s v="SO0425-PD0008"/>
    <s v="Sunglasses"/>
    <s v="Outdoors Sport"/>
    <s v="Sunglasses"/>
    <n v="61"/>
    <x v="4"/>
  </r>
  <r>
    <s v="SO0425"/>
    <d v="2021-03-06T00:00:00"/>
    <s v="PD0013"/>
    <n v="145"/>
    <n v="0.14000000000000001"/>
    <n v="59731300"/>
    <s v="SO0425-PD0013"/>
    <s v="1 Set Basketball"/>
    <s v="Basketball"/>
    <s v="1 Set Basketball"/>
    <n v="145"/>
    <x v="4"/>
  </r>
  <r>
    <s v="SO0425"/>
    <d v="2021-03-06T00:00:00"/>
    <s v="PD0014"/>
    <n v="39"/>
    <n v="0.06"/>
    <n v="9788220"/>
    <s v="SO0425-PD0014"/>
    <s v="1 Set Futsalball"/>
    <s v="Futsal"/>
    <s v="1 Set Futsalball"/>
    <n v="39"/>
    <x v="4"/>
  </r>
  <r>
    <s v="SO0425"/>
    <d v="2021-03-06T00:00:00"/>
    <s v="PD0010"/>
    <n v="89"/>
    <n v="0.15"/>
    <n v="24586250"/>
    <s v="SO0425-PD0010"/>
    <s v="Hiking Shoes"/>
    <s v="Hiking &amp; Camping"/>
    <s v="Hiking Shoes"/>
    <n v="89"/>
    <x v="4"/>
  </r>
  <r>
    <s v="SO0426"/>
    <d v="2021-03-06T00:00:00"/>
    <s v="PD0008"/>
    <n v="119"/>
    <n v="0.24"/>
    <n v="13475560"/>
    <s v="SO0426-PD0008"/>
    <s v="Sunglasses"/>
    <s v="Outdoors Sport"/>
    <s v="Sunglasses"/>
    <n v="119"/>
    <x v="3"/>
  </r>
  <r>
    <s v="SO0426"/>
    <d v="2021-03-06T00:00:00"/>
    <s v="PD0003"/>
    <n v="73"/>
    <n v="0.06"/>
    <n v="63885220"/>
    <s v="SO0426-PD0003"/>
    <s v="Stick Billiard"/>
    <s v="Billiard"/>
    <s v="Stick Billiard"/>
    <n v="73"/>
    <x v="3"/>
  </r>
  <r>
    <s v="SO0426"/>
    <d v="2021-03-06T00:00:00"/>
    <s v="PD0011"/>
    <n v="130"/>
    <n v="0.15"/>
    <n v="260669500"/>
    <s v="SO0426-PD0011"/>
    <s v="Mountain Bike"/>
    <s v="Bicycle"/>
    <s v="Mountain Bike"/>
    <n v="130"/>
    <x v="3"/>
  </r>
  <r>
    <s v="SO0426"/>
    <d v="2021-03-06T00:00:00"/>
    <s v="PD0004"/>
    <n v="144"/>
    <n v="0.19"/>
    <n v="25660800"/>
    <s v="SO0426-PD0004"/>
    <s v="Stick Billiard Bag"/>
    <s v="Billiard"/>
    <s v="Stick Billiard Bag"/>
    <n v="144"/>
    <x v="3"/>
  </r>
  <r>
    <s v="SO0427"/>
    <d v="2021-03-07T00:00:00"/>
    <s v="PD0008"/>
    <n v="25"/>
    <n v="0.11"/>
    <n v="3315250"/>
    <s v="SO0427-PD0008"/>
    <s v="Sunglasses"/>
    <s v="Outdoors Sport"/>
    <s v="Sunglasses"/>
    <n v="25"/>
    <x v="2"/>
  </r>
  <r>
    <s v="SO0427"/>
    <d v="2021-03-07T00:00:00"/>
    <s v="PD0017"/>
    <n v="107"/>
    <n v="0.2"/>
    <n v="226840000"/>
    <s v="SO0427-PD0017"/>
    <s v="Bench Press"/>
    <s v="Gym &amp; Fitness"/>
    <s v="Bench Press"/>
    <n v="107"/>
    <x v="2"/>
  </r>
  <r>
    <s v="SO0428"/>
    <d v="2021-03-08T00:00:00"/>
    <s v="PD0019"/>
    <n v="77"/>
    <n v="0.11"/>
    <n v="174682970"/>
    <s v="SO0428-PD0019"/>
    <s v="Treadmill"/>
    <s v="Gym &amp; Fitness"/>
    <s v="Treadmill"/>
    <n v="77"/>
    <x v="0"/>
  </r>
  <r>
    <s v="SO0428"/>
    <d v="2021-03-08T00:00:00"/>
    <s v="PD0018"/>
    <n v="59"/>
    <n v="0.21"/>
    <n v="24796520"/>
    <s v="SO0428-PD0018"/>
    <s v="Dumbell Set"/>
    <s v="Gym &amp; Fitness"/>
    <s v="Dumbell Set"/>
    <n v="59"/>
    <x v="0"/>
  </r>
  <r>
    <s v="SO0428"/>
    <d v="2021-03-08T00:00:00"/>
    <s v="PD0011"/>
    <n v="60"/>
    <n v="0.22"/>
    <n v="110401200"/>
    <s v="SO0428-PD0011"/>
    <s v="Mountain Bike"/>
    <s v="Bicycle"/>
    <s v="Mountain Bike"/>
    <n v="60"/>
    <x v="0"/>
  </r>
  <r>
    <s v="SO0428"/>
    <d v="2021-03-08T00:00:00"/>
    <s v="PD0017"/>
    <n v="120"/>
    <n v="0.24"/>
    <n v="241680000"/>
    <s v="SO0428-PD0017"/>
    <s v="Bench Press"/>
    <s v="Gym &amp; Fitness"/>
    <s v="Bench Press"/>
    <n v="120"/>
    <x v="0"/>
  </r>
  <r>
    <s v="SO0428"/>
    <d v="2021-03-08T00:00:00"/>
    <s v="PD0012"/>
    <n v="47"/>
    <n v="0.13"/>
    <n v="230578710"/>
    <s v="SO0428-PD0012"/>
    <s v="Road Bike"/>
    <s v="Bicycle"/>
    <s v="Road Bike"/>
    <n v="47"/>
    <x v="0"/>
  </r>
  <r>
    <s v="SO0429"/>
    <d v="2021-03-09T00:00:00"/>
    <s v="PD0010"/>
    <n v="125"/>
    <n v="0.1"/>
    <n v="36562500"/>
    <s v="SO0429-PD0010"/>
    <s v="Hiking Shoes"/>
    <s v="Hiking &amp; Camping"/>
    <s v="Hiking Shoes"/>
    <n v="125"/>
    <x v="1"/>
  </r>
  <r>
    <s v="SO0430"/>
    <d v="2021-03-13T00:00:00"/>
    <s v="PD0019"/>
    <n v="108"/>
    <n v="0.14000000000000001"/>
    <n v="236751120"/>
    <s v="SO0430-PD0019"/>
    <s v="Treadmill"/>
    <s v="Gym &amp; Fitness"/>
    <s v="Treadmill"/>
    <n v="108"/>
    <x v="4"/>
  </r>
  <r>
    <s v="SO0430"/>
    <d v="2021-03-13T00:00:00"/>
    <s v="PD0003"/>
    <n v="61"/>
    <n v="0.18"/>
    <n v="46568620"/>
    <s v="SO0430-PD0003"/>
    <s v="Stick Billiard"/>
    <s v="Billiard"/>
    <s v="Stick Billiard"/>
    <n v="61"/>
    <x v="4"/>
  </r>
  <r>
    <s v="SO0430"/>
    <d v="2021-03-13T00:00:00"/>
    <s v="PD0001"/>
    <n v="109"/>
    <n v="0.24"/>
    <n v="20627160"/>
    <s v="SO0430-PD0001"/>
    <s v="1 Set Fishing Equipment"/>
    <s v="Fishing Equipment"/>
    <s v="1 Set Fishing Equipment"/>
    <n v="109"/>
    <x v="4"/>
  </r>
  <r>
    <s v="SO0431"/>
    <d v="2021-03-15T00:00:00"/>
    <s v="PD0011"/>
    <n v="95"/>
    <n v="0.21"/>
    <n v="177042950"/>
    <s v="SO0431-PD0011"/>
    <s v="Mountain Bike"/>
    <s v="Bicycle"/>
    <s v="Mountain Bike"/>
    <n v="95"/>
    <x v="3"/>
  </r>
  <r>
    <s v="SO0431"/>
    <d v="2021-03-15T00:00:00"/>
    <s v="PD0013"/>
    <n v="55"/>
    <n v="7.0000000000000007E-2"/>
    <n v="24500850"/>
    <s v="SO0431-PD0013"/>
    <s v="1 Set Basketball"/>
    <s v="Basketball"/>
    <s v="1 Set Basketball"/>
    <n v="55"/>
    <x v="3"/>
  </r>
  <r>
    <s v="SO0431"/>
    <d v="2021-03-15T00:00:00"/>
    <s v="PD0009"/>
    <n v="106"/>
    <n v="0.14000000000000001"/>
    <n v="11759640"/>
    <s v="SO0431-PD0009"/>
    <s v="Tracking Pole"/>
    <s v="Hiking &amp; Camping"/>
    <s v="Tracking Pole"/>
    <n v="106"/>
    <x v="3"/>
  </r>
  <r>
    <s v="SO0432"/>
    <d v="2021-03-15T00:00:00"/>
    <s v="PD0017"/>
    <n v="123"/>
    <n v="0.19"/>
    <n v="264019500.00000003"/>
    <s v="SO0432-PD0017"/>
    <s v="Bench Press"/>
    <s v="Gym &amp; Fitness"/>
    <s v="Bench Press"/>
    <n v="123"/>
    <x v="0"/>
  </r>
  <r>
    <s v="SO0433"/>
    <d v="2021-03-15T00:00:00"/>
    <s v="PD0003"/>
    <n v="50"/>
    <n v="0.17"/>
    <n v="38636500"/>
    <s v="SO0433-PD0003"/>
    <s v="Stick Billiard"/>
    <s v="Billiard"/>
    <s v="Stick Billiard"/>
    <n v="50"/>
    <x v="2"/>
  </r>
  <r>
    <s v="SO0433"/>
    <d v="2021-03-15T00:00:00"/>
    <s v="PD0012"/>
    <n v="29"/>
    <n v="0.12"/>
    <n v="143907280"/>
    <s v="SO0433-PD0012"/>
    <s v="Road Bike"/>
    <s v="Bicycle"/>
    <s v="Road Bike"/>
    <n v="29"/>
    <x v="2"/>
  </r>
  <r>
    <s v="SO0434"/>
    <d v="2021-03-16T00:00:00"/>
    <s v="PD0012"/>
    <n v="57"/>
    <n v="0.18"/>
    <n v="263566860.00000003"/>
    <s v="SO0434-PD0012"/>
    <s v="Road Bike"/>
    <s v="Bicycle"/>
    <s v="Road Bike"/>
    <n v="57"/>
    <x v="0"/>
  </r>
  <r>
    <s v="SO0434"/>
    <d v="2021-03-16T00:00:00"/>
    <s v="PD0011"/>
    <n v="65"/>
    <n v="0.13"/>
    <n v="133401450"/>
    <s v="SO0434-PD0011"/>
    <s v="Mountain Bike"/>
    <s v="Bicycle"/>
    <s v="Mountain Bike"/>
    <n v="65"/>
    <x v="0"/>
  </r>
  <r>
    <s v="SO0434"/>
    <d v="2021-03-16T00:00:00"/>
    <s v="PD0015"/>
    <n v="126"/>
    <n v="0.11"/>
    <n v="15239826"/>
    <s v="SO0434-PD0015"/>
    <s v="Abs Roller"/>
    <s v="Gym &amp; Fitness"/>
    <s v="Abs Roller"/>
    <n v="126"/>
    <x v="0"/>
  </r>
  <r>
    <s v="SO0434"/>
    <d v="2021-03-16T00:00:00"/>
    <s v="PD0002"/>
    <n v="126"/>
    <n v="0.24"/>
    <n v="1915200"/>
    <s v="SO0434-PD0002"/>
    <s v="Fishing soft lure"/>
    <s v="Fishing Equipment"/>
    <s v="Fishing soft lure"/>
    <n v="126"/>
    <x v="0"/>
  </r>
  <r>
    <s v="SO0434"/>
    <d v="2021-03-16T00:00:00"/>
    <s v="PD0013"/>
    <n v="30"/>
    <n v="0.24"/>
    <n v="10921200"/>
    <s v="SO0434-PD0013"/>
    <s v="1 Set Basketball"/>
    <s v="Basketball"/>
    <s v="1 Set Basketball"/>
    <n v="30"/>
    <x v="0"/>
  </r>
  <r>
    <s v="SO0434"/>
    <d v="2021-03-16T00:00:00"/>
    <s v="PD0017"/>
    <n v="150"/>
    <n v="0.19"/>
    <n v="321975000"/>
    <s v="SO0434-PD0017"/>
    <s v="Bench Press"/>
    <s v="Gym &amp; Fitness"/>
    <s v="Bench Press"/>
    <n v="150"/>
    <x v="0"/>
  </r>
  <r>
    <s v="SO0434"/>
    <d v="2021-03-16T00:00:00"/>
    <s v="PD0004"/>
    <n v="113"/>
    <n v="0.21"/>
    <n v="19639400"/>
    <s v="SO0434-PD0004"/>
    <s v="Stick Billiard Bag"/>
    <s v="Billiard"/>
    <s v="Stick Billiard Bag"/>
    <n v="113"/>
    <x v="0"/>
  </r>
  <r>
    <s v="SO0435"/>
    <d v="2021-03-18T00:00:00"/>
    <s v="PD0012"/>
    <n v="115"/>
    <n v="7.0000000000000007E-2"/>
    <n v="603091050"/>
    <s v="SO0435-PD0012"/>
    <s v="Road Bike"/>
    <s v="Bicycle"/>
    <s v="Road Bike"/>
    <n v="115"/>
    <x v="2"/>
  </r>
  <r>
    <s v="SO0435"/>
    <d v="2021-03-18T00:00:00"/>
    <s v="PD0002"/>
    <n v="77"/>
    <n v="0.19"/>
    <n v="1247400"/>
    <s v="SO0435-PD0002"/>
    <s v="Fishing soft lure"/>
    <s v="Fishing Equipment"/>
    <s v="Fishing soft lure"/>
    <n v="77"/>
    <x v="2"/>
  </r>
  <r>
    <s v="SO0435"/>
    <d v="2021-03-18T00:00:00"/>
    <s v="PD0005"/>
    <n v="91"/>
    <n v="0.25"/>
    <n v="149808750"/>
    <s v="SO0435-PD0005"/>
    <s v="Stick Golf Wedge"/>
    <s v="Golf"/>
    <s v="Stick Golf Wedge"/>
    <n v="91"/>
    <x v="2"/>
  </r>
  <r>
    <s v="SO0436"/>
    <d v="2021-03-19T00:00:00"/>
    <s v="PD0013"/>
    <n v="140"/>
    <n v="0.25"/>
    <n v="50295000"/>
    <s v="SO0436-PD0013"/>
    <s v="1 Set Basketball"/>
    <s v="Basketball"/>
    <s v="1 Set Basketball"/>
    <n v="140"/>
    <x v="2"/>
  </r>
  <r>
    <s v="SO0436"/>
    <d v="2021-03-19T00:00:00"/>
    <s v="PD0012"/>
    <n v="30"/>
    <n v="0.05"/>
    <n v="160711500"/>
    <s v="SO0436-PD0012"/>
    <s v="Road Bike"/>
    <s v="Bicycle"/>
    <s v="Road Bike"/>
    <n v="30"/>
    <x v="2"/>
  </r>
  <r>
    <s v="SO0437"/>
    <d v="2021-03-19T00:00:00"/>
    <s v="PD0006"/>
    <n v="62"/>
    <n v="0.12"/>
    <n v="11403040"/>
    <s v="SO0437-PD0006"/>
    <s v="1 set Golf Ball"/>
    <s v="Golf"/>
    <s v="1 set Golf Ball"/>
    <n v="62"/>
    <x v="4"/>
  </r>
  <r>
    <s v="SO0437"/>
    <d v="2021-03-19T00:00:00"/>
    <s v="PD0007"/>
    <n v="113"/>
    <n v="0.17"/>
    <n v="300128000"/>
    <s v="SO0437-PD0007"/>
    <s v="Stick Golf Bag"/>
    <s v="Golf"/>
    <s v="Stick Golf Bag"/>
    <n v="113"/>
    <x v="4"/>
  </r>
  <r>
    <s v="SO0437"/>
    <d v="2021-03-19T00:00:00"/>
    <s v="PD0009"/>
    <n v="59"/>
    <n v="0.1"/>
    <n v="6849900"/>
    <s v="SO0437-PD0009"/>
    <s v="Tracking Pole"/>
    <s v="Hiking &amp; Camping"/>
    <s v="Tracking Pole"/>
    <n v="59"/>
    <x v="4"/>
  </r>
  <r>
    <s v="SO0437"/>
    <d v="2021-03-19T00:00:00"/>
    <s v="PD0001"/>
    <n v="37"/>
    <n v="0.1"/>
    <n v="8291700"/>
    <s v="SO0437-PD0001"/>
    <s v="1 Set Fishing Equipment"/>
    <s v="Fishing Equipment"/>
    <s v="1 Set Fishing Equipment"/>
    <n v="37"/>
    <x v="4"/>
  </r>
  <r>
    <s v="SO0437"/>
    <d v="2021-03-19T00:00:00"/>
    <s v="PD0005"/>
    <n v="139"/>
    <n v="0.19"/>
    <n v="247135050.00000003"/>
    <s v="SO0437-PD0005"/>
    <s v="Stick Golf Wedge"/>
    <s v="Golf"/>
    <s v="Stick Golf Wedge"/>
    <n v="139"/>
    <x v="4"/>
  </r>
  <r>
    <s v="SO0438"/>
    <d v="2021-03-19T00:00:00"/>
    <s v="PD0004"/>
    <n v="38"/>
    <n v="0.15"/>
    <n v="7106000"/>
    <s v="SO0438-PD0004"/>
    <s v="Stick Billiard Bag"/>
    <s v="Billiard"/>
    <s v="Stick Billiard Bag"/>
    <n v="38"/>
    <x v="0"/>
  </r>
  <r>
    <s v="SO0439"/>
    <d v="2021-03-21T00:00:00"/>
    <s v="PD0013"/>
    <n v="105"/>
    <n v="0.24"/>
    <n v="38224200"/>
    <s v="SO0439-PD0013"/>
    <s v="1 Set Basketball"/>
    <s v="Basketball"/>
    <s v="1 Set Basketball"/>
    <n v="105"/>
    <x v="1"/>
  </r>
  <r>
    <s v="SO0439"/>
    <d v="2021-03-21T00:00:00"/>
    <s v="PD0010"/>
    <n v="119"/>
    <n v="0.23"/>
    <n v="29779750"/>
    <s v="SO0439-PD0010"/>
    <s v="Hiking Shoes"/>
    <s v="Hiking &amp; Camping"/>
    <s v="Hiking Shoes"/>
    <n v="119"/>
    <x v="1"/>
  </r>
  <r>
    <s v="SO0440"/>
    <d v="2021-03-21T00:00:00"/>
    <s v="PD0002"/>
    <n v="83"/>
    <n v="0.19"/>
    <n v="1344600"/>
    <s v="SO0440-PD0002"/>
    <s v="Fishing soft lure"/>
    <s v="Fishing Equipment"/>
    <s v="Fishing soft lure"/>
    <n v="83"/>
    <x v="1"/>
  </r>
  <r>
    <s v="SO0441"/>
    <d v="2021-03-22T00:00:00"/>
    <s v="PD0014"/>
    <n v="133"/>
    <n v="0.23"/>
    <n v="27343470"/>
    <s v="SO0441-PD0014"/>
    <s v="1 Set Futsalball"/>
    <s v="Futsal"/>
    <s v="1 Set Futsalball"/>
    <n v="133"/>
    <x v="4"/>
  </r>
  <r>
    <s v="SO0441"/>
    <d v="2021-03-22T00:00:00"/>
    <s v="PD0005"/>
    <n v="80"/>
    <n v="0.14000000000000001"/>
    <n v="151016000"/>
    <s v="SO0441-PD0005"/>
    <s v="Stick Golf Wedge"/>
    <s v="Golf"/>
    <s v="Stick Golf Wedge"/>
    <n v="80"/>
    <x v="4"/>
  </r>
  <r>
    <s v="SO0441"/>
    <d v="2021-03-22T00:00:00"/>
    <s v="PD0001"/>
    <n v="54"/>
    <n v="0.23"/>
    <n v="10353420"/>
    <s v="SO0441-PD0001"/>
    <s v="1 Set Fishing Equipment"/>
    <s v="Fishing Equipment"/>
    <s v="1 Set Fishing Equipment"/>
    <n v="54"/>
    <x v="4"/>
  </r>
  <r>
    <s v="SO0441"/>
    <d v="2021-03-22T00:00:00"/>
    <s v="PD0003"/>
    <n v="122"/>
    <n v="0.08"/>
    <n v="104495440"/>
    <s v="SO0441-PD0003"/>
    <s v="Stick Billiard"/>
    <s v="Billiard"/>
    <s v="Stick Billiard"/>
    <n v="122"/>
    <x v="4"/>
  </r>
  <r>
    <s v="SO0442"/>
    <d v="2021-03-23T00:00:00"/>
    <s v="PD0014"/>
    <n v="106"/>
    <n v="7.0000000000000007E-2"/>
    <n v="26320860"/>
    <s v="SO0442-PD0014"/>
    <s v="1 Set Futsalball"/>
    <s v="Futsal"/>
    <s v="1 Set Futsalball"/>
    <n v="106"/>
    <x v="1"/>
  </r>
  <r>
    <s v="SO0442"/>
    <d v="2021-03-23T00:00:00"/>
    <s v="PD0013"/>
    <n v="126"/>
    <n v="0.25"/>
    <n v="45265500"/>
    <s v="SO0442-PD0013"/>
    <s v="1 Set Basketball"/>
    <s v="Basketball"/>
    <s v="1 Set Basketball"/>
    <n v="126"/>
    <x v="1"/>
  </r>
  <r>
    <s v="SO0442"/>
    <d v="2021-03-23T00:00:00"/>
    <s v="PD0005"/>
    <n v="136"/>
    <n v="0.13"/>
    <n v="259712400"/>
    <s v="SO0442-PD0005"/>
    <s v="Stick Golf Wedge"/>
    <s v="Golf"/>
    <s v="Stick Golf Wedge"/>
    <n v="136"/>
    <x v="1"/>
  </r>
  <r>
    <s v="SO0442"/>
    <d v="2021-03-23T00:00:00"/>
    <s v="PD0018"/>
    <n v="32"/>
    <n v="0.13"/>
    <n v="14810880"/>
    <s v="SO0442-PD0018"/>
    <s v="Dumbell Set"/>
    <s v="Gym &amp; Fitness"/>
    <s v="Dumbell Set"/>
    <n v="32"/>
    <x v="1"/>
  </r>
  <r>
    <s v="SO0442"/>
    <d v="2021-03-23T00:00:00"/>
    <s v="PD0002"/>
    <n v="141"/>
    <n v="0.2"/>
    <n v="2256000"/>
    <s v="SO0442-PD0002"/>
    <s v="Fishing soft lure"/>
    <s v="Fishing Equipment"/>
    <s v="Fishing soft lure"/>
    <n v="141"/>
    <x v="1"/>
  </r>
  <r>
    <s v="SO0443"/>
    <d v="2021-03-24T00:00:00"/>
    <s v="PD0020"/>
    <n v="146"/>
    <n v="0.21"/>
    <n v="37024140"/>
    <s v="SO0443-PD0020"/>
    <s v="Heavy bag"/>
    <s v="Gym &amp; Fitness"/>
    <s v="Heavy bag"/>
    <n v="146"/>
    <x v="4"/>
  </r>
  <r>
    <s v="SO0443"/>
    <d v="2021-03-24T00:00:00"/>
    <s v="PD0004"/>
    <n v="71"/>
    <n v="0.1"/>
    <n v="14058000"/>
    <s v="SO0443-PD0004"/>
    <s v="Stick Billiard Bag"/>
    <s v="Billiard"/>
    <s v="Stick Billiard Bag"/>
    <n v="71"/>
    <x v="4"/>
  </r>
  <r>
    <s v="SO0443"/>
    <d v="2021-03-24T00:00:00"/>
    <s v="PD0009"/>
    <n v="44"/>
    <n v="0.13"/>
    <n v="4938120"/>
    <s v="SO0443-PD0009"/>
    <s v="Tracking Pole"/>
    <s v="Hiking &amp; Camping"/>
    <s v="Tracking Pole"/>
    <n v="44"/>
    <x v="4"/>
  </r>
  <r>
    <s v="SO0443"/>
    <d v="2021-03-24T00:00:00"/>
    <s v="PD0012"/>
    <n v="60"/>
    <n v="0.14000000000000001"/>
    <n v="290972400"/>
    <s v="SO0443-PD0012"/>
    <s v="Road Bike"/>
    <s v="Bicycle"/>
    <s v="Road Bike"/>
    <n v="60"/>
    <x v="4"/>
  </r>
  <r>
    <s v="SO0444"/>
    <d v="2021-03-24T00:00:00"/>
    <s v="PD0010"/>
    <n v="81"/>
    <n v="0.1"/>
    <n v="23692500"/>
    <s v="SO0444-PD0010"/>
    <s v="Hiking Shoes"/>
    <s v="Hiking &amp; Camping"/>
    <s v="Hiking Shoes"/>
    <n v="81"/>
    <x v="3"/>
  </r>
  <r>
    <s v="SO0444"/>
    <d v="2021-03-24T00:00:00"/>
    <s v="PD0019"/>
    <n v="81"/>
    <n v="0.23"/>
    <n v="158981130"/>
    <s v="SO0444-PD0019"/>
    <s v="Treadmill"/>
    <s v="Gym &amp; Fitness"/>
    <s v="Treadmill"/>
    <n v="81"/>
    <x v="3"/>
  </r>
  <r>
    <s v="SO0444"/>
    <d v="2021-03-24T00:00:00"/>
    <s v="PD0018"/>
    <n v="56"/>
    <n v="0.19"/>
    <n v="24131520"/>
    <s v="SO0444-PD0018"/>
    <s v="Dumbell Set"/>
    <s v="Gym &amp; Fitness"/>
    <s v="Dumbell Set"/>
    <n v="56"/>
    <x v="3"/>
  </r>
  <r>
    <s v="SO0444"/>
    <d v="2021-03-24T00:00:00"/>
    <s v="PD0014"/>
    <n v="78"/>
    <n v="0.21"/>
    <n v="16452540"/>
    <s v="SO0444-PD0014"/>
    <s v="1 Set Futsalball"/>
    <s v="Futsal"/>
    <s v="1 Set Futsalball"/>
    <n v="78"/>
    <x v="3"/>
  </r>
  <r>
    <s v="SO0445"/>
    <d v="2021-03-26T00:00:00"/>
    <s v="PD0002"/>
    <n v="61"/>
    <n v="0.21"/>
    <n v="963800"/>
    <s v="SO0445-PD0002"/>
    <s v="Fishing soft lure"/>
    <s v="Fishing Equipment"/>
    <s v="Fishing soft lure"/>
    <n v="61"/>
    <x v="4"/>
  </r>
  <r>
    <s v="SO0445"/>
    <d v="2021-03-26T00:00:00"/>
    <s v="PD0004"/>
    <n v="125"/>
    <n v="0.12"/>
    <n v="24200000"/>
    <s v="SO0445-PD0004"/>
    <s v="Stick Billiard Bag"/>
    <s v="Billiard"/>
    <s v="Stick Billiard Bag"/>
    <n v="125"/>
    <x v="4"/>
  </r>
  <r>
    <s v="SO0445"/>
    <d v="2021-03-26T00:00:00"/>
    <s v="PD0005"/>
    <n v="71"/>
    <n v="0.08"/>
    <n v="143377400"/>
    <s v="SO0445-PD0005"/>
    <s v="Stick Golf Wedge"/>
    <s v="Golf"/>
    <s v="Stick Golf Wedge"/>
    <n v="71"/>
    <x v="4"/>
  </r>
  <r>
    <s v="SO0446"/>
    <d v="2021-03-26T00:00:00"/>
    <s v="PD0002"/>
    <n v="126"/>
    <n v="0.15"/>
    <n v="2142000"/>
    <s v="SO0446-PD0002"/>
    <s v="Fishing soft lure"/>
    <s v="Fishing Equipment"/>
    <s v="Fishing soft lure"/>
    <n v="126"/>
    <x v="2"/>
  </r>
  <r>
    <s v="SO0446"/>
    <d v="2021-03-26T00:00:00"/>
    <s v="PD0011"/>
    <n v="129"/>
    <n v="0.12"/>
    <n v="267793680"/>
    <s v="SO0446-PD0011"/>
    <s v="Mountain Bike"/>
    <s v="Bicycle"/>
    <s v="Mountain Bike"/>
    <n v="129"/>
    <x v="2"/>
  </r>
  <r>
    <s v="SO0446"/>
    <d v="2021-03-26T00:00:00"/>
    <s v="PD0018"/>
    <n v="117"/>
    <n v="0.08"/>
    <n v="57264480"/>
    <s v="SO0446-PD0018"/>
    <s v="Dumbell Set"/>
    <s v="Gym &amp; Fitness"/>
    <s v="Dumbell Set"/>
    <n v="117"/>
    <x v="2"/>
  </r>
  <r>
    <s v="SO0447"/>
    <d v="2021-03-28T00:00:00"/>
    <s v="PD0004"/>
    <n v="81"/>
    <n v="0.17"/>
    <n v="14790600"/>
    <s v="SO0447-PD0004"/>
    <s v="Stick Billiard Bag"/>
    <s v="Billiard"/>
    <s v="Stick Billiard Bag"/>
    <n v="81"/>
    <x v="4"/>
  </r>
  <r>
    <s v="SO0448"/>
    <d v="2021-03-30T00:00:00"/>
    <s v="PD0019"/>
    <n v="60"/>
    <n v="0.05"/>
    <n v="145293000"/>
    <s v="SO0448-PD0019"/>
    <s v="Treadmill"/>
    <s v="Gym &amp; Fitness"/>
    <s v="Treadmill"/>
    <n v="60"/>
    <x v="3"/>
  </r>
  <r>
    <s v="SO0448"/>
    <d v="2021-03-30T00:00:00"/>
    <s v="PD0004"/>
    <n v="60"/>
    <n v="0.1"/>
    <n v="11880000"/>
    <s v="SO0448-PD0004"/>
    <s v="Stick Billiard Bag"/>
    <s v="Billiard"/>
    <s v="Stick Billiard Bag"/>
    <n v="60"/>
    <x v="3"/>
  </r>
  <r>
    <s v="SO0448"/>
    <d v="2021-03-30T00:00:00"/>
    <s v="PD0017"/>
    <n v="113"/>
    <n v="0.17"/>
    <n v="248543500"/>
    <s v="SO0448-PD0017"/>
    <s v="Bench Press"/>
    <s v="Gym &amp; Fitness"/>
    <s v="Bench Press"/>
    <n v="113"/>
    <x v="3"/>
  </r>
  <r>
    <s v="SO0449"/>
    <d v="2021-03-30T00:00:00"/>
    <s v="PD0015"/>
    <n v="52"/>
    <n v="0.21"/>
    <n v="5582772"/>
    <s v="SO0449-PD0015"/>
    <s v="Abs Roller"/>
    <s v="Gym &amp; Fitness"/>
    <s v="Abs Roller"/>
    <n v="52"/>
    <x v="0"/>
  </r>
  <r>
    <s v="SO0450"/>
    <d v="2021-03-30T00:00:00"/>
    <s v="PD0015"/>
    <n v="100"/>
    <n v="0.13"/>
    <n v="11823300"/>
    <s v="SO0450-PD0015"/>
    <s v="Abs Roller"/>
    <s v="Gym &amp; Fitness"/>
    <s v="Abs Roller"/>
    <n v="100"/>
    <x v="0"/>
  </r>
  <r>
    <s v="SO0450"/>
    <d v="2021-03-30T00:00:00"/>
    <s v="PD0007"/>
    <n v="118"/>
    <n v="0.21"/>
    <n v="298304000"/>
    <s v="SO0450-PD0007"/>
    <s v="Stick Golf Bag"/>
    <s v="Golf"/>
    <s v="Stick Golf Bag"/>
    <n v="118"/>
    <x v="0"/>
  </r>
  <r>
    <s v="SO0450"/>
    <d v="2021-03-30T00:00:00"/>
    <s v="PD0006"/>
    <n v="112"/>
    <n v="0.1"/>
    <n v="21067200"/>
    <s v="SO0450-PD0006"/>
    <s v="1 set Golf Ball"/>
    <s v="Golf"/>
    <s v="1 set Golf Ball"/>
    <n v="112"/>
    <x v="0"/>
  </r>
  <r>
    <s v="SO0450"/>
    <d v="2021-03-30T00:00:00"/>
    <s v="PD0016"/>
    <n v="68"/>
    <n v="0.1"/>
    <n v="16340400"/>
    <s v="SO0450-PD0016"/>
    <s v="Pull Up Bar"/>
    <s v="Gym &amp; Fitness"/>
    <s v="Pull Up Bar"/>
    <n v="68"/>
    <x v="0"/>
  </r>
  <r>
    <s v="SO0451"/>
    <d v="2021-04-05T00:00:00"/>
    <s v="PD0009"/>
    <n v="101"/>
    <n v="0.16"/>
    <n v="10944360"/>
    <s v="SO0451-PD0009"/>
    <s v="Tracking Pole"/>
    <s v="Hiking &amp; Camping"/>
    <s v="Tracking Pole"/>
    <n v="101"/>
    <x v="2"/>
  </r>
  <r>
    <s v="SO0451"/>
    <d v="2021-04-05T00:00:00"/>
    <s v="PD0007"/>
    <n v="36"/>
    <n v="0.1"/>
    <n v="103680000"/>
    <s v="SO0451-PD0007"/>
    <s v="Stick Golf Bag"/>
    <s v="Golf"/>
    <s v="Stick Golf Bag"/>
    <n v="36"/>
    <x v="2"/>
  </r>
  <r>
    <s v="SO0452"/>
    <d v="2021-04-06T00:00:00"/>
    <s v="PD0014"/>
    <n v="117"/>
    <n v="0.06"/>
    <n v="29364660"/>
    <s v="SO0452-PD0014"/>
    <s v="1 Set Futsalball"/>
    <s v="Futsal"/>
    <s v="1 Set Futsalball"/>
    <n v="117"/>
    <x v="4"/>
  </r>
  <r>
    <s v="SO0452"/>
    <d v="2021-04-06T00:00:00"/>
    <s v="PD0019"/>
    <n v="92"/>
    <n v="0.22"/>
    <n v="182916240"/>
    <s v="SO0452-PD0019"/>
    <s v="Treadmill"/>
    <s v="Gym &amp; Fitness"/>
    <s v="Treadmill"/>
    <n v="92"/>
    <x v="4"/>
  </r>
  <r>
    <s v="SO0452"/>
    <d v="2021-04-06T00:00:00"/>
    <s v="PD0009"/>
    <n v="106"/>
    <n v="0.16"/>
    <n v="11486160"/>
    <s v="SO0452-PD0009"/>
    <s v="Tracking Pole"/>
    <s v="Hiking &amp; Camping"/>
    <s v="Tracking Pole"/>
    <n v="106"/>
    <x v="4"/>
  </r>
  <r>
    <s v="SO0453"/>
    <d v="2021-04-08T00:00:00"/>
    <s v="PD0011"/>
    <n v="79"/>
    <n v="0.24"/>
    <n v="141634360"/>
    <s v="SO0453-PD0011"/>
    <s v="Mountain Bike"/>
    <s v="Bicycle"/>
    <s v="Mountain Bike"/>
    <n v="79"/>
    <x v="0"/>
  </r>
  <r>
    <s v="SO0454"/>
    <d v="2021-04-10T00:00:00"/>
    <s v="PD0001"/>
    <n v="62"/>
    <n v="7.0000000000000007E-2"/>
    <n v="14357339.999999998"/>
    <s v="SO0454-PD0001"/>
    <s v="1 Set Fishing Equipment"/>
    <s v="Fishing Equipment"/>
    <s v="1 Set Fishing Equipment"/>
    <n v="62"/>
    <x v="0"/>
  </r>
  <r>
    <s v="SO0454"/>
    <d v="2021-04-10T00:00:00"/>
    <s v="PD0004"/>
    <n v="42"/>
    <n v="0.15"/>
    <n v="7854000"/>
    <s v="SO0454-PD0004"/>
    <s v="Stick Billiard Bag"/>
    <s v="Billiard"/>
    <s v="Stick Billiard Bag"/>
    <n v="42"/>
    <x v="0"/>
  </r>
  <r>
    <s v="SO0454"/>
    <d v="2021-04-10T00:00:00"/>
    <s v="PD0006"/>
    <n v="63"/>
    <n v="0.13"/>
    <n v="11455290"/>
    <s v="SO0454-PD0006"/>
    <s v="1 set Golf Ball"/>
    <s v="Golf"/>
    <s v="1 set Golf Ball"/>
    <n v="63"/>
    <x v="0"/>
  </r>
  <r>
    <s v="SO0455"/>
    <d v="2021-04-12T00:00:00"/>
    <s v="PD0013"/>
    <n v="79"/>
    <n v="0.15"/>
    <n v="32164850"/>
    <s v="SO0455-PD0013"/>
    <s v="1 Set Basketball"/>
    <s v="Basketball"/>
    <s v="1 Set Basketball"/>
    <n v="79"/>
    <x v="4"/>
  </r>
  <r>
    <s v="SO0455"/>
    <d v="2021-04-12T00:00:00"/>
    <s v="PD0015"/>
    <n v="46"/>
    <n v="0.05"/>
    <n v="5938830"/>
    <s v="SO0455-PD0015"/>
    <s v="Abs Roller"/>
    <s v="Gym &amp; Fitness"/>
    <s v="Abs Roller"/>
    <n v="46"/>
    <x v="4"/>
  </r>
  <r>
    <s v="SO0455"/>
    <d v="2021-04-12T00:00:00"/>
    <s v="PD0010"/>
    <n v="75"/>
    <n v="0.14000000000000001"/>
    <n v="20962500"/>
    <s v="SO0455-PD0010"/>
    <s v="Hiking Shoes"/>
    <s v="Hiking &amp; Camping"/>
    <s v="Hiking Shoes"/>
    <n v="75"/>
    <x v="4"/>
  </r>
  <r>
    <s v="SO0455"/>
    <d v="2021-04-12T00:00:00"/>
    <s v="PD0011"/>
    <n v="36"/>
    <n v="0.1"/>
    <n v="76431600"/>
    <s v="SO0455-PD0011"/>
    <s v="Mountain Bike"/>
    <s v="Bicycle"/>
    <s v="Mountain Bike"/>
    <n v="36"/>
    <x v="4"/>
  </r>
  <r>
    <s v="SO0455"/>
    <d v="2021-04-12T00:00:00"/>
    <s v="PD0001"/>
    <n v="60"/>
    <n v="0.09"/>
    <n v="13595400"/>
    <s v="SO0455-PD0001"/>
    <s v="1 Set Fishing Equipment"/>
    <s v="Fishing Equipment"/>
    <s v="1 Set Fishing Equipment"/>
    <n v="60"/>
    <x v="4"/>
  </r>
  <r>
    <s v="SO0456"/>
    <d v="2021-04-14T00:00:00"/>
    <s v="PD0013"/>
    <n v="131"/>
    <n v="0.18"/>
    <n v="51454180.000000007"/>
    <s v="SO0456-PD0013"/>
    <s v="1 Set Basketball"/>
    <s v="Basketball"/>
    <s v="1 Set Basketball"/>
    <n v="131"/>
    <x v="1"/>
  </r>
  <r>
    <s v="SO0456"/>
    <d v="2021-04-14T00:00:00"/>
    <s v="PD0010"/>
    <n v="83"/>
    <n v="0.23"/>
    <n v="20770750"/>
    <s v="SO0456-PD0010"/>
    <s v="Hiking Shoes"/>
    <s v="Hiking &amp; Camping"/>
    <s v="Hiking Shoes"/>
    <n v="83"/>
    <x v="1"/>
  </r>
  <r>
    <s v="SO0456"/>
    <d v="2021-04-14T00:00:00"/>
    <s v="PD0007"/>
    <n v="143"/>
    <n v="0.11"/>
    <n v="407264000"/>
    <s v="SO0456-PD0007"/>
    <s v="Stick Golf Bag"/>
    <s v="Golf"/>
    <s v="Stick Golf Bag"/>
    <n v="143"/>
    <x v="1"/>
  </r>
  <r>
    <s v="SO0456"/>
    <d v="2021-04-14T00:00:00"/>
    <s v="PD0017"/>
    <n v="146"/>
    <n v="0.05"/>
    <n v="367555000"/>
    <s v="SO0456-PD0017"/>
    <s v="Bench Press"/>
    <s v="Gym &amp; Fitness"/>
    <s v="Bench Press"/>
    <n v="146"/>
    <x v="1"/>
  </r>
  <r>
    <s v="SO0457"/>
    <d v="2021-04-14T00:00:00"/>
    <s v="PD0012"/>
    <n v="28"/>
    <n v="0.09"/>
    <n v="143681720"/>
    <s v="SO0457-PD0012"/>
    <s v="Road Bike"/>
    <s v="Bicycle"/>
    <s v="Road Bike"/>
    <n v="28"/>
    <x v="1"/>
  </r>
  <r>
    <s v="SO0457"/>
    <d v="2021-04-14T00:00:00"/>
    <s v="PD0019"/>
    <n v="82"/>
    <n v="0.17"/>
    <n v="173484940"/>
    <s v="SO0457-PD0019"/>
    <s v="Treadmill"/>
    <s v="Gym &amp; Fitness"/>
    <s v="Treadmill"/>
    <n v="82"/>
    <x v="1"/>
  </r>
  <r>
    <s v="SO0457"/>
    <d v="2021-04-14T00:00:00"/>
    <s v="PD0009"/>
    <n v="55"/>
    <n v="0.23"/>
    <n v="5463150"/>
    <s v="SO0457-PD0009"/>
    <s v="Tracking Pole"/>
    <s v="Hiking &amp; Camping"/>
    <s v="Tracking Pole"/>
    <n v="55"/>
    <x v="1"/>
  </r>
  <r>
    <s v="SO0457"/>
    <d v="2021-04-14T00:00:00"/>
    <s v="PD0011"/>
    <n v="45"/>
    <n v="7.0000000000000007E-2"/>
    <n v="98724150"/>
    <s v="SO0457-PD0011"/>
    <s v="Mountain Bike"/>
    <s v="Bicycle"/>
    <s v="Mountain Bike"/>
    <n v="45"/>
    <x v="1"/>
  </r>
  <r>
    <s v="SO0457"/>
    <d v="2021-04-14T00:00:00"/>
    <s v="PD0013"/>
    <n v="57"/>
    <n v="0.11"/>
    <n v="24299670"/>
    <s v="SO0457-PD0013"/>
    <s v="1 Set Basketball"/>
    <s v="Basketball"/>
    <s v="1 Set Basketball"/>
    <n v="57"/>
    <x v="1"/>
  </r>
  <r>
    <s v="SO0457"/>
    <d v="2021-04-14T00:00:00"/>
    <s v="PD0004"/>
    <n v="60"/>
    <n v="0.13"/>
    <n v="11484000"/>
    <s v="SO0457-PD0004"/>
    <s v="Stick Billiard Bag"/>
    <s v="Billiard"/>
    <s v="Stick Billiard Bag"/>
    <n v="60"/>
    <x v="1"/>
  </r>
  <r>
    <s v="SO0458"/>
    <d v="2021-04-15T00:00:00"/>
    <s v="PD0014"/>
    <n v="84"/>
    <n v="0.13"/>
    <n v="19512360"/>
    <s v="SO0458-PD0014"/>
    <s v="1 Set Futsalball"/>
    <s v="Futsal"/>
    <s v="1 Set Futsalball"/>
    <n v="84"/>
    <x v="1"/>
  </r>
  <r>
    <s v="SO0458"/>
    <d v="2021-04-15T00:00:00"/>
    <s v="PD0009"/>
    <n v="101"/>
    <n v="0.1"/>
    <n v="11726100"/>
    <s v="SO0458-PD0009"/>
    <s v="Tracking Pole"/>
    <s v="Hiking &amp; Camping"/>
    <s v="Tracking Pole"/>
    <n v="101"/>
    <x v="1"/>
  </r>
  <r>
    <s v="SO0459"/>
    <d v="2021-04-15T00:00:00"/>
    <s v="PD0011"/>
    <n v="38"/>
    <n v="0.11"/>
    <n v="79781380"/>
    <s v="SO0459-PD0011"/>
    <s v="Mountain Bike"/>
    <s v="Bicycle"/>
    <s v="Mountain Bike"/>
    <n v="38"/>
    <x v="4"/>
  </r>
  <r>
    <s v="SO0459"/>
    <d v="2021-04-15T00:00:00"/>
    <s v="PD0016"/>
    <n v="70"/>
    <n v="0.2"/>
    <n v="14952000"/>
    <s v="SO0459-PD0016"/>
    <s v="Pull Up Bar"/>
    <s v="Gym &amp; Fitness"/>
    <s v="Pull Up Bar"/>
    <n v="70"/>
    <x v="4"/>
  </r>
  <r>
    <s v="SO0460"/>
    <d v="2021-04-15T00:00:00"/>
    <s v="PD0019"/>
    <n v="129"/>
    <n v="0.16"/>
    <n v="276209640"/>
    <s v="SO0460-PD0019"/>
    <s v="Treadmill"/>
    <s v="Gym &amp; Fitness"/>
    <s v="Treadmill"/>
    <n v="129"/>
    <x v="4"/>
  </r>
  <r>
    <s v="SO0460"/>
    <d v="2021-04-15T00:00:00"/>
    <s v="PD0012"/>
    <n v="113"/>
    <n v="0.22"/>
    <n v="497021460"/>
    <s v="SO0460-PD0012"/>
    <s v="Road Bike"/>
    <s v="Bicycle"/>
    <s v="Road Bike"/>
    <n v="113"/>
    <x v="4"/>
  </r>
  <r>
    <s v="SO0460"/>
    <d v="2021-04-15T00:00:00"/>
    <s v="PD0006"/>
    <n v="86"/>
    <n v="0.25"/>
    <n v="13480500"/>
    <s v="SO0460-PD0006"/>
    <s v="1 set Golf Ball"/>
    <s v="Golf"/>
    <s v="1 set Golf Ball"/>
    <n v="86"/>
    <x v="4"/>
  </r>
  <r>
    <s v="SO0460"/>
    <d v="2021-04-15T00:00:00"/>
    <s v="PD0009"/>
    <n v="63"/>
    <n v="0.12"/>
    <n v="7151760"/>
    <s v="SO0460-PD0009"/>
    <s v="Tracking Pole"/>
    <s v="Hiking &amp; Camping"/>
    <s v="Tracking Pole"/>
    <n v="63"/>
    <x v="4"/>
  </r>
  <r>
    <s v="SO0461"/>
    <d v="2021-04-17T00:00:00"/>
    <s v="PD0019"/>
    <n v="144"/>
    <n v="0.16"/>
    <n v="308327040"/>
    <s v="SO0461-PD0019"/>
    <s v="Treadmill"/>
    <s v="Gym &amp; Fitness"/>
    <s v="Treadmill"/>
    <n v="144"/>
    <x v="0"/>
  </r>
  <r>
    <s v="SO0461"/>
    <d v="2021-04-17T00:00:00"/>
    <s v="PD0018"/>
    <n v="30"/>
    <n v="0.15"/>
    <n v="13566000"/>
    <s v="SO0461-PD0018"/>
    <s v="Dumbell Set"/>
    <s v="Gym &amp; Fitness"/>
    <s v="Dumbell Set"/>
    <n v="30"/>
    <x v="0"/>
  </r>
  <r>
    <s v="SO0462"/>
    <d v="2021-04-19T00:00:00"/>
    <s v="PD0005"/>
    <n v="59"/>
    <n v="0.08"/>
    <n v="119144600"/>
    <s v="SO0462-PD0005"/>
    <s v="Stick Golf Wedge"/>
    <s v="Golf"/>
    <s v="Stick Golf Wedge"/>
    <n v="59"/>
    <x v="1"/>
  </r>
  <r>
    <s v="SO0462"/>
    <d v="2021-04-19T00:00:00"/>
    <s v="PD0011"/>
    <n v="146"/>
    <n v="0.22"/>
    <n v="268642920"/>
    <s v="SO0462-PD0011"/>
    <s v="Mountain Bike"/>
    <s v="Bicycle"/>
    <s v="Mountain Bike"/>
    <n v="146"/>
    <x v="1"/>
  </r>
  <r>
    <s v="SO0462"/>
    <d v="2021-04-19T00:00:00"/>
    <s v="PD0009"/>
    <n v="77"/>
    <n v="0.21"/>
    <n v="7847070"/>
    <s v="SO0462-PD0009"/>
    <s v="Tracking Pole"/>
    <s v="Hiking &amp; Camping"/>
    <s v="Tracking Pole"/>
    <n v="77"/>
    <x v="1"/>
  </r>
  <r>
    <s v="SO0462"/>
    <d v="2021-04-19T00:00:00"/>
    <s v="PD0015"/>
    <n v="43"/>
    <n v="0.11"/>
    <n v="5200893"/>
    <s v="SO0462-PD0015"/>
    <s v="Abs Roller"/>
    <s v="Gym &amp; Fitness"/>
    <s v="Abs Roller"/>
    <n v="43"/>
    <x v="1"/>
  </r>
  <r>
    <s v="SO0462"/>
    <d v="2021-04-19T00:00:00"/>
    <s v="PD0018"/>
    <n v="108"/>
    <n v="0.09"/>
    <n v="52284960"/>
    <s v="SO0462-PD0018"/>
    <s v="Dumbell Set"/>
    <s v="Gym &amp; Fitness"/>
    <s v="Dumbell Set"/>
    <n v="108"/>
    <x v="1"/>
  </r>
  <r>
    <s v="SO0463"/>
    <d v="2021-04-20T00:00:00"/>
    <s v="PD0014"/>
    <n v="120"/>
    <n v="0.13"/>
    <n v="27874800"/>
    <s v="SO0463-PD0014"/>
    <s v="1 Set Futsalball"/>
    <s v="Futsal"/>
    <s v="1 Set Futsalball"/>
    <n v="120"/>
    <x v="4"/>
  </r>
  <r>
    <s v="SO0463"/>
    <d v="2021-04-20T00:00:00"/>
    <s v="PD0016"/>
    <n v="108"/>
    <n v="0.25"/>
    <n v="21627000"/>
    <s v="SO0463-PD0016"/>
    <s v="Pull Up Bar"/>
    <s v="Gym &amp; Fitness"/>
    <s v="Pull Up Bar"/>
    <n v="108"/>
    <x v="4"/>
  </r>
  <r>
    <s v="SO0464"/>
    <d v="2021-04-23T00:00:00"/>
    <s v="PD0005"/>
    <n v="45"/>
    <n v="0.19"/>
    <n v="80007750"/>
    <s v="SO0464-PD0005"/>
    <s v="Stick Golf Wedge"/>
    <s v="Golf"/>
    <s v="Stick Golf Wedge"/>
    <n v="45"/>
    <x v="4"/>
  </r>
  <r>
    <s v="SO0464"/>
    <d v="2021-04-23T00:00:00"/>
    <s v="PD0001"/>
    <n v="79"/>
    <n v="7.0000000000000007E-2"/>
    <n v="18294030"/>
    <s v="SO0464-PD0001"/>
    <s v="1 Set Fishing Equipment"/>
    <s v="Fishing Equipment"/>
    <s v="1 Set Fishing Equipment"/>
    <n v="79"/>
    <x v="4"/>
  </r>
  <r>
    <s v="SO0464"/>
    <d v="2021-04-23T00:00:00"/>
    <s v="PD0019"/>
    <n v="92"/>
    <n v="0.12"/>
    <n v="206367040"/>
    <s v="SO0464-PD0019"/>
    <s v="Treadmill"/>
    <s v="Gym &amp; Fitness"/>
    <s v="Treadmill"/>
    <n v="92"/>
    <x v="4"/>
  </r>
  <r>
    <s v="SO0464"/>
    <d v="2021-04-23T00:00:00"/>
    <s v="PD0010"/>
    <n v="81"/>
    <n v="7.0000000000000007E-2"/>
    <n v="24482250"/>
    <s v="SO0464-PD0010"/>
    <s v="Hiking Shoes"/>
    <s v="Hiking &amp; Camping"/>
    <s v="Hiking Shoes"/>
    <n v="81"/>
    <x v="4"/>
  </r>
  <r>
    <s v="SO0465"/>
    <d v="2021-04-25T00:00:00"/>
    <s v="PD0001"/>
    <n v="120"/>
    <n v="0.21"/>
    <n v="23605200"/>
    <s v="SO0465-PD0001"/>
    <s v="1 Set Fishing Equipment"/>
    <s v="Fishing Equipment"/>
    <s v="1 Set Fishing Equipment"/>
    <n v="120"/>
    <x v="1"/>
  </r>
  <r>
    <s v="SO0466"/>
    <d v="2021-04-26T00:00:00"/>
    <s v="PD0009"/>
    <n v="61"/>
    <n v="0.09"/>
    <n v="7160790"/>
    <s v="SO0466-PD0009"/>
    <s v="Tracking Pole"/>
    <s v="Hiking &amp; Camping"/>
    <s v="Tracking Pole"/>
    <n v="61"/>
    <x v="3"/>
  </r>
  <r>
    <s v="SO0467"/>
    <d v="2021-04-26T00:00:00"/>
    <s v="PD0005"/>
    <n v="114"/>
    <n v="0.25"/>
    <n v="187672500"/>
    <s v="SO0467-PD0005"/>
    <s v="Stick Golf Wedge"/>
    <s v="Golf"/>
    <s v="Stick Golf Wedge"/>
    <n v="114"/>
    <x v="0"/>
  </r>
  <r>
    <s v="SO0468"/>
    <d v="2021-04-27T00:00:00"/>
    <s v="PD0015"/>
    <n v="72"/>
    <n v="7.0000000000000007E-2"/>
    <n v="9099864"/>
    <s v="SO0468-PD0015"/>
    <s v="Abs Roller"/>
    <s v="Gym &amp; Fitness"/>
    <s v="Abs Roller"/>
    <n v="72"/>
    <x v="4"/>
  </r>
  <r>
    <s v="SO0468"/>
    <d v="2021-04-27T00:00:00"/>
    <s v="PD0012"/>
    <n v="136"/>
    <n v="0.2"/>
    <n v="613523200"/>
    <s v="SO0468-PD0012"/>
    <s v="Road Bike"/>
    <s v="Bicycle"/>
    <s v="Road Bike"/>
    <n v="136"/>
    <x v="4"/>
  </r>
  <r>
    <s v="SO0470"/>
    <d v="2021-04-30T00:00:00"/>
    <s v="PD0005"/>
    <n v="70"/>
    <n v="7.0000000000000007E-2"/>
    <n v="142894500"/>
    <s v="SO0470-PD0005"/>
    <s v="Stick Golf Wedge"/>
    <s v="Golf"/>
    <s v="Stick Golf Wedge"/>
    <n v="70"/>
    <x v="4"/>
  </r>
  <r>
    <s v="SO0470"/>
    <d v="2021-04-30T00:00:00"/>
    <s v="PD0010"/>
    <n v="138"/>
    <n v="0.17"/>
    <n v="37225500"/>
    <s v="SO0470-PD0010"/>
    <s v="Hiking Shoes"/>
    <s v="Hiking &amp; Camping"/>
    <s v="Hiking Shoes"/>
    <n v="138"/>
    <x v="4"/>
  </r>
  <r>
    <s v="SO0471"/>
    <d v="2021-04-30T00:00:00"/>
    <s v="PD0010"/>
    <n v="106"/>
    <n v="0.21"/>
    <n v="27215500"/>
    <s v="SO0471-PD0010"/>
    <s v="Hiking Shoes"/>
    <s v="Hiking &amp; Camping"/>
    <s v="Hiking Shoes"/>
    <n v="106"/>
    <x v="1"/>
  </r>
  <r>
    <s v="SO0472"/>
    <d v="2021-05-01T00:00:00"/>
    <s v="PD0012"/>
    <n v="31"/>
    <n v="0.22"/>
    <n v="136351020"/>
    <s v="SO0472-PD0012"/>
    <s v="Road Bike"/>
    <s v="Bicycle"/>
    <s v="Road Bike"/>
    <n v="31"/>
    <x v="0"/>
  </r>
  <r>
    <s v="SO0472"/>
    <d v="2021-05-01T00:00:00"/>
    <s v="PD0004"/>
    <n v="29"/>
    <n v="0.18"/>
    <n v="5231600"/>
    <s v="SO0472-PD0004"/>
    <s v="Stick Billiard Bag"/>
    <s v="Billiard"/>
    <s v="Stick Billiard Bag"/>
    <n v="29"/>
    <x v="0"/>
  </r>
  <r>
    <s v="SO0473"/>
    <d v="2021-05-10T00:00:00"/>
    <s v="PD0007"/>
    <n v="105"/>
    <n v="0.06"/>
    <n v="315840000"/>
    <s v="SO0473-PD0007"/>
    <s v="Stick Golf Bag"/>
    <s v="Golf"/>
    <s v="Stick Golf Bag"/>
    <n v="105"/>
    <x v="2"/>
  </r>
  <r>
    <s v="SO0473"/>
    <d v="2021-05-10T00:00:00"/>
    <s v="PD0020"/>
    <n v="27"/>
    <n v="0.16"/>
    <n v="7280280"/>
    <s v="SO0473-PD0020"/>
    <s v="Heavy bag"/>
    <s v="Gym &amp; Fitness"/>
    <s v="Heavy bag"/>
    <n v="27"/>
    <x v="2"/>
  </r>
  <r>
    <s v="SO0473"/>
    <d v="2021-05-10T00:00:00"/>
    <s v="PD0004"/>
    <n v="134"/>
    <n v="0.11"/>
    <n v="26237200"/>
    <s v="SO0473-PD0004"/>
    <s v="Stick Billiard Bag"/>
    <s v="Billiard"/>
    <s v="Stick Billiard Bag"/>
    <n v="134"/>
    <x v="2"/>
  </r>
  <r>
    <s v="SO0473"/>
    <d v="2021-05-10T00:00:00"/>
    <s v="PD0019"/>
    <n v="46"/>
    <n v="0.25"/>
    <n v="87940500"/>
    <s v="SO0473-PD0019"/>
    <s v="Treadmill"/>
    <s v="Gym &amp; Fitness"/>
    <s v="Treadmill"/>
    <n v="46"/>
    <x v="2"/>
  </r>
  <r>
    <s v="SO0475"/>
    <d v="2021-05-11T00:00:00"/>
    <s v="PD0018"/>
    <n v="88"/>
    <n v="0.11"/>
    <n v="41666240"/>
    <s v="SO0475-PD0018"/>
    <s v="Dumbell Set"/>
    <s v="Gym &amp; Fitness"/>
    <s v="Dumbell Set"/>
    <n v="88"/>
    <x v="3"/>
  </r>
  <r>
    <s v="SO0475"/>
    <d v="2021-05-11T00:00:00"/>
    <s v="PD0007"/>
    <n v="110"/>
    <n v="0.09"/>
    <n v="320320000"/>
    <s v="SO0475-PD0007"/>
    <s v="Stick Golf Bag"/>
    <s v="Golf"/>
    <s v="Stick Golf Bag"/>
    <n v="110"/>
    <x v="3"/>
  </r>
  <r>
    <s v="SO0475"/>
    <d v="2021-05-11T00:00:00"/>
    <s v="PD0014"/>
    <n v="34"/>
    <n v="0.15"/>
    <n v="7716300"/>
    <s v="SO0475-PD0014"/>
    <s v="1 Set Futsalball"/>
    <s v="Futsal"/>
    <s v="1 Set Futsalball"/>
    <n v="34"/>
    <x v="3"/>
  </r>
  <r>
    <s v="SO0475"/>
    <d v="2021-05-11T00:00:00"/>
    <s v="PD0006"/>
    <n v="96"/>
    <n v="0.18"/>
    <n v="16452480.000000002"/>
    <s v="SO0475-PD0006"/>
    <s v="1 set Golf Ball"/>
    <s v="Golf"/>
    <s v="1 set Golf Ball"/>
    <n v="96"/>
    <x v="3"/>
  </r>
  <r>
    <s v="SO0476"/>
    <d v="2021-05-11T00:00:00"/>
    <s v="PD0006"/>
    <n v="89"/>
    <n v="0.21"/>
    <n v="14694790"/>
    <s v="SO0476-PD0006"/>
    <s v="1 set Golf Ball"/>
    <s v="Golf"/>
    <s v="1 set Golf Ball"/>
    <n v="89"/>
    <x v="4"/>
  </r>
  <r>
    <s v="SO0476"/>
    <d v="2021-05-11T00:00:00"/>
    <s v="PD0020"/>
    <n v="124"/>
    <n v="0.06"/>
    <n v="37415760"/>
    <s v="SO0476-PD0020"/>
    <s v="Heavy bag"/>
    <s v="Gym &amp; Fitness"/>
    <s v="Heavy bag"/>
    <n v="124"/>
    <x v="4"/>
  </r>
  <r>
    <s v="SO0476"/>
    <d v="2021-05-11T00:00:00"/>
    <s v="PD0015"/>
    <n v="120"/>
    <n v="0.11"/>
    <n v="14514120"/>
    <s v="SO0476-PD0015"/>
    <s v="Abs Roller"/>
    <s v="Gym &amp; Fitness"/>
    <s v="Abs Roller"/>
    <n v="120"/>
    <x v="4"/>
  </r>
  <r>
    <s v="SO0476"/>
    <d v="2021-05-11T00:00:00"/>
    <s v="PD0013"/>
    <n v="117"/>
    <n v="0.08"/>
    <n v="51559560"/>
    <s v="SO0476-PD0013"/>
    <s v="1 Set Basketball"/>
    <s v="Basketball"/>
    <s v="1 Set Basketball"/>
    <n v="117"/>
    <x v="4"/>
  </r>
  <r>
    <s v="SO0476"/>
    <d v="2021-05-11T00:00:00"/>
    <s v="PD0019"/>
    <n v="50"/>
    <n v="0.12"/>
    <n v="112156000"/>
    <s v="SO0476-PD0019"/>
    <s v="Treadmill"/>
    <s v="Gym &amp; Fitness"/>
    <s v="Treadmill"/>
    <n v="50"/>
    <x v="4"/>
  </r>
  <r>
    <s v="SO0477"/>
    <d v="2021-05-13T00:00:00"/>
    <s v="PD0014"/>
    <n v="139"/>
    <n v="0.12"/>
    <n v="32659440"/>
    <s v="SO0477-PD0014"/>
    <s v="1 Set Futsalball"/>
    <s v="Futsal"/>
    <s v="1 Set Futsalball"/>
    <n v="139"/>
    <x v="1"/>
  </r>
  <r>
    <s v="SO0477"/>
    <d v="2021-05-13T00:00:00"/>
    <s v="PD0018"/>
    <n v="56"/>
    <n v="0.06"/>
    <n v="28004480"/>
    <s v="SO0477-PD0018"/>
    <s v="Dumbell Set"/>
    <s v="Gym &amp; Fitness"/>
    <s v="Dumbell Set"/>
    <n v="56"/>
    <x v="1"/>
  </r>
  <r>
    <s v="SO0478"/>
    <d v="2021-05-14T00:00:00"/>
    <s v="PD0015"/>
    <n v="85"/>
    <n v="0.21"/>
    <n v="9125685"/>
    <s v="SO0478-PD0015"/>
    <s v="Abs Roller"/>
    <s v="Gym &amp; Fitness"/>
    <s v="Abs Roller"/>
    <n v="85"/>
    <x v="4"/>
  </r>
  <r>
    <s v="SO0478"/>
    <d v="2021-05-14T00:00:00"/>
    <s v="PD0006"/>
    <n v="46"/>
    <n v="0.16"/>
    <n v="8075760"/>
    <s v="SO0478-PD0006"/>
    <s v="1 set Golf Ball"/>
    <s v="Golf"/>
    <s v="1 set Golf Ball"/>
    <n v="46"/>
    <x v="4"/>
  </r>
  <r>
    <s v="SO0478"/>
    <d v="2021-05-14T00:00:00"/>
    <s v="PD0018"/>
    <n v="69"/>
    <n v="0.21"/>
    <n v="28999320"/>
    <s v="SO0478-PD0018"/>
    <s v="Dumbell Set"/>
    <s v="Gym &amp; Fitness"/>
    <s v="Dumbell Set"/>
    <n v="69"/>
    <x v="4"/>
  </r>
  <r>
    <s v="SO0478"/>
    <d v="2021-05-14T00:00:00"/>
    <s v="PD0013"/>
    <n v="57"/>
    <n v="0.18"/>
    <n v="22388460"/>
    <s v="SO0478-PD0013"/>
    <s v="1 Set Basketball"/>
    <s v="Basketball"/>
    <s v="1 Set Basketball"/>
    <n v="57"/>
    <x v="4"/>
  </r>
  <r>
    <s v="SO0478"/>
    <d v="2021-05-14T00:00:00"/>
    <s v="PD0012"/>
    <n v="67"/>
    <n v="0.05"/>
    <n v="358922350"/>
    <s v="SO0478-PD0012"/>
    <s v="Road Bike"/>
    <s v="Bicycle"/>
    <s v="Road Bike"/>
    <n v="67"/>
    <x v="4"/>
  </r>
  <r>
    <s v="SO0479"/>
    <d v="2021-05-14T00:00:00"/>
    <s v="PD0013"/>
    <n v="113"/>
    <n v="0.05"/>
    <n v="51420650"/>
    <s v="SO0479-PD0013"/>
    <s v="1 Set Basketball"/>
    <s v="Basketball"/>
    <s v="1 Set Basketball"/>
    <n v="113"/>
    <x v="0"/>
  </r>
  <r>
    <s v="SO0480"/>
    <d v="2021-05-15T00:00:00"/>
    <s v="PD0007"/>
    <n v="77"/>
    <n v="0.08"/>
    <n v="226688000"/>
    <s v="SO0480-PD0007"/>
    <s v="Stick Golf Bag"/>
    <s v="Golf"/>
    <s v="Stick Golf Bag"/>
    <n v="77"/>
    <x v="0"/>
  </r>
  <r>
    <s v="SO0480"/>
    <d v="2021-05-15T00:00:00"/>
    <s v="PD0005"/>
    <n v="27"/>
    <n v="0.13"/>
    <n v="51560550"/>
    <s v="SO0480-PD0005"/>
    <s v="Stick Golf Wedge"/>
    <s v="Golf"/>
    <s v="Stick Golf Wedge"/>
    <n v="27"/>
    <x v="0"/>
  </r>
  <r>
    <s v="SO0481"/>
    <d v="2021-05-15T00:00:00"/>
    <s v="PD0015"/>
    <n v="69"/>
    <n v="0.12"/>
    <n v="8251848"/>
    <s v="SO0481-PD0015"/>
    <s v="Abs Roller"/>
    <s v="Gym &amp; Fitness"/>
    <s v="Abs Roller"/>
    <n v="69"/>
    <x v="4"/>
  </r>
  <r>
    <s v="SO0481"/>
    <d v="2021-05-15T00:00:00"/>
    <s v="PD0001"/>
    <n v="147"/>
    <n v="0.19"/>
    <n v="29648430.000000004"/>
    <s v="SO0481-PD0001"/>
    <s v="1 Set Fishing Equipment"/>
    <s v="Fishing Equipment"/>
    <s v="1 Set Fishing Equipment"/>
    <n v="147"/>
    <x v="4"/>
  </r>
  <r>
    <s v="SO0482"/>
    <d v="2021-05-15T00:00:00"/>
    <s v="PD0012"/>
    <n v="49"/>
    <n v="0.25"/>
    <n v="207233250"/>
    <s v="SO0482-PD0012"/>
    <s v="Road Bike"/>
    <s v="Bicycle"/>
    <s v="Road Bike"/>
    <n v="49"/>
    <x v="1"/>
  </r>
  <r>
    <s v="SO0483"/>
    <d v="2021-05-15T00:00:00"/>
    <s v="PD0007"/>
    <n v="107"/>
    <n v="0.15"/>
    <n v="291040000"/>
    <s v="SO0483-PD0007"/>
    <s v="Stick Golf Bag"/>
    <s v="Golf"/>
    <s v="Stick Golf Bag"/>
    <n v="107"/>
    <x v="0"/>
  </r>
  <r>
    <s v="SO0483"/>
    <d v="2021-05-15T00:00:00"/>
    <s v="PD0011"/>
    <n v="113"/>
    <n v="0.16"/>
    <n v="223916280"/>
    <s v="SO0483-PD0011"/>
    <s v="Mountain Bike"/>
    <s v="Bicycle"/>
    <s v="Mountain Bike"/>
    <n v="113"/>
    <x v="0"/>
  </r>
  <r>
    <s v="SO0484"/>
    <d v="2021-05-16T00:00:00"/>
    <s v="PD0005"/>
    <n v="78"/>
    <n v="0.2"/>
    <n v="136968000"/>
    <s v="SO0484-PD0005"/>
    <s v="Stick Golf Wedge"/>
    <s v="Golf"/>
    <s v="Stick Golf Wedge"/>
    <n v="78"/>
    <x v="4"/>
  </r>
  <r>
    <s v="SO0484"/>
    <d v="2021-05-16T00:00:00"/>
    <s v="PD0007"/>
    <n v="101"/>
    <n v="0.13"/>
    <n v="281184000"/>
    <s v="SO0484-PD0007"/>
    <s v="Stick Golf Bag"/>
    <s v="Golf"/>
    <s v="Stick Golf Bag"/>
    <n v="101"/>
    <x v="4"/>
  </r>
  <r>
    <s v="SO0485"/>
    <d v="2021-05-18T00:00:00"/>
    <s v="PD0018"/>
    <n v="140"/>
    <n v="0.22"/>
    <n v="58094400"/>
    <s v="SO0485-PD0018"/>
    <s v="Dumbell Set"/>
    <s v="Gym &amp; Fitness"/>
    <s v="Dumbell Set"/>
    <n v="140"/>
    <x v="4"/>
  </r>
  <r>
    <s v="SO0485"/>
    <d v="2021-05-18T00:00:00"/>
    <s v="PD0010"/>
    <n v="108"/>
    <n v="0.2"/>
    <n v="28080000"/>
    <s v="SO0485-PD0010"/>
    <s v="Hiking Shoes"/>
    <s v="Hiking &amp; Camping"/>
    <s v="Hiking Shoes"/>
    <n v="108"/>
    <x v="4"/>
  </r>
  <r>
    <s v="SO0486"/>
    <d v="2021-05-18T00:00:00"/>
    <s v="PD0010"/>
    <n v="27"/>
    <n v="0.09"/>
    <n v="7985250"/>
    <s v="SO0486-PD0010"/>
    <s v="Hiking Shoes"/>
    <s v="Hiking &amp; Camping"/>
    <s v="Hiking Shoes"/>
    <n v="27"/>
    <x v="2"/>
  </r>
  <r>
    <s v="SO0486"/>
    <d v="2021-05-18T00:00:00"/>
    <s v="PD0007"/>
    <n v="80"/>
    <n v="0.23"/>
    <n v="197120000"/>
    <s v="SO0486-PD0007"/>
    <s v="Stick Golf Bag"/>
    <s v="Golf"/>
    <s v="Stick Golf Bag"/>
    <n v="80"/>
    <x v="2"/>
  </r>
  <r>
    <s v="SO0486"/>
    <d v="2021-05-18T00:00:00"/>
    <s v="PD0011"/>
    <n v="119"/>
    <n v="0.12"/>
    <n v="247034480"/>
    <s v="SO0486-PD0011"/>
    <s v="Mountain Bike"/>
    <s v="Bicycle"/>
    <s v="Mountain Bike"/>
    <n v="119"/>
    <x v="2"/>
  </r>
  <r>
    <s v="SO0486"/>
    <d v="2021-05-18T00:00:00"/>
    <s v="PD0008"/>
    <n v="143"/>
    <n v="0.19"/>
    <n v="17258670"/>
    <s v="SO0486-PD0008"/>
    <s v="Sunglasses"/>
    <s v="Outdoors Sport"/>
    <s v="Sunglasses"/>
    <n v="143"/>
    <x v="2"/>
  </r>
  <r>
    <s v="SO0486"/>
    <d v="2021-05-18T00:00:00"/>
    <s v="PD0014"/>
    <n v="87"/>
    <n v="0.12"/>
    <n v="20441520"/>
    <s v="SO0486-PD0014"/>
    <s v="1 Set Futsalball"/>
    <s v="Futsal"/>
    <s v="1 Set Futsalball"/>
    <n v="87"/>
    <x v="2"/>
  </r>
  <r>
    <s v="SO0487"/>
    <d v="2021-05-18T00:00:00"/>
    <s v="PD0010"/>
    <n v="121"/>
    <n v="0.15"/>
    <n v="33426250"/>
    <s v="SO0487-PD0010"/>
    <s v="Hiking Shoes"/>
    <s v="Hiking &amp; Camping"/>
    <s v="Hiking Shoes"/>
    <n v="121"/>
    <x v="4"/>
  </r>
  <r>
    <s v="SO0487"/>
    <d v="2021-05-18T00:00:00"/>
    <s v="PD0005"/>
    <n v="141"/>
    <n v="0.11"/>
    <n v="275450550"/>
    <s v="SO0487-PD0005"/>
    <s v="Stick Golf Wedge"/>
    <s v="Golf"/>
    <s v="Stick Golf Wedge"/>
    <n v="141"/>
    <x v="4"/>
  </r>
  <r>
    <s v="SO0487"/>
    <d v="2021-05-18T00:00:00"/>
    <s v="PD0004"/>
    <n v="33"/>
    <n v="0.24"/>
    <n v="5517600"/>
    <s v="SO0487-PD0004"/>
    <s v="Stick Billiard Bag"/>
    <s v="Billiard"/>
    <s v="Stick Billiard Bag"/>
    <n v="33"/>
    <x v="4"/>
  </r>
  <r>
    <s v="SO0487"/>
    <d v="2021-05-18T00:00:00"/>
    <s v="PD0012"/>
    <n v="133"/>
    <n v="0.1"/>
    <n v="674988300"/>
    <s v="SO0487-PD0012"/>
    <s v="Road Bike"/>
    <s v="Bicycle"/>
    <s v="Road Bike"/>
    <n v="133"/>
    <x v="4"/>
  </r>
  <r>
    <s v="SO0488"/>
    <d v="2021-05-20T00:00:00"/>
    <s v="PD0014"/>
    <n v="115"/>
    <n v="0.08"/>
    <n v="28248600"/>
    <s v="SO0488-PD0014"/>
    <s v="1 Set Futsalball"/>
    <s v="Futsal"/>
    <s v="1 Set Futsalball"/>
    <n v="115"/>
    <x v="1"/>
  </r>
  <r>
    <s v="SO0488"/>
    <d v="2021-05-20T00:00:00"/>
    <s v="PD0006"/>
    <n v="97"/>
    <n v="0.14000000000000001"/>
    <n v="17434780"/>
    <s v="SO0488-PD0006"/>
    <s v="1 set Golf Ball"/>
    <s v="Golf"/>
    <s v="1 set Golf Ball"/>
    <n v="97"/>
    <x v="1"/>
  </r>
  <r>
    <s v="SO0489"/>
    <d v="2021-05-20T00:00:00"/>
    <s v="PD0005"/>
    <n v="119"/>
    <n v="0.19"/>
    <n v="211576050"/>
    <s v="SO0489-PD0005"/>
    <s v="Stick Golf Wedge"/>
    <s v="Golf"/>
    <s v="Stick Golf Wedge"/>
    <n v="119"/>
    <x v="4"/>
  </r>
  <r>
    <s v="SO0489"/>
    <d v="2021-05-20T00:00:00"/>
    <s v="PD0016"/>
    <n v="79"/>
    <n v="0.18"/>
    <n v="17296260"/>
    <s v="SO0489-PD0016"/>
    <s v="Pull Up Bar"/>
    <s v="Gym &amp; Fitness"/>
    <s v="Pull Up Bar"/>
    <n v="79"/>
    <x v="4"/>
  </r>
  <r>
    <s v="SO0489"/>
    <d v="2021-05-20T00:00:00"/>
    <s v="PD0019"/>
    <n v="39"/>
    <n v="0.23"/>
    <n v="76546470"/>
    <s v="SO0489-PD0019"/>
    <s v="Treadmill"/>
    <s v="Gym &amp; Fitness"/>
    <s v="Treadmill"/>
    <n v="39"/>
    <x v="4"/>
  </r>
  <r>
    <s v="SO0489"/>
    <d v="2021-05-20T00:00:00"/>
    <s v="PD0009"/>
    <n v="108"/>
    <n v="0.09"/>
    <n v="12678120"/>
    <s v="SO0489-PD0009"/>
    <s v="Tracking Pole"/>
    <s v="Hiking &amp; Camping"/>
    <s v="Tracking Pole"/>
    <n v="108"/>
    <x v="4"/>
  </r>
  <r>
    <s v="SO0490"/>
    <d v="2021-05-21T00:00:00"/>
    <s v="PD0016"/>
    <n v="29"/>
    <n v="0.23"/>
    <n v="5962110"/>
    <s v="SO0490-PD0016"/>
    <s v="Pull Up Bar"/>
    <s v="Gym &amp; Fitness"/>
    <s v="Pull Up Bar"/>
    <n v="29"/>
    <x v="4"/>
  </r>
  <r>
    <s v="SO0490"/>
    <d v="2021-05-21T00:00:00"/>
    <s v="PD0009"/>
    <n v="54"/>
    <n v="0.13"/>
    <n v="6060420"/>
    <s v="SO0490-PD0009"/>
    <s v="Tracking Pole"/>
    <s v="Hiking &amp; Camping"/>
    <s v="Tracking Pole"/>
    <n v="54"/>
    <x v="4"/>
  </r>
  <r>
    <s v="SO0490"/>
    <d v="2021-05-21T00:00:00"/>
    <s v="PD0006"/>
    <n v="43"/>
    <n v="0.14000000000000001"/>
    <n v="7728820"/>
    <s v="SO0490-PD0006"/>
    <s v="1 set Golf Ball"/>
    <s v="Golf"/>
    <s v="1 set Golf Ball"/>
    <n v="43"/>
    <x v="4"/>
  </r>
  <r>
    <s v="SO0490"/>
    <d v="2021-05-21T00:00:00"/>
    <s v="PD0013"/>
    <n v="106"/>
    <n v="0.17"/>
    <n v="42142420"/>
    <s v="SO0490-PD0013"/>
    <s v="1 Set Basketball"/>
    <s v="Basketball"/>
    <s v="1 Set Basketball"/>
    <n v="106"/>
    <x v="4"/>
  </r>
  <r>
    <s v="SO0491"/>
    <d v="2021-05-22T00:00:00"/>
    <s v="PD0016"/>
    <n v="109"/>
    <n v="0.23"/>
    <n v="22409310"/>
    <s v="SO0491-PD0016"/>
    <s v="Pull Up Bar"/>
    <s v="Gym &amp; Fitness"/>
    <s v="Pull Up Bar"/>
    <n v="109"/>
    <x v="1"/>
  </r>
  <r>
    <s v="SO0492"/>
    <d v="2021-05-22T00:00:00"/>
    <s v="PD0004"/>
    <n v="25"/>
    <n v="0.13"/>
    <n v="4785000"/>
    <s v="SO0492-PD0004"/>
    <s v="Stick Billiard Bag"/>
    <s v="Billiard"/>
    <s v="Stick Billiard Bag"/>
    <n v="25"/>
    <x v="0"/>
  </r>
  <r>
    <s v="SO0492"/>
    <d v="2021-05-22T00:00:00"/>
    <s v="PD0013"/>
    <n v="107"/>
    <n v="0.16"/>
    <n v="43052520"/>
    <s v="SO0492-PD0013"/>
    <s v="1 Set Basketball"/>
    <s v="Basketball"/>
    <s v="1 Set Basketball"/>
    <n v="107"/>
    <x v="0"/>
  </r>
  <r>
    <s v="SO0493"/>
    <d v="2021-05-23T00:00:00"/>
    <s v="PD0020"/>
    <n v="109"/>
    <n v="0.23"/>
    <n v="26941530"/>
    <s v="SO0493-PD0020"/>
    <s v="Heavy bag"/>
    <s v="Gym &amp; Fitness"/>
    <s v="Heavy bag"/>
    <n v="109"/>
    <x v="1"/>
  </r>
  <r>
    <s v="SO0493"/>
    <d v="2021-05-23T00:00:00"/>
    <s v="PD0019"/>
    <n v="144"/>
    <n v="0.09"/>
    <n v="334020960"/>
    <s v="SO0493-PD0019"/>
    <s v="Treadmill"/>
    <s v="Gym &amp; Fitness"/>
    <s v="Treadmill"/>
    <n v="144"/>
    <x v="1"/>
  </r>
  <r>
    <s v="SO0493"/>
    <d v="2021-05-23T00:00:00"/>
    <s v="PD0018"/>
    <n v="146"/>
    <n v="0.19"/>
    <n v="62914320.000000007"/>
    <s v="SO0493-PD0018"/>
    <s v="Dumbell Set"/>
    <s v="Gym &amp; Fitness"/>
    <s v="Dumbell Set"/>
    <n v="146"/>
    <x v="1"/>
  </r>
  <r>
    <s v="SO0493"/>
    <d v="2021-05-23T00:00:00"/>
    <s v="PD0002"/>
    <n v="94"/>
    <n v="0.25"/>
    <n v="1410000"/>
    <s v="SO0493-PD0002"/>
    <s v="Fishing soft lure"/>
    <s v="Fishing Equipment"/>
    <s v="Fishing soft lure"/>
    <n v="94"/>
    <x v="1"/>
  </r>
  <r>
    <s v="SO0494"/>
    <d v="2021-05-23T00:00:00"/>
    <s v="PD0013"/>
    <n v="120"/>
    <n v="0.15"/>
    <n v="48858000"/>
    <s v="SO0494-PD0013"/>
    <s v="1 Set Basketball"/>
    <s v="Basketball"/>
    <s v="1 Set Basketball"/>
    <n v="120"/>
    <x v="1"/>
  </r>
  <r>
    <s v="SO0494"/>
    <d v="2021-05-23T00:00:00"/>
    <s v="PD0008"/>
    <n v="125"/>
    <n v="0.09"/>
    <n v="16948750"/>
    <s v="SO0494-PD0008"/>
    <s v="Sunglasses"/>
    <s v="Outdoors Sport"/>
    <s v="Sunglasses"/>
    <n v="125"/>
    <x v="1"/>
  </r>
  <r>
    <s v="SO0494"/>
    <d v="2021-05-23T00:00:00"/>
    <s v="PD0003"/>
    <n v="88"/>
    <n v="0.09"/>
    <n v="74554480"/>
    <s v="SO0494-PD0003"/>
    <s v="Stick Billiard"/>
    <s v="Billiard"/>
    <s v="Stick Billiard"/>
    <n v="88"/>
    <x v="1"/>
  </r>
  <r>
    <s v="SO0494"/>
    <d v="2021-05-23T00:00:00"/>
    <s v="PD0017"/>
    <n v="74"/>
    <n v="0.2"/>
    <n v="156880000"/>
    <s v="SO0494-PD0017"/>
    <s v="Bench Press"/>
    <s v="Gym &amp; Fitness"/>
    <s v="Bench Press"/>
    <n v="74"/>
    <x v="1"/>
  </r>
  <r>
    <s v="SO0495"/>
    <d v="2021-05-24T00:00:00"/>
    <s v="PD0004"/>
    <n v="36"/>
    <n v="0.08"/>
    <n v="7286400"/>
    <s v="SO0495-PD0004"/>
    <s v="Stick Billiard Bag"/>
    <s v="Billiard"/>
    <s v="Stick Billiard Bag"/>
    <n v="36"/>
    <x v="0"/>
  </r>
  <r>
    <s v="SO0495"/>
    <d v="2021-05-24T00:00:00"/>
    <s v="PD0002"/>
    <n v="43"/>
    <n v="0.23"/>
    <n v="662200"/>
    <s v="SO0495-PD0002"/>
    <s v="Fishing soft lure"/>
    <s v="Fishing Equipment"/>
    <s v="Fishing soft lure"/>
    <n v="43"/>
    <x v="0"/>
  </r>
  <r>
    <s v="SO0495"/>
    <d v="2021-05-24T00:00:00"/>
    <s v="PD0008"/>
    <n v="130"/>
    <n v="0.13"/>
    <n v="16851900"/>
    <s v="SO0495-PD0008"/>
    <s v="Sunglasses"/>
    <s v="Outdoors Sport"/>
    <s v="Sunglasses"/>
    <n v="130"/>
    <x v="0"/>
  </r>
  <r>
    <s v="SO0495"/>
    <d v="2021-05-24T00:00:00"/>
    <s v="PD0019"/>
    <n v="67"/>
    <n v="0.05"/>
    <n v="162243850"/>
    <s v="SO0495-PD0019"/>
    <s v="Treadmill"/>
    <s v="Gym &amp; Fitness"/>
    <s v="Treadmill"/>
    <n v="67"/>
    <x v="0"/>
  </r>
  <r>
    <s v="SO0495"/>
    <d v="2021-05-24T00:00:00"/>
    <s v="PD0015"/>
    <n v="139"/>
    <n v="0.06"/>
    <n v="17756694"/>
    <s v="SO0495-PD0015"/>
    <s v="Abs Roller"/>
    <s v="Gym &amp; Fitness"/>
    <s v="Abs Roller"/>
    <n v="139"/>
    <x v="0"/>
  </r>
  <r>
    <s v="SO0495"/>
    <d v="2021-05-24T00:00:00"/>
    <s v="PD0001"/>
    <n v="129"/>
    <n v="0.2"/>
    <n v="25696800"/>
    <s v="SO0495-PD0001"/>
    <s v="1 Set Fishing Equipment"/>
    <s v="Fishing Equipment"/>
    <s v="1 Set Fishing Equipment"/>
    <n v="129"/>
    <x v="0"/>
  </r>
  <r>
    <s v="SO0496"/>
    <d v="2021-05-25T00:00:00"/>
    <s v="PD0008"/>
    <n v="76"/>
    <n v="0.17"/>
    <n v="9398920"/>
    <s v="SO0496-PD0008"/>
    <s v="Sunglasses"/>
    <s v="Outdoors Sport"/>
    <s v="Sunglasses"/>
    <n v="76"/>
    <x v="0"/>
  </r>
  <r>
    <s v="SO0496"/>
    <d v="2021-05-25T00:00:00"/>
    <s v="PD0001"/>
    <n v="142"/>
    <n v="0.22"/>
    <n v="27579240"/>
    <s v="SO0496-PD0001"/>
    <s v="1 Set Fishing Equipment"/>
    <s v="Fishing Equipment"/>
    <s v="1 Set Fishing Equipment"/>
    <n v="142"/>
    <x v="0"/>
  </r>
  <r>
    <s v="SO0496"/>
    <d v="2021-05-25T00:00:00"/>
    <s v="PD0017"/>
    <n v="25"/>
    <n v="0.11"/>
    <n v="58962500"/>
    <s v="SO0496-PD0017"/>
    <s v="Bench Press"/>
    <s v="Gym &amp; Fitness"/>
    <s v="Bench Press"/>
    <n v="25"/>
    <x v="0"/>
  </r>
  <r>
    <s v="SO0496"/>
    <d v="2021-05-25T00:00:00"/>
    <s v="PD0002"/>
    <n v="72"/>
    <n v="0.16"/>
    <n v="1209600"/>
    <s v="SO0496-PD0002"/>
    <s v="Fishing soft lure"/>
    <s v="Fishing Equipment"/>
    <s v="Fishing soft lure"/>
    <n v="72"/>
    <x v="0"/>
  </r>
  <r>
    <s v="SO0497"/>
    <d v="2021-05-25T00:00:00"/>
    <s v="PD0007"/>
    <n v="82"/>
    <n v="0.08"/>
    <n v="241408000"/>
    <s v="SO0497-PD0007"/>
    <s v="Stick Golf Bag"/>
    <s v="Golf"/>
    <s v="Stick Golf Bag"/>
    <n v="82"/>
    <x v="4"/>
  </r>
  <r>
    <s v="SO0497"/>
    <d v="2021-05-25T00:00:00"/>
    <s v="PD0019"/>
    <n v="56"/>
    <n v="0.18"/>
    <n v="117050080.00000001"/>
    <s v="SO0497-PD0019"/>
    <s v="Treadmill"/>
    <s v="Gym &amp; Fitness"/>
    <s v="Treadmill"/>
    <n v="56"/>
    <x v="4"/>
  </r>
  <r>
    <s v="SO0497"/>
    <d v="2021-05-25T00:00:00"/>
    <s v="PD0020"/>
    <n v="68"/>
    <n v="0.15"/>
    <n v="18553800"/>
    <s v="SO0497-PD0020"/>
    <s v="Heavy bag"/>
    <s v="Gym &amp; Fitness"/>
    <s v="Heavy bag"/>
    <n v="68"/>
    <x v="4"/>
  </r>
  <r>
    <s v="SO0498"/>
    <d v="2021-05-26T00:00:00"/>
    <s v="PD0019"/>
    <n v="25"/>
    <n v="0.19"/>
    <n v="51617250"/>
    <s v="SO0498-PD0019"/>
    <s v="Treadmill"/>
    <s v="Gym &amp; Fitness"/>
    <s v="Treadmill"/>
    <n v="25"/>
    <x v="4"/>
  </r>
  <r>
    <s v="SO0498"/>
    <d v="2021-05-26T00:00:00"/>
    <s v="PD0003"/>
    <n v="38"/>
    <n v="0.09"/>
    <n v="32193980"/>
    <s v="SO0498-PD0003"/>
    <s v="Stick Billiard"/>
    <s v="Billiard"/>
    <s v="Stick Billiard"/>
    <n v="38"/>
    <x v="4"/>
  </r>
  <r>
    <s v="SO0498"/>
    <d v="2021-05-26T00:00:00"/>
    <s v="PD0002"/>
    <n v="130"/>
    <n v="0.2"/>
    <n v="2080000"/>
    <s v="SO0498-PD0002"/>
    <s v="Fishing soft lure"/>
    <s v="Fishing Equipment"/>
    <s v="Fishing soft lure"/>
    <n v="130"/>
    <x v="4"/>
  </r>
  <r>
    <s v="SO0498"/>
    <d v="2021-05-26T00:00:00"/>
    <s v="PD0004"/>
    <n v="90"/>
    <n v="0.16"/>
    <n v="16632000"/>
    <s v="SO0498-PD0004"/>
    <s v="Stick Billiard Bag"/>
    <s v="Billiard"/>
    <s v="Stick Billiard Bag"/>
    <n v="90"/>
    <x v="4"/>
  </r>
  <r>
    <s v="SO0499"/>
    <d v="2021-05-26T00:00:00"/>
    <s v="PD0008"/>
    <n v="40"/>
    <n v="0.24"/>
    <n v="4529600"/>
    <s v="SO0499-PD0008"/>
    <s v="Sunglasses"/>
    <s v="Outdoors Sport"/>
    <s v="Sunglasses"/>
    <n v="40"/>
    <x v="0"/>
  </r>
  <r>
    <s v="SO0499"/>
    <d v="2021-05-26T00:00:00"/>
    <s v="PD0011"/>
    <n v="128"/>
    <n v="0.06"/>
    <n v="283834880"/>
    <s v="SO0499-PD0011"/>
    <s v="Mountain Bike"/>
    <s v="Bicycle"/>
    <s v="Mountain Bike"/>
    <n v="128"/>
    <x v="0"/>
  </r>
  <r>
    <s v="SO0500"/>
    <d v="2021-05-29T00:00:00"/>
    <s v="PD0008"/>
    <n v="109"/>
    <n v="0.16"/>
    <n v="13642440"/>
    <s v="SO0500-PD0008"/>
    <s v="Sunglasses"/>
    <s v="Outdoors Sport"/>
    <s v="Sunglasses"/>
    <n v="109"/>
    <x v="4"/>
  </r>
  <r>
    <s v="SO0500"/>
    <d v="2021-05-29T00:00:00"/>
    <s v="PD0011"/>
    <n v="120"/>
    <n v="0.1"/>
    <n v="254772000"/>
    <s v="SO0500-PD0011"/>
    <s v="Mountain Bike"/>
    <s v="Bicycle"/>
    <s v="Mountain Bike"/>
    <n v="120"/>
    <x v="4"/>
  </r>
  <r>
    <s v="SO0501"/>
    <d v="2021-05-30T00:00:00"/>
    <s v="PD0011"/>
    <n v="86"/>
    <n v="0.16"/>
    <n v="170414160"/>
    <s v="SO0501-PD0011"/>
    <s v="Mountain Bike"/>
    <s v="Bicycle"/>
    <s v="Mountain Bike"/>
    <n v="86"/>
    <x v="2"/>
  </r>
  <r>
    <s v="SO0501"/>
    <d v="2021-05-30T00:00:00"/>
    <s v="PD0017"/>
    <n v="70"/>
    <n v="0.11"/>
    <n v="165095000"/>
    <s v="SO0501-PD0017"/>
    <s v="Bench Press"/>
    <s v="Gym &amp; Fitness"/>
    <s v="Bench Press"/>
    <n v="70"/>
    <x v="2"/>
  </r>
  <r>
    <s v="SO0502"/>
    <d v="2021-05-31T00:00:00"/>
    <s v="PD0020"/>
    <n v="113"/>
    <n v="0.15"/>
    <n v="30832050"/>
    <s v="SO0502-PD0020"/>
    <s v="Heavy bag"/>
    <s v="Gym &amp; Fitness"/>
    <s v="Heavy bag"/>
    <n v="113"/>
    <x v="4"/>
  </r>
  <r>
    <s v="SO0502"/>
    <d v="2021-05-31T00:00:00"/>
    <s v="PD0014"/>
    <n v="53"/>
    <n v="0.12"/>
    <n v="12452880"/>
    <s v="SO0502-PD0014"/>
    <s v="1 Set Futsalball"/>
    <s v="Futsal"/>
    <s v="1 Set Futsalball"/>
    <n v="53"/>
    <x v="4"/>
  </r>
  <r>
    <s v="SO0502"/>
    <d v="2021-05-31T00:00:00"/>
    <s v="PD0001"/>
    <n v="49"/>
    <n v="0.12"/>
    <n v="10736880"/>
    <s v="SO0502-PD0001"/>
    <s v="1 Set Fishing Equipment"/>
    <s v="Fishing Equipment"/>
    <s v="1 Set Fishing Equipment"/>
    <n v="49"/>
    <x v="4"/>
  </r>
  <r>
    <s v="SO0502"/>
    <d v="2021-05-31T00:00:00"/>
    <s v="PD0011"/>
    <n v="148"/>
    <n v="0.19"/>
    <n v="282796920"/>
    <s v="SO0502-PD0011"/>
    <s v="Mountain Bike"/>
    <s v="Bicycle"/>
    <s v="Mountain Bike"/>
    <n v="148"/>
    <x v="4"/>
  </r>
  <r>
    <s v="SO0502"/>
    <d v="2021-05-31T00:00:00"/>
    <s v="PD0008"/>
    <n v="74"/>
    <n v="0.16"/>
    <n v="9261840"/>
    <s v="SO0502-PD0008"/>
    <s v="Sunglasses"/>
    <s v="Outdoors Sport"/>
    <s v="Sunglasses"/>
    <n v="74"/>
    <x v="4"/>
  </r>
  <r>
    <s v="SO0503"/>
    <d v="2021-06-03T00:00:00"/>
    <s v="PD0010"/>
    <n v="96"/>
    <n v="0.25"/>
    <n v="23400000"/>
    <s v="SO0503-PD0010"/>
    <s v="Hiking Shoes"/>
    <s v="Hiking &amp; Camping"/>
    <s v="Hiking Shoes"/>
    <n v="96"/>
    <x v="0"/>
  </r>
  <r>
    <s v="SO0504"/>
    <d v="2021-06-05T00:00:00"/>
    <s v="PD0001"/>
    <n v="86"/>
    <n v="0.17"/>
    <n v="17773620"/>
    <s v="SO0504-PD0001"/>
    <s v="1 Set Fishing Equipment"/>
    <s v="Fishing Equipment"/>
    <s v="1 Set Fishing Equipment"/>
    <n v="86"/>
    <x v="4"/>
  </r>
  <r>
    <s v="SO0504"/>
    <d v="2021-06-05T00:00:00"/>
    <s v="PD0019"/>
    <n v="35"/>
    <n v="0.21"/>
    <n v="70479850"/>
    <s v="SO0504-PD0019"/>
    <s v="Treadmill"/>
    <s v="Gym &amp; Fitness"/>
    <s v="Treadmill"/>
    <n v="35"/>
    <x v="4"/>
  </r>
  <r>
    <s v="SO0504"/>
    <d v="2021-06-05T00:00:00"/>
    <s v="PD0009"/>
    <n v="105"/>
    <n v="0.14000000000000001"/>
    <n v="11648700"/>
    <s v="SO0504-PD0009"/>
    <s v="Tracking Pole"/>
    <s v="Hiking &amp; Camping"/>
    <s v="Tracking Pole"/>
    <n v="105"/>
    <x v="4"/>
  </r>
  <r>
    <s v="SO0505"/>
    <d v="2021-06-07T00:00:00"/>
    <s v="PD0011"/>
    <n v="34"/>
    <n v="0.22"/>
    <n v="62560680"/>
    <s v="SO0505-PD0011"/>
    <s v="Mountain Bike"/>
    <s v="Bicycle"/>
    <s v="Mountain Bike"/>
    <n v="34"/>
    <x v="3"/>
  </r>
  <r>
    <s v="SO0505"/>
    <d v="2021-06-07T00:00:00"/>
    <s v="PD0013"/>
    <n v="63"/>
    <n v="0.09"/>
    <n v="27461070"/>
    <s v="SO0505-PD0013"/>
    <s v="1 Set Basketball"/>
    <s v="Basketball"/>
    <s v="1 Set Basketball"/>
    <n v="63"/>
    <x v="3"/>
  </r>
  <r>
    <s v="SO0505"/>
    <d v="2021-06-07T00:00:00"/>
    <s v="PD0007"/>
    <n v="88"/>
    <n v="0.19"/>
    <n v="228096000.00000003"/>
    <s v="SO0505-PD0007"/>
    <s v="Stick Golf Bag"/>
    <s v="Golf"/>
    <s v="Stick Golf Bag"/>
    <n v="88"/>
    <x v="3"/>
  </r>
  <r>
    <s v="SO0506"/>
    <d v="2021-06-07T00:00:00"/>
    <s v="PD0002"/>
    <n v="73"/>
    <n v="0.06"/>
    <n v="1372400"/>
    <s v="SO0506-PD0002"/>
    <s v="Fishing soft lure"/>
    <s v="Fishing Equipment"/>
    <s v="Fishing soft lure"/>
    <n v="73"/>
    <x v="4"/>
  </r>
  <r>
    <s v="SO0507"/>
    <d v="2021-06-09T00:00:00"/>
    <s v="PD0004"/>
    <n v="38"/>
    <n v="0.25"/>
    <n v="6270000"/>
    <s v="SO0507-PD0004"/>
    <s v="Stick Billiard Bag"/>
    <s v="Billiard"/>
    <s v="Stick Billiard Bag"/>
    <n v="38"/>
    <x v="4"/>
  </r>
  <r>
    <s v="SO0507"/>
    <d v="2021-06-09T00:00:00"/>
    <s v="PD0017"/>
    <n v="144"/>
    <n v="0.17"/>
    <n v="316728000"/>
    <s v="SO0507-PD0017"/>
    <s v="Bench Press"/>
    <s v="Gym &amp; Fitness"/>
    <s v="Bench Press"/>
    <n v="144"/>
    <x v="4"/>
  </r>
  <r>
    <s v="SO0507"/>
    <d v="2021-06-09T00:00:00"/>
    <s v="PD0016"/>
    <n v="119"/>
    <n v="0.19"/>
    <n v="25736130"/>
    <s v="SO0507-PD0016"/>
    <s v="Pull Up Bar"/>
    <s v="Gym &amp; Fitness"/>
    <s v="Pull Up Bar"/>
    <n v="119"/>
    <x v="4"/>
  </r>
  <r>
    <s v="SO0508"/>
    <d v="2021-06-11T00:00:00"/>
    <s v="PD0002"/>
    <n v="124"/>
    <n v="0.05"/>
    <n v="2356000"/>
    <s v="SO0508-PD0002"/>
    <s v="Fishing soft lure"/>
    <s v="Fishing Equipment"/>
    <s v="Fishing soft lure"/>
    <n v="124"/>
    <x v="4"/>
  </r>
  <r>
    <s v="SO0508"/>
    <d v="2021-06-11T00:00:00"/>
    <s v="PD0010"/>
    <n v="35"/>
    <n v="0.08"/>
    <n v="10465000"/>
    <s v="SO0508-PD0010"/>
    <s v="Hiking Shoes"/>
    <s v="Hiking &amp; Camping"/>
    <s v="Hiking Shoes"/>
    <n v="35"/>
    <x v="4"/>
  </r>
  <r>
    <s v="SO0509"/>
    <d v="2021-06-11T00:00:00"/>
    <s v="PD0001"/>
    <n v="64"/>
    <n v="0.2"/>
    <n v="12748800"/>
    <s v="SO0509-PD0001"/>
    <s v="1 Set Fishing Equipment"/>
    <s v="Fishing Equipment"/>
    <s v="1 Set Fishing Equipment"/>
    <n v="64"/>
    <x v="4"/>
  </r>
  <r>
    <s v="SO0509"/>
    <d v="2021-06-11T00:00:00"/>
    <s v="PD0004"/>
    <n v="37"/>
    <n v="0.1"/>
    <n v="7326000"/>
    <s v="SO0509-PD0004"/>
    <s v="Stick Billiard Bag"/>
    <s v="Billiard"/>
    <s v="Stick Billiard Bag"/>
    <n v="37"/>
    <x v="4"/>
  </r>
  <r>
    <s v="SO0509"/>
    <d v="2021-06-11T00:00:00"/>
    <s v="PD0002"/>
    <n v="62"/>
    <n v="0.09"/>
    <n v="1128400"/>
    <s v="SO0509-PD0002"/>
    <s v="Fishing soft lure"/>
    <s v="Fishing Equipment"/>
    <s v="Fishing soft lure"/>
    <n v="62"/>
    <x v="4"/>
  </r>
  <r>
    <s v="SO0509"/>
    <d v="2021-06-11T00:00:00"/>
    <s v="PD0003"/>
    <n v="52"/>
    <n v="0.21"/>
    <n v="38245480"/>
    <s v="SO0509-PD0003"/>
    <s v="Stick Billiard"/>
    <s v="Billiard"/>
    <s v="Stick Billiard"/>
    <n v="52"/>
    <x v="4"/>
  </r>
  <r>
    <s v="SO0510"/>
    <d v="2021-06-13T00:00:00"/>
    <s v="PD0002"/>
    <n v="35"/>
    <n v="0.09"/>
    <n v="637000"/>
    <s v="SO0510-PD0002"/>
    <s v="Fishing soft lure"/>
    <s v="Fishing Equipment"/>
    <s v="Fishing soft lure"/>
    <n v="35"/>
    <x v="3"/>
  </r>
  <r>
    <s v="SO0510"/>
    <d v="2021-06-13T00:00:00"/>
    <s v="PD0018"/>
    <n v="86"/>
    <n v="0.24"/>
    <n v="34771520"/>
    <s v="SO0510-PD0018"/>
    <s v="Dumbell Set"/>
    <s v="Gym &amp; Fitness"/>
    <s v="Dumbell Set"/>
    <n v="86"/>
    <x v="3"/>
  </r>
  <r>
    <s v="SO0511"/>
    <d v="2021-06-14T00:00:00"/>
    <s v="PD0007"/>
    <n v="81"/>
    <n v="0.19"/>
    <n v="209952000"/>
    <s v="SO0511-PD0007"/>
    <s v="Stick Golf Bag"/>
    <s v="Golf"/>
    <s v="Stick Golf Bag"/>
    <n v="81"/>
    <x v="0"/>
  </r>
  <r>
    <s v="SO0511"/>
    <d v="2021-06-14T00:00:00"/>
    <s v="PD0012"/>
    <n v="40"/>
    <n v="0.08"/>
    <n v="207515200"/>
    <s v="SO0511-PD0012"/>
    <s v="Road Bike"/>
    <s v="Bicycle"/>
    <s v="Road Bike"/>
    <n v="40"/>
    <x v="0"/>
  </r>
  <r>
    <s v="SO0511"/>
    <d v="2021-06-14T00:00:00"/>
    <s v="PD0008"/>
    <n v="61"/>
    <n v="0.21"/>
    <n v="7180310"/>
    <s v="SO0511-PD0008"/>
    <s v="Sunglasses"/>
    <s v="Outdoors Sport"/>
    <s v="Sunglasses"/>
    <n v="61"/>
    <x v="0"/>
  </r>
  <r>
    <s v="SO0512"/>
    <d v="2021-06-17T00:00:00"/>
    <s v="PD0011"/>
    <n v="144"/>
    <n v="0.16"/>
    <n v="285344640"/>
    <s v="SO0512-PD0011"/>
    <s v="Mountain Bike"/>
    <s v="Bicycle"/>
    <s v="Mountain Bike"/>
    <n v="144"/>
    <x v="4"/>
  </r>
  <r>
    <s v="SO0512"/>
    <d v="2021-06-17T00:00:00"/>
    <s v="PD0020"/>
    <n v="84"/>
    <n v="0.18"/>
    <n v="22110480"/>
    <s v="SO0512-PD0020"/>
    <s v="Heavy bag"/>
    <s v="Gym &amp; Fitness"/>
    <s v="Heavy bag"/>
    <n v="84"/>
    <x v="4"/>
  </r>
  <r>
    <s v="SO0512"/>
    <d v="2021-06-17T00:00:00"/>
    <s v="PD0009"/>
    <n v="145"/>
    <n v="0.14000000000000001"/>
    <n v="16086300"/>
    <s v="SO0512-PD0009"/>
    <s v="Tracking Pole"/>
    <s v="Hiking &amp; Camping"/>
    <s v="Tracking Pole"/>
    <n v="145"/>
    <x v="4"/>
  </r>
  <r>
    <s v="SO0512"/>
    <d v="2021-06-17T00:00:00"/>
    <s v="PD0008"/>
    <n v="49"/>
    <n v="0.09"/>
    <n v="6643910"/>
    <s v="SO0512-PD0008"/>
    <s v="Sunglasses"/>
    <s v="Outdoors Sport"/>
    <s v="Sunglasses"/>
    <n v="49"/>
    <x v="4"/>
  </r>
  <r>
    <s v="SO0512"/>
    <d v="2021-06-17T00:00:00"/>
    <s v="PD0001"/>
    <n v="63"/>
    <n v="0.12"/>
    <n v="13804560"/>
    <s v="SO0512-PD0001"/>
    <s v="1 Set Fishing Equipment"/>
    <s v="Fishing Equipment"/>
    <s v="1 Set Fishing Equipment"/>
    <n v="63"/>
    <x v="4"/>
  </r>
  <r>
    <s v="SO0513"/>
    <d v="2021-06-17T00:00:00"/>
    <s v="PD0005"/>
    <n v="102"/>
    <n v="0.17"/>
    <n v="185828700"/>
    <s v="SO0513-PD0005"/>
    <s v="Stick Golf Wedge"/>
    <s v="Golf"/>
    <s v="Stick Golf Wedge"/>
    <n v="102"/>
    <x v="1"/>
  </r>
  <r>
    <s v="SO0514"/>
    <d v="2021-06-18T00:00:00"/>
    <s v="PD0001"/>
    <n v="99"/>
    <n v="0.13"/>
    <n v="21446370"/>
    <s v="SO0514-PD0001"/>
    <s v="1 Set Fishing Equipment"/>
    <s v="Fishing Equipment"/>
    <s v="1 Set Fishing Equipment"/>
    <n v="99"/>
    <x v="1"/>
  </r>
  <r>
    <s v="SO0514"/>
    <d v="2021-06-18T00:00:00"/>
    <s v="PD0012"/>
    <n v="148"/>
    <n v="7.0000000000000007E-2"/>
    <n v="776151960"/>
    <s v="SO0514-PD0012"/>
    <s v="Road Bike"/>
    <s v="Bicycle"/>
    <s v="Road Bike"/>
    <n v="148"/>
    <x v="1"/>
  </r>
  <r>
    <s v="SO0515"/>
    <d v="2021-06-18T00:00:00"/>
    <s v="PD0007"/>
    <n v="115"/>
    <n v="0.22"/>
    <n v="287040000"/>
    <s v="SO0515-PD0007"/>
    <s v="Stick Golf Bag"/>
    <s v="Golf"/>
    <s v="Stick Golf Bag"/>
    <n v="115"/>
    <x v="4"/>
  </r>
  <r>
    <s v="SO0515"/>
    <d v="2021-06-18T00:00:00"/>
    <s v="PD0010"/>
    <n v="60"/>
    <n v="0.15"/>
    <n v="16575000"/>
    <s v="SO0515-PD0010"/>
    <s v="Hiking Shoes"/>
    <s v="Hiking &amp; Camping"/>
    <s v="Hiking Shoes"/>
    <n v="60"/>
    <x v="4"/>
  </r>
  <r>
    <s v="SO0515"/>
    <d v="2021-06-18T00:00:00"/>
    <s v="PD0018"/>
    <n v="104"/>
    <n v="0.21"/>
    <n v="43709120"/>
    <s v="SO0515-PD0018"/>
    <s v="Dumbell Set"/>
    <s v="Gym &amp; Fitness"/>
    <s v="Dumbell Set"/>
    <n v="104"/>
    <x v="4"/>
  </r>
  <r>
    <s v="SO0515"/>
    <d v="2021-06-18T00:00:00"/>
    <s v="PD0013"/>
    <n v="131"/>
    <n v="0.1"/>
    <n v="56474100"/>
    <s v="SO0515-PD0013"/>
    <s v="1 Set Basketball"/>
    <s v="Basketball"/>
    <s v="1 Set Basketball"/>
    <n v="131"/>
    <x v="4"/>
  </r>
  <r>
    <s v="SO0515"/>
    <d v="2021-06-18T00:00:00"/>
    <s v="PD0015"/>
    <n v="91"/>
    <n v="0.13"/>
    <n v="10759203"/>
    <s v="SO0515-PD0015"/>
    <s v="Abs Roller"/>
    <s v="Gym &amp; Fitness"/>
    <s v="Abs Roller"/>
    <n v="91"/>
    <x v="4"/>
  </r>
  <r>
    <s v="SO0516"/>
    <d v="2021-06-19T00:00:00"/>
    <s v="PD0001"/>
    <n v="101"/>
    <n v="7.0000000000000007E-2"/>
    <n v="23388570"/>
    <s v="SO0516-PD0001"/>
    <s v="1 Set Fishing Equipment"/>
    <s v="Fishing Equipment"/>
    <s v="1 Set Fishing Equipment"/>
    <n v="101"/>
    <x v="4"/>
  </r>
  <r>
    <s v="SO0516"/>
    <d v="2021-06-19T00:00:00"/>
    <s v="PD0015"/>
    <n v="81"/>
    <n v="0.12"/>
    <n v="9686952"/>
    <s v="SO0516-PD0015"/>
    <s v="Abs Roller"/>
    <s v="Gym &amp; Fitness"/>
    <s v="Abs Roller"/>
    <n v="81"/>
    <x v="4"/>
  </r>
  <r>
    <s v="SO0517"/>
    <d v="2021-06-20T00:00:00"/>
    <s v="PD0018"/>
    <n v="46"/>
    <n v="0.23"/>
    <n v="18843440"/>
    <s v="SO0517-PD0018"/>
    <s v="Dumbell Set"/>
    <s v="Gym &amp; Fitness"/>
    <s v="Dumbell Set"/>
    <n v="46"/>
    <x v="1"/>
  </r>
  <r>
    <s v="SO0517"/>
    <d v="2021-06-20T00:00:00"/>
    <s v="PD0002"/>
    <n v="105"/>
    <n v="0.05"/>
    <n v="1995000"/>
    <s v="SO0517-PD0002"/>
    <s v="Fishing soft lure"/>
    <s v="Fishing Equipment"/>
    <s v="Fishing soft lure"/>
    <n v="105"/>
    <x v="1"/>
  </r>
  <r>
    <s v="SO0517"/>
    <d v="2021-06-20T00:00:00"/>
    <s v="PD0001"/>
    <n v="60"/>
    <n v="0.09"/>
    <n v="13595400"/>
    <s v="SO0517-PD0001"/>
    <s v="1 Set Fishing Equipment"/>
    <s v="Fishing Equipment"/>
    <s v="1 Set Fishing Equipment"/>
    <n v="60"/>
    <x v="1"/>
  </r>
  <r>
    <s v="SO0518"/>
    <d v="2021-06-20T00:00:00"/>
    <s v="PD0018"/>
    <n v="75"/>
    <n v="0.13"/>
    <n v="34713000"/>
    <s v="SO0518-PD0018"/>
    <s v="Dumbell Set"/>
    <s v="Gym &amp; Fitness"/>
    <s v="Dumbell Set"/>
    <n v="75"/>
    <x v="0"/>
  </r>
  <r>
    <s v="SO0518"/>
    <d v="2021-06-20T00:00:00"/>
    <s v="PD0014"/>
    <n v="148"/>
    <n v="0.09"/>
    <n v="35959560"/>
    <s v="SO0518-PD0014"/>
    <s v="1 Set Futsalball"/>
    <s v="Futsal"/>
    <s v="1 Set Futsalball"/>
    <n v="148"/>
    <x v="0"/>
  </r>
  <r>
    <s v="SO0518"/>
    <d v="2021-06-20T00:00:00"/>
    <s v="PD0011"/>
    <n v="141"/>
    <n v="0.19"/>
    <n v="269421390"/>
    <s v="SO0518-PD0011"/>
    <s v="Mountain Bike"/>
    <s v="Bicycle"/>
    <s v="Mountain Bike"/>
    <n v="141"/>
    <x v="0"/>
  </r>
  <r>
    <s v="SO0519"/>
    <d v="2021-06-20T00:00:00"/>
    <s v="PD0017"/>
    <n v="99"/>
    <n v="0.05"/>
    <n v="249232500"/>
    <s v="SO0519-PD0017"/>
    <s v="Bench Press"/>
    <s v="Gym &amp; Fitness"/>
    <s v="Bench Press"/>
    <n v="99"/>
    <x v="2"/>
  </r>
  <r>
    <s v="SO0519"/>
    <d v="2021-06-20T00:00:00"/>
    <s v="PD0016"/>
    <n v="33"/>
    <n v="0.17"/>
    <n v="7313130"/>
    <s v="SO0519-PD0016"/>
    <s v="Pull Up Bar"/>
    <s v="Gym &amp; Fitness"/>
    <s v="Pull Up Bar"/>
    <n v="33"/>
    <x v="2"/>
  </r>
  <r>
    <s v="SO0520"/>
    <d v="2021-06-21T00:00:00"/>
    <s v="PD0001"/>
    <n v="52"/>
    <n v="0.25"/>
    <n v="9711000"/>
    <s v="SO0520-PD0001"/>
    <s v="1 Set Fishing Equipment"/>
    <s v="Fishing Equipment"/>
    <s v="1 Set Fishing Equipment"/>
    <n v="52"/>
    <x v="4"/>
  </r>
  <r>
    <s v="SO0520"/>
    <d v="2021-06-21T00:00:00"/>
    <s v="PD0011"/>
    <n v="66"/>
    <n v="0.23"/>
    <n v="119884380"/>
    <s v="SO0520-PD0011"/>
    <s v="Mountain Bike"/>
    <s v="Bicycle"/>
    <s v="Mountain Bike"/>
    <n v="66"/>
    <x v="4"/>
  </r>
  <r>
    <s v="SO0520"/>
    <d v="2021-06-21T00:00:00"/>
    <s v="PD0015"/>
    <n v="86"/>
    <n v="0.1"/>
    <n v="10518660"/>
    <s v="SO0520-PD0015"/>
    <s v="Abs Roller"/>
    <s v="Gym &amp; Fitness"/>
    <s v="Abs Roller"/>
    <n v="86"/>
    <x v="4"/>
  </r>
  <r>
    <s v="SO0521"/>
    <d v="2021-06-22T00:00:00"/>
    <s v="PD0001"/>
    <n v="117"/>
    <n v="7.0000000000000007E-2"/>
    <n v="27093690"/>
    <s v="SO0521-PD0001"/>
    <s v="1 Set Fishing Equipment"/>
    <s v="Fishing Equipment"/>
    <s v="1 Set Fishing Equipment"/>
    <n v="117"/>
    <x v="0"/>
  </r>
  <r>
    <s v="SO0521"/>
    <d v="2021-06-22T00:00:00"/>
    <s v="PD0015"/>
    <n v="117"/>
    <n v="7.0000000000000007E-2"/>
    <n v="14787278.999999998"/>
    <s v="SO0521-PD0015"/>
    <s v="Abs Roller"/>
    <s v="Gym &amp; Fitness"/>
    <s v="Abs Roller"/>
    <n v="117"/>
    <x v="0"/>
  </r>
  <r>
    <s v="SO0522"/>
    <d v="2021-06-24T00:00:00"/>
    <s v="PD0017"/>
    <n v="105"/>
    <n v="0.12"/>
    <n v="244860000"/>
    <s v="SO0522-PD0017"/>
    <s v="Bench Press"/>
    <s v="Gym &amp; Fitness"/>
    <s v="Bench Press"/>
    <n v="105"/>
    <x v="2"/>
  </r>
  <r>
    <s v="SO0522"/>
    <d v="2021-06-24T00:00:00"/>
    <s v="PD0009"/>
    <n v="98"/>
    <n v="0.05"/>
    <n v="12009900"/>
    <s v="SO0522-PD0009"/>
    <s v="Tracking Pole"/>
    <s v="Hiking &amp; Camping"/>
    <s v="Tracking Pole"/>
    <n v="98"/>
    <x v="2"/>
  </r>
  <r>
    <s v="SO0522"/>
    <d v="2021-06-24T00:00:00"/>
    <s v="PD0019"/>
    <n v="123"/>
    <n v="0.25"/>
    <n v="235145250"/>
    <s v="SO0522-PD0019"/>
    <s v="Treadmill"/>
    <s v="Gym &amp; Fitness"/>
    <s v="Treadmill"/>
    <n v="123"/>
    <x v="2"/>
  </r>
  <r>
    <s v="SO0522"/>
    <d v="2021-06-24T00:00:00"/>
    <s v="PD0013"/>
    <n v="129"/>
    <n v="0.23"/>
    <n v="47579070"/>
    <s v="SO0522-PD0013"/>
    <s v="1 Set Basketball"/>
    <s v="Basketball"/>
    <s v="1 Set Basketball"/>
    <n v="129"/>
    <x v="2"/>
  </r>
  <r>
    <s v="SO0524"/>
    <d v="2021-06-25T00:00:00"/>
    <s v="PD0012"/>
    <n v="74"/>
    <n v="0.17"/>
    <n v="346347380"/>
    <s v="SO0524-PD0012"/>
    <s v="Road Bike"/>
    <s v="Bicycle"/>
    <s v="Road Bike"/>
    <n v="74"/>
    <x v="0"/>
  </r>
  <r>
    <s v="SO0524"/>
    <d v="2021-06-25T00:00:00"/>
    <s v="PD0011"/>
    <n v="76"/>
    <n v="0.1"/>
    <n v="161355600"/>
    <s v="SO0524-PD0011"/>
    <s v="Mountain Bike"/>
    <s v="Bicycle"/>
    <s v="Mountain Bike"/>
    <n v="76"/>
    <x v="0"/>
  </r>
  <r>
    <s v="SO0524"/>
    <d v="2021-06-25T00:00:00"/>
    <s v="PD0001"/>
    <n v="135"/>
    <n v="0.25"/>
    <n v="25211250"/>
    <s v="SO0524-PD0001"/>
    <s v="1 Set Fishing Equipment"/>
    <s v="Fishing Equipment"/>
    <s v="1 Set Fishing Equipment"/>
    <n v="135"/>
    <x v="0"/>
  </r>
  <r>
    <s v="SO0525"/>
    <d v="2021-06-26T00:00:00"/>
    <s v="PD0012"/>
    <n v="80"/>
    <n v="0.22"/>
    <n v="351873600"/>
    <s v="SO0525-PD0012"/>
    <s v="Road Bike"/>
    <s v="Bicycle"/>
    <s v="Road Bike"/>
    <n v="80"/>
    <x v="0"/>
  </r>
  <r>
    <s v="SO0525"/>
    <d v="2021-06-26T00:00:00"/>
    <s v="PD0018"/>
    <n v="31"/>
    <n v="0.15"/>
    <n v="14018200"/>
    <s v="SO0525-PD0018"/>
    <s v="Dumbell Set"/>
    <s v="Gym &amp; Fitness"/>
    <s v="Dumbell Set"/>
    <n v="31"/>
    <x v="0"/>
  </r>
  <r>
    <s v="SO0525"/>
    <d v="2021-06-26T00:00:00"/>
    <s v="PD0011"/>
    <n v="103"/>
    <n v="0.14000000000000001"/>
    <n v="208960220"/>
    <s v="SO0525-PD0011"/>
    <s v="Mountain Bike"/>
    <s v="Bicycle"/>
    <s v="Mountain Bike"/>
    <n v="103"/>
    <x v="0"/>
  </r>
  <r>
    <s v="SO0526"/>
    <d v="2021-06-28T00:00:00"/>
    <s v="PD0018"/>
    <n v="109"/>
    <n v="0.06"/>
    <n v="54508720"/>
    <s v="SO0526-PD0018"/>
    <s v="Dumbell Set"/>
    <s v="Gym &amp; Fitness"/>
    <s v="Dumbell Set"/>
    <n v="109"/>
    <x v="1"/>
  </r>
  <r>
    <s v="SO0526"/>
    <d v="2021-06-28T00:00:00"/>
    <s v="PD0002"/>
    <n v="118"/>
    <n v="0.1"/>
    <n v="2124000"/>
    <s v="SO0526-PD0002"/>
    <s v="Fishing soft lure"/>
    <s v="Fishing Equipment"/>
    <s v="Fishing soft lure"/>
    <n v="118"/>
    <x v="1"/>
  </r>
  <r>
    <s v="SO0526"/>
    <d v="2021-06-28T00:00:00"/>
    <s v="PD0016"/>
    <n v="87"/>
    <n v="0.24"/>
    <n v="17654040"/>
    <s v="SO0526-PD0016"/>
    <s v="Pull Up Bar"/>
    <s v="Gym &amp; Fitness"/>
    <s v="Pull Up Bar"/>
    <n v="87"/>
    <x v="1"/>
  </r>
  <r>
    <s v="SO0526"/>
    <d v="2021-06-28T00:00:00"/>
    <s v="PD0010"/>
    <n v="97"/>
    <n v="0.21"/>
    <n v="24904750"/>
    <s v="SO0526-PD0010"/>
    <s v="Hiking Shoes"/>
    <s v="Hiking &amp; Camping"/>
    <s v="Hiking Shoes"/>
    <n v="97"/>
    <x v="1"/>
  </r>
  <r>
    <s v="SO0527"/>
    <d v="2021-06-28T00:00:00"/>
    <s v="PD0009"/>
    <n v="127"/>
    <n v="0.2"/>
    <n v="13106400"/>
    <s v="SO0527-PD0009"/>
    <s v="Tracking Pole"/>
    <s v="Hiking &amp; Camping"/>
    <s v="Tracking Pole"/>
    <n v="127"/>
    <x v="2"/>
  </r>
  <r>
    <s v="SO0527"/>
    <d v="2021-06-28T00:00:00"/>
    <s v="PD0019"/>
    <n v="51"/>
    <n v="0.17"/>
    <n v="107899170"/>
    <s v="SO0527-PD0019"/>
    <s v="Treadmill"/>
    <s v="Gym &amp; Fitness"/>
    <s v="Treadmill"/>
    <n v="51"/>
    <x v="2"/>
  </r>
  <r>
    <s v="SO0527"/>
    <d v="2021-06-28T00:00:00"/>
    <s v="PD0006"/>
    <n v="126"/>
    <n v="0.05"/>
    <n v="25017300"/>
    <s v="SO0527-PD0006"/>
    <s v="1 set Golf Ball"/>
    <s v="Golf"/>
    <s v="1 set Golf Ball"/>
    <n v="126"/>
    <x v="2"/>
  </r>
  <r>
    <s v="SO0528"/>
    <d v="2021-06-29T00:00:00"/>
    <s v="PD0007"/>
    <n v="84"/>
    <n v="0.21"/>
    <n v="212352000"/>
    <s v="SO0528-PD0007"/>
    <s v="Stick Golf Bag"/>
    <s v="Golf"/>
    <s v="Stick Golf Bag"/>
    <n v="84"/>
    <x v="1"/>
  </r>
  <r>
    <s v="SO0528"/>
    <d v="2021-06-29T00:00:00"/>
    <s v="PD0016"/>
    <n v="135"/>
    <n v="0.15"/>
    <n v="30638250"/>
    <s v="SO0528-PD0016"/>
    <s v="Pull Up Bar"/>
    <s v="Gym &amp; Fitness"/>
    <s v="Pull Up Bar"/>
    <n v="135"/>
    <x v="1"/>
  </r>
  <r>
    <s v="SO0529"/>
    <d v="2021-06-30T00:00:00"/>
    <s v="PD0010"/>
    <n v="107"/>
    <n v="0.1"/>
    <n v="31297500"/>
    <s v="SO0529-PD0010"/>
    <s v="Hiking Shoes"/>
    <s v="Hiking &amp; Camping"/>
    <s v="Hiking Shoes"/>
    <n v="107"/>
    <x v="0"/>
  </r>
  <r>
    <s v="SO0530"/>
    <d v="2021-07-01T00:00:00"/>
    <s v="PD0003"/>
    <n v="87"/>
    <n v="7.0000000000000007E-2"/>
    <n v="75327210"/>
    <s v="SO0530-PD0003"/>
    <s v="Stick Billiard"/>
    <s v="Billiard"/>
    <s v="Stick Billiard"/>
    <n v="87"/>
    <x v="3"/>
  </r>
  <r>
    <s v="SO0530"/>
    <d v="2021-07-01T00:00:00"/>
    <s v="PD0019"/>
    <n v="79"/>
    <n v="0.17"/>
    <n v="167137930"/>
    <s v="SO0530-PD0019"/>
    <s v="Treadmill"/>
    <s v="Gym &amp; Fitness"/>
    <s v="Treadmill"/>
    <n v="79"/>
    <x v="3"/>
  </r>
  <r>
    <s v="SO0530"/>
    <d v="2021-07-01T00:00:00"/>
    <s v="PD0006"/>
    <n v="119"/>
    <n v="0.22"/>
    <n v="19399380"/>
    <s v="SO0530-PD0006"/>
    <s v="1 set Golf Ball"/>
    <s v="Golf"/>
    <s v="1 set Golf Ball"/>
    <n v="119"/>
    <x v="3"/>
  </r>
  <r>
    <s v="SO0530"/>
    <d v="2021-07-01T00:00:00"/>
    <s v="PD0016"/>
    <n v="103"/>
    <n v="0.23"/>
    <n v="21175770"/>
    <s v="SO0530-PD0016"/>
    <s v="Pull Up Bar"/>
    <s v="Gym &amp; Fitness"/>
    <s v="Pull Up Bar"/>
    <n v="103"/>
    <x v="3"/>
  </r>
  <r>
    <s v="SO0530"/>
    <d v="2021-07-01T00:00:00"/>
    <s v="PD0017"/>
    <n v="129"/>
    <n v="0.08"/>
    <n v="314502000"/>
    <s v="SO0530-PD0017"/>
    <s v="Bench Press"/>
    <s v="Gym &amp; Fitness"/>
    <s v="Bench Press"/>
    <n v="129"/>
    <x v="3"/>
  </r>
  <r>
    <s v="SO0531"/>
    <d v="2021-07-03T00:00:00"/>
    <s v="PD0014"/>
    <n v="92"/>
    <n v="0.08"/>
    <n v="22598880"/>
    <s v="SO0531-PD0014"/>
    <s v="1 Set Futsalball"/>
    <s v="Futsal"/>
    <s v="1 Set Futsalball"/>
    <n v="92"/>
    <x v="4"/>
  </r>
  <r>
    <s v="SO0531"/>
    <d v="2021-07-03T00:00:00"/>
    <s v="PD0016"/>
    <n v="134"/>
    <n v="0.22"/>
    <n v="27906840"/>
    <s v="SO0531-PD0016"/>
    <s v="Pull Up Bar"/>
    <s v="Gym &amp; Fitness"/>
    <s v="Pull Up Bar"/>
    <n v="134"/>
    <x v="4"/>
  </r>
  <r>
    <s v="SO0531"/>
    <d v="2021-07-03T00:00:00"/>
    <s v="PD0019"/>
    <n v="70"/>
    <n v="7.0000000000000007E-2"/>
    <n v="165939900"/>
    <s v="SO0531-PD0019"/>
    <s v="Treadmill"/>
    <s v="Gym &amp; Fitness"/>
    <s v="Treadmill"/>
    <n v="70"/>
    <x v="4"/>
  </r>
  <r>
    <s v="SO0531"/>
    <d v="2021-07-03T00:00:00"/>
    <s v="PD0003"/>
    <n v="108"/>
    <n v="7.0000000000000007E-2"/>
    <n v="93509640"/>
    <s v="SO0531-PD0003"/>
    <s v="Stick Billiard"/>
    <s v="Billiard"/>
    <s v="Stick Billiard"/>
    <n v="108"/>
    <x v="4"/>
  </r>
  <r>
    <s v="SO0532"/>
    <d v="2021-07-04T00:00:00"/>
    <s v="PD0005"/>
    <n v="65"/>
    <n v="0.22"/>
    <n v="111286500"/>
    <s v="SO0532-PD0005"/>
    <s v="Stick Golf Wedge"/>
    <s v="Golf"/>
    <s v="Stick Golf Wedge"/>
    <n v="65"/>
    <x v="0"/>
  </r>
  <r>
    <s v="SO0532"/>
    <d v="2021-07-04T00:00:00"/>
    <s v="PD0015"/>
    <n v="96"/>
    <n v="0.05"/>
    <n v="12394080"/>
    <s v="SO0532-PD0015"/>
    <s v="Abs Roller"/>
    <s v="Gym &amp; Fitness"/>
    <s v="Abs Roller"/>
    <n v="96"/>
    <x v="0"/>
  </r>
  <r>
    <s v="SO0532"/>
    <d v="2021-07-04T00:00:00"/>
    <s v="PD0003"/>
    <n v="50"/>
    <n v="0.17"/>
    <n v="38636500"/>
    <s v="SO0532-PD0003"/>
    <s v="Stick Billiard"/>
    <s v="Billiard"/>
    <s v="Stick Billiard"/>
    <n v="50"/>
    <x v="0"/>
  </r>
  <r>
    <s v="SO0532"/>
    <d v="2021-07-04T00:00:00"/>
    <s v="PD0020"/>
    <n v="103"/>
    <n v="0.18"/>
    <n v="27111660.000000004"/>
    <s v="SO0532-PD0020"/>
    <s v="Heavy bag"/>
    <s v="Gym &amp; Fitness"/>
    <s v="Heavy bag"/>
    <n v="103"/>
    <x v="0"/>
  </r>
  <r>
    <s v="SO0534"/>
    <d v="2021-07-05T00:00:00"/>
    <s v="PD0009"/>
    <n v="100"/>
    <n v="0.13"/>
    <n v="11223000"/>
    <s v="SO0534-PD0009"/>
    <s v="Tracking Pole"/>
    <s v="Hiking &amp; Camping"/>
    <s v="Tracking Pole"/>
    <n v="100"/>
    <x v="0"/>
  </r>
  <r>
    <s v="SO0534"/>
    <d v="2021-07-05T00:00:00"/>
    <s v="PD0018"/>
    <n v="33"/>
    <n v="0.09"/>
    <n v="15975960"/>
    <s v="SO0534-PD0018"/>
    <s v="Dumbell Set"/>
    <s v="Gym &amp; Fitness"/>
    <s v="Dumbell Set"/>
    <n v="33"/>
    <x v="0"/>
  </r>
  <r>
    <s v="SO0535"/>
    <d v="2021-07-05T00:00:00"/>
    <s v="PD0017"/>
    <n v="92"/>
    <n v="0.15"/>
    <n v="207230000"/>
    <s v="SO0535-PD0017"/>
    <s v="Bench Press"/>
    <s v="Gym &amp; Fitness"/>
    <s v="Bench Press"/>
    <n v="92"/>
    <x v="4"/>
  </r>
  <r>
    <s v="SO0536"/>
    <d v="2021-07-06T00:00:00"/>
    <s v="PD0012"/>
    <n v="90"/>
    <n v="0.17"/>
    <n v="421233300"/>
    <s v="SO0536-PD0012"/>
    <s v="Road Bike"/>
    <s v="Bicycle"/>
    <s v="Road Bike"/>
    <n v="90"/>
    <x v="4"/>
  </r>
  <r>
    <s v="SO0537"/>
    <d v="2021-07-08T00:00:00"/>
    <s v="PD0006"/>
    <n v="76"/>
    <n v="0.1"/>
    <n v="14295600"/>
    <s v="SO0537-PD0006"/>
    <s v="1 set Golf Ball"/>
    <s v="Golf"/>
    <s v="1 set Golf Ball"/>
    <n v="76"/>
    <x v="0"/>
  </r>
  <r>
    <s v="SO0537"/>
    <d v="2021-07-08T00:00:00"/>
    <s v="PD0001"/>
    <n v="127"/>
    <n v="0.19"/>
    <n v="25614630"/>
    <s v="SO0537-PD0001"/>
    <s v="1 Set Fishing Equipment"/>
    <s v="Fishing Equipment"/>
    <s v="1 Set Fishing Equipment"/>
    <n v="127"/>
    <x v="0"/>
  </r>
  <r>
    <s v="SO0537"/>
    <d v="2021-07-08T00:00:00"/>
    <s v="PD0004"/>
    <n v="51"/>
    <n v="0.25"/>
    <n v="8415000"/>
    <s v="SO0537-PD0004"/>
    <s v="Stick Billiard Bag"/>
    <s v="Billiard"/>
    <s v="Stick Billiard Bag"/>
    <n v="51"/>
    <x v="0"/>
  </r>
  <r>
    <s v="SO0537"/>
    <d v="2021-07-08T00:00:00"/>
    <s v="PD0010"/>
    <n v="76"/>
    <n v="0.11"/>
    <n v="21983000"/>
    <s v="SO0537-PD0010"/>
    <s v="Hiking Shoes"/>
    <s v="Hiking &amp; Camping"/>
    <s v="Hiking Shoes"/>
    <n v="76"/>
    <x v="0"/>
  </r>
  <r>
    <s v="SO0538"/>
    <d v="2021-07-09T00:00:00"/>
    <s v="PD0002"/>
    <n v="59"/>
    <n v="0.12"/>
    <n v="1038400"/>
    <s v="SO0538-PD0002"/>
    <s v="Fishing soft lure"/>
    <s v="Fishing Equipment"/>
    <s v="Fishing soft lure"/>
    <n v="59"/>
    <x v="1"/>
  </r>
  <r>
    <s v="SO0538"/>
    <d v="2021-07-09T00:00:00"/>
    <s v="PD0015"/>
    <n v="98"/>
    <n v="0.18"/>
    <n v="10920924"/>
    <s v="SO0538-PD0015"/>
    <s v="Abs Roller"/>
    <s v="Gym &amp; Fitness"/>
    <s v="Abs Roller"/>
    <n v="98"/>
    <x v="1"/>
  </r>
  <r>
    <s v="SO0538"/>
    <d v="2021-07-09T00:00:00"/>
    <s v="PD0009"/>
    <n v="115"/>
    <n v="0.15"/>
    <n v="12609750"/>
    <s v="SO0538-PD0009"/>
    <s v="Tracking Pole"/>
    <s v="Hiking &amp; Camping"/>
    <s v="Tracking Pole"/>
    <n v="115"/>
    <x v="1"/>
  </r>
  <r>
    <s v="SO0539"/>
    <d v="2021-07-10T00:00:00"/>
    <s v="PD0003"/>
    <n v="49"/>
    <n v="0.21"/>
    <n v="36039010"/>
    <s v="SO0539-PD0003"/>
    <s v="Stick Billiard"/>
    <s v="Billiard"/>
    <s v="Stick Billiard"/>
    <n v="49"/>
    <x v="4"/>
  </r>
  <r>
    <s v="SO0540"/>
    <d v="2021-07-10T00:00:00"/>
    <s v="PD0010"/>
    <n v="95"/>
    <n v="0.1"/>
    <n v="27787500"/>
    <s v="SO0540-PD0010"/>
    <s v="Hiking Shoes"/>
    <s v="Hiking &amp; Camping"/>
    <s v="Hiking Shoes"/>
    <n v="95"/>
    <x v="4"/>
  </r>
  <r>
    <s v="SO0540"/>
    <d v="2021-07-10T00:00:00"/>
    <s v="PD0020"/>
    <n v="78"/>
    <n v="0.12"/>
    <n v="22033440"/>
    <s v="SO0540-PD0020"/>
    <s v="Heavy bag"/>
    <s v="Gym &amp; Fitness"/>
    <s v="Heavy bag"/>
    <n v="78"/>
    <x v="4"/>
  </r>
  <r>
    <s v="SO0540"/>
    <d v="2021-07-10T00:00:00"/>
    <s v="PD0017"/>
    <n v="106"/>
    <n v="0.2"/>
    <n v="224720000"/>
    <s v="SO0540-PD0017"/>
    <s v="Bench Press"/>
    <s v="Gym &amp; Fitness"/>
    <s v="Bench Press"/>
    <n v="106"/>
    <x v="4"/>
  </r>
  <r>
    <s v="SO0541"/>
    <d v="2021-07-15T00:00:00"/>
    <s v="PD0011"/>
    <n v="27"/>
    <n v="0.15"/>
    <n v="54139050"/>
    <s v="SO0541-PD0011"/>
    <s v="Mountain Bike"/>
    <s v="Bicycle"/>
    <s v="Mountain Bike"/>
    <n v="27"/>
    <x v="4"/>
  </r>
  <r>
    <s v="SO0541"/>
    <d v="2021-07-15T00:00:00"/>
    <s v="PD0003"/>
    <n v="73"/>
    <n v="0.14000000000000001"/>
    <n v="58448180"/>
    <s v="SO0541-PD0003"/>
    <s v="Stick Billiard"/>
    <s v="Billiard"/>
    <s v="Stick Billiard"/>
    <n v="73"/>
    <x v="4"/>
  </r>
  <r>
    <s v="SO0541"/>
    <d v="2021-07-15T00:00:00"/>
    <s v="PD0019"/>
    <n v="102"/>
    <n v="0.14000000000000001"/>
    <n v="223598280"/>
    <s v="SO0541-PD0019"/>
    <s v="Treadmill"/>
    <s v="Gym &amp; Fitness"/>
    <s v="Treadmill"/>
    <n v="102"/>
    <x v="4"/>
  </r>
  <r>
    <s v="SO0541"/>
    <d v="2021-07-15T00:00:00"/>
    <s v="PD0018"/>
    <n v="75"/>
    <n v="0.21"/>
    <n v="31521000"/>
    <s v="SO0541-PD0018"/>
    <s v="Dumbell Set"/>
    <s v="Gym &amp; Fitness"/>
    <s v="Dumbell Set"/>
    <n v="75"/>
    <x v="4"/>
  </r>
  <r>
    <s v="SO0541"/>
    <d v="2021-07-15T00:00:00"/>
    <s v="PD0017"/>
    <n v="144"/>
    <n v="0.19"/>
    <n v="309096000"/>
    <s v="SO0541-PD0017"/>
    <s v="Bench Press"/>
    <s v="Gym &amp; Fitness"/>
    <s v="Bench Press"/>
    <n v="144"/>
    <x v="4"/>
  </r>
  <r>
    <s v="SO0541"/>
    <d v="2021-07-15T00:00:00"/>
    <s v="PD0008"/>
    <n v="114"/>
    <n v="7.0000000000000007E-2"/>
    <n v="15796979.999999998"/>
    <s v="SO0541-PD0008"/>
    <s v="Sunglasses"/>
    <s v="Outdoors Sport"/>
    <s v="Sunglasses"/>
    <n v="114"/>
    <x v="4"/>
  </r>
  <r>
    <s v="SO0542"/>
    <d v="2021-07-17T00:00:00"/>
    <s v="PD0012"/>
    <n v="25"/>
    <n v="7.0000000000000007E-2"/>
    <n v="131106749.99999999"/>
    <s v="SO0542-PD0012"/>
    <s v="Road Bike"/>
    <s v="Bicycle"/>
    <s v="Road Bike"/>
    <n v="25"/>
    <x v="3"/>
  </r>
  <r>
    <s v="SO0542"/>
    <d v="2021-07-17T00:00:00"/>
    <s v="PD0003"/>
    <n v="82"/>
    <n v="0.2"/>
    <n v="61073600"/>
    <s v="SO0542-PD0003"/>
    <s v="Stick Billiard"/>
    <s v="Billiard"/>
    <s v="Stick Billiard"/>
    <n v="82"/>
    <x v="3"/>
  </r>
  <r>
    <s v="SO0542"/>
    <d v="2021-07-17T00:00:00"/>
    <s v="PD0007"/>
    <n v="91"/>
    <n v="0.08"/>
    <n v="267904000"/>
    <s v="SO0542-PD0007"/>
    <s v="Stick Golf Bag"/>
    <s v="Golf"/>
    <s v="Stick Golf Bag"/>
    <n v="91"/>
    <x v="3"/>
  </r>
  <r>
    <s v="SO0542"/>
    <d v="2021-07-17T00:00:00"/>
    <s v="PD0009"/>
    <n v="126"/>
    <n v="0.19"/>
    <n v="13165740"/>
    <s v="SO0542-PD0009"/>
    <s v="Tracking Pole"/>
    <s v="Hiking &amp; Camping"/>
    <s v="Tracking Pole"/>
    <n v="126"/>
    <x v="3"/>
  </r>
  <r>
    <s v="SO0543"/>
    <d v="2021-07-17T00:00:00"/>
    <s v="PD0003"/>
    <n v="106"/>
    <n v="0.15"/>
    <n v="83883100"/>
    <s v="SO0543-PD0003"/>
    <s v="Stick Billiard"/>
    <s v="Billiard"/>
    <s v="Stick Billiard"/>
    <n v="106"/>
    <x v="1"/>
  </r>
  <r>
    <s v="SO0543"/>
    <d v="2021-07-17T00:00:00"/>
    <s v="PD0020"/>
    <n v="93"/>
    <n v="0.13"/>
    <n v="25972110"/>
    <s v="SO0543-PD0020"/>
    <s v="Heavy bag"/>
    <s v="Gym &amp; Fitness"/>
    <s v="Heavy bag"/>
    <n v="93"/>
    <x v="1"/>
  </r>
  <r>
    <s v="SO0543"/>
    <d v="2021-07-17T00:00:00"/>
    <s v="PD0008"/>
    <n v="98"/>
    <n v="0.22"/>
    <n v="11389560"/>
    <s v="SO0543-PD0008"/>
    <s v="Sunglasses"/>
    <s v="Outdoors Sport"/>
    <s v="Sunglasses"/>
    <n v="98"/>
    <x v="1"/>
  </r>
  <r>
    <s v="SO0544"/>
    <d v="2021-07-19T00:00:00"/>
    <s v="PD0006"/>
    <n v="48"/>
    <n v="0.17"/>
    <n v="8326560"/>
    <s v="SO0544-PD0006"/>
    <s v="1 set Golf Ball"/>
    <s v="Golf"/>
    <s v="1 set Golf Ball"/>
    <n v="48"/>
    <x v="4"/>
  </r>
  <r>
    <s v="SO0544"/>
    <d v="2021-07-19T00:00:00"/>
    <s v="PD0017"/>
    <n v="145"/>
    <n v="0.14000000000000001"/>
    <n v="330455000"/>
    <s v="SO0544-PD0017"/>
    <s v="Bench Press"/>
    <s v="Gym &amp; Fitness"/>
    <s v="Bench Press"/>
    <n v="145"/>
    <x v="4"/>
  </r>
  <r>
    <s v="SO0545"/>
    <d v="2021-07-19T00:00:00"/>
    <s v="PD0018"/>
    <n v="149"/>
    <n v="0.24"/>
    <n v="60243680"/>
    <s v="SO0545-PD0018"/>
    <s v="Dumbell Set"/>
    <s v="Gym &amp; Fitness"/>
    <s v="Dumbell Set"/>
    <n v="149"/>
    <x v="0"/>
  </r>
  <r>
    <s v="SO0545"/>
    <d v="2021-07-19T00:00:00"/>
    <s v="PD0019"/>
    <n v="27"/>
    <n v="0.14000000000000001"/>
    <n v="59187780"/>
    <s v="SO0545-PD0019"/>
    <s v="Treadmill"/>
    <s v="Gym &amp; Fitness"/>
    <s v="Treadmill"/>
    <n v="27"/>
    <x v="0"/>
  </r>
  <r>
    <s v="SO0545"/>
    <d v="2021-07-19T00:00:00"/>
    <s v="PD0010"/>
    <n v="132"/>
    <n v="0.05"/>
    <n v="40755000"/>
    <s v="SO0545-PD0010"/>
    <s v="Hiking Shoes"/>
    <s v="Hiking &amp; Camping"/>
    <s v="Hiking Shoes"/>
    <n v="132"/>
    <x v="0"/>
  </r>
  <r>
    <s v="SO0546"/>
    <d v="2021-07-20T00:00:00"/>
    <s v="PD0008"/>
    <n v="55"/>
    <n v="0.22"/>
    <n v="6392100"/>
    <s v="SO0546-PD0008"/>
    <s v="Sunglasses"/>
    <s v="Outdoors Sport"/>
    <s v="Sunglasses"/>
    <n v="55"/>
    <x v="4"/>
  </r>
  <r>
    <s v="SO0546"/>
    <d v="2021-07-20T00:00:00"/>
    <s v="PD0013"/>
    <n v="115"/>
    <n v="0.08"/>
    <n v="50678200"/>
    <s v="SO0546-PD0013"/>
    <s v="1 Set Basketball"/>
    <s v="Basketball"/>
    <s v="1 Set Basketball"/>
    <n v="115"/>
    <x v="4"/>
  </r>
  <r>
    <s v="SO0546"/>
    <d v="2021-07-20T00:00:00"/>
    <s v="PD0003"/>
    <n v="52"/>
    <n v="0.11"/>
    <n v="43086680"/>
    <s v="SO0546-PD0003"/>
    <s v="Stick Billiard"/>
    <s v="Billiard"/>
    <s v="Stick Billiard"/>
    <n v="52"/>
    <x v="4"/>
  </r>
  <r>
    <s v="SO0547"/>
    <d v="2021-07-22T00:00:00"/>
    <s v="PD0009"/>
    <n v="69"/>
    <n v="0.14000000000000001"/>
    <n v="7654860"/>
    <s v="SO0547-PD0009"/>
    <s v="Tracking Pole"/>
    <s v="Hiking &amp; Camping"/>
    <s v="Tracking Pole"/>
    <n v="69"/>
    <x v="1"/>
  </r>
  <r>
    <s v="SO0547"/>
    <d v="2021-07-22T00:00:00"/>
    <s v="PD0013"/>
    <n v="53"/>
    <n v="0.23"/>
    <n v="19547990"/>
    <s v="SO0547-PD0013"/>
    <s v="1 Set Basketball"/>
    <s v="Basketball"/>
    <s v="1 Set Basketball"/>
    <n v="53"/>
    <x v="1"/>
  </r>
  <r>
    <s v="SO0548"/>
    <d v="2021-07-25T00:00:00"/>
    <s v="PD0011"/>
    <n v="44"/>
    <n v="0.09"/>
    <n v="94454360"/>
    <s v="SO0548-PD0011"/>
    <s v="Mountain Bike"/>
    <s v="Bicycle"/>
    <s v="Mountain Bike"/>
    <n v="44"/>
    <x v="0"/>
  </r>
  <r>
    <s v="SO0548"/>
    <d v="2021-07-25T00:00:00"/>
    <s v="PD0014"/>
    <n v="42"/>
    <n v="0.11"/>
    <n v="9980460"/>
    <s v="SO0548-PD0014"/>
    <s v="1 Set Futsalball"/>
    <s v="Futsal"/>
    <s v="1 Set Futsalball"/>
    <n v="42"/>
    <x v="0"/>
  </r>
  <r>
    <s v="SO0548"/>
    <d v="2021-07-25T00:00:00"/>
    <s v="PD0012"/>
    <n v="70"/>
    <n v="0.13"/>
    <n v="343415100"/>
    <s v="SO0548-PD0012"/>
    <s v="Road Bike"/>
    <s v="Bicycle"/>
    <s v="Road Bike"/>
    <n v="70"/>
    <x v="0"/>
  </r>
  <r>
    <s v="SO0548"/>
    <d v="2021-07-25T00:00:00"/>
    <s v="PD0016"/>
    <n v="28"/>
    <n v="0.24"/>
    <n v="5681760"/>
    <s v="SO0548-PD0016"/>
    <s v="Pull Up Bar"/>
    <s v="Gym &amp; Fitness"/>
    <s v="Pull Up Bar"/>
    <n v="28"/>
    <x v="0"/>
  </r>
  <r>
    <s v="SO0548"/>
    <d v="2021-07-25T00:00:00"/>
    <s v="PD0013"/>
    <n v="114"/>
    <n v="0.23"/>
    <n v="42046620"/>
    <s v="SO0548-PD0013"/>
    <s v="1 Set Basketball"/>
    <s v="Basketball"/>
    <s v="1 Set Basketball"/>
    <n v="114"/>
    <x v="0"/>
  </r>
  <r>
    <s v="SO0549"/>
    <d v="2021-07-25T00:00:00"/>
    <s v="PD0006"/>
    <n v="142"/>
    <n v="0.06"/>
    <n v="27897320"/>
    <s v="SO0549-PD0006"/>
    <s v="1 set Golf Ball"/>
    <s v="Golf"/>
    <s v="1 set Golf Ball"/>
    <n v="142"/>
    <x v="4"/>
  </r>
  <r>
    <s v="SO0549"/>
    <d v="2021-07-25T00:00:00"/>
    <s v="PD0013"/>
    <n v="84"/>
    <n v="0.09"/>
    <n v="36614760"/>
    <s v="SO0549-PD0013"/>
    <s v="1 Set Basketball"/>
    <s v="Basketball"/>
    <s v="1 Set Basketball"/>
    <n v="84"/>
    <x v="4"/>
  </r>
  <r>
    <s v="SO0549"/>
    <d v="2021-07-25T00:00:00"/>
    <s v="PD0007"/>
    <n v="40"/>
    <n v="0.14000000000000001"/>
    <n v="110080000"/>
    <s v="SO0549-PD0007"/>
    <s v="Stick Golf Bag"/>
    <s v="Golf"/>
    <s v="Stick Golf Bag"/>
    <n v="40"/>
    <x v="4"/>
  </r>
  <r>
    <s v="SO0550"/>
    <d v="2021-07-27T00:00:00"/>
    <s v="PD0011"/>
    <n v="62"/>
    <n v="0.05"/>
    <n v="138945100"/>
    <s v="SO0550-PD0011"/>
    <s v="Mountain Bike"/>
    <s v="Bicycle"/>
    <s v="Mountain Bike"/>
    <n v="62"/>
    <x v="3"/>
  </r>
  <r>
    <s v="SO0551"/>
    <d v="2021-07-27T00:00:00"/>
    <s v="PD0002"/>
    <n v="135"/>
    <n v="0.2"/>
    <n v="2160000"/>
    <s v="SO0551-PD0002"/>
    <s v="Fishing soft lure"/>
    <s v="Fishing Equipment"/>
    <s v="Fishing soft lure"/>
    <n v="135"/>
    <x v="0"/>
  </r>
  <r>
    <s v="SO0551"/>
    <d v="2021-07-27T00:00:00"/>
    <s v="PD0016"/>
    <n v="139"/>
    <n v="0.21"/>
    <n v="29319270"/>
    <s v="SO0551-PD0016"/>
    <s v="Pull Up Bar"/>
    <s v="Gym &amp; Fitness"/>
    <s v="Pull Up Bar"/>
    <n v="139"/>
    <x v="0"/>
  </r>
  <r>
    <s v="SO0552"/>
    <d v="2021-07-27T00:00:00"/>
    <s v="PD0015"/>
    <n v="78"/>
    <n v="0.2"/>
    <n v="8480160"/>
    <s v="SO0552-PD0015"/>
    <s v="Abs Roller"/>
    <s v="Gym &amp; Fitness"/>
    <s v="Abs Roller"/>
    <n v="78"/>
    <x v="4"/>
  </r>
  <r>
    <s v="SO0552"/>
    <d v="2021-07-27T00:00:00"/>
    <s v="PD0011"/>
    <n v="137"/>
    <n v="0.06"/>
    <n v="303792020"/>
    <s v="SO0552-PD0011"/>
    <s v="Mountain Bike"/>
    <s v="Bicycle"/>
    <s v="Mountain Bike"/>
    <n v="137"/>
    <x v="4"/>
  </r>
  <r>
    <s v="SO0553"/>
    <d v="2021-07-29T00:00:00"/>
    <s v="PD0008"/>
    <n v="41"/>
    <n v="0.11"/>
    <n v="5437010"/>
    <s v="SO0553-PD0008"/>
    <s v="Sunglasses"/>
    <s v="Outdoors Sport"/>
    <s v="Sunglasses"/>
    <n v="41"/>
    <x v="1"/>
  </r>
  <r>
    <s v="SO0553"/>
    <d v="2021-07-29T00:00:00"/>
    <s v="PD0009"/>
    <n v="44"/>
    <n v="0.15"/>
    <n v="4824600"/>
    <s v="SO0553-PD0009"/>
    <s v="Tracking Pole"/>
    <s v="Hiking &amp; Camping"/>
    <s v="Tracking Pole"/>
    <n v="44"/>
    <x v="1"/>
  </r>
  <r>
    <s v="SO0554"/>
    <d v="2021-07-29T00:00:00"/>
    <s v="PD0009"/>
    <n v="83"/>
    <n v="0.05"/>
    <n v="10171650"/>
    <s v="SO0554-PD0009"/>
    <s v="Tracking Pole"/>
    <s v="Hiking &amp; Camping"/>
    <s v="Tracking Pole"/>
    <n v="83"/>
    <x v="1"/>
  </r>
  <r>
    <s v="SO0554"/>
    <d v="2021-07-29T00:00:00"/>
    <s v="PD0016"/>
    <n v="127"/>
    <n v="0.18"/>
    <n v="27805380.000000004"/>
    <s v="SO0554-PD0016"/>
    <s v="Pull Up Bar"/>
    <s v="Gym &amp; Fitness"/>
    <s v="Pull Up Bar"/>
    <n v="127"/>
    <x v="1"/>
  </r>
  <r>
    <s v="SO0555"/>
    <d v="2021-07-30T00:00:00"/>
    <s v="PD0007"/>
    <n v="99"/>
    <n v="0.1"/>
    <n v="285120000"/>
    <s v="SO0555-PD0007"/>
    <s v="Stick Golf Bag"/>
    <s v="Golf"/>
    <s v="Stick Golf Bag"/>
    <n v="99"/>
    <x v="1"/>
  </r>
  <r>
    <s v="SO0556"/>
    <d v="2021-07-30T00:00:00"/>
    <s v="PD0019"/>
    <n v="95"/>
    <n v="0.11"/>
    <n v="215517950"/>
    <s v="SO0556-PD0019"/>
    <s v="Treadmill"/>
    <s v="Gym &amp; Fitness"/>
    <s v="Treadmill"/>
    <n v="95"/>
    <x v="0"/>
  </r>
  <r>
    <s v="SO0557"/>
    <d v="2021-08-02T00:00:00"/>
    <s v="PD0004"/>
    <n v="74"/>
    <n v="0.18"/>
    <n v="13349600.000000002"/>
    <s v="SO0557-PD0004"/>
    <s v="Stick Billiard Bag"/>
    <s v="Billiard"/>
    <s v="Stick Billiard Bag"/>
    <n v="74"/>
    <x v="2"/>
  </r>
  <r>
    <s v="SO0557"/>
    <d v="2021-08-02T00:00:00"/>
    <s v="PD0005"/>
    <n v="33"/>
    <n v="0.11"/>
    <n v="64467150"/>
    <s v="SO0557-PD0005"/>
    <s v="Stick Golf Wedge"/>
    <s v="Golf"/>
    <s v="Stick Golf Wedge"/>
    <n v="33"/>
    <x v="2"/>
  </r>
  <r>
    <s v="SO0557"/>
    <d v="2021-08-02T00:00:00"/>
    <s v="PD0002"/>
    <n v="79"/>
    <n v="0.21"/>
    <n v="1248200"/>
    <s v="SO0557-PD0002"/>
    <s v="Fishing soft lure"/>
    <s v="Fishing Equipment"/>
    <s v="Fishing soft lure"/>
    <n v="79"/>
    <x v="2"/>
  </r>
  <r>
    <s v="SO0558"/>
    <d v="2021-08-02T00:00:00"/>
    <s v="PD0020"/>
    <n v="25"/>
    <n v="0.23"/>
    <n v="6179250"/>
    <s v="SO0558-PD0020"/>
    <s v="Heavy bag"/>
    <s v="Gym &amp; Fitness"/>
    <s v="Heavy bag"/>
    <n v="25"/>
    <x v="4"/>
  </r>
  <r>
    <s v="SO0558"/>
    <d v="2021-08-02T00:00:00"/>
    <s v="PD0015"/>
    <n v="69"/>
    <n v="0.06"/>
    <n v="8814474"/>
    <s v="SO0558-PD0015"/>
    <s v="Abs Roller"/>
    <s v="Gym &amp; Fitness"/>
    <s v="Abs Roller"/>
    <n v="69"/>
    <x v="4"/>
  </r>
  <r>
    <s v="SO0558"/>
    <d v="2021-08-02T00:00:00"/>
    <s v="PD0004"/>
    <n v="129"/>
    <n v="0.16"/>
    <n v="23839200"/>
    <s v="SO0558-PD0004"/>
    <s v="Stick Billiard Bag"/>
    <s v="Billiard"/>
    <s v="Stick Billiard Bag"/>
    <n v="129"/>
    <x v="4"/>
  </r>
  <r>
    <s v="SO0559"/>
    <d v="2021-08-02T00:00:00"/>
    <s v="PD0006"/>
    <n v="47"/>
    <n v="0.25"/>
    <n v="7367250"/>
    <s v="SO0559-PD0006"/>
    <s v="1 set Golf Ball"/>
    <s v="Golf"/>
    <s v="1 set Golf Ball"/>
    <n v="47"/>
    <x v="1"/>
  </r>
  <r>
    <s v="SO0559"/>
    <d v="2021-08-02T00:00:00"/>
    <s v="PD0020"/>
    <n v="113"/>
    <n v="0.19"/>
    <n v="29381130.000000004"/>
    <s v="SO0559-PD0020"/>
    <s v="Heavy bag"/>
    <s v="Gym &amp; Fitness"/>
    <s v="Heavy bag"/>
    <n v="113"/>
    <x v="1"/>
  </r>
  <r>
    <s v="SO0560"/>
    <d v="2021-08-04T00:00:00"/>
    <s v="PD0013"/>
    <n v="140"/>
    <n v="0.24"/>
    <n v="50965600"/>
    <s v="SO0560-PD0013"/>
    <s v="1 Set Basketball"/>
    <s v="Basketball"/>
    <s v="1 Set Basketball"/>
    <n v="140"/>
    <x v="0"/>
  </r>
  <r>
    <s v="SO0560"/>
    <d v="2021-08-04T00:00:00"/>
    <s v="PD0007"/>
    <n v="30"/>
    <n v="0.22"/>
    <n v="74880000"/>
    <s v="SO0560-PD0007"/>
    <s v="Stick Golf Bag"/>
    <s v="Golf"/>
    <s v="Stick Golf Bag"/>
    <n v="30"/>
    <x v="0"/>
  </r>
  <r>
    <s v="SO0561"/>
    <d v="2021-08-05T00:00:00"/>
    <s v="PD0015"/>
    <n v="26"/>
    <n v="0.15"/>
    <n v="3003390"/>
    <s v="SO0561-PD0015"/>
    <s v="Abs Roller"/>
    <s v="Gym &amp; Fitness"/>
    <s v="Abs Roller"/>
    <n v="26"/>
    <x v="0"/>
  </r>
  <r>
    <s v="SO0561"/>
    <d v="2021-08-05T00:00:00"/>
    <s v="PD0011"/>
    <n v="78"/>
    <n v="0.21"/>
    <n v="145361580"/>
    <s v="SO0561-PD0011"/>
    <s v="Mountain Bike"/>
    <s v="Bicycle"/>
    <s v="Mountain Bike"/>
    <n v="78"/>
    <x v="0"/>
  </r>
  <r>
    <s v="SO0562"/>
    <d v="2021-08-05T00:00:00"/>
    <s v="PD0013"/>
    <n v="138"/>
    <n v="0.24"/>
    <n v="50237520"/>
    <s v="SO0562-PD0013"/>
    <s v="1 Set Basketball"/>
    <s v="Basketball"/>
    <s v="1 Set Basketball"/>
    <n v="138"/>
    <x v="4"/>
  </r>
  <r>
    <s v="SO0563"/>
    <d v="2021-08-05T00:00:00"/>
    <s v="PD0007"/>
    <n v="84"/>
    <n v="0.14000000000000001"/>
    <n v="231168000"/>
    <s v="SO0563-PD0007"/>
    <s v="Stick Golf Bag"/>
    <s v="Golf"/>
    <s v="Stick Golf Bag"/>
    <n v="84"/>
    <x v="0"/>
  </r>
  <r>
    <s v="SO0563"/>
    <d v="2021-08-05T00:00:00"/>
    <s v="PD0009"/>
    <n v="57"/>
    <n v="0.13"/>
    <n v="6397110"/>
    <s v="SO0563-PD0009"/>
    <s v="Tracking Pole"/>
    <s v="Hiking &amp; Camping"/>
    <s v="Tracking Pole"/>
    <n v="57"/>
    <x v="0"/>
  </r>
  <r>
    <s v="SO0564"/>
    <d v="2021-08-05T00:00:00"/>
    <s v="PD0019"/>
    <n v="78"/>
    <n v="0.24"/>
    <n v="151104720"/>
    <s v="SO0564-PD0019"/>
    <s v="Treadmill"/>
    <s v="Gym &amp; Fitness"/>
    <s v="Treadmill"/>
    <n v="78"/>
    <x v="3"/>
  </r>
  <r>
    <s v="SO0565"/>
    <d v="2021-08-06T00:00:00"/>
    <s v="PD0017"/>
    <n v="129"/>
    <n v="0.16"/>
    <n v="287154000"/>
    <s v="SO0565-PD0017"/>
    <s v="Bench Press"/>
    <s v="Gym &amp; Fitness"/>
    <s v="Bench Press"/>
    <n v="129"/>
    <x v="4"/>
  </r>
  <r>
    <s v="SO0565"/>
    <d v="2021-08-06T00:00:00"/>
    <s v="PD0014"/>
    <n v="39"/>
    <n v="0.09"/>
    <n v="9475830"/>
    <s v="SO0565-PD0014"/>
    <s v="1 Set Futsalball"/>
    <s v="Futsal"/>
    <s v="1 Set Futsalball"/>
    <n v="39"/>
    <x v="4"/>
  </r>
  <r>
    <s v="SO0565"/>
    <d v="2021-08-06T00:00:00"/>
    <s v="PD0002"/>
    <n v="120"/>
    <n v="0.12"/>
    <n v="2112000"/>
    <s v="SO0565-PD0002"/>
    <s v="Fishing soft lure"/>
    <s v="Fishing Equipment"/>
    <s v="Fishing soft lure"/>
    <n v="120"/>
    <x v="4"/>
  </r>
  <r>
    <s v="SO0566"/>
    <d v="2021-08-07T00:00:00"/>
    <s v="PD0020"/>
    <n v="111"/>
    <n v="0.09"/>
    <n v="32424210"/>
    <s v="SO0566-PD0020"/>
    <s v="Heavy bag"/>
    <s v="Gym &amp; Fitness"/>
    <s v="Heavy bag"/>
    <n v="111"/>
    <x v="1"/>
  </r>
  <r>
    <s v="SO0566"/>
    <d v="2021-08-07T00:00:00"/>
    <s v="PD0002"/>
    <n v="42"/>
    <n v="0.12"/>
    <n v="739200"/>
    <s v="SO0566-PD0002"/>
    <s v="Fishing soft lure"/>
    <s v="Fishing Equipment"/>
    <s v="Fishing soft lure"/>
    <n v="42"/>
    <x v="1"/>
  </r>
  <r>
    <s v="SO0566"/>
    <d v="2021-08-07T00:00:00"/>
    <s v="PD0004"/>
    <n v="65"/>
    <n v="0.13"/>
    <n v="12441000"/>
    <s v="SO0566-PD0004"/>
    <s v="Stick Billiard Bag"/>
    <s v="Billiard"/>
    <s v="Stick Billiard Bag"/>
    <n v="65"/>
    <x v="1"/>
  </r>
  <r>
    <s v="SO0567"/>
    <d v="2021-08-07T00:00:00"/>
    <s v="PD0002"/>
    <n v="41"/>
    <n v="0.24"/>
    <n v="623200"/>
    <s v="SO0567-PD0002"/>
    <s v="Fishing soft lure"/>
    <s v="Fishing Equipment"/>
    <s v="Fishing soft lure"/>
    <n v="41"/>
    <x v="1"/>
  </r>
  <r>
    <s v="SO0567"/>
    <d v="2021-08-07T00:00:00"/>
    <s v="PD0020"/>
    <n v="105"/>
    <n v="0.12"/>
    <n v="29660400"/>
    <s v="SO0567-PD0020"/>
    <s v="Heavy bag"/>
    <s v="Gym &amp; Fitness"/>
    <s v="Heavy bag"/>
    <n v="105"/>
    <x v="1"/>
  </r>
  <r>
    <s v="SO0567"/>
    <d v="2021-08-07T00:00:00"/>
    <s v="PD0005"/>
    <n v="83"/>
    <n v="0.22"/>
    <n v="142104300"/>
    <s v="SO0567-PD0005"/>
    <s v="Stick Golf Wedge"/>
    <s v="Golf"/>
    <s v="Stick Golf Wedge"/>
    <n v="83"/>
    <x v="1"/>
  </r>
  <r>
    <s v="SO0567"/>
    <d v="2021-08-07T00:00:00"/>
    <s v="PD0012"/>
    <n v="119"/>
    <n v="0.11"/>
    <n v="597226490"/>
    <s v="SO0567-PD0012"/>
    <s v="Road Bike"/>
    <s v="Bicycle"/>
    <s v="Road Bike"/>
    <n v="119"/>
    <x v="1"/>
  </r>
  <r>
    <s v="SO0568"/>
    <d v="2021-08-07T00:00:00"/>
    <s v="PD0008"/>
    <n v="30"/>
    <n v="7.0000000000000007E-2"/>
    <n v="4157099.9999999995"/>
    <s v="SO0568-PD0008"/>
    <s v="Sunglasses"/>
    <s v="Outdoors Sport"/>
    <s v="Sunglasses"/>
    <n v="30"/>
    <x v="3"/>
  </r>
  <r>
    <s v="SO0568"/>
    <d v="2021-08-07T00:00:00"/>
    <s v="PD0018"/>
    <n v="54"/>
    <n v="0.17"/>
    <n v="23844240"/>
    <s v="SO0568-PD0018"/>
    <s v="Dumbell Set"/>
    <s v="Gym &amp; Fitness"/>
    <s v="Dumbell Set"/>
    <n v="54"/>
    <x v="3"/>
  </r>
  <r>
    <s v="SO0569"/>
    <d v="2021-08-09T00:00:00"/>
    <s v="PD0004"/>
    <n v="101"/>
    <n v="0.05"/>
    <n v="21109000"/>
    <s v="SO0569-PD0004"/>
    <s v="Stick Billiard Bag"/>
    <s v="Billiard"/>
    <s v="Stick Billiard Bag"/>
    <n v="101"/>
    <x v="2"/>
  </r>
  <r>
    <s v="SO0569"/>
    <d v="2021-08-09T00:00:00"/>
    <s v="PD0014"/>
    <n v="29"/>
    <n v="0.14000000000000001"/>
    <n v="6658980"/>
    <s v="SO0569-PD0014"/>
    <s v="1 Set Futsalball"/>
    <s v="Futsal"/>
    <s v="1 Set Futsalball"/>
    <n v="29"/>
    <x v="2"/>
  </r>
  <r>
    <s v="SO0569"/>
    <d v="2021-08-09T00:00:00"/>
    <s v="PD0020"/>
    <n v="69"/>
    <n v="0.05"/>
    <n v="21041550"/>
    <s v="SO0569-PD0020"/>
    <s v="Heavy bag"/>
    <s v="Gym &amp; Fitness"/>
    <s v="Heavy bag"/>
    <n v="69"/>
    <x v="2"/>
  </r>
  <r>
    <s v="SO0570"/>
    <d v="2021-08-10T00:00:00"/>
    <s v="PD0018"/>
    <n v="86"/>
    <n v="0.22"/>
    <n v="35686560"/>
    <s v="SO0570-PD0018"/>
    <s v="Dumbell Set"/>
    <s v="Gym &amp; Fitness"/>
    <s v="Dumbell Set"/>
    <n v="86"/>
    <x v="1"/>
  </r>
  <r>
    <s v="SO0570"/>
    <d v="2021-08-10T00:00:00"/>
    <s v="PD0013"/>
    <n v="77"/>
    <n v="0.2"/>
    <n v="29506400"/>
    <s v="SO0570-PD0013"/>
    <s v="1 Set Basketball"/>
    <s v="Basketball"/>
    <s v="1 Set Basketball"/>
    <n v="77"/>
    <x v="1"/>
  </r>
  <r>
    <s v="SO0570"/>
    <d v="2021-08-10T00:00:00"/>
    <s v="PD0004"/>
    <n v="136"/>
    <n v="0.06"/>
    <n v="28124800"/>
    <s v="SO0570-PD0004"/>
    <s v="Stick Billiard Bag"/>
    <s v="Billiard"/>
    <s v="Stick Billiard Bag"/>
    <n v="136"/>
    <x v="1"/>
  </r>
  <r>
    <s v="SO0570"/>
    <d v="2021-08-10T00:00:00"/>
    <s v="PD0012"/>
    <n v="139"/>
    <n v="0.23"/>
    <n v="603542170"/>
    <s v="SO0570-PD0012"/>
    <s v="Road Bike"/>
    <s v="Bicycle"/>
    <s v="Road Bike"/>
    <n v="139"/>
    <x v="1"/>
  </r>
  <r>
    <s v="SO0571"/>
    <d v="2021-08-10T00:00:00"/>
    <s v="PD0006"/>
    <n v="114"/>
    <n v="0.24"/>
    <n v="18107760"/>
    <s v="SO0571-PD0006"/>
    <s v="1 set Golf Ball"/>
    <s v="Golf"/>
    <s v="1 set Golf Ball"/>
    <n v="114"/>
    <x v="4"/>
  </r>
  <r>
    <s v="SO0571"/>
    <d v="2021-08-10T00:00:00"/>
    <s v="PD0010"/>
    <n v="36"/>
    <n v="0.21"/>
    <n v="9243000"/>
    <s v="SO0571-PD0010"/>
    <s v="Hiking Shoes"/>
    <s v="Hiking &amp; Camping"/>
    <s v="Hiking Shoes"/>
    <n v="36"/>
    <x v="4"/>
  </r>
  <r>
    <s v="SO0571"/>
    <d v="2021-08-10T00:00:00"/>
    <s v="PD0011"/>
    <n v="37"/>
    <n v="0.1"/>
    <n v="78554700"/>
    <s v="SO0571-PD0011"/>
    <s v="Mountain Bike"/>
    <s v="Bicycle"/>
    <s v="Mountain Bike"/>
    <n v="37"/>
    <x v="4"/>
  </r>
  <r>
    <s v="SO0571"/>
    <d v="2021-08-10T00:00:00"/>
    <s v="PD0003"/>
    <n v="61"/>
    <n v="0.13"/>
    <n v="49408170"/>
    <s v="SO0571-PD0003"/>
    <s v="Stick Billiard"/>
    <s v="Billiard"/>
    <s v="Stick Billiard"/>
    <n v="61"/>
    <x v="4"/>
  </r>
  <r>
    <s v="SO0572"/>
    <d v="2021-08-11T00:00:00"/>
    <s v="PD0016"/>
    <n v="58"/>
    <n v="0.14000000000000001"/>
    <n v="13317960"/>
    <s v="SO0572-PD0016"/>
    <s v="Pull Up Bar"/>
    <s v="Gym &amp; Fitness"/>
    <s v="Pull Up Bar"/>
    <n v="58"/>
    <x v="4"/>
  </r>
  <r>
    <s v="SO0572"/>
    <d v="2021-08-11T00:00:00"/>
    <s v="PD0014"/>
    <n v="61"/>
    <n v="7.0000000000000007E-2"/>
    <n v="15146909.999999998"/>
    <s v="SO0572-PD0014"/>
    <s v="1 Set Futsalball"/>
    <s v="Futsal"/>
    <s v="1 Set Futsalball"/>
    <n v="61"/>
    <x v="4"/>
  </r>
  <r>
    <s v="SO0573"/>
    <d v="2021-08-11T00:00:00"/>
    <s v="PD0014"/>
    <n v="43"/>
    <n v="0.1"/>
    <n v="10332900"/>
    <s v="SO0573-PD0014"/>
    <s v="1 Set Futsalball"/>
    <s v="Futsal"/>
    <s v="1 Set Futsalball"/>
    <n v="43"/>
    <x v="0"/>
  </r>
  <r>
    <s v="SO0573"/>
    <d v="2021-08-11T00:00:00"/>
    <s v="PD0012"/>
    <n v="115"/>
    <n v="0.23"/>
    <n v="499333450"/>
    <s v="SO0573-PD0012"/>
    <s v="Road Bike"/>
    <s v="Bicycle"/>
    <s v="Road Bike"/>
    <n v="115"/>
    <x v="0"/>
  </r>
  <r>
    <s v="SO0573"/>
    <d v="2021-08-11T00:00:00"/>
    <s v="PD0003"/>
    <n v="97"/>
    <n v="0.17"/>
    <n v="74954810"/>
    <s v="SO0573-PD0003"/>
    <s v="Stick Billiard"/>
    <s v="Billiard"/>
    <s v="Stick Billiard"/>
    <n v="97"/>
    <x v="0"/>
  </r>
  <r>
    <s v="SO0574"/>
    <d v="2021-08-12T00:00:00"/>
    <s v="PD0015"/>
    <n v="63"/>
    <n v="0.2"/>
    <n v="6849360"/>
    <s v="SO0574-PD0015"/>
    <s v="Abs Roller"/>
    <s v="Gym &amp; Fitness"/>
    <s v="Abs Roller"/>
    <n v="63"/>
    <x v="1"/>
  </r>
  <r>
    <s v="SO0574"/>
    <d v="2021-08-12T00:00:00"/>
    <s v="PD0010"/>
    <n v="39"/>
    <n v="0.05"/>
    <n v="12041250"/>
    <s v="SO0574-PD0010"/>
    <s v="Hiking Shoes"/>
    <s v="Hiking &amp; Camping"/>
    <s v="Hiking Shoes"/>
    <n v="39"/>
    <x v="1"/>
  </r>
  <r>
    <s v="SO0574"/>
    <d v="2021-08-12T00:00:00"/>
    <s v="PD0020"/>
    <n v="104"/>
    <n v="0.24"/>
    <n v="25371840"/>
    <s v="SO0574-PD0020"/>
    <s v="Heavy bag"/>
    <s v="Gym &amp; Fitness"/>
    <s v="Heavy bag"/>
    <n v="104"/>
    <x v="1"/>
  </r>
  <r>
    <s v="SO0575"/>
    <d v="2021-08-13T00:00:00"/>
    <s v="PD0010"/>
    <n v="73"/>
    <n v="7.0000000000000007E-2"/>
    <n v="22064250"/>
    <s v="SO0575-PD0010"/>
    <s v="Hiking Shoes"/>
    <s v="Hiking &amp; Camping"/>
    <s v="Hiking Shoes"/>
    <n v="73"/>
    <x v="3"/>
  </r>
  <r>
    <s v="SO0576"/>
    <d v="2021-08-16T00:00:00"/>
    <s v="PD0019"/>
    <n v="27"/>
    <n v="0.05"/>
    <n v="65381850"/>
    <s v="SO0576-PD0019"/>
    <s v="Treadmill"/>
    <s v="Gym &amp; Fitness"/>
    <s v="Treadmill"/>
    <n v="27"/>
    <x v="4"/>
  </r>
  <r>
    <s v="SO0576"/>
    <d v="2021-08-16T00:00:00"/>
    <s v="PD0002"/>
    <n v="73"/>
    <n v="0.14000000000000001"/>
    <n v="1255600"/>
    <s v="SO0576-PD0002"/>
    <s v="Fishing soft lure"/>
    <s v="Fishing Equipment"/>
    <s v="Fishing soft lure"/>
    <n v="73"/>
    <x v="4"/>
  </r>
  <r>
    <s v="SO0577"/>
    <d v="2021-08-18T00:00:00"/>
    <s v="PD0007"/>
    <n v="136"/>
    <n v="0.05"/>
    <n v="413440000"/>
    <s v="SO0577-PD0007"/>
    <s v="Stick Golf Bag"/>
    <s v="Golf"/>
    <s v="Stick Golf Bag"/>
    <n v="136"/>
    <x v="4"/>
  </r>
  <r>
    <s v="SO0577"/>
    <d v="2021-08-18T00:00:00"/>
    <s v="PD0011"/>
    <n v="91"/>
    <n v="0.11"/>
    <n v="191055410"/>
    <s v="SO0577-PD0011"/>
    <s v="Mountain Bike"/>
    <s v="Bicycle"/>
    <s v="Mountain Bike"/>
    <n v="91"/>
    <x v="4"/>
  </r>
  <r>
    <s v="SO0578"/>
    <d v="2021-08-19T00:00:00"/>
    <s v="PD0017"/>
    <n v="144"/>
    <n v="0.1"/>
    <n v="343440000"/>
    <s v="SO0578-PD0017"/>
    <s v="Bench Press"/>
    <s v="Gym &amp; Fitness"/>
    <s v="Bench Press"/>
    <n v="144"/>
    <x v="0"/>
  </r>
  <r>
    <s v="SO0578"/>
    <d v="2021-08-19T00:00:00"/>
    <s v="PD0001"/>
    <n v="115"/>
    <n v="0.21"/>
    <n v="22621650"/>
    <s v="SO0578-PD0001"/>
    <s v="1 Set Fishing Equipment"/>
    <s v="Fishing Equipment"/>
    <s v="1 Set Fishing Equipment"/>
    <n v="115"/>
    <x v="0"/>
  </r>
  <r>
    <s v="SO0578"/>
    <d v="2021-08-19T00:00:00"/>
    <s v="PD0015"/>
    <n v="122"/>
    <n v="0.06"/>
    <n v="15585012"/>
    <s v="SO0578-PD0015"/>
    <s v="Abs Roller"/>
    <s v="Gym &amp; Fitness"/>
    <s v="Abs Roller"/>
    <n v="122"/>
    <x v="0"/>
  </r>
  <r>
    <s v="SO0579"/>
    <d v="2021-08-20T00:00:00"/>
    <s v="PD0004"/>
    <n v="28"/>
    <n v="0.1"/>
    <n v="5544000"/>
    <s v="SO0579-PD0004"/>
    <s v="Stick Billiard Bag"/>
    <s v="Billiard"/>
    <s v="Stick Billiard Bag"/>
    <n v="28"/>
    <x v="0"/>
  </r>
  <r>
    <s v="SO0579"/>
    <d v="2021-08-20T00:00:00"/>
    <s v="PD0018"/>
    <n v="47"/>
    <n v="7.0000000000000007E-2"/>
    <n v="23253720"/>
    <s v="SO0579-PD0018"/>
    <s v="Dumbell Set"/>
    <s v="Gym &amp; Fitness"/>
    <s v="Dumbell Set"/>
    <n v="47"/>
    <x v="0"/>
  </r>
  <r>
    <s v="SO0579"/>
    <d v="2021-08-20T00:00:00"/>
    <s v="PD0016"/>
    <n v="149"/>
    <n v="0.13"/>
    <n v="34611210"/>
    <s v="SO0579-PD0016"/>
    <s v="Pull Up Bar"/>
    <s v="Gym &amp; Fitness"/>
    <s v="Pull Up Bar"/>
    <n v="149"/>
    <x v="0"/>
  </r>
  <r>
    <s v="SO0579"/>
    <d v="2021-08-20T00:00:00"/>
    <s v="PD0003"/>
    <n v="32"/>
    <n v="0.25"/>
    <n v="22344000"/>
    <s v="SO0579-PD0003"/>
    <s v="Stick Billiard"/>
    <s v="Billiard"/>
    <s v="Stick Billiard"/>
    <n v="32"/>
    <x v="0"/>
  </r>
  <r>
    <s v="SO0579"/>
    <d v="2021-08-20T00:00:00"/>
    <s v="PD0020"/>
    <n v="37"/>
    <n v="0.23"/>
    <n v="9145290"/>
    <s v="SO0579-PD0020"/>
    <s v="Heavy bag"/>
    <s v="Gym &amp; Fitness"/>
    <s v="Heavy bag"/>
    <n v="37"/>
    <x v="0"/>
  </r>
  <r>
    <s v="SO0579"/>
    <d v="2021-08-20T00:00:00"/>
    <s v="PD0008"/>
    <n v="73"/>
    <n v="0.21"/>
    <n v="8592830"/>
    <s v="SO0579-PD0008"/>
    <s v="Sunglasses"/>
    <s v="Outdoors Sport"/>
    <s v="Sunglasses"/>
    <n v="73"/>
    <x v="0"/>
  </r>
  <r>
    <s v="SO0579"/>
    <d v="2021-08-20T00:00:00"/>
    <s v="PD0012"/>
    <n v="72"/>
    <n v="0.18"/>
    <n v="332926560"/>
    <s v="SO0579-PD0012"/>
    <s v="Road Bike"/>
    <s v="Bicycle"/>
    <s v="Road Bike"/>
    <n v="72"/>
    <x v="0"/>
  </r>
  <r>
    <s v="SO0580"/>
    <d v="2021-08-21T00:00:00"/>
    <s v="PD0009"/>
    <n v="102"/>
    <n v="7.0000000000000007E-2"/>
    <n v="12236940"/>
    <s v="SO0580-PD0009"/>
    <s v="Tracking Pole"/>
    <s v="Hiking &amp; Camping"/>
    <s v="Tracking Pole"/>
    <n v="102"/>
    <x v="4"/>
  </r>
  <r>
    <s v="SO0581"/>
    <d v="2021-08-21T00:00:00"/>
    <s v="PD0015"/>
    <n v="129"/>
    <n v="7.0000000000000007E-2"/>
    <n v="16303922.999999998"/>
    <s v="SO0581-PD0015"/>
    <s v="Abs Roller"/>
    <s v="Gym &amp; Fitness"/>
    <s v="Abs Roller"/>
    <n v="129"/>
    <x v="1"/>
  </r>
  <r>
    <s v="SO0581"/>
    <d v="2021-08-21T00:00:00"/>
    <s v="PD0020"/>
    <n v="61"/>
    <n v="0.17"/>
    <n v="16252230"/>
    <s v="SO0581-PD0020"/>
    <s v="Heavy bag"/>
    <s v="Gym &amp; Fitness"/>
    <s v="Heavy bag"/>
    <n v="61"/>
    <x v="1"/>
  </r>
  <r>
    <s v="SO0582"/>
    <d v="2021-08-24T00:00:00"/>
    <s v="PD0006"/>
    <n v="106"/>
    <n v="0.21"/>
    <n v="17501660"/>
    <s v="SO0582-PD0006"/>
    <s v="1 set Golf Ball"/>
    <s v="Golf"/>
    <s v="1 set Golf Ball"/>
    <n v="106"/>
    <x v="1"/>
  </r>
  <r>
    <s v="SO0582"/>
    <d v="2021-08-24T00:00:00"/>
    <s v="PD0005"/>
    <n v="103"/>
    <n v="0.09"/>
    <n v="205737350"/>
    <s v="SO0582-PD0005"/>
    <s v="Stick Golf Wedge"/>
    <s v="Golf"/>
    <s v="Stick Golf Wedge"/>
    <n v="103"/>
    <x v="1"/>
  </r>
  <r>
    <s v="SO0583"/>
    <d v="2021-08-24T00:00:00"/>
    <s v="PD0018"/>
    <n v="74"/>
    <n v="0.19"/>
    <n v="31888080.000000004"/>
    <s v="SO0583-PD0018"/>
    <s v="Dumbell Set"/>
    <s v="Gym &amp; Fitness"/>
    <s v="Dumbell Set"/>
    <n v="74"/>
    <x v="3"/>
  </r>
  <r>
    <s v="SO0584"/>
    <d v="2021-08-24T00:00:00"/>
    <s v="PD0001"/>
    <n v="65"/>
    <n v="0.21"/>
    <n v="12786150"/>
    <s v="SO0584-PD0001"/>
    <s v="1 Set Fishing Equipment"/>
    <s v="Fishing Equipment"/>
    <s v="1 Set Fishing Equipment"/>
    <n v="65"/>
    <x v="3"/>
  </r>
  <r>
    <s v="SO0585"/>
    <d v="2021-08-26T00:00:00"/>
    <s v="PD0011"/>
    <n v="28"/>
    <n v="0.2"/>
    <n v="52841600"/>
    <s v="SO0585-PD0011"/>
    <s v="Mountain Bike"/>
    <s v="Bicycle"/>
    <s v="Mountain Bike"/>
    <n v="28"/>
    <x v="2"/>
  </r>
  <r>
    <s v="SO0585"/>
    <d v="2021-08-26T00:00:00"/>
    <s v="PD0018"/>
    <n v="135"/>
    <n v="0.1"/>
    <n v="64638000"/>
    <s v="SO0585-PD0018"/>
    <s v="Dumbell Set"/>
    <s v="Gym &amp; Fitness"/>
    <s v="Dumbell Set"/>
    <n v="135"/>
    <x v="2"/>
  </r>
  <r>
    <s v="SO0585"/>
    <d v="2021-08-26T00:00:00"/>
    <s v="PD0002"/>
    <n v="142"/>
    <n v="0.22"/>
    <n v="2215200"/>
    <s v="SO0585-PD0002"/>
    <s v="Fishing soft lure"/>
    <s v="Fishing Equipment"/>
    <s v="Fishing soft lure"/>
    <n v="142"/>
    <x v="2"/>
  </r>
  <r>
    <s v="SO0586"/>
    <d v="2021-08-26T00:00:00"/>
    <s v="PD0020"/>
    <n v="56"/>
    <n v="0.06"/>
    <n v="16897440"/>
    <s v="SO0586-PD0020"/>
    <s v="Heavy bag"/>
    <s v="Gym &amp; Fitness"/>
    <s v="Heavy bag"/>
    <n v="56"/>
    <x v="4"/>
  </r>
  <r>
    <s v="SO0587"/>
    <d v="2021-08-26T00:00:00"/>
    <s v="PD0007"/>
    <n v="78"/>
    <n v="0.05"/>
    <n v="237120000"/>
    <s v="SO0587-PD0007"/>
    <s v="Stick Golf Bag"/>
    <s v="Golf"/>
    <s v="Stick Golf Bag"/>
    <n v="78"/>
    <x v="4"/>
  </r>
  <r>
    <s v="SO0587"/>
    <d v="2021-08-26T00:00:00"/>
    <s v="PD0020"/>
    <n v="104"/>
    <n v="0.21"/>
    <n v="26373360"/>
    <s v="SO0587-PD0020"/>
    <s v="Heavy bag"/>
    <s v="Gym &amp; Fitness"/>
    <s v="Heavy bag"/>
    <n v="104"/>
    <x v="4"/>
  </r>
  <r>
    <s v="SO0588"/>
    <d v="2021-08-28T00:00:00"/>
    <s v="PD0006"/>
    <n v="117"/>
    <n v="0.17"/>
    <n v="20295990"/>
    <s v="SO0588-PD0006"/>
    <s v="1 set Golf Ball"/>
    <s v="Golf"/>
    <s v="1 set Golf Ball"/>
    <n v="117"/>
    <x v="0"/>
  </r>
  <r>
    <s v="SO0588"/>
    <d v="2021-08-28T00:00:00"/>
    <s v="PD0011"/>
    <n v="46"/>
    <n v="0.13"/>
    <n v="94407180"/>
    <s v="SO0588-PD0011"/>
    <s v="Mountain Bike"/>
    <s v="Bicycle"/>
    <s v="Mountain Bike"/>
    <n v="46"/>
    <x v="0"/>
  </r>
  <r>
    <s v="SO0588"/>
    <d v="2021-08-28T00:00:00"/>
    <s v="PD0013"/>
    <n v="65"/>
    <n v="0.13"/>
    <n v="27087450"/>
    <s v="SO0588-PD0013"/>
    <s v="1 Set Basketball"/>
    <s v="Basketball"/>
    <s v="1 Set Basketball"/>
    <n v="65"/>
    <x v="0"/>
  </r>
  <r>
    <s v="SO0589"/>
    <d v="2021-08-29T00:00:00"/>
    <s v="PD0014"/>
    <n v="143"/>
    <n v="0.08"/>
    <n v="35126520"/>
    <s v="SO0589-PD0014"/>
    <s v="1 Set Futsalball"/>
    <s v="Futsal"/>
    <s v="1 Set Futsalball"/>
    <n v="143"/>
    <x v="4"/>
  </r>
  <r>
    <s v="SO0589"/>
    <d v="2021-08-29T00:00:00"/>
    <s v="PD0016"/>
    <n v="139"/>
    <n v="0.08"/>
    <n v="34143960"/>
    <s v="SO0589-PD0016"/>
    <s v="Pull Up Bar"/>
    <s v="Gym &amp; Fitness"/>
    <s v="Pull Up Bar"/>
    <n v="139"/>
    <x v="4"/>
  </r>
  <r>
    <s v="SO0589"/>
    <d v="2021-08-29T00:00:00"/>
    <s v="PD0006"/>
    <n v="26"/>
    <n v="0.15"/>
    <n v="4618900"/>
    <s v="SO0589-PD0006"/>
    <s v="1 set Golf Ball"/>
    <s v="Golf"/>
    <s v="1 set Golf Ball"/>
    <n v="26"/>
    <x v="4"/>
  </r>
  <r>
    <s v="SO0590"/>
    <d v="2021-08-31T00:00:00"/>
    <s v="PD0015"/>
    <n v="48"/>
    <n v="0.17"/>
    <n v="5414256"/>
    <s v="SO0590-PD0015"/>
    <s v="Abs Roller"/>
    <s v="Gym &amp; Fitness"/>
    <s v="Abs Roller"/>
    <n v="48"/>
    <x v="2"/>
  </r>
  <r>
    <s v="SO0590"/>
    <d v="2021-08-31T00:00:00"/>
    <s v="PD0003"/>
    <n v="124"/>
    <n v="0.21"/>
    <n v="91200760"/>
    <s v="SO0590-PD0003"/>
    <s v="Stick Billiard"/>
    <s v="Billiard"/>
    <s v="Stick Billiard"/>
    <n v="124"/>
    <x v="2"/>
  </r>
  <r>
    <s v="SO0591"/>
    <d v="2021-09-05T00:00:00"/>
    <s v="PD0004"/>
    <n v="83"/>
    <n v="0.05"/>
    <n v="17347000"/>
    <s v="SO0591-PD0004"/>
    <s v="Stick Billiard Bag"/>
    <s v="Billiard"/>
    <s v="Stick Billiard Bag"/>
    <n v="83"/>
    <x v="0"/>
  </r>
  <r>
    <s v="SO0592"/>
    <d v="2021-09-05T00:00:00"/>
    <s v="PD0001"/>
    <n v="148"/>
    <n v="0.18"/>
    <n v="30218640.000000004"/>
    <s v="SO0592-PD0001"/>
    <s v="1 Set Fishing Equipment"/>
    <s v="Fishing Equipment"/>
    <s v="1 Set Fishing Equipment"/>
    <n v="148"/>
    <x v="0"/>
  </r>
  <r>
    <s v="SO0592"/>
    <d v="2021-09-05T00:00:00"/>
    <s v="PD0005"/>
    <n v="125"/>
    <n v="0.13"/>
    <n v="238706250"/>
    <s v="SO0592-PD0005"/>
    <s v="Stick Golf Wedge"/>
    <s v="Golf"/>
    <s v="Stick Golf Wedge"/>
    <n v="125"/>
    <x v="0"/>
  </r>
  <r>
    <s v="SO0593"/>
    <d v="2021-09-07T00:00:00"/>
    <s v="PD0008"/>
    <n v="117"/>
    <n v="0.25"/>
    <n v="13074750"/>
    <s v="SO0593-PD0008"/>
    <s v="Sunglasses"/>
    <s v="Outdoors Sport"/>
    <s v="Sunglasses"/>
    <n v="117"/>
    <x v="4"/>
  </r>
  <r>
    <s v="SO0593"/>
    <d v="2021-09-07T00:00:00"/>
    <s v="PD0013"/>
    <n v="128"/>
    <n v="0.15"/>
    <n v="52115200"/>
    <s v="SO0593-PD0013"/>
    <s v="1 Set Basketball"/>
    <s v="Basketball"/>
    <s v="1 Set Basketball"/>
    <n v="128"/>
    <x v="4"/>
  </r>
  <r>
    <s v="SO0594"/>
    <d v="2021-09-07T00:00:00"/>
    <s v="PD0014"/>
    <n v="133"/>
    <n v="0.21"/>
    <n v="28053690"/>
    <s v="SO0594-PD0014"/>
    <s v="1 Set Futsalball"/>
    <s v="Futsal"/>
    <s v="1 Set Futsalball"/>
    <n v="133"/>
    <x v="4"/>
  </r>
  <r>
    <s v="SO0595"/>
    <d v="2021-09-09T00:00:00"/>
    <s v="PD0011"/>
    <n v="43"/>
    <n v="0.05"/>
    <n v="96365150"/>
    <s v="SO0595-PD0011"/>
    <s v="Mountain Bike"/>
    <s v="Bicycle"/>
    <s v="Mountain Bike"/>
    <n v="43"/>
    <x v="1"/>
  </r>
  <r>
    <s v="SO0595"/>
    <d v="2021-09-09T00:00:00"/>
    <s v="PD0009"/>
    <n v="31"/>
    <n v="0.13"/>
    <n v="3479130"/>
    <s v="SO0595-PD0009"/>
    <s v="Tracking Pole"/>
    <s v="Hiking &amp; Camping"/>
    <s v="Tracking Pole"/>
    <n v="31"/>
    <x v="1"/>
  </r>
  <r>
    <s v="SO0595"/>
    <d v="2021-09-09T00:00:00"/>
    <s v="PD0018"/>
    <n v="106"/>
    <n v="7.0000000000000007E-2"/>
    <n v="52444560"/>
    <s v="SO0595-PD0018"/>
    <s v="Dumbell Set"/>
    <s v="Gym &amp; Fitness"/>
    <s v="Dumbell Set"/>
    <n v="106"/>
    <x v="1"/>
  </r>
  <r>
    <s v="SO0596"/>
    <d v="2021-09-12T00:00:00"/>
    <s v="PD0017"/>
    <n v="105"/>
    <n v="0.08"/>
    <n v="255990000"/>
    <s v="SO0596-PD0017"/>
    <s v="Bench Press"/>
    <s v="Gym &amp; Fitness"/>
    <s v="Bench Press"/>
    <n v="105"/>
    <x v="3"/>
  </r>
  <r>
    <s v="SO0596"/>
    <d v="2021-09-12T00:00:00"/>
    <s v="PD0002"/>
    <n v="148"/>
    <n v="0.12"/>
    <n v="2604800"/>
    <s v="SO0596-PD0002"/>
    <s v="Fishing soft lure"/>
    <s v="Fishing Equipment"/>
    <s v="Fishing soft lure"/>
    <n v="148"/>
    <x v="3"/>
  </r>
  <r>
    <s v="SO0596"/>
    <d v="2021-09-12T00:00:00"/>
    <s v="PD0015"/>
    <n v="134"/>
    <n v="0.12"/>
    <n v="16025328"/>
    <s v="SO0596-PD0015"/>
    <s v="Abs Roller"/>
    <s v="Gym &amp; Fitness"/>
    <s v="Abs Roller"/>
    <n v="134"/>
    <x v="3"/>
  </r>
  <r>
    <s v="SO0597"/>
    <d v="2021-09-12T00:00:00"/>
    <s v="PD0004"/>
    <n v="67"/>
    <n v="0.06"/>
    <n v="13855600"/>
    <s v="SO0597-PD0004"/>
    <s v="Stick Billiard Bag"/>
    <s v="Billiard"/>
    <s v="Stick Billiard Bag"/>
    <n v="67"/>
    <x v="3"/>
  </r>
  <r>
    <s v="SO0598"/>
    <d v="2021-09-16T00:00:00"/>
    <s v="PD0010"/>
    <n v="145"/>
    <n v="0.05"/>
    <n v="44768750"/>
    <s v="SO0598-PD0010"/>
    <s v="Hiking Shoes"/>
    <s v="Hiking &amp; Camping"/>
    <s v="Hiking Shoes"/>
    <n v="145"/>
    <x v="0"/>
  </r>
  <r>
    <s v="SO0598"/>
    <d v="2021-09-16T00:00:00"/>
    <s v="PD0011"/>
    <n v="64"/>
    <n v="0.12"/>
    <n v="132858880"/>
    <s v="SO0598-PD0011"/>
    <s v="Mountain Bike"/>
    <s v="Bicycle"/>
    <s v="Mountain Bike"/>
    <n v="64"/>
    <x v="0"/>
  </r>
  <r>
    <s v="SO0598"/>
    <d v="2021-09-16T00:00:00"/>
    <s v="PD0006"/>
    <n v="105"/>
    <n v="7.0000000000000007E-2"/>
    <n v="20408850"/>
    <s v="SO0598-PD0006"/>
    <s v="1 set Golf Ball"/>
    <s v="Golf"/>
    <s v="1 set Golf Ball"/>
    <n v="105"/>
    <x v="0"/>
  </r>
  <r>
    <s v="SO0598"/>
    <d v="2021-09-16T00:00:00"/>
    <s v="PD0012"/>
    <n v="146"/>
    <n v="0.14000000000000001"/>
    <n v="708032840"/>
    <s v="SO0598-PD0012"/>
    <s v="Road Bike"/>
    <s v="Bicycle"/>
    <s v="Road Bike"/>
    <n v="146"/>
    <x v="0"/>
  </r>
  <r>
    <s v="SO0599"/>
    <d v="2021-09-19T00:00:00"/>
    <s v="PD0012"/>
    <n v="109"/>
    <n v="0.16"/>
    <n v="516306840"/>
    <s v="SO0599-PD0012"/>
    <s v="Road Bike"/>
    <s v="Bicycle"/>
    <s v="Road Bike"/>
    <n v="109"/>
    <x v="2"/>
  </r>
  <r>
    <s v="SO0599"/>
    <d v="2021-09-19T00:00:00"/>
    <s v="PD0002"/>
    <n v="113"/>
    <n v="0.22"/>
    <n v="1762800"/>
    <s v="SO0599-PD0002"/>
    <s v="Fishing soft lure"/>
    <s v="Fishing Equipment"/>
    <s v="Fishing soft lure"/>
    <n v="113"/>
    <x v="2"/>
  </r>
  <r>
    <s v="SO0599"/>
    <d v="2021-09-19T00:00:00"/>
    <s v="PD0019"/>
    <n v="108"/>
    <n v="0.24"/>
    <n v="209221920"/>
    <s v="SO0599-PD0019"/>
    <s v="Treadmill"/>
    <s v="Gym &amp; Fitness"/>
    <s v="Treadmill"/>
    <n v="108"/>
    <x v="2"/>
  </r>
  <r>
    <s v="SO0599"/>
    <d v="2021-09-19T00:00:00"/>
    <s v="PD0018"/>
    <n v="109"/>
    <n v="0.19"/>
    <n v="46970280"/>
    <s v="SO0599-PD0018"/>
    <s v="Dumbell Set"/>
    <s v="Gym &amp; Fitness"/>
    <s v="Dumbell Set"/>
    <n v="109"/>
    <x v="2"/>
  </r>
  <r>
    <s v="SO0600"/>
    <d v="2021-09-23T00:00:00"/>
    <s v="PD0008"/>
    <n v="97"/>
    <n v="0.24"/>
    <n v="10984280"/>
    <s v="SO0600-PD0008"/>
    <s v="Sunglasses"/>
    <s v="Outdoors Sport"/>
    <s v="Sunglasses"/>
    <n v="97"/>
    <x v="3"/>
  </r>
  <r>
    <s v="SO0600"/>
    <d v="2021-09-23T00:00:00"/>
    <s v="PD0020"/>
    <n v="91"/>
    <n v="0.25"/>
    <n v="21908250"/>
    <s v="SO0600-PD0020"/>
    <s v="Heavy bag"/>
    <s v="Gym &amp; Fitness"/>
    <s v="Heavy bag"/>
    <n v="91"/>
    <x v="3"/>
  </r>
  <r>
    <s v="SO0601"/>
    <d v="2021-09-23T00:00:00"/>
    <s v="PD0018"/>
    <n v="82"/>
    <n v="0.22"/>
    <n v="34026720"/>
    <s v="SO0601-PD0018"/>
    <s v="Dumbell Set"/>
    <s v="Gym &amp; Fitness"/>
    <s v="Dumbell Set"/>
    <n v="82"/>
    <x v="0"/>
  </r>
  <r>
    <s v="SO0601"/>
    <d v="2021-09-23T00:00:00"/>
    <s v="PD0016"/>
    <n v="75"/>
    <n v="0.16"/>
    <n v="16821000"/>
    <s v="SO0601-PD0016"/>
    <s v="Pull Up Bar"/>
    <s v="Gym &amp; Fitness"/>
    <s v="Pull Up Bar"/>
    <n v="75"/>
    <x v="0"/>
  </r>
  <r>
    <s v="SO0602"/>
    <d v="2021-09-26T00:00:00"/>
    <s v="PD0015"/>
    <n v="110"/>
    <n v="0.2"/>
    <n v="11959200"/>
    <s v="SO0602-PD0015"/>
    <s v="Abs Roller"/>
    <s v="Gym &amp; Fitness"/>
    <s v="Abs Roller"/>
    <n v="110"/>
    <x v="1"/>
  </r>
  <r>
    <s v="SO0603"/>
    <d v="2021-09-26T00:00:00"/>
    <s v="PD0001"/>
    <n v="143"/>
    <n v="0.14000000000000001"/>
    <n v="30622020"/>
    <s v="SO0603-PD0001"/>
    <s v="1 Set Fishing Equipment"/>
    <s v="Fishing Equipment"/>
    <s v="1 Set Fishing Equipment"/>
    <n v="143"/>
    <x v="2"/>
  </r>
  <r>
    <s v="SO0603"/>
    <d v="2021-09-26T00:00:00"/>
    <s v="PD0006"/>
    <n v="105"/>
    <n v="0.2"/>
    <n v="17556000"/>
    <s v="SO0603-PD0006"/>
    <s v="1 set Golf Ball"/>
    <s v="Golf"/>
    <s v="1 set Golf Ball"/>
    <n v="105"/>
    <x v="2"/>
  </r>
  <r>
    <s v="SO0603"/>
    <d v="2021-09-26T00:00:00"/>
    <s v="PD0003"/>
    <n v="97"/>
    <n v="0.18"/>
    <n v="74051740"/>
    <s v="SO0603-PD0003"/>
    <s v="Stick Billiard"/>
    <s v="Billiard"/>
    <s v="Stick Billiard"/>
    <n v="97"/>
    <x v="2"/>
  </r>
  <r>
    <s v="SO0604"/>
    <d v="2021-10-01T00:00:00"/>
    <s v="PD0019"/>
    <n v="102"/>
    <n v="0.14000000000000001"/>
    <n v="223598280"/>
    <s v="SO0604-PD0019"/>
    <s v="Treadmill"/>
    <s v="Gym &amp; Fitness"/>
    <s v="Treadmill"/>
    <n v="102"/>
    <x v="0"/>
  </r>
  <r>
    <s v="SO0604"/>
    <d v="2021-10-01T00:00:00"/>
    <s v="PD0005"/>
    <n v="108"/>
    <n v="0.2"/>
    <n v="189648000"/>
    <s v="SO0604-PD0005"/>
    <s v="Stick Golf Wedge"/>
    <s v="Golf"/>
    <s v="Stick Golf Wedge"/>
    <n v="108"/>
    <x v="0"/>
  </r>
  <r>
    <s v="SO0605"/>
    <d v="2021-10-03T00:00:00"/>
    <s v="PD0013"/>
    <n v="91"/>
    <n v="0.09"/>
    <n v="39665990"/>
    <s v="SO0605-PD0013"/>
    <s v="1 Set Basketball"/>
    <s v="Basketball"/>
    <s v="1 Set Basketball"/>
    <n v="91"/>
    <x v="4"/>
  </r>
  <r>
    <s v="SO0605"/>
    <d v="2021-10-03T00:00:00"/>
    <s v="PD0004"/>
    <n v="29"/>
    <n v="0.1"/>
    <n v="5742000"/>
    <s v="SO0605-PD0004"/>
    <s v="Stick Billiard Bag"/>
    <s v="Billiard"/>
    <s v="Stick Billiard Bag"/>
    <n v="29"/>
    <x v="4"/>
  </r>
  <r>
    <s v="SO0605"/>
    <d v="2021-10-03T00:00:00"/>
    <s v="PD0011"/>
    <n v="138"/>
    <n v="0.25"/>
    <n v="244156500"/>
    <s v="SO0605-PD0011"/>
    <s v="Mountain Bike"/>
    <s v="Bicycle"/>
    <s v="Mountain Bike"/>
    <n v="138"/>
    <x v="4"/>
  </r>
  <r>
    <s v="SO0606"/>
    <d v="2021-10-03T00:00:00"/>
    <s v="PD0003"/>
    <n v="147"/>
    <n v="0.06"/>
    <n v="128645580"/>
    <s v="SO0606-PD0003"/>
    <s v="Stick Billiard"/>
    <s v="Billiard"/>
    <s v="Stick Billiard"/>
    <n v="147"/>
    <x v="1"/>
  </r>
  <r>
    <s v="SO0606"/>
    <d v="2021-10-03T00:00:00"/>
    <s v="PD0020"/>
    <n v="48"/>
    <n v="0.24"/>
    <n v="11710080"/>
    <s v="SO0606-PD0020"/>
    <s v="Heavy bag"/>
    <s v="Gym &amp; Fitness"/>
    <s v="Heavy bag"/>
    <n v="48"/>
    <x v="1"/>
  </r>
  <r>
    <s v="SO0607"/>
    <d v="2021-10-05T00:00:00"/>
    <s v="PD0010"/>
    <n v="86"/>
    <n v="0.17"/>
    <n v="23198500"/>
    <s v="SO0607-PD0010"/>
    <s v="Hiking Shoes"/>
    <s v="Hiking &amp; Camping"/>
    <s v="Hiking Shoes"/>
    <n v="86"/>
    <x v="4"/>
  </r>
  <r>
    <s v="SO0607"/>
    <d v="2021-10-05T00:00:00"/>
    <s v="PD0002"/>
    <n v="130"/>
    <n v="0.23"/>
    <n v="2002000"/>
    <s v="SO0607-PD0002"/>
    <s v="Fishing soft lure"/>
    <s v="Fishing Equipment"/>
    <s v="Fishing soft lure"/>
    <n v="130"/>
    <x v="4"/>
  </r>
  <r>
    <s v="SO0608"/>
    <d v="2021-10-06T00:00:00"/>
    <s v="PD0012"/>
    <n v="141"/>
    <n v="0.09"/>
    <n v="723540090"/>
    <s v="SO0608-PD0012"/>
    <s v="Road Bike"/>
    <s v="Bicycle"/>
    <s v="Road Bike"/>
    <n v="141"/>
    <x v="1"/>
  </r>
  <r>
    <s v="SO0609"/>
    <d v="2021-10-06T00:00:00"/>
    <s v="PD0004"/>
    <n v="106"/>
    <n v="0.16"/>
    <n v="19588800"/>
    <s v="SO0609-PD0004"/>
    <s v="Stick Billiard Bag"/>
    <s v="Billiard"/>
    <s v="Stick Billiard Bag"/>
    <n v="106"/>
    <x v="4"/>
  </r>
  <r>
    <s v="SO0609"/>
    <d v="2021-10-06T00:00:00"/>
    <s v="PD0007"/>
    <n v="42"/>
    <n v="0.06"/>
    <n v="126336000"/>
    <s v="SO0609-PD0007"/>
    <s v="Stick Golf Bag"/>
    <s v="Golf"/>
    <s v="Stick Golf Bag"/>
    <n v="42"/>
    <x v="4"/>
  </r>
  <r>
    <s v="SO0609"/>
    <d v="2021-10-06T00:00:00"/>
    <s v="PD0010"/>
    <n v="57"/>
    <n v="0.25"/>
    <n v="13893750"/>
    <s v="SO0609-PD0010"/>
    <s v="Hiking Shoes"/>
    <s v="Hiking &amp; Camping"/>
    <s v="Hiking Shoes"/>
    <n v="57"/>
    <x v="4"/>
  </r>
  <r>
    <s v="SO0609"/>
    <d v="2021-10-06T00:00:00"/>
    <s v="PD0014"/>
    <n v="73"/>
    <n v="0.24"/>
    <n v="14813160"/>
    <s v="SO0609-PD0014"/>
    <s v="1 Set Futsalball"/>
    <s v="Futsal"/>
    <s v="1 Set Futsalball"/>
    <n v="73"/>
    <x v="4"/>
  </r>
  <r>
    <s v="SO0609"/>
    <d v="2021-10-06T00:00:00"/>
    <s v="PD0016"/>
    <n v="125"/>
    <n v="0.1"/>
    <n v="30037500"/>
    <s v="SO0609-PD0016"/>
    <s v="Pull Up Bar"/>
    <s v="Gym &amp; Fitness"/>
    <s v="Pull Up Bar"/>
    <n v="125"/>
    <x v="4"/>
  </r>
  <r>
    <s v="SO0610"/>
    <d v="2021-10-07T00:00:00"/>
    <s v="PD0020"/>
    <n v="137"/>
    <n v="0.09"/>
    <n v="40019070"/>
    <s v="SO0610-PD0020"/>
    <s v="Heavy bag"/>
    <s v="Gym &amp; Fitness"/>
    <s v="Heavy bag"/>
    <n v="137"/>
    <x v="3"/>
  </r>
  <r>
    <s v="SO0610"/>
    <d v="2021-10-07T00:00:00"/>
    <s v="PD0002"/>
    <n v="127"/>
    <n v="0.11"/>
    <n v="2260600"/>
    <s v="SO0610-PD0002"/>
    <s v="Fishing soft lure"/>
    <s v="Fishing Equipment"/>
    <s v="Fishing soft lure"/>
    <n v="127"/>
    <x v="3"/>
  </r>
  <r>
    <s v="SO0610"/>
    <d v="2021-10-07T00:00:00"/>
    <s v="PD0018"/>
    <n v="106"/>
    <n v="0.06"/>
    <n v="53008480"/>
    <s v="SO0610-PD0018"/>
    <s v="Dumbell Set"/>
    <s v="Gym &amp; Fitness"/>
    <s v="Dumbell Set"/>
    <n v="106"/>
    <x v="3"/>
  </r>
  <r>
    <s v="SO0611"/>
    <d v="2021-10-09T00:00:00"/>
    <s v="PD0005"/>
    <n v="118"/>
    <n v="0.2"/>
    <n v="207208000"/>
    <s v="SO0611-PD0005"/>
    <s v="Stick Golf Wedge"/>
    <s v="Golf"/>
    <s v="Stick Golf Wedge"/>
    <n v="118"/>
    <x v="2"/>
  </r>
  <r>
    <s v="SO0611"/>
    <d v="2021-10-09T00:00:00"/>
    <s v="PD0007"/>
    <n v="139"/>
    <n v="0.23"/>
    <n v="342496000"/>
    <s v="SO0611-PD0007"/>
    <s v="Stick Golf Bag"/>
    <s v="Golf"/>
    <s v="Stick Golf Bag"/>
    <n v="139"/>
    <x v="2"/>
  </r>
  <r>
    <s v="SO0612"/>
    <d v="2021-10-10T00:00:00"/>
    <s v="PD0015"/>
    <n v="111"/>
    <n v="0.06"/>
    <n v="14179806"/>
    <s v="SO0612-PD0015"/>
    <s v="Abs Roller"/>
    <s v="Gym &amp; Fitness"/>
    <s v="Abs Roller"/>
    <n v="111"/>
    <x v="0"/>
  </r>
  <r>
    <s v="SO0612"/>
    <d v="2021-10-10T00:00:00"/>
    <s v="PD0020"/>
    <n v="97"/>
    <n v="0.12"/>
    <n v="27400560"/>
    <s v="SO0612-PD0020"/>
    <s v="Heavy bag"/>
    <s v="Gym &amp; Fitness"/>
    <s v="Heavy bag"/>
    <n v="97"/>
    <x v="0"/>
  </r>
  <r>
    <s v="SO0612"/>
    <d v="2021-10-10T00:00:00"/>
    <s v="PD0008"/>
    <n v="85"/>
    <n v="0.08"/>
    <n v="11651800"/>
    <s v="SO0612-PD0008"/>
    <s v="Sunglasses"/>
    <s v="Outdoors Sport"/>
    <s v="Sunglasses"/>
    <n v="85"/>
    <x v="0"/>
  </r>
  <r>
    <s v="SO0613"/>
    <d v="2021-10-10T00:00:00"/>
    <s v="PD0012"/>
    <n v="79"/>
    <n v="7.0000000000000007E-2"/>
    <n v="414297330"/>
    <s v="SO0613-PD0012"/>
    <s v="Road Bike"/>
    <s v="Bicycle"/>
    <s v="Road Bike"/>
    <n v="79"/>
    <x v="1"/>
  </r>
  <r>
    <s v="SO0613"/>
    <d v="2021-10-10T00:00:00"/>
    <s v="PD0011"/>
    <n v="98"/>
    <n v="0.11"/>
    <n v="205751980"/>
    <s v="SO0613-PD0011"/>
    <s v="Mountain Bike"/>
    <s v="Bicycle"/>
    <s v="Mountain Bike"/>
    <n v="98"/>
    <x v="1"/>
  </r>
  <r>
    <s v="SO0614"/>
    <d v="2021-10-11T00:00:00"/>
    <s v="PD0009"/>
    <n v="126"/>
    <n v="0.23"/>
    <n v="12515580"/>
    <s v="SO0614-PD0009"/>
    <s v="Tracking Pole"/>
    <s v="Hiking &amp; Camping"/>
    <s v="Tracking Pole"/>
    <n v="126"/>
    <x v="3"/>
  </r>
  <r>
    <s v="SO0614"/>
    <d v="2021-10-11T00:00:00"/>
    <s v="PD0020"/>
    <n v="36"/>
    <n v="0.18"/>
    <n v="9475920"/>
    <s v="SO0614-PD0020"/>
    <s v="Heavy bag"/>
    <s v="Gym &amp; Fitness"/>
    <s v="Heavy bag"/>
    <n v="36"/>
    <x v="3"/>
  </r>
  <r>
    <s v="SO0614"/>
    <d v="2021-10-11T00:00:00"/>
    <s v="PD0003"/>
    <n v="59"/>
    <n v="0.06"/>
    <n v="51633260"/>
    <s v="SO0614-PD0003"/>
    <s v="Stick Billiard"/>
    <s v="Billiard"/>
    <s v="Stick Billiard"/>
    <n v="59"/>
    <x v="3"/>
  </r>
  <r>
    <s v="SO0614"/>
    <d v="2021-10-11T00:00:00"/>
    <s v="PD0013"/>
    <n v="122"/>
    <n v="0.15"/>
    <n v="49672300"/>
    <s v="SO0614-PD0013"/>
    <s v="1 Set Basketball"/>
    <s v="Basketball"/>
    <s v="1 Set Basketball"/>
    <n v="122"/>
    <x v="3"/>
  </r>
  <r>
    <s v="SO0614"/>
    <d v="2021-10-11T00:00:00"/>
    <s v="PD0004"/>
    <n v="59"/>
    <n v="0.1"/>
    <n v="11682000"/>
    <s v="SO0614-PD0004"/>
    <s v="Stick Billiard Bag"/>
    <s v="Billiard"/>
    <s v="Stick Billiard Bag"/>
    <n v="59"/>
    <x v="3"/>
  </r>
  <r>
    <s v="SO0614"/>
    <d v="2021-10-11T00:00:00"/>
    <s v="PD0015"/>
    <n v="43"/>
    <n v="0.19"/>
    <n v="4733397"/>
    <s v="SO0614-PD0015"/>
    <s v="Abs Roller"/>
    <s v="Gym &amp; Fitness"/>
    <s v="Abs Roller"/>
    <n v="43"/>
    <x v="3"/>
  </r>
  <r>
    <s v="SO0614"/>
    <d v="2021-10-11T00:00:00"/>
    <s v="PD0016"/>
    <n v="67"/>
    <n v="0.21"/>
    <n v="14132310"/>
    <s v="SO0614-PD0016"/>
    <s v="Pull Up Bar"/>
    <s v="Gym &amp; Fitness"/>
    <s v="Pull Up Bar"/>
    <n v="67"/>
    <x v="3"/>
  </r>
  <r>
    <s v="SO0616"/>
    <d v="2021-10-12T00:00:00"/>
    <s v="PD0009"/>
    <n v="130"/>
    <n v="0.15"/>
    <n v="14254500"/>
    <s v="SO0616-PD0009"/>
    <s v="Tracking Pole"/>
    <s v="Hiking &amp; Camping"/>
    <s v="Tracking Pole"/>
    <n v="130"/>
    <x v="2"/>
  </r>
  <r>
    <s v="SO0616"/>
    <d v="2021-10-12T00:00:00"/>
    <s v="PD0005"/>
    <n v="67"/>
    <n v="0.1"/>
    <n v="132358500"/>
    <s v="SO0616-PD0005"/>
    <s v="Stick Golf Wedge"/>
    <s v="Golf"/>
    <s v="Stick Golf Wedge"/>
    <n v="67"/>
    <x v="2"/>
  </r>
  <r>
    <s v="SO0616"/>
    <d v="2021-10-12T00:00:00"/>
    <s v="PD0006"/>
    <n v="111"/>
    <n v="0.2"/>
    <n v="18559200"/>
    <s v="SO0616-PD0006"/>
    <s v="1 set Golf Ball"/>
    <s v="Golf"/>
    <s v="1 set Golf Ball"/>
    <n v="111"/>
    <x v="2"/>
  </r>
  <r>
    <s v="SO0617"/>
    <d v="2021-10-13T00:00:00"/>
    <s v="PD0009"/>
    <n v="147"/>
    <n v="0.19"/>
    <n v="15360030.000000002"/>
    <s v="SO0617-PD0009"/>
    <s v="Tracking Pole"/>
    <s v="Hiking &amp; Camping"/>
    <s v="Tracking Pole"/>
    <n v="147"/>
    <x v="4"/>
  </r>
  <r>
    <s v="SO0617"/>
    <d v="2021-10-13T00:00:00"/>
    <s v="PD0020"/>
    <n v="91"/>
    <n v="0.23"/>
    <n v="22492470"/>
    <s v="SO0617-PD0020"/>
    <s v="Heavy bag"/>
    <s v="Gym &amp; Fitness"/>
    <s v="Heavy bag"/>
    <n v="91"/>
    <x v="4"/>
  </r>
  <r>
    <s v="SO0618"/>
    <d v="2021-10-13T00:00:00"/>
    <s v="PD0002"/>
    <n v="150"/>
    <n v="0.25"/>
    <n v="2250000"/>
    <s v="SO0618-PD0002"/>
    <s v="Fishing soft lure"/>
    <s v="Fishing Equipment"/>
    <s v="Fishing soft lure"/>
    <n v="150"/>
    <x v="2"/>
  </r>
  <r>
    <s v="SO0618"/>
    <d v="2021-10-13T00:00:00"/>
    <s v="PD0007"/>
    <n v="143"/>
    <n v="0.06"/>
    <n v="430144000"/>
    <s v="SO0618-PD0007"/>
    <s v="Stick Golf Bag"/>
    <s v="Golf"/>
    <s v="Stick Golf Bag"/>
    <n v="143"/>
    <x v="2"/>
  </r>
  <r>
    <s v="SO0619"/>
    <d v="2021-10-13T00:00:00"/>
    <s v="PD0016"/>
    <n v="94"/>
    <n v="0.14000000000000001"/>
    <n v="21584280"/>
    <s v="SO0619-PD0016"/>
    <s v="Pull Up Bar"/>
    <s v="Gym &amp; Fitness"/>
    <s v="Pull Up Bar"/>
    <n v="94"/>
    <x v="2"/>
  </r>
  <r>
    <s v="SO0622"/>
    <d v="2021-10-14T00:00:00"/>
    <s v="PD0017"/>
    <n v="103"/>
    <n v="0.24"/>
    <n v="207442000"/>
    <s v="SO0622-PD0017"/>
    <s v="Bench Press"/>
    <s v="Gym &amp; Fitness"/>
    <s v="Bench Press"/>
    <n v="103"/>
    <x v="0"/>
  </r>
  <r>
    <s v="SO0623"/>
    <d v="2021-10-15T00:00:00"/>
    <s v="PD0019"/>
    <n v="135"/>
    <n v="0.05"/>
    <n v="326909250"/>
    <s v="SO0623-PD0019"/>
    <s v="Treadmill"/>
    <s v="Gym &amp; Fitness"/>
    <s v="Treadmill"/>
    <n v="135"/>
    <x v="4"/>
  </r>
  <r>
    <s v="SO0623"/>
    <d v="2021-10-15T00:00:00"/>
    <s v="PD0004"/>
    <n v="42"/>
    <n v="0.2"/>
    <n v="7392000"/>
    <s v="SO0623-PD0004"/>
    <s v="Stick Billiard Bag"/>
    <s v="Billiard"/>
    <s v="Stick Billiard Bag"/>
    <n v="42"/>
    <x v="4"/>
  </r>
  <r>
    <s v="SO0624"/>
    <d v="2021-10-17T00:00:00"/>
    <s v="PD0006"/>
    <n v="75"/>
    <n v="0.09"/>
    <n v="14264250"/>
    <s v="SO0624-PD0006"/>
    <s v="1 set Golf Ball"/>
    <s v="Golf"/>
    <s v="1 set Golf Ball"/>
    <n v="75"/>
    <x v="0"/>
  </r>
  <r>
    <s v="SO0624"/>
    <d v="2021-10-17T00:00:00"/>
    <s v="PD0020"/>
    <n v="100"/>
    <n v="0.17"/>
    <n v="26643000"/>
    <s v="SO0624-PD0020"/>
    <s v="Heavy bag"/>
    <s v="Gym &amp; Fitness"/>
    <s v="Heavy bag"/>
    <n v="100"/>
    <x v="0"/>
  </r>
  <r>
    <s v="SO0624"/>
    <d v="2021-10-17T00:00:00"/>
    <s v="PD0012"/>
    <n v="49"/>
    <n v="0.18"/>
    <n v="226575020.00000003"/>
    <s v="SO0624-PD0012"/>
    <s v="Road Bike"/>
    <s v="Bicycle"/>
    <s v="Road Bike"/>
    <n v="49"/>
    <x v="0"/>
  </r>
  <r>
    <s v="SO0625"/>
    <d v="2021-10-20T00:00:00"/>
    <s v="PD0017"/>
    <n v="48"/>
    <n v="0.16"/>
    <n v="106848000"/>
    <s v="SO0625-PD0017"/>
    <s v="Bench Press"/>
    <s v="Gym &amp; Fitness"/>
    <s v="Bench Press"/>
    <n v="48"/>
    <x v="0"/>
  </r>
  <r>
    <s v="SO0625"/>
    <d v="2021-10-20T00:00:00"/>
    <s v="PD0009"/>
    <n v="84"/>
    <n v="0.25"/>
    <n v="8127000"/>
    <s v="SO0625-PD0009"/>
    <s v="Tracking Pole"/>
    <s v="Hiking &amp; Camping"/>
    <s v="Tracking Pole"/>
    <n v="84"/>
    <x v="0"/>
  </r>
  <r>
    <s v="SO0625"/>
    <d v="2021-10-20T00:00:00"/>
    <s v="PD0006"/>
    <n v="75"/>
    <n v="7.0000000000000007E-2"/>
    <n v="14577749.999999998"/>
    <s v="SO0625-PD0006"/>
    <s v="1 set Golf Ball"/>
    <s v="Golf"/>
    <s v="1 set Golf Ball"/>
    <n v="75"/>
    <x v="0"/>
  </r>
  <r>
    <s v="SO0625"/>
    <d v="2021-10-20T00:00:00"/>
    <s v="PD0010"/>
    <n v="142"/>
    <n v="0.12"/>
    <n v="40612000"/>
    <s v="SO0625-PD0010"/>
    <s v="Hiking Shoes"/>
    <s v="Hiking &amp; Camping"/>
    <s v="Hiking Shoes"/>
    <n v="142"/>
    <x v="0"/>
  </r>
  <r>
    <s v="SO0626"/>
    <d v="2021-10-22T00:00:00"/>
    <s v="PD0008"/>
    <n v="147"/>
    <n v="0.22"/>
    <n v="17084340"/>
    <s v="SO0626-PD0008"/>
    <s v="Sunglasses"/>
    <s v="Outdoors Sport"/>
    <s v="Sunglasses"/>
    <n v="147"/>
    <x v="4"/>
  </r>
  <r>
    <s v="SO0626"/>
    <d v="2021-10-22T00:00:00"/>
    <s v="PD0007"/>
    <n v="122"/>
    <n v="0.06"/>
    <n v="366976000"/>
    <s v="SO0626-PD0007"/>
    <s v="Stick Golf Bag"/>
    <s v="Golf"/>
    <s v="Stick Golf Bag"/>
    <n v="122"/>
    <x v="4"/>
  </r>
  <r>
    <s v="SO0626"/>
    <d v="2021-10-22T00:00:00"/>
    <s v="PD0003"/>
    <n v="123"/>
    <n v="0.12"/>
    <n v="100771440"/>
    <s v="SO0626-PD0003"/>
    <s v="Stick Billiard"/>
    <s v="Billiard"/>
    <s v="Stick Billiard"/>
    <n v="123"/>
    <x v="4"/>
  </r>
  <r>
    <s v="SO0626"/>
    <d v="2021-10-22T00:00:00"/>
    <s v="PD0004"/>
    <n v="135"/>
    <n v="0.14000000000000001"/>
    <n v="25542000"/>
    <s v="SO0626-PD0004"/>
    <s v="Stick Billiard Bag"/>
    <s v="Billiard"/>
    <s v="Stick Billiard Bag"/>
    <n v="135"/>
    <x v="4"/>
  </r>
  <r>
    <s v="SO0627"/>
    <d v="2021-10-24T00:00:00"/>
    <s v="PD0016"/>
    <n v="138"/>
    <n v="0.12"/>
    <n v="32424480"/>
    <s v="SO0627-PD0016"/>
    <s v="Pull Up Bar"/>
    <s v="Gym &amp; Fitness"/>
    <s v="Pull Up Bar"/>
    <n v="138"/>
    <x v="3"/>
  </r>
  <r>
    <s v="SO0627"/>
    <d v="2021-10-24T00:00:00"/>
    <s v="PD0017"/>
    <n v="84"/>
    <n v="0.24"/>
    <n v="169176000"/>
    <s v="SO0627-PD0017"/>
    <s v="Bench Press"/>
    <s v="Gym &amp; Fitness"/>
    <s v="Bench Press"/>
    <n v="84"/>
    <x v="3"/>
  </r>
  <r>
    <s v="SO0627"/>
    <d v="2021-10-24T00:00:00"/>
    <s v="PD0003"/>
    <n v="98"/>
    <n v="0.05"/>
    <n v="86676100"/>
    <s v="SO0627-PD0003"/>
    <s v="Stick Billiard"/>
    <s v="Billiard"/>
    <s v="Stick Billiard"/>
    <n v="98"/>
    <x v="3"/>
  </r>
  <r>
    <s v="SO0627"/>
    <d v="2021-10-24T00:00:00"/>
    <s v="PD0013"/>
    <n v="52"/>
    <n v="0.2"/>
    <n v="19926400"/>
    <s v="SO0627-PD0013"/>
    <s v="1 Set Basketball"/>
    <s v="Basketball"/>
    <s v="1 Set Basketball"/>
    <n v="52"/>
    <x v="3"/>
  </r>
  <r>
    <s v="SO0628"/>
    <d v="2021-10-25T00:00:00"/>
    <s v="PD0014"/>
    <n v="114"/>
    <n v="0.05"/>
    <n v="28916100"/>
    <s v="SO0628-PD0014"/>
    <s v="1 Set Futsalball"/>
    <s v="Futsal"/>
    <s v="1 Set Futsalball"/>
    <n v="114"/>
    <x v="0"/>
  </r>
  <r>
    <s v="SO0628"/>
    <d v="2021-10-25T00:00:00"/>
    <s v="PD0007"/>
    <n v="35"/>
    <n v="0.09"/>
    <n v="101920000"/>
    <s v="SO0628-PD0007"/>
    <s v="Stick Golf Bag"/>
    <s v="Golf"/>
    <s v="Stick Golf Bag"/>
    <n v="35"/>
    <x v="0"/>
  </r>
  <r>
    <s v="SO0628"/>
    <d v="2021-10-25T00:00:00"/>
    <s v="PD0019"/>
    <n v="118"/>
    <n v="0.16"/>
    <n v="252656880"/>
    <s v="SO0628-PD0019"/>
    <s v="Treadmill"/>
    <s v="Gym &amp; Fitness"/>
    <s v="Treadmill"/>
    <n v="118"/>
    <x v="0"/>
  </r>
  <r>
    <s v="SO0629"/>
    <d v="2021-10-29T00:00:00"/>
    <s v="PD0015"/>
    <n v="148"/>
    <n v="0.17"/>
    <n v="16693956"/>
    <s v="SO0629-PD0015"/>
    <s v="Abs Roller"/>
    <s v="Gym &amp; Fitness"/>
    <s v="Abs Roller"/>
    <n v="148"/>
    <x v="1"/>
  </r>
  <r>
    <s v="SO0629"/>
    <d v="2021-10-29T00:00:00"/>
    <s v="PD0019"/>
    <n v="104"/>
    <n v="0.21"/>
    <n v="209425840"/>
    <s v="SO0629-PD0019"/>
    <s v="Treadmill"/>
    <s v="Gym &amp; Fitness"/>
    <s v="Treadmill"/>
    <n v="104"/>
    <x v="1"/>
  </r>
  <r>
    <s v="SO0629"/>
    <d v="2021-10-29T00:00:00"/>
    <s v="PD0006"/>
    <n v="59"/>
    <n v="0.08"/>
    <n v="11344520"/>
    <s v="SO0629-PD0006"/>
    <s v="1 set Golf Ball"/>
    <s v="Golf"/>
    <s v="1 set Golf Ball"/>
    <n v="59"/>
    <x v="1"/>
  </r>
  <r>
    <s v="SO0630"/>
    <d v="2021-10-31T00:00:00"/>
    <s v="PD0007"/>
    <n v="27"/>
    <n v="0.18"/>
    <n v="70848000"/>
    <s v="SO0630-PD0007"/>
    <s v="Stick Golf Bag"/>
    <s v="Golf"/>
    <s v="Stick Golf Bag"/>
    <n v="27"/>
    <x v="4"/>
  </r>
  <r>
    <s v="SO0630"/>
    <d v="2021-10-31T00:00:00"/>
    <s v="PD0018"/>
    <n v="150"/>
    <n v="0.06"/>
    <n v="75012000"/>
    <s v="SO0630-PD0018"/>
    <s v="Dumbell Set"/>
    <s v="Gym &amp; Fitness"/>
    <s v="Dumbell Set"/>
    <n v="150"/>
    <x v="4"/>
  </r>
  <r>
    <s v="SO0630"/>
    <d v="2021-10-31T00:00:00"/>
    <s v="PD0001"/>
    <n v="36"/>
    <n v="0.12"/>
    <n v="7888320"/>
    <s v="SO0630-PD0001"/>
    <s v="1 Set Fishing Equipment"/>
    <s v="Fishing Equipment"/>
    <s v="1 Set Fishing Equipment"/>
    <n v="36"/>
    <x v="4"/>
  </r>
  <r>
    <s v="SO0631"/>
    <d v="2021-11-01T00:00:00"/>
    <s v="PD0006"/>
    <n v="99"/>
    <n v="0.23"/>
    <n v="15932070"/>
    <s v="SO0631-PD0006"/>
    <s v="1 set Golf Ball"/>
    <s v="Golf"/>
    <s v="1 set Golf Ball"/>
    <n v="99"/>
    <x v="2"/>
  </r>
  <r>
    <s v="SO0631"/>
    <d v="2021-11-01T00:00:00"/>
    <s v="PD0019"/>
    <n v="61"/>
    <n v="0.19"/>
    <n v="125946090.00000001"/>
    <s v="SO0631-PD0019"/>
    <s v="Treadmill"/>
    <s v="Gym &amp; Fitness"/>
    <s v="Treadmill"/>
    <n v="61"/>
    <x v="2"/>
  </r>
  <r>
    <s v="SO0631"/>
    <d v="2021-11-01T00:00:00"/>
    <s v="PD0003"/>
    <n v="56"/>
    <n v="0.17"/>
    <n v="43272880"/>
    <s v="SO0631-PD0003"/>
    <s v="Stick Billiard"/>
    <s v="Billiard"/>
    <s v="Stick Billiard"/>
    <n v="56"/>
    <x v="2"/>
  </r>
  <r>
    <s v="SO0632"/>
    <d v="2021-11-03T00:00:00"/>
    <s v="PD0014"/>
    <n v="68"/>
    <n v="0.14000000000000001"/>
    <n v="15614160"/>
    <s v="SO0632-PD0014"/>
    <s v="1 Set Futsalball"/>
    <s v="Futsal"/>
    <s v="1 Set Futsalball"/>
    <n v="68"/>
    <x v="3"/>
  </r>
  <r>
    <s v="SO0632"/>
    <d v="2021-11-03T00:00:00"/>
    <s v="PD0019"/>
    <n v="66"/>
    <n v="0.08"/>
    <n v="154775280"/>
    <s v="SO0632-PD0019"/>
    <s v="Treadmill"/>
    <s v="Gym &amp; Fitness"/>
    <s v="Treadmill"/>
    <n v="66"/>
    <x v="3"/>
  </r>
  <r>
    <s v="SO0633"/>
    <d v="2021-11-04T00:00:00"/>
    <s v="PD0007"/>
    <n v="147"/>
    <n v="0.09"/>
    <n v="428064000"/>
    <s v="SO0633-PD0007"/>
    <s v="Stick Golf Bag"/>
    <s v="Golf"/>
    <s v="Stick Golf Bag"/>
    <n v="147"/>
    <x v="0"/>
  </r>
  <r>
    <s v="SO0633"/>
    <d v="2021-11-04T00:00:00"/>
    <s v="PD0012"/>
    <n v="77"/>
    <n v="0.06"/>
    <n v="408150820"/>
    <s v="SO0633-PD0012"/>
    <s v="Road Bike"/>
    <s v="Bicycle"/>
    <s v="Road Bike"/>
    <n v="77"/>
    <x v="0"/>
  </r>
  <r>
    <s v="SO0633"/>
    <d v="2021-11-04T00:00:00"/>
    <s v="PD0008"/>
    <n v="84"/>
    <n v="0.11"/>
    <n v="11139240"/>
    <s v="SO0633-PD0008"/>
    <s v="Sunglasses"/>
    <s v="Outdoors Sport"/>
    <s v="Sunglasses"/>
    <n v="84"/>
    <x v="0"/>
  </r>
  <r>
    <s v="SO0634"/>
    <d v="2021-11-04T00:00:00"/>
    <s v="PD0015"/>
    <n v="90"/>
    <n v="0.15"/>
    <n v="10396350"/>
    <s v="SO0634-PD0015"/>
    <s v="Abs Roller"/>
    <s v="Gym &amp; Fitness"/>
    <s v="Abs Roller"/>
    <n v="90"/>
    <x v="4"/>
  </r>
  <r>
    <s v="SO0634"/>
    <d v="2021-11-04T00:00:00"/>
    <s v="PD0014"/>
    <n v="74"/>
    <n v="0.15"/>
    <n v="16794300"/>
    <s v="SO0634-PD0014"/>
    <s v="1 Set Futsalball"/>
    <s v="Futsal"/>
    <s v="1 Set Futsalball"/>
    <n v="74"/>
    <x v="4"/>
  </r>
  <r>
    <s v="SO0635"/>
    <d v="2021-11-07T00:00:00"/>
    <s v="PD0005"/>
    <n v="52"/>
    <n v="0.15"/>
    <n v="97019000"/>
    <s v="SO0635-PD0005"/>
    <s v="Stick Golf Wedge"/>
    <s v="Golf"/>
    <s v="Stick Golf Wedge"/>
    <n v="52"/>
    <x v="2"/>
  </r>
  <r>
    <s v="SO0635"/>
    <d v="2021-11-07T00:00:00"/>
    <s v="PD0018"/>
    <n v="97"/>
    <n v="0.11"/>
    <n v="45927560"/>
    <s v="SO0635-PD0018"/>
    <s v="Dumbell Set"/>
    <s v="Gym &amp; Fitness"/>
    <s v="Dumbell Set"/>
    <n v="97"/>
    <x v="2"/>
  </r>
  <r>
    <s v="SO0635"/>
    <d v="2021-11-07T00:00:00"/>
    <s v="PD0007"/>
    <n v="70"/>
    <n v="0.23"/>
    <n v="172480000"/>
    <s v="SO0635-PD0007"/>
    <s v="Stick Golf Bag"/>
    <s v="Golf"/>
    <s v="Stick Golf Bag"/>
    <n v="70"/>
    <x v="2"/>
  </r>
  <r>
    <s v="SO0635"/>
    <d v="2021-11-07T00:00:00"/>
    <s v="PD0002"/>
    <n v="128"/>
    <n v="0.12"/>
    <n v="2252800"/>
    <s v="SO0635-PD0002"/>
    <s v="Fishing soft lure"/>
    <s v="Fishing Equipment"/>
    <s v="Fishing soft lure"/>
    <n v="128"/>
    <x v="2"/>
  </r>
  <r>
    <s v="SO0635"/>
    <d v="2021-11-07T00:00:00"/>
    <s v="PD0001"/>
    <n v="85"/>
    <n v="0.06"/>
    <n v="19895100"/>
    <s v="SO0635-PD0001"/>
    <s v="1 Set Fishing Equipment"/>
    <s v="Fishing Equipment"/>
    <s v="1 Set Fishing Equipment"/>
    <n v="85"/>
    <x v="2"/>
  </r>
  <r>
    <s v="SO0635"/>
    <d v="2021-11-07T00:00:00"/>
    <s v="PD0009"/>
    <n v="37"/>
    <n v="0.21"/>
    <n v="3770670"/>
    <s v="SO0635-PD0009"/>
    <s v="Tracking Pole"/>
    <s v="Hiking &amp; Camping"/>
    <s v="Tracking Pole"/>
    <n v="37"/>
    <x v="2"/>
  </r>
  <r>
    <s v="SO0636"/>
    <d v="2021-11-08T00:00:00"/>
    <s v="PD0011"/>
    <n v="144"/>
    <n v="0.24"/>
    <n v="258168960"/>
    <s v="SO0636-PD0011"/>
    <s v="Mountain Bike"/>
    <s v="Bicycle"/>
    <s v="Mountain Bike"/>
    <n v="144"/>
    <x v="4"/>
  </r>
  <r>
    <s v="SO0636"/>
    <d v="2021-11-08T00:00:00"/>
    <s v="PD0018"/>
    <n v="95"/>
    <n v="0.19"/>
    <n v="40937400"/>
    <s v="SO0636-PD0018"/>
    <s v="Dumbell Set"/>
    <s v="Gym &amp; Fitness"/>
    <s v="Dumbell Set"/>
    <n v="95"/>
    <x v="4"/>
  </r>
  <r>
    <s v="SO0637"/>
    <d v="2021-11-10T00:00:00"/>
    <s v="PD0017"/>
    <n v="35"/>
    <n v="0.14000000000000001"/>
    <n v="79765000"/>
    <s v="SO0637-PD0017"/>
    <s v="Bench Press"/>
    <s v="Gym &amp; Fitness"/>
    <s v="Bench Press"/>
    <n v="35"/>
    <x v="1"/>
  </r>
  <r>
    <s v="SO0637"/>
    <d v="2021-11-10T00:00:00"/>
    <s v="PD0006"/>
    <n v="73"/>
    <n v="0.05"/>
    <n v="14494150"/>
    <s v="SO0637-PD0006"/>
    <s v="1 set Golf Ball"/>
    <s v="Golf"/>
    <s v="1 set Golf Ball"/>
    <n v="73"/>
    <x v="1"/>
  </r>
  <r>
    <s v="SO0637"/>
    <d v="2021-11-10T00:00:00"/>
    <s v="PD0001"/>
    <n v="34"/>
    <n v="0.22"/>
    <n v="6603480"/>
    <s v="SO0637-PD0001"/>
    <s v="1 Set Fishing Equipment"/>
    <s v="Fishing Equipment"/>
    <s v="1 Set Fishing Equipment"/>
    <n v="34"/>
    <x v="1"/>
  </r>
  <r>
    <s v="SO0638"/>
    <d v="2021-11-10T00:00:00"/>
    <s v="PD0008"/>
    <n v="132"/>
    <n v="0.08"/>
    <n v="18094560"/>
    <s v="SO0638-PD0008"/>
    <s v="Sunglasses"/>
    <s v="Outdoors Sport"/>
    <s v="Sunglasses"/>
    <n v="132"/>
    <x v="2"/>
  </r>
  <r>
    <s v="SO0638"/>
    <d v="2021-11-10T00:00:00"/>
    <s v="PD0015"/>
    <n v="128"/>
    <n v="0.24"/>
    <n v="13220352"/>
    <s v="SO0638-PD0015"/>
    <s v="Abs Roller"/>
    <s v="Gym &amp; Fitness"/>
    <s v="Abs Roller"/>
    <n v="128"/>
    <x v="2"/>
  </r>
  <r>
    <s v="SO0638"/>
    <d v="2021-11-10T00:00:00"/>
    <s v="PD0014"/>
    <n v="132"/>
    <n v="0.14000000000000001"/>
    <n v="30309840"/>
    <s v="SO0638-PD0014"/>
    <s v="1 Set Futsalball"/>
    <s v="Futsal"/>
    <s v="1 Set Futsalball"/>
    <n v="132"/>
    <x v="2"/>
  </r>
  <r>
    <s v="SO0639"/>
    <d v="2021-11-11T00:00:00"/>
    <s v="PD0005"/>
    <n v="68"/>
    <n v="0.14000000000000001"/>
    <n v="128363600"/>
    <s v="SO0639-PD0005"/>
    <s v="Stick Golf Wedge"/>
    <s v="Golf"/>
    <s v="Stick Golf Wedge"/>
    <n v="68"/>
    <x v="0"/>
  </r>
  <r>
    <s v="SO0639"/>
    <d v="2021-11-11T00:00:00"/>
    <s v="PD0002"/>
    <n v="138"/>
    <n v="0.06"/>
    <n v="2594400"/>
    <s v="SO0639-PD0002"/>
    <s v="Fishing soft lure"/>
    <s v="Fishing Equipment"/>
    <s v="Fishing soft lure"/>
    <n v="138"/>
    <x v="0"/>
  </r>
  <r>
    <s v="SO0639"/>
    <d v="2021-11-11T00:00:00"/>
    <s v="PD0006"/>
    <n v="34"/>
    <n v="0.2"/>
    <n v="5684800"/>
    <s v="SO0639-PD0006"/>
    <s v="1 set Golf Ball"/>
    <s v="Golf"/>
    <s v="1 set Golf Ball"/>
    <n v="34"/>
    <x v="0"/>
  </r>
  <r>
    <s v="SO0639"/>
    <d v="2021-11-11T00:00:00"/>
    <s v="PD0010"/>
    <n v="92"/>
    <n v="0.21"/>
    <n v="23621000"/>
    <s v="SO0639-PD0010"/>
    <s v="Hiking Shoes"/>
    <s v="Hiking &amp; Camping"/>
    <s v="Hiking Shoes"/>
    <n v="92"/>
    <x v="0"/>
  </r>
  <r>
    <s v="SO0640"/>
    <d v="2021-11-12T00:00:00"/>
    <s v="PD0003"/>
    <n v="124"/>
    <n v="0.23"/>
    <n v="88891880"/>
    <s v="SO0640-PD0003"/>
    <s v="Stick Billiard"/>
    <s v="Billiard"/>
    <s v="Stick Billiard"/>
    <n v="124"/>
    <x v="4"/>
  </r>
  <r>
    <s v="SO0640"/>
    <d v="2021-11-12T00:00:00"/>
    <s v="PD0012"/>
    <n v="61"/>
    <n v="0.16"/>
    <n v="288942360"/>
    <s v="SO0640-PD0012"/>
    <s v="Road Bike"/>
    <s v="Bicycle"/>
    <s v="Road Bike"/>
    <n v="61"/>
    <x v="4"/>
  </r>
  <r>
    <s v="SO0641"/>
    <d v="2021-11-13T00:00:00"/>
    <s v="PD0004"/>
    <n v="47"/>
    <n v="0.06"/>
    <n v="9719600"/>
    <s v="SO0641-PD0004"/>
    <s v="Stick Billiard Bag"/>
    <s v="Billiard"/>
    <s v="Stick Billiard Bag"/>
    <n v="47"/>
    <x v="3"/>
  </r>
  <r>
    <s v="SO0641"/>
    <d v="2021-11-13T00:00:00"/>
    <s v="PD0009"/>
    <n v="113"/>
    <n v="0.14000000000000001"/>
    <n v="12536220"/>
    <s v="SO0641-PD0009"/>
    <s v="Tracking Pole"/>
    <s v="Hiking &amp; Camping"/>
    <s v="Tracking Pole"/>
    <n v="113"/>
    <x v="3"/>
  </r>
  <r>
    <s v="SO0641"/>
    <d v="2021-11-13T00:00:00"/>
    <s v="PD0001"/>
    <n v="27"/>
    <n v="0.14000000000000001"/>
    <n v="5781780"/>
    <s v="SO0641-PD0001"/>
    <s v="1 Set Fishing Equipment"/>
    <s v="Fishing Equipment"/>
    <s v="1 Set Fishing Equipment"/>
    <n v="27"/>
    <x v="3"/>
  </r>
  <r>
    <s v="SO0642"/>
    <d v="2021-11-13T00:00:00"/>
    <s v="PD0015"/>
    <n v="41"/>
    <n v="0.05"/>
    <n v="5293305"/>
    <s v="SO0642-PD0015"/>
    <s v="Abs Roller"/>
    <s v="Gym &amp; Fitness"/>
    <s v="Abs Roller"/>
    <n v="41"/>
    <x v="1"/>
  </r>
  <r>
    <s v="SO0642"/>
    <d v="2021-11-13T00:00:00"/>
    <s v="PD0002"/>
    <n v="48"/>
    <n v="0.19"/>
    <n v="777600"/>
    <s v="SO0642-PD0002"/>
    <s v="Fishing soft lure"/>
    <s v="Fishing Equipment"/>
    <s v="Fishing soft lure"/>
    <n v="48"/>
    <x v="1"/>
  </r>
  <r>
    <s v="SO0643"/>
    <d v="2021-11-14T00:00:00"/>
    <s v="PD0006"/>
    <n v="94"/>
    <n v="0.12"/>
    <n v="17288480"/>
    <s v="SO0643-PD0006"/>
    <s v="1 set Golf Ball"/>
    <s v="Golf"/>
    <s v="1 set Golf Ball"/>
    <n v="94"/>
    <x v="0"/>
  </r>
  <r>
    <s v="SO0643"/>
    <d v="2021-11-14T00:00:00"/>
    <s v="PD0001"/>
    <n v="26"/>
    <n v="0.18"/>
    <n v="5308680"/>
    <s v="SO0643-PD0001"/>
    <s v="1 Set Fishing Equipment"/>
    <s v="Fishing Equipment"/>
    <s v="1 Set Fishing Equipment"/>
    <n v="26"/>
    <x v="0"/>
  </r>
  <r>
    <s v="SO0643"/>
    <d v="2021-11-14T00:00:00"/>
    <s v="PD0016"/>
    <n v="73"/>
    <n v="0.12"/>
    <n v="17152080"/>
    <s v="SO0643-PD0016"/>
    <s v="Pull Up Bar"/>
    <s v="Gym &amp; Fitness"/>
    <s v="Pull Up Bar"/>
    <n v="73"/>
    <x v="0"/>
  </r>
  <r>
    <s v="SO0643"/>
    <d v="2021-11-14T00:00:00"/>
    <s v="PD0007"/>
    <n v="131"/>
    <n v="0.17"/>
    <n v="347936000"/>
    <s v="SO0643-PD0007"/>
    <s v="Stick Golf Bag"/>
    <s v="Golf"/>
    <s v="Stick Golf Bag"/>
    <n v="131"/>
    <x v="0"/>
  </r>
  <r>
    <s v="SO0643"/>
    <d v="2021-11-14T00:00:00"/>
    <s v="PD0003"/>
    <n v="105"/>
    <n v="0.09"/>
    <n v="88957050"/>
    <s v="SO0643-PD0003"/>
    <s v="Stick Billiard"/>
    <s v="Billiard"/>
    <s v="Stick Billiard"/>
    <n v="105"/>
    <x v="0"/>
  </r>
  <r>
    <s v="SO0643"/>
    <d v="2021-11-14T00:00:00"/>
    <s v="PD0004"/>
    <n v="140"/>
    <n v="0.23"/>
    <n v="23716000"/>
    <s v="SO0643-PD0004"/>
    <s v="Stick Billiard Bag"/>
    <s v="Billiard"/>
    <s v="Stick Billiard Bag"/>
    <n v="140"/>
    <x v="0"/>
  </r>
  <r>
    <s v="SO0643"/>
    <d v="2021-11-14T00:00:00"/>
    <s v="PD0002"/>
    <n v="32"/>
    <n v="0.21"/>
    <n v="505600"/>
    <s v="SO0643-PD0002"/>
    <s v="Fishing soft lure"/>
    <s v="Fishing Equipment"/>
    <s v="Fishing soft lure"/>
    <n v="32"/>
    <x v="0"/>
  </r>
  <r>
    <s v="SO0644"/>
    <d v="2021-11-16T00:00:00"/>
    <s v="PD0008"/>
    <n v="102"/>
    <n v="0.16"/>
    <n v="12766320"/>
    <s v="SO0644-PD0008"/>
    <s v="Sunglasses"/>
    <s v="Outdoors Sport"/>
    <s v="Sunglasses"/>
    <n v="102"/>
    <x v="1"/>
  </r>
  <r>
    <s v="SO0644"/>
    <d v="2021-11-16T00:00:00"/>
    <s v="PD0004"/>
    <n v="74"/>
    <n v="0.23"/>
    <n v="12535600"/>
    <s v="SO0644-PD0004"/>
    <s v="Stick Billiard Bag"/>
    <s v="Billiard"/>
    <s v="Stick Billiard Bag"/>
    <n v="74"/>
    <x v="1"/>
  </r>
  <r>
    <s v="SO0645"/>
    <d v="2021-11-17T00:00:00"/>
    <s v="PD0019"/>
    <n v="69"/>
    <n v="0.09"/>
    <n v="160051710"/>
    <s v="SO0645-PD0019"/>
    <s v="Treadmill"/>
    <s v="Gym &amp; Fitness"/>
    <s v="Treadmill"/>
    <n v="69"/>
    <x v="0"/>
  </r>
  <r>
    <s v="SO0646"/>
    <d v="2021-11-17T00:00:00"/>
    <s v="PD0008"/>
    <n v="38"/>
    <n v="0.09"/>
    <n v="5152420"/>
    <s v="SO0646-PD0008"/>
    <s v="Sunglasses"/>
    <s v="Outdoors Sport"/>
    <s v="Sunglasses"/>
    <n v="38"/>
    <x v="3"/>
  </r>
  <r>
    <s v="SO0646"/>
    <d v="2021-11-17T00:00:00"/>
    <s v="PD0017"/>
    <n v="51"/>
    <n v="0.19"/>
    <n v="109471500"/>
    <s v="SO0646-PD0017"/>
    <s v="Bench Press"/>
    <s v="Gym &amp; Fitness"/>
    <s v="Bench Press"/>
    <n v="51"/>
    <x v="3"/>
  </r>
  <r>
    <s v="SO0646"/>
    <d v="2021-11-17T00:00:00"/>
    <s v="PD0018"/>
    <n v="104"/>
    <n v="0.09"/>
    <n v="50348480"/>
    <s v="SO0646-PD0018"/>
    <s v="Dumbell Set"/>
    <s v="Gym &amp; Fitness"/>
    <s v="Dumbell Set"/>
    <n v="104"/>
    <x v="3"/>
  </r>
  <r>
    <s v="SO0647"/>
    <d v="2021-11-17T00:00:00"/>
    <s v="PD0006"/>
    <n v="27"/>
    <n v="7.0000000000000007E-2"/>
    <n v="5247990"/>
    <s v="SO0647-PD0006"/>
    <s v="1 set Golf Ball"/>
    <s v="Golf"/>
    <s v="1 set Golf Ball"/>
    <n v="27"/>
    <x v="1"/>
  </r>
  <r>
    <s v="SO0647"/>
    <d v="2021-11-17T00:00:00"/>
    <s v="PD0014"/>
    <n v="41"/>
    <n v="0.25"/>
    <n v="8210250"/>
    <s v="SO0647-PD0014"/>
    <s v="1 Set Futsalball"/>
    <s v="Futsal"/>
    <s v="1 Set Futsalball"/>
    <n v="41"/>
    <x v="1"/>
  </r>
  <r>
    <s v="SO0648"/>
    <d v="2021-11-18T00:00:00"/>
    <s v="PD0003"/>
    <n v="41"/>
    <n v="0.09"/>
    <n v="34735610"/>
    <s v="SO0648-PD0003"/>
    <s v="Stick Billiard"/>
    <s v="Billiard"/>
    <s v="Stick Billiard"/>
    <n v="41"/>
    <x v="1"/>
  </r>
  <r>
    <s v="SO0648"/>
    <d v="2021-11-18T00:00:00"/>
    <s v="PD0001"/>
    <n v="58"/>
    <n v="0.19"/>
    <n v="11698020"/>
    <s v="SO0648-PD0001"/>
    <s v="1 Set Fishing Equipment"/>
    <s v="Fishing Equipment"/>
    <s v="1 Set Fishing Equipment"/>
    <n v="58"/>
    <x v="1"/>
  </r>
  <r>
    <s v="SO0648"/>
    <d v="2021-11-18T00:00:00"/>
    <s v="PD0018"/>
    <n v="150"/>
    <n v="0.09"/>
    <n v="72618000"/>
    <s v="SO0648-PD0018"/>
    <s v="Dumbell Set"/>
    <s v="Gym &amp; Fitness"/>
    <s v="Dumbell Set"/>
    <n v="150"/>
    <x v="1"/>
  </r>
  <r>
    <s v="SO0648"/>
    <d v="2021-11-18T00:00:00"/>
    <s v="PD0014"/>
    <n v="66"/>
    <n v="0.16"/>
    <n v="14802480"/>
    <s v="SO0648-PD0014"/>
    <s v="1 Set Futsalball"/>
    <s v="Futsal"/>
    <s v="1 Set Futsalball"/>
    <n v="66"/>
    <x v="1"/>
  </r>
  <r>
    <s v="SO0649"/>
    <d v="2021-11-19T00:00:00"/>
    <s v="PD0008"/>
    <n v="108"/>
    <n v="0.05"/>
    <n v="15287400"/>
    <s v="SO0649-PD0008"/>
    <s v="Sunglasses"/>
    <s v="Outdoors Sport"/>
    <s v="Sunglasses"/>
    <n v="108"/>
    <x v="1"/>
  </r>
  <r>
    <s v="SO0649"/>
    <d v="2021-11-19T00:00:00"/>
    <s v="PD0003"/>
    <n v="117"/>
    <n v="7.0000000000000007E-2"/>
    <n v="101302110"/>
    <s v="SO0649-PD0003"/>
    <s v="Stick Billiard"/>
    <s v="Billiard"/>
    <s v="Stick Billiard"/>
    <n v="117"/>
    <x v="1"/>
  </r>
  <r>
    <s v="SO0649"/>
    <d v="2021-11-19T00:00:00"/>
    <s v="PD0005"/>
    <n v="82"/>
    <n v="0.12"/>
    <n v="158391200"/>
    <s v="SO0649-PD0005"/>
    <s v="Stick Golf Wedge"/>
    <s v="Golf"/>
    <s v="Stick Golf Wedge"/>
    <n v="82"/>
    <x v="1"/>
  </r>
  <r>
    <s v="SO0649"/>
    <d v="2021-11-19T00:00:00"/>
    <s v="PD0016"/>
    <n v="104"/>
    <n v="0.18"/>
    <n v="22769760"/>
    <s v="SO0649-PD0016"/>
    <s v="Pull Up Bar"/>
    <s v="Gym &amp; Fitness"/>
    <s v="Pull Up Bar"/>
    <n v="104"/>
    <x v="1"/>
  </r>
  <r>
    <s v="SO0650"/>
    <d v="2021-11-21T00:00:00"/>
    <s v="PD0014"/>
    <n v="146"/>
    <n v="0.22"/>
    <n v="30405960"/>
    <s v="SO0650-PD0014"/>
    <s v="1 Set Futsalball"/>
    <s v="Futsal"/>
    <s v="1 Set Futsalball"/>
    <n v="146"/>
    <x v="4"/>
  </r>
  <r>
    <s v="SO0650"/>
    <d v="2021-11-21T00:00:00"/>
    <s v="PD0011"/>
    <n v="55"/>
    <n v="0.19"/>
    <n v="105093450"/>
    <s v="SO0650-PD0011"/>
    <s v="Mountain Bike"/>
    <s v="Bicycle"/>
    <s v="Mountain Bike"/>
    <n v="55"/>
    <x v="4"/>
  </r>
  <r>
    <s v="SO0650"/>
    <d v="2021-11-21T00:00:00"/>
    <s v="PD0008"/>
    <n v="124"/>
    <n v="0.22"/>
    <n v="14411280"/>
    <s v="SO0650-PD0008"/>
    <s v="Sunglasses"/>
    <s v="Outdoors Sport"/>
    <s v="Sunglasses"/>
    <n v="124"/>
    <x v="4"/>
  </r>
  <r>
    <s v="SO0650"/>
    <d v="2021-11-21T00:00:00"/>
    <s v="PD0017"/>
    <n v="66"/>
    <n v="0.11"/>
    <n v="155661000"/>
    <s v="SO0650-PD0017"/>
    <s v="Bench Press"/>
    <s v="Gym &amp; Fitness"/>
    <s v="Bench Press"/>
    <n v="66"/>
    <x v="4"/>
  </r>
  <r>
    <s v="SO0651"/>
    <d v="2021-11-23T00:00:00"/>
    <s v="PD0003"/>
    <n v="45"/>
    <n v="0.13"/>
    <n v="36448650"/>
    <s v="SO0651-PD0003"/>
    <s v="Stick Billiard"/>
    <s v="Billiard"/>
    <s v="Stick Billiard"/>
    <n v="45"/>
    <x v="1"/>
  </r>
  <r>
    <s v="SO0651"/>
    <d v="2021-11-23T00:00:00"/>
    <s v="PD0018"/>
    <n v="107"/>
    <n v="0.11"/>
    <n v="50662360"/>
    <s v="SO0651-PD0018"/>
    <s v="Dumbell Set"/>
    <s v="Gym &amp; Fitness"/>
    <s v="Dumbell Set"/>
    <n v="107"/>
    <x v="1"/>
  </r>
  <r>
    <s v="SO0652"/>
    <d v="2021-11-25T00:00:00"/>
    <s v="PD0010"/>
    <n v="106"/>
    <n v="0.18"/>
    <n v="28249000.000000004"/>
    <s v="SO0652-PD0010"/>
    <s v="Hiking Shoes"/>
    <s v="Hiking &amp; Camping"/>
    <s v="Hiking Shoes"/>
    <n v="106"/>
    <x v="4"/>
  </r>
  <r>
    <s v="SO0652"/>
    <d v="2021-11-25T00:00:00"/>
    <s v="PD0003"/>
    <n v="124"/>
    <n v="0.25"/>
    <n v="86583000"/>
    <s v="SO0652-PD0003"/>
    <s v="Stick Billiard"/>
    <s v="Billiard"/>
    <s v="Stick Billiard"/>
    <n v="124"/>
    <x v="4"/>
  </r>
  <r>
    <s v="SO0653"/>
    <d v="2021-11-27T00:00:00"/>
    <s v="PD0016"/>
    <n v="76"/>
    <n v="0.13"/>
    <n v="17654040"/>
    <s v="SO0653-PD0016"/>
    <s v="Pull Up Bar"/>
    <s v="Gym &amp; Fitness"/>
    <s v="Pull Up Bar"/>
    <n v="76"/>
    <x v="4"/>
  </r>
  <r>
    <s v="SO0653"/>
    <d v="2021-11-27T00:00:00"/>
    <s v="PD0019"/>
    <n v="78"/>
    <n v="0.11"/>
    <n v="176951580"/>
    <s v="SO0653-PD0019"/>
    <s v="Treadmill"/>
    <s v="Gym &amp; Fitness"/>
    <s v="Treadmill"/>
    <n v="78"/>
    <x v="4"/>
  </r>
  <r>
    <s v="SO0653"/>
    <d v="2021-11-27T00:00:00"/>
    <s v="PD0017"/>
    <n v="125"/>
    <n v="0.19"/>
    <n v="268312500.00000003"/>
    <s v="SO0653-PD0017"/>
    <s v="Bench Press"/>
    <s v="Gym &amp; Fitness"/>
    <s v="Bench Press"/>
    <n v="125"/>
    <x v="4"/>
  </r>
  <r>
    <s v="SO0654"/>
    <d v="2021-11-27T00:00:00"/>
    <s v="PD0010"/>
    <n v="110"/>
    <n v="0.11"/>
    <n v="31817500"/>
    <s v="SO0654-PD0010"/>
    <s v="Hiking Shoes"/>
    <s v="Hiking &amp; Camping"/>
    <s v="Hiking Shoes"/>
    <n v="110"/>
    <x v="4"/>
  </r>
  <r>
    <s v="SO0654"/>
    <d v="2021-11-27T00:00:00"/>
    <s v="PD0012"/>
    <n v="85"/>
    <n v="0.11"/>
    <n v="426590350"/>
    <s v="SO0654-PD0012"/>
    <s v="Road Bike"/>
    <s v="Bicycle"/>
    <s v="Road Bike"/>
    <n v="85"/>
    <x v="4"/>
  </r>
  <r>
    <s v="SO0655"/>
    <d v="2021-11-29T00:00:00"/>
    <s v="PD0009"/>
    <n v="95"/>
    <n v="0.13"/>
    <n v="10661850"/>
    <s v="SO0655-PD0009"/>
    <s v="Tracking Pole"/>
    <s v="Hiking &amp; Camping"/>
    <s v="Tracking Pole"/>
    <n v="95"/>
    <x v="0"/>
  </r>
  <r>
    <s v="SO0655"/>
    <d v="2021-11-29T00:00:00"/>
    <s v="PD0003"/>
    <n v="78"/>
    <n v="0.23"/>
    <n v="55915860"/>
    <s v="SO0655-PD0003"/>
    <s v="Stick Billiard"/>
    <s v="Billiard"/>
    <s v="Stick Billiard"/>
    <n v="78"/>
    <x v="0"/>
  </r>
  <r>
    <s v="SO0655"/>
    <d v="2021-11-29T00:00:00"/>
    <s v="PD0012"/>
    <n v="145"/>
    <n v="0.25"/>
    <n v="613241250"/>
    <s v="SO0655-PD0012"/>
    <s v="Road Bike"/>
    <s v="Bicycle"/>
    <s v="Road Bike"/>
    <n v="145"/>
    <x v="0"/>
  </r>
  <r>
    <s v="SO0655"/>
    <d v="2021-11-29T00:00:00"/>
    <s v="PD0020"/>
    <n v="26"/>
    <n v="0.16"/>
    <n v="7010640"/>
    <s v="SO0655-PD0020"/>
    <s v="Heavy bag"/>
    <s v="Gym &amp; Fitness"/>
    <s v="Heavy bag"/>
    <n v="26"/>
    <x v="0"/>
  </r>
  <r>
    <s v="SO0656"/>
    <d v="2021-11-29T00:00:00"/>
    <s v="PD0004"/>
    <n v="47"/>
    <n v="0.1"/>
    <n v="9306000"/>
    <s v="SO0656-PD0004"/>
    <s v="Stick Billiard Bag"/>
    <s v="Billiard"/>
    <s v="Stick Billiard Bag"/>
    <n v="47"/>
    <x v="0"/>
  </r>
  <r>
    <s v="SO0657"/>
    <d v="2021-11-30T00:00:00"/>
    <s v="PD0019"/>
    <n v="30"/>
    <n v="0.15"/>
    <n v="64999500"/>
    <s v="SO0657-PD0019"/>
    <s v="Treadmill"/>
    <s v="Gym &amp; Fitness"/>
    <s v="Treadmill"/>
    <n v="30"/>
    <x v="3"/>
  </r>
  <r>
    <s v="SO0657"/>
    <d v="2021-11-30T00:00:00"/>
    <s v="PD0006"/>
    <n v="49"/>
    <n v="0.15"/>
    <n v="8704850"/>
    <s v="SO0657-PD0006"/>
    <s v="1 set Golf Ball"/>
    <s v="Golf"/>
    <s v="1 set Golf Ball"/>
    <n v="49"/>
    <x v="3"/>
  </r>
  <r>
    <s v="SO0657"/>
    <d v="2021-11-30T00:00:00"/>
    <s v="PD0012"/>
    <n v="84"/>
    <n v="0.17"/>
    <n v="393151080"/>
    <s v="SO0657-PD0012"/>
    <s v="Road Bike"/>
    <s v="Bicycle"/>
    <s v="Road Bike"/>
    <n v="84"/>
    <x v="3"/>
  </r>
  <r>
    <s v="SO0658"/>
    <d v="2021-11-30T00:00:00"/>
    <s v="PD0003"/>
    <n v="130"/>
    <n v="0.17"/>
    <n v="100454900"/>
    <s v="SO0658-PD0003"/>
    <s v="Stick Billiard"/>
    <s v="Billiard"/>
    <s v="Stick Billiard"/>
    <n v="130"/>
    <x v="4"/>
  </r>
  <r>
    <s v="SO0658"/>
    <d v="2021-11-30T00:00:00"/>
    <s v="PD0016"/>
    <n v="150"/>
    <n v="0.23"/>
    <n v="30838500"/>
    <s v="SO0658-PD0016"/>
    <s v="Pull Up Bar"/>
    <s v="Gym &amp; Fitness"/>
    <s v="Pull Up Bar"/>
    <n v="150"/>
    <x v="4"/>
  </r>
  <r>
    <s v="SO0659"/>
    <d v="2021-12-01T00:00:00"/>
    <s v="PD0001"/>
    <n v="41"/>
    <n v="0.18"/>
    <n v="8371380.0000000009"/>
    <s v="SO0659-PD0001"/>
    <s v="1 Set Fishing Equipment"/>
    <s v="Fishing Equipment"/>
    <s v="1 Set Fishing Equipment"/>
    <n v="41"/>
    <x v="1"/>
  </r>
  <r>
    <s v="SO0660"/>
    <d v="2021-12-02T00:00:00"/>
    <s v="PD0017"/>
    <n v="81"/>
    <n v="0.24"/>
    <n v="163134000"/>
    <s v="SO0660-PD0017"/>
    <s v="Bench Press"/>
    <s v="Gym &amp; Fitness"/>
    <s v="Bench Press"/>
    <n v="81"/>
    <x v="4"/>
  </r>
  <r>
    <s v="SO0660"/>
    <d v="2021-12-02T00:00:00"/>
    <s v="PD0009"/>
    <n v="49"/>
    <n v="0.14000000000000001"/>
    <n v="5436060"/>
    <s v="SO0660-PD0009"/>
    <s v="Tracking Pole"/>
    <s v="Hiking &amp; Camping"/>
    <s v="Tracking Pole"/>
    <n v="49"/>
    <x v="4"/>
  </r>
  <r>
    <s v="SO0660"/>
    <d v="2021-12-02T00:00:00"/>
    <s v="PD0020"/>
    <n v="103"/>
    <n v="0.06"/>
    <n v="31079220"/>
    <s v="SO0660-PD0020"/>
    <s v="Heavy bag"/>
    <s v="Gym &amp; Fitness"/>
    <s v="Heavy bag"/>
    <n v="103"/>
    <x v="4"/>
  </r>
  <r>
    <s v="SO0660"/>
    <d v="2021-12-02T00:00:00"/>
    <s v="PD0015"/>
    <n v="30"/>
    <n v="0.21"/>
    <n v="3220830"/>
    <s v="SO0660-PD0015"/>
    <s v="Abs Roller"/>
    <s v="Gym &amp; Fitness"/>
    <s v="Abs Roller"/>
    <n v="30"/>
    <x v="4"/>
  </r>
  <r>
    <s v="SO0661"/>
    <d v="2021-12-02T00:00:00"/>
    <s v="PD0005"/>
    <n v="78"/>
    <n v="0.24"/>
    <n v="130119600"/>
    <s v="SO0661-PD0005"/>
    <s v="Stick Golf Wedge"/>
    <s v="Golf"/>
    <s v="Stick Golf Wedge"/>
    <n v="78"/>
    <x v="0"/>
  </r>
  <r>
    <s v="SO0662"/>
    <d v="2021-12-03T00:00:00"/>
    <s v="PD0011"/>
    <n v="27"/>
    <n v="7.0000000000000007E-2"/>
    <n v="59234489.999999993"/>
    <s v="SO0662-PD0011"/>
    <s v="Mountain Bike"/>
    <s v="Bicycle"/>
    <s v="Mountain Bike"/>
    <n v="27"/>
    <x v="4"/>
  </r>
  <r>
    <s v="SO0663"/>
    <d v="2021-12-03T00:00:00"/>
    <s v="PD0007"/>
    <n v="71"/>
    <n v="7.0000000000000007E-2"/>
    <n v="211296000"/>
    <s v="SO0663-PD0007"/>
    <s v="Stick Golf Bag"/>
    <s v="Golf"/>
    <s v="Stick Golf Bag"/>
    <n v="71"/>
    <x v="4"/>
  </r>
  <r>
    <s v="SO0663"/>
    <d v="2021-12-03T00:00:00"/>
    <s v="PD0011"/>
    <n v="42"/>
    <n v="7.0000000000000007E-2"/>
    <n v="92142540"/>
    <s v="SO0663-PD0011"/>
    <s v="Mountain Bike"/>
    <s v="Bicycle"/>
    <s v="Mountain Bike"/>
    <n v="42"/>
    <x v="4"/>
  </r>
  <r>
    <s v="SO0664"/>
    <d v="2021-12-03T00:00:00"/>
    <s v="PD0005"/>
    <n v="30"/>
    <n v="0.15"/>
    <n v="55972500"/>
    <s v="SO0664-PD0005"/>
    <s v="Stick Golf Wedge"/>
    <s v="Golf"/>
    <s v="Stick Golf Wedge"/>
    <n v="30"/>
    <x v="1"/>
  </r>
  <r>
    <s v="SO0664"/>
    <d v="2021-12-03T00:00:00"/>
    <s v="PD0009"/>
    <n v="26"/>
    <n v="0.1"/>
    <n v="3018600"/>
    <s v="SO0664-PD0009"/>
    <s v="Tracking Pole"/>
    <s v="Hiking &amp; Camping"/>
    <s v="Tracking Pole"/>
    <n v="26"/>
    <x v="1"/>
  </r>
  <r>
    <s v="SO0664"/>
    <d v="2021-12-03T00:00:00"/>
    <s v="PD0006"/>
    <n v="145"/>
    <n v="7.0000000000000007E-2"/>
    <n v="28183649.999999996"/>
    <s v="SO0664-PD0006"/>
    <s v="1 set Golf Ball"/>
    <s v="Golf"/>
    <s v="1 set Golf Ball"/>
    <n v="145"/>
    <x v="1"/>
  </r>
  <r>
    <s v="SO0664"/>
    <d v="2021-12-03T00:00:00"/>
    <s v="PD0004"/>
    <n v="66"/>
    <n v="0.19"/>
    <n v="11761200"/>
    <s v="SO0664-PD0004"/>
    <s v="Stick Billiard Bag"/>
    <s v="Billiard"/>
    <s v="Stick Billiard Bag"/>
    <n v="66"/>
    <x v="1"/>
  </r>
  <r>
    <s v="SO0664"/>
    <d v="2021-12-03T00:00:00"/>
    <s v="PD0002"/>
    <n v="64"/>
    <n v="7.0000000000000007E-2"/>
    <n v="1190400"/>
    <s v="SO0664-PD0002"/>
    <s v="Fishing soft lure"/>
    <s v="Fishing Equipment"/>
    <s v="Fishing soft lure"/>
    <n v="64"/>
    <x v="1"/>
  </r>
  <r>
    <s v="SO0665"/>
    <d v="2021-12-07T00:00:00"/>
    <s v="PD0004"/>
    <n v="62"/>
    <n v="0.11"/>
    <n v="12139600"/>
    <s v="SO0665-PD0004"/>
    <s v="Stick Billiard Bag"/>
    <s v="Billiard"/>
    <s v="Stick Billiard Bag"/>
    <n v="62"/>
    <x v="0"/>
  </r>
  <r>
    <s v="SO0665"/>
    <d v="2021-12-07T00:00:00"/>
    <s v="PD0001"/>
    <n v="38"/>
    <n v="0.1"/>
    <n v="8515800"/>
    <s v="SO0665-PD0001"/>
    <s v="1 Set Fishing Equipment"/>
    <s v="Fishing Equipment"/>
    <s v="1 Set Fishing Equipment"/>
    <n v="38"/>
    <x v="0"/>
  </r>
  <r>
    <s v="SO0665"/>
    <d v="2021-12-07T00:00:00"/>
    <s v="PD0005"/>
    <n v="52"/>
    <n v="0.2"/>
    <n v="91312000"/>
    <s v="SO0665-PD0005"/>
    <s v="Stick Golf Wedge"/>
    <s v="Golf"/>
    <s v="Stick Golf Wedge"/>
    <n v="52"/>
    <x v="0"/>
  </r>
  <r>
    <s v="SO0665"/>
    <d v="2021-12-07T00:00:00"/>
    <s v="PD0019"/>
    <n v="146"/>
    <n v="0.12"/>
    <n v="327495520"/>
    <s v="SO0665-PD0019"/>
    <s v="Treadmill"/>
    <s v="Gym &amp; Fitness"/>
    <s v="Treadmill"/>
    <n v="146"/>
    <x v="0"/>
  </r>
  <r>
    <s v="SO0666"/>
    <d v="2021-12-10T00:00:00"/>
    <s v="PD0011"/>
    <n v="131"/>
    <n v="0.11"/>
    <n v="275035810"/>
    <s v="SO0666-PD0011"/>
    <s v="Mountain Bike"/>
    <s v="Bicycle"/>
    <s v="Mountain Bike"/>
    <n v="131"/>
    <x v="2"/>
  </r>
  <r>
    <s v="SO0666"/>
    <d v="2021-12-10T00:00:00"/>
    <s v="PD0018"/>
    <n v="32"/>
    <n v="0.19"/>
    <n v="13789440"/>
    <s v="SO0666-PD0018"/>
    <s v="Dumbell Set"/>
    <s v="Gym &amp; Fitness"/>
    <s v="Dumbell Set"/>
    <n v="32"/>
    <x v="2"/>
  </r>
  <r>
    <s v="SO0667"/>
    <d v="2021-12-11T00:00:00"/>
    <s v="PD0018"/>
    <n v="46"/>
    <n v="0.19"/>
    <n v="19822320"/>
    <s v="SO0667-PD0018"/>
    <s v="Dumbell Set"/>
    <s v="Gym &amp; Fitness"/>
    <s v="Dumbell Set"/>
    <n v="46"/>
    <x v="4"/>
  </r>
  <r>
    <s v="SO0667"/>
    <d v="2021-12-11T00:00:00"/>
    <s v="PD0010"/>
    <n v="39"/>
    <n v="0.15"/>
    <n v="10773750"/>
    <s v="SO0667-PD0010"/>
    <s v="Hiking Shoes"/>
    <s v="Hiking &amp; Camping"/>
    <s v="Hiking Shoes"/>
    <n v="39"/>
    <x v="4"/>
  </r>
  <r>
    <s v="SO0668"/>
    <d v="2021-12-11T00:00:00"/>
    <s v="PD0005"/>
    <n v="79"/>
    <n v="7.0000000000000007E-2"/>
    <n v="161266650"/>
    <s v="SO0668-PD0005"/>
    <s v="Stick Golf Wedge"/>
    <s v="Golf"/>
    <s v="Stick Golf Wedge"/>
    <n v="79"/>
    <x v="4"/>
  </r>
  <r>
    <s v="SO0668"/>
    <d v="2021-12-11T00:00:00"/>
    <s v="PD0002"/>
    <n v="83"/>
    <n v="0.17"/>
    <n v="1377800"/>
    <s v="SO0668-PD0002"/>
    <s v="Fishing soft lure"/>
    <s v="Fishing Equipment"/>
    <s v="Fishing soft lure"/>
    <n v="83"/>
    <x v="4"/>
  </r>
  <r>
    <s v="SO0669"/>
    <d v="2021-12-11T00:00:00"/>
    <s v="PD0012"/>
    <n v="88"/>
    <n v="0.1"/>
    <n v="446608800"/>
    <s v="SO0669-PD0012"/>
    <s v="Road Bike"/>
    <s v="Bicycle"/>
    <s v="Road Bike"/>
    <n v="88"/>
    <x v="4"/>
  </r>
  <r>
    <s v="SO0670"/>
    <d v="2021-12-13T00:00:00"/>
    <s v="PD0016"/>
    <n v="97"/>
    <n v="0.15"/>
    <n v="22014150"/>
    <s v="SO0670-PD0016"/>
    <s v="Pull Up Bar"/>
    <s v="Gym &amp; Fitness"/>
    <s v="Pull Up Bar"/>
    <n v="97"/>
    <x v="1"/>
  </r>
  <r>
    <s v="SO0670"/>
    <d v="2021-12-13T00:00:00"/>
    <s v="PD0002"/>
    <n v="139"/>
    <n v="0.16"/>
    <n v="2335200"/>
    <s v="SO0670-PD0002"/>
    <s v="Fishing soft lure"/>
    <s v="Fishing Equipment"/>
    <s v="Fishing soft lure"/>
    <n v="139"/>
    <x v="1"/>
  </r>
  <r>
    <s v="SO0671"/>
    <d v="2021-12-14T00:00:00"/>
    <s v="PD0019"/>
    <n v="149"/>
    <n v="0.16"/>
    <n v="319032840"/>
    <s v="SO0671-PD0019"/>
    <s v="Treadmill"/>
    <s v="Gym &amp; Fitness"/>
    <s v="Treadmill"/>
    <n v="149"/>
    <x v="0"/>
  </r>
  <r>
    <s v="SO0671"/>
    <d v="2021-12-14T00:00:00"/>
    <s v="PD0010"/>
    <n v="62"/>
    <n v="0.13"/>
    <n v="17530500"/>
    <s v="SO0671-PD0010"/>
    <s v="Hiking Shoes"/>
    <s v="Hiking &amp; Camping"/>
    <s v="Hiking Shoes"/>
    <n v="62"/>
    <x v="0"/>
  </r>
  <r>
    <s v="SO0671"/>
    <d v="2021-12-14T00:00:00"/>
    <s v="PD0001"/>
    <n v="106"/>
    <n v="0.14000000000000001"/>
    <n v="22698840"/>
    <s v="SO0671-PD0001"/>
    <s v="1 Set Fishing Equipment"/>
    <s v="Fishing Equipment"/>
    <s v="1 Set Fishing Equipment"/>
    <n v="106"/>
    <x v="0"/>
  </r>
  <r>
    <s v="SO0671"/>
    <d v="2021-12-14T00:00:00"/>
    <s v="PD0014"/>
    <n v="42"/>
    <n v="0.1"/>
    <n v="10092600"/>
    <s v="SO0671-PD0014"/>
    <s v="1 Set Futsalball"/>
    <s v="Futsal"/>
    <s v="1 Set Futsalball"/>
    <n v="42"/>
    <x v="0"/>
  </r>
  <r>
    <s v="SO0672"/>
    <d v="2021-12-15T00:00:00"/>
    <s v="PD0002"/>
    <n v="148"/>
    <n v="0.23"/>
    <n v="2279200"/>
    <s v="SO0672-PD0002"/>
    <s v="Fishing soft lure"/>
    <s v="Fishing Equipment"/>
    <s v="Fishing soft lure"/>
    <n v="148"/>
    <x v="2"/>
  </r>
  <r>
    <s v="SO0672"/>
    <d v="2021-12-15T00:00:00"/>
    <s v="PD0007"/>
    <n v="147"/>
    <n v="0.19"/>
    <n v="381024000"/>
    <s v="SO0672-PD0007"/>
    <s v="Stick Golf Bag"/>
    <s v="Golf"/>
    <s v="Stick Golf Bag"/>
    <n v="147"/>
    <x v="2"/>
  </r>
  <r>
    <s v="SO0673"/>
    <d v="2021-12-16T00:00:00"/>
    <s v="PD0008"/>
    <n v="127"/>
    <n v="0.1"/>
    <n v="17030700"/>
    <s v="SO0673-PD0008"/>
    <s v="Sunglasses"/>
    <s v="Outdoors Sport"/>
    <s v="Sunglasses"/>
    <n v="127"/>
    <x v="2"/>
  </r>
  <r>
    <s v="SO0673"/>
    <d v="2021-12-16T00:00:00"/>
    <s v="PD0014"/>
    <n v="123"/>
    <n v="0.09"/>
    <n v="29885310"/>
    <s v="SO0673-PD0014"/>
    <s v="1 Set Futsalball"/>
    <s v="Futsal"/>
    <s v="1 Set Futsalball"/>
    <n v="123"/>
    <x v="2"/>
  </r>
  <r>
    <s v="SO0673"/>
    <d v="2021-12-16T00:00:00"/>
    <s v="PD0005"/>
    <n v="132"/>
    <n v="7.0000000000000007E-2"/>
    <n v="269458200"/>
    <s v="SO0673-PD0005"/>
    <s v="Stick Golf Wedge"/>
    <s v="Golf"/>
    <s v="Stick Golf Wedge"/>
    <n v="132"/>
    <x v="2"/>
  </r>
  <r>
    <s v="SO0673"/>
    <d v="2021-12-16T00:00:00"/>
    <s v="PD0010"/>
    <n v="44"/>
    <n v="0.19"/>
    <n v="11583000"/>
    <s v="SO0673-PD0010"/>
    <s v="Hiking Shoes"/>
    <s v="Hiking &amp; Camping"/>
    <s v="Hiking Shoes"/>
    <n v="44"/>
    <x v="2"/>
  </r>
  <r>
    <s v="SO0674"/>
    <d v="2021-12-17T00:00:00"/>
    <s v="PD0014"/>
    <n v="49"/>
    <n v="0.11"/>
    <n v="11643870"/>
    <s v="SO0674-PD0014"/>
    <s v="1 Set Futsalball"/>
    <s v="Futsal"/>
    <s v="1 Set Futsalball"/>
    <n v="49"/>
    <x v="4"/>
  </r>
  <r>
    <s v="SO0675"/>
    <d v="2021-12-21T00:00:00"/>
    <s v="PD0004"/>
    <n v="72"/>
    <n v="0.15"/>
    <n v="13464000"/>
    <s v="SO0675-PD0004"/>
    <s v="Stick Billiard Bag"/>
    <s v="Billiard"/>
    <s v="Stick Billiard Bag"/>
    <n v="72"/>
    <x v="3"/>
  </r>
  <r>
    <s v="SO0675"/>
    <d v="2021-12-21T00:00:00"/>
    <s v="PD0003"/>
    <n v="40"/>
    <n v="0.2"/>
    <n v="29792000"/>
    <s v="SO0675-PD0003"/>
    <s v="Stick Billiard"/>
    <s v="Billiard"/>
    <s v="Stick Billiard"/>
    <n v="40"/>
    <x v="3"/>
  </r>
  <r>
    <s v="SO0675"/>
    <d v="2021-12-21T00:00:00"/>
    <s v="PD0006"/>
    <n v="129"/>
    <n v="0.05"/>
    <n v="25612950"/>
    <s v="SO0675-PD0006"/>
    <s v="1 set Golf Ball"/>
    <s v="Golf"/>
    <s v="1 set Golf Ball"/>
    <n v="129"/>
    <x v="3"/>
  </r>
  <r>
    <s v="SO0676"/>
    <d v="2021-12-21T00:00:00"/>
    <s v="PD0006"/>
    <n v="46"/>
    <n v="0.13"/>
    <n v="8364180"/>
    <s v="SO0676-PD0006"/>
    <s v="1 set Golf Ball"/>
    <s v="Golf"/>
    <s v="1 set Golf Ball"/>
    <n v="46"/>
    <x v="1"/>
  </r>
  <r>
    <s v="SO0676"/>
    <d v="2021-12-21T00:00:00"/>
    <s v="PD0005"/>
    <n v="80"/>
    <n v="0.15"/>
    <n v="149260000"/>
    <s v="SO0676-PD0005"/>
    <s v="Stick Golf Wedge"/>
    <s v="Golf"/>
    <s v="Stick Golf Wedge"/>
    <n v="80"/>
    <x v="1"/>
  </r>
  <r>
    <s v="SO0676"/>
    <d v="2021-12-21T00:00:00"/>
    <s v="PD0011"/>
    <n v="38"/>
    <n v="0.19"/>
    <n v="72610020"/>
    <s v="SO0676-PD0011"/>
    <s v="Mountain Bike"/>
    <s v="Bicycle"/>
    <s v="Mountain Bike"/>
    <n v="38"/>
    <x v="1"/>
  </r>
  <r>
    <s v="SO0676"/>
    <d v="2021-12-21T00:00:00"/>
    <s v="PD0007"/>
    <n v="87"/>
    <n v="0.16"/>
    <n v="233856000"/>
    <s v="SO0676-PD0007"/>
    <s v="Stick Golf Bag"/>
    <s v="Golf"/>
    <s v="Stick Golf Bag"/>
    <n v="87"/>
    <x v="1"/>
  </r>
  <r>
    <s v="SO0677"/>
    <d v="2021-12-22T00:00:00"/>
    <s v="PD0010"/>
    <n v="67"/>
    <n v="0.11"/>
    <n v="19379750"/>
    <s v="SO0677-PD0010"/>
    <s v="Hiking Shoes"/>
    <s v="Hiking &amp; Camping"/>
    <s v="Hiking Shoes"/>
    <n v="67"/>
    <x v="4"/>
  </r>
  <r>
    <s v="SO0677"/>
    <d v="2021-12-22T00:00:00"/>
    <s v="PD0013"/>
    <n v="70"/>
    <n v="0.21"/>
    <n v="26488700"/>
    <s v="SO0677-PD0013"/>
    <s v="1 Set Basketball"/>
    <s v="Basketball"/>
    <s v="1 Set Basketball"/>
    <n v="70"/>
    <x v="4"/>
  </r>
  <r>
    <s v="SO0677"/>
    <d v="2021-12-22T00:00:00"/>
    <s v="PD0009"/>
    <n v="40"/>
    <n v="0.11"/>
    <n v="4592400"/>
    <s v="SO0677-PD0009"/>
    <s v="Tracking Pole"/>
    <s v="Hiking &amp; Camping"/>
    <s v="Tracking Pole"/>
    <n v="40"/>
    <x v="4"/>
  </r>
  <r>
    <s v="SO0677"/>
    <d v="2021-12-22T00:00:00"/>
    <s v="PD0014"/>
    <n v="124"/>
    <n v="0.16"/>
    <n v="27810720"/>
    <s v="SO0677-PD0014"/>
    <s v="1 Set Futsalball"/>
    <s v="Futsal"/>
    <s v="1 Set Futsalball"/>
    <n v="124"/>
    <x v="4"/>
  </r>
  <r>
    <s v="SO0678"/>
    <d v="2021-12-26T00:00:00"/>
    <s v="PD0008"/>
    <n v="112"/>
    <n v="0.13"/>
    <n v="14518560"/>
    <s v="SO0678-PD0008"/>
    <s v="Sunglasses"/>
    <s v="Outdoors Sport"/>
    <s v="Sunglasses"/>
    <n v="112"/>
    <x v="0"/>
  </r>
  <r>
    <s v="SO0678"/>
    <d v="2021-12-26T00:00:00"/>
    <s v="PD0010"/>
    <n v="107"/>
    <n v="0.05"/>
    <n v="33036250"/>
    <s v="SO0678-PD0010"/>
    <s v="Hiking Shoes"/>
    <s v="Hiking &amp; Camping"/>
    <s v="Hiking Shoes"/>
    <n v="107"/>
    <x v="0"/>
  </r>
  <r>
    <s v="SO0678"/>
    <d v="2021-12-26T00:00:00"/>
    <s v="PD0007"/>
    <n v="102"/>
    <n v="0.24"/>
    <n v="248064000"/>
    <s v="SO0678-PD0007"/>
    <s v="Stick Golf Bag"/>
    <s v="Golf"/>
    <s v="Stick Golf Bag"/>
    <n v="102"/>
    <x v="0"/>
  </r>
  <r>
    <s v="SO0678"/>
    <d v="2021-12-26T00:00:00"/>
    <s v="PD0004"/>
    <n v="91"/>
    <n v="0.12"/>
    <n v="17617600"/>
    <s v="SO0678-PD0004"/>
    <s v="Stick Billiard Bag"/>
    <s v="Billiard"/>
    <s v="Stick Billiard Bag"/>
    <n v="91"/>
    <x v="0"/>
  </r>
  <r>
    <s v="SO0679"/>
    <d v="2021-12-28T00:00:00"/>
    <s v="PD0005"/>
    <n v="86"/>
    <n v="0.22"/>
    <n v="147240600"/>
    <s v="SO0679-PD0005"/>
    <s v="Stick Golf Wedge"/>
    <s v="Golf"/>
    <s v="Stick Golf Wedge"/>
    <n v="86"/>
    <x v="4"/>
  </r>
  <r>
    <s v="SO0679"/>
    <d v="2021-12-28T00:00:00"/>
    <s v="PD0019"/>
    <n v="33"/>
    <n v="0.06"/>
    <n v="79069980"/>
    <s v="SO0679-PD0019"/>
    <s v="Treadmill"/>
    <s v="Gym &amp; Fitness"/>
    <s v="Treadmill"/>
    <n v="33"/>
    <x v="4"/>
  </r>
  <r>
    <s v="SO0679"/>
    <d v="2021-12-28T00:00:00"/>
    <s v="PD0017"/>
    <n v="106"/>
    <n v="0.15"/>
    <n v="238765000"/>
    <s v="SO0679-PD0017"/>
    <s v="Bench Press"/>
    <s v="Gym &amp; Fitness"/>
    <s v="Bench Press"/>
    <n v="106"/>
    <x v="4"/>
  </r>
  <r>
    <s v="SO0680"/>
    <d v="2021-12-29T00:00:00"/>
    <s v="PD0015"/>
    <n v="52"/>
    <n v="0.11"/>
    <n v="6289452"/>
    <s v="SO0680-PD0015"/>
    <s v="Abs Roller"/>
    <s v="Gym &amp; Fitness"/>
    <s v="Abs Roller"/>
    <n v="52"/>
    <x v="0"/>
  </r>
  <r>
    <s v="SO0680"/>
    <d v="2021-12-29T00:00:00"/>
    <s v="PD0013"/>
    <n v="128"/>
    <n v="7.0000000000000007E-2"/>
    <n v="57020159.999999993"/>
    <s v="SO0680-PD0013"/>
    <s v="1 Set Basketball"/>
    <s v="Basketball"/>
    <s v="1 Set Basketball"/>
    <n v="128"/>
    <x v="0"/>
  </r>
  <r>
    <s v="SO0680"/>
    <d v="2021-12-29T00:00:00"/>
    <s v="PD0001"/>
    <n v="122"/>
    <n v="0.12"/>
    <n v="26732640"/>
    <s v="SO0680-PD0001"/>
    <s v="1 Set Fishing Equipment"/>
    <s v="Fishing Equipment"/>
    <s v="1 Set Fishing Equipment"/>
    <n v="122"/>
    <x v="0"/>
  </r>
  <r>
    <s v="SO0680"/>
    <d v="2021-12-29T00:00:00"/>
    <s v="PD0004"/>
    <n v="61"/>
    <n v="0.13"/>
    <n v="11675400"/>
    <s v="SO0680-PD0004"/>
    <s v="Stick Billiard Bag"/>
    <s v="Billiard"/>
    <s v="Stick Billiard Bag"/>
    <n v="61"/>
    <x v="0"/>
  </r>
  <r>
    <s v="SO0680"/>
    <d v="2021-12-29T00:00:00"/>
    <s v="PD0016"/>
    <n v="60"/>
    <n v="0.1"/>
    <n v="14418000"/>
    <s v="SO0680-PD0016"/>
    <s v="Pull Up Bar"/>
    <s v="Gym &amp; Fitness"/>
    <s v="Pull Up Bar"/>
    <n v="60"/>
    <x v="0"/>
  </r>
  <r>
    <s v="SO0681"/>
    <d v="2021-12-31T00:00:00"/>
    <s v="PD0008"/>
    <n v="34"/>
    <n v="0.14000000000000001"/>
    <n v="4356760"/>
    <s v="SO0681-PD0008"/>
    <s v="Sunglasses"/>
    <s v="Outdoors Sport"/>
    <s v="Sunglasses"/>
    <n v="34"/>
    <x v="3"/>
  </r>
  <r>
    <s v="SO0681"/>
    <d v="2021-12-31T00:00:00"/>
    <s v="PD0019"/>
    <n v="115"/>
    <n v="0.19"/>
    <n v="237439350.00000003"/>
    <s v="SO0681-PD0019"/>
    <s v="Treadmill"/>
    <s v="Gym &amp; Fitness"/>
    <s v="Treadmill"/>
    <n v="115"/>
    <x v="3"/>
  </r>
  <r>
    <s v="SO0681"/>
    <d v="2021-12-31T00:00:00"/>
    <s v="PD0016"/>
    <n v="111"/>
    <n v="0.22"/>
    <n v="23116860"/>
    <s v="SO0681-PD0016"/>
    <s v="Pull Up Bar"/>
    <s v="Gym &amp; Fitness"/>
    <s v="Pull Up Bar"/>
    <n v="111"/>
    <x v="3"/>
  </r>
  <r>
    <s v="SO0682"/>
    <d v="2022-01-01T00:00:00"/>
    <s v="PD0018"/>
    <n v="150"/>
    <n v="0.05"/>
    <n v="75810000"/>
    <s v="SO0682-PD0018"/>
    <s v="Dumbell Set"/>
    <s v="Gym &amp; Fitness"/>
    <s v="Dumbell Set"/>
    <n v="150"/>
    <x v="4"/>
  </r>
  <r>
    <s v="SO0682"/>
    <d v="2022-01-01T00:00:00"/>
    <s v="PD0003"/>
    <n v="107"/>
    <n v="0.15"/>
    <n v="84674450"/>
    <s v="SO0682-PD0003"/>
    <s v="Stick Billiard"/>
    <s v="Billiard"/>
    <s v="Stick Billiard"/>
    <n v="107"/>
    <x v="4"/>
  </r>
  <r>
    <s v="SO0682"/>
    <d v="2022-01-01T00:00:00"/>
    <s v="PD0010"/>
    <n v="71"/>
    <n v="0.2"/>
    <n v="18460000"/>
    <s v="SO0682-PD0010"/>
    <s v="Hiking Shoes"/>
    <s v="Hiking &amp; Camping"/>
    <s v="Hiking Shoes"/>
    <n v="71"/>
    <x v="4"/>
  </r>
  <r>
    <s v="SO0683"/>
    <d v="2022-01-01T00:00:00"/>
    <s v="PD0010"/>
    <n v="121"/>
    <n v="0.15"/>
    <n v="33426250"/>
    <s v="SO0683-PD0010"/>
    <s v="Hiking Shoes"/>
    <s v="Hiking &amp; Camping"/>
    <s v="Hiking Shoes"/>
    <n v="121"/>
    <x v="0"/>
  </r>
  <r>
    <s v="SO0684"/>
    <d v="2022-01-02T00:00:00"/>
    <s v="PD0019"/>
    <n v="119"/>
    <n v="0.12"/>
    <n v="266931280"/>
    <s v="SO0684-PD0019"/>
    <s v="Treadmill"/>
    <s v="Gym &amp; Fitness"/>
    <s v="Treadmill"/>
    <n v="119"/>
    <x v="4"/>
  </r>
  <r>
    <s v="SO0685"/>
    <d v="2022-01-02T00:00:00"/>
    <s v="PD0015"/>
    <n v="74"/>
    <n v="0.15"/>
    <n v="8548110"/>
    <s v="SO0685-PD0015"/>
    <s v="Abs Roller"/>
    <s v="Gym &amp; Fitness"/>
    <s v="Abs Roller"/>
    <n v="74"/>
    <x v="3"/>
  </r>
  <r>
    <s v="SO0685"/>
    <d v="2022-01-02T00:00:00"/>
    <s v="PD0003"/>
    <n v="40"/>
    <n v="0.1"/>
    <n v="33516000"/>
    <s v="SO0685-PD0003"/>
    <s v="Stick Billiard"/>
    <s v="Billiard"/>
    <s v="Stick Billiard"/>
    <n v="40"/>
    <x v="3"/>
  </r>
  <r>
    <s v="SO0685"/>
    <d v="2022-01-02T00:00:00"/>
    <s v="PD0017"/>
    <n v="87"/>
    <n v="7.0000000000000007E-2"/>
    <n v="214411500"/>
    <s v="SO0685-PD0017"/>
    <s v="Bench Press"/>
    <s v="Gym &amp; Fitness"/>
    <s v="Bench Press"/>
    <n v="87"/>
    <x v="3"/>
  </r>
  <r>
    <s v="SO0685"/>
    <d v="2022-01-02T00:00:00"/>
    <s v="PD0012"/>
    <n v="138"/>
    <n v="0.08"/>
    <n v="715927440"/>
    <s v="SO0685-PD0012"/>
    <s v="Road Bike"/>
    <s v="Bicycle"/>
    <s v="Road Bike"/>
    <n v="138"/>
    <x v="3"/>
  </r>
  <r>
    <s v="SO0685"/>
    <d v="2022-01-02T00:00:00"/>
    <s v="PD0001"/>
    <n v="77"/>
    <n v="0.13"/>
    <n v="16680510"/>
    <s v="SO0685-PD0001"/>
    <s v="1 Set Fishing Equipment"/>
    <s v="Fishing Equipment"/>
    <s v="1 Set Fishing Equipment"/>
    <n v="77"/>
    <x v="3"/>
  </r>
  <r>
    <s v="SO0685"/>
    <d v="2022-01-02T00:00:00"/>
    <s v="PD0019"/>
    <n v="47"/>
    <n v="0.13"/>
    <n v="104228610"/>
    <s v="SO0685-PD0019"/>
    <s v="Treadmill"/>
    <s v="Gym &amp; Fitness"/>
    <s v="Treadmill"/>
    <n v="47"/>
    <x v="3"/>
  </r>
  <r>
    <s v="SO0685"/>
    <d v="2022-01-02T00:00:00"/>
    <s v="PD0004"/>
    <n v="77"/>
    <n v="0.21"/>
    <n v="13382600"/>
    <s v="SO0685-PD0004"/>
    <s v="Stick Billiard Bag"/>
    <s v="Billiard"/>
    <s v="Stick Billiard Bag"/>
    <n v="77"/>
    <x v="3"/>
  </r>
  <r>
    <s v="SO0686"/>
    <d v="2022-01-04T00:00:00"/>
    <s v="PD0009"/>
    <n v="66"/>
    <n v="0.21"/>
    <n v="6726060"/>
    <s v="SO0686-PD0009"/>
    <s v="Tracking Pole"/>
    <s v="Hiking &amp; Camping"/>
    <s v="Tracking Pole"/>
    <n v="66"/>
    <x v="3"/>
  </r>
  <r>
    <s v="SO0686"/>
    <d v="2022-01-04T00:00:00"/>
    <s v="PD0020"/>
    <n v="29"/>
    <n v="0.05"/>
    <n v="8843550"/>
    <s v="SO0686-PD0020"/>
    <s v="Heavy bag"/>
    <s v="Gym &amp; Fitness"/>
    <s v="Heavy bag"/>
    <n v="29"/>
    <x v="3"/>
  </r>
  <r>
    <s v="SO0687"/>
    <d v="2022-01-04T00:00:00"/>
    <s v="PD0017"/>
    <n v="43"/>
    <n v="0.05"/>
    <n v="108252500"/>
    <s v="SO0687-PD0017"/>
    <s v="Bench Press"/>
    <s v="Gym &amp; Fitness"/>
    <s v="Bench Press"/>
    <n v="43"/>
    <x v="1"/>
  </r>
  <r>
    <s v="SO0687"/>
    <d v="2022-01-04T00:00:00"/>
    <s v="PD0015"/>
    <n v="34"/>
    <n v="0.23"/>
    <n v="3557862"/>
    <s v="SO0687-PD0015"/>
    <s v="Abs Roller"/>
    <s v="Gym &amp; Fitness"/>
    <s v="Abs Roller"/>
    <n v="34"/>
    <x v="1"/>
  </r>
  <r>
    <s v="SO0688"/>
    <d v="2022-01-06T00:00:00"/>
    <s v="PD0018"/>
    <n v="64"/>
    <n v="7.0000000000000007E-2"/>
    <n v="31664639.999999996"/>
    <s v="SO0688-PD0018"/>
    <s v="Dumbell Set"/>
    <s v="Gym &amp; Fitness"/>
    <s v="Dumbell Set"/>
    <n v="64"/>
    <x v="0"/>
  </r>
  <r>
    <s v="SO0688"/>
    <d v="2022-01-06T00:00:00"/>
    <s v="PD0020"/>
    <n v="118"/>
    <n v="0.25"/>
    <n v="28408500"/>
    <s v="SO0688-PD0020"/>
    <s v="Heavy bag"/>
    <s v="Gym &amp; Fitness"/>
    <s v="Heavy bag"/>
    <n v="118"/>
    <x v="0"/>
  </r>
  <r>
    <s v="SO0688"/>
    <d v="2022-01-06T00:00:00"/>
    <s v="PD0014"/>
    <n v="114"/>
    <n v="0.05"/>
    <n v="28916100"/>
    <s v="SO0688-PD0014"/>
    <s v="1 Set Futsalball"/>
    <s v="Futsal"/>
    <s v="1 Set Futsalball"/>
    <n v="114"/>
    <x v="0"/>
  </r>
  <r>
    <s v="SO0688"/>
    <d v="2022-01-06T00:00:00"/>
    <s v="PD0005"/>
    <n v="39"/>
    <n v="0.13"/>
    <n v="74476350"/>
    <s v="SO0688-PD0005"/>
    <s v="Stick Golf Wedge"/>
    <s v="Golf"/>
    <s v="Stick Golf Wedge"/>
    <n v="39"/>
    <x v="0"/>
  </r>
  <r>
    <s v="SO0689"/>
    <d v="2022-01-06T00:00:00"/>
    <s v="PD0002"/>
    <n v="130"/>
    <n v="0.2"/>
    <n v="2080000"/>
    <s v="SO0689-PD0002"/>
    <s v="Fishing soft lure"/>
    <s v="Fishing Equipment"/>
    <s v="Fishing soft lure"/>
    <n v="130"/>
    <x v="3"/>
  </r>
  <r>
    <s v="SO0689"/>
    <d v="2022-01-06T00:00:00"/>
    <s v="PD0015"/>
    <n v="77"/>
    <n v="0.23"/>
    <n v="8057511"/>
    <s v="SO0689-PD0015"/>
    <s v="Abs Roller"/>
    <s v="Gym &amp; Fitness"/>
    <s v="Abs Roller"/>
    <n v="77"/>
    <x v="3"/>
  </r>
  <r>
    <s v="SO0689"/>
    <d v="2022-01-06T00:00:00"/>
    <s v="PD0012"/>
    <n v="78"/>
    <n v="0.13"/>
    <n v="382662540"/>
    <s v="SO0689-PD0012"/>
    <s v="Road Bike"/>
    <s v="Bicycle"/>
    <s v="Road Bike"/>
    <n v="78"/>
    <x v="3"/>
  </r>
  <r>
    <s v="SO0689"/>
    <d v="2022-01-06T00:00:00"/>
    <s v="PD0006"/>
    <n v="116"/>
    <n v="0.25"/>
    <n v="18183000"/>
    <s v="SO0689-PD0006"/>
    <s v="1 set Golf Ball"/>
    <s v="Golf"/>
    <s v="1 set Golf Ball"/>
    <n v="116"/>
    <x v="3"/>
  </r>
  <r>
    <s v="SO0690"/>
    <d v="2022-01-09T00:00:00"/>
    <s v="PD0006"/>
    <n v="43"/>
    <n v="0.16"/>
    <n v="7549080"/>
    <s v="SO0690-PD0006"/>
    <s v="1 set Golf Ball"/>
    <s v="Golf"/>
    <s v="1 set Golf Ball"/>
    <n v="43"/>
    <x v="1"/>
  </r>
  <r>
    <s v="SO0691"/>
    <d v="2022-01-09T00:00:00"/>
    <s v="PD0002"/>
    <n v="101"/>
    <n v="0.16"/>
    <n v="1696800"/>
    <s v="SO0691-PD0002"/>
    <s v="Fishing soft lure"/>
    <s v="Fishing Equipment"/>
    <s v="Fishing soft lure"/>
    <n v="101"/>
    <x v="1"/>
  </r>
  <r>
    <s v="SO0691"/>
    <d v="2022-01-09T00:00:00"/>
    <s v="PD0008"/>
    <n v="28"/>
    <n v="0.06"/>
    <n v="3921680"/>
    <s v="SO0691-PD0008"/>
    <s v="Sunglasses"/>
    <s v="Outdoors Sport"/>
    <s v="Sunglasses"/>
    <n v="28"/>
    <x v="1"/>
  </r>
  <r>
    <s v="SO0691"/>
    <d v="2022-01-09T00:00:00"/>
    <s v="PD0001"/>
    <n v="83"/>
    <n v="0.11"/>
    <n v="18393630"/>
    <s v="SO0691-PD0001"/>
    <s v="1 Set Fishing Equipment"/>
    <s v="Fishing Equipment"/>
    <s v="1 Set Fishing Equipment"/>
    <n v="83"/>
    <x v="1"/>
  </r>
  <r>
    <s v="SO0692"/>
    <d v="2022-01-10T00:00:00"/>
    <s v="PD0010"/>
    <n v="56"/>
    <n v="0.18"/>
    <n v="14924000.000000002"/>
    <s v="SO0692-PD0010"/>
    <s v="Hiking Shoes"/>
    <s v="Hiking &amp; Camping"/>
    <s v="Hiking Shoes"/>
    <n v="56"/>
    <x v="0"/>
  </r>
  <r>
    <s v="SO0692"/>
    <d v="2022-01-10T00:00:00"/>
    <s v="PD0009"/>
    <n v="71"/>
    <n v="0.18"/>
    <n v="7510380.0000000009"/>
    <s v="SO0692-PD0009"/>
    <s v="Tracking Pole"/>
    <s v="Hiking &amp; Camping"/>
    <s v="Tracking Pole"/>
    <n v="71"/>
    <x v="0"/>
  </r>
  <r>
    <s v="SO0692"/>
    <d v="2022-01-10T00:00:00"/>
    <s v="PD0006"/>
    <n v="143"/>
    <n v="0.16"/>
    <n v="25105080"/>
    <s v="SO0692-PD0006"/>
    <s v="1 set Golf Ball"/>
    <s v="Golf"/>
    <s v="1 set Golf Ball"/>
    <n v="143"/>
    <x v="0"/>
  </r>
  <r>
    <s v="SO0692"/>
    <d v="2022-01-10T00:00:00"/>
    <s v="PD0013"/>
    <n v="29"/>
    <n v="0.23"/>
    <n v="10696070"/>
    <s v="SO0692-PD0013"/>
    <s v="1 Set Basketball"/>
    <s v="Basketball"/>
    <s v="1 Set Basketball"/>
    <n v="29"/>
    <x v="0"/>
  </r>
  <r>
    <s v="SO0693"/>
    <d v="2022-01-10T00:00:00"/>
    <s v="PD0015"/>
    <n v="25"/>
    <n v="0.15"/>
    <n v="2887875"/>
    <s v="SO0693-PD0015"/>
    <s v="Abs Roller"/>
    <s v="Gym &amp; Fitness"/>
    <s v="Abs Roller"/>
    <n v="25"/>
    <x v="0"/>
  </r>
  <r>
    <s v="SO0694"/>
    <d v="2022-01-11T00:00:00"/>
    <s v="PD0019"/>
    <n v="116"/>
    <n v="0.08"/>
    <n v="272029280"/>
    <s v="SO0694-PD0019"/>
    <s v="Treadmill"/>
    <s v="Gym &amp; Fitness"/>
    <s v="Treadmill"/>
    <n v="116"/>
    <x v="3"/>
  </r>
  <r>
    <s v="SO0694"/>
    <d v="2022-01-11T00:00:00"/>
    <s v="PD0003"/>
    <n v="129"/>
    <n v="0.15"/>
    <n v="102084150"/>
    <s v="SO0694-PD0003"/>
    <s v="Stick Billiard"/>
    <s v="Billiard"/>
    <s v="Stick Billiard"/>
    <n v="129"/>
    <x v="3"/>
  </r>
  <r>
    <s v="SO0694"/>
    <d v="2022-01-11T00:00:00"/>
    <s v="PD0017"/>
    <n v="48"/>
    <n v="0.05"/>
    <n v="120840000"/>
    <s v="SO0694-PD0017"/>
    <s v="Bench Press"/>
    <s v="Gym &amp; Fitness"/>
    <s v="Bench Press"/>
    <n v="48"/>
    <x v="3"/>
  </r>
  <r>
    <s v="SO0694"/>
    <d v="2022-01-11T00:00:00"/>
    <s v="PD0005"/>
    <n v="33"/>
    <n v="0.08"/>
    <n v="66640200"/>
    <s v="SO0694-PD0005"/>
    <s v="Stick Golf Wedge"/>
    <s v="Golf"/>
    <s v="Stick Golf Wedge"/>
    <n v="33"/>
    <x v="3"/>
  </r>
  <r>
    <s v="SO0695"/>
    <d v="2022-01-11T00:00:00"/>
    <s v="PD0012"/>
    <n v="84"/>
    <n v="0.17"/>
    <n v="393151080"/>
    <s v="SO0695-PD0012"/>
    <s v="Road Bike"/>
    <s v="Bicycle"/>
    <s v="Road Bike"/>
    <n v="84"/>
    <x v="4"/>
  </r>
  <r>
    <s v="SO0696"/>
    <d v="2022-01-13T00:00:00"/>
    <s v="PD0010"/>
    <n v="147"/>
    <n v="0.13"/>
    <n v="41564250"/>
    <s v="SO0696-PD0010"/>
    <s v="Hiking Shoes"/>
    <s v="Hiking &amp; Camping"/>
    <s v="Hiking Shoes"/>
    <n v="147"/>
    <x v="2"/>
  </r>
  <r>
    <s v="SO0696"/>
    <d v="2022-01-13T00:00:00"/>
    <s v="PD0011"/>
    <n v="126"/>
    <n v="7.0000000000000007E-2"/>
    <n v="276427620"/>
    <s v="SO0696-PD0011"/>
    <s v="Mountain Bike"/>
    <s v="Bicycle"/>
    <s v="Mountain Bike"/>
    <n v="126"/>
    <x v="2"/>
  </r>
  <r>
    <s v="SO0697"/>
    <d v="2022-01-15T00:00:00"/>
    <s v="PD0016"/>
    <n v="49"/>
    <n v="7.0000000000000007E-2"/>
    <n v="12167190"/>
    <s v="SO0697-PD0016"/>
    <s v="Pull Up Bar"/>
    <s v="Gym &amp; Fitness"/>
    <s v="Pull Up Bar"/>
    <n v="49"/>
    <x v="4"/>
  </r>
  <r>
    <s v="SO0697"/>
    <d v="2022-01-15T00:00:00"/>
    <s v="PD0014"/>
    <n v="54"/>
    <n v="0.12"/>
    <n v="12687840"/>
    <s v="SO0697-PD0014"/>
    <s v="1 Set Futsalball"/>
    <s v="Futsal"/>
    <s v="1 Set Futsalball"/>
    <n v="54"/>
    <x v="4"/>
  </r>
  <r>
    <s v="SO0697"/>
    <d v="2022-01-15T00:00:00"/>
    <s v="PD0019"/>
    <n v="95"/>
    <n v="0.21"/>
    <n v="191302450"/>
    <s v="SO0697-PD0019"/>
    <s v="Treadmill"/>
    <s v="Gym &amp; Fitness"/>
    <s v="Treadmill"/>
    <n v="95"/>
    <x v="4"/>
  </r>
  <r>
    <s v="SO0697"/>
    <d v="2022-01-15T00:00:00"/>
    <s v="PD0008"/>
    <n v="147"/>
    <n v="0.22"/>
    <n v="17084340"/>
    <s v="SO0697-PD0008"/>
    <s v="Sunglasses"/>
    <s v="Outdoors Sport"/>
    <s v="Sunglasses"/>
    <n v="147"/>
    <x v="4"/>
  </r>
  <r>
    <s v="SO0697"/>
    <d v="2022-01-15T00:00:00"/>
    <s v="PD0011"/>
    <n v="132"/>
    <n v="0.2"/>
    <n v="249110400"/>
    <s v="SO0697-PD0011"/>
    <s v="Mountain Bike"/>
    <s v="Bicycle"/>
    <s v="Mountain Bike"/>
    <n v="132"/>
    <x v="4"/>
  </r>
  <r>
    <s v="SO0697"/>
    <d v="2022-01-15T00:00:00"/>
    <s v="PD0002"/>
    <n v="78"/>
    <n v="0.25"/>
    <n v="1170000"/>
    <s v="SO0697-PD0002"/>
    <s v="Fishing soft lure"/>
    <s v="Fishing Equipment"/>
    <s v="Fishing soft lure"/>
    <n v="78"/>
    <x v="4"/>
  </r>
  <r>
    <s v="SO0698"/>
    <d v="2022-01-16T00:00:00"/>
    <s v="PD0015"/>
    <n v="46"/>
    <n v="0.24"/>
    <n v="4751064"/>
    <s v="SO0698-PD0015"/>
    <s v="Abs Roller"/>
    <s v="Gym &amp; Fitness"/>
    <s v="Abs Roller"/>
    <n v="46"/>
    <x v="1"/>
  </r>
  <r>
    <s v="SO0698"/>
    <d v="2022-01-16T00:00:00"/>
    <s v="PD0018"/>
    <n v="39"/>
    <n v="0.2"/>
    <n v="16598400"/>
    <s v="SO0698-PD0018"/>
    <s v="Dumbell Set"/>
    <s v="Gym &amp; Fitness"/>
    <s v="Dumbell Set"/>
    <n v="39"/>
    <x v="1"/>
  </r>
  <r>
    <s v="SO0698"/>
    <d v="2022-01-16T00:00:00"/>
    <s v="PD0001"/>
    <n v="125"/>
    <n v="0.22"/>
    <n v="24277500"/>
    <s v="SO0698-PD0001"/>
    <s v="1 Set Fishing Equipment"/>
    <s v="Fishing Equipment"/>
    <s v="1 Set Fishing Equipment"/>
    <n v="125"/>
    <x v="1"/>
  </r>
  <r>
    <s v="SO0699"/>
    <d v="2022-01-18T00:00:00"/>
    <s v="PD0013"/>
    <n v="113"/>
    <n v="0.14000000000000001"/>
    <n v="46549220"/>
    <s v="SO0699-PD0013"/>
    <s v="1 Set Basketball"/>
    <s v="Basketball"/>
    <s v="1 Set Basketball"/>
    <n v="113"/>
    <x v="3"/>
  </r>
  <r>
    <s v="SO0699"/>
    <d v="2022-01-18T00:00:00"/>
    <s v="PD0014"/>
    <n v="57"/>
    <n v="0.16"/>
    <n v="12783960"/>
    <s v="SO0699-PD0014"/>
    <s v="1 Set Futsalball"/>
    <s v="Futsal"/>
    <s v="1 Set Futsalball"/>
    <n v="57"/>
    <x v="3"/>
  </r>
  <r>
    <s v="SO0700"/>
    <d v="2022-01-24T00:00:00"/>
    <s v="PD0001"/>
    <n v="116"/>
    <n v="0.16"/>
    <n v="24262560"/>
    <s v="SO0700-PD0001"/>
    <s v="1 Set Fishing Equipment"/>
    <s v="Fishing Equipment"/>
    <s v="1 Set Fishing Equipment"/>
    <n v="116"/>
    <x v="1"/>
  </r>
  <r>
    <s v="SO0700"/>
    <d v="2022-01-24T00:00:00"/>
    <s v="PD0017"/>
    <n v="108"/>
    <n v="0.22"/>
    <n v="223236000"/>
    <s v="SO0700-PD0017"/>
    <s v="Bench Press"/>
    <s v="Gym &amp; Fitness"/>
    <s v="Bench Press"/>
    <n v="108"/>
    <x v="1"/>
  </r>
  <r>
    <s v="SO0700"/>
    <d v="2022-01-24T00:00:00"/>
    <s v="PD0010"/>
    <n v="54"/>
    <n v="0.2"/>
    <n v="14040000"/>
    <s v="SO0700-PD0010"/>
    <s v="Hiking Shoes"/>
    <s v="Hiking &amp; Camping"/>
    <s v="Hiking Shoes"/>
    <n v="54"/>
    <x v="1"/>
  </r>
  <r>
    <s v="SO0701"/>
    <d v="2022-01-25T00:00:00"/>
    <s v="PD0016"/>
    <n v="87"/>
    <n v="0.12"/>
    <n v="20441520"/>
    <s v="SO0701-PD0016"/>
    <s v="Pull Up Bar"/>
    <s v="Gym &amp; Fitness"/>
    <s v="Pull Up Bar"/>
    <n v="87"/>
    <x v="0"/>
  </r>
  <r>
    <s v="SO0701"/>
    <d v="2022-01-25T00:00:00"/>
    <s v="PD0003"/>
    <n v="134"/>
    <n v="0.06"/>
    <n v="117268760"/>
    <s v="SO0701-PD0003"/>
    <s v="Stick Billiard"/>
    <s v="Billiard"/>
    <s v="Stick Billiard"/>
    <n v="134"/>
    <x v="0"/>
  </r>
  <r>
    <s v="SO0702"/>
    <d v="2022-01-26T00:00:00"/>
    <s v="PD0005"/>
    <n v="92"/>
    <n v="0.16"/>
    <n v="169629600"/>
    <s v="SO0702-PD0005"/>
    <s v="Stick Golf Wedge"/>
    <s v="Golf"/>
    <s v="Stick Golf Wedge"/>
    <n v="92"/>
    <x v="4"/>
  </r>
  <r>
    <s v="SO0702"/>
    <d v="2022-01-26T00:00:00"/>
    <s v="PD0010"/>
    <n v="42"/>
    <n v="0.09"/>
    <n v="12421500"/>
    <s v="SO0702-PD0010"/>
    <s v="Hiking Shoes"/>
    <s v="Hiking &amp; Camping"/>
    <s v="Hiking Shoes"/>
    <n v="42"/>
    <x v="4"/>
  </r>
  <r>
    <s v="SO0702"/>
    <d v="2022-01-26T00:00:00"/>
    <s v="PD0003"/>
    <n v="72"/>
    <n v="7.0000000000000007E-2"/>
    <n v="62339759.999999993"/>
    <s v="SO0702-PD0003"/>
    <s v="Stick Billiard"/>
    <s v="Billiard"/>
    <s v="Stick Billiard"/>
    <n v="72"/>
    <x v="4"/>
  </r>
  <r>
    <s v="SO0704"/>
    <d v="2022-01-27T00:00:00"/>
    <s v="PD0019"/>
    <n v="68"/>
    <n v="0.15"/>
    <n v="147332200"/>
    <s v="SO0704-PD0019"/>
    <s v="Treadmill"/>
    <s v="Gym &amp; Fitness"/>
    <s v="Treadmill"/>
    <n v="68"/>
    <x v="4"/>
  </r>
  <r>
    <s v="SO0704"/>
    <d v="2022-01-27T00:00:00"/>
    <s v="PD0012"/>
    <n v="106"/>
    <n v="0.17"/>
    <n v="496119220"/>
    <s v="SO0704-PD0012"/>
    <s v="Road Bike"/>
    <s v="Bicycle"/>
    <s v="Road Bike"/>
    <n v="106"/>
    <x v="4"/>
  </r>
  <r>
    <s v="SO0704"/>
    <d v="2022-01-27T00:00:00"/>
    <s v="PD0003"/>
    <n v="98"/>
    <n v="0.24"/>
    <n v="69340880"/>
    <s v="SO0704-PD0003"/>
    <s v="Stick Billiard"/>
    <s v="Billiard"/>
    <s v="Stick Billiard"/>
    <n v="98"/>
    <x v="4"/>
  </r>
  <r>
    <s v="SO0705"/>
    <d v="2022-01-28T00:00:00"/>
    <s v="PD0004"/>
    <n v="62"/>
    <n v="0.24"/>
    <n v="10366400"/>
    <s v="SO0705-PD0004"/>
    <s v="Stick Billiard Bag"/>
    <s v="Billiard"/>
    <s v="Stick Billiard Bag"/>
    <n v="62"/>
    <x v="1"/>
  </r>
  <r>
    <s v="SO0705"/>
    <d v="2022-01-28T00:00:00"/>
    <s v="PD0008"/>
    <n v="78"/>
    <n v="0.2"/>
    <n v="9297600"/>
    <s v="SO0705-PD0008"/>
    <s v="Sunglasses"/>
    <s v="Outdoors Sport"/>
    <s v="Sunglasses"/>
    <n v="78"/>
    <x v="1"/>
  </r>
  <r>
    <s v="SO0705"/>
    <d v="2022-01-28T00:00:00"/>
    <s v="PD0016"/>
    <n v="141"/>
    <n v="0.15"/>
    <n v="31999950"/>
    <s v="SO0705-PD0016"/>
    <s v="Pull Up Bar"/>
    <s v="Gym &amp; Fitness"/>
    <s v="Pull Up Bar"/>
    <n v="141"/>
    <x v="1"/>
  </r>
  <r>
    <s v="SO0705"/>
    <d v="2022-01-28T00:00:00"/>
    <s v="PD0010"/>
    <n v="138"/>
    <n v="0.17"/>
    <n v="37225500"/>
    <s v="SO0705-PD0010"/>
    <s v="Hiking Shoes"/>
    <s v="Hiking &amp; Camping"/>
    <s v="Hiking Shoes"/>
    <n v="138"/>
    <x v="1"/>
  </r>
  <r>
    <s v="SO0705"/>
    <d v="2022-01-28T00:00:00"/>
    <s v="PD0001"/>
    <n v="91"/>
    <n v="0.24"/>
    <n v="17220840"/>
    <s v="SO0705-PD0001"/>
    <s v="1 Set Fishing Equipment"/>
    <s v="Fishing Equipment"/>
    <s v="1 Set Fishing Equipment"/>
    <n v="91"/>
    <x v="1"/>
  </r>
  <r>
    <s v="SO0705"/>
    <d v="2022-01-28T00:00:00"/>
    <s v="PD0011"/>
    <n v="54"/>
    <n v="0.15"/>
    <n v="108278100"/>
    <s v="SO0705-PD0011"/>
    <s v="Mountain Bike"/>
    <s v="Bicycle"/>
    <s v="Mountain Bike"/>
    <n v="54"/>
    <x v="1"/>
  </r>
  <r>
    <s v="SO0706"/>
    <d v="2022-01-29T00:00:00"/>
    <s v="PD0011"/>
    <n v="149"/>
    <n v="0.2"/>
    <n v="281192800"/>
    <s v="SO0706-PD0011"/>
    <s v="Mountain Bike"/>
    <s v="Bicycle"/>
    <s v="Mountain Bike"/>
    <n v="149"/>
    <x v="3"/>
  </r>
  <r>
    <s v="SO0706"/>
    <d v="2022-01-29T00:00:00"/>
    <s v="PD0008"/>
    <n v="61"/>
    <n v="0.14000000000000001"/>
    <n v="7816540"/>
    <s v="SO0706-PD0008"/>
    <s v="Sunglasses"/>
    <s v="Outdoors Sport"/>
    <s v="Sunglasses"/>
    <n v="61"/>
    <x v="3"/>
  </r>
  <r>
    <s v="SO0706"/>
    <d v="2022-01-29T00:00:00"/>
    <s v="PD0005"/>
    <n v="149"/>
    <n v="0.08"/>
    <n v="300890600"/>
    <s v="SO0706-PD0005"/>
    <s v="Stick Golf Wedge"/>
    <s v="Golf"/>
    <s v="Stick Golf Wedge"/>
    <n v="149"/>
    <x v="3"/>
  </r>
  <r>
    <s v="SO0706"/>
    <d v="2022-01-29T00:00:00"/>
    <s v="PD0020"/>
    <n v="111"/>
    <n v="0.14000000000000001"/>
    <n v="30642660"/>
    <s v="SO0706-PD0020"/>
    <s v="Heavy bag"/>
    <s v="Gym &amp; Fitness"/>
    <s v="Heavy bag"/>
    <n v="111"/>
    <x v="3"/>
  </r>
  <r>
    <s v="SO0707"/>
    <d v="2022-01-29T00:00:00"/>
    <s v="PD0019"/>
    <n v="82"/>
    <n v="0.18"/>
    <n v="171394760"/>
    <s v="SO0707-PD0019"/>
    <s v="Treadmill"/>
    <s v="Gym &amp; Fitness"/>
    <s v="Treadmill"/>
    <n v="82"/>
    <x v="3"/>
  </r>
  <r>
    <s v="SO0707"/>
    <d v="2022-01-29T00:00:00"/>
    <s v="PD0014"/>
    <n v="67"/>
    <n v="0.16"/>
    <n v="15026760"/>
    <s v="SO0707-PD0014"/>
    <s v="1 Set Futsalball"/>
    <s v="Futsal"/>
    <s v="1 Set Futsalball"/>
    <n v="67"/>
    <x v="3"/>
  </r>
  <r>
    <s v="SO0708"/>
    <d v="2022-01-30T00:00:00"/>
    <s v="PD0017"/>
    <n v="120"/>
    <n v="0.18"/>
    <n v="260760000.00000003"/>
    <s v="SO0708-PD0017"/>
    <s v="Bench Press"/>
    <s v="Gym &amp; Fitness"/>
    <s v="Bench Press"/>
    <n v="120"/>
    <x v="2"/>
  </r>
  <r>
    <s v="SO0708"/>
    <d v="2022-01-30T00:00:00"/>
    <s v="PD0020"/>
    <n v="90"/>
    <n v="7.0000000000000007E-2"/>
    <n v="26867700"/>
    <s v="SO0708-PD0020"/>
    <s v="Heavy bag"/>
    <s v="Gym &amp; Fitness"/>
    <s v="Heavy bag"/>
    <n v="90"/>
    <x v="2"/>
  </r>
  <r>
    <s v="SO0708"/>
    <d v="2022-01-30T00:00:00"/>
    <s v="PD0002"/>
    <n v="133"/>
    <n v="0.1"/>
    <n v="2394000"/>
    <s v="SO0708-PD0002"/>
    <s v="Fishing soft lure"/>
    <s v="Fishing Equipment"/>
    <s v="Fishing soft lure"/>
    <n v="133"/>
    <x v="2"/>
  </r>
  <r>
    <s v="SO0709"/>
    <d v="2022-01-30T00:00:00"/>
    <s v="PD0018"/>
    <n v="52"/>
    <n v="0.06"/>
    <n v="26004160"/>
    <s v="SO0709-PD0018"/>
    <s v="Dumbell Set"/>
    <s v="Gym &amp; Fitness"/>
    <s v="Dumbell Set"/>
    <n v="52"/>
    <x v="4"/>
  </r>
  <r>
    <s v="SO0709"/>
    <d v="2022-01-30T00:00:00"/>
    <s v="PD0009"/>
    <n v="120"/>
    <n v="0.08"/>
    <n v="14241600"/>
    <s v="SO0709-PD0009"/>
    <s v="Tracking Pole"/>
    <s v="Hiking &amp; Camping"/>
    <s v="Tracking Pole"/>
    <n v="120"/>
    <x v="4"/>
  </r>
  <r>
    <s v="SO0709"/>
    <d v="2022-01-30T00:00:00"/>
    <s v="PD0001"/>
    <n v="126"/>
    <n v="0.1"/>
    <n v="28236600"/>
    <s v="SO0709-PD0001"/>
    <s v="1 Set Fishing Equipment"/>
    <s v="Fishing Equipment"/>
    <s v="1 Set Fishing Equipment"/>
    <n v="126"/>
    <x v="4"/>
  </r>
  <r>
    <s v="SO0710"/>
    <d v="2022-01-31T00:00:00"/>
    <s v="PD0012"/>
    <n v="32"/>
    <n v="0.08"/>
    <n v="166012160"/>
    <s v="SO0710-PD0012"/>
    <s v="Road Bike"/>
    <s v="Bicycle"/>
    <s v="Road Bike"/>
    <n v="32"/>
    <x v="4"/>
  </r>
  <r>
    <s v="SO0710"/>
    <d v="2022-01-31T00:00:00"/>
    <s v="PD0006"/>
    <n v="137"/>
    <n v="0.18"/>
    <n v="23479060"/>
    <s v="SO0710-PD0006"/>
    <s v="1 set Golf Ball"/>
    <s v="Golf"/>
    <s v="1 set Golf Ball"/>
    <n v="137"/>
    <x v="4"/>
  </r>
  <r>
    <s v="SO0710"/>
    <d v="2022-01-31T00:00:00"/>
    <s v="PD0008"/>
    <n v="145"/>
    <n v="0.11"/>
    <n v="19228450"/>
    <s v="SO0710-PD0008"/>
    <s v="Sunglasses"/>
    <s v="Outdoors Sport"/>
    <s v="Sunglasses"/>
    <n v="145"/>
    <x v="4"/>
  </r>
  <r>
    <s v="SO0711"/>
    <d v="2022-01-31T00:00:00"/>
    <s v="PD0012"/>
    <n v="144"/>
    <n v="0.2"/>
    <n v="649612800"/>
    <s v="SO0711-PD0012"/>
    <s v="Road Bike"/>
    <s v="Bicycle"/>
    <s v="Road Bike"/>
    <n v="144"/>
    <x v="4"/>
  </r>
  <r>
    <s v="SO0711"/>
    <d v="2022-01-31T00:00:00"/>
    <s v="PD0001"/>
    <n v="58"/>
    <n v="0.08"/>
    <n v="13286640"/>
    <s v="SO0711-PD0001"/>
    <s v="1 Set Fishing Equipment"/>
    <s v="Fishing Equipment"/>
    <s v="1 Set Fishing Equipment"/>
    <n v="58"/>
    <x v="4"/>
  </r>
  <r>
    <s v="SO0711"/>
    <d v="2022-01-31T00:00:00"/>
    <s v="PD0011"/>
    <n v="85"/>
    <n v="0.21"/>
    <n v="158406850"/>
    <s v="SO0711-PD0011"/>
    <s v="Mountain Bike"/>
    <s v="Bicycle"/>
    <s v="Mountain Bike"/>
    <n v="85"/>
    <x v="4"/>
  </r>
  <r>
    <s v="SO0711"/>
    <d v="2022-01-31T00:00:00"/>
    <s v="PD0003"/>
    <n v="64"/>
    <n v="0.17"/>
    <n v="49454720"/>
    <s v="SO0711-PD0003"/>
    <s v="Stick Billiard"/>
    <s v="Billiard"/>
    <s v="Stick Billiard"/>
    <n v="64"/>
    <x v="4"/>
  </r>
  <r>
    <s v="SO0712"/>
    <d v="2022-02-02T00:00:00"/>
    <s v="PD0004"/>
    <n v="66"/>
    <n v="0.18"/>
    <n v="11906400"/>
    <s v="SO0712-PD0004"/>
    <s v="Stick Billiard Bag"/>
    <s v="Billiard"/>
    <s v="Stick Billiard Bag"/>
    <n v="66"/>
    <x v="1"/>
  </r>
  <r>
    <s v="SO0713"/>
    <d v="2022-02-03T00:00:00"/>
    <s v="PD0002"/>
    <n v="72"/>
    <n v="0.11"/>
    <n v="1281600"/>
    <s v="SO0713-PD0002"/>
    <s v="Fishing soft lure"/>
    <s v="Fishing Equipment"/>
    <s v="Fishing soft lure"/>
    <n v="72"/>
    <x v="0"/>
  </r>
  <r>
    <s v="SO0713"/>
    <d v="2022-02-03T00:00:00"/>
    <s v="PD0020"/>
    <n v="123"/>
    <n v="0.17"/>
    <n v="32770890"/>
    <s v="SO0713-PD0020"/>
    <s v="Heavy bag"/>
    <s v="Gym &amp; Fitness"/>
    <s v="Heavy bag"/>
    <n v="123"/>
    <x v="0"/>
  </r>
  <r>
    <s v="SO0713"/>
    <d v="2022-02-03T00:00:00"/>
    <s v="PD0004"/>
    <n v="78"/>
    <n v="0.24"/>
    <n v="13041600"/>
    <s v="SO0713-PD0004"/>
    <s v="Stick Billiard Bag"/>
    <s v="Billiard"/>
    <s v="Stick Billiard Bag"/>
    <n v="78"/>
    <x v="0"/>
  </r>
  <r>
    <s v="SO0714"/>
    <d v="2022-02-04T00:00:00"/>
    <s v="PD0009"/>
    <n v="140"/>
    <n v="0.09"/>
    <n v="16434600"/>
    <s v="SO0714-PD0009"/>
    <s v="Tracking Pole"/>
    <s v="Hiking &amp; Camping"/>
    <s v="Tracking Pole"/>
    <n v="140"/>
    <x v="1"/>
  </r>
  <r>
    <s v="SO0714"/>
    <d v="2022-02-04T00:00:00"/>
    <s v="PD0004"/>
    <n v="57"/>
    <n v="0.23"/>
    <n v="9655800"/>
    <s v="SO0714-PD0004"/>
    <s v="Stick Billiard Bag"/>
    <s v="Billiard"/>
    <s v="Stick Billiard Bag"/>
    <n v="57"/>
    <x v="1"/>
  </r>
  <r>
    <s v="SO0714"/>
    <d v="2022-02-04T00:00:00"/>
    <s v="PD0017"/>
    <n v="133"/>
    <n v="0.15"/>
    <n v="299582500"/>
    <s v="SO0714-PD0017"/>
    <s v="Bench Press"/>
    <s v="Gym &amp; Fitness"/>
    <s v="Bench Press"/>
    <n v="133"/>
    <x v="1"/>
  </r>
  <r>
    <s v="SO0715"/>
    <d v="2022-02-05T00:00:00"/>
    <s v="PD0012"/>
    <n v="81"/>
    <n v="0.1"/>
    <n v="411083100"/>
    <s v="SO0715-PD0012"/>
    <s v="Road Bike"/>
    <s v="Bicycle"/>
    <s v="Road Bike"/>
    <n v="81"/>
    <x v="0"/>
  </r>
  <r>
    <s v="SO0715"/>
    <d v="2022-02-05T00:00:00"/>
    <s v="PD0016"/>
    <n v="132"/>
    <n v="0.05"/>
    <n v="33481800"/>
    <s v="SO0715-PD0016"/>
    <s v="Pull Up Bar"/>
    <s v="Gym &amp; Fitness"/>
    <s v="Pull Up Bar"/>
    <n v="132"/>
    <x v="0"/>
  </r>
  <r>
    <s v="SO0715"/>
    <d v="2022-02-05T00:00:00"/>
    <s v="PD0015"/>
    <n v="29"/>
    <n v="0.15"/>
    <n v="3349935"/>
    <s v="SO0715-PD0015"/>
    <s v="Abs Roller"/>
    <s v="Gym &amp; Fitness"/>
    <s v="Abs Roller"/>
    <n v="29"/>
    <x v="0"/>
  </r>
  <r>
    <s v="SO0715"/>
    <d v="2022-02-05T00:00:00"/>
    <s v="PD0011"/>
    <n v="83"/>
    <n v="0.11"/>
    <n v="174259330"/>
    <s v="SO0715-PD0011"/>
    <s v="Mountain Bike"/>
    <s v="Bicycle"/>
    <s v="Mountain Bike"/>
    <n v="83"/>
    <x v="0"/>
  </r>
  <r>
    <s v="SO0716"/>
    <d v="2022-02-06T00:00:00"/>
    <s v="PD0015"/>
    <n v="63"/>
    <n v="0.17"/>
    <n v="7106211"/>
    <s v="SO0716-PD0015"/>
    <s v="Abs Roller"/>
    <s v="Gym &amp; Fitness"/>
    <s v="Abs Roller"/>
    <n v="63"/>
    <x v="4"/>
  </r>
  <r>
    <s v="SO0716"/>
    <d v="2022-02-06T00:00:00"/>
    <s v="PD0012"/>
    <n v="82"/>
    <n v="0.14000000000000001"/>
    <n v="397662280"/>
    <s v="SO0716-PD0012"/>
    <s v="Road Bike"/>
    <s v="Bicycle"/>
    <s v="Road Bike"/>
    <n v="82"/>
    <x v="4"/>
  </r>
  <r>
    <s v="SO0716"/>
    <d v="2022-02-06T00:00:00"/>
    <s v="PD0002"/>
    <n v="100"/>
    <n v="0.23"/>
    <n v="1540000"/>
    <s v="SO0716-PD0002"/>
    <s v="Fishing soft lure"/>
    <s v="Fishing Equipment"/>
    <s v="Fishing soft lure"/>
    <n v="100"/>
    <x v="4"/>
  </r>
  <r>
    <s v="SO0716"/>
    <d v="2022-02-06T00:00:00"/>
    <s v="PD0003"/>
    <n v="57"/>
    <n v="0.09"/>
    <n v="48290970"/>
    <s v="SO0716-PD0003"/>
    <s v="Stick Billiard"/>
    <s v="Billiard"/>
    <s v="Stick Billiard"/>
    <n v="57"/>
    <x v="4"/>
  </r>
  <r>
    <s v="SO0716"/>
    <d v="2022-02-06T00:00:00"/>
    <s v="PD0010"/>
    <n v="60"/>
    <n v="7.0000000000000007E-2"/>
    <n v="18135000"/>
    <s v="SO0716-PD0010"/>
    <s v="Hiking Shoes"/>
    <s v="Hiking &amp; Camping"/>
    <s v="Hiking Shoes"/>
    <n v="60"/>
    <x v="4"/>
  </r>
  <r>
    <s v="SO0717"/>
    <d v="2022-02-06T00:00:00"/>
    <s v="PD0018"/>
    <n v="149"/>
    <n v="0.1"/>
    <n v="71341200"/>
    <s v="SO0717-PD0018"/>
    <s v="Dumbell Set"/>
    <s v="Gym &amp; Fitness"/>
    <s v="Dumbell Set"/>
    <n v="149"/>
    <x v="2"/>
  </r>
  <r>
    <s v="SO0717"/>
    <d v="2022-02-06T00:00:00"/>
    <s v="PD0009"/>
    <n v="93"/>
    <n v="0.25"/>
    <n v="8997750"/>
    <s v="SO0717-PD0009"/>
    <s v="Tracking Pole"/>
    <s v="Hiking &amp; Camping"/>
    <s v="Tracking Pole"/>
    <n v="93"/>
    <x v="2"/>
  </r>
  <r>
    <s v="SO0718"/>
    <d v="2022-02-07T00:00:00"/>
    <s v="PD0008"/>
    <n v="120"/>
    <n v="0.21"/>
    <n v="14125200"/>
    <s v="SO0718-PD0008"/>
    <s v="Sunglasses"/>
    <s v="Outdoors Sport"/>
    <s v="Sunglasses"/>
    <n v="120"/>
    <x v="3"/>
  </r>
  <r>
    <s v="SO0718"/>
    <d v="2022-02-07T00:00:00"/>
    <s v="PD0004"/>
    <n v="39"/>
    <n v="0.11"/>
    <n v="7636200"/>
    <s v="SO0718-PD0004"/>
    <s v="Stick Billiard Bag"/>
    <s v="Billiard"/>
    <s v="Stick Billiard Bag"/>
    <n v="39"/>
    <x v="3"/>
  </r>
  <r>
    <s v="SO0719"/>
    <d v="2022-02-09T00:00:00"/>
    <s v="PD0020"/>
    <n v="141"/>
    <n v="0.13"/>
    <n v="39377070"/>
    <s v="SO0719-PD0020"/>
    <s v="Heavy bag"/>
    <s v="Gym &amp; Fitness"/>
    <s v="Heavy bag"/>
    <n v="141"/>
    <x v="1"/>
  </r>
  <r>
    <s v="SO0720"/>
    <d v="2022-02-09T00:00:00"/>
    <s v="PD0017"/>
    <n v="52"/>
    <n v="0.2"/>
    <n v="110240000"/>
    <s v="SO0720-PD0017"/>
    <s v="Bench Press"/>
    <s v="Gym &amp; Fitness"/>
    <s v="Bench Press"/>
    <n v="52"/>
    <x v="4"/>
  </r>
  <r>
    <s v="SO0720"/>
    <d v="2022-02-09T00:00:00"/>
    <s v="PD0011"/>
    <n v="149"/>
    <n v="0.06"/>
    <n v="330401540"/>
    <s v="SO0720-PD0011"/>
    <s v="Mountain Bike"/>
    <s v="Bicycle"/>
    <s v="Mountain Bike"/>
    <n v="149"/>
    <x v="4"/>
  </r>
  <r>
    <s v="SO0721"/>
    <d v="2022-02-10T00:00:00"/>
    <s v="PD0010"/>
    <n v="86"/>
    <n v="0.21"/>
    <n v="22080500"/>
    <s v="SO0721-PD0010"/>
    <s v="Hiking Shoes"/>
    <s v="Hiking &amp; Camping"/>
    <s v="Hiking Shoes"/>
    <n v="86"/>
    <x v="1"/>
  </r>
  <r>
    <s v="SO0721"/>
    <d v="2022-02-10T00:00:00"/>
    <s v="PD0015"/>
    <n v="132"/>
    <n v="0.22"/>
    <n v="13992264"/>
    <s v="SO0721-PD0015"/>
    <s v="Abs Roller"/>
    <s v="Gym &amp; Fitness"/>
    <s v="Abs Roller"/>
    <n v="132"/>
    <x v="1"/>
  </r>
  <r>
    <s v="SO0722"/>
    <d v="2022-02-14T00:00:00"/>
    <s v="PD0010"/>
    <n v="36"/>
    <n v="0.18"/>
    <n v="9594000"/>
    <s v="SO0722-PD0010"/>
    <s v="Hiking Shoes"/>
    <s v="Hiking &amp; Camping"/>
    <s v="Hiking Shoes"/>
    <n v="36"/>
    <x v="0"/>
  </r>
  <r>
    <s v="SO0722"/>
    <d v="2022-02-14T00:00:00"/>
    <s v="PD0019"/>
    <n v="129"/>
    <n v="0.09"/>
    <n v="299227110"/>
    <s v="SO0722-PD0019"/>
    <s v="Treadmill"/>
    <s v="Gym &amp; Fitness"/>
    <s v="Treadmill"/>
    <n v="129"/>
    <x v="0"/>
  </r>
  <r>
    <s v="SO0722"/>
    <d v="2022-02-14T00:00:00"/>
    <s v="PD0008"/>
    <n v="26"/>
    <n v="0.17"/>
    <n v="3215420"/>
    <s v="SO0722-PD0008"/>
    <s v="Sunglasses"/>
    <s v="Outdoors Sport"/>
    <s v="Sunglasses"/>
    <n v="26"/>
    <x v="0"/>
  </r>
  <r>
    <s v="SO0722"/>
    <d v="2022-02-14T00:00:00"/>
    <s v="PD0003"/>
    <n v="98"/>
    <n v="0.17"/>
    <n v="75727540"/>
    <s v="SO0722-PD0003"/>
    <s v="Stick Billiard"/>
    <s v="Billiard"/>
    <s v="Stick Billiard"/>
    <n v="98"/>
    <x v="0"/>
  </r>
  <r>
    <s v="SO0723"/>
    <d v="2022-02-15T00:00:00"/>
    <s v="PD0019"/>
    <n v="45"/>
    <n v="0.23"/>
    <n v="88322850"/>
    <s v="SO0723-PD0019"/>
    <s v="Treadmill"/>
    <s v="Gym &amp; Fitness"/>
    <s v="Treadmill"/>
    <n v="45"/>
    <x v="0"/>
  </r>
  <r>
    <s v="SO0723"/>
    <d v="2022-02-15T00:00:00"/>
    <s v="PD0003"/>
    <n v="64"/>
    <n v="0.08"/>
    <n v="54817280"/>
    <s v="SO0723-PD0003"/>
    <s v="Stick Billiard"/>
    <s v="Billiard"/>
    <s v="Stick Billiard"/>
    <n v="64"/>
    <x v="0"/>
  </r>
  <r>
    <s v="SO0724"/>
    <d v="2022-02-16T00:00:00"/>
    <s v="PD0020"/>
    <n v="105"/>
    <n v="0.13"/>
    <n v="29323350"/>
    <s v="SO0724-PD0020"/>
    <s v="Heavy bag"/>
    <s v="Gym &amp; Fitness"/>
    <s v="Heavy bag"/>
    <n v="105"/>
    <x v="4"/>
  </r>
  <r>
    <s v="SO0725"/>
    <d v="2022-02-17T00:00:00"/>
    <s v="PD0019"/>
    <n v="97"/>
    <n v="0.2"/>
    <n v="197802400"/>
    <s v="SO0725-PD0019"/>
    <s v="Treadmill"/>
    <s v="Gym &amp; Fitness"/>
    <s v="Treadmill"/>
    <n v="97"/>
    <x v="4"/>
  </r>
  <r>
    <s v="SO0725"/>
    <d v="2022-02-17T00:00:00"/>
    <s v="PD0003"/>
    <n v="50"/>
    <n v="0.1"/>
    <n v="41895000"/>
    <s v="SO0725-PD0003"/>
    <s v="Stick Billiard"/>
    <s v="Billiard"/>
    <s v="Stick Billiard"/>
    <n v="50"/>
    <x v="4"/>
  </r>
  <r>
    <s v="SO0725"/>
    <d v="2022-02-17T00:00:00"/>
    <s v="PD0009"/>
    <n v="94"/>
    <n v="0.14000000000000001"/>
    <n v="10428360"/>
    <s v="SO0725-PD0009"/>
    <s v="Tracking Pole"/>
    <s v="Hiking &amp; Camping"/>
    <s v="Tracking Pole"/>
    <n v="94"/>
    <x v="4"/>
  </r>
  <r>
    <s v="SO0725"/>
    <d v="2022-02-17T00:00:00"/>
    <s v="PD0014"/>
    <n v="48"/>
    <n v="0.05"/>
    <n v="12175200"/>
    <s v="SO0725-PD0014"/>
    <s v="1 Set Futsalball"/>
    <s v="Futsal"/>
    <s v="1 Set Futsalball"/>
    <n v="48"/>
    <x v="4"/>
  </r>
  <r>
    <s v="SO0726"/>
    <d v="2022-02-18T00:00:00"/>
    <s v="PD0005"/>
    <n v="91"/>
    <n v="0.09"/>
    <n v="181767950"/>
    <s v="SO0726-PD0005"/>
    <s v="Stick Golf Wedge"/>
    <s v="Golf"/>
    <s v="Stick Golf Wedge"/>
    <n v="91"/>
    <x v="4"/>
  </r>
  <r>
    <s v="SO0728"/>
    <d v="2022-02-20T00:00:00"/>
    <s v="PD0017"/>
    <n v="33"/>
    <n v="0.16"/>
    <n v="73458000"/>
    <s v="SO0728-PD0017"/>
    <s v="Bench Press"/>
    <s v="Gym &amp; Fitness"/>
    <s v="Bench Press"/>
    <n v="33"/>
    <x v="1"/>
  </r>
  <r>
    <s v="SO0729"/>
    <d v="2022-02-20T00:00:00"/>
    <s v="PD0014"/>
    <n v="119"/>
    <n v="0.21"/>
    <n v="25100670"/>
    <s v="SO0729-PD0014"/>
    <s v="1 Set Futsalball"/>
    <s v="Futsal"/>
    <s v="1 Set Futsalball"/>
    <n v="119"/>
    <x v="2"/>
  </r>
  <r>
    <s v="SO0729"/>
    <d v="2022-02-20T00:00:00"/>
    <s v="PD0011"/>
    <n v="63"/>
    <n v="0.19"/>
    <n v="120379770.00000001"/>
    <s v="SO0729-PD0011"/>
    <s v="Mountain Bike"/>
    <s v="Bicycle"/>
    <s v="Mountain Bike"/>
    <n v="63"/>
    <x v="2"/>
  </r>
  <r>
    <s v="SO0730"/>
    <d v="2022-02-21T00:00:00"/>
    <s v="PD0013"/>
    <n v="33"/>
    <n v="0.17"/>
    <n v="13119810"/>
    <s v="SO0730-PD0013"/>
    <s v="1 Set Basketball"/>
    <s v="Basketball"/>
    <s v="1 Set Basketball"/>
    <n v="33"/>
    <x v="3"/>
  </r>
  <r>
    <s v="SO0730"/>
    <d v="2022-02-21T00:00:00"/>
    <s v="PD0017"/>
    <n v="39"/>
    <n v="0.17"/>
    <n v="85780500"/>
    <s v="SO0730-PD0017"/>
    <s v="Bench Press"/>
    <s v="Gym &amp; Fitness"/>
    <s v="Bench Press"/>
    <n v="39"/>
    <x v="3"/>
  </r>
  <r>
    <s v="SO0731"/>
    <d v="2022-02-21T00:00:00"/>
    <s v="PD0011"/>
    <n v="75"/>
    <n v="0.1"/>
    <n v="159232500"/>
    <s v="SO0731-PD0011"/>
    <s v="Mountain Bike"/>
    <s v="Bicycle"/>
    <s v="Mountain Bike"/>
    <n v="75"/>
    <x v="4"/>
  </r>
  <r>
    <s v="SO0731"/>
    <d v="2022-02-21T00:00:00"/>
    <s v="PD0010"/>
    <n v="113"/>
    <n v="0.14000000000000001"/>
    <n v="31583500"/>
    <s v="SO0731-PD0010"/>
    <s v="Hiking Shoes"/>
    <s v="Hiking &amp; Camping"/>
    <s v="Hiking Shoes"/>
    <n v="113"/>
    <x v="4"/>
  </r>
  <r>
    <s v="SO0732"/>
    <d v="2022-02-23T00:00:00"/>
    <s v="PD0017"/>
    <n v="75"/>
    <n v="0.08"/>
    <n v="182850000"/>
    <s v="SO0732-PD0017"/>
    <s v="Bench Press"/>
    <s v="Gym &amp; Fitness"/>
    <s v="Bench Press"/>
    <n v="75"/>
    <x v="2"/>
  </r>
  <r>
    <s v="SO0733"/>
    <d v="2022-02-24T00:00:00"/>
    <s v="PD0012"/>
    <n v="64"/>
    <n v="0.22"/>
    <n v="281498880"/>
    <s v="SO0733-PD0012"/>
    <s v="Road Bike"/>
    <s v="Bicycle"/>
    <s v="Road Bike"/>
    <n v="64"/>
    <x v="0"/>
  </r>
  <r>
    <s v="SO0733"/>
    <d v="2022-02-24T00:00:00"/>
    <s v="PD0013"/>
    <n v="35"/>
    <n v="0.11"/>
    <n v="14920850"/>
    <s v="SO0733-PD0013"/>
    <s v="1 Set Basketball"/>
    <s v="Basketball"/>
    <s v="1 Set Basketball"/>
    <n v="35"/>
    <x v="0"/>
  </r>
  <r>
    <s v="SO0733"/>
    <d v="2022-02-24T00:00:00"/>
    <s v="PD0007"/>
    <n v="93"/>
    <n v="0.11"/>
    <n v="264864000"/>
    <s v="SO0733-PD0007"/>
    <s v="Stick Golf Bag"/>
    <s v="Golf"/>
    <s v="Stick Golf Bag"/>
    <n v="93"/>
    <x v="0"/>
  </r>
  <r>
    <s v="SO0733"/>
    <d v="2022-02-24T00:00:00"/>
    <s v="PD0002"/>
    <n v="63"/>
    <n v="0.2"/>
    <n v="1008000"/>
    <s v="SO0733-PD0002"/>
    <s v="Fishing soft lure"/>
    <s v="Fishing Equipment"/>
    <s v="Fishing soft lure"/>
    <n v="63"/>
    <x v="0"/>
  </r>
  <r>
    <s v="SO0733"/>
    <d v="2022-02-24T00:00:00"/>
    <s v="PD0011"/>
    <n v="37"/>
    <n v="0.16"/>
    <n v="73317720"/>
    <s v="SO0733-PD0011"/>
    <s v="Mountain Bike"/>
    <s v="Bicycle"/>
    <s v="Mountain Bike"/>
    <n v="37"/>
    <x v="0"/>
  </r>
  <r>
    <s v="SO0734"/>
    <d v="2022-02-25T00:00:00"/>
    <s v="PD0003"/>
    <n v="30"/>
    <n v="0.12"/>
    <n v="24578400"/>
    <s v="SO0734-PD0003"/>
    <s v="Stick Billiard"/>
    <s v="Billiard"/>
    <s v="Stick Billiard"/>
    <n v="30"/>
    <x v="4"/>
  </r>
  <r>
    <s v="SO0734"/>
    <d v="2022-02-25T00:00:00"/>
    <s v="PD0014"/>
    <n v="25"/>
    <n v="0.09"/>
    <n v="6074250"/>
    <s v="SO0734-PD0014"/>
    <s v="1 Set Futsalball"/>
    <s v="Futsal"/>
    <s v="1 Set Futsalball"/>
    <n v="25"/>
    <x v="4"/>
  </r>
  <r>
    <s v="SO0734"/>
    <d v="2022-02-25T00:00:00"/>
    <s v="PD0006"/>
    <n v="91"/>
    <n v="0.18"/>
    <n v="15595580.000000002"/>
    <s v="SO0734-PD0006"/>
    <s v="1 set Golf Ball"/>
    <s v="Golf"/>
    <s v="1 set Golf Ball"/>
    <n v="91"/>
    <x v="4"/>
  </r>
  <r>
    <s v="SO0734"/>
    <d v="2022-02-25T00:00:00"/>
    <s v="PD0007"/>
    <n v="145"/>
    <n v="0.17"/>
    <n v="385120000"/>
    <s v="SO0734-PD0007"/>
    <s v="Stick Golf Bag"/>
    <s v="Golf"/>
    <s v="Stick Golf Bag"/>
    <n v="145"/>
    <x v="4"/>
  </r>
  <r>
    <s v="SO0735"/>
    <d v="2022-02-25T00:00:00"/>
    <s v="PD0007"/>
    <n v="41"/>
    <n v="0.18"/>
    <n v="107584000.00000001"/>
    <s v="SO0735-PD0007"/>
    <s v="Stick Golf Bag"/>
    <s v="Golf"/>
    <s v="Stick Golf Bag"/>
    <n v="41"/>
    <x v="1"/>
  </r>
  <r>
    <s v="SO0735"/>
    <d v="2022-02-25T00:00:00"/>
    <s v="PD0015"/>
    <n v="25"/>
    <n v="0.17"/>
    <n v="2819925"/>
    <s v="SO0735-PD0015"/>
    <s v="Abs Roller"/>
    <s v="Gym &amp; Fitness"/>
    <s v="Abs Roller"/>
    <n v="25"/>
    <x v="1"/>
  </r>
  <r>
    <s v="SO0736"/>
    <d v="2022-02-27T00:00:00"/>
    <s v="PD0008"/>
    <n v="60"/>
    <n v="7.0000000000000007E-2"/>
    <n v="8314199.9999999991"/>
    <s v="SO0736-PD0008"/>
    <s v="Sunglasses"/>
    <s v="Outdoors Sport"/>
    <s v="Sunglasses"/>
    <n v="60"/>
    <x v="0"/>
  </r>
  <r>
    <s v="SO0736"/>
    <d v="2022-02-27T00:00:00"/>
    <s v="PD0002"/>
    <n v="105"/>
    <n v="0.24"/>
    <n v="1596000"/>
    <s v="SO0736-PD0002"/>
    <s v="Fishing soft lure"/>
    <s v="Fishing Equipment"/>
    <s v="Fishing soft lure"/>
    <n v="105"/>
    <x v="0"/>
  </r>
  <r>
    <s v="SO0736"/>
    <d v="2022-02-27T00:00:00"/>
    <s v="PD0009"/>
    <n v="28"/>
    <n v="0.18"/>
    <n v="2961840"/>
    <s v="SO0736-PD0009"/>
    <s v="Tracking Pole"/>
    <s v="Hiking &amp; Camping"/>
    <s v="Tracking Pole"/>
    <n v="28"/>
    <x v="0"/>
  </r>
  <r>
    <s v="SO0736"/>
    <d v="2022-02-27T00:00:00"/>
    <s v="PD0015"/>
    <n v="120"/>
    <n v="0.25"/>
    <n v="12231000"/>
    <s v="SO0736-PD0015"/>
    <s v="Abs Roller"/>
    <s v="Gym &amp; Fitness"/>
    <s v="Abs Roller"/>
    <n v="120"/>
    <x v="0"/>
  </r>
  <r>
    <s v="SO0737"/>
    <d v="2022-02-28T00:00:00"/>
    <s v="PD0006"/>
    <n v="80"/>
    <n v="0.22"/>
    <n v="13041600"/>
    <s v="SO0737-PD0006"/>
    <s v="1 set Golf Ball"/>
    <s v="Golf"/>
    <s v="1 set Golf Ball"/>
    <n v="80"/>
    <x v="4"/>
  </r>
  <r>
    <s v="SO0737"/>
    <d v="2022-02-28T00:00:00"/>
    <s v="PD0014"/>
    <n v="98"/>
    <n v="0.1"/>
    <n v="23549400"/>
    <s v="SO0737-PD0014"/>
    <s v="1 Set Futsalball"/>
    <s v="Futsal"/>
    <s v="1 Set Futsalball"/>
    <n v="98"/>
    <x v="4"/>
  </r>
  <r>
    <s v="SO0737"/>
    <d v="2022-02-28T00:00:00"/>
    <s v="PD0007"/>
    <n v="81"/>
    <n v="0.15"/>
    <n v="220320000"/>
    <s v="SO0737-PD0007"/>
    <s v="Stick Golf Bag"/>
    <s v="Golf"/>
    <s v="Stick Golf Bag"/>
    <n v="81"/>
    <x v="4"/>
  </r>
  <r>
    <s v="SO0737"/>
    <d v="2022-02-28T00:00:00"/>
    <s v="PD0013"/>
    <n v="99"/>
    <n v="0.06"/>
    <n v="44575740"/>
    <s v="SO0737-PD0013"/>
    <s v="1 Set Basketball"/>
    <s v="Basketball"/>
    <s v="1 Set Basketball"/>
    <n v="99"/>
    <x v="4"/>
  </r>
  <r>
    <s v="SO0738"/>
    <d v="2022-03-01T00:00:00"/>
    <s v="PD0017"/>
    <n v="133"/>
    <n v="0.22"/>
    <n v="274911000"/>
    <s v="SO0738-PD0017"/>
    <s v="Bench Press"/>
    <s v="Gym &amp; Fitness"/>
    <s v="Bench Press"/>
    <n v="133"/>
    <x v="3"/>
  </r>
  <r>
    <s v="SO0738"/>
    <d v="2022-03-01T00:00:00"/>
    <s v="PD0014"/>
    <n v="146"/>
    <n v="0.15"/>
    <n v="33134700"/>
    <s v="SO0738-PD0014"/>
    <s v="1 Set Futsalball"/>
    <s v="Futsal"/>
    <s v="1 Set Futsalball"/>
    <n v="146"/>
    <x v="3"/>
  </r>
  <r>
    <s v="SO0738"/>
    <d v="2022-03-01T00:00:00"/>
    <s v="PD0015"/>
    <n v="136"/>
    <n v="0.05"/>
    <n v="17558280"/>
    <s v="SO0738-PD0015"/>
    <s v="Abs Roller"/>
    <s v="Gym &amp; Fitness"/>
    <s v="Abs Roller"/>
    <n v="136"/>
    <x v="3"/>
  </r>
  <r>
    <s v="SO0738"/>
    <d v="2022-03-01T00:00:00"/>
    <s v="PD0011"/>
    <n v="29"/>
    <n v="0.14000000000000001"/>
    <n v="58833460"/>
    <s v="SO0738-PD0011"/>
    <s v="Mountain Bike"/>
    <s v="Bicycle"/>
    <s v="Mountain Bike"/>
    <n v="29"/>
    <x v="3"/>
  </r>
  <r>
    <s v="SO0739"/>
    <d v="2022-03-01T00:00:00"/>
    <s v="PD0013"/>
    <n v="124"/>
    <n v="0.15"/>
    <n v="50486600"/>
    <s v="SO0739-PD0013"/>
    <s v="1 Set Basketball"/>
    <s v="Basketball"/>
    <s v="1 Set Basketball"/>
    <n v="124"/>
    <x v="4"/>
  </r>
  <r>
    <s v="SO0739"/>
    <d v="2022-03-01T00:00:00"/>
    <s v="PD0016"/>
    <n v="123"/>
    <n v="0.19"/>
    <n v="26601210"/>
    <s v="SO0739-PD0016"/>
    <s v="Pull Up Bar"/>
    <s v="Gym &amp; Fitness"/>
    <s v="Pull Up Bar"/>
    <n v="123"/>
    <x v="4"/>
  </r>
  <r>
    <s v="SO0739"/>
    <d v="2022-03-01T00:00:00"/>
    <s v="PD0008"/>
    <n v="119"/>
    <n v="0.19"/>
    <n v="14362110.000000002"/>
    <s v="SO0739-PD0008"/>
    <s v="Sunglasses"/>
    <s v="Outdoors Sport"/>
    <s v="Sunglasses"/>
    <n v="119"/>
    <x v="4"/>
  </r>
  <r>
    <s v="SO0739"/>
    <d v="2022-03-01T00:00:00"/>
    <s v="PD0009"/>
    <n v="40"/>
    <n v="0.13"/>
    <n v="4489200"/>
    <s v="SO0739-PD0009"/>
    <s v="Tracking Pole"/>
    <s v="Hiking &amp; Camping"/>
    <s v="Tracking Pole"/>
    <n v="40"/>
    <x v="4"/>
  </r>
  <r>
    <s v="SO0740"/>
    <d v="2022-03-02T00:00:00"/>
    <s v="PD0014"/>
    <n v="102"/>
    <n v="0.24"/>
    <n v="20697840"/>
    <s v="SO0740-PD0014"/>
    <s v="1 Set Futsalball"/>
    <s v="Futsal"/>
    <s v="1 Set Futsalball"/>
    <n v="102"/>
    <x v="3"/>
  </r>
  <r>
    <s v="SO0740"/>
    <d v="2022-03-02T00:00:00"/>
    <s v="PD0003"/>
    <n v="31"/>
    <n v="0.23"/>
    <n v="22222970"/>
    <s v="SO0740-PD0003"/>
    <s v="Stick Billiard"/>
    <s v="Billiard"/>
    <s v="Stick Billiard"/>
    <n v="31"/>
    <x v="3"/>
  </r>
  <r>
    <s v="SO0740"/>
    <d v="2022-03-02T00:00:00"/>
    <s v="PD0009"/>
    <n v="44"/>
    <n v="0.13"/>
    <n v="4938120"/>
    <s v="SO0740-PD0009"/>
    <s v="Tracking Pole"/>
    <s v="Hiking &amp; Camping"/>
    <s v="Tracking Pole"/>
    <n v="44"/>
    <x v="3"/>
  </r>
  <r>
    <s v="SO0741"/>
    <d v="2022-03-02T00:00:00"/>
    <s v="PD0005"/>
    <n v="73"/>
    <n v="0.22"/>
    <n v="124983300"/>
    <s v="SO0741-PD0005"/>
    <s v="Stick Golf Wedge"/>
    <s v="Golf"/>
    <s v="Stick Golf Wedge"/>
    <n v="73"/>
    <x v="4"/>
  </r>
  <r>
    <s v="SO0741"/>
    <d v="2022-03-02T00:00:00"/>
    <s v="PD0020"/>
    <n v="144"/>
    <n v="0.14000000000000001"/>
    <n v="39752640"/>
    <s v="SO0741-PD0020"/>
    <s v="Heavy bag"/>
    <s v="Gym &amp; Fitness"/>
    <s v="Heavy bag"/>
    <n v="144"/>
    <x v="4"/>
  </r>
  <r>
    <s v="SO0742"/>
    <d v="2022-03-02T00:00:00"/>
    <s v="PD0002"/>
    <n v="131"/>
    <n v="0.2"/>
    <n v="2096000"/>
    <s v="SO0742-PD0002"/>
    <s v="Fishing soft lure"/>
    <s v="Fishing Equipment"/>
    <s v="Fishing soft lure"/>
    <n v="131"/>
    <x v="3"/>
  </r>
  <r>
    <s v="SO0742"/>
    <d v="2022-03-02T00:00:00"/>
    <s v="PD0008"/>
    <n v="135"/>
    <n v="0.24"/>
    <n v="15287400"/>
    <s v="SO0742-PD0008"/>
    <s v="Sunglasses"/>
    <s v="Outdoors Sport"/>
    <s v="Sunglasses"/>
    <n v="135"/>
    <x v="3"/>
  </r>
  <r>
    <s v="SO0743"/>
    <d v="2022-03-05T00:00:00"/>
    <s v="PD0008"/>
    <n v="69"/>
    <n v="0.06"/>
    <n v="9664140"/>
    <s v="SO0743-PD0008"/>
    <s v="Sunglasses"/>
    <s v="Outdoors Sport"/>
    <s v="Sunglasses"/>
    <n v="69"/>
    <x v="0"/>
  </r>
  <r>
    <s v="SO0743"/>
    <d v="2022-03-05T00:00:00"/>
    <s v="PD0018"/>
    <n v="131"/>
    <n v="0.24"/>
    <n v="52965920"/>
    <s v="SO0743-PD0018"/>
    <s v="Dumbell Set"/>
    <s v="Gym &amp; Fitness"/>
    <s v="Dumbell Set"/>
    <n v="131"/>
    <x v="0"/>
  </r>
  <r>
    <s v="SO0743"/>
    <d v="2022-03-05T00:00:00"/>
    <s v="PD0002"/>
    <n v="112"/>
    <n v="0.25"/>
    <n v="1680000"/>
    <s v="SO0743-PD0002"/>
    <s v="Fishing soft lure"/>
    <s v="Fishing Equipment"/>
    <s v="Fishing soft lure"/>
    <n v="112"/>
    <x v="0"/>
  </r>
  <r>
    <s v="SO0743"/>
    <d v="2022-03-05T00:00:00"/>
    <s v="PD0016"/>
    <n v="49"/>
    <n v="0.06"/>
    <n v="12298020"/>
    <s v="SO0743-PD0016"/>
    <s v="Pull Up Bar"/>
    <s v="Gym &amp; Fitness"/>
    <s v="Pull Up Bar"/>
    <n v="49"/>
    <x v="0"/>
  </r>
  <r>
    <s v="SO0744"/>
    <d v="2022-03-06T00:00:00"/>
    <s v="PD0016"/>
    <n v="87"/>
    <n v="0.05"/>
    <n v="22067550"/>
    <s v="SO0744-PD0016"/>
    <s v="Pull Up Bar"/>
    <s v="Gym &amp; Fitness"/>
    <s v="Pull Up Bar"/>
    <n v="87"/>
    <x v="2"/>
  </r>
  <r>
    <s v="SO0744"/>
    <d v="2022-03-06T00:00:00"/>
    <s v="PD0008"/>
    <n v="136"/>
    <n v="0.05"/>
    <n v="19250800"/>
    <s v="SO0744-PD0008"/>
    <s v="Sunglasses"/>
    <s v="Outdoors Sport"/>
    <s v="Sunglasses"/>
    <n v="136"/>
    <x v="2"/>
  </r>
  <r>
    <s v="SO0744"/>
    <d v="2022-03-06T00:00:00"/>
    <s v="PD0017"/>
    <n v="51"/>
    <n v="0.11"/>
    <n v="120283500"/>
    <s v="SO0744-PD0017"/>
    <s v="Bench Press"/>
    <s v="Gym &amp; Fitness"/>
    <s v="Bench Press"/>
    <n v="51"/>
    <x v="2"/>
  </r>
  <r>
    <s v="SO0744"/>
    <d v="2022-03-06T00:00:00"/>
    <s v="PD0012"/>
    <n v="34"/>
    <n v="0.18"/>
    <n v="157215320"/>
    <s v="SO0744-PD0012"/>
    <s v="Road Bike"/>
    <s v="Bicycle"/>
    <s v="Road Bike"/>
    <n v="34"/>
    <x v="2"/>
  </r>
  <r>
    <s v="SO0745"/>
    <d v="2022-03-07T00:00:00"/>
    <s v="PD0003"/>
    <n v="62"/>
    <n v="7.0000000000000007E-2"/>
    <n v="53681460"/>
    <s v="SO0745-PD0003"/>
    <s v="Stick Billiard"/>
    <s v="Billiard"/>
    <s v="Stick Billiard"/>
    <n v="62"/>
    <x v="0"/>
  </r>
  <r>
    <s v="SO0745"/>
    <d v="2022-03-07T00:00:00"/>
    <s v="PD0008"/>
    <n v="72"/>
    <n v="0.15"/>
    <n v="9118800"/>
    <s v="SO0745-PD0008"/>
    <s v="Sunglasses"/>
    <s v="Outdoors Sport"/>
    <s v="Sunglasses"/>
    <n v="72"/>
    <x v="0"/>
  </r>
  <r>
    <s v="SO0745"/>
    <d v="2022-03-07T00:00:00"/>
    <s v="PD0020"/>
    <n v="125"/>
    <n v="0.16"/>
    <n v="33705000"/>
    <s v="SO0745-PD0020"/>
    <s v="Heavy bag"/>
    <s v="Gym &amp; Fitness"/>
    <s v="Heavy bag"/>
    <n v="125"/>
    <x v="0"/>
  </r>
  <r>
    <s v="SO0745"/>
    <d v="2022-03-07T00:00:00"/>
    <s v="PD0005"/>
    <n v="119"/>
    <n v="0.21"/>
    <n v="206351950"/>
    <s v="SO0745-PD0005"/>
    <s v="Stick Golf Wedge"/>
    <s v="Golf"/>
    <s v="Stick Golf Wedge"/>
    <n v="119"/>
    <x v="0"/>
  </r>
  <r>
    <s v="SO0745"/>
    <d v="2022-03-07T00:00:00"/>
    <s v="PD0015"/>
    <n v="102"/>
    <n v="0.09"/>
    <n v="12614238"/>
    <s v="SO0745-PD0015"/>
    <s v="Abs Roller"/>
    <s v="Gym &amp; Fitness"/>
    <s v="Abs Roller"/>
    <n v="102"/>
    <x v="0"/>
  </r>
  <r>
    <s v="SO0745"/>
    <d v="2022-03-07T00:00:00"/>
    <s v="PD0011"/>
    <n v="92"/>
    <n v="0.15"/>
    <n v="184473800"/>
    <s v="SO0745-PD0011"/>
    <s v="Mountain Bike"/>
    <s v="Bicycle"/>
    <s v="Mountain Bike"/>
    <n v="92"/>
    <x v="0"/>
  </r>
  <r>
    <s v="SO0746"/>
    <d v="2022-03-08T00:00:00"/>
    <s v="PD0011"/>
    <n v="128"/>
    <n v="0.19"/>
    <n v="244581120.00000003"/>
    <s v="SO0746-PD0011"/>
    <s v="Mountain Bike"/>
    <s v="Bicycle"/>
    <s v="Mountain Bike"/>
    <n v="128"/>
    <x v="4"/>
  </r>
  <r>
    <s v="SO0746"/>
    <d v="2022-03-08T00:00:00"/>
    <s v="PD0019"/>
    <n v="105"/>
    <n v="0.09"/>
    <n v="243556950"/>
    <s v="SO0746-PD0019"/>
    <s v="Treadmill"/>
    <s v="Gym &amp; Fitness"/>
    <s v="Treadmill"/>
    <n v="105"/>
    <x v="4"/>
  </r>
  <r>
    <s v="SO0746"/>
    <d v="2022-03-08T00:00:00"/>
    <s v="PD0008"/>
    <n v="69"/>
    <n v="0.22"/>
    <n v="8019180"/>
    <s v="SO0746-PD0008"/>
    <s v="Sunglasses"/>
    <s v="Outdoors Sport"/>
    <s v="Sunglasses"/>
    <n v="69"/>
    <x v="4"/>
  </r>
  <r>
    <s v="SO0747"/>
    <d v="2022-03-10T00:00:00"/>
    <s v="PD0020"/>
    <n v="89"/>
    <n v="0.19"/>
    <n v="23140890"/>
    <s v="SO0747-PD0020"/>
    <s v="Heavy bag"/>
    <s v="Gym &amp; Fitness"/>
    <s v="Heavy bag"/>
    <n v="89"/>
    <x v="2"/>
  </r>
  <r>
    <s v="SO0747"/>
    <d v="2022-03-10T00:00:00"/>
    <s v="PD0007"/>
    <n v="70"/>
    <n v="0.1"/>
    <n v="201600000"/>
    <s v="SO0747-PD0007"/>
    <s v="Stick Golf Bag"/>
    <s v="Golf"/>
    <s v="Stick Golf Bag"/>
    <n v="70"/>
    <x v="2"/>
  </r>
  <r>
    <s v="SO0747"/>
    <d v="2022-03-10T00:00:00"/>
    <s v="PD0009"/>
    <n v="126"/>
    <n v="0.12"/>
    <n v="14303520"/>
    <s v="SO0747-PD0009"/>
    <s v="Tracking Pole"/>
    <s v="Hiking &amp; Camping"/>
    <s v="Tracking Pole"/>
    <n v="126"/>
    <x v="2"/>
  </r>
  <r>
    <s v="SO0747"/>
    <d v="2022-03-10T00:00:00"/>
    <s v="PD0014"/>
    <n v="36"/>
    <n v="0.13"/>
    <n v="8362440"/>
    <s v="SO0747-PD0014"/>
    <s v="1 Set Futsalball"/>
    <s v="Futsal"/>
    <s v="1 Set Futsalball"/>
    <n v="36"/>
    <x v="2"/>
  </r>
  <r>
    <s v="SO0747"/>
    <d v="2022-03-10T00:00:00"/>
    <s v="PD0012"/>
    <n v="117"/>
    <n v="0.22"/>
    <n v="514615140"/>
    <s v="SO0747-PD0012"/>
    <s v="Road Bike"/>
    <s v="Bicycle"/>
    <s v="Road Bike"/>
    <n v="117"/>
    <x v="2"/>
  </r>
  <r>
    <s v="SO0748"/>
    <d v="2022-03-10T00:00:00"/>
    <s v="PD0006"/>
    <n v="55"/>
    <n v="0.22"/>
    <n v="8966100"/>
    <s v="SO0748-PD0006"/>
    <s v="1 set Golf Ball"/>
    <s v="Golf"/>
    <s v="1 set Golf Ball"/>
    <n v="55"/>
    <x v="4"/>
  </r>
  <r>
    <s v="SO0748"/>
    <d v="2022-03-10T00:00:00"/>
    <s v="PD0020"/>
    <n v="96"/>
    <n v="0.05"/>
    <n v="29275200"/>
    <s v="SO0748-PD0020"/>
    <s v="Heavy bag"/>
    <s v="Gym &amp; Fitness"/>
    <s v="Heavy bag"/>
    <n v="96"/>
    <x v="4"/>
  </r>
  <r>
    <s v="SO0749"/>
    <d v="2022-03-11T00:00:00"/>
    <s v="PD0012"/>
    <n v="146"/>
    <n v="7.0000000000000007E-2"/>
    <n v="765663420"/>
    <s v="SO0749-PD0012"/>
    <s v="Road Bike"/>
    <s v="Bicycle"/>
    <s v="Road Bike"/>
    <n v="146"/>
    <x v="3"/>
  </r>
  <r>
    <s v="SO0749"/>
    <d v="2022-03-11T00:00:00"/>
    <s v="PD0003"/>
    <n v="128"/>
    <n v="0.08"/>
    <n v="109634560"/>
    <s v="SO0749-PD0003"/>
    <s v="Stick Billiard"/>
    <s v="Billiard"/>
    <s v="Stick Billiard"/>
    <n v="128"/>
    <x v="3"/>
  </r>
  <r>
    <s v="SO0749"/>
    <d v="2022-03-11T00:00:00"/>
    <s v="PD0004"/>
    <n v="29"/>
    <n v="0.15"/>
    <n v="5423000"/>
    <s v="SO0749-PD0004"/>
    <s v="Stick Billiard Bag"/>
    <s v="Billiard"/>
    <s v="Stick Billiard Bag"/>
    <n v="29"/>
    <x v="3"/>
  </r>
  <r>
    <s v="SO0749"/>
    <d v="2022-03-11T00:00:00"/>
    <s v="PD0019"/>
    <n v="36"/>
    <n v="0.25"/>
    <n v="68823000"/>
    <s v="SO0749-PD0019"/>
    <s v="Treadmill"/>
    <s v="Gym &amp; Fitness"/>
    <s v="Treadmill"/>
    <n v="36"/>
    <x v="3"/>
  </r>
  <r>
    <s v="SO0751"/>
    <d v="2022-03-15T00:00:00"/>
    <s v="PD0002"/>
    <n v="134"/>
    <n v="7.0000000000000007E-2"/>
    <n v="2492400"/>
    <s v="SO0751-PD0002"/>
    <s v="Fishing soft lure"/>
    <s v="Fishing Equipment"/>
    <s v="Fishing soft lure"/>
    <n v="134"/>
    <x v="0"/>
  </r>
  <r>
    <s v="SO0751"/>
    <d v="2022-03-15T00:00:00"/>
    <s v="PD0016"/>
    <n v="44"/>
    <n v="0.23"/>
    <n v="9045960"/>
    <s v="SO0751-PD0016"/>
    <s v="Pull Up Bar"/>
    <s v="Gym &amp; Fitness"/>
    <s v="Pull Up Bar"/>
    <n v="44"/>
    <x v="0"/>
  </r>
  <r>
    <s v="SO0753"/>
    <d v="2022-03-17T00:00:00"/>
    <s v="PD0016"/>
    <n v="87"/>
    <n v="7.0000000000000007E-2"/>
    <n v="21602970"/>
    <s v="SO0753-PD0016"/>
    <s v="Pull Up Bar"/>
    <s v="Gym &amp; Fitness"/>
    <s v="Pull Up Bar"/>
    <n v="87"/>
    <x v="0"/>
  </r>
  <r>
    <s v="SO0753"/>
    <d v="2022-03-17T00:00:00"/>
    <s v="PD0020"/>
    <n v="66"/>
    <n v="0.22"/>
    <n v="16525080"/>
    <s v="SO0753-PD0020"/>
    <s v="Heavy bag"/>
    <s v="Gym &amp; Fitness"/>
    <s v="Heavy bag"/>
    <n v="66"/>
    <x v="0"/>
  </r>
  <r>
    <s v="SO0753"/>
    <d v="2022-03-17T00:00:00"/>
    <s v="PD0014"/>
    <n v="138"/>
    <n v="0.23"/>
    <n v="28371420"/>
    <s v="SO0753-PD0014"/>
    <s v="1 Set Futsalball"/>
    <s v="Futsal"/>
    <s v="1 Set Futsalball"/>
    <n v="138"/>
    <x v="0"/>
  </r>
  <r>
    <s v="SO0753"/>
    <d v="2022-03-17T00:00:00"/>
    <s v="PD0003"/>
    <n v="138"/>
    <n v="0.13"/>
    <n v="111775860"/>
    <s v="SO0753-PD0003"/>
    <s v="Stick Billiard"/>
    <s v="Billiard"/>
    <s v="Stick Billiard"/>
    <n v="138"/>
    <x v="0"/>
  </r>
  <r>
    <s v="SO0754"/>
    <d v="2022-03-17T00:00:00"/>
    <s v="PD0013"/>
    <n v="90"/>
    <n v="0.18"/>
    <n v="35350200"/>
    <s v="SO0754-PD0013"/>
    <s v="1 Set Basketball"/>
    <s v="Basketball"/>
    <s v="1 Set Basketball"/>
    <n v="90"/>
    <x v="4"/>
  </r>
  <r>
    <s v="SO0754"/>
    <d v="2022-03-17T00:00:00"/>
    <s v="PD0007"/>
    <n v="141"/>
    <n v="0.23"/>
    <n v="347424000"/>
    <s v="SO0754-PD0007"/>
    <s v="Stick Golf Bag"/>
    <s v="Golf"/>
    <s v="Stick Golf Bag"/>
    <n v="141"/>
    <x v="4"/>
  </r>
  <r>
    <s v="SO0754"/>
    <d v="2022-03-17T00:00:00"/>
    <s v="PD0005"/>
    <n v="137"/>
    <n v="0.18"/>
    <n v="246586300.00000003"/>
    <s v="SO0754-PD0005"/>
    <s v="Stick Golf Wedge"/>
    <s v="Golf"/>
    <s v="Stick Golf Wedge"/>
    <n v="137"/>
    <x v="4"/>
  </r>
  <r>
    <s v="SO0755"/>
    <d v="2022-03-18T00:00:00"/>
    <s v="PD0016"/>
    <n v="147"/>
    <n v="0.15"/>
    <n v="33361650"/>
    <s v="SO0755-PD0016"/>
    <s v="Pull Up Bar"/>
    <s v="Gym &amp; Fitness"/>
    <s v="Pull Up Bar"/>
    <n v="147"/>
    <x v="1"/>
  </r>
  <r>
    <s v="SO0755"/>
    <d v="2022-03-18T00:00:00"/>
    <s v="PD0001"/>
    <n v="147"/>
    <n v="0.21"/>
    <n v="28916370"/>
    <s v="SO0755-PD0001"/>
    <s v="1 Set Fishing Equipment"/>
    <s v="Fishing Equipment"/>
    <s v="1 Set Fishing Equipment"/>
    <n v="147"/>
    <x v="1"/>
  </r>
  <r>
    <s v="SO0756"/>
    <d v="2022-03-20T00:00:00"/>
    <s v="PD0012"/>
    <n v="133"/>
    <n v="0.23"/>
    <n v="577489990"/>
    <s v="SO0756-PD0012"/>
    <s v="Road Bike"/>
    <s v="Bicycle"/>
    <s v="Road Bike"/>
    <n v="133"/>
    <x v="0"/>
  </r>
  <r>
    <s v="SO0757"/>
    <d v="2022-03-20T00:00:00"/>
    <s v="PD0004"/>
    <n v="66"/>
    <n v="0.1"/>
    <n v="13068000"/>
    <s v="SO0757-PD0004"/>
    <s v="Stick Billiard Bag"/>
    <s v="Billiard"/>
    <s v="Stick Billiard Bag"/>
    <n v="66"/>
    <x v="4"/>
  </r>
  <r>
    <s v="SO0757"/>
    <d v="2022-03-20T00:00:00"/>
    <s v="PD0007"/>
    <n v="59"/>
    <n v="0.23"/>
    <n v="145376000"/>
    <s v="SO0757-PD0007"/>
    <s v="Stick Golf Bag"/>
    <s v="Golf"/>
    <s v="Stick Golf Bag"/>
    <n v="59"/>
    <x v="4"/>
  </r>
  <r>
    <s v="SO0757"/>
    <d v="2022-03-20T00:00:00"/>
    <s v="PD0002"/>
    <n v="31"/>
    <n v="0.06"/>
    <n v="582800"/>
    <s v="SO0757-PD0002"/>
    <s v="Fishing soft lure"/>
    <s v="Fishing Equipment"/>
    <s v="Fishing soft lure"/>
    <n v="31"/>
    <x v="4"/>
  </r>
  <r>
    <s v="SO0758"/>
    <d v="2022-03-20T00:00:00"/>
    <s v="PD0003"/>
    <n v="35"/>
    <n v="7.0000000000000007E-2"/>
    <n v="30304049.999999996"/>
    <s v="SO0758-PD0003"/>
    <s v="Stick Billiard"/>
    <s v="Billiard"/>
    <s v="Stick Billiard"/>
    <n v="35"/>
    <x v="4"/>
  </r>
  <r>
    <s v="SO0758"/>
    <d v="2022-03-20T00:00:00"/>
    <s v="PD0018"/>
    <n v="64"/>
    <n v="0.11"/>
    <n v="30302720"/>
    <s v="SO0758-PD0018"/>
    <s v="Dumbell Set"/>
    <s v="Gym &amp; Fitness"/>
    <s v="Dumbell Set"/>
    <n v="64"/>
    <x v="4"/>
  </r>
  <r>
    <s v="SO0758"/>
    <d v="2022-03-20T00:00:00"/>
    <s v="PD0002"/>
    <n v="85"/>
    <n v="0.24"/>
    <n v="1292000"/>
    <s v="SO0758-PD0002"/>
    <s v="Fishing soft lure"/>
    <s v="Fishing Equipment"/>
    <s v="Fishing soft lure"/>
    <n v="85"/>
    <x v="4"/>
  </r>
  <r>
    <s v="SO0758"/>
    <d v="2022-03-20T00:00:00"/>
    <s v="PD0005"/>
    <n v="127"/>
    <n v="0.11"/>
    <n v="248100850"/>
    <s v="SO0758-PD0005"/>
    <s v="Stick Golf Wedge"/>
    <s v="Golf"/>
    <s v="Stick Golf Wedge"/>
    <n v="127"/>
    <x v="4"/>
  </r>
  <r>
    <s v="SO0759"/>
    <d v="2022-03-25T00:00:00"/>
    <s v="PD0009"/>
    <n v="70"/>
    <n v="0.23"/>
    <n v="6953100"/>
    <s v="SO0759-PD0009"/>
    <s v="Tracking Pole"/>
    <s v="Hiking &amp; Camping"/>
    <s v="Tracking Pole"/>
    <n v="70"/>
    <x v="3"/>
  </r>
  <r>
    <s v="SO0760"/>
    <d v="2022-03-26T00:00:00"/>
    <s v="PD0016"/>
    <n v="38"/>
    <n v="0.11"/>
    <n v="9029940"/>
    <s v="SO0760-PD0016"/>
    <s v="Pull Up Bar"/>
    <s v="Gym &amp; Fitness"/>
    <s v="Pull Up Bar"/>
    <n v="38"/>
    <x v="2"/>
  </r>
  <r>
    <s v="SO0760"/>
    <d v="2022-03-26T00:00:00"/>
    <s v="PD0010"/>
    <n v="96"/>
    <n v="0.17"/>
    <n v="25896000"/>
    <s v="SO0760-PD0010"/>
    <s v="Hiking Shoes"/>
    <s v="Hiking &amp; Camping"/>
    <s v="Hiking Shoes"/>
    <n v="96"/>
    <x v="2"/>
  </r>
  <r>
    <s v="SO0760"/>
    <d v="2022-03-26T00:00:00"/>
    <s v="PD0006"/>
    <n v="97"/>
    <n v="0.13"/>
    <n v="17637510"/>
    <s v="SO0760-PD0006"/>
    <s v="1 set Golf Ball"/>
    <s v="Golf"/>
    <s v="1 set Golf Ball"/>
    <n v="97"/>
    <x v="2"/>
  </r>
  <r>
    <s v="SO0761"/>
    <d v="2022-03-27T00:00:00"/>
    <s v="PD0014"/>
    <n v="57"/>
    <n v="0.17"/>
    <n v="12631770"/>
    <s v="SO0761-PD0014"/>
    <s v="1 Set Futsalball"/>
    <s v="Futsal"/>
    <s v="1 Set Futsalball"/>
    <n v="57"/>
    <x v="4"/>
  </r>
  <r>
    <s v="SO0761"/>
    <d v="2022-03-27T00:00:00"/>
    <s v="PD0008"/>
    <n v="107"/>
    <n v="0.23"/>
    <n v="12276110"/>
    <s v="SO0761-PD0008"/>
    <s v="Sunglasses"/>
    <s v="Outdoors Sport"/>
    <s v="Sunglasses"/>
    <n v="107"/>
    <x v="4"/>
  </r>
  <r>
    <s v="SO0761"/>
    <d v="2022-03-27T00:00:00"/>
    <s v="PD0018"/>
    <n v="126"/>
    <n v="0.22"/>
    <n v="52284960"/>
    <s v="SO0761-PD0018"/>
    <s v="Dumbell Set"/>
    <s v="Gym &amp; Fitness"/>
    <s v="Dumbell Set"/>
    <n v="126"/>
    <x v="4"/>
  </r>
  <r>
    <s v="SO0762"/>
    <d v="2022-03-29T00:00:00"/>
    <s v="PD0014"/>
    <n v="93"/>
    <n v="0.18"/>
    <n v="20361420"/>
    <s v="SO0762-PD0014"/>
    <s v="1 Set Futsalball"/>
    <s v="Futsal"/>
    <s v="1 Set Futsalball"/>
    <n v="93"/>
    <x v="3"/>
  </r>
  <r>
    <s v="SO0762"/>
    <d v="2022-03-29T00:00:00"/>
    <s v="PD0012"/>
    <n v="58"/>
    <n v="0.08"/>
    <n v="300897040"/>
    <s v="SO0762-PD0012"/>
    <s v="Road Bike"/>
    <s v="Bicycle"/>
    <s v="Road Bike"/>
    <n v="58"/>
    <x v="3"/>
  </r>
  <r>
    <s v="SO0762"/>
    <d v="2022-03-29T00:00:00"/>
    <s v="PD0007"/>
    <n v="118"/>
    <n v="0.21"/>
    <n v="298304000"/>
    <s v="SO0762-PD0007"/>
    <s v="Stick Golf Bag"/>
    <s v="Golf"/>
    <s v="Stick Golf Bag"/>
    <n v="118"/>
    <x v="3"/>
  </r>
  <r>
    <s v="SO0762"/>
    <d v="2022-03-29T00:00:00"/>
    <s v="PD0015"/>
    <n v="93"/>
    <n v="0.15"/>
    <n v="10742895"/>
    <s v="SO0762-PD0015"/>
    <s v="Abs Roller"/>
    <s v="Gym &amp; Fitness"/>
    <s v="Abs Roller"/>
    <n v="93"/>
    <x v="3"/>
  </r>
  <r>
    <s v="SO0764"/>
    <d v="2022-04-01T00:00:00"/>
    <s v="PD0009"/>
    <n v="86"/>
    <n v="0.12"/>
    <n v="9762720"/>
    <s v="SO0764-PD0009"/>
    <s v="Tracking Pole"/>
    <s v="Hiking &amp; Camping"/>
    <s v="Tracking Pole"/>
    <n v="86"/>
    <x v="0"/>
  </r>
  <r>
    <s v="SO0764"/>
    <d v="2022-04-01T00:00:00"/>
    <s v="PD0012"/>
    <n v="64"/>
    <n v="0.11"/>
    <n v="321197440"/>
    <s v="SO0764-PD0012"/>
    <s v="Road Bike"/>
    <s v="Bicycle"/>
    <s v="Road Bike"/>
    <n v="64"/>
    <x v="0"/>
  </r>
  <r>
    <s v="SO0764"/>
    <d v="2022-04-01T00:00:00"/>
    <s v="PD0017"/>
    <n v="93"/>
    <n v="7.0000000000000007E-2"/>
    <n v="229198499.99999997"/>
    <s v="SO0764-PD0017"/>
    <s v="Bench Press"/>
    <s v="Gym &amp; Fitness"/>
    <s v="Bench Press"/>
    <n v="93"/>
    <x v="0"/>
  </r>
  <r>
    <s v="SO0764"/>
    <d v="2022-04-01T00:00:00"/>
    <s v="PD0001"/>
    <n v="118"/>
    <n v="0.15"/>
    <n v="24974700"/>
    <s v="SO0764-PD0001"/>
    <s v="1 Set Fishing Equipment"/>
    <s v="Fishing Equipment"/>
    <s v="1 Set Fishing Equipment"/>
    <n v="118"/>
    <x v="0"/>
  </r>
  <r>
    <s v="SO0765"/>
    <d v="2022-04-01T00:00:00"/>
    <s v="PD0020"/>
    <n v="87"/>
    <n v="0.1"/>
    <n v="25134300"/>
    <s v="SO0765-PD0020"/>
    <s v="Heavy bag"/>
    <s v="Gym &amp; Fitness"/>
    <s v="Heavy bag"/>
    <n v="87"/>
    <x v="0"/>
  </r>
  <r>
    <s v="SO0765"/>
    <d v="2022-04-01T00:00:00"/>
    <s v="PD0007"/>
    <n v="53"/>
    <n v="0.06"/>
    <n v="159424000"/>
    <s v="SO0765-PD0007"/>
    <s v="Stick Golf Bag"/>
    <s v="Golf"/>
    <s v="Stick Golf Bag"/>
    <n v="53"/>
    <x v="0"/>
  </r>
  <r>
    <s v="SO0765"/>
    <d v="2022-04-01T00:00:00"/>
    <s v="PD0019"/>
    <n v="62"/>
    <n v="0.14000000000000001"/>
    <n v="135912680"/>
    <s v="SO0765-PD0019"/>
    <s v="Treadmill"/>
    <s v="Gym &amp; Fitness"/>
    <s v="Treadmill"/>
    <n v="62"/>
    <x v="0"/>
  </r>
  <r>
    <s v="SO0766"/>
    <d v="2022-04-02T00:00:00"/>
    <s v="PD0007"/>
    <n v="119"/>
    <n v="0.13"/>
    <n v="331296000"/>
    <s v="SO0766-PD0007"/>
    <s v="Stick Golf Bag"/>
    <s v="Golf"/>
    <s v="Stick Golf Bag"/>
    <n v="119"/>
    <x v="0"/>
  </r>
  <r>
    <s v="SO0766"/>
    <d v="2022-04-02T00:00:00"/>
    <s v="PD0017"/>
    <n v="106"/>
    <n v="0.19"/>
    <n v="227529000.00000003"/>
    <s v="SO0766-PD0017"/>
    <s v="Bench Press"/>
    <s v="Gym &amp; Fitness"/>
    <s v="Bench Press"/>
    <n v="106"/>
    <x v="0"/>
  </r>
  <r>
    <s v="SO0766"/>
    <d v="2022-04-02T00:00:00"/>
    <s v="PD0003"/>
    <n v="99"/>
    <n v="0.21"/>
    <n v="72813510"/>
    <s v="SO0766-PD0003"/>
    <s v="Stick Billiard"/>
    <s v="Billiard"/>
    <s v="Stick Billiard"/>
    <n v="99"/>
    <x v="0"/>
  </r>
  <r>
    <s v="SO0766"/>
    <d v="2022-04-02T00:00:00"/>
    <s v="PD0019"/>
    <n v="111"/>
    <n v="0.2"/>
    <n v="226351200"/>
    <s v="SO0766-PD0019"/>
    <s v="Treadmill"/>
    <s v="Gym &amp; Fitness"/>
    <s v="Treadmill"/>
    <n v="111"/>
    <x v="0"/>
  </r>
  <r>
    <s v="SO0767"/>
    <d v="2022-04-02T00:00:00"/>
    <s v="PD0009"/>
    <n v="25"/>
    <n v="0.05"/>
    <n v="3063750"/>
    <s v="SO0767-PD0009"/>
    <s v="Tracking Pole"/>
    <s v="Hiking &amp; Camping"/>
    <s v="Tracking Pole"/>
    <n v="25"/>
    <x v="2"/>
  </r>
  <r>
    <s v="SO0767"/>
    <d v="2022-04-02T00:00:00"/>
    <s v="PD0014"/>
    <n v="77"/>
    <n v="0.22"/>
    <n v="16036020"/>
    <s v="SO0767-PD0014"/>
    <s v="1 Set Futsalball"/>
    <s v="Futsal"/>
    <s v="1 Set Futsalball"/>
    <n v="77"/>
    <x v="2"/>
  </r>
  <r>
    <s v="SO0767"/>
    <d v="2022-04-02T00:00:00"/>
    <s v="PD0004"/>
    <n v="125"/>
    <n v="0.13"/>
    <n v="23925000"/>
    <s v="SO0767-PD0004"/>
    <s v="Stick Billiard Bag"/>
    <s v="Billiard"/>
    <s v="Stick Billiard Bag"/>
    <n v="125"/>
    <x v="2"/>
  </r>
  <r>
    <s v="SO0767"/>
    <d v="2022-04-02T00:00:00"/>
    <s v="PD0007"/>
    <n v="80"/>
    <n v="0.14000000000000001"/>
    <n v="220160000"/>
    <s v="SO0767-PD0007"/>
    <s v="Stick Golf Bag"/>
    <s v="Golf"/>
    <s v="Stick Golf Bag"/>
    <n v="80"/>
    <x v="2"/>
  </r>
  <r>
    <s v="SO0768"/>
    <d v="2022-04-03T00:00:00"/>
    <s v="PD0006"/>
    <n v="141"/>
    <n v="0.19"/>
    <n v="23869890"/>
    <s v="SO0768-PD0006"/>
    <s v="1 set Golf Ball"/>
    <s v="Golf"/>
    <s v="1 set Golf Ball"/>
    <n v="141"/>
    <x v="0"/>
  </r>
  <r>
    <s v="SO0768"/>
    <d v="2022-04-03T00:00:00"/>
    <s v="PD0009"/>
    <n v="105"/>
    <n v="0.23"/>
    <n v="10429650"/>
    <s v="SO0768-PD0009"/>
    <s v="Tracking Pole"/>
    <s v="Hiking &amp; Camping"/>
    <s v="Tracking Pole"/>
    <n v="105"/>
    <x v="0"/>
  </r>
  <r>
    <s v="SO0768"/>
    <d v="2022-04-03T00:00:00"/>
    <s v="PD0015"/>
    <n v="55"/>
    <n v="0.17"/>
    <n v="6203835"/>
    <s v="SO0768-PD0015"/>
    <s v="Abs Roller"/>
    <s v="Gym &amp; Fitness"/>
    <s v="Abs Roller"/>
    <n v="55"/>
    <x v="0"/>
  </r>
  <r>
    <s v="SO0769"/>
    <d v="2022-04-03T00:00:00"/>
    <s v="PD0008"/>
    <n v="132"/>
    <n v="0.19"/>
    <n v="15931080.000000002"/>
    <s v="SO0769-PD0008"/>
    <s v="Sunglasses"/>
    <s v="Outdoors Sport"/>
    <s v="Sunglasses"/>
    <n v="132"/>
    <x v="4"/>
  </r>
  <r>
    <s v="SO0769"/>
    <d v="2022-04-03T00:00:00"/>
    <s v="PD0003"/>
    <n v="139"/>
    <n v="0.23"/>
    <n v="99644930"/>
    <s v="SO0769-PD0003"/>
    <s v="Stick Billiard"/>
    <s v="Billiard"/>
    <s v="Stick Billiard"/>
    <n v="139"/>
    <x v="4"/>
  </r>
  <r>
    <s v="SO0769"/>
    <d v="2022-04-03T00:00:00"/>
    <s v="PD0017"/>
    <n v="104"/>
    <n v="0.18"/>
    <n v="225992000.00000003"/>
    <s v="SO0769-PD0017"/>
    <s v="Bench Press"/>
    <s v="Gym &amp; Fitness"/>
    <s v="Bench Press"/>
    <n v="104"/>
    <x v="4"/>
  </r>
  <r>
    <s v="SO0770"/>
    <d v="2022-04-06T00:00:00"/>
    <s v="PD0018"/>
    <n v="83"/>
    <n v="0.19"/>
    <n v="35766360"/>
    <s v="SO0770-PD0018"/>
    <s v="Dumbell Set"/>
    <s v="Gym &amp; Fitness"/>
    <s v="Dumbell Set"/>
    <n v="83"/>
    <x v="4"/>
  </r>
  <r>
    <s v="SO0770"/>
    <d v="2022-04-06T00:00:00"/>
    <s v="PD0002"/>
    <n v="89"/>
    <n v="0.1"/>
    <n v="1602000"/>
    <s v="SO0770-PD0002"/>
    <s v="Fishing soft lure"/>
    <s v="Fishing Equipment"/>
    <s v="Fishing soft lure"/>
    <n v="89"/>
    <x v="4"/>
  </r>
  <r>
    <s v="SO0770"/>
    <d v="2022-04-06T00:00:00"/>
    <s v="PD0017"/>
    <n v="63"/>
    <n v="0.16"/>
    <n v="140238000"/>
    <s v="SO0770-PD0017"/>
    <s v="Bench Press"/>
    <s v="Gym &amp; Fitness"/>
    <s v="Bench Press"/>
    <n v="63"/>
    <x v="4"/>
  </r>
  <r>
    <s v="SO0770"/>
    <d v="2022-04-06T00:00:00"/>
    <s v="PD0006"/>
    <n v="149"/>
    <n v="7.0000000000000007E-2"/>
    <n v="28961129.999999996"/>
    <s v="SO0770-PD0006"/>
    <s v="1 set Golf Ball"/>
    <s v="Golf"/>
    <s v="1 set Golf Ball"/>
    <n v="149"/>
    <x v="4"/>
  </r>
  <r>
    <s v="SO0771"/>
    <d v="2022-04-08T00:00:00"/>
    <s v="PD0005"/>
    <n v="107"/>
    <n v="0.11"/>
    <n v="209029850"/>
    <s v="SO0771-PD0005"/>
    <s v="Stick Golf Wedge"/>
    <s v="Golf"/>
    <s v="Stick Golf Wedge"/>
    <n v="107"/>
    <x v="4"/>
  </r>
  <r>
    <s v="SO0771"/>
    <d v="2022-04-08T00:00:00"/>
    <s v="PD0014"/>
    <n v="45"/>
    <n v="0.05"/>
    <n v="11414250"/>
    <s v="SO0771-PD0014"/>
    <s v="1 Set Futsalball"/>
    <s v="Futsal"/>
    <s v="1 Set Futsalball"/>
    <n v="45"/>
    <x v="4"/>
  </r>
  <r>
    <s v="SO0771"/>
    <d v="2022-04-08T00:00:00"/>
    <s v="PD0020"/>
    <n v="110"/>
    <n v="0.22"/>
    <n v="27541800"/>
    <s v="SO0771-PD0020"/>
    <s v="Heavy bag"/>
    <s v="Gym &amp; Fitness"/>
    <s v="Heavy bag"/>
    <n v="110"/>
    <x v="4"/>
  </r>
  <r>
    <s v="SO0771"/>
    <d v="2022-04-08T00:00:00"/>
    <s v="PD0016"/>
    <n v="126"/>
    <n v="0.08"/>
    <n v="30950640"/>
    <s v="SO0771-PD0016"/>
    <s v="Pull Up Bar"/>
    <s v="Gym &amp; Fitness"/>
    <s v="Pull Up Bar"/>
    <n v="126"/>
    <x v="4"/>
  </r>
  <r>
    <s v="SO0772"/>
    <d v="2022-04-09T00:00:00"/>
    <s v="PD0002"/>
    <n v="63"/>
    <n v="0.24"/>
    <n v="957600"/>
    <s v="SO0772-PD0002"/>
    <s v="Fishing soft lure"/>
    <s v="Fishing Equipment"/>
    <s v="Fishing soft lure"/>
    <n v="63"/>
    <x v="1"/>
  </r>
  <r>
    <s v="SO0772"/>
    <d v="2022-04-09T00:00:00"/>
    <s v="PD0017"/>
    <n v="66"/>
    <n v="0.2"/>
    <n v="139920000"/>
    <s v="SO0772-PD0017"/>
    <s v="Bench Press"/>
    <s v="Gym &amp; Fitness"/>
    <s v="Bench Press"/>
    <n v="66"/>
    <x v="1"/>
  </r>
  <r>
    <s v="SO0773"/>
    <d v="2022-04-09T00:00:00"/>
    <s v="PD0005"/>
    <n v="91"/>
    <n v="0.06"/>
    <n v="187760300"/>
    <s v="SO0773-PD0005"/>
    <s v="Stick Golf Wedge"/>
    <s v="Golf"/>
    <s v="Stick Golf Wedge"/>
    <n v="91"/>
    <x v="1"/>
  </r>
  <r>
    <s v="SO0773"/>
    <d v="2022-04-09T00:00:00"/>
    <s v="PD0006"/>
    <n v="93"/>
    <n v="0.1"/>
    <n v="17493300"/>
    <s v="SO0773-PD0006"/>
    <s v="1 set Golf Ball"/>
    <s v="Golf"/>
    <s v="1 set Golf Ball"/>
    <n v="93"/>
    <x v="1"/>
  </r>
  <r>
    <s v="SO0773"/>
    <d v="2022-04-09T00:00:00"/>
    <s v="PD0019"/>
    <n v="56"/>
    <n v="0.18"/>
    <n v="117050080.00000001"/>
    <s v="SO0773-PD0019"/>
    <s v="Treadmill"/>
    <s v="Gym &amp; Fitness"/>
    <s v="Treadmill"/>
    <n v="56"/>
    <x v="1"/>
  </r>
  <r>
    <s v="SO0773"/>
    <d v="2022-04-09T00:00:00"/>
    <s v="PD0020"/>
    <n v="102"/>
    <n v="0.16"/>
    <n v="27503280"/>
    <s v="SO0773-PD0020"/>
    <s v="Heavy bag"/>
    <s v="Gym &amp; Fitness"/>
    <s v="Heavy bag"/>
    <n v="102"/>
    <x v="1"/>
  </r>
  <r>
    <s v="SO0774"/>
    <d v="2022-04-09T00:00:00"/>
    <s v="PD0008"/>
    <n v="35"/>
    <n v="0.22"/>
    <n v="4067700"/>
    <s v="SO0774-PD0008"/>
    <s v="Sunglasses"/>
    <s v="Outdoors Sport"/>
    <s v="Sunglasses"/>
    <n v="35"/>
    <x v="3"/>
  </r>
  <r>
    <s v="SO0775"/>
    <d v="2022-04-09T00:00:00"/>
    <s v="PD0014"/>
    <n v="96"/>
    <n v="0.08"/>
    <n v="23581440"/>
    <s v="SO0775-PD0014"/>
    <s v="1 Set Futsalball"/>
    <s v="Futsal"/>
    <s v="1 Set Futsalball"/>
    <n v="96"/>
    <x v="3"/>
  </r>
  <r>
    <s v="SO0776"/>
    <d v="2022-04-10T00:00:00"/>
    <s v="PD0005"/>
    <n v="61"/>
    <n v="0.24"/>
    <n v="101760200"/>
    <s v="SO0776-PD0005"/>
    <s v="Stick Golf Wedge"/>
    <s v="Golf"/>
    <s v="Stick Golf Wedge"/>
    <n v="61"/>
    <x v="2"/>
  </r>
  <r>
    <s v="SO0777"/>
    <d v="2022-04-13T00:00:00"/>
    <s v="PD0002"/>
    <n v="126"/>
    <n v="0.08"/>
    <n v="2318400"/>
    <s v="SO0777-PD0002"/>
    <s v="Fishing soft lure"/>
    <s v="Fishing Equipment"/>
    <s v="Fishing soft lure"/>
    <n v="126"/>
    <x v="0"/>
  </r>
  <r>
    <s v="SO0777"/>
    <d v="2022-04-13T00:00:00"/>
    <s v="PD0020"/>
    <n v="68"/>
    <n v="0.21"/>
    <n v="17244120"/>
    <s v="SO0777-PD0020"/>
    <s v="Heavy bag"/>
    <s v="Gym &amp; Fitness"/>
    <s v="Heavy bag"/>
    <n v="68"/>
    <x v="0"/>
  </r>
  <r>
    <s v="SO0777"/>
    <d v="2022-04-13T00:00:00"/>
    <s v="PD0009"/>
    <n v="124"/>
    <n v="0.14000000000000001"/>
    <n v="13756560"/>
    <s v="SO0777-PD0009"/>
    <s v="Tracking Pole"/>
    <s v="Hiking &amp; Camping"/>
    <s v="Tracking Pole"/>
    <n v="124"/>
    <x v="0"/>
  </r>
  <r>
    <s v="SO0778"/>
    <d v="2022-04-14T00:00:00"/>
    <s v="PD0019"/>
    <n v="143"/>
    <n v="0.08"/>
    <n v="335346440"/>
    <s v="SO0778-PD0019"/>
    <s v="Treadmill"/>
    <s v="Gym &amp; Fitness"/>
    <s v="Treadmill"/>
    <n v="143"/>
    <x v="2"/>
  </r>
  <r>
    <s v="SO0778"/>
    <d v="2022-04-14T00:00:00"/>
    <s v="PD0002"/>
    <n v="93"/>
    <n v="0.2"/>
    <n v="1488000"/>
    <s v="SO0778-PD0002"/>
    <s v="Fishing soft lure"/>
    <s v="Fishing Equipment"/>
    <s v="Fishing soft lure"/>
    <n v="93"/>
    <x v="2"/>
  </r>
  <r>
    <s v="SO0778"/>
    <d v="2022-04-14T00:00:00"/>
    <s v="PD0003"/>
    <n v="105"/>
    <n v="0.09"/>
    <n v="88957050"/>
    <s v="SO0778-PD0003"/>
    <s v="Stick Billiard"/>
    <s v="Billiard"/>
    <s v="Stick Billiard"/>
    <n v="105"/>
    <x v="2"/>
  </r>
  <r>
    <s v="SO0778"/>
    <d v="2022-04-14T00:00:00"/>
    <s v="PD0015"/>
    <n v="115"/>
    <n v="0.1"/>
    <n v="14065650"/>
    <s v="SO0778-PD0015"/>
    <s v="Abs Roller"/>
    <s v="Gym &amp; Fitness"/>
    <s v="Abs Roller"/>
    <n v="115"/>
    <x v="2"/>
  </r>
  <r>
    <s v="SO0778"/>
    <d v="2022-04-14T00:00:00"/>
    <s v="PD0018"/>
    <n v="117"/>
    <n v="0.09"/>
    <n v="56642040"/>
    <s v="SO0778-PD0018"/>
    <s v="Dumbell Set"/>
    <s v="Gym &amp; Fitness"/>
    <s v="Dumbell Set"/>
    <n v="117"/>
    <x v="2"/>
  </r>
  <r>
    <s v="SO0779"/>
    <d v="2022-04-14T00:00:00"/>
    <s v="PD0002"/>
    <n v="64"/>
    <n v="0.17"/>
    <n v="1062400"/>
    <s v="SO0779-PD0002"/>
    <s v="Fishing soft lure"/>
    <s v="Fishing Equipment"/>
    <s v="Fishing soft lure"/>
    <n v="64"/>
    <x v="1"/>
  </r>
  <r>
    <s v="SO0779"/>
    <d v="2022-04-14T00:00:00"/>
    <s v="PD0016"/>
    <n v="134"/>
    <n v="0.21"/>
    <n v="28264620"/>
    <s v="SO0779-PD0016"/>
    <s v="Pull Up Bar"/>
    <s v="Gym &amp; Fitness"/>
    <s v="Pull Up Bar"/>
    <n v="134"/>
    <x v="1"/>
  </r>
  <r>
    <s v="SO0779"/>
    <d v="2022-04-14T00:00:00"/>
    <s v="PD0004"/>
    <n v="94"/>
    <n v="0.06"/>
    <n v="19439200"/>
    <s v="SO0779-PD0004"/>
    <s v="Stick Billiard Bag"/>
    <s v="Billiard"/>
    <s v="Stick Billiard Bag"/>
    <n v="94"/>
    <x v="1"/>
  </r>
  <r>
    <s v="SO0779"/>
    <d v="2022-04-14T00:00:00"/>
    <s v="PD0015"/>
    <n v="142"/>
    <n v="0.22"/>
    <n v="15052284"/>
    <s v="SO0779-PD0015"/>
    <s v="Abs Roller"/>
    <s v="Gym &amp; Fitness"/>
    <s v="Abs Roller"/>
    <n v="142"/>
    <x v="1"/>
  </r>
  <r>
    <s v="SO0780"/>
    <d v="2022-04-16T00:00:00"/>
    <s v="PD0003"/>
    <n v="72"/>
    <n v="0.23"/>
    <n v="51614640"/>
    <s v="SO0780-PD0003"/>
    <s v="Stick Billiard"/>
    <s v="Billiard"/>
    <s v="Stick Billiard"/>
    <n v="72"/>
    <x v="4"/>
  </r>
  <r>
    <s v="SO0780"/>
    <d v="2022-04-16T00:00:00"/>
    <s v="PD0020"/>
    <n v="84"/>
    <n v="0.19"/>
    <n v="21840840"/>
    <s v="SO0780-PD0020"/>
    <s v="Heavy bag"/>
    <s v="Gym &amp; Fitness"/>
    <s v="Heavy bag"/>
    <n v="84"/>
    <x v="4"/>
  </r>
  <r>
    <s v="SO0780"/>
    <d v="2022-04-16T00:00:00"/>
    <s v="PD0013"/>
    <n v="74"/>
    <n v="0.2"/>
    <n v="28356800"/>
    <s v="SO0780-PD0013"/>
    <s v="1 Set Basketball"/>
    <s v="Basketball"/>
    <s v="1 Set Basketball"/>
    <n v="74"/>
    <x v="4"/>
  </r>
  <r>
    <s v="SO0780"/>
    <d v="2022-04-16T00:00:00"/>
    <s v="PD0010"/>
    <n v="85"/>
    <n v="0.23"/>
    <n v="21271250"/>
    <s v="SO0780-PD0010"/>
    <s v="Hiking Shoes"/>
    <s v="Hiking &amp; Camping"/>
    <s v="Hiking Shoes"/>
    <n v="85"/>
    <x v="4"/>
  </r>
  <r>
    <s v="SO0781"/>
    <d v="2022-04-17T00:00:00"/>
    <s v="PD0011"/>
    <n v="39"/>
    <n v="0.12"/>
    <n v="80960880"/>
    <s v="SO0781-PD0011"/>
    <s v="Mountain Bike"/>
    <s v="Bicycle"/>
    <s v="Mountain Bike"/>
    <n v="39"/>
    <x v="3"/>
  </r>
  <r>
    <s v="SO0781"/>
    <d v="2022-04-17T00:00:00"/>
    <s v="PD0020"/>
    <n v="92"/>
    <n v="0.25"/>
    <n v="22149000"/>
    <s v="SO0781-PD0020"/>
    <s v="Heavy bag"/>
    <s v="Gym &amp; Fitness"/>
    <s v="Heavy bag"/>
    <n v="92"/>
    <x v="3"/>
  </r>
  <r>
    <s v="SO0781"/>
    <d v="2022-04-17T00:00:00"/>
    <s v="PD0003"/>
    <n v="104"/>
    <n v="0.14000000000000001"/>
    <n v="83268640"/>
    <s v="SO0781-PD0003"/>
    <s v="Stick Billiard"/>
    <s v="Billiard"/>
    <s v="Stick Billiard"/>
    <n v="104"/>
    <x v="3"/>
  </r>
  <r>
    <s v="SO0782"/>
    <d v="2022-04-18T00:00:00"/>
    <s v="PD0017"/>
    <n v="26"/>
    <n v="0.25"/>
    <n v="51675000"/>
    <s v="SO0782-PD0017"/>
    <s v="Bench Press"/>
    <s v="Gym &amp; Fitness"/>
    <s v="Bench Press"/>
    <n v="26"/>
    <x v="4"/>
  </r>
  <r>
    <s v="SO0782"/>
    <d v="2022-04-18T00:00:00"/>
    <s v="PD0005"/>
    <n v="145"/>
    <n v="0.24"/>
    <n v="241889000"/>
    <s v="SO0782-PD0005"/>
    <s v="Stick Golf Wedge"/>
    <s v="Golf"/>
    <s v="Stick Golf Wedge"/>
    <n v="145"/>
    <x v="4"/>
  </r>
  <r>
    <s v="SO0782"/>
    <d v="2022-04-18T00:00:00"/>
    <s v="PD0011"/>
    <n v="60"/>
    <n v="0.11"/>
    <n v="125970600"/>
    <s v="SO0782-PD0011"/>
    <s v="Mountain Bike"/>
    <s v="Bicycle"/>
    <s v="Mountain Bike"/>
    <n v="60"/>
    <x v="4"/>
  </r>
  <r>
    <s v="SO0782"/>
    <d v="2022-04-18T00:00:00"/>
    <s v="PD0014"/>
    <n v="109"/>
    <n v="0.21"/>
    <n v="22991370"/>
    <s v="SO0782-PD0014"/>
    <s v="1 Set Futsalball"/>
    <s v="Futsal"/>
    <s v="1 Set Futsalball"/>
    <n v="109"/>
    <x v="4"/>
  </r>
  <r>
    <s v="SO0783"/>
    <d v="2022-04-18T00:00:00"/>
    <s v="PD0004"/>
    <n v="33"/>
    <n v="0.2"/>
    <n v="5808000"/>
    <s v="SO0783-PD0004"/>
    <s v="Stick Billiard Bag"/>
    <s v="Billiard"/>
    <s v="Stick Billiard Bag"/>
    <n v="33"/>
    <x v="2"/>
  </r>
  <r>
    <s v="SO0783"/>
    <d v="2022-04-18T00:00:00"/>
    <s v="PD0012"/>
    <n v="150"/>
    <n v="0.06"/>
    <n v="795099000"/>
    <s v="SO0783-PD0012"/>
    <s v="Road Bike"/>
    <s v="Bicycle"/>
    <s v="Road Bike"/>
    <n v="150"/>
    <x v="2"/>
  </r>
  <r>
    <s v="SO0784"/>
    <d v="2022-04-19T00:00:00"/>
    <s v="PD0005"/>
    <n v="127"/>
    <n v="0.25"/>
    <n v="209073750"/>
    <s v="SO0784-PD0005"/>
    <s v="Stick Golf Wedge"/>
    <s v="Golf"/>
    <s v="Stick Golf Wedge"/>
    <n v="127"/>
    <x v="1"/>
  </r>
  <r>
    <s v="SO0784"/>
    <d v="2022-04-19T00:00:00"/>
    <s v="PD0018"/>
    <n v="72"/>
    <n v="0.19"/>
    <n v="31026240.000000004"/>
    <s v="SO0784-PD0018"/>
    <s v="Dumbell Set"/>
    <s v="Gym &amp; Fitness"/>
    <s v="Dumbell Set"/>
    <n v="72"/>
    <x v="1"/>
  </r>
  <r>
    <s v="SO0784"/>
    <d v="2022-04-19T00:00:00"/>
    <s v="PD0016"/>
    <n v="117"/>
    <n v="0.1"/>
    <n v="28115100"/>
    <s v="SO0784-PD0016"/>
    <s v="Pull Up Bar"/>
    <s v="Gym &amp; Fitness"/>
    <s v="Pull Up Bar"/>
    <n v="117"/>
    <x v="1"/>
  </r>
  <r>
    <s v="SO0785"/>
    <d v="2022-04-19T00:00:00"/>
    <s v="PD0010"/>
    <n v="88"/>
    <n v="0.25"/>
    <n v="21450000"/>
    <s v="SO0785-PD0010"/>
    <s v="Hiking Shoes"/>
    <s v="Hiking &amp; Camping"/>
    <s v="Hiking Shoes"/>
    <n v="88"/>
    <x v="4"/>
  </r>
  <r>
    <s v="SO0785"/>
    <d v="2022-04-19T00:00:00"/>
    <s v="PD0002"/>
    <n v="36"/>
    <n v="0.18"/>
    <n v="590400"/>
    <s v="SO0785-PD0002"/>
    <s v="Fishing soft lure"/>
    <s v="Fishing Equipment"/>
    <s v="Fishing soft lure"/>
    <n v="36"/>
    <x v="4"/>
  </r>
  <r>
    <s v="SO0786"/>
    <d v="2022-04-19T00:00:00"/>
    <s v="PD0007"/>
    <n v="25"/>
    <n v="0.13"/>
    <n v="69600000"/>
    <s v="SO0786-PD0007"/>
    <s v="Stick Golf Bag"/>
    <s v="Golf"/>
    <s v="Stick Golf Bag"/>
    <n v="25"/>
    <x v="0"/>
  </r>
  <r>
    <s v="SO0786"/>
    <d v="2022-04-19T00:00:00"/>
    <s v="PD0002"/>
    <n v="66"/>
    <n v="0.22"/>
    <n v="1029600"/>
    <s v="SO0786-PD0002"/>
    <s v="Fishing soft lure"/>
    <s v="Fishing Equipment"/>
    <s v="Fishing soft lure"/>
    <n v="66"/>
    <x v="0"/>
  </r>
  <r>
    <s v="SO0787"/>
    <d v="2022-04-20T00:00:00"/>
    <s v="PD0014"/>
    <n v="129"/>
    <n v="0.08"/>
    <n v="31687560"/>
    <s v="SO0787-PD0014"/>
    <s v="1 Set Futsalball"/>
    <s v="Futsal"/>
    <s v="1 Set Futsalball"/>
    <n v="129"/>
    <x v="3"/>
  </r>
  <r>
    <s v="SO0787"/>
    <d v="2022-04-20T00:00:00"/>
    <s v="PD0005"/>
    <n v="42"/>
    <n v="0.16"/>
    <n v="77439600"/>
    <s v="SO0787-PD0005"/>
    <s v="Stick Golf Wedge"/>
    <s v="Golf"/>
    <s v="Stick Golf Wedge"/>
    <n v="42"/>
    <x v="3"/>
  </r>
  <r>
    <s v="SO0787"/>
    <d v="2022-04-20T00:00:00"/>
    <s v="PD0016"/>
    <n v="90"/>
    <n v="0.18"/>
    <n v="19704600"/>
    <s v="SO0787-PD0016"/>
    <s v="Pull Up Bar"/>
    <s v="Gym &amp; Fitness"/>
    <s v="Pull Up Bar"/>
    <n v="90"/>
    <x v="3"/>
  </r>
  <r>
    <s v="SO0788"/>
    <d v="2022-04-20T00:00:00"/>
    <s v="PD0003"/>
    <n v="34"/>
    <n v="0.22"/>
    <n v="24690120"/>
    <s v="SO0788-PD0003"/>
    <s v="Stick Billiard"/>
    <s v="Billiard"/>
    <s v="Stick Billiard"/>
    <n v="34"/>
    <x v="1"/>
  </r>
  <r>
    <s v="SO0788"/>
    <d v="2022-04-20T00:00:00"/>
    <s v="PD0017"/>
    <n v="75"/>
    <n v="0.12"/>
    <n v="174900000"/>
    <s v="SO0788-PD0017"/>
    <s v="Bench Press"/>
    <s v="Gym &amp; Fitness"/>
    <s v="Bench Press"/>
    <n v="75"/>
    <x v="1"/>
  </r>
  <r>
    <s v="SO0788"/>
    <d v="2022-04-20T00:00:00"/>
    <s v="PD0006"/>
    <n v="105"/>
    <n v="0.16"/>
    <n v="18433800"/>
    <s v="SO0788-PD0006"/>
    <s v="1 set Golf Ball"/>
    <s v="Golf"/>
    <s v="1 set Golf Ball"/>
    <n v="105"/>
    <x v="1"/>
  </r>
  <r>
    <s v="SO0788"/>
    <d v="2022-04-20T00:00:00"/>
    <s v="PD0010"/>
    <n v="103"/>
    <n v="0.2"/>
    <n v="26780000"/>
    <s v="SO0788-PD0010"/>
    <s v="Hiking Shoes"/>
    <s v="Hiking &amp; Camping"/>
    <s v="Hiking Shoes"/>
    <n v="103"/>
    <x v="1"/>
  </r>
  <r>
    <s v="SO0789"/>
    <d v="2022-04-21T00:00:00"/>
    <s v="PD0011"/>
    <n v="108"/>
    <n v="0.13"/>
    <n v="221651640"/>
    <s v="SO0789-PD0011"/>
    <s v="Mountain Bike"/>
    <s v="Bicycle"/>
    <s v="Mountain Bike"/>
    <n v="108"/>
    <x v="0"/>
  </r>
  <r>
    <s v="SO0789"/>
    <d v="2022-04-21T00:00:00"/>
    <s v="PD0016"/>
    <n v="112"/>
    <n v="0.25"/>
    <n v="22428000"/>
    <s v="SO0789-PD0016"/>
    <s v="Pull Up Bar"/>
    <s v="Gym &amp; Fitness"/>
    <s v="Pull Up Bar"/>
    <n v="112"/>
    <x v="0"/>
  </r>
  <r>
    <s v="SO0789"/>
    <d v="2022-04-21T00:00:00"/>
    <s v="PD0010"/>
    <n v="51"/>
    <n v="0.1"/>
    <n v="14917500"/>
    <s v="SO0789-PD0010"/>
    <s v="Hiking Shoes"/>
    <s v="Hiking &amp; Camping"/>
    <s v="Hiking Shoes"/>
    <n v="51"/>
    <x v="0"/>
  </r>
  <r>
    <s v="SO0790"/>
    <d v="2022-04-21T00:00:00"/>
    <s v="PD0012"/>
    <n v="113"/>
    <n v="0.17"/>
    <n v="528881810"/>
    <s v="SO0790-PD0012"/>
    <s v="Road Bike"/>
    <s v="Bicycle"/>
    <s v="Road Bike"/>
    <n v="113"/>
    <x v="1"/>
  </r>
  <r>
    <s v="SO0790"/>
    <d v="2022-04-21T00:00:00"/>
    <s v="PD0018"/>
    <n v="150"/>
    <n v="0.2"/>
    <n v="63840000"/>
    <s v="SO0790-PD0018"/>
    <s v="Dumbell Set"/>
    <s v="Gym &amp; Fitness"/>
    <s v="Dumbell Set"/>
    <n v="150"/>
    <x v="1"/>
  </r>
  <r>
    <s v="SO0791"/>
    <d v="2022-04-22T00:00:00"/>
    <s v="PD0017"/>
    <n v="94"/>
    <n v="0.24"/>
    <n v="189316000"/>
    <s v="SO0791-PD0017"/>
    <s v="Bench Press"/>
    <s v="Gym &amp; Fitness"/>
    <s v="Bench Press"/>
    <n v="94"/>
    <x v="3"/>
  </r>
  <r>
    <s v="SO0791"/>
    <d v="2022-04-22T00:00:00"/>
    <s v="PD0010"/>
    <n v="138"/>
    <n v="0.2"/>
    <n v="35880000"/>
    <s v="SO0791-PD0010"/>
    <s v="Hiking Shoes"/>
    <s v="Hiking &amp; Camping"/>
    <s v="Hiking Shoes"/>
    <n v="138"/>
    <x v="3"/>
  </r>
  <r>
    <s v="SO0791"/>
    <d v="2022-04-22T00:00:00"/>
    <s v="PD0003"/>
    <n v="83"/>
    <n v="0.21"/>
    <n v="61045670"/>
    <s v="SO0791-PD0003"/>
    <s v="Stick Billiard"/>
    <s v="Billiard"/>
    <s v="Stick Billiard"/>
    <n v="83"/>
    <x v="3"/>
  </r>
  <r>
    <s v="SO0792"/>
    <d v="2022-04-24T00:00:00"/>
    <s v="PD0014"/>
    <n v="133"/>
    <n v="0.24"/>
    <n v="26988360"/>
    <s v="SO0792-PD0014"/>
    <s v="1 Set Futsalball"/>
    <s v="Futsal"/>
    <s v="1 Set Futsalball"/>
    <n v="133"/>
    <x v="0"/>
  </r>
  <r>
    <s v="SO0792"/>
    <d v="2022-04-24T00:00:00"/>
    <s v="PD0007"/>
    <n v="86"/>
    <n v="0.17"/>
    <n v="228416000"/>
    <s v="SO0792-PD0007"/>
    <s v="Stick Golf Bag"/>
    <s v="Golf"/>
    <s v="Stick Golf Bag"/>
    <n v="86"/>
    <x v="0"/>
  </r>
  <r>
    <s v="SO0792"/>
    <d v="2022-04-24T00:00:00"/>
    <s v="PD0019"/>
    <n v="58"/>
    <n v="0.22"/>
    <n v="115316760"/>
    <s v="SO0792-PD0019"/>
    <s v="Treadmill"/>
    <s v="Gym &amp; Fitness"/>
    <s v="Treadmill"/>
    <n v="58"/>
    <x v="0"/>
  </r>
  <r>
    <s v="SO0793"/>
    <d v="2022-04-24T00:00:00"/>
    <s v="PD0005"/>
    <n v="144"/>
    <n v="0.25"/>
    <n v="237060000"/>
    <s v="SO0793-PD0005"/>
    <s v="Stick Golf Wedge"/>
    <s v="Golf"/>
    <s v="Stick Golf Wedge"/>
    <n v="144"/>
    <x v="4"/>
  </r>
  <r>
    <s v="SO0793"/>
    <d v="2022-04-24T00:00:00"/>
    <s v="PD0004"/>
    <n v="105"/>
    <n v="0.09"/>
    <n v="21021000"/>
    <s v="SO0793-PD0004"/>
    <s v="Stick Billiard Bag"/>
    <s v="Billiard"/>
    <s v="Stick Billiard Bag"/>
    <n v="105"/>
    <x v="4"/>
  </r>
  <r>
    <s v="SO0793"/>
    <d v="2022-04-24T00:00:00"/>
    <s v="PD0001"/>
    <n v="128"/>
    <n v="0.21"/>
    <n v="25178880"/>
    <s v="SO0793-PD0001"/>
    <s v="1 Set Fishing Equipment"/>
    <s v="Fishing Equipment"/>
    <s v="1 Set Fishing Equipment"/>
    <n v="128"/>
    <x v="4"/>
  </r>
  <r>
    <s v="SO0793"/>
    <d v="2022-04-24T00:00:00"/>
    <s v="PD0020"/>
    <n v="47"/>
    <n v="0.21"/>
    <n v="11918730"/>
    <s v="SO0793-PD0020"/>
    <s v="Heavy bag"/>
    <s v="Gym &amp; Fitness"/>
    <s v="Heavy bag"/>
    <n v="47"/>
    <x v="4"/>
  </r>
  <r>
    <s v="SO0793"/>
    <d v="2022-04-24T00:00:00"/>
    <s v="PD0014"/>
    <n v="108"/>
    <n v="0.15"/>
    <n v="24510600"/>
    <s v="SO0793-PD0014"/>
    <s v="1 Set Futsalball"/>
    <s v="Futsal"/>
    <s v="1 Set Futsalball"/>
    <n v="108"/>
    <x v="4"/>
  </r>
  <r>
    <s v="SO0793"/>
    <d v="2022-04-24T00:00:00"/>
    <s v="PD0011"/>
    <n v="109"/>
    <n v="0.24"/>
    <n v="195419560"/>
    <s v="SO0793-PD0011"/>
    <s v="Mountain Bike"/>
    <s v="Bicycle"/>
    <s v="Mountain Bike"/>
    <n v="109"/>
    <x v="4"/>
  </r>
  <r>
    <s v="SO0794"/>
    <d v="2022-04-26T00:00:00"/>
    <s v="PD0018"/>
    <n v="128"/>
    <n v="0.14000000000000001"/>
    <n v="58562560"/>
    <s v="SO0794-PD0018"/>
    <s v="Dumbell Set"/>
    <s v="Gym &amp; Fitness"/>
    <s v="Dumbell Set"/>
    <n v="128"/>
    <x v="0"/>
  </r>
  <r>
    <s v="SO0794"/>
    <d v="2022-04-26T00:00:00"/>
    <s v="PD0004"/>
    <n v="131"/>
    <n v="0.22"/>
    <n v="22479600"/>
    <s v="SO0794-PD0004"/>
    <s v="Stick Billiard Bag"/>
    <s v="Billiard"/>
    <s v="Stick Billiard Bag"/>
    <n v="131"/>
    <x v="0"/>
  </r>
  <r>
    <s v="SO0794"/>
    <d v="2022-04-26T00:00:00"/>
    <s v="PD0013"/>
    <n v="134"/>
    <n v="0.13"/>
    <n v="55841820"/>
    <s v="SO0794-PD0013"/>
    <s v="1 Set Basketball"/>
    <s v="Basketball"/>
    <s v="1 Set Basketball"/>
    <n v="134"/>
    <x v="0"/>
  </r>
  <r>
    <s v="SO0795"/>
    <d v="2022-04-26T00:00:00"/>
    <s v="PD0015"/>
    <n v="137"/>
    <n v="0.1"/>
    <n v="16756470"/>
    <s v="SO0795-PD0015"/>
    <s v="Abs Roller"/>
    <s v="Gym &amp; Fitness"/>
    <s v="Abs Roller"/>
    <n v="137"/>
    <x v="2"/>
  </r>
  <r>
    <s v="SO0795"/>
    <d v="2022-04-26T00:00:00"/>
    <s v="PD0003"/>
    <n v="149"/>
    <n v="0.05"/>
    <n v="131783050"/>
    <s v="SO0795-PD0003"/>
    <s v="Stick Billiard"/>
    <s v="Billiard"/>
    <s v="Stick Billiard"/>
    <n v="149"/>
    <x v="2"/>
  </r>
  <r>
    <s v="SO0795"/>
    <d v="2022-04-26T00:00:00"/>
    <s v="PD0005"/>
    <n v="111"/>
    <n v="0.09"/>
    <n v="221716950"/>
    <s v="SO0795-PD0005"/>
    <s v="Stick Golf Wedge"/>
    <s v="Golf"/>
    <s v="Stick Golf Wedge"/>
    <n v="111"/>
    <x v="2"/>
  </r>
  <r>
    <s v="SO0797"/>
    <d v="2022-04-27T00:00:00"/>
    <s v="PD0016"/>
    <n v="37"/>
    <n v="0.12"/>
    <n v="8693520"/>
    <s v="SO0797-PD0016"/>
    <s v="Pull Up Bar"/>
    <s v="Gym &amp; Fitness"/>
    <s v="Pull Up Bar"/>
    <n v="37"/>
    <x v="4"/>
  </r>
  <r>
    <s v="SO0797"/>
    <d v="2022-04-27T00:00:00"/>
    <s v="PD0015"/>
    <n v="94"/>
    <n v="0.11"/>
    <n v="11369394"/>
    <s v="SO0797-PD0015"/>
    <s v="Abs Roller"/>
    <s v="Gym &amp; Fitness"/>
    <s v="Abs Roller"/>
    <n v="94"/>
    <x v="4"/>
  </r>
  <r>
    <s v="SO0798"/>
    <d v="2022-04-28T00:00:00"/>
    <s v="PD0006"/>
    <n v="85"/>
    <n v="0.19"/>
    <n v="14389650.000000002"/>
    <s v="SO0798-PD0006"/>
    <s v="1 set Golf Ball"/>
    <s v="Golf"/>
    <s v="1 set Golf Ball"/>
    <n v="85"/>
    <x v="4"/>
  </r>
  <r>
    <s v="SO0799"/>
    <d v="2022-04-30T00:00:00"/>
    <s v="PD0003"/>
    <n v="100"/>
    <n v="7.0000000000000007E-2"/>
    <n v="86583000"/>
    <s v="SO0799-PD0003"/>
    <s v="Stick Billiard"/>
    <s v="Billiard"/>
    <s v="Stick Billiard"/>
    <n v="100"/>
    <x v="0"/>
  </r>
  <r>
    <s v="SO0799"/>
    <d v="2022-04-30T00:00:00"/>
    <s v="PD0004"/>
    <n v="66"/>
    <n v="0.12"/>
    <n v="12777600"/>
    <s v="SO0799-PD0004"/>
    <s v="Stick Billiard Bag"/>
    <s v="Billiard"/>
    <s v="Stick Billiard Bag"/>
    <n v="66"/>
    <x v="0"/>
  </r>
  <r>
    <s v="SO0799"/>
    <d v="2022-04-30T00:00:00"/>
    <s v="PD0019"/>
    <n v="39"/>
    <n v="0.05"/>
    <n v="94440450"/>
    <s v="SO0799-PD0019"/>
    <s v="Treadmill"/>
    <s v="Gym &amp; Fitness"/>
    <s v="Treadmill"/>
    <n v="39"/>
    <x v="0"/>
  </r>
  <r>
    <s v="SO0799"/>
    <d v="2022-04-30T00:00:00"/>
    <s v="PD0009"/>
    <n v="103"/>
    <n v="0.06"/>
    <n v="12489780"/>
    <s v="SO0799-PD0009"/>
    <s v="Tracking Pole"/>
    <s v="Hiking &amp; Camping"/>
    <s v="Tracking Pole"/>
    <n v="103"/>
    <x v="0"/>
  </r>
  <r>
    <s v="SO0800"/>
    <d v="2022-04-30T00:00:00"/>
    <s v="PD0019"/>
    <n v="35"/>
    <n v="0.19"/>
    <n v="72264150"/>
    <s v="SO0800-PD0019"/>
    <s v="Treadmill"/>
    <s v="Gym &amp; Fitness"/>
    <s v="Treadmill"/>
    <n v="35"/>
    <x v="3"/>
  </r>
  <r>
    <s v="SO0800"/>
    <d v="2022-04-30T00:00:00"/>
    <s v="PD0009"/>
    <n v="86"/>
    <n v="0.12"/>
    <n v="9762720"/>
    <s v="SO0800-PD0009"/>
    <s v="Tracking Pole"/>
    <s v="Hiking &amp; Camping"/>
    <s v="Tracking Pole"/>
    <n v="86"/>
    <x v="3"/>
  </r>
  <r>
    <s v="SO0801"/>
    <d v="2022-05-01T00:00:00"/>
    <s v="PD0001"/>
    <n v="71"/>
    <n v="0.15"/>
    <n v="15027150"/>
    <s v="SO0801-PD0001"/>
    <s v="1 Set Fishing Equipment"/>
    <s v="Fishing Equipment"/>
    <s v="1 Set Fishing Equipment"/>
    <n v="71"/>
    <x v="1"/>
  </r>
  <r>
    <s v="SO0801"/>
    <d v="2022-05-01T00:00:00"/>
    <s v="PD0005"/>
    <n v="130"/>
    <n v="0.05"/>
    <n v="271082500"/>
    <s v="SO0801-PD0005"/>
    <s v="Stick Golf Wedge"/>
    <s v="Golf"/>
    <s v="Stick Golf Wedge"/>
    <n v="130"/>
    <x v="1"/>
  </r>
  <r>
    <s v="SO0802"/>
    <d v="2022-05-02T00:00:00"/>
    <s v="PD0014"/>
    <n v="75"/>
    <n v="0.17"/>
    <n v="16620750"/>
    <s v="SO0802-PD0014"/>
    <s v="1 Set Futsalball"/>
    <s v="Futsal"/>
    <s v="1 Set Futsalball"/>
    <n v="75"/>
    <x v="3"/>
  </r>
  <r>
    <s v="SO0802"/>
    <d v="2022-05-02T00:00:00"/>
    <s v="PD0018"/>
    <n v="82"/>
    <n v="0.09"/>
    <n v="39697840"/>
    <s v="SO0802-PD0018"/>
    <s v="Dumbell Set"/>
    <s v="Gym &amp; Fitness"/>
    <s v="Dumbell Set"/>
    <n v="82"/>
    <x v="3"/>
  </r>
  <r>
    <s v="SO0802"/>
    <d v="2022-05-02T00:00:00"/>
    <s v="PD0019"/>
    <n v="135"/>
    <n v="0.12"/>
    <n v="302821200"/>
    <s v="SO0802-PD0019"/>
    <s v="Treadmill"/>
    <s v="Gym &amp; Fitness"/>
    <s v="Treadmill"/>
    <n v="135"/>
    <x v="3"/>
  </r>
  <r>
    <s v="SO0802"/>
    <d v="2022-05-02T00:00:00"/>
    <s v="PD0011"/>
    <n v="79"/>
    <n v="0.12"/>
    <n v="163997680"/>
    <s v="SO0802-PD0011"/>
    <s v="Mountain Bike"/>
    <s v="Bicycle"/>
    <s v="Mountain Bike"/>
    <n v="79"/>
    <x v="3"/>
  </r>
  <r>
    <s v="SO0803"/>
    <d v="2022-05-03T00:00:00"/>
    <s v="PD0001"/>
    <n v="73"/>
    <n v="0.1"/>
    <n v="16359300"/>
    <s v="SO0803-PD0001"/>
    <s v="1 Set Fishing Equipment"/>
    <s v="Fishing Equipment"/>
    <s v="1 Set Fishing Equipment"/>
    <n v="73"/>
    <x v="4"/>
  </r>
  <r>
    <s v="SO0803"/>
    <d v="2022-05-03T00:00:00"/>
    <s v="PD0018"/>
    <n v="58"/>
    <n v="0.14000000000000001"/>
    <n v="26536160"/>
    <s v="SO0803-PD0018"/>
    <s v="Dumbell Set"/>
    <s v="Gym &amp; Fitness"/>
    <s v="Dumbell Set"/>
    <n v="58"/>
    <x v="4"/>
  </r>
  <r>
    <s v="SO0803"/>
    <d v="2022-05-03T00:00:00"/>
    <s v="PD0015"/>
    <n v="92"/>
    <n v="0.23"/>
    <n v="9627156"/>
    <s v="SO0803-PD0015"/>
    <s v="Abs Roller"/>
    <s v="Gym &amp; Fitness"/>
    <s v="Abs Roller"/>
    <n v="92"/>
    <x v="4"/>
  </r>
  <r>
    <s v="SO0804"/>
    <d v="2022-05-06T00:00:00"/>
    <s v="PD0007"/>
    <n v="80"/>
    <n v="0.17"/>
    <n v="212480000"/>
    <s v="SO0804-PD0007"/>
    <s v="Stick Golf Bag"/>
    <s v="Golf"/>
    <s v="Stick Golf Bag"/>
    <n v="80"/>
    <x v="0"/>
  </r>
  <r>
    <s v="SO0804"/>
    <d v="2022-05-06T00:00:00"/>
    <s v="PD0012"/>
    <n v="123"/>
    <n v="0.14000000000000001"/>
    <n v="596493420"/>
    <s v="SO0804-PD0012"/>
    <s v="Road Bike"/>
    <s v="Bicycle"/>
    <s v="Road Bike"/>
    <n v="123"/>
    <x v="0"/>
  </r>
  <r>
    <s v="SO0804"/>
    <d v="2022-05-06T00:00:00"/>
    <s v="PD0015"/>
    <n v="91"/>
    <n v="0.08"/>
    <n v="11377548"/>
    <s v="SO0804-PD0015"/>
    <s v="Abs Roller"/>
    <s v="Gym &amp; Fitness"/>
    <s v="Abs Roller"/>
    <n v="91"/>
    <x v="0"/>
  </r>
  <r>
    <s v="SO0804"/>
    <d v="2022-05-06T00:00:00"/>
    <s v="PD0016"/>
    <n v="54"/>
    <n v="0.25"/>
    <n v="10813500"/>
    <s v="SO0804-PD0016"/>
    <s v="Pull Up Bar"/>
    <s v="Gym &amp; Fitness"/>
    <s v="Pull Up Bar"/>
    <n v="54"/>
    <x v="0"/>
  </r>
  <r>
    <s v="SO0805"/>
    <d v="2022-05-06T00:00:00"/>
    <s v="PD0020"/>
    <n v="105"/>
    <n v="0.13"/>
    <n v="29323350"/>
    <s v="SO0805-PD0020"/>
    <s v="Heavy bag"/>
    <s v="Gym &amp; Fitness"/>
    <s v="Heavy bag"/>
    <n v="105"/>
    <x v="4"/>
  </r>
  <r>
    <s v="SO0805"/>
    <d v="2022-05-06T00:00:00"/>
    <s v="PD0012"/>
    <n v="70"/>
    <n v="0.23"/>
    <n v="303942100"/>
    <s v="SO0805-PD0012"/>
    <s v="Road Bike"/>
    <s v="Bicycle"/>
    <s v="Road Bike"/>
    <n v="70"/>
    <x v="4"/>
  </r>
  <r>
    <s v="SO0806"/>
    <d v="2022-05-07T00:00:00"/>
    <s v="PD0012"/>
    <n v="57"/>
    <n v="0.25"/>
    <n v="241067250"/>
    <s v="SO0806-PD0012"/>
    <s v="Road Bike"/>
    <s v="Bicycle"/>
    <s v="Road Bike"/>
    <n v="57"/>
    <x v="0"/>
  </r>
  <r>
    <s v="SO0806"/>
    <d v="2022-05-07T00:00:00"/>
    <s v="PD0015"/>
    <n v="76"/>
    <n v="0.13"/>
    <n v="8985708"/>
    <s v="SO0806-PD0015"/>
    <s v="Abs Roller"/>
    <s v="Gym &amp; Fitness"/>
    <s v="Abs Roller"/>
    <n v="76"/>
    <x v="0"/>
  </r>
  <r>
    <s v="SO0806"/>
    <d v="2022-05-07T00:00:00"/>
    <s v="PD0002"/>
    <n v="31"/>
    <n v="0.2"/>
    <n v="496000"/>
    <s v="SO0806-PD0002"/>
    <s v="Fishing soft lure"/>
    <s v="Fishing Equipment"/>
    <s v="Fishing soft lure"/>
    <n v="31"/>
    <x v="0"/>
  </r>
  <r>
    <s v="SO0806"/>
    <d v="2022-05-07T00:00:00"/>
    <s v="PD0016"/>
    <n v="90"/>
    <n v="0.15"/>
    <n v="20425500"/>
    <s v="SO0806-PD0016"/>
    <s v="Pull Up Bar"/>
    <s v="Gym &amp; Fitness"/>
    <s v="Pull Up Bar"/>
    <n v="90"/>
    <x v="0"/>
  </r>
  <r>
    <s v="SO0807"/>
    <d v="2022-05-07T00:00:00"/>
    <s v="PD0012"/>
    <n v="146"/>
    <n v="0.18"/>
    <n v="675101080"/>
    <s v="SO0807-PD0012"/>
    <s v="Road Bike"/>
    <s v="Bicycle"/>
    <s v="Road Bike"/>
    <n v="146"/>
    <x v="0"/>
  </r>
  <r>
    <s v="SO0807"/>
    <d v="2022-05-07T00:00:00"/>
    <s v="PD0014"/>
    <n v="67"/>
    <n v="0.1"/>
    <n v="16100100"/>
    <s v="SO0807-PD0014"/>
    <s v="1 Set Futsalball"/>
    <s v="Futsal"/>
    <s v="1 Set Futsalball"/>
    <n v="67"/>
    <x v="0"/>
  </r>
  <r>
    <s v="SO0807"/>
    <d v="2022-05-07T00:00:00"/>
    <s v="PD0020"/>
    <n v="40"/>
    <n v="0.22"/>
    <n v="10015200"/>
    <s v="SO0807-PD0020"/>
    <s v="Heavy bag"/>
    <s v="Gym &amp; Fitness"/>
    <s v="Heavy bag"/>
    <n v="40"/>
    <x v="0"/>
  </r>
  <r>
    <s v="SO0809"/>
    <d v="2022-05-09T00:00:00"/>
    <s v="PD0015"/>
    <n v="148"/>
    <n v="0.19"/>
    <n v="16291692.000000002"/>
    <s v="SO0809-PD0015"/>
    <s v="Abs Roller"/>
    <s v="Gym &amp; Fitness"/>
    <s v="Abs Roller"/>
    <n v="148"/>
    <x v="1"/>
  </r>
  <r>
    <s v="SO0809"/>
    <d v="2022-05-09T00:00:00"/>
    <s v="PD0010"/>
    <n v="135"/>
    <n v="0.18"/>
    <n v="35977500"/>
    <s v="SO0809-PD0010"/>
    <s v="Hiking Shoes"/>
    <s v="Hiking &amp; Camping"/>
    <s v="Hiking Shoes"/>
    <n v="135"/>
    <x v="1"/>
  </r>
  <r>
    <s v="SO0809"/>
    <d v="2022-05-09T00:00:00"/>
    <s v="PD0018"/>
    <n v="82"/>
    <n v="0.17"/>
    <n v="36207920"/>
    <s v="SO0809-PD0018"/>
    <s v="Dumbell Set"/>
    <s v="Gym &amp; Fitness"/>
    <s v="Dumbell Set"/>
    <n v="82"/>
    <x v="1"/>
  </r>
  <r>
    <s v="SO0809"/>
    <d v="2022-05-09T00:00:00"/>
    <s v="PD0003"/>
    <n v="119"/>
    <n v="0.13"/>
    <n v="96386430"/>
    <s v="SO0809-PD0003"/>
    <s v="Stick Billiard"/>
    <s v="Billiard"/>
    <s v="Stick Billiard"/>
    <n v="119"/>
    <x v="1"/>
  </r>
  <r>
    <s v="SO0810"/>
    <d v="2022-05-10T00:00:00"/>
    <s v="PD0007"/>
    <n v="46"/>
    <n v="0.11"/>
    <n v="131008000"/>
    <s v="SO0810-PD0007"/>
    <s v="Stick Golf Bag"/>
    <s v="Golf"/>
    <s v="Stick Golf Bag"/>
    <n v="46"/>
    <x v="0"/>
  </r>
  <r>
    <s v="SO0811"/>
    <d v="2022-05-14T00:00:00"/>
    <s v="PD0001"/>
    <n v="74"/>
    <n v="0.14000000000000001"/>
    <n v="15846360"/>
    <s v="SO0811-PD0001"/>
    <s v="1 Set Fishing Equipment"/>
    <s v="Fishing Equipment"/>
    <s v="1 Set Fishing Equipment"/>
    <n v="74"/>
    <x v="4"/>
  </r>
  <r>
    <s v="SO0811"/>
    <d v="2022-05-14T00:00:00"/>
    <s v="PD0013"/>
    <n v="88"/>
    <n v="0.24"/>
    <n v="32035520"/>
    <s v="SO0811-PD0013"/>
    <s v="1 Set Basketball"/>
    <s v="Basketball"/>
    <s v="1 Set Basketball"/>
    <n v="88"/>
    <x v="4"/>
  </r>
  <r>
    <s v="SO0812"/>
    <d v="2022-05-15T00:00:00"/>
    <s v="PD0012"/>
    <n v="88"/>
    <n v="0.23"/>
    <n v="382098640"/>
    <s v="SO0812-PD0012"/>
    <s v="Road Bike"/>
    <s v="Bicycle"/>
    <s v="Road Bike"/>
    <n v="88"/>
    <x v="4"/>
  </r>
  <r>
    <s v="SO0812"/>
    <d v="2022-05-15T00:00:00"/>
    <s v="PD0003"/>
    <n v="58"/>
    <n v="0.17"/>
    <n v="44818340"/>
    <s v="SO0812-PD0003"/>
    <s v="Stick Billiard"/>
    <s v="Billiard"/>
    <s v="Stick Billiard"/>
    <n v="58"/>
    <x v="4"/>
  </r>
  <r>
    <s v="SO0813"/>
    <d v="2022-05-16T00:00:00"/>
    <s v="PD0020"/>
    <n v="31"/>
    <n v="0.18"/>
    <n v="8159820.0000000009"/>
    <s v="SO0813-PD0020"/>
    <s v="Heavy bag"/>
    <s v="Gym &amp; Fitness"/>
    <s v="Heavy bag"/>
    <n v="31"/>
    <x v="4"/>
  </r>
  <r>
    <s v="SO0813"/>
    <d v="2022-05-16T00:00:00"/>
    <s v="PD0018"/>
    <n v="107"/>
    <n v="7.0000000000000007E-2"/>
    <n v="52939320"/>
    <s v="SO0813-PD0018"/>
    <s v="Dumbell Set"/>
    <s v="Gym &amp; Fitness"/>
    <s v="Dumbell Set"/>
    <n v="107"/>
    <x v="4"/>
  </r>
  <r>
    <s v="SO0814"/>
    <d v="2022-05-16T00:00:00"/>
    <s v="PD0016"/>
    <n v="50"/>
    <n v="0.23"/>
    <n v="10279500"/>
    <s v="SO0814-PD0016"/>
    <s v="Pull Up Bar"/>
    <s v="Gym &amp; Fitness"/>
    <s v="Pull Up Bar"/>
    <n v="50"/>
    <x v="3"/>
  </r>
  <r>
    <s v="SO0814"/>
    <d v="2022-05-16T00:00:00"/>
    <s v="PD0009"/>
    <n v="38"/>
    <n v="0.11"/>
    <n v="4362780"/>
    <s v="SO0814-PD0009"/>
    <s v="Tracking Pole"/>
    <s v="Hiking &amp; Camping"/>
    <s v="Tracking Pole"/>
    <n v="38"/>
    <x v="3"/>
  </r>
  <r>
    <s v="SO0814"/>
    <d v="2022-05-16T00:00:00"/>
    <s v="PD0001"/>
    <n v="41"/>
    <n v="0.11"/>
    <n v="9086010"/>
    <s v="SO0814-PD0001"/>
    <s v="1 Set Fishing Equipment"/>
    <s v="Fishing Equipment"/>
    <s v="1 Set Fishing Equipment"/>
    <n v="41"/>
    <x v="3"/>
  </r>
  <r>
    <s v="SO0814"/>
    <d v="2022-05-16T00:00:00"/>
    <s v="PD0014"/>
    <n v="73"/>
    <n v="0.2"/>
    <n v="15592800"/>
    <s v="SO0814-PD0014"/>
    <s v="1 Set Futsalball"/>
    <s v="Futsal"/>
    <s v="1 Set Futsalball"/>
    <n v="73"/>
    <x v="3"/>
  </r>
  <r>
    <s v="SO0815"/>
    <d v="2022-05-16T00:00:00"/>
    <s v="PD0012"/>
    <n v="93"/>
    <n v="0.14000000000000001"/>
    <n v="451007220"/>
    <s v="SO0815-PD0012"/>
    <s v="Road Bike"/>
    <s v="Bicycle"/>
    <s v="Road Bike"/>
    <n v="93"/>
    <x v="4"/>
  </r>
  <r>
    <s v="SO0815"/>
    <d v="2022-05-16T00:00:00"/>
    <s v="PD0013"/>
    <n v="48"/>
    <n v="0.14000000000000001"/>
    <n v="19773120"/>
    <s v="SO0815-PD0013"/>
    <s v="1 Set Basketball"/>
    <s v="Basketball"/>
    <s v="1 Set Basketball"/>
    <n v="48"/>
    <x v="4"/>
  </r>
  <r>
    <s v="SO0815"/>
    <d v="2022-05-16T00:00:00"/>
    <s v="PD0015"/>
    <n v="148"/>
    <n v="0.22"/>
    <n v="15688296"/>
    <s v="SO0815-PD0015"/>
    <s v="Abs Roller"/>
    <s v="Gym &amp; Fitness"/>
    <s v="Abs Roller"/>
    <n v="148"/>
    <x v="4"/>
  </r>
  <r>
    <s v="SO0815"/>
    <d v="2022-05-16T00:00:00"/>
    <s v="PD0007"/>
    <n v="60"/>
    <n v="0.15"/>
    <n v="163200000"/>
    <s v="SO0815-PD0007"/>
    <s v="Stick Golf Bag"/>
    <s v="Golf"/>
    <s v="Stick Golf Bag"/>
    <n v="60"/>
    <x v="4"/>
  </r>
  <r>
    <s v="SO0816"/>
    <d v="2022-05-17T00:00:00"/>
    <s v="PD0002"/>
    <n v="112"/>
    <n v="0.09"/>
    <n v="2038400"/>
    <s v="SO0816-PD0002"/>
    <s v="Fishing soft lure"/>
    <s v="Fishing Equipment"/>
    <s v="Fishing soft lure"/>
    <n v="112"/>
    <x v="4"/>
  </r>
  <r>
    <s v="SO0817"/>
    <d v="2022-05-17T00:00:00"/>
    <s v="PD0004"/>
    <n v="77"/>
    <n v="0.19"/>
    <n v="13721400"/>
    <s v="SO0817-PD0004"/>
    <s v="Stick Billiard Bag"/>
    <s v="Billiard"/>
    <s v="Stick Billiard Bag"/>
    <n v="77"/>
    <x v="3"/>
  </r>
  <r>
    <s v="SO0817"/>
    <d v="2022-05-17T00:00:00"/>
    <s v="PD0009"/>
    <n v="78"/>
    <n v="0.15"/>
    <n v="8552700"/>
    <s v="SO0817-PD0009"/>
    <s v="Tracking Pole"/>
    <s v="Hiking &amp; Camping"/>
    <s v="Tracking Pole"/>
    <n v="78"/>
    <x v="3"/>
  </r>
  <r>
    <s v="SO0818"/>
    <d v="2022-05-17T00:00:00"/>
    <s v="PD0006"/>
    <n v="132"/>
    <n v="0.12"/>
    <n v="24277440"/>
    <s v="SO0818-PD0006"/>
    <s v="1 set Golf Ball"/>
    <s v="Golf"/>
    <s v="1 set Golf Ball"/>
    <n v="132"/>
    <x v="4"/>
  </r>
  <r>
    <s v="SO0818"/>
    <d v="2022-05-17T00:00:00"/>
    <s v="PD0011"/>
    <n v="71"/>
    <n v="0.12"/>
    <n v="147390320"/>
    <s v="SO0818-PD0011"/>
    <s v="Mountain Bike"/>
    <s v="Bicycle"/>
    <s v="Mountain Bike"/>
    <n v="71"/>
    <x v="4"/>
  </r>
  <r>
    <s v="SO0819"/>
    <d v="2022-05-18T00:00:00"/>
    <s v="PD0014"/>
    <n v="136"/>
    <n v="0.24"/>
    <n v="27597120"/>
    <s v="SO0819-PD0014"/>
    <s v="1 Set Futsalball"/>
    <s v="Futsal"/>
    <s v="1 Set Futsalball"/>
    <n v="136"/>
    <x v="0"/>
  </r>
  <r>
    <s v="SO0819"/>
    <d v="2022-05-18T00:00:00"/>
    <s v="PD0018"/>
    <n v="108"/>
    <n v="0.14000000000000001"/>
    <n v="49412160"/>
    <s v="SO0819-PD0018"/>
    <s v="Dumbell Set"/>
    <s v="Gym &amp; Fitness"/>
    <s v="Dumbell Set"/>
    <n v="108"/>
    <x v="0"/>
  </r>
  <r>
    <s v="SO0819"/>
    <d v="2022-05-18T00:00:00"/>
    <s v="PD0005"/>
    <n v="78"/>
    <n v="0.24"/>
    <n v="130119600"/>
    <s v="SO0819-PD0005"/>
    <s v="Stick Golf Wedge"/>
    <s v="Golf"/>
    <s v="Stick Golf Wedge"/>
    <n v="78"/>
    <x v="0"/>
  </r>
  <r>
    <s v="SO0820"/>
    <d v="2022-05-18T00:00:00"/>
    <s v="PD0016"/>
    <n v="78"/>
    <n v="0.09"/>
    <n v="18951660"/>
    <s v="SO0820-PD0016"/>
    <s v="Pull Up Bar"/>
    <s v="Gym &amp; Fitness"/>
    <s v="Pull Up Bar"/>
    <n v="78"/>
    <x v="4"/>
  </r>
  <r>
    <s v="SO0820"/>
    <d v="2022-05-18T00:00:00"/>
    <s v="PD0008"/>
    <n v="43"/>
    <n v="0.21"/>
    <n v="5061530"/>
    <s v="SO0820-PD0008"/>
    <s v="Sunglasses"/>
    <s v="Outdoors Sport"/>
    <s v="Sunglasses"/>
    <n v="43"/>
    <x v="4"/>
  </r>
  <r>
    <s v="SO0820"/>
    <d v="2022-05-18T00:00:00"/>
    <s v="PD0009"/>
    <n v="112"/>
    <n v="0.1"/>
    <n v="13003200"/>
    <s v="SO0820-PD0009"/>
    <s v="Tracking Pole"/>
    <s v="Hiking &amp; Camping"/>
    <s v="Tracking Pole"/>
    <n v="112"/>
    <x v="4"/>
  </r>
  <r>
    <s v="SO0821"/>
    <d v="2022-05-20T00:00:00"/>
    <s v="PD0017"/>
    <n v="102"/>
    <n v="0.22"/>
    <n v="210834000"/>
    <s v="SO0821-PD0017"/>
    <s v="Bench Press"/>
    <s v="Gym &amp; Fitness"/>
    <s v="Bench Press"/>
    <n v="102"/>
    <x v="1"/>
  </r>
  <r>
    <s v="SO0821"/>
    <d v="2022-05-20T00:00:00"/>
    <s v="PD0014"/>
    <n v="73"/>
    <n v="0.1"/>
    <n v="17541900"/>
    <s v="SO0821-PD0014"/>
    <s v="1 Set Futsalball"/>
    <s v="Futsal"/>
    <s v="1 Set Futsalball"/>
    <n v="73"/>
    <x v="1"/>
  </r>
  <r>
    <s v="SO0822"/>
    <d v="2022-05-22T00:00:00"/>
    <s v="PD0013"/>
    <n v="146"/>
    <n v="7.0000000000000007E-2"/>
    <n v="65038619.999999993"/>
    <s v="SO0822-PD0013"/>
    <s v="1 Set Basketball"/>
    <s v="Basketball"/>
    <s v="1 Set Basketball"/>
    <n v="146"/>
    <x v="4"/>
  </r>
  <r>
    <s v="SO0822"/>
    <d v="2022-05-22T00:00:00"/>
    <s v="PD0003"/>
    <n v="37"/>
    <n v="0.06"/>
    <n v="32380180"/>
    <s v="SO0822-PD0003"/>
    <s v="Stick Billiard"/>
    <s v="Billiard"/>
    <s v="Stick Billiard"/>
    <n v="37"/>
    <x v="4"/>
  </r>
  <r>
    <s v="SO0822"/>
    <d v="2022-05-22T00:00:00"/>
    <s v="PD0020"/>
    <n v="141"/>
    <n v="0.19"/>
    <n v="36661410"/>
    <s v="SO0822-PD0020"/>
    <s v="Heavy bag"/>
    <s v="Gym &amp; Fitness"/>
    <s v="Heavy bag"/>
    <n v="141"/>
    <x v="4"/>
  </r>
  <r>
    <s v="SO0823"/>
    <d v="2022-05-24T00:00:00"/>
    <s v="PD0006"/>
    <n v="133"/>
    <n v="0.21"/>
    <n v="21959630"/>
    <s v="SO0823-PD0006"/>
    <s v="1 set Golf Ball"/>
    <s v="Golf"/>
    <s v="1 set Golf Ball"/>
    <n v="133"/>
    <x v="2"/>
  </r>
  <r>
    <s v="SO0823"/>
    <d v="2022-05-24T00:00:00"/>
    <s v="PD0019"/>
    <n v="40"/>
    <n v="0.19"/>
    <n v="82587600"/>
    <s v="SO0823-PD0019"/>
    <s v="Treadmill"/>
    <s v="Gym &amp; Fitness"/>
    <s v="Treadmill"/>
    <n v="40"/>
    <x v="2"/>
  </r>
  <r>
    <s v="SO0824"/>
    <d v="2022-05-25T00:00:00"/>
    <s v="PD0017"/>
    <n v="115"/>
    <n v="0.19"/>
    <n v="246847500.00000003"/>
    <s v="SO0824-PD0017"/>
    <s v="Bench Press"/>
    <s v="Gym &amp; Fitness"/>
    <s v="Bench Press"/>
    <n v="115"/>
    <x v="2"/>
  </r>
  <r>
    <s v="SO0824"/>
    <d v="2022-05-25T00:00:00"/>
    <s v="PD0014"/>
    <n v="105"/>
    <n v="7.0000000000000007E-2"/>
    <n v="26072550"/>
    <s v="SO0824-PD0014"/>
    <s v="1 Set Futsalball"/>
    <s v="Futsal"/>
    <s v="1 Set Futsalball"/>
    <n v="105"/>
    <x v="2"/>
  </r>
  <r>
    <s v="SO0824"/>
    <d v="2022-05-25T00:00:00"/>
    <s v="PD0001"/>
    <n v="59"/>
    <n v="0.09"/>
    <n v="13368810"/>
    <s v="SO0824-PD0001"/>
    <s v="1 Set Fishing Equipment"/>
    <s v="Fishing Equipment"/>
    <s v="1 Set Fishing Equipment"/>
    <n v="59"/>
    <x v="2"/>
  </r>
  <r>
    <s v="SO0825"/>
    <d v="2022-05-25T00:00:00"/>
    <s v="PD0015"/>
    <n v="125"/>
    <n v="0.1"/>
    <n v="15288750"/>
    <s v="SO0825-PD0015"/>
    <s v="Abs Roller"/>
    <s v="Gym &amp; Fitness"/>
    <s v="Abs Roller"/>
    <n v="125"/>
    <x v="4"/>
  </r>
  <r>
    <s v="SO0825"/>
    <d v="2022-05-25T00:00:00"/>
    <s v="PD0009"/>
    <n v="137"/>
    <n v="0.08"/>
    <n v="16259160"/>
    <s v="SO0825-PD0009"/>
    <s v="Tracking Pole"/>
    <s v="Hiking &amp; Camping"/>
    <s v="Tracking Pole"/>
    <n v="137"/>
    <x v="4"/>
  </r>
  <r>
    <s v="SO0825"/>
    <d v="2022-05-25T00:00:00"/>
    <s v="PD0017"/>
    <n v="104"/>
    <n v="0.12"/>
    <n v="242528000"/>
    <s v="SO0825-PD0017"/>
    <s v="Bench Press"/>
    <s v="Gym &amp; Fitness"/>
    <s v="Bench Press"/>
    <n v="104"/>
    <x v="4"/>
  </r>
  <r>
    <s v="SO0825"/>
    <d v="2022-05-25T00:00:00"/>
    <s v="PD0006"/>
    <n v="86"/>
    <n v="0.19"/>
    <n v="14558940.000000002"/>
    <s v="SO0825-PD0006"/>
    <s v="1 set Golf Ball"/>
    <s v="Golf"/>
    <s v="1 set Golf Ball"/>
    <n v="86"/>
    <x v="4"/>
  </r>
  <r>
    <s v="SO0826"/>
    <d v="2022-05-26T00:00:00"/>
    <s v="PD0018"/>
    <n v="129"/>
    <n v="0.21"/>
    <n v="54216120"/>
    <s v="SO0826-PD0018"/>
    <s v="Dumbell Set"/>
    <s v="Gym &amp; Fitness"/>
    <s v="Dumbell Set"/>
    <n v="129"/>
    <x v="3"/>
  </r>
  <r>
    <s v="SO0826"/>
    <d v="2022-05-26T00:00:00"/>
    <s v="PD0007"/>
    <n v="69"/>
    <n v="0.1"/>
    <n v="198720000"/>
    <s v="SO0826-PD0007"/>
    <s v="Stick Golf Bag"/>
    <s v="Golf"/>
    <s v="Stick Golf Bag"/>
    <n v="69"/>
    <x v="3"/>
  </r>
  <r>
    <s v="SO0827"/>
    <d v="2022-05-28T00:00:00"/>
    <s v="PD0020"/>
    <n v="79"/>
    <n v="0.19"/>
    <n v="20540790"/>
    <s v="SO0827-PD0020"/>
    <s v="Heavy bag"/>
    <s v="Gym &amp; Fitness"/>
    <s v="Heavy bag"/>
    <n v="79"/>
    <x v="4"/>
  </r>
  <r>
    <s v="SO0828"/>
    <d v="2022-05-28T00:00:00"/>
    <s v="PD0017"/>
    <n v="117"/>
    <n v="0.12"/>
    <n v="272844000"/>
    <s v="SO0828-PD0017"/>
    <s v="Bench Press"/>
    <s v="Gym &amp; Fitness"/>
    <s v="Bench Press"/>
    <n v="117"/>
    <x v="0"/>
  </r>
  <r>
    <s v="SO0828"/>
    <d v="2022-05-28T00:00:00"/>
    <s v="PD0016"/>
    <n v="71"/>
    <n v="0.05"/>
    <n v="18009150"/>
    <s v="SO0828-PD0016"/>
    <s v="Pull Up Bar"/>
    <s v="Gym &amp; Fitness"/>
    <s v="Pull Up Bar"/>
    <n v="71"/>
    <x v="0"/>
  </r>
  <r>
    <s v="SO0828"/>
    <d v="2022-05-28T00:00:00"/>
    <s v="PD0004"/>
    <n v="53"/>
    <n v="0.22"/>
    <n v="9094800"/>
    <s v="SO0828-PD0004"/>
    <s v="Stick Billiard Bag"/>
    <s v="Billiard"/>
    <s v="Stick Billiard Bag"/>
    <n v="53"/>
    <x v="0"/>
  </r>
  <r>
    <s v="SO0829"/>
    <d v="2022-05-29T00:00:00"/>
    <s v="PD0011"/>
    <n v="125"/>
    <n v="0.08"/>
    <n v="271285000"/>
    <s v="SO0829-PD0011"/>
    <s v="Mountain Bike"/>
    <s v="Bicycle"/>
    <s v="Mountain Bike"/>
    <n v="125"/>
    <x v="2"/>
  </r>
  <r>
    <s v="SO0830"/>
    <d v="2022-05-29T00:00:00"/>
    <s v="PD0008"/>
    <n v="33"/>
    <n v="0.06"/>
    <n v="4621980"/>
    <s v="SO0830-PD0008"/>
    <s v="Sunglasses"/>
    <s v="Outdoors Sport"/>
    <s v="Sunglasses"/>
    <n v="33"/>
    <x v="2"/>
  </r>
  <r>
    <s v="SO0830"/>
    <d v="2022-05-29T00:00:00"/>
    <s v="PD0001"/>
    <n v="94"/>
    <n v="0.23"/>
    <n v="18022620"/>
    <s v="SO0830-PD0001"/>
    <s v="1 Set Fishing Equipment"/>
    <s v="Fishing Equipment"/>
    <s v="1 Set Fishing Equipment"/>
    <n v="94"/>
    <x v="2"/>
  </r>
  <r>
    <s v="SO0831"/>
    <d v="2022-05-30T00:00:00"/>
    <s v="PD0003"/>
    <n v="102"/>
    <n v="0.15"/>
    <n v="80717700"/>
    <s v="SO0831-PD0003"/>
    <s v="Stick Billiard"/>
    <s v="Billiard"/>
    <s v="Stick Billiard"/>
    <n v="102"/>
    <x v="4"/>
  </r>
  <r>
    <s v="SO0831"/>
    <d v="2022-05-30T00:00:00"/>
    <s v="PD0009"/>
    <n v="133"/>
    <n v="0.1"/>
    <n v="15441300"/>
    <s v="SO0831-PD0009"/>
    <s v="Tracking Pole"/>
    <s v="Hiking &amp; Camping"/>
    <s v="Tracking Pole"/>
    <n v="133"/>
    <x v="4"/>
  </r>
  <r>
    <s v="SO0832"/>
    <d v="2022-05-31T00:00:00"/>
    <s v="PD0018"/>
    <n v="93"/>
    <n v="0.13"/>
    <n v="43044120"/>
    <s v="SO0832-PD0018"/>
    <s v="Dumbell Set"/>
    <s v="Gym &amp; Fitness"/>
    <s v="Dumbell Set"/>
    <n v="93"/>
    <x v="3"/>
  </r>
  <r>
    <s v="SO0832"/>
    <d v="2022-05-31T00:00:00"/>
    <s v="PD0016"/>
    <n v="64"/>
    <n v="0.09"/>
    <n v="15550080"/>
    <s v="SO0832-PD0016"/>
    <s v="Pull Up Bar"/>
    <s v="Gym &amp; Fitness"/>
    <s v="Pull Up Bar"/>
    <n v="64"/>
    <x v="3"/>
  </r>
  <r>
    <s v="SO0832"/>
    <d v="2022-05-31T00:00:00"/>
    <s v="PD0005"/>
    <n v="141"/>
    <n v="0.11"/>
    <n v="275450550"/>
    <s v="SO0832-PD0005"/>
    <s v="Stick Golf Wedge"/>
    <s v="Golf"/>
    <s v="Stick Golf Wedge"/>
    <n v="141"/>
    <x v="3"/>
  </r>
  <r>
    <s v="SO0833"/>
    <d v="2022-06-01T00:00:00"/>
    <s v="PD0005"/>
    <n v="135"/>
    <n v="0.06"/>
    <n v="278545500"/>
    <s v="SO0833-PD0005"/>
    <s v="Stick Golf Wedge"/>
    <s v="Golf"/>
    <s v="Stick Golf Wedge"/>
    <n v="135"/>
    <x v="2"/>
  </r>
  <r>
    <s v="SO0833"/>
    <d v="2022-06-01T00:00:00"/>
    <s v="PD0018"/>
    <n v="113"/>
    <n v="0.13"/>
    <n v="52300920"/>
    <s v="SO0833-PD0018"/>
    <s v="Dumbell Set"/>
    <s v="Gym &amp; Fitness"/>
    <s v="Dumbell Set"/>
    <n v="113"/>
    <x v="2"/>
  </r>
  <r>
    <s v="SO0834"/>
    <d v="2022-06-03T00:00:00"/>
    <s v="PD0018"/>
    <n v="52"/>
    <n v="0.05"/>
    <n v="26280800"/>
    <s v="SO0834-PD0018"/>
    <s v="Dumbell Set"/>
    <s v="Gym &amp; Fitness"/>
    <s v="Dumbell Set"/>
    <n v="52"/>
    <x v="1"/>
  </r>
  <r>
    <s v="SO0834"/>
    <d v="2022-06-03T00:00:00"/>
    <s v="PD0006"/>
    <n v="67"/>
    <n v="0.22"/>
    <n v="10922340"/>
    <s v="SO0834-PD0006"/>
    <s v="1 set Golf Ball"/>
    <s v="Golf"/>
    <s v="1 set Golf Ball"/>
    <n v="67"/>
    <x v="1"/>
  </r>
  <r>
    <s v="SO0835"/>
    <d v="2022-06-05T00:00:00"/>
    <s v="PD0008"/>
    <n v="28"/>
    <n v="0.1"/>
    <n v="3754800"/>
    <s v="SO0835-PD0008"/>
    <s v="Sunglasses"/>
    <s v="Outdoors Sport"/>
    <s v="Sunglasses"/>
    <n v="28"/>
    <x v="0"/>
  </r>
  <r>
    <s v="SO0835"/>
    <d v="2022-06-05T00:00:00"/>
    <s v="PD0006"/>
    <n v="109"/>
    <n v="0.16"/>
    <n v="19136040"/>
    <s v="SO0835-PD0006"/>
    <s v="1 set Golf Ball"/>
    <s v="Golf"/>
    <s v="1 set Golf Ball"/>
    <n v="109"/>
    <x v="0"/>
  </r>
  <r>
    <s v="SO0835"/>
    <d v="2022-06-05T00:00:00"/>
    <s v="PD0004"/>
    <n v="45"/>
    <n v="0.15"/>
    <n v="8415000"/>
    <s v="SO0835-PD0004"/>
    <s v="Stick Billiard Bag"/>
    <s v="Billiard"/>
    <s v="Stick Billiard Bag"/>
    <n v="45"/>
    <x v="0"/>
  </r>
  <r>
    <s v="SO0836"/>
    <d v="2022-06-06T00:00:00"/>
    <s v="PD0016"/>
    <n v="95"/>
    <n v="0.05"/>
    <n v="24096750"/>
    <s v="SO0836-PD0016"/>
    <s v="Pull Up Bar"/>
    <s v="Gym &amp; Fitness"/>
    <s v="Pull Up Bar"/>
    <n v="95"/>
    <x v="1"/>
  </r>
  <r>
    <s v="SO0837"/>
    <d v="2022-06-06T00:00:00"/>
    <s v="PD0015"/>
    <n v="117"/>
    <n v="0.23"/>
    <n v="12243231"/>
    <s v="SO0837-PD0015"/>
    <s v="Abs Roller"/>
    <s v="Gym &amp; Fitness"/>
    <s v="Abs Roller"/>
    <n v="117"/>
    <x v="4"/>
  </r>
  <r>
    <s v="SO0837"/>
    <d v="2022-06-06T00:00:00"/>
    <s v="PD0020"/>
    <n v="41"/>
    <n v="0.06"/>
    <n v="12371340"/>
    <s v="SO0837-PD0020"/>
    <s v="Heavy bag"/>
    <s v="Gym &amp; Fitness"/>
    <s v="Heavy bag"/>
    <n v="41"/>
    <x v="4"/>
  </r>
  <r>
    <s v="SO0837"/>
    <d v="2022-06-06T00:00:00"/>
    <s v="PD0005"/>
    <n v="36"/>
    <n v="0.08"/>
    <n v="72698400"/>
    <s v="SO0837-PD0005"/>
    <s v="Stick Golf Wedge"/>
    <s v="Golf"/>
    <s v="Stick Golf Wedge"/>
    <n v="36"/>
    <x v="4"/>
  </r>
  <r>
    <s v="SO0837"/>
    <d v="2022-06-06T00:00:00"/>
    <s v="PD0014"/>
    <n v="53"/>
    <n v="0.08"/>
    <n v="13018920"/>
    <s v="SO0837-PD0014"/>
    <s v="1 Set Futsalball"/>
    <s v="Futsal"/>
    <s v="1 Set Futsalball"/>
    <n v="53"/>
    <x v="4"/>
  </r>
  <r>
    <s v="SO0837"/>
    <d v="2022-06-06T00:00:00"/>
    <s v="PD0007"/>
    <n v="101"/>
    <n v="7.0000000000000007E-2"/>
    <n v="300576000"/>
    <s v="SO0837-PD0007"/>
    <s v="Stick Golf Bag"/>
    <s v="Golf"/>
    <s v="Stick Golf Bag"/>
    <n v="101"/>
    <x v="4"/>
  </r>
  <r>
    <s v="SO0839"/>
    <d v="2022-06-08T00:00:00"/>
    <s v="PD0004"/>
    <n v="103"/>
    <n v="0.13"/>
    <n v="19714200"/>
    <s v="SO0839-PD0004"/>
    <s v="Stick Billiard Bag"/>
    <s v="Billiard"/>
    <s v="Stick Billiard Bag"/>
    <n v="103"/>
    <x v="3"/>
  </r>
  <r>
    <s v="SO0840"/>
    <d v="2022-06-09T00:00:00"/>
    <s v="PD0008"/>
    <n v="83"/>
    <n v="0.23"/>
    <n v="9522590"/>
    <s v="SO0840-PD0008"/>
    <s v="Sunglasses"/>
    <s v="Outdoors Sport"/>
    <s v="Sunglasses"/>
    <n v="83"/>
    <x v="0"/>
  </r>
  <r>
    <s v="SO0840"/>
    <d v="2022-06-09T00:00:00"/>
    <s v="PD0003"/>
    <n v="89"/>
    <n v="0.22"/>
    <n v="64630020"/>
    <s v="SO0840-PD0003"/>
    <s v="Stick Billiard"/>
    <s v="Billiard"/>
    <s v="Stick Billiard"/>
    <n v="89"/>
    <x v="0"/>
  </r>
  <r>
    <s v="SO0841"/>
    <d v="2022-06-10T00:00:00"/>
    <s v="PD0012"/>
    <n v="75"/>
    <n v="0.09"/>
    <n v="384861750"/>
    <s v="SO0841-PD0012"/>
    <s v="Road Bike"/>
    <s v="Bicycle"/>
    <s v="Road Bike"/>
    <n v="75"/>
    <x v="1"/>
  </r>
  <r>
    <s v="SO0842"/>
    <d v="2022-06-10T00:00:00"/>
    <s v="PD0014"/>
    <n v="85"/>
    <n v="0.06"/>
    <n v="21333300"/>
    <s v="SO0842-PD0014"/>
    <s v="1 Set Futsalball"/>
    <s v="Futsal"/>
    <s v="1 Set Futsalball"/>
    <n v="85"/>
    <x v="0"/>
  </r>
  <r>
    <s v="SO0842"/>
    <d v="2022-06-10T00:00:00"/>
    <s v="PD0002"/>
    <n v="88"/>
    <n v="0.22"/>
    <n v="1372800"/>
    <s v="SO0842-PD0002"/>
    <s v="Fishing soft lure"/>
    <s v="Fishing Equipment"/>
    <s v="Fishing soft lure"/>
    <n v="88"/>
    <x v="0"/>
  </r>
  <r>
    <s v="SO0842"/>
    <d v="2022-06-10T00:00:00"/>
    <s v="PD0009"/>
    <n v="73"/>
    <n v="0.09"/>
    <n v="8569470"/>
    <s v="SO0842-PD0009"/>
    <s v="Tracking Pole"/>
    <s v="Hiking &amp; Camping"/>
    <s v="Tracking Pole"/>
    <n v="73"/>
    <x v="0"/>
  </r>
  <r>
    <s v="SO0843"/>
    <d v="2022-06-10T00:00:00"/>
    <s v="PD0006"/>
    <n v="103"/>
    <n v="0.24"/>
    <n v="16360520"/>
    <s v="SO0843-PD0006"/>
    <s v="1 set Golf Ball"/>
    <s v="Golf"/>
    <s v="1 set Golf Ball"/>
    <n v="103"/>
    <x v="2"/>
  </r>
  <r>
    <s v="SO0843"/>
    <d v="2022-06-10T00:00:00"/>
    <s v="PD0004"/>
    <n v="66"/>
    <n v="0.06"/>
    <n v="13648800"/>
    <s v="SO0843-PD0004"/>
    <s v="Stick Billiard Bag"/>
    <s v="Billiard"/>
    <s v="Stick Billiard Bag"/>
    <n v="66"/>
    <x v="2"/>
  </r>
  <r>
    <s v="SO0843"/>
    <d v="2022-06-10T00:00:00"/>
    <s v="PD0020"/>
    <n v="115"/>
    <n v="0.21"/>
    <n v="29162850"/>
    <s v="SO0843-PD0020"/>
    <s v="Heavy bag"/>
    <s v="Gym &amp; Fitness"/>
    <s v="Heavy bag"/>
    <n v="115"/>
    <x v="2"/>
  </r>
  <r>
    <s v="SO0843"/>
    <d v="2022-06-10T00:00:00"/>
    <s v="PD0009"/>
    <n v="51"/>
    <n v="0.24"/>
    <n v="5000040"/>
    <s v="SO0843-PD0009"/>
    <s v="Tracking Pole"/>
    <s v="Hiking &amp; Camping"/>
    <s v="Tracking Pole"/>
    <n v="51"/>
    <x v="2"/>
  </r>
  <r>
    <s v="SO0844"/>
    <d v="2022-06-13T00:00:00"/>
    <s v="PD0013"/>
    <n v="40"/>
    <n v="0.06"/>
    <n v="18010400"/>
    <s v="SO0844-PD0013"/>
    <s v="1 Set Basketball"/>
    <s v="Basketball"/>
    <s v="1 Set Basketball"/>
    <n v="40"/>
    <x v="4"/>
  </r>
  <r>
    <s v="SO0844"/>
    <d v="2022-06-13T00:00:00"/>
    <s v="PD0018"/>
    <n v="147"/>
    <n v="0.11"/>
    <n v="69601560"/>
    <s v="SO0844-PD0018"/>
    <s v="Dumbell Set"/>
    <s v="Gym &amp; Fitness"/>
    <s v="Dumbell Set"/>
    <n v="147"/>
    <x v="4"/>
  </r>
  <r>
    <s v="SO0845"/>
    <d v="2022-06-13T00:00:00"/>
    <s v="PD0012"/>
    <n v="84"/>
    <n v="0.08"/>
    <n v="435781920"/>
    <s v="SO0845-PD0012"/>
    <s v="Road Bike"/>
    <s v="Bicycle"/>
    <s v="Road Bike"/>
    <n v="84"/>
    <x v="2"/>
  </r>
  <r>
    <s v="SO0845"/>
    <d v="2022-06-13T00:00:00"/>
    <s v="PD0018"/>
    <n v="142"/>
    <n v="0.1"/>
    <n v="67989600"/>
    <s v="SO0845-PD0018"/>
    <s v="Dumbell Set"/>
    <s v="Gym &amp; Fitness"/>
    <s v="Dumbell Set"/>
    <n v="142"/>
    <x v="2"/>
  </r>
  <r>
    <s v="SO0845"/>
    <d v="2022-06-13T00:00:00"/>
    <s v="PD0015"/>
    <n v="121"/>
    <n v="0.11"/>
    <n v="14635071"/>
    <s v="SO0845-PD0015"/>
    <s v="Abs Roller"/>
    <s v="Gym &amp; Fitness"/>
    <s v="Abs Roller"/>
    <n v="121"/>
    <x v="2"/>
  </r>
  <r>
    <s v="SO0845"/>
    <d v="2022-06-13T00:00:00"/>
    <s v="PD0003"/>
    <n v="118"/>
    <n v="0.05"/>
    <n v="104365100"/>
    <s v="SO0845-PD0003"/>
    <s v="Stick Billiard"/>
    <s v="Billiard"/>
    <s v="Stick Billiard"/>
    <n v="118"/>
    <x v="2"/>
  </r>
  <r>
    <s v="SO0846"/>
    <d v="2022-06-13T00:00:00"/>
    <s v="PD0001"/>
    <n v="128"/>
    <n v="0.15"/>
    <n v="27091200"/>
    <s v="SO0846-PD0001"/>
    <s v="1 Set Fishing Equipment"/>
    <s v="Fishing Equipment"/>
    <s v="1 Set Fishing Equipment"/>
    <n v="128"/>
    <x v="2"/>
  </r>
  <r>
    <s v="SO0846"/>
    <d v="2022-06-13T00:00:00"/>
    <s v="PD0011"/>
    <n v="142"/>
    <n v="0.12"/>
    <n v="294780640"/>
    <s v="SO0846-PD0011"/>
    <s v="Mountain Bike"/>
    <s v="Bicycle"/>
    <s v="Mountain Bike"/>
    <n v="142"/>
    <x v="2"/>
  </r>
  <r>
    <s v="SO0846"/>
    <d v="2022-06-13T00:00:00"/>
    <s v="PD0013"/>
    <n v="101"/>
    <n v="0.21"/>
    <n v="38219410"/>
    <s v="SO0846-PD0013"/>
    <s v="1 Set Basketball"/>
    <s v="Basketball"/>
    <s v="1 Set Basketball"/>
    <n v="101"/>
    <x v="2"/>
  </r>
  <r>
    <s v="SO0846"/>
    <d v="2022-06-13T00:00:00"/>
    <s v="PD0020"/>
    <n v="94"/>
    <n v="7.0000000000000007E-2"/>
    <n v="28061819.999999996"/>
    <s v="SO0846-PD0020"/>
    <s v="Heavy bag"/>
    <s v="Gym &amp; Fitness"/>
    <s v="Heavy bag"/>
    <n v="94"/>
    <x v="2"/>
  </r>
  <r>
    <s v="SO0846"/>
    <d v="2022-06-13T00:00:00"/>
    <s v="PD0005"/>
    <n v="97"/>
    <n v="0.19"/>
    <n v="172461150"/>
    <s v="SO0846-PD0005"/>
    <s v="Stick Golf Wedge"/>
    <s v="Golf"/>
    <s v="Stick Golf Wedge"/>
    <n v="97"/>
    <x v="2"/>
  </r>
  <r>
    <s v="SO0846"/>
    <d v="2022-06-13T00:00:00"/>
    <s v="PD0010"/>
    <n v="128"/>
    <n v="0.16"/>
    <n v="34944000"/>
    <s v="SO0846-PD0010"/>
    <s v="Hiking Shoes"/>
    <s v="Hiking &amp; Camping"/>
    <s v="Hiking Shoes"/>
    <n v="128"/>
    <x v="2"/>
  </r>
  <r>
    <s v="SO0847"/>
    <d v="2022-06-14T00:00:00"/>
    <s v="PD0010"/>
    <n v="148"/>
    <n v="0.08"/>
    <n v="44252000"/>
    <s v="SO0847-PD0010"/>
    <s v="Hiking Shoes"/>
    <s v="Hiking &amp; Camping"/>
    <s v="Hiking Shoes"/>
    <n v="148"/>
    <x v="0"/>
  </r>
  <r>
    <s v="SO0847"/>
    <d v="2022-06-14T00:00:00"/>
    <s v="PD0007"/>
    <n v="93"/>
    <n v="0.13"/>
    <n v="258912000"/>
    <s v="SO0847-PD0007"/>
    <s v="Stick Golf Bag"/>
    <s v="Golf"/>
    <s v="Stick Golf Bag"/>
    <n v="93"/>
    <x v="0"/>
  </r>
  <r>
    <s v="SO0847"/>
    <d v="2022-06-14T00:00:00"/>
    <s v="PD0001"/>
    <n v="107"/>
    <n v="0.1"/>
    <n v="23978700"/>
    <s v="SO0847-PD0001"/>
    <s v="1 Set Fishing Equipment"/>
    <s v="Fishing Equipment"/>
    <s v="1 Set Fishing Equipment"/>
    <n v="107"/>
    <x v="0"/>
  </r>
  <r>
    <s v="SO0847"/>
    <d v="2022-06-14T00:00:00"/>
    <s v="PD0013"/>
    <n v="81"/>
    <n v="0.25"/>
    <n v="29099250"/>
    <s v="SO0847-PD0013"/>
    <s v="1 Set Basketball"/>
    <s v="Basketball"/>
    <s v="1 Set Basketball"/>
    <n v="81"/>
    <x v="0"/>
  </r>
  <r>
    <s v="SO0847"/>
    <d v="2022-06-14T00:00:00"/>
    <s v="PD0020"/>
    <n v="75"/>
    <n v="0.2"/>
    <n v="19260000"/>
    <s v="SO0847-PD0020"/>
    <s v="Heavy bag"/>
    <s v="Gym &amp; Fitness"/>
    <s v="Heavy bag"/>
    <n v="75"/>
    <x v="0"/>
  </r>
  <r>
    <s v="SO0848"/>
    <d v="2022-06-17T00:00:00"/>
    <s v="PD0015"/>
    <n v="44"/>
    <n v="0.19"/>
    <n v="4843476"/>
    <s v="SO0848-PD0015"/>
    <s v="Abs Roller"/>
    <s v="Gym &amp; Fitness"/>
    <s v="Abs Roller"/>
    <n v="44"/>
    <x v="1"/>
  </r>
  <r>
    <s v="SO0848"/>
    <d v="2022-06-17T00:00:00"/>
    <s v="PD0010"/>
    <n v="120"/>
    <n v="0.1"/>
    <n v="35100000"/>
    <s v="SO0848-PD0010"/>
    <s v="Hiking Shoes"/>
    <s v="Hiking &amp; Camping"/>
    <s v="Hiking Shoes"/>
    <n v="120"/>
    <x v="1"/>
  </r>
  <r>
    <s v="SO0849"/>
    <d v="2022-06-17T00:00:00"/>
    <s v="PD0018"/>
    <n v="37"/>
    <n v="0.11"/>
    <n v="17518760"/>
    <s v="SO0849-PD0018"/>
    <s v="Dumbell Set"/>
    <s v="Gym &amp; Fitness"/>
    <s v="Dumbell Set"/>
    <n v="37"/>
    <x v="3"/>
  </r>
  <r>
    <s v="SO0849"/>
    <d v="2022-06-17T00:00:00"/>
    <s v="PD0009"/>
    <n v="83"/>
    <n v="0.05"/>
    <n v="10171650"/>
    <s v="SO0849-PD0009"/>
    <s v="Tracking Pole"/>
    <s v="Hiking &amp; Camping"/>
    <s v="Tracking Pole"/>
    <n v="83"/>
    <x v="3"/>
  </r>
  <r>
    <s v="SO0850"/>
    <d v="2022-06-19T00:00:00"/>
    <s v="PD0008"/>
    <n v="57"/>
    <n v="0.12"/>
    <n v="7473840"/>
    <s v="SO0850-PD0008"/>
    <s v="Sunglasses"/>
    <s v="Outdoors Sport"/>
    <s v="Sunglasses"/>
    <n v="57"/>
    <x v="3"/>
  </r>
  <r>
    <s v="SO0850"/>
    <d v="2022-06-19T00:00:00"/>
    <s v="PD0014"/>
    <n v="129"/>
    <n v="0.09"/>
    <n v="31343130"/>
    <s v="SO0850-PD0014"/>
    <s v="1 Set Futsalball"/>
    <s v="Futsal"/>
    <s v="1 Set Futsalball"/>
    <n v="129"/>
    <x v="3"/>
  </r>
  <r>
    <s v="SO0850"/>
    <d v="2022-06-19T00:00:00"/>
    <s v="PD0015"/>
    <n v="37"/>
    <n v="0.16"/>
    <n v="4223772"/>
    <s v="SO0850-PD0015"/>
    <s v="Abs Roller"/>
    <s v="Gym &amp; Fitness"/>
    <s v="Abs Roller"/>
    <n v="37"/>
    <x v="3"/>
  </r>
  <r>
    <s v="SO0850"/>
    <d v="2022-06-19T00:00:00"/>
    <s v="PD0017"/>
    <n v="92"/>
    <n v="0.22"/>
    <n v="190164000"/>
    <s v="SO0850-PD0017"/>
    <s v="Bench Press"/>
    <s v="Gym &amp; Fitness"/>
    <s v="Bench Press"/>
    <n v="92"/>
    <x v="3"/>
  </r>
  <r>
    <s v="SO0850"/>
    <d v="2022-06-19T00:00:00"/>
    <s v="PD0013"/>
    <n v="65"/>
    <n v="0.25"/>
    <n v="23351250"/>
    <s v="SO0850-PD0013"/>
    <s v="1 Set Basketball"/>
    <s v="Basketball"/>
    <s v="1 Set Basketball"/>
    <n v="65"/>
    <x v="3"/>
  </r>
  <r>
    <s v="SO0851"/>
    <d v="2022-06-23T00:00:00"/>
    <s v="PD0007"/>
    <n v="54"/>
    <n v="0.24"/>
    <n v="131328000"/>
    <s v="SO0851-PD0007"/>
    <s v="Stick Golf Bag"/>
    <s v="Golf"/>
    <s v="Stick Golf Bag"/>
    <n v="54"/>
    <x v="4"/>
  </r>
  <r>
    <s v="SO0851"/>
    <d v="2022-06-23T00:00:00"/>
    <s v="PD0003"/>
    <n v="98"/>
    <n v="0.19"/>
    <n v="73902780"/>
    <s v="SO0851-PD0003"/>
    <s v="Stick Billiard"/>
    <s v="Billiard"/>
    <s v="Stick Billiard"/>
    <n v="98"/>
    <x v="4"/>
  </r>
  <r>
    <s v="SO0851"/>
    <d v="2022-06-23T00:00:00"/>
    <s v="PD0002"/>
    <n v="101"/>
    <n v="0.15"/>
    <n v="1717000"/>
    <s v="SO0851-PD0002"/>
    <s v="Fishing soft lure"/>
    <s v="Fishing Equipment"/>
    <s v="Fishing soft lure"/>
    <n v="101"/>
    <x v="4"/>
  </r>
  <r>
    <s v="SO0851"/>
    <d v="2022-06-23T00:00:00"/>
    <s v="PD0006"/>
    <n v="32"/>
    <n v="0.25"/>
    <n v="5016000"/>
    <s v="SO0851-PD0006"/>
    <s v="1 set Golf Ball"/>
    <s v="Golf"/>
    <s v="1 set Golf Ball"/>
    <n v="32"/>
    <x v="4"/>
  </r>
  <r>
    <s v="SO0851"/>
    <d v="2022-06-23T00:00:00"/>
    <s v="PD0012"/>
    <n v="97"/>
    <n v="0.24"/>
    <n v="415707080"/>
    <s v="SO0851-PD0012"/>
    <s v="Road Bike"/>
    <s v="Bicycle"/>
    <s v="Road Bike"/>
    <n v="97"/>
    <x v="4"/>
  </r>
  <r>
    <s v="SO0852"/>
    <d v="2022-06-23T00:00:00"/>
    <s v="PD0019"/>
    <n v="48"/>
    <n v="0.11"/>
    <n v="108893280"/>
    <s v="SO0852-PD0019"/>
    <s v="Treadmill"/>
    <s v="Gym &amp; Fitness"/>
    <s v="Treadmill"/>
    <n v="48"/>
    <x v="2"/>
  </r>
  <r>
    <s v="SO0853"/>
    <d v="2022-06-25T00:00:00"/>
    <s v="PD0007"/>
    <n v="115"/>
    <n v="0.17"/>
    <n v="305440000"/>
    <s v="SO0853-PD0007"/>
    <s v="Stick Golf Bag"/>
    <s v="Golf"/>
    <s v="Stick Golf Bag"/>
    <n v="115"/>
    <x v="0"/>
  </r>
  <r>
    <s v="SO0853"/>
    <d v="2022-06-25T00:00:00"/>
    <s v="PD0004"/>
    <n v="80"/>
    <n v="0.08"/>
    <n v="16192000"/>
    <s v="SO0853-PD0004"/>
    <s v="Stick Billiard Bag"/>
    <s v="Billiard"/>
    <s v="Stick Billiard Bag"/>
    <n v="80"/>
    <x v="0"/>
  </r>
  <r>
    <s v="SO0854"/>
    <d v="2022-06-26T00:00:00"/>
    <s v="PD0018"/>
    <n v="147"/>
    <n v="0.2"/>
    <n v="62563200"/>
    <s v="SO0854-PD0018"/>
    <s v="Dumbell Set"/>
    <s v="Gym &amp; Fitness"/>
    <s v="Dumbell Set"/>
    <n v="147"/>
    <x v="1"/>
  </r>
  <r>
    <s v="SO0854"/>
    <d v="2022-06-26T00:00:00"/>
    <s v="PD0017"/>
    <n v="50"/>
    <n v="0.06"/>
    <n v="124550000"/>
    <s v="SO0854-PD0017"/>
    <s v="Bench Press"/>
    <s v="Gym &amp; Fitness"/>
    <s v="Bench Press"/>
    <n v="50"/>
    <x v="1"/>
  </r>
  <r>
    <s v="SO0854"/>
    <d v="2022-06-26T00:00:00"/>
    <s v="PD0015"/>
    <n v="143"/>
    <n v="0.13"/>
    <n v="16907319"/>
    <s v="SO0854-PD0015"/>
    <s v="Abs Roller"/>
    <s v="Gym &amp; Fitness"/>
    <s v="Abs Roller"/>
    <n v="143"/>
    <x v="1"/>
  </r>
  <r>
    <s v="SO0854"/>
    <d v="2022-06-26T00:00:00"/>
    <s v="PD0004"/>
    <n v="68"/>
    <n v="0.1"/>
    <n v="13464000"/>
    <s v="SO0854-PD0004"/>
    <s v="Stick Billiard Bag"/>
    <s v="Billiard"/>
    <s v="Stick Billiard Bag"/>
    <n v="68"/>
    <x v="1"/>
  </r>
  <r>
    <s v="SO0854"/>
    <d v="2022-06-26T00:00:00"/>
    <s v="PD0008"/>
    <n v="94"/>
    <n v="0.21"/>
    <n v="11064740"/>
    <s v="SO0854-PD0008"/>
    <s v="Sunglasses"/>
    <s v="Outdoors Sport"/>
    <s v="Sunglasses"/>
    <n v="94"/>
    <x v="1"/>
  </r>
  <r>
    <s v="SO0854"/>
    <d v="2022-06-26T00:00:00"/>
    <s v="PD0014"/>
    <n v="145"/>
    <n v="0.08"/>
    <n v="35617800"/>
    <s v="SO0854-PD0014"/>
    <s v="1 Set Futsalball"/>
    <s v="Futsal"/>
    <s v="1 Set Futsalball"/>
    <n v="145"/>
    <x v="1"/>
  </r>
  <r>
    <s v="SO0855"/>
    <d v="2022-06-26T00:00:00"/>
    <s v="PD0017"/>
    <n v="101"/>
    <n v="0.09"/>
    <n v="243561500"/>
    <s v="SO0855-PD0017"/>
    <s v="Bench Press"/>
    <s v="Gym &amp; Fitness"/>
    <s v="Bench Press"/>
    <n v="101"/>
    <x v="0"/>
  </r>
  <r>
    <s v="SO0855"/>
    <d v="2022-06-26T00:00:00"/>
    <s v="PD0009"/>
    <n v="89"/>
    <n v="0.21"/>
    <n v="9069990"/>
    <s v="SO0855-PD0009"/>
    <s v="Tracking Pole"/>
    <s v="Hiking &amp; Camping"/>
    <s v="Tracking Pole"/>
    <n v="89"/>
    <x v="0"/>
  </r>
  <r>
    <s v="SO0855"/>
    <d v="2022-06-26T00:00:00"/>
    <s v="PD0005"/>
    <n v="89"/>
    <n v="0.24"/>
    <n v="148469800"/>
    <s v="SO0855-PD0005"/>
    <s v="Stick Golf Wedge"/>
    <s v="Golf"/>
    <s v="Stick Golf Wedge"/>
    <n v="89"/>
    <x v="0"/>
  </r>
  <r>
    <s v="SO0855"/>
    <d v="2022-06-26T00:00:00"/>
    <s v="PD0019"/>
    <n v="89"/>
    <n v="7.0000000000000007E-2"/>
    <n v="210980730"/>
    <s v="SO0855-PD0019"/>
    <s v="Treadmill"/>
    <s v="Gym &amp; Fitness"/>
    <s v="Treadmill"/>
    <n v="89"/>
    <x v="0"/>
  </r>
  <r>
    <s v="SO0856"/>
    <d v="2022-06-26T00:00:00"/>
    <s v="PD0006"/>
    <n v="134"/>
    <n v="0.14000000000000001"/>
    <n v="24085160"/>
    <s v="SO0856-PD0006"/>
    <s v="1 set Golf Ball"/>
    <s v="Golf"/>
    <s v="1 set Golf Ball"/>
    <n v="134"/>
    <x v="1"/>
  </r>
  <r>
    <s v="SO0856"/>
    <d v="2022-06-26T00:00:00"/>
    <s v="PD0011"/>
    <n v="53"/>
    <n v="0.13"/>
    <n v="108773490"/>
    <s v="SO0856-PD0011"/>
    <s v="Mountain Bike"/>
    <s v="Bicycle"/>
    <s v="Mountain Bike"/>
    <n v="53"/>
    <x v="1"/>
  </r>
  <r>
    <s v="SO0857"/>
    <d v="2022-06-27T00:00:00"/>
    <s v="PD0007"/>
    <n v="143"/>
    <n v="0.09"/>
    <n v="416416000"/>
    <s v="SO0857-PD0007"/>
    <s v="Stick Golf Bag"/>
    <s v="Golf"/>
    <s v="Stick Golf Bag"/>
    <n v="143"/>
    <x v="2"/>
  </r>
  <r>
    <s v="SO0857"/>
    <d v="2022-06-27T00:00:00"/>
    <s v="PD0015"/>
    <n v="63"/>
    <n v="0.2"/>
    <n v="6849360"/>
    <s v="SO0857-PD0015"/>
    <s v="Abs Roller"/>
    <s v="Gym &amp; Fitness"/>
    <s v="Abs Roller"/>
    <n v="63"/>
    <x v="2"/>
  </r>
  <r>
    <s v="SO0857"/>
    <d v="2022-06-27T00:00:00"/>
    <s v="PD0010"/>
    <n v="49"/>
    <n v="0.23"/>
    <n v="12262250"/>
    <s v="SO0857-PD0010"/>
    <s v="Hiking Shoes"/>
    <s v="Hiking &amp; Camping"/>
    <s v="Hiking Shoes"/>
    <n v="49"/>
    <x v="2"/>
  </r>
  <r>
    <s v="SO0857"/>
    <d v="2022-06-27T00:00:00"/>
    <s v="PD0013"/>
    <n v="137"/>
    <n v="0.16"/>
    <n v="55123320"/>
    <s v="SO0857-PD0013"/>
    <s v="1 Set Basketball"/>
    <s v="Basketball"/>
    <s v="1 Set Basketball"/>
    <n v="137"/>
    <x v="2"/>
  </r>
  <r>
    <s v="SO0858"/>
    <d v="2022-06-29T00:00:00"/>
    <s v="PD0018"/>
    <n v="70"/>
    <n v="0.25"/>
    <n v="27930000"/>
    <s v="SO0858-PD0018"/>
    <s v="Dumbell Set"/>
    <s v="Gym &amp; Fitness"/>
    <s v="Dumbell Set"/>
    <n v="70"/>
    <x v="2"/>
  </r>
  <r>
    <s v="SO0858"/>
    <d v="2022-06-29T00:00:00"/>
    <s v="PD0019"/>
    <n v="83"/>
    <n v="0.14000000000000001"/>
    <n v="181947620"/>
    <s v="SO0858-PD0019"/>
    <s v="Treadmill"/>
    <s v="Gym &amp; Fitness"/>
    <s v="Treadmill"/>
    <n v="83"/>
    <x v="2"/>
  </r>
  <r>
    <s v="SO0858"/>
    <d v="2022-06-29T00:00:00"/>
    <s v="PD0014"/>
    <n v="108"/>
    <n v="0.11"/>
    <n v="25664040"/>
    <s v="SO0858-PD0014"/>
    <s v="1 Set Futsalball"/>
    <s v="Futsal"/>
    <s v="1 Set Futsalball"/>
    <n v="108"/>
    <x v="2"/>
  </r>
  <r>
    <s v="SO0858"/>
    <d v="2022-06-29T00:00:00"/>
    <s v="PD0008"/>
    <n v="92"/>
    <n v="0.08"/>
    <n v="12611360"/>
    <s v="SO0858-PD0008"/>
    <s v="Sunglasses"/>
    <s v="Outdoors Sport"/>
    <s v="Sunglasses"/>
    <n v="92"/>
    <x v="2"/>
  </r>
  <r>
    <s v="SO0858"/>
    <d v="2022-06-29T00:00:00"/>
    <s v="PD0009"/>
    <n v="65"/>
    <n v="0.21"/>
    <n v="6624150"/>
    <s v="SO0858-PD0009"/>
    <s v="Tracking Pole"/>
    <s v="Hiking &amp; Camping"/>
    <s v="Tracking Pole"/>
    <n v="65"/>
    <x v="2"/>
  </r>
  <r>
    <s v="SO0858"/>
    <d v="2022-06-29T00:00:00"/>
    <s v="PD0011"/>
    <n v="118"/>
    <n v="0.05"/>
    <n v="264443900"/>
    <s v="SO0858-PD0011"/>
    <s v="Mountain Bike"/>
    <s v="Bicycle"/>
    <s v="Mountain Bike"/>
    <n v="118"/>
    <x v="2"/>
  </r>
  <r>
    <s v="SO0859"/>
    <d v="2022-06-29T00:00:00"/>
    <s v="PD0020"/>
    <n v="51"/>
    <n v="0.24"/>
    <n v="12441960"/>
    <s v="SO0859-PD0020"/>
    <s v="Heavy bag"/>
    <s v="Gym &amp; Fitness"/>
    <s v="Heavy bag"/>
    <n v="51"/>
    <x v="2"/>
  </r>
  <r>
    <s v="SO0859"/>
    <d v="2022-06-29T00:00:00"/>
    <s v="PD0008"/>
    <n v="47"/>
    <n v="0.09"/>
    <n v="6372730"/>
    <s v="SO0859-PD0008"/>
    <s v="Sunglasses"/>
    <s v="Outdoors Sport"/>
    <s v="Sunglasses"/>
    <n v="47"/>
    <x v="2"/>
  </r>
  <r>
    <s v="SO0861"/>
    <d v="2022-07-02T00:00:00"/>
    <s v="PD0020"/>
    <n v="46"/>
    <n v="0.11"/>
    <n v="13141740"/>
    <s v="SO0861-PD0020"/>
    <s v="Heavy bag"/>
    <s v="Gym &amp; Fitness"/>
    <s v="Heavy bag"/>
    <n v="46"/>
    <x v="0"/>
  </r>
  <r>
    <s v="SO0861"/>
    <d v="2022-07-02T00:00:00"/>
    <s v="PD0001"/>
    <n v="140"/>
    <n v="0.21"/>
    <n v="27539400"/>
    <s v="SO0861-PD0001"/>
    <s v="1 Set Fishing Equipment"/>
    <s v="Fishing Equipment"/>
    <s v="1 Set Fishing Equipment"/>
    <n v="140"/>
    <x v="0"/>
  </r>
  <r>
    <s v="SO0861"/>
    <d v="2022-07-02T00:00:00"/>
    <s v="PD0008"/>
    <n v="99"/>
    <n v="0.08"/>
    <n v="13570920"/>
    <s v="SO0861-PD0008"/>
    <s v="Sunglasses"/>
    <s v="Outdoors Sport"/>
    <s v="Sunglasses"/>
    <n v="99"/>
    <x v="0"/>
  </r>
  <r>
    <s v="SO0861"/>
    <d v="2022-07-02T00:00:00"/>
    <s v="PD0006"/>
    <n v="146"/>
    <n v="0.23"/>
    <n v="23495780"/>
    <s v="SO0861-PD0006"/>
    <s v="1 set Golf Ball"/>
    <s v="Golf"/>
    <s v="1 set Golf Ball"/>
    <n v="146"/>
    <x v="0"/>
  </r>
  <r>
    <s v="SO0862"/>
    <d v="2022-07-02T00:00:00"/>
    <s v="PD0001"/>
    <n v="66"/>
    <n v="0.05"/>
    <n v="15612300"/>
    <s v="SO0862-PD0001"/>
    <s v="1 Set Fishing Equipment"/>
    <s v="Fishing Equipment"/>
    <s v="1 Set Fishing Equipment"/>
    <n v="66"/>
    <x v="0"/>
  </r>
  <r>
    <s v="SO0862"/>
    <d v="2022-07-02T00:00:00"/>
    <s v="PD0018"/>
    <n v="110"/>
    <n v="0.08"/>
    <n v="53838400"/>
    <s v="SO0862-PD0018"/>
    <s v="Dumbell Set"/>
    <s v="Gym &amp; Fitness"/>
    <s v="Dumbell Set"/>
    <n v="110"/>
    <x v="0"/>
  </r>
  <r>
    <s v="SO0863"/>
    <d v="2022-07-05T00:00:00"/>
    <s v="PD0003"/>
    <n v="45"/>
    <n v="0.14000000000000001"/>
    <n v="36029700"/>
    <s v="SO0863-PD0003"/>
    <s v="Stick Billiard"/>
    <s v="Billiard"/>
    <s v="Stick Billiard"/>
    <n v="45"/>
    <x v="0"/>
  </r>
  <r>
    <s v="SO0864"/>
    <d v="2022-07-06T00:00:00"/>
    <s v="PD0017"/>
    <n v="40"/>
    <n v="0.13"/>
    <n v="92220000"/>
    <s v="SO0864-PD0017"/>
    <s v="Bench Press"/>
    <s v="Gym &amp; Fitness"/>
    <s v="Bench Press"/>
    <n v="40"/>
    <x v="4"/>
  </r>
  <r>
    <s v="SO0864"/>
    <d v="2022-07-06T00:00:00"/>
    <s v="PD0018"/>
    <n v="49"/>
    <n v="0.17"/>
    <n v="21636440"/>
    <s v="SO0864-PD0018"/>
    <s v="Dumbell Set"/>
    <s v="Gym &amp; Fitness"/>
    <s v="Dumbell Set"/>
    <n v="49"/>
    <x v="4"/>
  </r>
  <r>
    <s v="SO0865"/>
    <d v="2022-07-07T00:00:00"/>
    <s v="PD0009"/>
    <n v="130"/>
    <n v="0.06"/>
    <n v="15763800"/>
    <s v="SO0865-PD0009"/>
    <s v="Tracking Pole"/>
    <s v="Hiking &amp; Camping"/>
    <s v="Tracking Pole"/>
    <n v="130"/>
    <x v="2"/>
  </r>
  <r>
    <s v="SO0865"/>
    <d v="2022-07-07T00:00:00"/>
    <s v="PD0001"/>
    <n v="127"/>
    <n v="0.05"/>
    <n v="30041850"/>
    <s v="SO0865-PD0001"/>
    <s v="1 Set Fishing Equipment"/>
    <s v="Fishing Equipment"/>
    <s v="1 Set Fishing Equipment"/>
    <n v="127"/>
    <x v="2"/>
  </r>
  <r>
    <s v="SO0865"/>
    <d v="2022-07-07T00:00:00"/>
    <s v="PD0006"/>
    <n v="63"/>
    <n v="0.06"/>
    <n v="12376980"/>
    <s v="SO0865-PD0006"/>
    <s v="1 set Golf Ball"/>
    <s v="Golf"/>
    <s v="1 set Golf Ball"/>
    <n v="63"/>
    <x v="2"/>
  </r>
  <r>
    <s v="SO0865"/>
    <d v="2022-07-07T00:00:00"/>
    <s v="PD0013"/>
    <n v="45"/>
    <n v="0.23"/>
    <n v="16597350"/>
    <s v="SO0865-PD0013"/>
    <s v="1 Set Basketball"/>
    <s v="Basketball"/>
    <s v="1 Set Basketball"/>
    <n v="45"/>
    <x v="2"/>
  </r>
  <r>
    <s v="SO0866"/>
    <d v="2022-07-08T00:00:00"/>
    <s v="PD0018"/>
    <n v="27"/>
    <n v="0.21"/>
    <n v="11347560"/>
    <s v="SO0866-PD0018"/>
    <s v="Dumbell Set"/>
    <s v="Gym &amp; Fitness"/>
    <s v="Dumbell Set"/>
    <n v="27"/>
    <x v="1"/>
  </r>
  <r>
    <s v="SO0866"/>
    <d v="2022-07-08T00:00:00"/>
    <s v="PD0002"/>
    <n v="62"/>
    <n v="0.16"/>
    <n v="1041600"/>
    <s v="SO0866-PD0002"/>
    <s v="Fishing soft lure"/>
    <s v="Fishing Equipment"/>
    <s v="Fishing soft lure"/>
    <n v="62"/>
    <x v="1"/>
  </r>
  <r>
    <s v="SO0866"/>
    <d v="2022-07-08T00:00:00"/>
    <s v="PD0016"/>
    <n v="44"/>
    <n v="0.06"/>
    <n v="11043120"/>
    <s v="SO0866-PD0016"/>
    <s v="Pull Up Bar"/>
    <s v="Gym &amp; Fitness"/>
    <s v="Pull Up Bar"/>
    <n v="44"/>
    <x v="1"/>
  </r>
  <r>
    <s v="SO0867"/>
    <d v="2022-07-09T00:00:00"/>
    <s v="PD0017"/>
    <n v="105"/>
    <n v="0.22"/>
    <n v="217035000"/>
    <s v="SO0867-PD0017"/>
    <s v="Bench Press"/>
    <s v="Gym &amp; Fitness"/>
    <s v="Bench Press"/>
    <n v="105"/>
    <x v="0"/>
  </r>
  <r>
    <s v="SO0867"/>
    <d v="2022-07-09T00:00:00"/>
    <s v="PD0004"/>
    <n v="99"/>
    <n v="0.08"/>
    <n v="20037600"/>
    <s v="SO0867-PD0004"/>
    <s v="Stick Billiard Bag"/>
    <s v="Billiard"/>
    <s v="Stick Billiard Bag"/>
    <n v="99"/>
    <x v="0"/>
  </r>
  <r>
    <s v="SO0867"/>
    <d v="2022-07-09T00:00:00"/>
    <s v="PD0001"/>
    <n v="69"/>
    <n v="0.11"/>
    <n v="15291090"/>
    <s v="SO0867-PD0001"/>
    <s v="1 Set Fishing Equipment"/>
    <s v="Fishing Equipment"/>
    <s v="1 Set Fishing Equipment"/>
    <n v="69"/>
    <x v="0"/>
  </r>
  <r>
    <s v="SO0868"/>
    <d v="2022-07-10T00:00:00"/>
    <s v="PD0016"/>
    <n v="37"/>
    <n v="0.13"/>
    <n v="8594730"/>
    <s v="SO0868-PD0016"/>
    <s v="Pull Up Bar"/>
    <s v="Gym &amp; Fitness"/>
    <s v="Pull Up Bar"/>
    <n v="37"/>
    <x v="0"/>
  </r>
  <r>
    <s v="SO0868"/>
    <d v="2022-07-10T00:00:00"/>
    <s v="PD0019"/>
    <n v="68"/>
    <n v="0.09"/>
    <n v="157732120"/>
    <s v="SO0868-PD0019"/>
    <s v="Treadmill"/>
    <s v="Gym &amp; Fitness"/>
    <s v="Treadmill"/>
    <n v="68"/>
    <x v="0"/>
  </r>
  <r>
    <s v="SO0869"/>
    <d v="2022-07-11T00:00:00"/>
    <s v="PD0010"/>
    <n v="92"/>
    <n v="0.11"/>
    <n v="26611000"/>
    <s v="SO0869-PD0010"/>
    <s v="Hiking Shoes"/>
    <s v="Hiking &amp; Camping"/>
    <s v="Hiking Shoes"/>
    <n v="92"/>
    <x v="0"/>
  </r>
  <r>
    <s v="SO0869"/>
    <d v="2022-07-11T00:00:00"/>
    <s v="PD0001"/>
    <n v="126"/>
    <n v="0.05"/>
    <n v="29805300"/>
    <s v="SO0869-PD0001"/>
    <s v="1 Set Fishing Equipment"/>
    <s v="Fishing Equipment"/>
    <s v="1 Set Fishing Equipment"/>
    <n v="126"/>
    <x v="0"/>
  </r>
  <r>
    <s v="SO0869"/>
    <d v="2022-07-11T00:00:00"/>
    <s v="PD0002"/>
    <n v="117"/>
    <n v="0.12"/>
    <n v="2059200"/>
    <s v="SO0869-PD0002"/>
    <s v="Fishing soft lure"/>
    <s v="Fishing Equipment"/>
    <s v="Fishing soft lure"/>
    <n v="117"/>
    <x v="0"/>
  </r>
  <r>
    <s v="SO0870"/>
    <d v="2022-07-14T00:00:00"/>
    <s v="PD0014"/>
    <n v="67"/>
    <n v="0.12"/>
    <n v="15742320"/>
    <s v="SO0870-PD0014"/>
    <s v="1 Set Futsalball"/>
    <s v="Futsal"/>
    <s v="1 Set Futsalball"/>
    <n v="67"/>
    <x v="3"/>
  </r>
  <r>
    <s v="SO0870"/>
    <d v="2022-07-14T00:00:00"/>
    <s v="PD0009"/>
    <n v="89"/>
    <n v="0.25"/>
    <n v="8610750"/>
    <s v="SO0870-PD0009"/>
    <s v="Tracking Pole"/>
    <s v="Hiking &amp; Camping"/>
    <s v="Tracking Pole"/>
    <n v="89"/>
    <x v="3"/>
  </r>
  <r>
    <s v="SO0870"/>
    <d v="2022-07-14T00:00:00"/>
    <s v="PD0010"/>
    <n v="93"/>
    <n v="0.17"/>
    <n v="25086750"/>
    <s v="SO0870-PD0010"/>
    <s v="Hiking Shoes"/>
    <s v="Hiking &amp; Camping"/>
    <s v="Hiking Shoes"/>
    <n v="93"/>
    <x v="3"/>
  </r>
  <r>
    <s v="SO0871"/>
    <d v="2022-07-15T00:00:00"/>
    <s v="PD0001"/>
    <n v="47"/>
    <n v="0.08"/>
    <n v="10766760"/>
    <s v="SO0871-PD0001"/>
    <s v="1 Set Fishing Equipment"/>
    <s v="Fishing Equipment"/>
    <s v="1 Set Fishing Equipment"/>
    <n v="47"/>
    <x v="0"/>
  </r>
  <r>
    <s v="SO0871"/>
    <d v="2022-07-15T00:00:00"/>
    <s v="PD0016"/>
    <n v="123"/>
    <n v="0.2"/>
    <n v="26272800"/>
    <s v="SO0871-PD0016"/>
    <s v="Pull Up Bar"/>
    <s v="Gym &amp; Fitness"/>
    <s v="Pull Up Bar"/>
    <n v="123"/>
    <x v="0"/>
  </r>
  <r>
    <s v="SO0871"/>
    <d v="2022-07-15T00:00:00"/>
    <s v="PD0006"/>
    <n v="142"/>
    <n v="0.1"/>
    <n v="26710200"/>
    <s v="SO0871-PD0006"/>
    <s v="1 set Golf Ball"/>
    <s v="Golf"/>
    <s v="1 set Golf Ball"/>
    <n v="142"/>
    <x v="0"/>
  </r>
  <r>
    <s v="SO0871"/>
    <d v="2022-07-15T00:00:00"/>
    <s v="PD0017"/>
    <n v="148"/>
    <n v="0.16"/>
    <n v="329448000"/>
    <s v="SO0871-PD0017"/>
    <s v="Bench Press"/>
    <s v="Gym &amp; Fitness"/>
    <s v="Bench Press"/>
    <n v="148"/>
    <x v="0"/>
  </r>
  <r>
    <s v="SO0872"/>
    <d v="2022-07-17T00:00:00"/>
    <s v="PD0001"/>
    <n v="51"/>
    <n v="0.22"/>
    <n v="9905220"/>
    <s v="SO0872-PD0001"/>
    <s v="1 Set Fishing Equipment"/>
    <s v="Fishing Equipment"/>
    <s v="1 Set Fishing Equipment"/>
    <n v="51"/>
    <x v="4"/>
  </r>
  <r>
    <s v="SO0872"/>
    <d v="2022-07-17T00:00:00"/>
    <s v="PD0019"/>
    <n v="97"/>
    <n v="0.16"/>
    <n v="207692520"/>
    <s v="SO0872-PD0019"/>
    <s v="Treadmill"/>
    <s v="Gym &amp; Fitness"/>
    <s v="Treadmill"/>
    <n v="97"/>
    <x v="4"/>
  </r>
  <r>
    <s v="SO0872"/>
    <d v="2022-07-17T00:00:00"/>
    <s v="PD0018"/>
    <n v="134"/>
    <n v="0.1"/>
    <n v="64159200"/>
    <s v="SO0872-PD0018"/>
    <s v="Dumbell Set"/>
    <s v="Gym &amp; Fitness"/>
    <s v="Dumbell Set"/>
    <n v="134"/>
    <x v="4"/>
  </r>
  <r>
    <s v="SO0872"/>
    <d v="2022-07-17T00:00:00"/>
    <s v="PD0011"/>
    <n v="53"/>
    <n v="0.21"/>
    <n v="98771330"/>
    <s v="SO0872-PD0011"/>
    <s v="Mountain Bike"/>
    <s v="Bicycle"/>
    <s v="Mountain Bike"/>
    <n v="53"/>
    <x v="4"/>
  </r>
  <r>
    <s v="SO0872"/>
    <d v="2022-07-17T00:00:00"/>
    <s v="PD0004"/>
    <n v="55"/>
    <n v="0.17"/>
    <n v="10043000"/>
    <s v="SO0872-PD0004"/>
    <s v="Stick Billiard Bag"/>
    <s v="Billiard"/>
    <s v="Stick Billiard Bag"/>
    <n v="55"/>
    <x v="4"/>
  </r>
  <r>
    <s v="SO0873"/>
    <d v="2022-07-17T00:00:00"/>
    <s v="PD0011"/>
    <n v="44"/>
    <n v="0.12"/>
    <n v="91340480"/>
    <s v="SO0873-PD0011"/>
    <s v="Mountain Bike"/>
    <s v="Bicycle"/>
    <s v="Mountain Bike"/>
    <n v="44"/>
    <x v="0"/>
  </r>
  <r>
    <s v="SO0873"/>
    <d v="2022-07-17T00:00:00"/>
    <s v="PD0012"/>
    <n v="150"/>
    <n v="0.13"/>
    <n v="735889500"/>
    <s v="SO0873-PD0012"/>
    <s v="Road Bike"/>
    <s v="Bicycle"/>
    <s v="Road Bike"/>
    <n v="150"/>
    <x v="0"/>
  </r>
  <r>
    <s v="SO0873"/>
    <d v="2022-07-17T00:00:00"/>
    <s v="PD0013"/>
    <n v="143"/>
    <n v="0.14000000000000001"/>
    <n v="58907420"/>
    <s v="SO0873-PD0013"/>
    <s v="1 Set Basketball"/>
    <s v="Basketball"/>
    <s v="1 Set Basketball"/>
    <n v="143"/>
    <x v="0"/>
  </r>
  <r>
    <s v="SO0873"/>
    <d v="2022-07-17T00:00:00"/>
    <s v="PD0008"/>
    <n v="90"/>
    <n v="0.06"/>
    <n v="12605400"/>
    <s v="SO0873-PD0008"/>
    <s v="Sunglasses"/>
    <s v="Outdoors Sport"/>
    <s v="Sunglasses"/>
    <n v="90"/>
    <x v="0"/>
  </r>
  <r>
    <s v="SO0873"/>
    <d v="2022-07-17T00:00:00"/>
    <s v="PD0020"/>
    <n v="113"/>
    <n v="0.06"/>
    <n v="34096620"/>
    <s v="SO0873-PD0020"/>
    <s v="Heavy bag"/>
    <s v="Gym &amp; Fitness"/>
    <s v="Heavy bag"/>
    <n v="113"/>
    <x v="0"/>
  </r>
  <r>
    <s v="SO0873"/>
    <d v="2022-07-17T00:00:00"/>
    <s v="PD0009"/>
    <n v="64"/>
    <n v="0.22"/>
    <n v="6439680"/>
    <s v="SO0873-PD0009"/>
    <s v="Tracking Pole"/>
    <s v="Hiking &amp; Camping"/>
    <s v="Tracking Pole"/>
    <n v="64"/>
    <x v="0"/>
  </r>
  <r>
    <s v="SO0874"/>
    <d v="2022-07-17T00:00:00"/>
    <s v="PD0009"/>
    <n v="149"/>
    <n v="0.22"/>
    <n v="14992380"/>
    <s v="SO0874-PD0009"/>
    <s v="Tracking Pole"/>
    <s v="Hiking &amp; Camping"/>
    <s v="Tracking Pole"/>
    <n v="149"/>
    <x v="2"/>
  </r>
  <r>
    <s v="SO0874"/>
    <d v="2022-07-17T00:00:00"/>
    <s v="PD0016"/>
    <n v="101"/>
    <n v="0.14000000000000001"/>
    <n v="23191620"/>
    <s v="SO0874-PD0016"/>
    <s v="Pull Up Bar"/>
    <s v="Gym &amp; Fitness"/>
    <s v="Pull Up Bar"/>
    <n v="101"/>
    <x v="2"/>
  </r>
  <r>
    <s v="SO0874"/>
    <d v="2022-07-17T00:00:00"/>
    <s v="PD0006"/>
    <n v="97"/>
    <n v="0.18"/>
    <n v="16623860.000000002"/>
    <s v="SO0874-PD0006"/>
    <s v="1 set Golf Ball"/>
    <s v="Golf"/>
    <s v="1 set Golf Ball"/>
    <n v="97"/>
    <x v="2"/>
  </r>
  <r>
    <s v="SO0874"/>
    <d v="2022-07-17T00:00:00"/>
    <s v="PD0014"/>
    <n v="51"/>
    <n v="0.1"/>
    <n v="12255300"/>
    <s v="SO0874-PD0014"/>
    <s v="1 Set Futsalball"/>
    <s v="Futsal"/>
    <s v="1 Set Futsalball"/>
    <n v="51"/>
    <x v="2"/>
  </r>
  <r>
    <s v="SO0875"/>
    <d v="2022-07-19T00:00:00"/>
    <s v="PD0015"/>
    <n v="149"/>
    <n v="0.06"/>
    <n v="19034154"/>
    <s v="SO0875-PD0015"/>
    <s v="Abs Roller"/>
    <s v="Gym &amp; Fitness"/>
    <s v="Abs Roller"/>
    <n v="149"/>
    <x v="4"/>
  </r>
  <r>
    <s v="SO0875"/>
    <d v="2022-07-19T00:00:00"/>
    <s v="PD0009"/>
    <n v="138"/>
    <n v="0.22"/>
    <n v="13885560"/>
    <s v="SO0875-PD0009"/>
    <s v="Tracking Pole"/>
    <s v="Hiking &amp; Camping"/>
    <s v="Tracking Pole"/>
    <n v="138"/>
    <x v="4"/>
  </r>
  <r>
    <s v="SO0875"/>
    <d v="2022-07-19T00:00:00"/>
    <s v="PD0013"/>
    <n v="39"/>
    <n v="0.09"/>
    <n v="16999710"/>
    <s v="SO0875-PD0013"/>
    <s v="1 Set Basketball"/>
    <s v="Basketball"/>
    <s v="1 Set Basketball"/>
    <n v="39"/>
    <x v="4"/>
  </r>
  <r>
    <s v="SO0875"/>
    <d v="2022-07-19T00:00:00"/>
    <s v="PD0018"/>
    <n v="36"/>
    <n v="0.25"/>
    <n v="14364000"/>
    <s v="SO0875-PD0018"/>
    <s v="Dumbell Set"/>
    <s v="Gym &amp; Fitness"/>
    <s v="Dumbell Set"/>
    <n v="36"/>
    <x v="4"/>
  </r>
  <r>
    <s v="SO0875"/>
    <d v="2022-07-19T00:00:00"/>
    <s v="PD0006"/>
    <n v="134"/>
    <n v="0.19"/>
    <n v="22684860"/>
    <s v="SO0875-PD0006"/>
    <s v="1 set Golf Ball"/>
    <s v="Golf"/>
    <s v="1 set Golf Ball"/>
    <n v="134"/>
    <x v="4"/>
  </r>
  <r>
    <s v="SO0876"/>
    <d v="2022-07-19T00:00:00"/>
    <s v="PD0011"/>
    <n v="33"/>
    <n v="0.14000000000000001"/>
    <n v="66948420"/>
    <s v="SO0876-PD0011"/>
    <s v="Mountain Bike"/>
    <s v="Bicycle"/>
    <s v="Mountain Bike"/>
    <n v="33"/>
    <x v="0"/>
  </r>
  <r>
    <s v="SO0876"/>
    <d v="2022-07-19T00:00:00"/>
    <s v="PD0004"/>
    <n v="51"/>
    <n v="0.24"/>
    <n v="8527200"/>
    <s v="SO0876-PD0004"/>
    <s v="Stick Billiard Bag"/>
    <s v="Billiard"/>
    <s v="Stick Billiard Bag"/>
    <n v="51"/>
    <x v="0"/>
  </r>
  <r>
    <s v="SO0876"/>
    <d v="2022-07-19T00:00:00"/>
    <s v="PD0001"/>
    <n v="110"/>
    <n v="0.05"/>
    <n v="26020500"/>
    <s v="SO0876-PD0001"/>
    <s v="1 Set Fishing Equipment"/>
    <s v="Fishing Equipment"/>
    <s v="1 Set Fishing Equipment"/>
    <n v="110"/>
    <x v="0"/>
  </r>
  <r>
    <s v="SO0877"/>
    <d v="2022-07-21T00:00:00"/>
    <s v="PD0011"/>
    <n v="43"/>
    <n v="0.18"/>
    <n v="83178340"/>
    <s v="SO0877-PD0011"/>
    <s v="Mountain Bike"/>
    <s v="Bicycle"/>
    <s v="Mountain Bike"/>
    <n v="43"/>
    <x v="4"/>
  </r>
  <r>
    <s v="SO0877"/>
    <d v="2022-07-21T00:00:00"/>
    <s v="PD0007"/>
    <n v="46"/>
    <n v="0.11"/>
    <n v="131008000"/>
    <s v="SO0877-PD0007"/>
    <s v="Stick Golf Bag"/>
    <s v="Golf"/>
    <s v="Stick Golf Bag"/>
    <n v="46"/>
    <x v="4"/>
  </r>
  <r>
    <s v="SO0878"/>
    <d v="2022-07-21T00:00:00"/>
    <s v="PD0020"/>
    <n v="52"/>
    <n v="0.14000000000000001"/>
    <n v="14355120"/>
    <s v="SO0878-PD0020"/>
    <s v="Heavy bag"/>
    <s v="Gym &amp; Fitness"/>
    <s v="Heavy bag"/>
    <n v="52"/>
    <x v="0"/>
  </r>
  <r>
    <s v="SO0879"/>
    <d v="2022-07-23T00:00:00"/>
    <s v="PD0007"/>
    <n v="90"/>
    <n v="0.12"/>
    <n v="253440000"/>
    <s v="SO0879-PD0007"/>
    <s v="Stick Golf Bag"/>
    <s v="Golf"/>
    <s v="Stick Golf Bag"/>
    <n v="90"/>
    <x v="1"/>
  </r>
  <r>
    <s v="SO0879"/>
    <d v="2022-07-23T00:00:00"/>
    <s v="PD0006"/>
    <n v="84"/>
    <n v="0.14000000000000001"/>
    <n v="15098160"/>
    <s v="SO0879-PD0006"/>
    <s v="1 set Golf Ball"/>
    <s v="Golf"/>
    <s v="1 set Golf Ball"/>
    <n v="84"/>
    <x v="1"/>
  </r>
  <r>
    <s v="SO0879"/>
    <d v="2022-07-23T00:00:00"/>
    <s v="PD0010"/>
    <n v="39"/>
    <n v="0.22"/>
    <n v="9886500"/>
    <s v="SO0879-PD0010"/>
    <s v="Hiking Shoes"/>
    <s v="Hiking &amp; Camping"/>
    <s v="Hiking Shoes"/>
    <n v="39"/>
    <x v="1"/>
  </r>
  <r>
    <s v="SO0879"/>
    <d v="2022-07-23T00:00:00"/>
    <s v="PD0004"/>
    <n v="127"/>
    <n v="0.2"/>
    <n v="22352000"/>
    <s v="SO0879-PD0004"/>
    <s v="Stick Billiard Bag"/>
    <s v="Billiard"/>
    <s v="Stick Billiard Bag"/>
    <n v="127"/>
    <x v="1"/>
  </r>
  <r>
    <s v="SO0879"/>
    <d v="2022-07-23T00:00:00"/>
    <s v="PD0013"/>
    <n v="113"/>
    <n v="0.13"/>
    <n v="47090490"/>
    <s v="SO0879-PD0013"/>
    <s v="1 Set Basketball"/>
    <s v="Basketball"/>
    <s v="1 Set Basketball"/>
    <n v="113"/>
    <x v="1"/>
  </r>
  <r>
    <s v="SO0881"/>
    <d v="2022-07-24T00:00:00"/>
    <s v="PD0014"/>
    <n v="126"/>
    <n v="0.25"/>
    <n v="25231500"/>
    <s v="SO0881-PD0014"/>
    <s v="1 Set Futsalball"/>
    <s v="Futsal"/>
    <s v="1 Set Futsalball"/>
    <n v="126"/>
    <x v="2"/>
  </r>
  <r>
    <s v="SO0881"/>
    <d v="2022-07-24T00:00:00"/>
    <s v="PD0001"/>
    <n v="76"/>
    <n v="0.08"/>
    <n v="17410080"/>
    <s v="SO0881-PD0001"/>
    <s v="1 Set Fishing Equipment"/>
    <s v="Fishing Equipment"/>
    <s v="1 Set Fishing Equipment"/>
    <n v="76"/>
    <x v="2"/>
  </r>
  <r>
    <s v="SO0881"/>
    <d v="2022-07-24T00:00:00"/>
    <s v="PD0002"/>
    <n v="42"/>
    <n v="0.19"/>
    <n v="680400"/>
    <s v="SO0881-PD0002"/>
    <s v="Fishing soft lure"/>
    <s v="Fishing Equipment"/>
    <s v="Fishing soft lure"/>
    <n v="42"/>
    <x v="2"/>
  </r>
  <r>
    <s v="SO0881"/>
    <d v="2022-07-24T00:00:00"/>
    <s v="PD0007"/>
    <n v="75"/>
    <n v="0.05"/>
    <n v="228000000"/>
    <s v="SO0881-PD0007"/>
    <s v="Stick Golf Bag"/>
    <s v="Golf"/>
    <s v="Stick Golf Bag"/>
    <n v="75"/>
    <x v="2"/>
  </r>
  <r>
    <s v="SO0882"/>
    <d v="2022-07-25T00:00:00"/>
    <s v="PD0013"/>
    <n v="62"/>
    <n v="0.06"/>
    <n v="27916120"/>
    <s v="SO0882-PD0013"/>
    <s v="1 Set Basketball"/>
    <s v="Basketball"/>
    <s v="1 Set Basketball"/>
    <n v="62"/>
    <x v="2"/>
  </r>
  <r>
    <s v="SO0882"/>
    <d v="2022-07-25T00:00:00"/>
    <s v="PD0001"/>
    <n v="126"/>
    <n v="0.12"/>
    <n v="27609120"/>
    <s v="SO0882-PD0001"/>
    <s v="1 Set Fishing Equipment"/>
    <s v="Fishing Equipment"/>
    <s v="1 Set Fishing Equipment"/>
    <n v="126"/>
    <x v="2"/>
  </r>
  <r>
    <s v="SO0882"/>
    <d v="2022-07-25T00:00:00"/>
    <s v="PD0017"/>
    <n v="83"/>
    <n v="0.25"/>
    <n v="164962500"/>
    <s v="SO0882-PD0017"/>
    <s v="Bench Press"/>
    <s v="Gym &amp; Fitness"/>
    <s v="Bench Press"/>
    <n v="83"/>
    <x v="2"/>
  </r>
  <r>
    <s v="SO0883"/>
    <d v="2022-07-26T00:00:00"/>
    <s v="PD0015"/>
    <n v="40"/>
    <n v="0.13"/>
    <n v="4729320"/>
    <s v="SO0883-PD0015"/>
    <s v="Abs Roller"/>
    <s v="Gym &amp; Fitness"/>
    <s v="Abs Roller"/>
    <n v="40"/>
    <x v="4"/>
  </r>
  <r>
    <s v="SO0883"/>
    <d v="2022-07-26T00:00:00"/>
    <s v="PD0003"/>
    <n v="56"/>
    <n v="0.08"/>
    <n v="47965120"/>
    <s v="SO0883-PD0003"/>
    <s v="Stick Billiard"/>
    <s v="Billiard"/>
    <s v="Stick Billiard"/>
    <n v="56"/>
    <x v="4"/>
  </r>
  <r>
    <s v="SO0883"/>
    <d v="2022-07-26T00:00:00"/>
    <s v="PD0001"/>
    <n v="90"/>
    <n v="0.13"/>
    <n v="19496700"/>
    <s v="SO0883-PD0001"/>
    <s v="1 Set Fishing Equipment"/>
    <s v="Fishing Equipment"/>
    <s v="1 Set Fishing Equipment"/>
    <n v="90"/>
    <x v="4"/>
  </r>
  <r>
    <s v="SO0883"/>
    <d v="2022-07-26T00:00:00"/>
    <s v="PD0007"/>
    <n v="46"/>
    <n v="0.09"/>
    <n v="133952000"/>
    <s v="SO0883-PD0007"/>
    <s v="Stick Golf Bag"/>
    <s v="Golf"/>
    <s v="Stick Golf Bag"/>
    <n v="46"/>
    <x v="4"/>
  </r>
  <r>
    <s v="SO0883"/>
    <d v="2022-07-26T00:00:00"/>
    <s v="PD0008"/>
    <n v="105"/>
    <n v="0.19"/>
    <n v="12672450"/>
    <s v="SO0883-PD0008"/>
    <s v="Sunglasses"/>
    <s v="Outdoors Sport"/>
    <s v="Sunglasses"/>
    <n v="105"/>
    <x v="4"/>
  </r>
  <r>
    <s v="SO0884"/>
    <d v="2022-07-26T00:00:00"/>
    <s v="PD0009"/>
    <n v="77"/>
    <n v="0.22"/>
    <n v="7747740"/>
    <s v="SO0884-PD0009"/>
    <s v="Tracking Pole"/>
    <s v="Hiking &amp; Camping"/>
    <s v="Tracking Pole"/>
    <n v="77"/>
    <x v="0"/>
  </r>
  <r>
    <s v="SO0884"/>
    <d v="2022-07-26T00:00:00"/>
    <s v="PD0015"/>
    <n v="98"/>
    <n v="0.1"/>
    <n v="11986380"/>
    <s v="SO0884-PD0015"/>
    <s v="Abs Roller"/>
    <s v="Gym &amp; Fitness"/>
    <s v="Abs Roller"/>
    <n v="98"/>
    <x v="0"/>
  </r>
  <r>
    <s v="SO0884"/>
    <d v="2022-07-26T00:00:00"/>
    <s v="PD0016"/>
    <n v="38"/>
    <n v="0.21"/>
    <n v="8015340"/>
    <s v="SO0884-PD0016"/>
    <s v="Pull Up Bar"/>
    <s v="Gym &amp; Fitness"/>
    <s v="Pull Up Bar"/>
    <n v="38"/>
    <x v="0"/>
  </r>
  <r>
    <s v="SO0884"/>
    <d v="2022-07-26T00:00:00"/>
    <s v="PD0008"/>
    <n v="139"/>
    <n v="0.09"/>
    <n v="18847010"/>
    <s v="SO0884-PD0008"/>
    <s v="Sunglasses"/>
    <s v="Outdoors Sport"/>
    <s v="Sunglasses"/>
    <n v="139"/>
    <x v="0"/>
  </r>
  <r>
    <s v="SO0884"/>
    <d v="2022-07-26T00:00:00"/>
    <s v="PD0004"/>
    <n v="36"/>
    <n v="0.16"/>
    <n v="6652800"/>
    <s v="SO0884-PD0004"/>
    <s v="Stick Billiard Bag"/>
    <s v="Billiard"/>
    <s v="Stick Billiard Bag"/>
    <n v="36"/>
    <x v="0"/>
  </r>
  <r>
    <s v="SO0885"/>
    <d v="2022-07-30T00:00:00"/>
    <s v="PD0010"/>
    <n v="137"/>
    <n v="7.0000000000000007E-2"/>
    <n v="41408250"/>
    <s v="SO0885-PD0010"/>
    <s v="Hiking Shoes"/>
    <s v="Hiking &amp; Camping"/>
    <s v="Hiking Shoes"/>
    <n v="137"/>
    <x v="4"/>
  </r>
  <r>
    <s v="SO0886"/>
    <d v="2022-07-31T00:00:00"/>
    <s v="PD0003"/>
    <n v="66"/>
    <n v="0.2"/>
    <n v="49156800"/>
    <s v="SO0886-PD0003"/>
    <s v="Stick Billiard"/>
    <s v="Billiard"/>
    <s v="Stick Billiard"/>
    <n v="66"/>
    <x v="0"/>
  </r>
  <r>
    <s v="SO0886"/>
    <d v="2022-07-31T00:00:00"/>
    <s v="PD0016"/>
    <n v="143"/>
    <n v="0.16"/>
    <n v="32072040"/>
    <s v="SO0886-PD0016"/>
    <s v="Pull Up Bar"/>
    <s v="Gym &amp; Fitness"/>
    <s v="Pull Up Bar"/>
    <n v="143"/>
    <x v="0"/>
  </r>
  <r>
    <s v="SO0886"/>
    <d v="2022-07-31T00:00:00"/>
    <s v="PD0018"/>
    <n v="112"/>
    <n v="0.08"/>
    <n v="54817280"/>
    <s v="SO0886-PD0018"/>
    <s v="Dumbell Set"/>
    <s v="Gym &amp; Fitness"/>
    <s v="Dumbell Set"/>
    <n v="112"/>
    <x v="0"/>
  </r>
  <r>
    <s v="SO0887"/>
    <d v="2022-08-03T00:00:00"/>
    <s v="PD0014"/>
    <n v="107"/>
    <n v="0.19"/>
    <n v="23140890"/>
    <s v="SO0887-PD0014"/>
    <s v="1 Set Futsalball"/>
    <s v="Futsal"/>
    <s v="1 Set Futsalball"/>
    <n v="107"/>
    <x v="0"/>
  </r>
  <r>
    <s v="SO0887"/>
    <d v="2022-08-03T00:00:00"/>
    <s v="PD0018"/>
    <n v="35"/>
    <n v="0.11"/>
    <n v="16571800"/>
    <s v="SO0887-PD0018"/>
    <s v="Dumbell Set"/>
    <s v="Gym &amp; Fitness"/>
    <s v="Dumbell Set"/>
    <n v="35"/>
    <x v="0"/>
  </r>
  <r>
    <s v="SO0888"/>
    <d v="2022-08-05T00:00:00"/>
    <s v="PD0006"/>
    <n v="46"/>
    <n v="0.17"/>
    <n v="7979620"/>
    <s v="SO0888-PD0006"/>
    <s v="1 set Golf Ball"/>
    <s v="Golf"/>
    <s v="1 set Golf Ball"/>
    <n v="46"/>
    <x v="0"/>
  </r>
  <r>
    <s v="SO0888"/>
    <d v="2022-08-05T00:00:00"/>
    <s v="PD0016"/>
    <n v="57"/>
    <n v="0.23"/>
    <n v="11718630"/>
    <s v="SO0888-PD0016"/>
    <s v="Pull Up Bar"/>
    <s v="Gym &amp; Fitness"/>
    <s v="Pull Up Bar"/>
    <n v="57"/>
    <x v="0"/>
  </r>
  <r>
    <s v="SO0889"/>
    <d v="2022-08-05T00:00:00"/>
    <s v="PD0017"/>
    <n v="130"/>
    <n v="0.19"/>
    <n v="279045000"/>
    <s v="SO0889-PD0017"/>
    <s v="Bench Press"/>
    <s v="Gym &amp; Fitness"/>
    <s v="Bench Press"/>
    <n v="130"/>
    <x v="1"/>
  </r>
  <r>
    <s v="SO0889"/>
    <d v="2022-08-05T00:00:00"/>
    <s v="PD0009"/>
    <n v="61"/>
    <n v="0.17"/>
    <n v="6531270"/>
    <s v="SO0889-PD0009"/>
    <s v="Tracking Pole"/>
    <s v="Hiking &amp; Camping"/>
    <s v="Tracking Pole"/>
    <n v="61"/>
    <x v="1"/>
  </r>
  <r>
    <s v="SO0889"/>
    <d v="2022-08-05T00:00:00"/>
    <s v="PD0012"/>
    <n v="77"/>
    <n v="0.19"/>
    <n v="351704430"/>
    <s v="SO0889-PD0012"/>
    <s v="Road Bike"/>
    <s v="Bicycle"/>
    <s v="Road Bike"/>
    <n v="77"/>
    <x v="1"/>
  </r>
  <r>
    <s v="SO0890"/>
    <d v="2022-08-09T00:00:00"/>
    <s v="PD0002"/>
    <n v="84"/>
    <n v="0.14000000000000001"/>
    <n v="1444800"/>
    <s v="SO0890-PD0002"/>
    <s v="Fishing soft lure"/>
    <s v="Fishing Equipment"/>
    <s v="Fishing soft lure"/>
    <n v="84"/>
    <x v="0"/>
  </r>
  <r>
    <s v="SO0890"/>
    <d v="2022-08-09T00:00:00"/>
    <s v="PD0001"/>
    <n v="46"/>
    <n v="0.1"/>
    <n v="10308600"/>
    <s v="SO0890-PD0001"/>
    <s v="1 Set Fishing Equipment"/>
    <s v="Fishing Equipment"/>
    <s v="1 Set Fishing Equipment"/>
    <n v="46"/>
    <x v="0"/>
  </r>
  <r>
    <s v="SO0890"/>
    <d v="2022-08-09T00:00:00"/>
    <s v="PD0009"/>
    <n v="76"/>
    <n v="0.09"/>
    <n v="8921640"/>
    <s v="SO0890-PD0009"/>
    <s v="Tracking Pole"/>
    <s v="Hiking &amp; Camping"/>
    <s v="Tracking Pole"/>
    <n v="76"/>
    <x v="0"/>
  </r>
  <r>
    <s v="SO0890"/>
    <d v="2022-08-09T00:00:00"/>
    <s v="PD0012"/>
    <n v="137"/>
    <n v="0.14000000000000001"/>
    <n v="664386980"/>
    <s v="SO0890-PD0012"/>
    <s v="Road Bike"/>
    <s v="Bicycle"/>
    <s v="Road Bike"/>
    <n v="137"/>
    <x v="0"/>
  </r>
  <r>
    <s v="SO0890"/>
    <d v="2022-08-09T00:00:00"/>
    <s v="PD0003"/>
    <n v="119"/>
    <n v="0.11"/>
    <n v="98602210"/>
    <s v="SO0890-PD0003"/>
    <s v="Stick Billiard"/>
    <s v="Billiard"/>
    <s v="Stick Billiard"/>
    <n v="119"/>
    <x v="0"/>
  </r>
  <r>
    <s v="SO0891"/>
    <d v="2022-08-12T00:00:00"/>
    <s v="PD0018"/>
    <n v="113"/>
    <n v="0.23"/>
    <n v="46289320"/>
    <s v="SO0891-PD0018"/>
    <s v="Dumbell Set"/>
    <s v="Gym &amp; Fitness"/>
    <s v="Dumbell Set"/>
    <n v="113"/>
    <x v="4"/>
  </r>
  <r>
    <s v="SO0891"/>
    <d v="2022-08-12T00:00:00"/>
    <s v="PD0019"/>
    <n v="45"/>
    <n v="0.25"/>
    <n v="86028750"/>
    <s v="SO0891-PD0019"/>
    <s v="Treadmill"/>
    <s v="Gym &amp; Fitness"/>
    <s v="Treadmill"/>
    <n v="45"/>
    <x v="4"/>
  </r>
  <r>
    <s v="SO0891"/>
    <d v="2022-08-12T00:00:00"/>
    <s v="PD0002"/>
    <n v="109"/>
    <n v="0.17"/>
    <n v="1809400"/>
    <s v="SO0891-PD0002"/>
    <s v="Fishing soft lure"/>
    <s v="Fishing Equipment"/>
    <s v="Fishing soft lure"/>
    <n v="109"/>
    <x v="4"/>
  </r>
  <r>
    <s v="SO0892"/>
    <d v="2022-08-13T00:00:00"/>
    <s v="PD0014"/>
    <n v="86"/>
    <n v="0.21"/>
    <n v="18139980"/>
    <s v="SO0892-PD0014"/>
    <s v="1 Set Futsalball"/>
    <s v="Futsal"/>
    <s v="1 Set Futsalball"/>
    <n v="86"/>
    <x v="4"/>
  </r>
  <r>
    <s v="SO0892"/>
    <d v="2022-08-13T00:00:00"/>
    <s v="PD0020"/>
    <n v="27"/>
    <n v="0.11"/>
    <n v="7713630"/>
    <s v="SO0892-PD0020"/>
    <s v="Heavy bag"/>
    <s v="Gym &amp; Fitness"/>
    <s v="Heavy bag"/>
    <n v="27"/>
    <x v="4"/>
  </r>
  <r>
    <s v="SO0892"/>
    <d v="2022-08-13T00:00:00"/>
    <s v="PD0010"/>
    <n v="57"/>
    <n v="0.14000000000000001"/>
    <n v="15931500"/>
    <s v="SO0892-PD0010"/>
    <s v="Hiking Shoes"/>
    <s v="Hiking &amp; Camping"/>
    <s v="Hiking Shoes"/>
    <n v="57"/>
    <x v="4"/>
  </r>
  <r>
    <s v="SO0892"/>
    <d v="2022-08-13T00:00:00"/>
    <s v="PD0007"/>
    <n v="45"/>
    <n v="0.2"/>
    <n v="115200000"/>
    <s v="SO0892-PD0007"/>
    <s v="Stick Golf Bag"/>
    <s v="Golf"/>
    <s v="Stick Golf Bag"/>
    <n v="45"/>
    <x v="4"/>
  </r>
  <r>
    <s v="SO0893"/>
    <d v="2022-08-15T00:00:00"/>
    <s v="PD0011"/>
    <n v="137"/>
    <n v="7.0000000000000007E-2"/>
    <n v="300560190"/>
    <s v="SO0893-PD0011"/>
    <s v="Mountain Bike"/>
    <s v="Bicycle"/>
    <s v="Mountain Bike"/>
    <n v="137"/>
    <x v="4"/>
  </r>
  <r>
    <s v="SO0893"/>
    <d v="2022-08-15T00:00:00"/>
    <s v="PD0016"/>
    <n v="60"/>
    <n v="0.1"/>
    <n v="14418000"/>
    <s v="SO0893-PD0016"/>
    <s v="Pull Up Bar"/>
    <s v="Gym &amp; Fitness"/>
    <s v="Pull Up Bar"/>
    <n v="60"/>
    <x v="4"/>
  </r>
  <r>
    <s v="SO0894"/>
    <d v="2022-08-17T00:00:00"/>
    <s v="PD0010"/>
    <n v="108"/>
    <n v="0.09"/>
    <n v="31941000"/>
    <s v="SO0894-PD0010"/>
    <s v="Hiking Shoes"/>
    <s v="Hiking &amp; Camping"/>
    <s v="Hiking Shoes"/>
    <n v="108"/>
    <x v="4"/>
  </r>
  <r>
    <s v="SO0894"/>
    <d v="2022-08-17T00:00:00"/>
    <s v="PD0007"/>
    <n v="43"/>
    <n v="0.21"/>
    <n v="108704000"/>
    <s v="SO0894-PD0007"/>
    <s v="Stick Golf Bag"/>
    <s v="Golf"/>
    <s v="Stick Golf Bag"/>
    <n v="43"/>
    <x v="4"/>
  </r>
  <r>
    <s v="SO0895"/>
    <d v="2022-08-17T00:00:00"/>
    <s v="PD0010"/>
    <n v="55"/>
    <n v="0.19"/>
    <n v="14478750.000000002"/>
    <s v="SO0895-PD0010"/>
    <s v="Hiking Shoes"/>
    <s v="Hiking &amp; Camping"/>
    <s v="Hiking Shoes"/>
    <n v="55"/>
    <x v="0"/>
  </r>
  <r>
    <s v="SO0895"/>
    <d v="2022-08-17T00:00:00"/>
    <s v="PD0018"/>
    <n v="58"/>
    <n v="0.15"/>
    <n v="26227600"/>
    <s v="SO0895-PD0018"/>
    <s v="Dumbell Set"/>
    <s v="Gym &amp; Fitness"/>
    <s v="Dumbell Set"/>
    <n v="58"/>
    <x v="0"/>
  </r>
  <r>
    <s v="SO0895"/>
    <d v="2022-08-17T00:00:00"/>
    <s v="PD0014"/>
    <n v="75"/>
    <n v="0.22"/>
    <n v="15619500"/>
    <s v="SO0895-PD0014"/>
    <s v="1 Set Futsalball"/>
    <s v="Futsal"/>
    <s v="1 Set Futsalball"/>
    <n v="75"/>
    <x v="0"/>
  </r>
  <r>
    <s v="SO0895"/>
    <d v="2022-08-17T00:00:00"/>
    <s v="PD0011"/>
    <n v="29"/>
    <n v="0.2"/>
    <n v="54728800"/>
    <s v="SO0895-PD0011"/>
    <s v="Mountain Bike"/>
    <s v="Bicycle"/>
    <s v="Mountain Bike"/>
    <n v="29"/>
    <x v="0"/>
  </r>
  <r>
    <s v="SO0895"/>
    <d v="2022-08-17T00:00:00"/>
    <s v="PD0019"/>
    <n v="63"/>
    <n v="0.06"/>
    <n v="150951780"/>
    <s v="SO0895-PD0019"/>
    <s v="Treadmill"/>
    <s v="Gym &amp; Fitness"/>
    <s v="Treadmill"/>
    <n v="63"/>
    <x v="0"/>
  </r>
  <r>
    <s v="SO0895"/>
    <d v="2022-08-17T00:00:00"/>
    <s v="PD0015"/>
    <n v="72"/>
    <n v="0.2"/>
    <n v="7827840"/>
    <s v="SO0895-PD0015"/>
    <s v="Abs Roller"/>
    <s v="Gym &amp; Fitness"/>
    <s v="Abs Roller"/>
    <n v="72"/>
    <x v="0"/>
  </r>
  <r>
    <s v="SO0896"/>
    <d v="2022-08-17T00:00:00"/>
    <s v="PD0011"/>
    <n v="98"/>
    <n v="0.1"/>
    <n v="208063800"/>
    <s v="SO0896-PD0011"/>
    <s v="Mountain Bike"/>
    <s v="Bicycle"/>
    <s v="Mountain Bike"/>
    <n v="98"/>
    <x v="0"/>
  </r>
  <r>
    <s v="SO0896"/>
    <d v="2022-08-17T00:00:00"/>
    <s v="PD0002"/>
    <n v="65"/>
    <n v="0.14000000000000001"/>
    <n v="1118000"/>
    <s v="SO0896-PD0002"/>
    <s v="Fishing soft lure"/>
    <s v="Fishing Equipment"/>
    <s v="Fishing soft lure"/>
    <n v="65"/>
    <x v="0"/>
  </r>
  <r>
    <s v="SO0896"/>
    <d v="2022-08-17T00:00:00"/>
    <s v="PD0009"/>
    <n v="123"/>
    <n v="0.13"/>
    <n v="13804290"/>
    <s v="SO0896-PD0009"/>
    <s v="Tracking Pole"/>
    <s v="Hiking &amp; Camping"/>
    <s v="Tracking Pole"/>
    <n v="123"/>
    <x v="0"/>
  </r>
  <r>
    <s v="SO0896"/>
    <d v="2022-08-17T00:00:00"/>
    <s v="PD0006"/>
    <n v="64"/>
    <n v="0.16"/>
    <n v="11235840"/>
    <s v="SO0896-PD0006"/>
    <s v="1 set Golf Ball"/>
    <s v="Golf"/>
    <s v="1 set Golf Ball"/>
    <n v="64"/>
    <x v="0"/>
  </r>
  <r>
    <s v="SO0897"/>
    <d v="2022-08-17T00:00:00"/>
    <s v="PD0007"/>
    <n v="149"/>
    <n v="0.12"/>
    <n v="419584000"/>
    <s v="SO0897-PD0007"/>
    <s v="Stick Golf Bag"/>
    <s v="Golf"/>
    <s v="Stick Golf Bag"/>
    <n v="149"/>
    <x v="3"/>
  </r>
  <r>
    <s v="SO0897"/>
    <d v="2022-08-17T00:00:00"/>
    <s v="PD0003"/>
    <n v="131"/>
    <n v="0.16"/>
    <n v="102447240"/>
    <s v="SO0897-PD0003"/>
    <s v="Stick Billiard"/>
    <s v="Billiard"/>
    <s v="Stick Billiard"/>
    <n v="131"/>
    <x v="3"/>
  </r>
  <r>
    <s v="SO0898"/>
    <d v="2022-08-20T00:00:00"/>
    <s v="PD0008"/>
    <n v="80"/>
    <n v="0.11"/>
    <n v="10608800"/>
    <s v="SO0898-PD0008"/>
    <s v="Sunglasses"/>
    <s v="Outdoors Sport"/>
    <s v="Sunglasses"/>
    <n v="80"/>
    <x v="4"/>
  </r>
  <r>
    <s v="SO0898"/>
    <d v="2022-08-20T00:00:00"/>
    <s v="PD0020"/>
    <n v="87"/>
    <n v="0.05"/>
    <n v="26530650"/>
    <s v="SO0898-PD0020"/>
    <s v="Heavy bag"/>
    <s v="Gym &amp; Fitness"/>
    <s v="Heavy bag"/>
    <n v="87"/>
    <x v="4"/>
  </r>
  <r>
    <s v="SO0898"/>
    <d v="2022-08-20T00:00:00"/>
    <s v="PD0019"/>
    <n v="130"/>
    <n v="0.08"/>
    <n v="304860400"/>
    <s v="SO0898-PD0019"/>
    <s v="Treadmill"/>
    <s v="Gym &amp; Fitness"/>
    <s v="Treadmill"/>
    <n v="130"/>
    <x v="4"/>
  </r>
  <r>
    <s v="SO0898"/>
    <d v="2022-08-20T00:00:00"/>
    <s v="PD0001"/>
    <n v="147"/>
    <n v="0.11"/>
    <n v="32576670"/>
    <s v="SO0898-PD0001"/>
    <s v="1 Set Fishing Equipment"/>
    <s v="Fishing Equipment"/>
    <s v="1 Set Fishing Equipment"/>
    <n v="147"/>
    <x v="4"/>
  </r>
  <r>
    <s v="SO0899"/>
    <d v="2022-08-25T00:00:00"/>
    <s v="PD0015"/>
    <n v="135"/>
    <n v="0.11"/>
    <n v="16328385"/>
    <s v="SO0899-PD0015"/>
    <s v="Abs Roller"/>
    <s v="Gym &amp; Fitness"/>
    <s v="Abs Roller"/>
    <n v="135"/>
    <x v="4"/>
  </r>
  <r>
    <s v="SO0899"/>
    <d v="2022-08-25T00:00:00"/>
    <s v="PD0019"/>
    <n v="71"/>
    <n v="0.16"/>
    <n v="152022360"/>
    <s v="SO0899-PD0019"/>
    <s v="Treadmill"/>
    <s v="Gym &amp; Fitness"/>
    <s v="Treadmill"/>
    <n v="71"/>
    <x v="4"/>
  </r>
  <r>
    <s v="SO0900"/>
    <d v="2022-08-26T00:00:00"/>
    <s v="PD0005"/>
    <n v="32"/>
    <n v="0.2"/>
    <n v="56192000"/>
    <s v="SO0900-PD0005"/>
    <s v="Stick Golf Wedge"/>
    <s v="Golf"/>
    <s v="Stick Golf Wedge"/>
    <n v="32"/>
    <x v="1"/>
  </r>
  <r>
    <s v="SO0900"/>
    <d v="2022-08-26T00:00:00"/>
    <s v="PD0016"/>
    <n v="125"/>
    <n v="0.05"/>
    <n v="31706250"/>
    <s v="SO0900-PD0016"/>
    <s v="Pull Up Bar"/>
    <s v="Gym &amp; Fitness"/>
    <s v="Pull Up Bar"/>
    <n v="125"/>
    <x v="1"/>
  </r>
  <r>
    <s v="SO0900"/>
    <d v="2022-08-26T00:00:00"/>
    <s v="PD0015"/>
    <n v="72"/>
    <n v="0.14000000000000001"/>
    <n v="8414928"/>
    <s v="SO0900-PD0015"/>
    <s v="Abs Roller"/>
    <s v="Gym &amp; Fitness"/>
    <s v="Abs Roller"/>
    <n v="72"/>
    <x v="1"/>
  </r>
  <r>
    <s v="SO0901"/>
    <d v="2022-08-26T00:00:00"/>
    <s v="PD0019"/>
    <n v="40"/>
    <n v="0.2"/>
    <n v="81568000"/>
    <s v="SO0901-PD0019"/>
    <s v="Treadmill"/>
    <s v="Gym &amp; Fitness"/>
    <s v="Treadmill"/>
    <n v="40"/>
    <x v="0"/>
  </r>
  <r>
    <s v="SO0901"/>
    <d v="2022-08-26T00:00:00"/>
    <s v="PD0014"/>
    <n v="38"/>
    <n v="0.09"/>
    <n v="9232860"/>
    <s v="SO0901-PD0014"/>
    <s v="1 Set Futsalball"/>
    <s v="Futsal"/>
    <s v="1 Set Futsalball"/>
    <n v="38"/>
    <x v="0"/>
  </r>
  <r>
    <s v="SO0901"/>
    <d v="2022-08-26T00:00:00"/>
    <s v="PD0004"/>
    <n v="82"/>
    <n v="0.21"/>
    <n v="14251600"/>
    <s v="SO0901-PD0004"/>
    <s v="Stick Billiard Bag"/>
    <s v="Billiard"/>
    <s v="Stick Billiard Bag"/>
    <n v="82"/>
    <x v="0"/>
  </r>
  <r>
    <s v="SO0901"/>
    <d v="2022-08-26T00:00:00"/>
    <s v="PD0017"/>
    <n v="126"/>
    <n v="0.11"/>
    <n v="297171000"/>
    <s v="SO0901-PD0017"/>
    <s v="Bench Press"/>
    <s v="Gym &amp; Fitness"/>
    <s v="Bench Press"/>
    <n v="126"/>
    <x v="0"/>
  </r>
  <r>
    <s v="SO0903"/>
    <d v="2022-08-27T00:00:00"/>
    <s v="PD0017"/>
    <n v="97"/>
    <n v="0.18"/>
    <n v="210781000.00000003"/>
    <s v="SO0903-PD0017"/>
    <s v="Bench Press"/>
    <s v="Gym &amp; Fitness"/>
    <s v="Bench Press"/>
    <n v="97"/>
    <x v="4"/>
  </r>
  <r>
    <s v="SO0903"/>
    <d v="2022-08-27T00:00:00"/>
    <s v="PD0015"/>
    <n v="102"/>
    <n v="0.19"/>
    <n v="11228058"/>
    <s v="SO0903-PD0015"/>
    <s v="Abs Roller"/>
    <s v="Gym &amp; Fitness"/>
    <s v="Abs Roller"/>
    <n v="102"/>
    <x v="4"/>
  </r>
  <r>
    <s v="SO0903"/>
    <d v="2022-08-27T00:00:00"/>
    <s v="PD0010"/>
    <n v="77"/>
    <n v="0.1"/>
    <n v="22522500"/>
    <s v="SO0903-PD0010"/>
    <s v="Hiking Shoes"/>
    <s v="Hiking &amp; Camping"/>
    <s v="Hiking Shoes"/>
    <n v="77"/>
    <x v="4"/>
  </r>
  <r>
    <s v="SO0903"/>
    <d v="2022-08-27T00:00:00"/>
    <s v="PD0002"/>
    <n v="63"/>
    <n v="0.14000000000000001"/>
    <n v="1083600"/>
    <s v="SO0903-PD0002"/>
    <s v="Fishing soft lure"/>
    <s v="Fishing Equipment"/>
    <s v="Fishing soft lure"/>
    <n v="63"/>
    <x v="4"/>
  </r>
  <r>
    <s v="SO0903"/>
    <d v="2022-08-27T00:00:00"/>
    <s v="PD0018"/>
    <n v="38"/>
    <n v="0.09"/>
    <n v="18396560"/>
    <s v="SO0903-PD0018"/>
    <s v="Dumbell Set"/>
    <s v="Gym &amp; Fitness"/>
    <s v="Dumbell Set"/>
    <n v="38"/>
    <x v="4"/>
  </r>
  <r>
    <s v="SO0904"/>
    <d v="2022-08-28T00:00:00"/>
    <s v="PD0019"/>
    <n v="68"/>
    <n v="0.22"/>
    <n v="135198960"/>
    <s v="SO0904-PD0019"/>
    <s v="Treadmill"/>
    <s v="Gym &amp; Fitness"/>
    <s v="Treadmill"/>
    <n v="68"/>
    <x v="3"/>
  </r>
  <r>
    <s v="SO0905"/>
    <d v="2022-08-28T00:00:00"/>
    <s v="PD0016"/>
    <n v="49"/>
    <n v="0.2"/>
    <n v="10466400"/>
    <s v="SO0905-PD0016"/>
    <s v="Pull Up Bar"/>
    <s v="Gym &amp; Fitness"/>
    <s v="Pull Up Bar"/>
    <n v="49"/>
    <x v="2"/>
  </r>
  <r>
    <s v="SO0905"/>
    <d v="2022-08-28T00:00:00"/>
    <s v="PD0018"/>
    <n v="108"/>
    <n v="0.2"/>
    <n v="45964800"/>
    <s v="SO0905-PD0018"/>
    <s v="Dumbell Set"/>
    <s v="Gym &amp; Fitness"/>
    <s v="Dumbell Set"/>
    <n v="108"/>
    <x v="2"/>
  </r>
  <r>
    <s v="SO0906"/>
    <d v="2022-08-28T00:00:00"/>
    <s v="PD0013"/>
    <n v="138"/>
    <n v="0.06"/>
    <n v="62135880"/>
    <s v="SO0906-PD0013"/>
    <s v="1 Set Basketball"/>
    <s v="Basketball"/>
    <s v="1 Set Basketball"/>
    <n v="138"/>
    <x v="3"/>
  </r>
  <r>
    <s v="SO0906"/>
    <d v="2022-08-28T00:00:00"/>
    <s v="PD0001"/>
    <n v="29"/>
    <n v="0.22"/>
    <n v="5632380"/>
    <s v="SO0906-PD0001"/>
    <s v="1 Set Fishing Equipment"/>
    <s v="Fishing Equipment"/>
    <s v="1 Set Fishing Equipment"/>
    <n v="29"/>
    <x v="3"/>
  </r>
  <r>
    <s v="SO0906"/>
    <d v="2022-08-28T00:00:00"/>
    <s v="PD0012"/>
    <n v="95"/>
    <n v="0.2"/>
    <n v="428564000"/>
    <s v="SO0906-PD0012"/>
    <s v="Road Bike"/>
    <s v="Bicycle"/>
    <s v="Road Bike"/>
    <n v="95"/>
    <x v="3"/>
  </r>
  <r>
    <s v="SO0907"/>
    <d v="2022-08-29T00:00:00"/>
    <s v="PD0009"/>
    <n v="91"/>
    <n v="0.08"/>
    <n v="10799880"/>
    <s v="SO0907-PD0009"/>
    <s v="Tracking Pole"/>
    <s v="Hiking &amp; Camping"/>
    <s v="Tracking Pole"/>
    <n v="91"/>
    <x v="0"/>
  </r>
  <r>
    <s v="SO0907"/>
    <d v="2022-08-29T00:00:00"/>
    <s v="PD0001"/>
    <n v="144"/>
    <n v="0.16"/>
    <n v="30119040"/>
    <s v="SO0907-PD0001"/>
    <s v="1 Set Fishing Equipment"/>
    <s v="Fishing Equipment"/>
    <s v="1 Set Fishing Equipment"/>
    <n v="144"/>
    <x v="0"/>
  </r>
  <r>
    <s v="SO0907"/>
    <d v="2022-08-29T00:00:00"/>
    <s v="PD0007"/>
    <n v="36"/>
    <n v="0.2"/>
    <n v="92160000"/>
    <s v="SO0907-PD0007"/>
    <s v="Stick Golf Bag"/>
    <s v="Golf"/>
    <s v="Stick Golf Bag"/>
    <n v="36"/>
    <x v="0"/>
  </r>
  <r>
    <s v="SO0908"/>
    <d v="2022-08-30T00:00:00"/>
    <s v="PD0012"/>
    <n v="69"/>
    <n v="0.24"/>
    <n v="295709160"/>
    <s v="SO0908-PD0012"/>
    <s v="Road Bike"/>
    <s v="Bicycle"/>
    <s v="Road Bike"/>
    <n v="69"/>
    <x v="4"/>
  </r>
  <r>
    <s v="SO0908"/>
    <d v="2022-08-30T00:00:00"/>
    <s v="PD0017"/>
    <n v="44"/>
    <n v="0.19"/>
    <n v="94446000"/>
    <s v="SO0908-PD0017"/>
    <s v="Bench Press"/>
    <s v="Gym &amp; Fitness"/>
    <s v="Bench Press"/>
    <n v="44"/>
    <x v="4"/>
  </r>
  <r>
    <s v="SO0908"/>
    <d v="2022-08-30T00:00:00"/>
    <s v="PD0002"/>
    <n v="133"/>
    <n v="0.05"/>
    <n v="2527000"/>
    <s v="SO0908-PD0002"/>
    <s v="Fishing soft lure"/>
    <s v="Fishing Equipment"/>
    <s v="Fishing soft lure"/>
    <n v="133"/>
    <x v="4"/>
  </r>
  <r>
    <s v="SO0909"/>
    <d v="2022-09-01T00:00:00"/>
    <s v="PD0002"/>
    <n v="68"/>
    <n v="7.0000000000000007E-2"/>
    <n v="1264800"/>
    <s v="SO0909-PD0002"/>
    <s v="Fishing soft lure"/>
    <s v="Fishing Equipment"/>
    <s v="Fishing soft lure"/>
    <n v="68"/>
    <x v="4"/>
  </r>
  <r>
    <s v="SO0909"/>
    <d v="2022-09-01T00:00:00"/>
    <s v="PD0011"/>
    <n v="137"/>
    <n v="0.23"/>
    <n v="248850910"/>
    <s v="SO0909-PD0011"/>
    <s v="Mountain Bike"/>
    <s v="Bicycle"/>
    <s v="Mountain Bike"/>
    <n v="137"/>
    <x v="4"/>
  </r>
  <r>
    <s v="SO0909"/>
    <d v="2022-09-01T00:00:00"/>
    <s v="PD0012"/>
    <n v="104"/>
    <n v="0.17"/>
    <n v="486758480"/>
    <s v="SO0909-PD0012"/>
    <s v="Road Bike"/>
    <s v="Bicycle"/>
    <s v="Road Bike"/>
    <n v="104"/>
    <x v="4"/>
  </r>
  <r>
    <s v="SO0910"/>
    <d v="2022-09-01T00:00:00"/>
    <s v="PD0015"/>
    <n v="44"/>
    <n v="0.05"/>
    <n v="5680620"/>
    <s v="SO0910-PD0015"/>
    <s v="Abs Roller"/>
    <s v="Gym &amp; Fitness"/>
    <s v="Abs Roller"/>
    <n v="44"/>
    <x v="0"/>
  </r>
  <r>
    <s v="SO0911"/>
    <d v="2022-09-02T00:00:00"/>
    <s v="PD0014"/>
    <n v="137"/>
    <n v="0.23"/>
    <n v="28165830"/>
    <s v="SO0911-PD0014"/>
    <s v="1 Set Futsalball"/>
    <s v="Futsal"/>
    <s v="1 Set Futsalball"/>
    <n v="137"/>
    <x v="4"/>
  </r>
  <r>
    <s v="SO0911"/>
    <d v="2022-09-02T00:00:00"/>
    <s v="PD0015"/>
    <n v="75"/>
    <n v="0.16"/>
    <n v="8561700"/>
    <s v="SO0911-PD0015"/>
    <s v="Abs Roller"/>
    <s v="Gym &amp; Fitness"/>
    <s v="Abs Roller"/>
    <n v="75"/>
    <x v="4"/>
  </r>
  <r>
    <s v="SO0911"/>
    <d v="2022-09-02T00:00:00"/>
    <s v="PD0012"/>
    <n v="150"/>
    <n v="0.11"/>
    <n v="752806500"/>
    <s v="SO0911-PD0012"/>
    <s v="Road Bike"/>
    <s v="Bicycle"/>
    <s v="Road Bike"/>
    <n v="150"/>
    <x v="4"/>
  </r>
  <r>
    <s v="SO0911"/>
    <d v="2022-09-02T00:00:00"/>
    <s v="PD0018"/>
    <n v="141"/>
    <n v="0.06"/>
    <n v="70511280"/>
    <s v="SO0911-PD0018"/>
    <s v="Dumbell Set"/>
    <s v="Gym &amp; Fitness"/>
    <s v="Dumbell Set"/>
    <n v="141"/>
    <x v="4"/>
  </r>
  <r>
    <s v="SO0912"/>
    <d v="2022-09-04T00:00:00"/>
    <s v="PD0008"/>
    <n v="118"/>
    <n v="0.15"/>
    <n v="14944700"/>
    <s v="SO0912-PD0008"/>
    <s v="Sunglasses"/>
    <s v="Outdoors Sport"/>
    <s v="Sunglasses"/>
    <n v="118"/>
    <x v="4"/>
  </r>
  <r>
    <s v="SO0912"/>
    <d v="2022-09-04T00:00:00"/>
    <s v="PD0010"/>
    <n v="62"/>
    <n v="0.12"/>
    <n v="17732000"/>
    <s v="SO0912-PD0010"/>
    <s v="Hiking Shoes"/>
    <s v="Hiking &amp; Camping"/>
    <s v="Hiking Shoes"/>
    <n v="62"/>
    <x v="4"/>
  </r>
  <r>
    <s v="SO0913"/>
    <d v="2022-09-06T00:00:00"/>
    <s v="PD0016"/>
    <n v="130"/>
    <n v="0.25"/>
    <n v="26032500"/>
    <s v="SO0913-PD0016"/>
    <s v="Pull Up Bar"/>
    <s v="Gym &amp; Fitness"/>
    <s v="Pull Up Bar"/>
    <n v="130"/>
    <x v="1"/>
  </r>
  <r>
    <s v="SO0913"/>
    <d v="2022-09-06T00:00:00"/>
    <s v="PD0019"/>
    <n v="143"/>
    <n v="0.11"/>
    <n v="324411230"/>
    <s v="SO0913-PD0019"/>
    <s v="Treadmill"/>
    <s v="Gym &amp; Fitness"/>
    <s v="Treadmill"/>
    <n v="143"/>
    <x v="1"/>
  </r>
  <r>
    <s v="SO0914"/>
    <d v="2022-09-07T00:00:00"/>
    <s v="PD0006"/>
    <n v="100"/>
    <n v="0.15"/>
    <n v="17765000"/>
    <s v="SO0914-PD0006"/>
    <s v="1 set Golf Ball"/>
    <s v="Golf"/>
    <s v="1 set Golf Ball"/>
    <n v="100"/>
    <x v="0"/>
  </r>
  <r>
    <s v="SO0914"/>
    <d v="2022-09-07T00:00:00"/>
    <s v="PD0018"/>
    <n v="98"/>
    <n v="0.05"/>
    <n v="49529200"/>
    <s v="SO0914-PD0018"/>
    <s v="Dumbell Set"/>
    <s v="Gym &amp; Fitness"/>
    <s v="Dumbell Set"/>
    <n v="98"/>
    <x v="0"/>
  </r>
  <r>
    <s v="SO0914"/>
    <d v="2022-09-07T00:00:00"/>
    <s v="PD0007"/>
    <n v="80"/>
    <n v="0.11"/>
    <n v="227840000"/>
    <s v="SO0914-PD0007"/>
    <s v="Stick Golf Bag"/>
    <s v="Golf"/>
    <s v="Stick Golf Bag"/>
    <n v="80"/>
    <x v="0"/>
  </r>
  <r>
    <s v="SO0915"/>
    <d v="2022-09-09T00:00:00"/>
    <s v="PD0018"/>
    <n v="28"/>
    <n v="0.11"/>
    <n v="13257440"/>
    <s v="SO0915-PD0018"/>
    <s v="Dumbell Set"/>
    <s v="Gym &amp; Fitness"/>
    <s v="Dumbell Set"/>
    <n v="28"/>
    <x v="0"/>
  </r>
  <r>
    <s v="SO0916"/>
    <d v="2022-09-09T00:00:00"/>
    <s v="PD0019"/>
    <n v="107"/>
    <n v="0.1"/>
    <n v="245468700"/>
    <s v="SO0916-PD0019"/>
    <s v="Treadmill"/>
    <s v="Gym &amp; Fitness"/>
    <s v="Treadmill"/>
    <n v="107"/>
    <x v="3"/>
  </r>
  <r>
    <s v="SO0916"/>
    <d v="2022-09-09T00:00:00"/>
    <s v="PD0009"/>
    <n v="90"/>
    <n v="0.23"/>
    <n v="8939700"/>
    <s v="SO0916-PD0009"/>
    <s v="Tracking Pole"/>
    <s v="Hiking &amp; Camping"/>
    <s v="Tracking Pole"/>
    <n v="90"/>
    <x v="3"/>
  </r>
  <r>
    <s v="SO0917"/>
    <d v="2022-09-11T00:00:00"/>
    <s v="PD0012"/>
    <n v="85"/>
    <n v="0.2"/>
    <n v="383452000"/>
    <s v="SO0917-PD0012"/>
    <s v="Road Bike"/>
    <s v="Bicycle"/>
    <s v="Road Bike"/>
    <n v="85"/>
    <x v="3"/>
  </r>
  <r>
    <s v="SO0917"/>
    <d v="2022-09-11T00:00:00"/>
    <s v="PD0015"/>
    <n v="100"/>
    <n v="0.13"/>
    <n v="11823300"/>
    <s v="SO0917-PD0015"/>
    <s v="Abs Roller"/>
    <s v="Gym &amp; Fitness"/>
    <s v="Abs Roller"/>
    <n v="100"/>
    <x v="3"/>
  </r>
  <r>
    <s v="SO0917"/>
    <d v="2022-09-11T00:00:00"/>
    <s v="PD0009"/>
    <n v="120"/>
    <n v="0.12"/>
    <n v="13622400"/>
    <s v="SO0917-PD0009"/>
    <s v="Tracking Pole"/>
    <s v="Hiking &amp; Camping"/>
    <s v="Tracking Pole"/>
    <n v="120"/>
    <x v="3"/>
  </r>
  <r>
    <s v="SO0918"/>
    <d v="2022-09-11T00:00:00"/>
    <s v="PD0009"/>
    <n v="89"/>
    <n v="0.17"/>
    <n v="9529230"/>
    <s v="SO0918-PD0009"/>
    <s v="Tracking Pole"/>
    <s v="Hiking &amp; Camping"/>
    <s v="Tracking Pole"/>
    <n v="89"/>
    <x v="0"/>
  </r>
  <r>
    <s v="SO0918"/>
    <d v="2022-09-11T00:00:00"/>
    <s v="PD0014"/>
    <n v="30"/>
    <n v="0.05"/>
    <n v="7609500"/>
    <s v="SO0918-PD0014"/>
    <s v="1 Set Futsalball"/>
    <s v="Futsal"/>
    <s v="1 Set Futsalball"/>
    <n v="30"/>
    <x v="0"/>
  </r>
  <r>
    <s v="SO0919"/>
    <d v="2022-09-13T00:00:00"/>
    <s v="PD0007"/>
    <n v="126"/>
    <n v="0.12"/>
    <n v="354816000"/>
    <s v="SO0919-PD0007"/>
    <s v="Stick Golf Bag"/>
    <s v="Golf"/>
    <s v="Stick Golf Bag"/>
    <n v="126"/>
    <x v="4"/>
  </r>
  <r>
    <s v="SO0919"/>
    <d v="2022-09-13T00:00:00"/>
    <s v="PD0001"/>
    <n v="29"/>
    <n v="0.1"/>
    <n v="6498900"/>
    <s v="SO0919-PD0001"/>
    <s v="1 Set Fishing Equipment"/>
    <s v="Fishing Equipment"/>
    <s v="1 Set Fishing Equipment"/>
    <n v="29"/>
    <x v="4"/>
  </r>
  <r>
    <s v="SO0919"/>
    <d v="2022-09-13T00:00:00"/>
    <s v="PD0006"/>
    <n v="67"/>
    <n v="0.17"/>
    <n v="11622490"/>
    <s v="SO0919-PD0006"/>
    <s v="1 set Golf Ball"/>
    <s v="Golf"/>
    <s v="1 set Golf Ball"/>
    <n v="67"/>
    <x v="4"/>
  </r>
  <r>
    <s v="SO0919"/>
    <d v="2022-09-13T00:00:00"/>
    <s v="PD0011"/>
    <n v="35"/>
    <n v="0.1"/>
    <n v="74308500"/>
    <s v="SO0919-PD0011"/>
    <s v="Mountain Bike"/>
    <s v="Bicycle"/>
    <s v="Mountain Bike"/>
    <n v="35"/>
    <x v="4"/>
  </r>
  <r>
    <s v="SO0920"/>
    <d v="2022-09-13T00:00:00"/>
    <s v="PD0017"/>
    <n v="61"/>
    <n v="0.19"/>
    <n v="130936500.00000001"/>
    <s v="SO0920-PD0017"/>
    <s v="Bench Press"/>
    <s v="Gym &amp; Fitness"/>
    <s v="Bench Press"/>
    <n v="61"/>
    <x v="4"/>
  </r>
  <r>
    <s v="SO0920"/>
    <d v="2022-09-13T00:00:00"/>
    <s v="PD0003"/>
    <n v="111"/>
    <n v="0.15"/>
    <n v="87839850"/>
    <s v="SO0920-PD0003"/>
    <s v="Stick Billiard"/>
    <s v="Billiard"/>
    <s v="Stick Billiard"/>
    <n v="111"/>
    <x v="4"/>
  </r>
  <r>
    <s v="SO0920"/>
    <d v="2022-09-13T00:00:00"/>
    <s v="PD0012"/>
    <n v="126"/>
    <n v="0.17"/>
    <n v="589726620"/>
    <s v="SO0920-PD0012"/>
    <s v="Road Bike"/>
    <s v="Bicycle"/>
    <s v="Road Bike"/>
    <n v="126"/>
    <x v="4"/>
  </r>
  <r>
    <s v="SO0921"/>
    <d v="2022-09-14T00:00:00"/>
    <s v="PD0002"/>
    <n v="116"/>
    <n v="0.18"/>
    <n v="1902400.0000000002"/>
    <s v="SO0921-PD0002"/>
    <s v="Fishing soft lure"/>
    <s v="Fishing Equipment"/>
    <s v="Fishing soft lure"/>
    <n v="116"/>
    <x v="4"/>
  </r>
  <r>
    <s v="SO0921"/>
    <d v="2022-09-14T00:00:00"/>
    <s v="PD0005"/>
    <n v="104"/>
    <n v="0.23"/>
    <n v="175775600"/>
    <s v="SO0921-PD0005"/>
    <s v="Stick Golf Wedge"/>
    <s v="Golf"/>
    <s v="Stick Golf Wedge"/>
    <n v="104"/>
    <x v="4"/>
  </r>
  <r>
    <s v="SO0922"/>
    <d v="2022-09-14T00:00:00"/>
    <s v="PD0010"/>
    <n v="34"/>
    <n v="0.17"/>
    <n v="9171500"/>
    <s v="SO0922-PD0010"/>
    <s v="Hiking Shoes"/>
    <s v="Hiking &amp; Camping"/>
    <s v="Hiking Shoes"/>
    <n v="34"/>
    <x v="0"/>
  </r>
  <r>
    <s v="SO0922"/>
    <d v="2022-09-14T00:00:00"/>
    <s v="PD0001"/>
    <n v="123"/>
    <n v="7.0000000000000007E-2"/>
    <n v="28483109.999999996"/>
    <s v="SO0922-PD0001"/>
    <s v="1 Set Fishing Equipment"/>
    <s v="Fishing Equipment"/>
    <s v="1 Set Fishing Equipment"/>
    <n v="123"/>
    <x v="0"/>
  </r>
  <r>
    <s v="SO0922"/>
    <d v="2022-09-14T00:00:00"/>
    <s v="PD0011"/>
    <n v="94"/>
    <n v="0.22"/>
    <n v="172961880"/>
    <s v="SO0922-PD0011"/>
    <s v="Mountain Bike"/>
    <s v="Bicycle"/>
    <s v="Mountain Bike"/>
    <n v="94"/>
    <x v="0"/>
  </r>
  <r>
    <s v="SO0922"/>
    <d v="2022-09-14T00:00:00"/>
    <s v="PD0004"/>
    <n v="105"/>
    <n v="0.24"/>
    <n v="17556000"/>
    <s v="SO0922-PD0004"/>
    <s v="Stick Billiard Bag"/>
    <s v="Billiard"/>
    <s v="Stick Billiard Bag"/>
    <n v="105"/>
    <x v="0"/>
  </r>
  <r>
    <s v="SO0923"/>
    <d v="2022-09-15T00:00:00"/>
    <s v="PD0002"/>
    <n v="149"/>
    <n v="0.19"/>
    <n v="2413800"/>
    <s v="SO0923-PD0002"/>
    <s v="Fishing soft lure"/>
    <s v="Fishing Equipment"/>
    <s v="Fishing soft lure"/>
    <n v="149"/>
    <x v="4"/>
  </r>
  <r>
    <s v="SO0923"/>
    <d v="2022-09-15T00:00:00"/>
    <s v="PD0003"/>
    <n v="71"/>
    <n v="0.18"/>
    <n v="54202820.000000007"/>
    <s v="SO0923-PD0003"/>
    <s v="Stick Billiard"/>
    <s v="Billiard"/>
    <s v="Stick Billiard"/>
    <n v="71"/>
    <x v="4"/>
  </r>
  <r>
    <s v="SO0924"/>
    <d v="2022-09-17T00:00:00"/>
    <s v="PD0009"/>
    <n v="88"/>
    <n v="0.11"/>
    <n v="10103280"/>
    <s v="SO0924-PD0009"/>
    <s v="Tracking Pole"/>
    <s v="Hiking &amp; Camping"/>
    <s v="Tracking Pole"/>
    <n v="88"/>
    <x v="4"/>
  </r>
  <r>
    <s v="SO0924"/>
    <d v="2022-09-17T00:00:00"/>
    <s v="PD0004"/>
    <n v="95"/>
    <n v="0.23"/>
    <n v="16093000"/>
    <s v="SO0924-PD0004"/>
    <s v="Stick Billiard Bag"/>
    <s v="Billiard"/>
    <s v="Stick Billiard Bag"/>
    <n v="95"/>
    <x v="4"/>
  </r>
  <r>
    <s v="SO0925"/>
    <d v="2022-09-18T00:00:00"/>
    <s v="PD0020"/>
    <n v="122"/>
    <n v="0.12"/>
    <n v="34462560"/>
    <s v="SO0925-PD0020"/>
    <s v="Heavy bag"/>
    <s v="Gym &amp; Fitness"/>
    <s v="Heavy bag"/>
    <n v="122"/>
    <x v="0"/>
  </r>
  <r>
    <s v="SO0925"/>
    <d v="2022-09-18T00:00:00"/>
    <s v="PD0017"/>
    <n v="102"/>
    <n v="0.24"/>
    <n v="205428000"/>
    <s v="SO0925-PD0017"/>
    <s v="Bench Press"/>
    <s v="Gym &amp; Fitness"/>
    <s v="Bench Press"/>
    <n v="102"/>
    <x v="0"/>
  </r>
  <r>
    <s v="SO0925"/>
    <d v="2022-09-18T00:00:00"/>
    <s v="PD0010"/>
    <n v="37"/>
    <n v="0.13"/>
    <n v="10461750"/>
    <s v="SO0925-PD0010"/>
    <s v="Hiking Shoes"/>
    <s v="Hiking &amp; Camping"/>
    <s v="Hiking Shoes"/>
    <n v="37"/>
    <x v="0"/>
  </r>
  <r>
    <s v="SO0925"/>
    <d v="2022-09-18T00:00:00"/>
    <s v="PD0018"/>
    <n v="46"/>
    <n v="0.08"/>
    <n v="22514240"/>
    <s v="SO0925-PD0018"/>
    <s v="Dumbell Set"/>
    <s v="Gym &amp; Fitness"/>
    <s v="Dumbell Set"/>
    <n v="46"/>
    <x v="0"/>
  </r>
  <r>
    <s v="SO0926"/>
    <d v="2022-09-18T00:00:00"/>
    <s v="PD0002"/>
    <n v="32"/>
    <n v="0.09"/>
    <n v="582400"/>
    <s v="SO0926-PD0002"/>
    <s v="Fishing soft lure"/>
    <s v="Fishing Equipment"/>
    <s v="Fishing soft lure"/>
    <n v="32"/>
    <x v="3"/>
  </r>
  <r>
    <s v="SO0926"/>
    <d v="2022-09-18T00:00:00"/>
    <s v="PD0006"/>
    <n v="100"/>
    <n v="0.12"/>
    <n v="18392000"/>
    <s v="SO0926-PD0006"/>
    <s v="1 set Golf Ball"/>
    <s v="Golf"/>
    <s v="1 set Golf Ball"/>
    <n v="100"/>
    <x v="3"/>
  </r>
  <r>
    <s v="SO0927"/>
    <d v="2022-09-20T00:00:00"/>
    <s v="PD0014"/>
    <n v="116"/>
    <n v="0.14000000000000001"/>
    <n v="26635920"/>
    <s v="SO0927-PD0014"/>
    <s v="1 Set Futsalball"/>
    <s v="Futsal"/>
    <s v="1 Set Futsalball"/>
    <n v="116"/>
    <x v="4"/>
  </r>
  <r>
    <s v="SO0927"/>
    <d v="2022-09-20T00:00:00"/>
    <s v="PD0009"/>
    <n v="148"/>
    <n v="0.05"/>
    <n v="18137400"/>
    <s v="SO0927-PD0009"/>
    <s v="Tracking Pole"/>
    <s v="Hiking &amp; Camping"/>
    <s v="Tracking Pole"/>
    <n v="148"/>
    <x v="4"/>
  </r>
  <r>
    <s v="SO0927"/>
    <d v="2022-09-20T00:00:00"/>
    <s v="PD0019"/>
    <n v="31"/>
    <n v="0.06"/>
    <n v="74277860"/>
    <s v="SO0927-PD0019"/>
    <s v="Treadmill"/>
    <s v="Gym &amp; Fitness"/>
    <s v="Treadmill"/>
    <n v="31"/>
    <x v="4"/>
  </r>
  <r>
    <s v="SO0928"/>
    <d v="2022-09-21T00:00:00"/>
    <s v="PD0003"/>
    <n v="53"/>
    <n v="0.24"/>
    <n v="37500680"/>
    <s v="SO0928-PD0003"/>
    <s v="Stick Billiard"/>
    <s v="Billiard"/>
    <s v="Stick Billiard"/>
    <n v="53"/>
    <x v="4"/>
  </r>
  <r>
    <s v="SO0928"/>
    <d v="2022-09-21T00:00:00"/>
    <s v="PD0004"/>
    <n v="118"/>
    <n v="0.2"/>
    <n v="20768000"/>
    <s v="SO0928-PD0004"/>
    <s v="Stick Billiard Bag"/>
    <s v="Billiard"/>
    <s v="Stick Billiard Bag"/>
    <n v="118"/>
    <x v="4"/>
  </r>
  <r>
    <s v="SO0928"/>
    <d v="2022-09-21T00:00:00"/>
    <s v="PD0006"/>
    <n v="130"/>
    <n v="0.23"/>
    <n v="20920900"/>
    <s v="SO0928-PD0006"/>
    <s v="1 set Golf Ball"/>
    <s v="Golf"/>
    <s v="1 set Golf Ball"/>
    <n v="130"/>
    <x v="4"/>
  </r>
  <r>
    <s v="SO0929"/>
    <d v="2022-09-22T00:00:00"/>
    <s v="PD0012"/>
    <n v="134"/>
    <n v="0.22"/>
    <n v="589388280"/>
    <s v="SO0929-PD0012"/>
    <s v="Road Bike"/>
    <s v="Bicycle"/>
    <s v="Road Bike"/>
    <n v="134"/>
    <x v="0"/>
  </r>
  <r>
    <s v="SO0929"/>
    <d v="2022-09-22T00:00:00"/>
    <s v="PD0016"/>
    <n v="105"/>
    <n v="0.12"/>
    <n v="24670800"/>
    <s v="SO0929-PD0016"/>
    <s v="Pull Up Bar"/>
    <s v="Gym &amp; Fitness"/>
    <s v="Pull Up Bar"/>
    <n v="105"/>
    <x v="0"/>
  </r>
  <r>
    <s v="SO0929"/>
    <d v="2022-09-22T00:00:00"/>
    <s v="PD0020"/>
    <n v="55"/>
    <n v="0.22"/>
    <n v="13770900"/>
    <s v="SO0929-PD0020"/>
    <s v="Heavy bag"/>
    <s v="Gym &amp; Fitness"/>
    <s v="Heavy bag"/>
    <n v="55"/>
    <x v="0"/>
  </r>
  <r>
    <s v="SO0929"/>
    <d v="2022-09-22T00:00:00"/>
    <s v="PD0008"/>
    <n v="48"/>
    <n v="0.21"/>
    <n v="5650080"/>
    <s v="SO0929-PD0008"/>
    <s v="Sunglasses"/>
    <s v="Outdoors Sport"/>
    <s v="Sunglasses"/>
    <n v="48"/>
    <x v="0"/>
  </r>
  <r>
    <s v="SO0930"/>
    <d v="2022-09-24T00:00:00"/>
    <s v="PD0012"/>
    <n v="60"/>
    <n v="0.06"/>
    <n v="318039600"/>
    <s v="SO0930-PD0012"/>
    <s v="Road Bike"/>
    <s v="Bicycle"/>
    <s v="Road Bike"/>
    <n v="60"/>
    <x v="4"/>
  </r>
  <r>
    <s v="SO0930"/>
    <d v="2022-09-24T00:00:00"/>
    <s v="PD0013"/>
    <n v="142"/>
    <n v="7.0000000000000007E-2"/>
    <n v="63256739.999999993"/>
    <s v="SO0930-PD0013"/>
    <s v="1 Set Basketball"/>
    <s v="Basketball"/>
    <s v="1 Set Basketball"/>
    <n v="142"/>
    <x v="4"/>
  </r>
  <r>
    <s v="SO0931"/>
    <d v="2022-09-24T00:00:00"/>
    <s v="PD0002"/>
    <n v="29"/>
    <n v="0.13"/>
    <n v="504600"/>
    <s v="SO0931-PD0002"/>
    <s v="Fishing soft lure"/>
    <s v="Fishing Equipment"/>
    <s v="Fishing soft lure"/>
    <n v="29"/>
    <x v="4"/>
  </r>
  <r>
    <s v="SO0931"/>
    <d v="2022-09-24T00:00:00"/>
    <s v="PD0011"/>
    <n v="83"/>
    <n v="0.25"/>
    <n v="146847750"/>
    <s v="SO0931-PD0011"/>
    <s v="Mountain Bike"/>
    <s v="Bicycle"/>
    <s v="Mountain Bike"/>
    <n v="83"/>
    <x v="4"/>
  </r>
  <r>
    <s v="SO0932"/>
    <d v="2022-09-25T00:00:00"/>
    <s v="PD0003"/>
    <n v="103"/>
    <n v="0.11"/>
    <n v="85344770"/>
    <s v="SO0932-PD0003"/>
    <s v="Stick Billiard"/>
    <s v="Billiard"/>
    <s v="Stick Billiard"/>
    <n v="103"/>
    <x v="3"/>
  </r>
  <r>
    <s v="SO0932"/>
    <d v="2022-09-25T00:00:00"/>
    <s v="PD0020"/>
    <n v="91"/>
    <n v="0.21"/>
    <n v="23076690"/>
    <s v="SO0932-PD0020"/>
    <s v="Heavy bag"/>
    <s v="Gym &amp; Fitness"/>
    <s v="Heavy bag"/>
    <n v="91"/>
    <x v="3"/>
  </r>
  <r>
    <s v="SO0933"/>
    <d v="2022-09-25T00:00:00"/>
    <s v="PD0014"/>
    <n v="84"/>
    <n v="0.15"/>
    <n v="19063800"/>
    <s v="SO0933-PD0014"/>
    <s v="1 Set Futsalball"/>
    <s v="Futsal"/>
    <s v="1 Set Futsalball"/>
    <n v="84"/>
    <x v="3"/>
  </r>
  <r>
    <s v="SO0933"/>
    <d v="2022-09-25T00:00:00"/>
    <s v="PD0013"/>
    <n v="89"/>
    <n v="0.16"/>
    <n v="35810040"/>
    <s v="SO0933-PD0013"/>
    <s v="1 Set Basketball"/>
    <s v="Basketball"/>
    <s v="1 Set Basketball"/>
    <n v="89"/>
    <x v="3"/>
  </r>
  <r>
    <s v="SO0933"/>
    <d v="2022-09-25T00:00:00"/>
    <s v="PD0011"/>
    <n v="145"/>
    <n v="0.19"/>
    <n v="277064550"/>
    <s v="SO0933-PD0011"/>
    <s v="Mountain Bike"/>
    <s v="Bicycle"/>
    <s v="Mountain Bike"/>
    <n v="145"/>
    <x v="3"/>
  </r>
  <r>
    <s v="SO0933"/>
    <d v="2022-09-25T00:00:00"/>
    <s v="PD0015"/>
    <n v="66"/>
    <n v="0.24"/>
    <n v="6816744"/>
    <s v="SO0933-PD0015"/>
    <s v="Abs Roller"/>
    <s v="Gym &amp; Fitness"/>
    <s v="Abs Roller"/>
    <n v="66"/>
    <x v="3"/>
  </r>
  <r>
    <s v="SO0933"/>
    <d v="2022-09-25T00:00:00"/>
    <s v="PD0005"/>
    <n v="62"/>
    <n v="0.08"/>
    <n v="125202800"/>
    <s v="SO0933-PD0005"/>
    <s v="Stick Golf Wedge"/>
    <s v="Golf"/>
    <s v="Stick Golf Wedge"/>
    <n v="62"/>
    <x v="3"/>
  </r>
  <r>
    <s v="SO0934"/>
    <d v="2022-09-28T00:00:00"/>
    <s v="PD0020"/>
    <n v="53"/>
    <n v="0.08"/>
    <n v="15651960"/>
    <s v="SO0934-PD0020"/>
    <s v="Heavy bag"/>
    <s v="Gym &amp; Fitness"/>
    <s v="Heavy bag"/>
    <n v="53"/>
    <x v="1"/>
  </r>
  <r>
    <s v="SO0934"/>
    <d v="2022-09-28T00:00:00"/>
    <s v="PD0011"/>
    <n v="33"/>
    <n v="0.14000000000000001"/>
    <n v="66948420"/>
    <s v="SO0934-PD0011"/>
    <s v="Mountain Bike"/>
    <s v="Bicycle"/>
    <s v="Mountain Bike"/>
    <n v="33"/>
    <x v="1"/>
  </r>
  <r>
    <s v="SO0934"/>
    <d v="2022-09-28T00:00:00"/>
    <s v="PD0013"/>
    <n v="85"/>
    <n v="7.0000000000000007E-2"/>
    <n v="37864950"/>
    <s v="SO0934-PD0013"/>
    <s v="1 Set Basketball"/>
    <s v="Basketball"/>
    <s v="1 Set Basketball"/>
    <n v="85"/>
    <x v="1"/>
  </r>
  <r>
    <s v="SO0935"/>
    <d v="2022-09-29T00:00:00"/>
    <s v="PD0004"/>
    <n v="32"/>
    <n v="0.23"/>
    <n v="5420800"/>
    <s v="SO0935-PD0004"/>
    <s v="Stick Billiard Bag"/>
    <s v="Billiard"/>
    <s v="Stick Billiard Bag"/>
    <n v="32"/>
    <x v="4"/>
  </r>
  <r>
    <s v="SO0935"/>
    <d v="2022-09-29T00:00:00"/>
    <s v="PD0020"/>
    <n v="66"/>
    <n v="0.08"/>
    <n v="19491120"/>
    <s v="SO0935-PD0020"/>
    <s v="Heavy bag"/>
    <s v="Gym &amp; Fitness"/>
    <s v="Heavy bag"/>
    <n v="66"/>
    <x v="4"/>
  </r>
  <r>
    <s v="SO0935"/>
    <d v="2022-09-29T00:00:00"/>
    <s v="PD0009"/>
    <n v="39"/>
    <n v="0.06"/>
    <n v="4729140"/>
    <s v="SO0935-PD0009"/>
    <s v="Tracking Pole"/>
    <s v="Hiking &amp; Camping"/>
    <s v="Tracking Pole"/>
    <n v="39"/>
    <x v="4"/>
  </r>
  <r>
    <s v="SO0936"/>
    <d v="2022-09-30T00:00:00"/>
    <s v="PD0002"/>
    <n v="128"/>
    <n v="0.2"/>
    <n v="2048000"/>
    <s v="SO0936-PD0002"/>
    <s v="Fishing soft lure"/>
    <s v="Fishing Equipment"/>
    <s v="Fishing soft lure"/>
    <n v="128"/>
    <x v="4"/>
  </r>
  <r>
    <s v="SO0936"/>
    <d v="2022-09-30T00:00:00"/>
    <s v="PD0008"/>
    <n v="59"/>
    <n v="0.12"/>
    <n v="7736080"/>
    <s v="SO0936-PD0008"/>
    <s v="Sunglasses"/>
    <s v="Outdoors Sport"/>
    <s v="Sunglasses"/>
    <n v="59"/>
    <x v="4"/>
  </r>
  <r>
    <s v="SO0937"/>
    <d v="2022-10-01T00:00:00"/>
    <s v="PD0001"/>
    <n v="81"/>
    <n v="0.11"/>
    <n v="17950410"/>
    <s v="SO0937-PD0001"/>
    <s v="1 Set Fishing Equipment"/>
    <s v="Fishing Equipment"/>
    <s v="1 Set Fishing Equipment"/>
    <n v="81"/>
    <x v="0"/>
  </r>
  <r>
    <s v="SO0937"/>
    <d v="2022-10-01T00:00:00"/>
    <s v="PD0015"/>
    <n v="105"/>
    <n v="0.21"/>
    <n v="11272905"/>
    <s v="SO0937-PD0015"/>
    <s v="Abs Roller"/>
    <s v="Gym &amp; Fitness"/>
    <s v="Abs Roller"/>
    <n v="105"/>
    <x v="0"/>
  </r>
  <r>
    <s v="SO0938"/>
    <d v="2022-10-02T00:00:00"/>
    <s v="PD0018"/>
    <n v="120"/>
    <n v="0.13"/>
    <n v="55540800"/>
    <s v="SO0938-PD0018"/>
    <s v="Dumbell Set"/>
    <s v="Gym &amp; Fitness"/>
    <s v="Dumbell Set"/>
    <n v="120"/>
    <x v="4"/>
  </r>
  <r>
    <s v="SO0938"/>
    <d v="2022-10-02T00:00:00"/>
    <s v="PD0004"/>
    <n v="97"/>
    <n v="0.14000000000000001"/>
    <n v="18352400"/>
    <s v="SO0938-PD0004"/>
    <s v="Stick Billiard Bag"/>
    <s v="Billiard"/>
    <s v="Stick Billiard Bag"/>
    <n v="97"/>
    <x v="4"/>
  </r>
  <r>
    <s v="SO0939"/>
    <d v="2022-10-04T00:00:00"/>
    <s v="PD0019"/>
    <n v="87"/>
    <n v="0.18"/>
    <n v="181845660"/>
    <s v="SO0939-PD0019"/>
    <s v="Treadmill"/>
    <s v="Gym &amp; Fitness"/>
    <s v="Treadmill"/>
    <n v="87"/>
    <x v="0"/>
  </r>
  <r>
    <s v="SO0939"/>
    <d v="2022-10-04T00:00:00"/>
    <s v="PD0020"/>
    <n v="29"/>
    <n v="0.15"/>
    <n v="7912650"/>
    <s v="SO0939-PD0020"/>
    <s v="Heavy bag"/>
    <s v="Gym &amp; Fitness"/>
    <s v="Heavy bag"/>
    <n v="29"/>
    <x v="0"/>
  </r>
  <r>
    <s v="SO0939"/>
    <d v="2022-10-04T00:00:00"/>
    <s v="PD0016"/>
    <n v="91"/>
    <n v="0.23"/>
    <n v="18708690"/>
    <s v="SO0939-PD0016"/>
    <s v="Pull Up Bar"/>
    <s v="Gym &amp; Fitness"/>
    <s v="Pull Up Bar"/>
    <n v="91"/>
    <x v="0"/>
  </r>
  <r>
    <s v="SO0939"/>
    <d v="2022-10-04T00:00:00"/>
    <s v="PD0017"/>
    <n v="48"/>
    <n v="0.12"/>
    <n v="111936000"/>
    <s v="SO0939-PD0017"/>
    <s v="Bench Press"/>
    <s v="Gym &amp; Fitness"/>
    <s v="Bench Press"/>
    <n v="48"/>
    <x v="0"/>
  </r>
  <r>
    <s v="SO0940"/>
    <d v="2022-10-04T00:00:00"/>
    <s v="PD0019"/>
    <n v="40"/>
    <n v="0.09"/>
    <n v="92783600"/>
    <s v="SO0940-PD0019"/>
    <s v="Treadmill"/>
    <s v="Gym &amp; Fitness"/>
    <s v="Treadmill"/>
    <n v="40"/>
    <x v="2"/>
  </r>
  <r>
    <s v="SO0940"/>
    <d v="2022-10-04T00:00:00"/>
    <s v="PD0004"/>
    <n v="54"/>
    <n v="0.23"/>
    <n v="9147600"/>
    <s v="SO0940-PD0004"/>
    <s v="Stick Billiard Bag"/>
    <s v="Billiard"/>
    <s v="Stick Billiard Bag"/>
    <n v="54"/>
    <x v="2"/>
  </r>
  <r>
    <s v="SO0940"/>
    <d v="2022-10-04T00:00:00"/>
    <s v="PD0013"/>
    <n v="98"/>
    <n v="0.12"/>
    <n v="41308960"/>
    <s v="SO0940-PD0013"/>
    <s v="1 Set Basketball"/>
    <s v="Basketball"/>
    <s v="1 Set Basketball"/>
    <n v="98"/>
    <x v="2"/>
  </r>
  <r>
    <s v="SO0941"/>
    <d v="2022-10-05T00:00:00"/>
    <s v="PD0019"/>
    <n v="29"/>
    <n v="0.1"/>
    <n v="66528900"/>
    <s v="SO0941-PD0019"/>
    <s v="Treadmill"/>
    <s v="Gym &amp; Fitness"/>
    <s v="Treadmill"/>
    <n v="29"/>
    <x v="4"/>
  </r>
  <r>
    <s v="SO0941"/>
    <d v="2022-10-05T00:00:00"/>
    <s v="PD0020"/>
    <n v="94"/>
    <n v="0.09"/>
    <n v="27458340"/>
    <s v="SO0941-PD0020"/>
    <s v="Heavy bag"/>
    <s v="Gym &amp; Fitness"/>
    <s v="Heavy bag"/>
    <n v="94"/>
    <x v="4"/>
  </r>
  <r>
    <s v="SO0942"/>
    <d v="2022-10-06T00:00:00"/>
    <s v="PD0007"/>
    <n v="128"/>
    <n v="0.11"/>
    <n v="364544000"/>
    <s v="SO0942-PD0007"/>
    <s v="Stick Golf Bag"/>
    <s v="Golf"/>
    <s v="Stick Golf Bag"/>
    <n v="128"/>
    <x v="3"/>
  </r>
  <r>
    <s v="SO0943"/>
    <d v="2022-10-07T00:00:00"/>
    <s v="PD0010"/>
    <n v="102"/>
    <n v="0.14000000000000001"/>
    <n v="28509000"/>
    <s v="SO0943-PD0010"/>
    <s v="Hiking Shoes"/>
    <s v="Hiking &amp; Camping"/>
    <s v="Hiking Shoes"/>
    <n v="102"/>
    <x v="4"/>
  </r>
  <r>
    <s v="SO0943"/>
    <d v="2022-10-07T00:00:00"/>
    <s v="PD0001"/>
    <n v="142"/>
    <n v="0.21"/>
    <n v="27932820"/>
    <s v="SO0943-PD0001"/>
    <s v="1 Set Fishing Equipment"/>
    <s v="Fishing Equipment"/>
    <s v="1 Set Fishing Equipment"/>
    <n v="142"/>
    <x v="4"/>
  </r>
  <r>
    <s v="SO0943"/>
    <d v="2022-10-07T00:00:00"/>
    <s v="PD0020"/>
    <n v="109"/>
    <n v="0.19"/>
    <n v="28341090.000000004"/>
    <s v="SO0943-PD0020"/>
    <s v="Heavy bag"/>
    <s v="Gym &amp; Fitness"/>
    <s v="Heavy bag"/>
    <n v="109"/>
    <x v="4"/>
  </r>
  <r>
    <s v="SO0943"/>
    <d v="2022-10-07T00:00:00"/>
    <s v="PD0019"/>
    <n v="126"/>
    <n v="0.12"/>
    <n v="282633120"/>
    <s v="SO0943-PD0019"/>
    <s v="Treadmill"/>
    <s v="Gym &amp; Fitness"/>
    <s v="Treadmill"/>
    <n v="126"/>
    <x v="4"/>
  </r>
  <r>
    <s v="SO0943"/>
    <d v="2022-10-07T00:00:00"/>
    <s v="PD0017"/>
    <n v="105"/>
    <n v="0.24"/>
    <n v="211470000"/>
    <s v="SO0943-PD0017"/>
    <s v="Bench Press"/>
    <s v="Gym &amp; Fitness"/>
    <s v="Bench Press"/>
    <n v="105"/>
    <x v="4"/>
  </r>
  <r>
    <s v="SO0944"/>
    <d v="2022-10-08T00:00:00"/>
    <s v="PD0008"/>
    <n v="104"/>
    <n v="7.0000000000000007E-2"/>
    <n v="14411279.999999998"/>
    <s v="SO0944-PD0008"/>
    <s v="Sunglasses"/>
    <s v="Outdoors Sport"/>
    <s v="Sunglasses"/>
    <n v="104"/>
    <x v="0"/>
  </r>
  <r>
    <s v="SO0945"/>
    <d v="2022-10-08T00:00:00"/>
    <s v="PD0012"/>
    <n v="67"/>
    <n v="0.22"/>
    <n v="294694140"/>
    <s v="SO0945-PD0012"/>
    <s v="Road Bike"/>
    <s v="Bicycle"/>
    <s v="Road Bike"/>
    <n v="67"/>
    <x v="0"/>
  </r>
  <r>
    <s v="SO0945"/>
    <d v="2022-10-08T00:00:00"/>
    <s v="PD0003"/>
    <n v="93"/>
    <n v="0.24"/>
    <n v="65803080"/>
    <s v="SO0945-PD0003"/>
    <s v="Stick Billiard"/>
    <s v="Billiard"/>
    <s v="Stick Billiard"/>
    <n v="93"/>
    <x v="0"/>
  </r>
  <r>
    <s v="SO0946"/>
    <d v="2022-10-09T00:00:00"/>
    <s v="PD0003"/>
    <n v="26"/>
    <n v="0.12"/>
    <n v="21301280"/>
    <s v="SO0946-PD0003"/>
    <s v="Stick Billiard"/>
    <s v="Billiard"/>
    <s v="Stick Billiard"/>
    <n v="26"/>
    <x v="0"/>
  </r>
  <r>
    <s v="SO0946"/>
    <d v="2022-10-09T00:00:00"/>
    <s v="PD0014"/>
    <n v="67"/>
    <n v="0.12"/>
    <n v="15742320"/>
    <s v="SO0946-PD0014"/>
    <s v="1 Set Futsalball"/>
    <s v="Futsal"/>
    <s v="1 Set Futsalball"/>
    <n v="67"/>
    <x v="0"/>
  </r>
  <r>
    <s v="SO0947"/>
    <d v="2022-10-11T00:00:00"/>
    <s v="PD0006"/>
    <n v="143"/>
    <n v="0.21"/>
    <n v="23610730"/>
    <s v="SO0947-PD0006"/>
    <s v="1 set Golf Ball"/>
    <s v="Golf"/>
    <s v="1 set Golf Ball"/>
    <n v="143"/>
    <x v="2"/>
  </r>
  <r>
    <s v="SO0948"/>
    <d v="2022-10-11T00:00:00"/>
    <s v="PD0013"/>
    <n v="140"/>
    <n v="0.05"/>
    <n v="63707000"/>
    <s v="SO0948-PD0013"/>
    <s v="1 Set Basketball"/>
    <s v="Basketball"/>
    <s v="1 Set Basketball"/>
    <n v="140"/>
    <x v="4"/>
  </r>
  <r>
    <s v="SO0948"/>
    <d v="2022-10-11T00:00:00"/>
    <s v="PD0010"/>
    <n v="69"/>
    <n v="0.14000000000000001"/>
    <n v="19285500"/>
    <s v="SO0948-PD0010"/>
    <s v="Hiking Shoes"/>
    <s v="Hiking &amp; Camping"/>
    <s v="Hiking Shoes"/>
    <n v="69"/>
    <x v="4"/>
  </r>
  <r>
    <s v="SO0948"/>
    <d v="2022-10-11T00:00:00"/>
    <s v="PD0007"/>
    <n v="140"/>
    <n v="0.18"/>
    <n v="367360000"/>
    <s v="SO0948-PD0007"/>
    <s v="Stick Golf Bag"/>
    <s v="Golf"/>
    <s v="Stick Golf Bag"/>
    <n v="140"/>
    <x v="4"/>
  </r>
  <r>
    <s v="SO0948"/>
    <d v="2022-10-11T00:00:00"/>
    <s v="PD0015"/>
    <n v="77"/>
    <n v="0.06"/>
    <n v="9836442"/>
    <s v="SO0948-PD0015"/>
    <s v="Abs Roller"/>
    <s v="Gym &amp; Fitness"/>
    <s v="Abs Roller"/>
    <n v="77"/>
    <x v="4"/>
  </r>
  <r>
    <s v="SO0949"/>
    <d v="2022-10-13T00:00:00"/>
    <s v="PD0011"/>
    <n v="104"/>
    <n v="0.06"/>
    <n v="230615840"/>
    <s v="SO0949-PD0011"/>
    <s v="Mountain Bike"/>
    <s v="Bicycle"/>
    <s v="Mountain Bike"/>
    <n v="104"/>
    <x v="4"/>
  </r>
  <r>
    <s v="SO0950"/>
    <d v="2022-10-13T00:00:00"/>
    <s v="PD0012"/>
    <n v="52"/>
    <n v="0.17"/>
    <n v="243379240"/>
    <s v="SO0950-PD0012"/>
    <s v="Road Bike"/>
    <s v="Bicycle"/>
    <s v="Road Bike"/>
    <n v="52"/>
    <x v="0"/>
  </r>
  <r>
    <s v="SO0950"/>
    <d v="2022-10-13T00:00:00"/>
    <s v="PD0003"/>
    <n v="147"/>
    <n v="0.12"/>
    <n v="120434160"/>
    <s v="SO0950-PD0003"/>
    <s v="Stick Billiard"/>
    <s v="Billiard"/>
    <s v="Stick Billiard"/>
    <n v="147"/>
    <x v="0"/>
  </r>
  <r>
    <s v="SO0951"/>
    <d v="2022-10-14T00:00:00"/>
    <s v="PD0012"/>
    <n v="86"/>
    <n v="0.18"/>
    <n v="397662280.00000006"/>
    <s v="SO0951-PD0012"/>
    <s v="Road Bike"/>
    <s v="Bicycle"/>
    <s v="Road Bike"/>
    <n v="86"/>
    <x v="2"/>
  </r>
  <r>
    <s v="SO0951"/>
    <d v="2022-10-14T00:00:00"/>
    <s v="PD0017"/>
    <n v="149"/>
    <n v="0.08"/>
    <n v="363262000"/>
    <s v="SO0951-PD0017"/>
    <s v="Bench Press"/>
    <s v="Gym &amp; Fitness"/>
    <s v="Bench Press"/>
    <n v="149"/>
    <x v="2"/>
  </r>
  <r>
    <s v="SO0951"/>
    <d v="2022-10-14T00:00:00"/>
    <s v="PD0010"/>
    <n v="109"/>
    <n v="0.05"/>
    <n v="33653750"/>
    <s v="SO0951-PD0010"/>
    <s v="Hiking Shoes"/>
    <s v="Hiking &amp; Camping"/>
    <s v="Hiking Shoes"/>
    <n v="109"/>
    <x v="2"/>
  </r>
  <r>
    <s v="SO0951"/>
    <d v="2022-10-14T00:00:00"/>
    <s v="PD0002"/>
    <n v="135"/>
    <n v="0.23"/>
    <n v="2079000"/>
    <s v="SO0951-PD0002"/>
    <s v="Fishing soft lure"/>
    <s v="Fishing Equipment"/>
    <s v="Fishing soft lure"/>
    <n v="135"/>
    <x v="2"/>
  </r>
  <r>
    <s v="SO0951"/>
    <d v="2022-10-14T00:00:00"/>
    <s v="PD0006"/>
    <n v="123"/>
    <n v="0.13"/>
    <n v="22365090"/>
    <s v="SO0951-PD0006"/>
    <s v="1 set Golf Ball"/>
    <s v="Golf"/>
    <s v="1 set Golf Ball"/>
    <n v="123"/>
    <x v="2"/>
  </r>
  <r>
    <s v="SO0951"/>
    <d v="2022-10-14T00:00:00"/>
    <s v="PD0003"/>
    <n v="148"/>
    <n v="0.16"/>
    <n v="115741920"/>
    <s v="SO0951-PD0003"/>
    <s v="Stick Billiard"/>
    <s v="Billiard"/>
    <s v="Stick Billiard"/>
    <n v="148"/>
    <x v="2"/>
  </r>
  <r>
    <s v="SO0952"/>
    <d v="2022-10-14T00:00:00"/>
    <s v="PD0018"/>
    <n v="106"/>
    <n v="7.0000000000000007E-2"/>
    <n v="52444560"/>
    <s v="SO0952-PD0018"/>
    <s v="Dumbell Set"/>
    <s v="Gym &amp; Fitness"/>
    <s v="Dumbell Set"/>
    <n v="106"/>
    <x v="4"/>
  </r>
  <r>
    <s v="SO0953"/>
    <d v="2022-10-15T00:00:00"/>
    <s v="PD0004"/>
    <n v="57"/>
    <n v="0.13"/>
    <n v="10909800"/>
    <s v="SO0953-PD0004"/>
    <s v="Stick Billiard Bag"/>
    <s v="Billiard"/>
    <s v="Stick Billiard Bag"/>
    <n v="57"/>
    <x v="0"/>
  </r>
  <r>
    <s v="SO0953"/>
    <d v="2022-10-15T00:00:00"/>
    <s v="PD0001"/>
    <n v="75"/>
    <n v="0.24"/>
    <n v="14193000"/>
    <s v="SO0953-PD0001"/>
    <s v="1 Set Fishing Equipment"/>
    <s v="Fishing Equipment"/>
    <s v="1 Set Fishing Equipment"/>
    <n v="75"/>
    <x v="0"/>
  </r>
  <r>
    <s v="SO0953"/>
    <d v="2022-10-15T00:00:00"/>
    <s v="PD0005"/>
    <n v="146"/>
    <n v="0.14000000000000001"/>
    <n v="275604200"/>
    <s v="SO0953-PD0005"/>
    <s v="Stick Golf Wedge"/>
    <s v="Golf"/>
    <s v="Stick Golf Wedge"/>
    <n v="146"/>
    <x v="0"/>
  </r>
  <r>
    <s v="SO0954"/>
    <d v="2022-10-16T00:00:00"/>
    <s v="PD0008"/>
    <n v="71"/>
    <n v="0.11"/>
    <n v="9415310"/>
    <s v="SO0954-PD0008"/>
    <s v="Sunglasses"/>
    <s v="Outdoors Sport"/>
    <s v="Sunglasses"/>
    <n v="71"/>
    <x v="1"/>
  </r>
  <r>
    <s v="SO0955"/>
    <d v="2022-10-16T00:00:00"/>
    <s v="PD0004"/>
    <n v="150"/>
    <n v="0.1"/>
    <n v="29700000"/>
    <s v="SO0955-PD0004"/>
    <s v="Stick Billiard Bag"/>
    <s v="Billiard"/>
    <s v="Stick Billiard Bag"/>
    <n v="150"/>
    <x v="3"/>
  </r>
  <r>
    <s v="SO0955"/>
    <d v="2022-10-16T00:00:00"/>
    <s v="PD0017"/>
    <n v="99"/>
    <n v="0.24"/>
    <n v="199386000"/>
    <s v="SO0955-PD0017"/>
    <s v="Bench Press"/>
    <s v="Gym &amp; Fitness"/>
    <s v="Bench Press"/>
    <n v="99"/>
    <x v="3"/>
  </r>
  <r>
    <s v="SO0955"/>
    <d v="2022-10-16T00:00:00"/>
    <s v="PD0015"/>
    <n v="117"/>
    <n v="0.15"/>
    <n v="13515255"/>
    <s v="SO0955-PD0015"/>
    <s v="Abs Roller"/>
    <s v="Gym &amp; Fitness"/>
    <s v="Abs Roller"/>
    <n v="117"/>
    <x v="3"/>
  </r>
  <r>
    <s v="SO0956"/>
    <d v="2022-10-16T00:00:00"/>
    <s v="PD0011"/>
    <n v="77"/>
    <n v="0.06"/>
    <n v="170744420"/>
    <s v="SO0956-PD0011"/>
    <s v="Mountain Bike"/>
    <s v="Bicycle"/>
    <s v="Mountain Bike"/>
    <n v="77"/>
    <x v="1"/>
  </r>
  <r>
    <s v="SO0956"/>
    <d v="2022-10-16T00:00:00"/>
    <s v="PD0001"/>
    <n v="85"/>
    <n v="0.18"/>
    <n v="17355300"/>
    <s v="SO0956-PD0001"/>
    <s v="1 Set Fishing Equipment"/>
    <s v="Fishing Equipment"/>
    <s v="1 Set Fishing Equipment"/>
    <n v="85"/>
    <x v="1"/>
  </r>
  <r>
    <s v="SO0956"/>
    <d v="2022-10-16T00:00:00"/>
    <s v="PD0019"/>
    <n v="59"/>
    <n v="0.22"/>
    <n v="117304980"/>
    <s v="SO0956-PD0019"/>
    <s v="Treadmill"/>
    <s v="Gym &amp; Fitness"/>
    <s v="Treadmill"/>
    <n v="59"/>
    <x v="1"/>
  </r>
  <r>
    <s v="SO0956"/>
    <d v="2022-10-16T00:00:00"/>
    <s v="PD0008"/>
    <n v="42"/>
    <n v="0.22"/>
    <n v="4881240"/>
    <s v="SO0956-PD0008"/>
    <s v="Sunglasses"/>
    <s v="Outdoors Sport"/>
    <s v="Sunglasses"/>
    <n v="42"/>
    <x v="1"/>
  </r>
  <r>
    <s v="SO0957"/>
    <d v="2022-10-17T00:00:00"/>
    <s v="PD0005"/>
    <n v="52"/>
    <n v="0.1"/>
    <n v="102726000"/>
    <s v="SO0957-PD0005"/>
    <s v="Stick Golf Wedge"/>
    <s v="Golf"/>
    <s v="Stick Golf Wedge"/>
    <n v="52"/>
    <x v="1"/>
  </r>
  <r>
    <s v="SO0957"/>
    <d v="2022-10-17T00:00:00"/>
    <s v="PD0017"/>
    <n v="113"/>
    <n v="0.25"/>
    <n v="224587500"/>
    <s v="SO0957-PD0017"/>
    <s v="Bench Press"/>
    <s v="Gym &amp; Fitness"/>
    <s v="Bench Press"/>
    <n v="113"/>
    <x v="1"/>
  </r>
  <r>
    <s v="SO0958"/>
    <d v="2022-10-18T00:00:00"/>
    <s v="PD0013"/>
    <n v="37"/>
    <n v="0.13"/>
    <n v="15419010"/>
    <s v="SO0958-PD0013"/>
    <s v="1 Set Basketball"/>
    <s v="Basketball"/>
    <s v="1 Set Basketball"/>
    <n v="37"/>
    <x v="3"/>
  </r>
  <r>
    <s v="SO0958"/>
    <d v="2022-10-18T00:00:00"/>
    <s v="PD0017"/>
    <n v="103"/>
    <n v="0.22"/>
    <n v="212901000"/>
    <s v="SO0958-PD0017"/>
    <s v="Bench Press"/>
    <s v="Gym &amp; Fitness"/>
    <s v="Bench Press"/>
    <n v="103"/>
    <x v="3"/>
  </r>
  <r>
    <s v="SO0958"/>
    <d v="2022-10-18T00:00:00"/>
    <s v="PD0014"/>
    <n v="121"/>
    <n v="0.06"/>
    <n v="30368580"/>
    <s v="SO0958-PD0014"/>
    <s v="1 Set Futsalball"/>
    <s v="Futsal"/>
    <s v="1 Set Futsalball"/>
    <n v="121"/>
    <x v="3"/>
  </r>
  <r>
    <s v="SO0959"/>
    <d v="2022-10-19T00:00:00"/>
    <s v="PD0005"/>
    <n v="80"/>
    <n v="0.09"/>
    <n v="159796000"/>
    <s v="SO0959-PD0005"/>
    <s v="Stick Golf Wedge"/>
    <s v="Golf"/>
    <s v="Stick Golf Wedge"/>
    <n v="80"/>
    <x v="1"/>
  </r>
  <r>
    <s v="SO0959"/>
    <d v="2022-10-19T00:00:00"/>
    <s v="PD0002"/>
    <n v="25"/>
    <n v="0.19"/>
    <n v="405000"/>
    <s v="SO0959-PD0002"/>
    <s v="Fishing soft lure"/>
    <s v="Fishing Equipment"/>
    <s v="Fishing soft lure"/>
    <n v="25"/>
    <x v="1"/>
  </r>
  <r>
    <s v="SO0959"/>
    <d v="2022-10-19T00:00:00"/>
    <s v="PD0015"/>
    <n v="42"/>
    <n v="0.13"/>
    <n v="4965786"/>
    <s v="SO0959-PD0015"/>
    <s v="Abs Roller"/>
    <s v="Gym &amp; Fitness"/>
    <s v="Abs Roller"/>
    <n v="42"/>
    <x v="1"/>
  </r>
  <r>
    <s v="SO0960"/>
    <d v="2022-10-19T00:00:00"/>
    <s v="PD0014"/>
    <n v="70"/>
    <n v="0.09"/>
    <n v="17007900"/>
    <s v="SO0960-PD0014"/>
    <s v="1 Set Futsalball"/>
    <s v="Futsal"/>
    <s v="1 Set Futsalball"/>
    <n v="70"/>
    <x v="4"/>
  </r>
  <r>
    <s v="SO0960"/>
    <d v="2022-10-19T00:00:00"/>
    <s v="PD0004"/>
    <n v="104"/>
    <n v="0.11"/>
    <n v="20363200"/>
    <s v="SO0960-PD0004"/>
    <s v="Stick Billiard Bag"/>
    <s v="Billiard"/>
    <s v="Stick Billiard Bag"/>
    <n v="104"/>
    <x v="4"/>
  </r>
  <r>
    <s v="SO0960"/>
    <d v="2022-10-19T00:00:00"/>
    <s v="PD0017"/>
    <n v="149"/>
    <n v="0.09"/>
    <n v="359313500"/>
    <s v="SO0960-PD0017"/>
    <s v="Bench Press"/>
    <s v="Gym &amp; Fitness"/>
    <s v="Bench Press"/>
    <n v="149"/>
    <x v="4"/>
  </r>
  <r>
    <s v="SO0961"/>
    <d v="2022-10-19T00:00:00"/>
    <s v="PD0002"/>
    <n v="130"/>
    <n v="0.24"/>
    <n v="1976000"/>
    <s v="SO0961-PD0002"/>
    <s v="Fishing soft lure"/>
    <s v="Fishing Equipment"/>
    <s v="Fishing soft lure"/>
    <n v="130"/>
    <x v="0"/>
  </r>
  <r>
    <s v="SO0961"/>
    <d v="2022-10-19T00:00:00"/>
    <s v="PD0001"/>
    <n v="75"/>
    <n v="0.18"/>
    <n v="15313500.000000002"/>
    <s v="SO0961-PD0001"/>
    <s v="1 Set Fishing Equipment"/>
    <s v="Fishing Equipment"/>
    <s v="1 Set Fishing Equipment"/>
    <n v="75"/>
    <x v="0"/>
  </r>
  <r>
    <s v="SO0961"/>
    <d v="2022-10-19T00:00:00"/>
    <s v="PD0016"/>
    <n v="34"/>
    <n v="0.05"/>
    <n v="8624100"/>
    <s v="SO0961-PD0016"/>
    <s v="Pull Up Bar"/>
    <s v="Gym &amp; Fitness"/>
    <s v="Pull Up Bar"/>
    <n v="34"/>
    <x v="0"/>
  </r>
  <r>
    <s v="SO0961"/>
    <d v="2022-10-19T00:00:00"/>
    <s v="PD0012"/>
    <n v="85"/>
    <n v="0.16"/>
    <n v="402624600"/>
    <s v="SO0961-PD0012"/>
    <s v="Road Bike"/>
    <s v="Bicycle"/>
    <s v="Road Bike"/>
    <n v="85"/>
    <x v="0"/>
  </r>
  <r>
    <s v="SO0962"/>
    <d v="2022-10-19T00:00:00"/>
    <s v="PD0005"/>
    <n v="76"/>
    <n v="0.23"/>
    <n v="128451400"/>
    <s v="SO0962-PD0005"/>
    <s v="Stick Golf Wedge"/>
    <s v="Golf"/>
    <s v="Stick Golf Wedge"/>
    <n v="76"/>
    <x v="3"/>
  </r>
  <r>
    <s v="SO0962"/>
    <d v="2022-10-19T00:00:00"/>
    <s v="PD0020"/>
    <n v="96"/>
    <n v="0.19"/>
    <n v="24960960"/>
    <s v="SO0962-PD0020"/>
    <s v="Heavy bag"/>
    <s v="Gym &amp; Fitness"/>
    <s v="Heavy bag"/>
    <n v="96"/>
    <x v="3"/>
  </r>
  <r>
    <s v="SO0962"/>
    <d v="2022-10-19T00:00:00"/>
    <s v="PD0009"/>
    <n v="45"/>
    <n v="0.19"/>
    <n v="4702050"/>
    <s v="SO0962-PD0009"/>
    <s v="Tracking Pole"/>
    <s v="Hiking &amp; Camping"/>
    <s v="Tracking Pole"/>
    <n v="45"/>
    <x v="3"/>
  </r>
  <r>
    <s v="SO0963"/>
    <d v="2022-10-20T00:00:00"/>
    <s v="PD0002"/>
    <n v="25"/>
    <n v="0.19"/>
    <n v="405000"/>
    <s v="SO0963-PD0002"/>
    <s v="Fishing soft lure"/>
    <s v="Fishing Equipment"/>
    <s v="Fishing soft lure"/>
    <n v="25"/>
    <x v="0"/>
  </r>
  <r>
    <s v="SO0963"/>
    <d v="2022-10-20T00:00:00"/>
    <s v="PD0017"/>
    <n v="140"/>
    <n v="0.16"/>
    <n v="311640000"/>
    <s v="SO0963-PD0017"/>
    <s v="Bench Press"/>
    <s v="Gym &amp; Fitness"/>
    <s v="Bench Press"/>
    <n v="140"/>
    <x v="0"/>
  </r>
  <r>
    <s v="SO0963"/>
    <d v="2022-10-20T00:00:00"/>
    <s v="PD0018"/>
    <n v="132"/>
    <n v="0.21"/>
    <n v="55476960"/>
    <s v="SO0963-PD0018"/>
    <s v="Dumbell Set"/>
    <s v="Gym &amp; Fitness"/>
    <s v="Dumbell Set"/>
    <n v="132"/>
    <x v="0"/>
  </r>
  <r>
    <s v="SO0964"/>
    <d v="2022-10-20T00:00:00"/>
    <s v="PD0008"/>
    <n v="131"/>
    <n v="0.24"/>
    <n v="14834440"/>
    <s v="SO0964-PD0008"/>
    <s v="Sunglasses"/>
    <s v="Outdoors Sport"/>
    <s v="Sunglasses"/>
    <n v="131"/>
    <x v="4"/>
  </r>
  <r>
    <s v="SO0964"/>
    <d v="2022-10-20T00:00:00"/>
    <s v="PD0017"/>
    <n v="135"/>
    <n v="7.0000000000000007E-2"/>
    <n v="332707500"/>
    <s v="SO0964-PD0017"/>
    <s v="Bench Press"/>
    <s v="Gym &amp; Fitness"/>
    <s v="Bench Press"/>
    <n v="135"/>
    <x v="4"/>
  </r>
  <r>
    <s v="SO0964"/>
    <d v="2022-10-20T00:00:00"/>
    <s v="PD0009"/>
    <n v="140"/>
    <n v="7.0000000000000007E-2"/>
    <n v="16795800"/>
    <s v="SO0964-PD0009"/>
    <s v="Tracking Pole"/>
    <s v="Hiking &amp; Camping"/>
    <s v="Tracking Pole"/>
    <n v="140"/>
    <x v="4"/>
  </r>
  <r>
    <s v="SO0964"/>
    <d v="2022-10-20T00:00:00"/>
    <s v="PD0002"/>
    <n v="98"/>
    <n v="0.15"/>
    <n v="1666000"/>
    <s v="SO0964-PD0002"/>
    <s v="Fishing soft lure"/>
    <s v="Fishing Equipment"/>
    <s v="Fishing soft lure"/>
    <n v="98"/>
    <x v="4"/>
  </r>
  <r>
    <s v="SO0965"/>
    <d v="2022-10-20T00:00:00"/>
    <s v="PD0018"/>
    <n v="110"/>
    <n v="0.25"/>
    <n v="43890000"/>
    <s v="SO0965-PD0018"/>
    <s v="Dumbell Set"/>
    <s v="Gym &amp; Fitness"/>
    <s v="Dumbell Set"/>
    <n v="110"/>
    <x v="4"/>
  </r>
  <r>
    <s v="SO0965"/>
    <d v="2022-10-20T00:00:00"/>
    <s v="PD0019"/>
    <n v="38"/>
    <n v="0.18"/>
    <n v="79426840"/>
    <s v="SO0965-PD0019"/>
    <s v="Treadmill"/>
    <s v="Gym &amp; Fitness"/>
    <s v="Treadmill"/>
    <n v="38"/>
    <x v="4"/>
  </r>
  <r>
    <s v="SO0966"/>
    <d v="2022-10-21T00:00:00"/>
    <s v="PD0001"/>
    <n v="117"/>
    <n v="0.25"/>
    <n v="21849750"/>
    <s v="SO0966-PD0001"/>
    <s v="1 Set Fishing Equipment"/>
    <s v="Fishing Equipment"/>
    <s v="1 Set Fishing Equipment"/>
    <n v="117"/>
    <x v="1"/>
  </r>
  <r>
    <s v="SO0967"/>
    <d v="2022-10-21T00:00:00"/>
    <s v="PD0014"/>
    <n v="37"/>
    <n v="0.2"/>
    <n v="7903200"/>
    <s v="SO0967-PD0014"/>
    <s v="1 Set Futsalball"/>
    <s v="Futsal"/>
    <s v="1 Set Futsalball"/>
    <n v="37"/>
    <x v="1"/>
  </r>
  <r>
    <s v="SO0967"/>
    <d v="2022-10-21T00:00:00"/>
    <s v="PD0019"/>
    <n v="48"/>
    <n v="0.25"/>
    <n v="91764000"/>
    <s v="SO0967-PD0019"/>
    <s v="Treadmill"/>
    <s v="Gym &amp; Fitness"/>
    <s v="Treadmill"/>
    <n v="48"/>
    <x v="1"/>
  </r>
  <r>
    <s v="SO0967"/>
    <d v="2022-10-21T00:00:00"/>
    <s v="PD0018"/>
    <n v="49"/>
    <n v="0.13"/>
    <n v="22679160"/>
    <s v="SO0967-PD0018"/>
    <s v="Dumbell Set"/>
    <s v="Gym &amp; Fitness"/>
    <s v="Dumbell Set"/>
    <n v="49"/>
    <x v="1"/>
  </r>
  <r>
    <s v="SO0967"/>
    <d v="2022-10-21T00:00:00"/>
    <s v="PD0008"/>
    <n v="78"/>
    <n v="0.08"/>
    <n v="10692240"/>
    <s v="SO0967-PD0008"/>
    <s v="Sunglasses"/>
    <s v="Outdoors Sport"/>
    <s v="Sunglasses"/>
    <n v="78"/>
    <x v="1"/>
  </r>
  <r>
    <s v="SO0968"/>
    <d v="2022-10-22T00:00:00"/>
    <s v="PD0020"/>
    <n v="116"/>
    <n v="0.2"/>
    <n v="29788800"/>
    <s v="SO0968-PD0020"/>
    <s v="Heavy bag"/>
    <s v="Gym &amp; Fitness"/>
    <s v="Heavy bag"/>
    <n v="116"/>
    <x v="4"/>
  </r>
  <r>
    <s v="SO0968"/>
    <d v="2022-10-22T00:00:00"/>
    <s v="PD0014"/>
    <n v="137"/>
    <n v="0.21"/>
    <n v="28897410"/>
    <s v="SO0968-PD0014"/>
    <s v="1 Set Futsalball"/>
    <s v="Futsal"/>
    <s v="1 Set Futsalball"/>
    <n v="137"/>
    <x v="4"/>
  </r>
  <r>
    <s v="SO0968"/>
    <d v="2022-10-22T00:00:00"/>
    <s v="PD0017"/>
    <n v="55"/>
    <n v="0.25"/>
    <n v="109312500"/>
    <s v="SO0968-PD0017"/>
    <s v="Bench Press"/>
    <s v="Gym &amp; Fitness"/>
    <s v="Bench Press"/>
    <n v="55"/>
    <x v="4"/>
  </r>
  <r>
    <s v="SO0968"/>
    <d v="2022-10-22T00:00:00"/>
    <s v="PD0001"/>
    <n v="101"/>
    <n v="0.22"/>
    <n v="19616220"/>
    <s v="SO0968-PD0001"/>
    <s v="1 Set Fishing Equipment"/>
    <s v="Fishing Equipment"/>
    <s v="1 Set Fishing Equipment"/>
    <n v="101"/>
    <x v="4"/>
  </r>
  <r>
    <s v="SO0968"/>
    <d v="2022-10-22T00:00:00"/>
    <s v="PD0016"/>
    <n v="26"/>
    <n v="0.12"/>
    <n v="6108960"/>
    <s v="SO0968-PD0016"/>
    <s v="Pull Up Bar"/>
    <s v="Gym &amp; Fitness"/>
    <s v="Pull Up Bar"/>
    <n v="26"/>
    <x v="4"/>
  </r>
  <r>
    <s v="SO0968"/>
    <d v="2022-10-22T00:00:00"/>
    <s v="PD0012"/>
    <n v="110"/>
    <n v="0.08"/>
    <n v="570666800"/>
    <s v="SO0968-PD0012"/>
    <s v="Road Bike"/>
    <s v="Bicycle"/>
    <s v="Road Bike"/>
    <n v="110"/>
    <x v="4"/>
  </r>
  <r>
    <s v="SO0969"/>
    <d v="2022-10-23T00:00:00"/>
    <s v="PD0005"/>
    <n v="50"/>
    <n v="0.19"/>
    <n v="88897500"/>
    <s v="SO0969-PD0005"/>
    <s v="Stick Golf Wedge"/>
    <s v="Golf"/>
    <s v="Stick Golf Wedge"/>
    <n v="50"/>
    <x v="3"/>
  </r>
  <r>
    <s v="SO0969"/>
    <d v="2022-10-23T00:00:00"/>
    <s v="PD0013"/>
    <n v="112"/>
    <n v="0.13"/>
    <n v="46673760"/>
    <s v="SO0969-PD0013"/>
    <s v="1 Set Basketball"/>
    <s v="Basketball"/>
    <s v="1 Set Basketball"/>
    <n v="112"/>
    <x v="3"/>
  </r>
  <r>
    <s v="SO0970"/>
    <d v="2022-10-25T00:00:00"/>
    <s v="PD0011"/>
    <n v="139"/>
    <n v="0.21"/>
    <n v="259041790"/>
    <s v="SO0970-PD0011"/>
    <s v="Mountain Bike"/>
    <s v="Bicycle"/>
    <s v="Mountain Bike"/>
    <n v="139"/>
    <x v="0"/>
  </r>
  <r>
    <s v="SO0970"/>
    <d v="2022-10-25T00:00:00"/>
    <s v="PD0014"/>
    <n v="135"/>
    <n v="0.24"/>
    <n v="27394200"/>
    <s v="SO0970-PD0014"/>
    <s v="1 Set Futsalball"/>
    <s v="Futsal"/>
    <s v="1 Set Futsalball"/>
    <n v="135"/>
    <x v="0"/>
  </r>
  <r>
    <s v="SO0970"/>
    <d v="2022-10-25T00:00:00"/>
    <s v="PD0013"/>
    <n v="72"/>
    <n v="0.12"/>
    <n v="30349440"/>
    <s v="SO0970-PD0013"/>
    <s v="1 Set Basketball"/>
    <s v="Basketball"/>
    <s v="1 Set Basketball"/>
    <n v="72"/>
    <x v="0"/>
  </r>
  <r>
    <s v="SO0971"/>
    <d v="2022-10-25T00:00:00"/>
    <s v="PD0011"/>
    <n v="27"/>
    <n v="0.12"/>
    <n v="56049840"/>
    <s v="SO0971-PD0011"/>
    <s v="Mountain Bike"/>
    <s v="Bicycle"/>
    <s v="Mountain Bike"/>
    <n v="27"/>
    <x v="0"/>
  </r>
  <r>
    <s v="SO0971"/>
    <d v="2022-10-25T00:00:00"/>
    <s v="PD0012"/>
    <n v="30"/>
    <n v="0.23"/>
    <n v="130260900"/>
    <s v="SO0971-PD0012"/>
    <s v="Road Bike"/>
    <s v="Bicycle"/>
    <s v="Road Bike"/>
    <n v="30"/>
    <x v="0"/>
  </r>
  <r>
    <s v="SO0971"/>
    <d v="2022-10-25T00:00:00"/>
    <s v="PD0020"/>
    <n v="33"/>
    <n v="0.23"/>
    <n v="8156610"/>
    <s v="SO0971-PD0020"/>
    <s v="Heavy bag"/>
    <s v="Gym &amp; Fitness"/>
    <s v="Heavy bag"/>
    <n v="33"/>
    <x v="0"/>
  </r>
  <r>
    <s v="SO0972"/>
    <d v="2022-10-26T00:00:00"/>
    <s v="PD0012"/>
    <n v="72"/>
    <n v="0.23"/>
    <n v="312626160"/>
    <s v="SO0972-PD0012"/>
    <s v="Road Bike"/>
    <s v="Bicycle"/>
    <s v="Road Bike"/>
    <n v="72"/>
    <x v="0"/>
  </r>
  <r>
    <s v="SO0972"/>
    <d v="2022-10-26T00:00:00"/>
    <s v="PD0002"/>
    <n v="87"/>
    <n v="0.19"/>
    <n v="1409400"/>
    <s v="SO0972-PD0002"/>
    <s v="Fishing soft lure"/>
    <s v="Fishing Equipment"/>
    <s v="Fishing soft lure"/>
    <n v="87"/>
    <x v="0"/>
  </r>
  <r>
    <s v="SO0973"/>
    <d v="2022-10-27T00:00:00"/>
    <s v="PD0011"/>
    <n v="66"/>
    <n v="0.17"/>
    <n v="129226020"/>
    <s v="SO0973-PD0011"/>
    <s v="Mountain Bike"/>
    <s v="Bicycle"/>
    <s v="Mountain Bike"/>
    <n v="66"/>
    <x v="0"/>
  </r>
  <r>
    <s v="SO0973"/>
    <d v="2022-10-27T00:00:00"/>
    <s v="PD0013"/>
    <n v="58"/>
    <n v="0.16"/>
    <n v="23336880"/>
    <s v="SO0973-PD0013"/>
    <s v="1 Set Basketball"/>
    <s v="Basketball"/>
    <s v="1 Set Basketball"/>
    <n v="58"/>
    <x v="0"/>
  </r>
  <r>
    <s v="SO0974"/>
    <d v="2022-10-27T00:00:00"/>
    <s v="PD0011"/>
    <n v="90"/>
    <n v="0.1"/>
    <n v="191079000"/>
    <s v="SO0974-PD0011"/>
    <s v="Mountain Bike"/>
    <s v="Bicycle"/>
    <s v="Mountain Bike"/>
    <n v="90"/>
    <x v="1"/>
  </r>
  <r>
    <s v="SO0975"/>
    <d v="2022-10-27T00:00:00"/>
    <s v="PD0017"/>
    <n v="29"/>
    <n v="0.09"/>
    <n v="69933500"/>
    <s v="SO0975-PD0017"/>
    <s v="Bench Press"/>
    <s v="Gym &amp; Fitness"/>
    <s v="Bench Press"/>
    <n v="29"/>
    <x v="2"/>
  </r>
  <r>
    <s v="SO0976"/>
    <d v="2022-10-28T00:00:00"/>
    <s v="PD0011"/>
    <n v="54"/>
    <n v="0.05"/>
    <n v="121016700"/>
    <s v="SO0976-PD0011"/>
    <s v="Mountain Bike"/>
    <s v="Bicycle"/>
    <s v="Mountain Bike"/>
    <n v="54"/>
    <x v="4"/>
  </r>
  <r>
    <s v="SO0976"/>
    <d v="2022-10-28T00:00:00"/>
    <s v="PD0005"/>
    <n v="27"/>
    <n v="0.1"/>
    <n v="53338500"/>
    <s v="SO0976-PD0005"/>
    <s v="Stick Golf Wedge"/>
    <s v="Golf"/>
    <s v="Stick Golf Wedge"/>
    <n v="27"/>
    <x v="4"/>
  </r>
  <r>
    <s v="SO0976"/>
    <d v="2022-10-28T00:00:00"/>
    <s v="PD0013"/>
    <n v="143"/>
    <n v="0.19"/>
    <n v="55482570"/>
    <s v="SO0976-PD0013"/>
    <s v="1 Set Basketball"/>
    <s v="Basketball"/>
    <s v="1 Set Basketball"/>
    <n v="143"/>
    <x v="4"/>
  </r>
  <r>
    <s v="SO0977"/>
    <d v="2022-10-29T00:00:00"/>
    <s v="PD0017"/>
    <n v="60"/>
    <n v="0.21"/>
    <n v="125610000"/>
    <s v="SO0977-PD0017"/>
    <s v="Bench Press"/>
    <s v="Gym &amp; Fitness"/>
    <s v="Bench Press"/>
    <n v="60"/>
    <x v="4"/>
  </r>
  <r>
    <s v="SO0977"/>
    <d v="2022-10-29T00:00:00"/>
    <s v="PD0005"/>
    <n v="114"/>
    <n v="0.12"/>
    <n v="220202400"/>
    <s v="SO0977-PD0005"/>
    <s v="Stick Golf Wedge"/>
    <s v="Golf"/>
    <s v="Stick Golf Wedge"/>
    <n v="114"/>
    <x v="4"/>
  </r>
  <r>
    <s v="SO0977"/>
    <d v="2022-10-29T00:00:00"/>
    <s v="PD0003"/>
    <n v="111"/>
    <n v="0.08"/>
    <n v="95073720"/>
    <s v="SO0977-PD0003"/>
    <s v="Stick Billiard"/>
    <s v="Billiard"/>
    <s v="Stick Billiard"/>
    <n v="111"/>
    <x v="4"/>
  </r>
  <r>
    <s v="SO0977"/>
    <d v="2022-10-29T00:00:00"/>
    <s v="PD0012"/>
    <n v="134"/>
    <n v="0.14000000000000001"/>
    <n v="649838360"/>
    <s v="SO0977-PD0012"/>
    <s v="Road Bike"/>
    <s v="Bicycle"/>
    <s v="Road Bike"/>
    <n v="134"/>
    <x v="4"/>
  </r>
  <r>
    <s v="SO0977"/>
    <d v="2022-10-29T00:00:00"/>
    <s v="PD0020"/>
    <n v="149"/>
    <n v="0.15"/>
    <n v="40654650"/>
    <s v="SO0977-PD0020"/>
    <s v="Heavy bag"/>
    <s v="Gym &amp; Fitness"/>
    <s v="Heavy bag"/>
    <n v="149"/>
    <x v="4"/>
  </r>
  <r>
    <s v="SO0977"/>
    <d v="2022-10-29T00:00:00"/>
    <s v="PD0018"/>
    <n v="69"/>
    <n v="0.16"/>
    <n v="30834720"/>
    <s v="SO0977-PD0018"/>
    <s v="Dumbell Set"/>
    <s v="Gym &amp; Fitness"/>
    <s v="Dumbell Set"/>
    <n v="69"/>
    <x v="4"/>
  </r>
  <r>
    <s v="SO0978"/>
    <d v="2022-10-29T00:00:00"/>
    <s v="PD0007"/>
    <n v="60"/>
    <n v="0.13"/>
    <n v="167040000"/>
    <s v="SO0978-PD0007"/>
    <s v="Stick Golf Bag"/>
    <s v="Golf"/>
    <s v="Stick Golf Bag"/>
    <n v="60"/>
    <x v="2"/>
  </r>
  <r>
    <s v="SO0978"/>
    <d v="2022-10-29T00:00:00"/>
    <s v="PD0014"/>
    <n v="126"/>
    <n v="0.14000000000000001"/>
    <n v="28932120"/>
    <s v="SO0978-PD0014"/>
    <s v="1 Set Futsalball"/>
    <s v="Futsal"/>
    <s v="1 Set Futsalball"/>
    <n v="126"/>
    <x v="2"/>
  </r>
  <r>
    <s v="SO0978"/>
    <d v="2022-10-29T00:00:00"/>
    <s v="PD0001"/>
    <n v="37"/>
    <n v="0.14000000000000001"/>
    <n v="7923180"/>
    <s v="SO0978-PD0001"/>
    <s v="1 Set Fishing Equipment"/>
    <s v="Fishing Equipment"/>
    <s v="1 Set Fishing Equipment"/>
    <n v="37"/>
    <x v="2"/>
  </r>
  <r>
    <s v="SO0979"/>
    <d v="2022-10-31T00:00:00"/>
    <s v="PD0006"/>
    <n v="72"/>
    <n v="0.22"/>
    <n v="11737440"/>
    <s v="SO0979-PD0006"/>
    <s v="1 set Golf Ball"/>
    <s v="Golf"/>
    <s v="1 set Golf Ball"/>
    <n v="72"/>
    <x v="4"/>
  </r>
  <r>
    <s v="SO0979"/>
    <d v="2022-10-31T00:00:00"/>
    <s v="PD0009"/>
    <n v="103"/>
    <n v="0.18"/>
    <n v="10895340"/>
    <s v="SO0979-PD0009"/>
    <s v="Tracking Pole"/>
    <s v="Hiking &amp; Camping"/>
    <s v="Tracking Pole"/>
    <n v="103"/>
    <x v="4"/>
  </r>
  <r>
    <s v="SO0979"/>
    <d v="2022-10-31T00:00:00"/>
    <s v="PD0010"/>
    <n v="27"/>
    <n v="0.13"/>
    <n v="7634250"/>
    <s v="SO0979-PD0010"/>
    <s v="Hiking Shoes"/>
    <s v="Hiking &amp; Camping"/>
    <s v="Hiking Shoes"/>
    <n v="27"/>
    <x v="4"/>
  </r>
  <r>
    <s v="SO0980"/>
    <d v="2022-10-31T00:00:00"/>
    <s v="PD0017"/>
    <n v="87"/>
    <n v="0.15"/>
    <n v="195967500"/>
    <s v="SO0980-PD0017"/>
    <s v="Bench Press"/>
    <s v="Gym &amp; Fitness"/>
    <s v="Bench Press"/>
    <n v="87"/>
    <x v="1"/>
  </r>
  <r>
    <s v="SO0980"/>
    <d v="2022-10-31T00:00:00"/>
    <s v="PD0005"/>
    <n v="68"/>
    <n v="0.17"/>
    <n v="123885800"/>
    <s v="SO0980-PD0005"/>
    <s v="Stick Golf Wedge"/>
    <s v="Golf"/>
    <s v="Stick Golf Wedge"/>
    <n v="68"/>
    <x v="1"/>
  </r>
  <r>
    <s v="SO0980"/>
    <d v="2022-10-31T00:00:00"/>
    <s v="PD0018"/>
    <n v="74"/>
    <n v="7.0000000000000007E-2"/>
    <n v="36612240"/>
    <s v="SO0980-PD0018"/>
    <s v="Dumbell Set"/>
    <s v="Gym &amp; Fitness"/>
    <s v="Dumbell Set"/>
    <n v="74"/>
    <x v="1"/>
  </r>
  <r>
    <s v="SO0980"/>
    <d v="2022-10-31T00:00:00"/>
    <s v="PD0002"/>
    <n v="61"/>
    <n v="0.12"/>
    <n v="1073600"/>
    <s v="SO0980-PD0002"/>
    <s v="Fishing soft lure"/>
    <s v="Fishing Equipment"/>
    <s v="Fishing soft lure"/>
    <n v="61"/>
    <x v="1"/>
  </r>
  <r>
    <s v="SO0981"/>
    <d v="2022-11-01T00:00:00"/>
    <s v="PD0010"/>
    <n v="87"/>
    <n v="0.12"/>
    <n v="24882000"/>
    <s v="SO0981-PD0010"/>
    <s v="Hiking Shoes"/>
    <s v="Hiking &amp; Camping"/>
    <s v="Hiking Shoes"/>
    <n v="87"/>
    <x v="1"/>
  </r>
  <r>
    <s v="SO0981"/>
    <d v="2022-11-01T00:00:00"/>
    <s v="PD0003"/>
    <n v="105"/>
    <n v="0.05"/>
    <n v="92867250"/>
    <s v="SO0981-PD0003"/>
    <s v="Stick Billiard"/>
    <s v="Billiard"/>
    <s v="Stick Billiard"/>
    <n v="105"/>
    <x v="1"/>
  </r>
  <r>
    <s v="SO0981"/>
    <d v="2022-11-01T00:00:00"/>
    <s v="PD0020"/>
    <n v="148"/>
    <n v="0.06"/>
    <n v="44657520"/>
    <s v="SO0981-PD0020"/>
    <s v="Heavy bag"/>
    <s v="Gym &amp; Fitness"/>
    <s v="Heavy bag"/>
    <n v="148"/>
    <x v="1"/>
  </r>
  <r>
    <s v="SO0981"/>
    <d v="2022-11-01T00:00:00"/>
    <s v="PD0005"/>
    <n v="92"/>
    <n v="0.15"/>
    <n v="171649000"/>
    <s v="SO0981-PD0005"/>
    <s v="Stick Golf Wedge"/>
    <s v="Golf"/>
    <s v="Stick Golf Wedge"/>
    <n v="92"/>
    <x v="1"/>
  </r>
  <r>
    <s v="SO0981"/>
    <d v="2022-11-01T00:00:00"/>
    <s v="PD0007"/>
    <n v="145"/>
    <n v="0.13"/>
    <n v="403680000"/>
    <s v="SO0981-PD0007"/>
    <s v="Stick Golf Bag"/>
    <s v="Golf"/>
    <s v="Stick Golf Bag"/>
    <n v="145"/>
    <x v="1"/>
  </r>
  <r>
    <s v="SO0982"/>
    <d v="2022-11-01T00:00:00"/>
    <s v="PD0008"/>
    <n v="84"/>
    <n v="0.08"/>
    <n v="11514720"/>
    <s v="SO0982-PD0008"/>
    <s v="Sunglasses"/>
    <s v="Outdoors Sport"/>
    <s v="Sunglasses"/>
    <n v="84"/>
    <x v="0"/>
  </r>
  <r>
    <s v="SO0982"/>
    <d v="2022-11-01T00:00:00"/>
    <s v="PD0017"/>
    <n v="72"/>
    <n v="0.06"/>
    <n v="179352000"/>
    <s v="SO0982-PD0017"/>
    <s v="Bench Press"/>
    <s v="Gym &amp; Fitness"/>
    <s v="Bench Press"/>
    <n v="72"/>
    <x v="0"/>
  </r>
  <r>
    <s v="SO0982"/>
    <d v="2022-11-01T00:00:00"/>
    <s v="PD0010"/>
    <n v="81"/>
    <n v="0.06"/>
    <n v="24745500"/>
    <s v="SO0982-PD0010"/>
    <s v="Hiking Shoes"/>
    <s v="Hiking &amp; Camping"/>
    <s v="Hiking Shoes"/>
    <n v="81"/>
    <x v="0"/>
  </r>
  <r>
    <s v="SO0982"/>
    <d v="2022-11-01T00:00:00"/>
    <s v="PD0016"/>
    <n v="130"/>
    <n v="0.09"/>
    <n v="31586100"/>
    <s v="SO0982-PD0016"/>
    <s v="Pull Up Bar"/>
    <s v="Gym &amp; Fitness"/>
    <s v="Pull Up Bar"/>
    <n v="130"/>
    <x v="0"/>
  </r>
  <r>
    <s v="SO0982"/>
    <d v="2022-11-01T00:00:00"/>
    <s v="PD0011"/>
    <n v="92"/>
    <n v="0.14000000000000001"/>
    <n v="186644080"/>
    <s v="SO0982-PD0011"/>
    <s v="Mountain Bike"/>
    <s v="Bicycle"/>
    <s v="Mountain Bike"/>
    <n v="92"/>
    <x v="0"/>
  </r>
  <r>
    <s v="SO0982"/>
    <d v="2022-11-01T00:00:00"/>
    <s v="PD0001"/>
    <n v="117"/>
    <n v="0.05"/>
    <n v="27676350"/>
    <s v="SO0982-PD0001"/>
    <s v="1 Set Fishing Equipment"/>
    <s v="Fishing Equipment"/>
    <s v="1 Set Fishing Equipment"/>
    <n v="117"/>
    <x v="0"/>
  </r>
  <r>
    <s v="SO0983"/>
    <d v="2022-11-01T00:00:00"/>
    <s v="PD0011"/>
    <n v="90"/>
    <n v="0.06"/>
    <n v="199571400"/>
    <s v="SO0983-PD0011"/>
    <s v="Mountain Bike"/>
    <s v="Bicycle"/>
    <s v="Mountain Bike"/>
    <n v="90"/>
    <x v="0"/>
  </r>
  <r>
    <s v="SO0983"/>
    <d v="2022-11-01T00:00:00"/>
    <s v="PD0003"/>
    <n v="83"/>
    <n v="0.11"/>
    <n v="68772970"/>
    <s v="SO0983-PD0003"/>
    <s v="Stick Billiard"/>
    <s v="Billiard"/>
    <s v="Stick Billiard"/>
    <n v="83"/>
    <x v="0"/>
  </r>
  <r>
    <s v="SO0983"/>
    <d v="2022-11-01T00:00:00"/>
    <s v="PD0007"/>
    <n v="46"/>
    <n v="0.17"/>
    <n v="122176000"/>
    <s v="SO0983-PD0007"/>
    <s v="Stick Golf Bag"/>
    <s v="Golf"/>
    <s v="Stick Golf Bag"/>
    <n v="46"/>
    <x v="0"/>
  </r>
  <r>
    <s v="SO0984"/>
    <d v="2022-11-03T00:00:00"/>
    <s v="PD0010"/>
    <n v="84"/>
    <n v="0.21"/>
    <n v="21567000"/>
    <s v="SO0984-PD0010"/>
    <s v="Hiking Shoes"/>
    <s v="Hiking &amp; Camping"/>
    <s v="Hiking Shoes"/>
    <n v="84"/>
    <x v="4"/>
  </r>
  <r>
    <s v="SO0984"/>
    <d v="2022-11-03T00:00:00"/>
    <s v="PD0003"/>
    <n v="110"/>
    <n v="0.17"/>
    <n v="85000300"/>
    <s v="SO0984-PD0003"/>
    <s v="Stick Billiard"/>
    <s v="Billiard"/>
    <s v="Stick Billiard"/>
    <n v="110"/>
    <x v="4"/>
  </r>
  <r>
    <s v="SO0984"/>
    <d v="2022-11-03T00:00:00"/>
    <s v="PD0012"/>
    <n v="28"/>
    <n v="0.08"/>
    <n v="145260640"/>
    <s v="SO0984-PD0012"/>
    <s v="Road Bike"/>
    <s v="Bicycle"/>
    <s v="Road Bike"/>
    <n v="28"/>
    <x v="4"/>
  </r>
  <r>
    <s v="SO0984"/>
    <d v="2022-11-03T00:00:00"/>
    <s v="PD0001"/>
    <n v="42"/>
    <n v="0.09"/>
    <n v="9516780"/>
    <s v="SO0984-PD0001"/>
    <s v="1 Set Fishing Equipment"/>
    <s v="Fishing Equipment"/>
    <s v="1 Set Fishing Equipment"/>
    <n v="42"/>
    <x v="4"/>
  </r>
  <r>
    <s v="SO0985"/>
    <d v="2022-11-03T00:00:00"/>
    <s v="PD0002"/>
    <n v="148"/>
    <n v="0.13"/>
    <n v="2575200"/>
    <s v="SO0985-PD0002"/>
    <s v="Fishing soft lure"/>
    <s v="Fishing Equipment"/>
    <s v="Fishing soft lure"/>
    <n v="148"/>
    <x v="0"/>
  </r>
  <r>
    <s v="SO0985"/>
    <d v="2022-11-03T00:00:00"/>
    <s v="PD0006"/>
    <n v="81"/>
    <n v="0.14000000000000001"/>
    <n v="14558940"/>
    <s v="SO0985-PD0006"/>
    <s v="1 set Golf Ball"/>
    <s v="Golf"/>
    <s v="1 set Golf Ball"/>
    <n v="81"/>
    <x v="0"/>
  </r>
  <r>
    <s v="SO0986"/>
    <d v="2022-11-04T00:00:00"/>
    <s v="PD0019"/>
    <n v="59"/>
    <n v="0.23"/>
    <n v="115801070"/>
    <s v="SO0986-PD0019"/>
    <s v="Treadmill"/>
    <s v="Gym &amp; Fitness"/>
    <s v="Treadmill"/>
    <n v="59"/>
    <x v="4"/>
  </r>
  <r>
    <s v="SO0986"/>
    <d v="2022-11-04T00:00:00"/>
    <s v="PD0020"/>
    <n v="137"/>
    <n v="0.14000000000000001"/>
    <n v="37820220"/>
    <s v="SO0986-PD0020"/>
    <s v="Heavy bag"/>
    <s v="Gym &amp; Fitness"/>
    <s v="Heavy bag"/>
    <n v="137"/>
    <x v="4"/>
  </r>
  <r>
    <s v="SO0987"/>
    <d v="2022-11-04T00:00:00"/>
    <s v="PD0015"/>
    <n v="122"/>
    <n v="0.15"/>
    <n v="14092830"/>
    <s v="SO0987-PD0015"/>
    <s v="Abs Roller"/>
    <s v="Gym &amp; Fitness"/>
    <s v="Abs Roller"/>
    <n v="122"/>
    <x v="0"/>
  </r>
  <r>
    <s v="SO0987"/>
    <d v="2022-11-04T00:00:00"/>
    <s v="PD0011"/>
    <n v="114"/>
    <n v="0.14000000000000001"/>
    <n v="231276360"/>
    <s v="SO0987-PD0011"/>
    <s v="Mountain Bike"/>
    <s v="Bicycle"/>
    <s v="Mountain Bike"/>
    <n v="114"/>
    <x v="0"/>
  </r>
  <r>
    <s v="SO0988"/>
    <d v="2022-11-05T00:00:00"/>
    <s v="PD0001"/>
    <n v="99"/>
    <n v="0.18"/>
    <n v="20213820"/>
    <s v="SO0988-PD0001"/>
    <s v="1 Set Fishing Equipment"/>
    <s v="Fishing Equipment"/>
    <s v="1 Set Fishing Equipment"/>
    <n v="99"/>
    <x v="1"/>
  </r>
  <r>
    <s v="SO0988"/>
    <d v="2022-11-05T00:00:00"/>
    <s v="PD0018"/>
    <n v="99"/>
    <n v="0.14000000000000001"/>
    <n v="45294480"/>
    <s v="SO0988-PD0018"/>
    <s v="Dumbell Set"/>
    <s v="Gym &amp; Fitness"/>
    <s v="Dumbell Set"/>
    <n v="99"/>
    <x v="1"/>
  </r>
  <r>
    <s v="SO0988"/>
    <d v="2022-11-05T00:00:00"/>
    <s v="PD0013"/>
    <n v="89"/>
    <n v="0.06"/>
    <n v="40073140"/>
    <s v="SO0988-PD0013"/>
    <s v="1 Set Basketball"/>
    <s v="Basketball"/>
    <s v="1 Set Basketball"/>
    <n v="89"/>
    <x v="1"/>
  </r>
  <r>
    <s v="SO0989"/>
    <d v="2022-11-05T00:00:00"/>
    <s v="PD0004"/>
    <n v="35"/>
    <n v="0.25"/>
    <n v="5775000"/>
    <s v="SO0989-PD0004"/>
    <s v="Stick Billiard Bag"/>
    <s v="Billiard"/>
    <s v="Stick Billiard Bag"/>
    <n v="35"/>
    <x v="1"/>
  </r>
  <r>
    <s v="SO0990"/>
    <d v="2022-11-05T00:00:00"/>
    <s v="PD0010"/>
    <n v="27"/>
    <n v="0.13"/>
    <n v="7634250"/>
    <s v="SO0990-PD0010"/>
    <s v="Hiking Shoes"/>
    <s v="Hiking &amp; Camping"/>
    <s v="Hiking Shoes"/>
    <n v="27"/>
    <x v="4"/>
  </r>
  <r>
    <s v="SO0991"/>
    <d v="2022-11-09T00:00:00"/>
    <s v="PD0010"/>
    <n v="63"/>
    <n v="0.1"/>
    <n v="18427500"/>
    <s v="SO0991-PD0010"/>
    <s v="Hiking Shoes"/>
    <s v="Hiking &amp; Camping"/>
    <s v="Hiking Shoes"/>
    <n v="63"/>
    <x v="4"/>
  </r>
  <r>
    <s v="SO0992"/>
    <d v="2022-11-10T00:00:00"/>
    <s v="PD0003"/>
    <n v="92"/>
    <n v="7.0000000000000007E-2"/>
    <n v="79656360"/>
    <s v="SO0992-PD0003"/>
    <s v="Stick Billiard"/>
    <s v="Billiard"/>
    <s v="Stick Billiard"/>
    <n v="92"/>
    <x v="1"/>
  </r>
  <r>
    <s v="SO0992"/>
    <d v="2022-11-10T00:00:00"/>
    <s v="PD0011"/>
    <n v="57"/>
    <n v="0.23"/>
    <n v="103536510"/>
    <s v="SO0992-PD0011"/>
    <s v="Mountain Bike"/>
    <s v="Bicycle"/>
    <s v="Mountain Bike"/>
    <n v="57"/>
    <x v="1"/>
  </r>
  <r>
    <s v="SO0992"/>
    <d v="2022-11-10T00:00:00"/>
    <s v="PD0014"/>
    <n v="68"/>
    <n v="0.11"/>
    <n v="16158840"/>
    <s v="SO0992-PD0014"/>
    <s v="1 Set Futsalball"/>
    <s v="Futsal"/>
    <s v="1 Set Futsalball"/>
    <n v="68"/>
    <x v="1"/>
  </r>
  <r>
    <s v="SO0993"/>
    <d v="2022-11-12T00:00:00"/>
    <s v="PD0020"/>
    <n v="108"/>
    <n v="0.24"/>
    <n v="26347680"/>
    <s v="SO0993-PD0020"/>
    <s v="Heavy bag"/>
    <s v="Gym &amp; Fitness"/>
    <s v="Heavy bag"/>
    <n v="108"/>
    <x v="1"/>
  </r>
  <r>
    <s v="SO0993"/>
    <d v="2022-11-12T00:00:00"/>
    <s v="PD0010"/>
    <n v="90"/>
    <n v="7.0000000000000007E-2"/>
    <n v="27202500"/>
    <s v="SO0993-PD0010"/>
    <s v="Hiking Shoes"/>
    <s v="Hiking &amp; Camping"/>
    <s v="Hiking Shoes"/>
    <n v="90"/>
    <x v="1"/>
  </r>
  <r>
    <s v="SO0993"/>
    <d v="2022-11-12T00:00:00"/>
    <s v="PD0012"/>
    <n v="73"/>
    <n v="0.06"/>
    <n v="386948180"/>
    <s v="SO0993-PD0012"/>
    <s v="Road Bike"/>
    <s v="Bicycle"/>
    <s v="Road Bike"/>
    <n v="73"/>
    <x v="1"/>
  </r>
  <r>
    <s v="SO0993"/>
    <d v="2022-11-12T00:00:00"/>
    <s v="PD0002"/>
    <n v="53"/>
    <n v="0.25"/>
    <n v="795000"/>
    <s v="SO0993-PD0002"/>
    <s v="Fishing soft lure"/>
    <s v="Fishing Equipment"/>
    <s v="Fishing soft lure"/>
    <n v="53"/>
    <x v="1"/>
  </r>
  <r>
    <s v="SO0994"/>
    <d v="2022-11-12T00:00:00"/>
    <s v="PD0014"/>
    <n v="96"/>
    <n v="0.06"/>
    <n v="24094080"/>
    <s v="SO0994-PD0014"/>
    <s v="1 Set Futsalball"/>
    <s v="Futsal"/>
    <s v="1 Set Futsalball"/>
    <n v="96"/>
    <x v="4"/>
  </r>
  <r>
    <s v="SO0994"/>
    <d v="2022-11-12T00:00:00"/>
    <s v="PD0013"/>
    <n v="142"/>
    <n v="0.2"/>
    <n v="54414400"/>
    <s v="SO0994-PD0013"/>
    <s v="1 Set Basketball"/>
    <s v="Basketball"/>
    <s v="1 Set Basketball"/>
    <n v="142"/>
    <x v="4"/>
  </r>
  <r>
    <s v="SO0994"/>
    <d v="2022-11-12T00:00:00"/>
    <s v="PD0019"/>
    <n v="50"/>
    <n v="0.23"/>
    <n v="98136500"/>
    <s v="SO0994-PD0019"/>
    <s v="Treadmill"/>
    <s v="Gym &amp; Fitness"/>
    <s v="Treadmill"/>
    <n v="50"/>
    <x v="4"/>
  </r>
  <r>
    <s v="SO0995"/>
    <d v="2022-11-12T00:00:00"/>
    <s v="PD0015"/>
    <n v="66"/>
    <n v="0.17"/>
    <n v="7444602"/>
    <s v="SO0995-PD0015"/>
    <s v="Abs Roller"/>
    <s v="Gym &amp; Fitness"/>
    <s v="Abs Roller"/>
    <n v="66"/>
    <x v="2"/>
  </r>
  <r>
    <s v="SO0995"/>
    <d v="2022-11-12T00:00:00"/>
    <s v="PD0006"/>
    <n v="61"/>
    <n v="0.15"/>
    <n v="10836650"/>
    <s v="SO0995-PD0006"/>
    <s v="1 set Golf Ball"/>
    <s v="Golf"/>
    <s v="1 set Golf Ball"/>
    <n v="61"/>
    <x v="2"/>
  </r>
  <r>
    <s v="SO0996"/>
    <d v="2022-11-15T00:00:00"/>
    <s v="PD0006"/>
    <n v="50"/>
    <n v="0.21"/>
    <n v="8255500"/>
    <s v="SO0996-PD0006"/>
    <s v="1 set Golf Ball"/>
    <s v="Golf"/>
    <s v="1 set Golf Ball"/>
    <n v="50"/>
    <x v="0"/>
  </r>
  <r>
    <s v="SO0996"/>
    <d v="2022-11-15T00:00:00"/>
    <s v="PD0007"/>
    <n v="148"/>
    <n v="0.18"/>
    <n v="388352000"/>
    <s v="SO0996-PD0007"/>
    <s v="Stick Golf Bag"/>
    <s v="Golf"/>
    <s v="Stick Golf Bag"/>
    <n v="148"/>
    <x v="0"/>
  </r>
  <r>
    <s v="SO0997"/>
    <d v="2022-11-15T00:00:00"/>
    <s v="PD0014"/>
    <n v="107"/>
    <n v="0.23"/>
    <n v="21998130"/>
    <s v="SO0997-PD0014"/>
    <s v="1 Set Futsalball"/>
    <s v="Futsal"/>
    <s v="1 Set Futsalball"/>
    <n v="107"/>
    <x v="2"/>
  </r>
  <r>
    <s v="SO0997"/>
    <d v="2022-11-15T00:00:00"/>
    <s v="PD0017"/>
    <n v="101"/>
    <n v="0.23"/>
    <n v="206090500"/>
    <s v="SO0997-PD0017"/>
    <s v="Bench Press"/>
    <s v="Gym &amp; Fitness"/>
    <s v="Bench Press"/>
    <n v="101"/>
    <x v="2"/>
  </r>
  <r>
    <s v="SO0998"/>
    <d v="2022-11-16T00:00:00"/>
    <s v="PD0017"/>
    <n v="102"/>
    <n v="0.09"/>
    <n v="245973000"/>
    <s v="SO0998-PD0017"/>
    <s v="Bench Press"/>
    <s v="Gym &amp; Fitness"/>
    <s v="Bench Press"/>
    <n v="102"/>
    <x v="2"/>
  </r>
  <r>
    <s v="SO0998"/>
    <d v="2022-11-16T00:00:00"/>
    <s v="PD0006"/>
    <n v="147"/>
    <n v="0.11"/>
    <n v="27343470"/>
    <s v="SO0998-PD0006"/>
    <s v="1 set Golf Ball"/>
    <s v="Golf"/>
    <s v="1 set Golf Ball"/>
    <n v="147"/>
    <x v="2"/>
  </r>
  <r>
    <s v="SO0998"/>
    <d v="2022-11-16T00:00:00"/>
    <s v="PD0011"/>
    <n v="143"/>
    <n v="0.25"/>
    <n v="253002750"/>
    <s v="SO0998-PD0011"/>
    <s v="Mountain Bike"/>
    <s v="Bicycle"/>
    <s v="Mountain Bike"/>
    <n v="143"/>
    <x v="2"/>
  </r>
  <r>
    <s v="SO0998"/>
    <d v="2022-11-16T00:00:00"/>
    <s v="PD0015"/>
    <n v="147"/>
    <n v="0.13"/>
    <n v="17380251"/>
    <s v="SO0998-PD0015"/>
    <s v="Abs Roller"/>
    <s v="Gym &amp; Fitness"/>
    <s v="Abs Roller"/>
    <n v="147"/>
    <x v="2"/>
  </r>
  <r>
    <s v="SO0999"/>
    <d v="2022-11-16T00:00:00"/>
    <s v="PD0017"/>
    <n v="114"/>
    <n v="0.22"/>
    <n v="235638000"/>
    <s v="SO0999-PD0017"/>
    <s v="Bench Press"/>
    <s v="Gym &amp; Fitness"/>
    <s v="Bench Press"/>
    <n v="114"/>
    <x v="4"/>
  </r>
  <r>
    <s v="SO0999"/>
    <d v="2022-11-16T00:00:00"/>
    <s v="PD0012"/>
    <n v="106"/>
    <n v="0.22"/>
    <n v="466232520"/>
    <s v="SO0999-PD0012"/>
    <s v="Road Bike"/>
    <s v="Bicycle"/>
    <s v="Road Bike"/>
    <n v="106"/>
    <x v="4"/>
  </r>
  <r>
    <s v="SO0999"/>
    <d v="2022-11-16T00:00:00"/>
    <s v="PD0007"/>
    <n v="59"/>
    <n v="0.23"/>
    <n v="145376000"/>
    <s v="SO0999-PD0007"/>
    <s v="Stick Golf Bag"/>
    <s v="Golf"/>
    <s v="Stick Golf Bag"/>
    <n v="59"/>
    <x v="4"/>
  </r>
  <r>
    <s v="SO0999"/>
    <d v="2022-11-16T00:00:00"/>
    <s v="PD0002"/>
    <n v="99"/>
    <n v="0.22"/>
    <n v="1544400"/>
    <s v="SO0999-PD0002"/>
    <s v="Fishing soft lure"/>
    <s v="Fishing Equipment"/>
    <s v="Fishing soft lure"/>
    <n v="99"/>
    <x v="4"/>
  </r>
  <r>
    <s v="SO1000"/>
    <d v="2022-11-18T00:00:00"/>
    <s v="PD0016"/>
    <n v="127"/>
    <n v="0.24"/>
    <n v="25770840"/>
    <s v="SO1000-PD0016"/>
    <s v="Pull Up Bar"/>
    <s v="Gym &amp; Fitness"/>
    <s v="Pull Up Bar"/>
    <n v="127"/>
    <x v="1"/>
  </r>
  <r>
    <s v="SO1001"/>
    <d v="2022-11-21T00:00:00"/>
    <s v="PD0018"/>
    <n v="122"/>
    <n v="0.12"/>
    <n v="57115520"/>
    <s v="SO1001-PD0018"/>
    <s v="Dumbell Set"/>
    <s v="Gym &amp; Fitness"/>
    <s v="Dumbell Set"/>
    <n v="122"/>
    <x v="4"/>
  </r>
  <r>
    <s v="SO1002"/>
    <d v="2022-11-21T00:00:00"/>
    <s v="PD0016"/>
    <n v="32"/>
    <n v="0.12"/>
    <n v="7518720"/>
    <s v="SO1002-PD0016"/>
    <s v="Pull Up Bar"/>
    <s v="Gym &amp; Fitness"/>
    <s v="Pull Up Bar"/>
    <n v="32"/>
    <x v="4"/>
  </r>
  <r>
    <s v="SO1003"/>
    <d v="2022-11-22T00:00:00"/>
    <s v="PD0018"/>
    <n v="147"/>
    <n v="0.23"/>
    <n v="60217080"/>
    <s v="SO1003-PD0018"/>
    <s v="Dumbell Set"/>
    <s v="Gym &amp; Fitness"/>
    <s v="Dumbell Set"/>
    <n v="147"/>
    <x v="2"/>
  </r>
  <r>
    <s v="SO1003"/>
    <d v="2022-11-22T00:00:00"/>
    <s v="PD0015"/>
    <n v="81"/>
    <n v="0.11"/>
    <n v="9797031"/>
    <s v="SO1003-PD0015"/>
    <s v="Abs Roller"/>
    <s v="Gym &amp; Fitness"/>
    <s v="Abs Roller"/>
    <n v="81"/>
    <x v="2"/>
  </r>
  <r>
    <s v="SO1003"/>
    <d v="2022-11-22T00:00:00"/>
    <s v="PD0002"/>
    <n v="150"/>
    <n v="0.23"/>
    <n v="2310000"/>
    <s v="SO1003-PD0002"/>
    <s v="Fishing soft lure"/>
    <s v="Fishing Equipment"/>
    <s v="Fishing soft lure"/>
    <n v="150"/>
    <x v="2"/>
  </r>
  <r>
    <s v="SO1004"/>
    <d v="2022-11-23T00:00:00"/>
    <s v="PD0013"/>
    <n v="106"/>
    <n v="0.11"/>
    <n v="45188860"/>
    <s v="SO1004-PD0013"/>
    <s v="1 Set Basketball"/>
    <s v="Basketball"/>
    <s v="1 Set Basketball"/>
    <n v="106"/>
    <x v="4"/>
  </r>
  <r>
    <s v="SO1004"/>
    <d v="2022-11-23T00:00:00"/>
    <s v="PD0019"/>
    <n v="73"/>
    <n v="0.06"/>
    <n v="174912380"/>
    <s v="SO1004-PD0019"/>
    <s v="Treadmill"/>
    <s v="Gym &amp; Fitness"/>
    <s v="Treadmill"/>
    <n v="73"/>
    <x v="4"/>
  </r>
  <r>
    <s v="SO1004"/>
    <d v="2022-11-23T00:00:00"/>
    <s v="PD0010"/>
    <n v="126"/>
    <n v="0.25"/>
    <n v="30712500"/>
    <s v="SO1004-PD0010"/>
    <s v="Hiking Shoes"/>
    <s v="Hiking &amp; Camping"/>
    <s v="Hiking Shoes"/>
    <n v="126"/>
    <x v="4"/>
  </r>
  <r>
    <s v="SO1004"/>
    <d v="2022-11-23T00:00:00"/>
    <s v="PD0012"/>
    <n v="61"/>
    <n v="0.25"/>
    <n v="257984250"/>
    <s v="SO1004-PD0012"/>
    <s v="Road Bike"/>
    <s v="Bicycle"/>
    <s v="Road Bike"/>
    <n v="61"/>
    <x v="4"/>
  </r>
  <r>
    <s v="SO1004"/>
    <d v="2022-11-23T00:00:00"/>
    <s v="PD0005"/>
    <n v="123"/>
    <n v="0.24"/>
    <n v="205188600"/>
    <s v="SO1004-PD0005"/>
    <s v="Stick Golf Wedge"/>
    <s v="Golf"/>
    <s v="Stick Golf Wedge"/>
    <n v="123"/>
    <x v="4"/>
  </r>
  <r>
    <s v="SO1005"/>
    <d v="2022-11-25T00:00:00"/>
    <s v="PD0004"/>
    <n v="133"/>
    <n v="7.0000000000000007E-2"/>
    <n v="27211800"/>
    <s v="SO1005-PD0004"/>
    <s v="Stick Billiard Bag"/>
    <s v="Billiard"/>
    <s v="Stick Billiard Bag"/>
    <n v="133"/>
    <x v="3"/>
  </r>
  <r>
    <s v="SO1005"/>
    <d v="2022-11-25T00:00:00"/>
    <s v="PD0018"/>
    <n v="105"/>
    <n v="0.12"/>
    <n v="49156800"/>
    <s v="SO1005-PD0018"/>
    <s v="Dumbell Set"/>
    <s v="Gym &amp; Fitness"/>
    <s v="Dumbell Set"/>
    <n v="105"/>
    <x v="3"/>
  </r>
  <r>
    <s v="SO1006"/>
    <d v="2022-11-25T00:00:00"/>
    <s v="PD0020"/>
    <n v="53"/>
    <n v="0.05"/>
    <n v="16162350"/>
    <s v="SO1006-PD0020"/>
    <s v="Heavy bag"/>
    <s v="Gym &amp; Fitness"/>
    <s v="Heavy bag"/>
    <n v="53"/>
    <x v="1"/>
  </r>
  <r>
    <s v="SO1006"/>
    <d v="2022-11-25T00:00:00"/>
    <s v="PD0010"/>
    <n v="30"/>
    <n v="0.16"/>
    <n v="8190000"/>
    <s v="SO1006-PD0010"/>
    <s v="Hiking Shoes"/>
    <s v="Hiking &amp; Camping"/>
    <s v="Hiking Shoes"/>
    <n v="30"/>
    <x v="1"/>
  </r>
  <r>
    <s v="SO1007"/>
    <d v="2022-11-26T00:00:00"/>
    <s v="PD0005"/>
    <n v="143"/>
    <n v="0.21"/>
    <n v="247969150"/>
    <s v="SO1007-PD0005"/>
    <s v="Stick Golf Wedge"/>
    <s v="Golf"/>
    <s v="Stick Golf Wedge"/>
    <n v="143"/>
    <x v="4"/>
  </r>
  <r>
    <s v="SO1007"/>
    <d v="2022-11-26T00:00:00"/>
    <s v="PD0015"/>
    <n v="76"/>
    <n v="0.15"/>
    <n v="8779140"/>
    <s v="SO1007-PD0015"/>
    <s v="Abs Roller"/>
    <s v="Gym &amp; Fitness"/>
    <s v="Abs Roller"/>
    <n v="76"/>
    <x v="4"/>
  </r>
  <r>
    <s v="SO1008"/>
    <d v="2022-11-26T00:00:00"/>
    <s v="PD0007"/>
    <n v="125"/>
    <n v="0.16"/>
    <n v="336000000"/>
    <s v="SO1008-PD0007"/>
    <s v="Stick Golf Bag"/>
    <s v="Golf"/>
    <s v="Stick Golf Bag"/>
    <n v="125"/>
    <x v="0"/>
  </r>
  <r>
    <s v="SO1008"/>
    <d v="2022-11-26T00:00:00"/>
    <s v="PD0001"/>
    <n v="32"/>
    <n v="0.09"/>
    <n v="7250880"/>
    <s v="SO1008-PD0001"/>
    <s v="1 Set Fishing Equipment"/>
    <s v="Fishing Equipment"/>
    <s v="1 Set Fishing Equipment"/>
    <n v="32"/>
    <x v="0"/>
  </r>
  <r>
    <s v="SO1008"/>
    <d v="2022-11-26T00:00:00"/>
    <s v="PD0018"/>
    <n v="119"/>
    <n v="0.14000000000000001"/>
    <n v="54444880"/>
    <s v="SO1008-PD0018"/>
    <s v="Dumbell Set"/>
    <s v="Gym &amp; Fitness"/>
    <s v="Dumbell Set"/>
    <n v="119"/>
    <x v="0"/>
  </r>
  <r>
    <s v="SO1008"/>
    <d v="2022-11-26T00:00:00"/>
    <s v="PD0002"/>
    <n v="56"/>
    <n v="0.08"/>
    <n v="1030400"/>
    <s v="SO1008-PD0002"/>
    <s v="Fishing soft lure"/>
    <s v="Fishing Equipment"/>
    <s v="Fishing soft lure"/>
    <n v="56"/>
    <x v="0"/>
  </r>
  <r>
    <s v="SO1008"/>
    <d v="2022-11-26T00:00:00"/>
    <s v="PD0010"/>
    <n v="49"/>
    <n v="7.0000000000000007E-2"/>
    <n v="14810249.999999998"/>
    <s v="SO1008-PD0010"/>
    <s v="Hiking Shoes"/>
    <s v="Hiking &amp; Camping"/>
    <s v="Hiking Shoes"/>
    <n v="49"/>
    <x v="0"/>
  </r>
  <r>
    <s v="SO1009"/>
    <d v="2022-11-27T00:00:00"/>
    <s v="PD0002"/>
    <n v="104"/>
    <n v="0.21"/>
    <n v="1643200"/>
    <s v="SO1009-PD0002"/>
    <s v="Fishing soft lure"/>
    <s v="Fishing Equipment"/>
    <s v="Fishing soft lure"/>
    <n v="104"/>
    <x v="4"/>
  </r>
  <r>
    <s v="SO1009"/>
    <d v="2022-11-27T00:00:00"/>
    <s v="PD0020"/>
    <n v="91"/>
    <n v="0.16"/>
    <n v="24537240"/>
    <s v="SO1009-PD0020"/>
    <s v="Heavy bag"/>
    <s v="Gym &amp; Fitness"/>
    <s v="Heavy bag"/>
    <n v="91"/>
    <x v="4"/>
  </r>
  <r>
    <s v="SO1010"/>
    <d v="2022-11-29T00:00:00"/>
    <s v="PD0013"/>
    <n v="78"/>
    <n v="0.09"/>
    <n v="33999420"/>
    <s v="SO1010-PD0013"/>
    <s v="1 Set Basketball"/>
    <s v="Basketball"/>
    <s v="1 Set Basketball"/>
    <n v="78"/>
    <x v="1"/>
  </r>
  <r>
    <s v="SO1011"/>
    <d v="2022-11-30T00:00:00"/>
    <s v="PD0003"/>
    <n v="103"/>
    <n v="0.06"/>
    <n v="90139420"/>
    <s v="SO1011-PD0003"/>
    <s v="Stick Billiard"/>
    <s v="Billiard"/>
    <s v="Stick Billiard"/>
    <n v="103"/>
    <x v="3"/>
  </r>
  <r>
    <s v="SO1011"/>
    <d v="2022-11-30T00:00:00"/>
    <s v="PD0019"/>
    <n v="92"/>
    <n v="0.2"/>
    <n v="187606400"/>
    <s v="SO1011-PD0019"/>
    <s v="Treadmill"/>
    <s v="Gym &amp; Fitness"/>
    <s v="Treadmill"/>
    <n v="92"/>
    <x v="3"/>
  </r>
  <r>
    <s v="SO1012"/>
    <d v="2022-12-01T00:00:00"/>
    <s v="PD0002"/>
    <n v="141"/>
    <n v="0.2"/>
    <n v="2256000"/>
    <s v="SO1012-PD0002"/>
    <s v="Fishing soft lure"/>
    <s v="Fishing Equipment"/>
    <s v="Fishing soft lure"/>
    <n v="141"/>
    <x v="3"/>
  </r>
  <r>
    <s v="SO1012"/>
    <d v="2022-12-01T00:00:00"/>
    <s v="PD0011"/>
    <n v="75"/>
    <n v="0.15"/>
    <n v="150386250"/>
    <s v="SO1012-PD0011"/>
    <s v="Mountain Bike"/>
    <s v="Bicycle"/>
    <s v="Mountain Bike"/>
    <n v="75"/>
    <x v="3"/>
  </r>
  <r>
    <s v="SO1012"/>
    <d v="2022-12-01T00:00:00"/>
    <s v="PD0010"/>
    <n v="137"/>
    <n v="0.2"/>
    <n v="35620000"/>
    <s v="SO1012-PD0010"/>
    <s v="Hiking Shoes"/>
    <s v="Hiking &amp; Camping"/>
    <s v="Hiking Shoes"/>
    <n v="137"/>
    <x v="3"/>
  </r>
  <r>
    <s v="SO1012"/>
    <d v="2022-12-01T00:00:00"/>
    <s v="PD0003"/>
    <n v="140"/>
    <n v="0.24"/>
    <n v="99058400"/>
    <s v="SO1012-PD0003"/>
    <s v="Stick Billiard"/>
    <s v="Billiard"/>
    <s v="Stick Billiard"/>
    <n v="140"/>
    <x v="3"/>
  </r>
  <r>
    <s v="SO1012"/>
    <d v="2022-12-01T00:00:00"/>
    <s v="PD0007"/>
    <n v="73"/>
    <n v="0.05"/>
    <n v="221920000"/>
    <s v="SO1012-PD0007"/>
    <s v="Stick Golf Bag"/>
    <s v="Golf"/>
    <s v="Stick Golf Bag"/>
    <n v="73"/>
    <x v="3"/>
  </r>
  <r>
    <s v="SO1013"/>
    <d v="2022-12-02T00:00:00"/>
    <s v="PD0012"/>
    <n v="65"/>
    <n v="0.25"/>
    <n v="274901250"/>
    <s v="SO1013-PD0012"/>
    <s v="Road Bike"/>
    <s v="Bicycle"/>
    <s v="Road Bike"/>
    <n v="65"/>
    <x v="4"/>
  </r>
  <r>
    <s v="SO1013"/>
    <d v="2022-12-02T00:00:00"/>
    <s v="PD0011"/>
    <n v="81"/>
    <n v="0.1"/>
    <n v="171971100"/>
    <s v="SO1013-PD0011"/>
    <s v="Mountain Bike"/>
    <s v="Bicycle"/>
    <s v="Mountain Bike"/>
    <n v="81"/>
    <x v="4"/>
  </r>
  <r>
    <s v="SO1014"/>
    <d v="2022-12-03T00:00:00"/>
    <s v="PD0011"/>
    <n v="113"/>
    <n v="0.06"/>
    <n v="250572980"/>
    <s v="SO1014-PD0011"/>
    <s v="Mountain Bike"/>
    <s v="Bicycle"/>
    <s v="Mountain Bike"/>
    <n v="113"/>
    <x v="1"/>
  </r>
  <r>
    <s v="SO1014"/>
    <d v="2022-12-03T00:00:00"/>
    <s v="PD0018"/>
    <n v="96"/>
    <n v="0.12"/>
    <n v="44943360"/>
    <s v="SO1014-PD0018"/>
    <s v="Dumbell Set"/>
    <s v="Gym &amp; Fitness"/>
    <s v="Dumbell Set"/>
    <n v="96"/>
    <x v="1"/>
  </r>
  <r>
    <s v="SO1015"/>
    <d v="2022-12-07T00:00:00"/>
    <s v="PD0005"/>
    <n v="117"/>
    <n v="0.13"/>
    <n v="223429050"/>
    <s v="SO1015-PD0005"/>
    <s v="Stick Golf Wedge"/>
    <s v="Golf"/>
    <s v="Stick Golf Wedge"/>
    <n v="117"/>
    <x v="4"/>
  </r>
  <r>
    <s v="SO1015"/>
    <d v="2022-12-07T00:00:00"/>
    <s v="PD0015"/>
    <n v="31"/>
    <n v="0.24"/>
    <n v="3201804"/>
    <s v="SO1015-PD0015"/>
    <s v="Abs Roller"/>
    <s v="Gym &amp; Fitness"/>
    <s v="Abs Roller"/>
    <n v="31"/>
    <x v="4"/>
  </r>
  <r>
    <s v="SO1015"/>
    <d v="2022-12-07T00:00:00"/>
    <s v="PD0004"/>
    <n v="37"/>
    <n v="0.23"/>
    <n v="6267800"/>
    <s v="SO1015-PD0004"/>
    <s v="Stick Billiard Bag"/>
    <s v="Billiard"/>
    <s v="Stick Billiard Bag"/>
    <n v="37"/>
    <x v="4"/>
  </r>
  <r>
    <s v="SO1015"/>
    <d v="2022-12-07T00:00:00"/>
    <s v="PD0001"/>
    <n v="45"/>
    <n v="0.13"/>
    <n v="9748350"/>
    <s v="SO1015-PD0001"/>
    <s v="1 Set Fishing Equipment"/>
    <s v="Fishing Equipment"/>
    <s v="1 Set Fishing Equipment"/>
    <n v="45"/>
    <x v="4"/>
  </r>
  <r>
    <s v="SO1016"/>
    <d v="2022-12-08T00:00:00"/>
    <s v="PD0002"/>
    <n v="89"/>
    <n v="0.25"/>
    <n v="1335000"/>
    <s v="SO1016-PD0002"/>
    <s v="Fishing soft lure"/>
    <s v="Fishing Equipment"/>
    <s v="Fishing soft lure"/>
    <n v="89"/>
    <x v="1"/>
  </r>
  <r>
    <s v="SO1016"/>
    <d v="2022-12-08T00:00:00"/>
    <s v="PD0009"/>
    <n v="139"/>
    <n v="0.12"/>
    <n v="15779280"/>
    <s v="SO1016-PD0009"/>
    <s v="Tracking Pole"/>
    <s v="Hiking &amp; Camping"/>
    <s v="Tracking Pole"/>
    <n v="139"/>
    <x v="1"/>
  </r>
  <r>
    <s v="SO1016"/>
    <d v="2022-12-08T00:00:00"/>
    <s v="PD0001"/>
    <n v="42"/>
    <n v="0.16"/>
    <n v="8784720"/>
    <s v="SO1016-PD0001"/>
    <s v="1 Set Fishing Equipment"/>
    <s v="Fishing Equipment"/>
    <s v="1 Set Fishing Equipment"/>
    <n v="42"/>
    <x v="1"/>
  </r>
  <r>
    <s v="SO1017"/>
    <d v="2022-12-08T00:00:00"/>
    <s v="PD0008"/>
    <n v="121"/>
    <n v="0.06"/>
    <n v="16947260"/>
    <s v="SO1017-PD0008"/>
    <s v="Sunglasses"/>
    <s v="Outdoors Sport"/>
    <s v="Sunglasses"/>
    <n v="121"/>
    <x v="4"/>
  </r>
  <r>
    <s v="SO1017"/>
    <d v="2022-12-08T00:00:00"/>
    <s v="PD0009"/>
    <n v="103"/>
    <n v="0.09"/>
    <n v="12091170"/>
    <s v="SO1017-PD0009"/>
    <s v="Tracking Pole"/>
    <s v="Hiking &amp; Camping"/>
    <s v="Tracking Pole"/>
    <n v="103"/>
    <x v="4"/>
  </r>
  <r>
    <s v="SO1018"/>
    <d v="2022-12-10T00:00:00"/>
    <s v="PD0003"/>
    <n v="30"/>
    <n v="0.18"/>
    <n v="22902600"/>
    <s v="SO1018-PD0003"/>
    <s v="Stick Billiard"/>
    <s v="Billiard"/>
    <s v="Stick Billiard"/>
    <n v="30"/>
    <x v="4"/>
  </r>
  <r>
    <s v="SO1018"/>
    <d v="2022-12-10T00:00:00"/>
    <s v="PD0004"/>
    <n v="112"/>
    <n v="0.2"/>
    <n v="19712000"/>
    <s v="SO1018-PD0004"/>
    <s v="Stick Billiard Bag"/>
    <s v="Billiard"/>
    <s v="Stick Billiard Bag"/>
    <n v="112"/>
    <x v="4"/>
  </r>
  <r>
    <s v="SO1019"/>
    <d v="2022-12-10T00:00:00"/>
    <s v="PD0002"/>
    <n v="53"/>
    <n v="0.24"/>
    <n v="805600"/>
    <s v="SO1019-PD0002"/>
    <s v="Fishing soft lure"/>
    <s v="Fishing Equipment"/>
    <s v="Fishing soft lure"/>
    <n v="53"/>
    <x v="1"/>
  </r>
  <r>
    <s v="SO1019"/>
    <d v="2022-12-10T00:00:00"/>
    <s v="PD0008"/>
    <n v="143"/>
    <n v="0.13"/>
    <n v="18537090"/>
    <s v="SO1019-PD0008"/>
    <s v="Sunglasses"/>
    <s v="Outdoors Sport"/>
    <s v="Sunglasses"/>
    <n v="143"/>
    <x v="1"/>
  </r>
  <r>
    <s v="SO1019"/>
    <d v="2022-12-10T00:00:00"/>
    <s v="PD0004"/>
    <n v="26"/>
    <n v="0.21"/>
    <n v="4518800"/>
    <s v="SO1019-PD0004"/>
    <s v="Stick Billiard Bag"/>
    <s v="Billiard"/>
    <s v="Stick Billiard Bag"/>
    <n v="26"/>
    <x v="1"/>
  </r>
  <r>
    <s v="SO1020"/>
    <d v="2022-12-10T00:00:00"/>
    <s v="PD0007"/>
    <n v="106"/>
    <n v="7.0000000000000007E-2"/>
    <n v="315456000"/>
    <s v="SO1020-PD0007"/>
    <s v="Stick Golf Bag"/>
    <s v="Golf"/>
    <s v="Stick Golf Bag"/>
    <n v="106"/>
    <x v="3"/>
  </r>
  <r>
    <s v="SO1020"/>
    <d v="2022-12-10T00:00:00"/>
    <s v="PD0015"/>
    <n v="116"/>
    <n v="0.05"/>
    <n v="14976180"/>
    <s v="SO1020-PD0015"/>
    <s v="Abs Roller"/>
    <s v="Gym &amp; Fitness"/>
    <s v="Abs Roller"/>
    <n v="116"/>
    <x v="3"/>
  </r>
  <r>
    <s v="SO1020"/>
    <d v="2022-12-10T00:00:00"/>
    <s v="PD0010"/>
    <n v="96"/>
    <n v="0.12"/>
    <n v="27456000"/>
    <s v="SO1020-PD0010"/>
    <s v="Hiking Shoes"/>
    <s v="Hiking &amp; Camping"/>
    <s v="Hiking Shoes"/>
    <n v="96"/>
    <x v="3"/>
  </r>
  <r>
    <s v="SO1020"/>
    <d v="2022-12-10T00:00:00"/>
    <s v="PD0003"/>
    <n v="97"/>
    <n v="0.23"/>
    <n v="69536390"/>
    <s v="SO1020-PD0003"/>
    <s v="Stick Billiard"/>
    <s v="Billiard"/>
    <s v="Stick Billiard"/>
    <n v="97"/>
    <x v="3"/>
  </r>
  <r>
    <s v="SO1020"/>
    <d v="2022-12-10T00:00:00"/>
    <s v="PD0013"/>
    <n v="120"/>
    <n v="0.1"/>
    <n v="51732000"/>
    <s v="SO1020-PD0013"/>
    <s v="1 Set Basketball"/>
    <s v="Basketball"/>
    <s v="1 Set Basketball"/>
    <n v="120"/>
    <x v="3"/>
  </r>
  <r>
    <s v="SO1021"/>
    <d v="2022-12-10T00:00:00"/>
    <s v="PD0016"/>
    <n v="93"/>
    <n v="0.2"/>
    <n v="19864800"/>
    <s v="SO1021-PD0016"/>
    <s v="Pull Up Bar"/>
    <s v="Gym &amp; Fitness"/>
    <s v="Pull Up Bar"/>
    <n v="93"/>
    <x v="1"/>
  </r>
  <r>
    <s v="SO1021"/>
    <d v="2022-12-10T00:00:00"/>
    <s v="PD0003"/>
    <n v="97"/>
    <n v="0.1"/>
    <n v="81276300"/>
    <s v="SO1021-PD0003"/>
    <s v="Stick Billiard"/>
    <s v="Billiard"/>
    <s v="Stick Billiard"/>
    <n v="97"/>
    <x v="1"/>
  </r>
  <r>
    <s v="SO1021"/>
    <d v="2022-12-10T00:00:00"/>
    <s v="PD0002"/>
    <n v="106"/>
    <n v="0.16"/>
    <n v="1780800"/>
    <s v="SO1021-PD0002"/>
    <s v="Fishing soft lure"/>
    <s v="Fishing Equipment"/>
    <s v="Fishing soft lure"/>
    <n v="106"/>
    <x v="1"/>
  </r>
  <r>
    <s v="SO1022"/>
    <d v="2022-12-12T00:00:00"/>
    <s v="PD0008"/>
    <n v="111"/>
    <n v="0.19"/>
    <n v="13396590"/>
    <s v="SO1022-PD0008"/>
    <s v="Sunglasses"/>
    <s v="Outdoors Sport"/>
    <s v="Sunglasses"/>
    <n v="111"/>
    <x v="4"/>
  </r>
  <r>
    <s v="SO1022"/>
    <d v="2022-12-12T00:00:00"/>
    <s v="PD0001"/>
    <n v="37"/>
    <n v="0.13"/>
    <n v="8015310"/>
    <s v="SO1022-PD0001"/>
    <s v="1 Set Fishing Equipment"/>
    <s v="Fishing Equipment"/>
    <s v="1 Set Fishing Equipment"/>
    <n v="37"/>
    <x v="4"/>
  </r>
  <r>
    <s v="SO1022"/>
    <d v="2022-12-12T00:00:00"/>
    <s v="PD0010"/>
    <n v="125"/>
    <n v="0.18"/>
    <n v="33312500.000000004"/>
    <s v="SO1022-PD0010"/>
    <s v="Hiking Shoes"/>
    <s v="Hiking &amp; Camping"/>
    <s v="Hiking Shoes"/>
    <n v="125"/>
    <x v="4"/>
  </r>
  <r>
    <s v="SO1023"/>
    <d v="2022-12-13T00:00:00"/>
    <s v="PD0010"/>
    <n v="55"/>
    <n v="0.14000000000000001"/>
    <n v="15372500"/>
    <s v="SO1023-PD0010"/>
    <s v="Hiking Shoes"/>
    <s v="Hiking &amp; Camping"/>
    <s v="Hiking Shoes"/>
    <n v="55"/>
    <x v="1"/>
  </r>
  <r>
    <s v="SO1023"/>
    <d v="2022-12-13T00:00:00"/>
    <s v="PD0015"/>
    <n v="140"/>
    <n v="0.12"/>
    <n v="16742880"/>
    <s v="SO1023-PD0015"/>
    <s v="Abs Roller"/>
    <s v="Gym &amp; Fitness"/>
    <s v="Abs Roller"/>
    <n v="140"/>
    <x v="1"/>
  </r>
  <r>
    <s v="SO1023"/>
    <d v="2022-12-13T00:00:00"/>
    <s v="PD0007"/>
    <n v="92"/>
    <n v="0.22"/>
    <n v="229632000"/>
    <s v="SO1023-PD0007"/>
    <s v="Stick Golf Bag"/>
    <s v="Golf"/>
    <s v="Stick Golf Bag"/>
    <n v="92"/>
    <x v="1"/>
  </r>
  <r>
    <s v="SO1024"/>
    <d v="2022-12-13T00:00:00"/>
    <s v="PD0004"/>
    <n v="109"/>
    <n v="0.22"/>
    <n v="18704400"/>
    <s v="SO1024-PD0004"/>
    <s v="Stick Billiard Bag"/>
    <s v="Billiard"/>
    <s v="Stick Billiard Bag"/>
    <n v="109"/>
    <x v="0"/>
  </r>
  <r>
    <s v="SO1024"/>
    <d v="2022-12-13T00:00:00"/>
    <s v="PD0007"/>
    <n v="85"/>
    <n v="0.1"/>
    <n v="244800000"/>
    <s v="SO1024-PD0007"/>
    <s v="Stick Golf Bag"/>
    <s v="Golf"/>
    <s v="Stick Golf Bag"/>
    <n v="85"/>
    <x v="0"/>
  </r>
  <r>
    <s v="SO1024"/>
    <d v="2022-12-13T00:00:00"/>
    <s v="PD0019"/>
    <n v="42"/>
    <n v="0.18"/>
    <n v="87787560"/>
    <s v="SO1024-PD0019"/>
    <s v="Treadmill"/>
    <s v="Gym &amp; Fitness"/>
    <s v="Treadmill"/>
    <n v="42"/>
    <x v="0"/>
  </r>
  <r>
    <s v="SO1025"/>
    <d v="2022-12-16T00:00:00"/>
    <s v="PD0019"/>
    <n v="35"/>
    <n v="0.12"/>
    <n v="78509200"/>
    <s v="SO1025-PD0019"/>
    <s v="Treadmill"/>
    <s v="Gym &amp; Fitness"/>
    <s v="Treadmill"/>
    <n v="35"/>
    <x v="3"/>
  </r>
  <r>
    <s v="SO1026"/>
    <d v="2022-12-16T00:00:00"/>
    <s v="PD0009"/>
    <n v="51"/>
    <n v="0.06"/>
    <n v="6184260"/>
    <s v="SO1026-PD0009"/>
    <s v="Tracking Pole"/>
    <s v="Hiking &amp; Camping"/>
    <s v="Tracking Pole"/>
    <n v="51"/>
    <x v="0"/>
  </r>
  <r>
    <s v="SO1026"/>
    <d v="2022-12-16T00:00:00"/>
    <s v="PD0005"/>
    <n v="40"/>
    <n v="0.19"/>
    <n v="71118000"/>
    <s v="SO1026-PD0005"/>
    <s v="Stick Golf Wedge"/>
    <s v="Golf"/>
    <s v="Stick Golf Wedge"/>
    <n v="40"/>
    <x v="0"/>
  </r>
  <r>
    <s v="SO1026"/>
    <d v="2022-12-16T00:00:00"/>
    <s v="PD0017"/>
    <n v="57"/>
    <n v="0.1"/>
    <n v="135945000"/>
    <s v="SO1026-PD0017"/>
    <s v="Bench Press"/>
    <s v="Gym &amp; Fitness"/>
    <s v="Bench Press"/>
    <n v="57"/>
    <x v="0"/>
  </r>
  <r>
    <s v="SO1026"/>
    <d v="2022-12-16T00:00:00"/>
    <s v="PD0016"/>
    <n v="111"/>
    <n v="0.12"/>
    <n v="26080560"/>
    <s v="SO1026-PD0016"/>
    <s v="Pull Up Bar"/>
    <s v="Gym &amp; Fitness"/>
    <s v="Pull Up Bar"/>
    <n v="111"/>
    <x v="0"/>
  </r>
  <r>
    <s v="SO1026"/>
    <d v="2022-12-16T00:00:00"/>
    <s v="PD0019"/>
    <n v="131"/>
    <n v="0.12"/>
    <n v="293848720"/>
    <s v="SO1026-PD0019"/>
    <s v="Treadmill"/>
    <s v="Gym &amp; Fitness"/>
    <s v="Treadmill"/>
    <n v="131"/>
    <x v="0"/>
  </r>
  <r>
    <s v="SO1026"/>
    <d v="2022-12-16T00:00:00"/>
    <s v="PD0011"/>
    <n v="114"/>
    <n v="0.16"/>
    <n v="225897840"/>
    <s v="SO1026-PD0011"/>
    <s v="Mountain Bike"/>
    <s v="Bicycle"/>
    <s v="Mountain Bike"/>
    <n v="114"/>
    <x v="0"/>
  </r>
  <r>
    <s v="SO1028"/>
    <d v="2022-12-20T00:00:00"/>
    <s v="PD0017"/>
    <n v="78"/>
    <n v="0.13"/>
    <n v="179829000"/>
    <s v="SO1028-PD0017"/>
    <s v="Bench Press"/>
    <s v="Gym &amp; Fitness"/>
    <s v="Bench Press"/>
    <n v="78"/>
    <x v="3"/>
  </r>
  <r>
    <s v="SO1028"/>
    <d v="2022-12-20T00:00:00"/>
    <s v="PD0006"/>
    <n v="110"/>
    <n v="0.17"/>
    <n v="19081700"/>
    <s v="SO1028-PD0006"/>
    <s v="1 set Golf Ball"/>
    <s v="Golf"/>
    <s v="1 set Golf Ball"/>
    <n v="110"/>
    <x v="3"/>
  </r>
  <r>
    <s v="SO1028"/>
    <d v="2022-12-20T00:00:00"/>
    <s v="PD0007"/>
    <n v="100"/>
    <n v="0.12"/>
    <n v="281600000"/>
    <s v="SO1028-PD0007"/>
    <s v="Stick Golf Bag"/>
    <s v="Golf"/>
    <s v="Stick Golf Bag"/>
    <n v="100"/>
    <x v="3"/>
  </r>
  <r>
    <s v="SO0010"/>
    <d v="2020-01-11T00:00:00"/>
    <s v="PD0017"/>
    <n v="67"/>
    <n v="0.22"/>
    <n v="138489000"/>
    <s v="SO0010-PD0017"/>
    <s v="Bench Press"/>
    <s v="Gym &amp; Fitness"/>
    <s v="Bench Press"/>
    <n v="67"/>
    <x v="3"/>
  </r>
  <r>
    <s v="SO0010"/>
    <d v="2020-01-11T00:00:00"/>
    <s v="PD0019"/>
    <n v="73"/>
    <n v="0.19"/>
    <n v="150722370"/>
    <s v="SO0010-PD0019"/>
    <s v="Treadmill"/>
    <s v="Gym &amp; Fitness"/>
    <s v="Treadmill"/>
    <n v="73"/>
    <x v="3"/>
  </r>
  <r>
    <s v="SO0014"/>
    <d v="2020-01-19T00:00:00"/>
    <s v="PD0013"/>
    <n v="50"/>
    <n v="0.11"/>
    <n v="21315500"/>
    <s v="SO0014-PD0013"/>
    <s v="1 Set Basketball"/>
    <s v="Basketball"/>
    <s v="1 Set Basketball"/>
    <n v="50"/>
    <x v="4"/>
  </r>
  <r>
    <s v="SO0014"/>
    <d v="2020-01-19T00:00:00"/>
    <s v="PD0014"/>
    <n v="108"/>
    <n v="0.24"/>
    <n v="21915360"/>
    <s v="SO0014-PD0014"/>
    <s v="1 Set Futsalball"/>
    <s v="Futsal"/>
    <s v="1 Set Futsalball"/>
    <n v="108"/>
    <x v="4"/>
  </r>
  <r>
    <s v="SO0017"/>
    <d v="2020-01-23T00:00:00"/>
    <s v="PD0001"/>
    <n v="46"/>
    <n v="0.18"/>
    <n v="9392280"/>
    <s v="SO0017-PD0001"/>
    <s v="1 Set Fishing Equipment"/>
    <s v="Fishing Equipment"/>
    <s v="1 Set Fishing Equipment"/>
    <n v="46"/>
    <x v="1"/>
  </r>
  <r>
    <s v="SO0017"/>
    <d v="2020-01-23T00:00:00"/>
    <s v="PD0002"/>
    <n v="79"/>
    <n v="0.06"/>
    <n v="1485200"/>
    <s v="SO0017-PD0002"/>
    <s v="Fishing soft lure"/>
    <s v="Fishing Equipment"/>
    <s v="Fishing soft lure"/>
    <n v="79"/>
    <x v="1"/>
  </r>
  <r>
    <s v="SO0035"/>
    <d v="2020-02-16T00:00:00"/>
    <s v="PD0017"/>
    <n v="97"/>
    <n v="0.22"/>
    <n v="200499000"/>
    <s v="SO0035-PD0017"/>
    <s v="Bench Press"/>
    <s v="Gym &amp; Fitness"/>
    <s v="Bench Press"/>
    <n v="97"/>
    <x v="2"/>
  </r>
  <r>
    <s v="SO0035"/>
    <d v="2020-02-16T00:00:00"/>
    <s v="PD0019"/>
    <n v="90"/>
    <n v="0.2"/>
    <n v="183528000"/>
    <s v="SO0035-PD0019"/>
    <s v="Treadmill"/>
    <s v="Gym &amp; Fitness"/>
    <s v="Treadmill"/>
    <n v="90"/>
    <x v="2"/>
  </r>
  <r>
    <s v="SO0042"/>
    <d v="2020-02-26T00:00:00"/>
    <s v="PD0001"/>
    <n v="135"/>
    <n v="0.25"/>
    <n v="25211250"/>
    <s v="SO0042-PD0001"/>
    <s v="1 Set Fishing Equipment"/>
    <s v="Fishing Equipment"/>
    <s v="1 Set Fishing Equipment"/>
    <n v="135"/>
    <x v="4"/>
  </r>
  <r>
    <s v="SO0042"/>
    <d v="2020-02-26T00:00:00"/>
    <s v="PD0002"/>
    <n v="73"/>
    <n v="0.23"/>
    <n v="1124200"/>
    <s v="SO0042-PD0002"/>
    <s v="Fishing soft lure"/>
    <s v="Fishing Equipment"/>
    <s v="Fishing soft lure"/>
    <n v="73"/>
    <x v="4"/>
  </r>
  <r>
    <s v="SO0044"/>
    <d v="2020-02-26T00:00:00"/>
    <s v="PD0005"/>
    <n v="47"/>
    <n v="0.05"/>
    <n v="98006750"/>
    <s v="SO0044-PD0005"/>
    <s v="Stick Golf Wedge"/>
    <s v="Golf"/>
    <s v="Stick Golf Wedge"/>
    <n v="47"/>
    <x v="2"/>
  </r>
  <r>
    <s v="SO0044"/>
    <d v="2020-02-26T00:00:00"/>
    <s v="PD0007"/>
    <n v="100"/>
    <n v="0.16"/>
    <n v="268800000"/>
    <s v="SO0044-PD0007"/>
    <s v="Stick Golf Bag"/>
    <s v="Golf"/>
    <s v="Stick Golf Bag"/>
    <n v="100"/>
    <x v="2"/>
  </r>
  <r>
    <s v="SO0045"/>
    <d v="2020-02-27T00:00:00"/>
    <s v="PD0002"/>
    <n v="63"/>
    <n v="0.25"/>
    <n v="945000"/>
    <s v="SO0045-PD0002"/>
    <s v="Fishing soft lure"/>
    <s v="Fishing Equipment"/>
    <s v="Fishing soft lure"/>
    <n v="63"/>
    <x v="0"/>
  </r>
  <r>
    <s v="SO0045"/>
    <d v="2020-02-27T00:00:00"/>
    <s v="PD0001"/>
    <n v="88"/>
    <n v="0.22"/>
    <n v="17091360"/>
    <s v="SO0045-PD0001"/>
    <s v="1 Set Fishing Equipment"/>
    <s v="Fishing Equipment"/>
    <s v="1 Set Fishing Equipment"/>
    <n v="88"/>
    <x v="0"/>
  </r>
  <r>
    <s v="SO0052"/>
    <d v="2020-03-02T00:00:00"/>
    <s v="PD0019"/>
    <n v="35"/>
    <n v="0.06"/>
    <n v="83862100"/>
    <s v="SO0052-PD0019"/>
    <s v="Treadmill"/>
    <s v="Gym &amp; Fitness"/>
    <s v="Treadmill"/>
    <n v="35"/>
    <x v="1"/>
  </r>
  <r>
    <s v="SO0052"/>
    <d v="2020-03-02T00:00:00"/>
    <s v="PD0018"/>
    <n v="36"/>
    <n v="0.14000000000000001"/>
    <n v="16470720"/>
    <s v="SO0052-PD0018"/>
    <s v="Dumbell Set"/>
    <s v="Gym &amp; Fitness"/>
    <s v="Dumbell Set"/>
    <n v="36"/>
    <x v="1"/>
  </r>
  <r>
    <s v="SO0052"/>
    <d v="2020-03-02T00:00:00"/>
    <s v="PD0017"/>
    <n v="51"/>
    <n v="0.1"/>
    <n v="121635000"/>
    <s v="SO0052-PD0017"/>
    <s v="Bench Press"/>
    <s v="Gym &amp; Fitness"/>
    <s v="Bench Press"/>
    <n v="51"/>
    <x v="1"/>
  </r>
  <r>
    <s v="SO0054"/>
    <d v="2020-03-06T00:00:00"/>
    <s v="PD0008"/>
    <n v="63"/>
    <n v="0.17"/>
    <n v="7791210"/>
    <s v="SO0054-PD0008"/>
    <s v="Sunglasses"/>
    <s v="Outdoors Sport"/>
    <s v="Sunglasses"/>
    <n v="63"/>
    <x v="1"/>
  </r>
  <r>
    <s v="SO0054"/>
    <d v="2020-03-06T00:00:00"/>
    <s v="PD0010"/>
    <n v="143"/>
    <n v="0.25"/>
    <n v="34856250"/>
    <s v="SO0054-PD0010"/>
    <s v="Hiking Shoes"/>
    <s v="Hiking &amp; Camping"/>
    <s v="Hiking Shoes"/>
    <n v="143"/>
    <x v="1"/>
  </r>
  <r>
    <s v="SO0055"/>
    <d v="2020-03-08T00:00:00"/>
    <s v="PD0004"/>
    <n v="52"/>
    <n v="0.23"/>
    <n v="8808800"/>
    <s v="SO0055-PD0004"/>
    <s v="Stick Billiard Bag"/>
    <s v="Billiard"/>
    <s v="Stick Billiard Bag"/>
    <n v="52"/>
    <x v="3"/>
  </r>
  <r>
    <s v="SO0055"/>
    <d v="2020-03-08T00:00:00"/>
    <s v="PD0003"/>
    <n v="97"/>
    <n v="0.24"/>
    <n v="68633320"/>
    <s v="SO0055-PD0003"/>
    <s v="Stick Billiard"/>
    <s v="Billiard"/>
    <s v="Stick Billiard"/>
    <n v="97"/>
    <x v="3"/>
  </r>
  <r>
    <s v="SO0063"/>
    <d v="2020-03-15T00:00:00"/>
    <s v="PD0005"/>
    <n v="31"/>
    <n v="0.12"/>
    <n v="59879600"/>
    <s v="SO0063-PD0005"/>
    <s v="Stick Golf Wedge"/>
    <s v="Golf"/>
    <s v="Stick Golf Wedge"/>
    <n v="31"/>
    <x v="4"/>
  </r>
  <r>
    <s v="SO0063"/>
    <d v="2020-03-15T00:00:00"/>
    <s v="PD0007"/>
    <n v="67"/>
    <n v="7.0000000000000007E-2"/>
    <n v="199392000"/>
    <s v="SO0063-PD0007"/>
    <s v="Stick Golf Bag"/>
    <s v="Golf"/>
    <s v="Stick Golf Bag"/>
    <n v="67"/>
    <x v="4"/>
  </r>
  <r>
    <s v="SO0069"/>
    <d v="2020-03-21T00:00:00"/>
    <s v="PD0007"/>
    <n v="90"/>
    <n v="0.12"/>
    <n v="253440000"/>
    <s v="SO0069-PD0007"/>
    <s v="Stick Golf Bag"/>
    <s v="Golf"/>
    <s v="Stick Golf Bag"/>
    <n v="90"/>
    <x v="2"/>
  </r>
  <r>
    <s v="SO0069"/>
    <d v="2020-03-21T00:00:00"/>
    <s v="PD0005"/>
    <n v="85"/>
    <n v="0.17"/>
    <n v="154857250"/>
    <s v="SO0069-PD0005"/>
    <s v="Stick Golf Wedge"/>
    <s v="Golf"/>
    <s v="Stick Golf Wedge"/>
    <n v="85"/>
    <x v="2"/>
  </r>
  <r>
    <s v="SO0081"/>
    <d v="2020-04-05T00:00:00"/>
    <s v="PD0014"/>
    <n v="39"/>
    <n v="0.23"/>
    <n v="8018010"/>
    <s v="SO0081-PD0014"/>
    <s v="1 Set Futsalball"/>
    <s v="Futsal"/>
    <s v="1 Set Futsalball"/>
    <n v="39"/>
    <x v="1"/>
  </r>
  <r>
    <s v="SO0081"/>
    <d v="2020-04-05T00:00:00"/>
    <s v="PD0013"/>
    <n v="67"/>
    <n v="0.15"/>
    <n v="27279050"/>
    <s v="SO0081-PD0013"/>
    <s v="1 Set Basketball"/>
    <s v="Basketball"/>
    <s v="1 Set Basketball"/>
    <n v="67"/>
    <x v="1"/>
  </r>
  <r>
    <s v="SO0092"/>
    <d v="2020-04-15T00:00:00"/>
    <s v="PD0020"/>
    <n v="143"/>
    <n v="7.0000000000000007E-2"/>
    <n v="42689790"/>
    <s v="SO0092-PD0020"/>
    <s v="Heavy bag"/>
    <s v="Gym &amp; Fitness"/>
    <s v="Heavy bag"/>
    <n v="143"/>
    <x v="0"/>
  </r>
  <r>
    <s v="SO0092"/>
    <d v="2020-04-15T00:00:00"/>
    <s v="PD0019"/>
    <n v="73"/>
    <n v="0.1"/>
    <n v="167469300"/>
    <s v="SO0092-PD0019"/>
    <s v="Treadmill"/>
    <s v="Gym &amp; Fitness"/>
    <s v="Treadmill"/>
    <n v="73"/>
    <x v="0"/>
  </r>
  <r>
    <s v="SO0101"/>
    <d v="2020-04-23T00:00:00"/>
    <s v="PD0013"/>
    <n v="78"/>
    <n v="0.18"/>
    <n v="30636840.000000004"/>
    <s v="SO0101-PD0013"/>
    <s v="1 Set Basketball"/>
    <s v="Basketball"/>
    <s v="1 Set Basketball"/>
    <n v="78"/>
    <x v="3"/>
  </r>
  <r>
    <s v="SO0101"/>
    <d v="2020-04-23T00:00:00"/>
    <s v="PD0014"/>
    <n v="63"/>
    <n v="0.05"/>
    <n v="15979950"/>
    <s v="SO0101-PD0014"/>
    <s v="1 Set Futsalball"/>
    <s v="Futsal"/>
    <s v="1 Set Futsalball"/>
    <n v="63"/>
    <x v="3"/>
  </r>
  <r>
    <s v="SO0103"/>
    <d v="2020-04-26T00:00:00"/>
    <s v="PD0011"/>
    <n v="125"/>
    <n v="0.09"/>
    <n v="268336250"/>
    <s v="SO0103-PD0011"/>
    <s v="Mountain Bike"/>
    <s v="Bicycle"/>
    <s v="Mountain Bike"/>
    <n v="125"/>
    <x v="3"/>
  </r>
  <r>
    <s v="SO0103"/>
    <d v="2020-04-26T00:00:00"/>
    <s v="PD0008"/>
    <n v="31"/>
    <n v="0.24"/>
    <n v="3510440"/>
    <s v="SO0103-PD0008"/>
    <s v="Sunglasses"/>
    <s v="Outdoors Sport"/>
    <s v="Sunglasses"/>
    <n v="31"/>
    <x v="3"/>
  </r>
  <r>
    <s v="SO0103"/>
    <d v="2020-04-26T00:00:00"/>
    <s v="PD0009"/>
    <n v="109"/>
    <n v="0.18"/>
    <n v="11530020"/>
    <s v="SO0103-PD0009"/>
    <s v="Tracking Pole"/>
    <s v="Hiking &amp; Camping"/>
    <s v="Tracking Pole"/>
    <n v="109"/>
    <x v="3"/>
  </r>
  <r>
    <s v="SO0103"/>
    <d v="2020-04-26T00:00:00"/>
    <s v="PD0012"/>
    <n v="138"/>
    <n v="0.15"/>
    <n v="661454700"/>
    <s v="SO0103-PD0012"/>
    <s v="Road Bike"/>
    <s v="Bicycle"/>
    <s v="Road Bike"/>
    <n v="138"/>
    <x v="3"/>
  </r>
  <r>
    <s v="SO0105"/>
    <d v="2020-04-27T00:00:00"/>
    <s v="PD0001"/>
    <n v="32"/>
    <n v="0.17"/>
    <n v="6613440"/>
    <s v="SO0105-PD0001"/>
    <s v="1 Set Fishing Equipment"/>
    <s v="Fishing Equipment"/>
    <s v="1 Set Fishing Equipment"/>
    <n v="32"/>
    <x v="4"/>
  </r>
  <r>
    <s v="SO0105"/>
    <d v="2020-04-27T00:00:00"/>
    <s v="PD0002"/>
    <n v="65"/>
    <n v="0.13"/>
    <n v="1131000"/>
    <s v="SO0105-PD0002"/>
    <s v="Fishing soft lure"/>
    <s v="Fishing Equipment"/>
    <s v="Fishing soft lure"/>
    <n v="65"/>
    <x v="4"/>
  </r>
  <r>
    <s v="SO0112"/>
    <d v="2020-05-01T00:00:00"/>
    <s v="PD0017"/>
    <n v="112"/>
    <n v="0.12"/>
    <n v="261184000"/>
    <s v="SO0112-PD0017"/>
    <s v="Bench Press"/>
    <s v="Gym &amp; Fitness"/>
    <s v="Bench Press"/>
    <n v="112"/>
    <x v="4"/>
  </r>
  <r>
    <s v="SO0112"/>
    <d v="2020-05-01T00:00:00"/>
    <s v="PD0019"/>
    <n v="90"/>
    <n v="0.22"/>
    <n v="178939800"/>
    <s v="SO0112-PD0019"/>
    <s v="Treadmill"/>
    <s v="Gym &amp; Fitness"/>
    <s v="Treadmill"/>
    <n v="90"/>
    <x v="4"/>
  </r>
  <r>
    <s v="SO0112"/>
    <d v="2020-05-01T00:00:00"/>
    <s v="PD0020"/>
    <n v="34"/>
    <n v="0.15"/>
    <n v="9276900"/>
    <s v="SO0112-PD0020"/>
    <s v="Heavy bag"/>
    <s v="Gym &amp; Fitness"/>
    <s v="Heavy bag"/>
    <n v="34"/>
    <x v="4"/>
  </r>
  <r>
    <s v="SO0119"/>
    <d v="2020-05-09T00:00:00"/>
    <s v="PD0013"/>
    <n v="38"/>
    <n v="0.16"/>
    <n v="15289680"/>
    <s v="SO0119-PD0013"/>
    <s v="1 Set Basketball"/>
    <s v="Basketball"/>
    <s v="1 Set Basketball"/>
    <n v="38"/>
    <x v="1"/>
  </r>
  <r>
    <s v="SO0119"/>
    <d v="2020-05-09T00:00:00"/>
    <s v="PD0014"/>
    <n v="32"/>
    <n v="0.05"/>
    <n v="8116800"/>
    <s v="SO0119-PD0014"/>
    <s v="1 Set Futsalball"/>
    <s v="Futsal"/>
    <s v="1 Set Futsalball"/>
    <n v="32"/>
    <x v="1"/>
  </r>
  <r>
    <s v="SO0120"/>
    <d v="2020-05-11T00:00:00"/>
    <s v="PD0009"/>
    <n v="103"/>
    <n v="0.08"/>
    <n v="12224040"/>
    <s v="SO0120-PD0009"/>
    <s v="Tracking Pole"/>
    <s v="Hiking &amp; Camping"/>
    <s v="Tracking Pole"/>
    <n v="103"/>
    <x v="1"/>
  </r>
  <r>
    <s v="SO0120"/>
    <d v="2020-05-11T00:00:00"/>
    <s v="PD0008"/>
    <n v="63"/>
    <n v="0.16"/>
    <n v="7885080"/>
    <s v="SO0120-PD0008"/>
    <s v="Sunglasses"/>
    <s v="Outdoors Sport"/>
    <s v="Sunglasses"/>
    <n v="63"/>
    <x v="1"/>
  </r>
  <r>
    <s v="SO0122"/>
    <d v="2020-05-11T00:00:00"/>
    <s v="PD0007"/>
    <n v="89"/>
    <n v="0.16"/>
    <n v="239232000"/>
    <s v="SO0122-PD0007"/>
    <s v="Stick Golf Bag"/>
    <s v="Golf"/>
    <s v="Stick Golf Bag"/>
    <n v="89"/>
    <x v="4"/>
  </r>
  <r>
    <s v="SO0122"/>
    <d v="2020-05-11T00:00:00"/>
    <s v="PD0005"/>
    <n v="88"/>
    <n v="0.18"/>
    <n v="158391200"/>
    <s v="SO0122-PD0005"/>
    <s v="Stick Golf Wedge"/>
    <s v="Golf"/>
    <s v="Stick Golf Wedge"/>
    <n v="88"/>
    <x v="4"/>
  </r>
  <r>
    <s v="SO0122"/>
    <d v="2020-05-11T00:00:00"/>
    <s v="PD0011"/>
    <n v="28"/>
    <n v="0.19"/>
    <n v="53502120"/>
    <s v="SO0122-PD0011"/>
    <s v="Mountain Bike"/>
    <s v="Bicycle"/>
    <s v="Mountain Bike"/>
    <n v="28"/>
    <x v="4"/>
  </r>
  <r>
    <s v="SO0122"/>
    <d v="2020-05-11T00:00:00"/>
    <s v="PD0012"/>
    <n v="114"/>
    <n v="0.2"/>
    <n v="514276800"/>
    <s v="SO0122-PD0012"/>
    <s v="Road Bike"/>
    <s v="Bicycle"/>
    <s v="Road Bike"/>
    <n v="114"/>
    <x v="4"/>
  </r>
  <r>
    <s v="SO0129"/>
    <d v="2020-05-16T00:00:00"/>
    <s v="PD0019"/>
    <n v="116"/>
    <n v="0.23"/>
    <n v="227676680"/>
    <s v="SO0129-PD0019"/>
    <s v="Treadmill"/>
    <s v="Gym &amp; Fitness"/>
    <s v="Treadmill"/>
    <n v="116"/>
    <x v="0"/>
  </r>
  <r>
    <s v="SO0129"/>
    <d v="2020-05-16T00:00:00"/>
    <s v="PD0018"/>
    <n v="31"/>
    <n v="0.05"/>
    <n v="15667400"/>
    <s v="SO0129-PD0018"/>
    <s v="Dumbell Set"/>
    <s v="Gym &amp; Fitness"/>
    <s v="Dumbell Set"/>
    <n v="31"/>
    <x v="0"/>
  </r>
  <r>
    <s v="SO0131"/>
    <d v="2020-05-19T00:00:00"/>
    <s v="PD0014"/>
    <n v="83"/>
    <n v="7.0000000000000007E-2"/>
    <n v="20609730"/>
    <s v="SO0131-PD0014"/>
    <s v="1 Set Futsalball"/>
    <s v="Futsal"/>
    <s v="1 Set Futsalball"/>
    <n v="83"/>
    <x v="0"/>
  </r>
  <r>
    <s v="SO0131"/>
    <d v="2020-05-19T00:00:00"/>
    <s v="PD0013"/>
    <n v="82"/>
    <n v="0.22"/>
    <n v="30636840"/>
    <s v="SO0131-PD0013"/>
    <s v="1 Set Basketball"/>
    <s v="Basketball"/>
    <s v="1 Set Basketball"/>
    <n v="82"/>
    <x v="0"/>
  </r>
  <r>
    <s v="SO0137"/>
    <d v="2020-05-29T00:00:00"/>
    <s v="PD0001"/>
    <n v="132"/>
    <n v="0.06"/>
    <n v="30895920"/>
    <s v="SO0137-PD0001"/>
    <s v="1 Set Fishing Equipment"/>
    <s v="Fishing Equipment"/>
    <s v="1 Set Fishing Equipment"/>
    <n v="132"/>
    <x v="4"/>
  </r>
  <r>
    <s v="SO0137"/>
    <d v="2020-05-29T00:00:00"/>
    <s v="PD0002"/>
    <n v="55"/>
    <n v="0.1"/>
    <n v="990000"/>
    <s v="SO0137-PD0002"/>
    <s v="Fishing soft lure"/>
    <s v="Fishing Equipment"/>
    <s v="Fishing soft lure"/>
    <n v="55"/>
    <x v="4"/>
  </r>
  <r>
    <s v="SO0138"/>
    <d v="2020-05-30T00:00:00"/>
    <s v="PD0006"/>
    <n v="90"/>
    <n v="0.09"/>
    <n v="17117100"/>
    <s v="SO0138-PD0006"/>
    <s v="1 set Golf Ball"/>
    <s v="Golf"/>
    <s v="1 set Golf Ball"/>
    <n v="90"/>
    <x v="0"/>
  </r>
  <r>
    <s v="SO0138"/>
    <d v="2020-05-30T00:00:00"/>
    <s v="PD0005"/>
    <n v="98"/>
    <n v="0.1"/>
    <n v="193599000"/>
    <s v="SO0138-PD0005"/>
    <s v="Stick Golf Wedge"/>
    <s v="Golf"/>
    <s v="Stick Golf Wedge"/>
    <n v="98"/>
    <x v="0"/>
  </r>
  <r>
    <s v="SO0146"/>
    <d v="2020-06-09T00:00:00"/>
    <s v="PD0014"/>
    <n v="33"/>
    <n v="0.11"/>
    <n v="7841790"/>
    <s v="SO0146-PD0014"/>
    <s v="1 Set Futsalball"/>
    <s v="Futsal"/>
    <s v="1 Set Futsalball"/>
    <n v="33"/>
    <x v="4"/>
  </r>
  <r>
    <s v="SO0146"/>
    <d v="2020-06-09T00:00:00"/>
    <s v="PD0013"/>
    <n v="139"/>
    <n v="0.05"/>
    <n v="63251950"/>
    <s v="SO0146-PD0013"/>
    <s v="1 Set Basketball"/>
    <s v="Basketball"/>
    <s v="1 Set Basketball"/>
    <n v="139"/>
    <x v="4"/>
  </r>
  <r>
    <s v="SO0151"/>
    <d v="2020-06-19T00:00:00"/>
    <s v="PD0010"/>
    <n v="98"/>
    <n v="0.19"/>
    <n v="25798500"/>
    <s v="SO0151-PD0010"/>
    <s v="Hiking Shoes"/>
    <s v="Hiking &amp; Camping"/>
    <s v="Hiking Shoes"/>
    <n v="98"/>
    <x v="2"/>
  </r>
  <r>
    <s v="SO0151"/>
    <d v="2020-06-19T00:00:00"/>
    <s v="PD0009"/>
    <n v="35"/>
    <n v="0.05"/>
    <n v="4289250"/>
    <s v="SO0151-PD0009"/>
    <s v="Tracking Pole"/>
    <s v="Hiking &amp; Camping"/>
    <s v="Tracking Pole"/>
    <n v="35"/>
    <x v="2"/>
  </r>
  <r>
    <s v="SO0158"/>
    <d v="2020-06-24T00:00:00"/>
    <s v="PD0010"/>
    <n v="106"/>
    <n v="0.11"/>
    <n v="30660500"/>
    <s v="SO0158-PD0010"/>
    <s v="Hiking Shoes"/>
    <s v="Hiking &amp; Camping"/>
    <s v="Hiking Shoes"/>
    <n v="106"/>
    <x v="0"/>
  </r>
  <r>
    <s v="SO0158"/>
    <d v="2020-06-24T00:00:00"/>
    <s v="PD0009"/>
    <n v="51"/>
    <n v="0.15"/>
    <n v="5592150"/>
    <s v="SO0158-PD0009"/>
    <s v="Tracking Pole"/>
    <s v="Hiking &amp; Camping"/>
    <s v="Tracking Pole"/>
    <n v="51"/>
    <x v="0"/>
  </r>
  <r>
    <s v="SO0161"/>
    <d v="2020-06-25T00:00:00"/>
    <s v="PD0010"/>
    <n v="126"/>
    <n v="0.25"/>
    <n v="30712500"/>
    <s v="SO0161-PD0010"/>
    <s v="Hiking Shoes"/>
    <s v="Hiking &amp; Camping"/>
    <s v="Hiking Shoes"/>
    <n v="126"/>
    <x v="4"/>
  </r>
  <r>
    <s v="SO0161"/>
    <d v="2020-06-25T00:00:00"/>
    <s v="PD0017"/>
    <n v="118"/>
    <n v="0.14000000000000001"/>
    <n v="268922000"/>
    <s v="SO0161-PD0017"/>
    <s v="Bench Press"/>
    <s v="Gym &amp; Fitness"/>
    <s v="Bench Press"/>
    <n v="118"/>
    <x v="4"/>
  </r>
  <r>
    <s v="SO0161"/>
    <d v="2020-06-25T00:00:00"/>
    <s v="PD0018"/>
    <n v="90"/>
    <n v="0.23"/>
    <n v="36867600"/>
    <s v="SO0161-PD0018"/>
    <s v="Dumbell Set"/>
    <s v="Gym &amp; Fitness"/>
    <s v="Dumbell Set"/>
    <n v="90"/>
    <x v="4"/>
  </r>
  <r>
    <s v="SO0161"/>
    <d v="2020-06-25T00:00:00"/>
    <s v="PD0020"/>
    <n v="59"/>
    <n v="0.17"/>
    <n v="15719370"/>
    <s v="SO0161-PD0020"/>
    <s v="Heavy bag"/>
    <s v="Gym &amp; Fitness"/>
    <s v="Heavy bag"/>
    <n v="59"/>
    <x v="4"/>
  </r>
  <r>
    <s v="SO0161"/>
    <d v="2020-06-25T00:00:00"/>
    <s v="PD0009"/>
    <n v="71"/>
    <n v="0.18"/>
    <n v="7510380.0000000009"/>
    <s v="SO0161-PD0009"/>
    <s v="Tracking Pole"/>
    <s v="Hiking &amp; Camping"/>
    <s v="Tracking Pole"/>
    <n v="71"/>
    <x v="4"/>
  </r>
  <r>
    <s v="SO0161"/>
    <d v="2020-06-25T00:00:00"/>
    <s v="PD0019"/>
    <n v="93"/>
    <n v="0.17"/>
    <n v="196757310"/>
    <s v="SO0161-PD0019"/>
    <s v="Treadmill"/>
    <s v="Gym &amp; Fitness"/>
    <s v="Treadmill"/>
    <n v="93"/>
    <x v="4"/>
  </r>
  <r>
    <s v="SO0162"/>
    <d v="2020-06-26T00:00:00"/>
    <s v="PD0006"/>
    <n v="59"/>
    <n v="0.16"/>
    <n v="10358040"/>
    <s v="SO0162-PD0006"/>
    <s v="1 set Golf Ball"/>
    <s v="Golf"/>
    <s v="1 set Golf Ball"/>
    <n v="59"/>
    <x v="4"/>
  </r>
  <r>
    <s v="SO0162"/>
    <d v="2020-06-26T00:00:00"/>
    <s v="PD0005"/>
    <n v="136"/>
    <n v="0.13"/>
    <n v="259712400"/>
    <s v="SO0162-PD0005"/>
    <s v="Stick Golf Wedge"/>
    <s v="Golf"/>
    <s v="Stick Golf Wedge"/>
    <n v="136"/>
    <x v="4"/>
  </r>
  <r>
    <s v="SO0163"/>
    <d v="2020-06-26T00:00:00"/>
    <s v="PD0001"/>
    <n v="121"/>
    <n v="0.17"/>
    <n v="25007070"/>
    <s v="SO0163-PD0001"/>
    <s v="1 Set Fishing Equipment"/>
    <s v="Fishing Equipment"/>
    <s v="1 Set Fishing Equipment"/>
    <n v="121"/>
    <x v="1"/>
  </r>
  <r>
    <s v="SO0163"/>
    <d v="2020-06-26T00:00:00"/>
    <s v="PD0002"/>
    <n v="110"/>
    <n v="0.14000000000000001"/>
    <n v="1892000"/>
    <s v="SO0163-PD0002"/>
    <s v="Fishing soft lure"/>
    <s v="Fishing Equipment"/>
    <s v="Fishing soft lure"/>
    <n v="110"/>
    <x v="1"/>
  </r>
  <r>
    <s v="SO0167"/>
    <d v="2020-06-28T00:00:00"/>
    <s v="PD0004"/>
    <n v="42"/>
    <n v="0.11"/>
    <n v="8223600"/>
    <s v="SO0167-PD0004"/>
    <s v="Stick Billiard Bag"/>
    <s v="Billiard"/>
    <s v="Stick Billiard Bag"/>
    <n v="42"/>
    <x v="4"/>
  </r>
  <r>
    <s v="SO0167"/>
    <d v="2020-06-28T00:00:00"/>
    <s v="PD0003"/>
    <n v="74"/>
    <n v="0.2"/>
    <n v="55115200"/>
    <s v="SO0167-PD0003"/>
    <s v="Stick Billiard"/>
    <s v="Billiard"/>
    <s v="Stick Billiard"/>
    <n v="74"/>
    <x v="4"/>
  </r>
  <r>
    <s v="SO0171"/>
    <d v="2020-07-03T00:00:00"/>
    <s v="PD0009"/>
    <n v="55"/>
    <n v="7.0000000000000007E-2"/>
    <n v="6598350"/>
    <s v="SO0171-PD0009"/>
    <s v="Tracking Pole"/>
    <s v="Hiking &amp; Camping"/>
    <s v="Tracking Pole"/>
    <n v="55"/>
    <x v="1"/>
  </r>
  <r>
    <s v="SO0171"/>
    <d v="2020-07-03T00:00:00"/>
    <s v="PD0008"/>
    <n v="56"/>
    <n v="0.06"/>
    <n v="7843360"/>
    <s v="SO0171-PD0008"/>
    <s v="Sunglasses"/>
    <s v="Outdoors Sport"/>
    <s v="Sunglasses"/>
    <n v="56"/>
    <x v="1"/>
  </r>
  <r>
    <s v="SO0174"/>
    <d v="2020-07-07T00:00:00"/>
    <s v="PD0002"/>
    <n v="80"/>
    <n v="0.23"/>
    <n v="1232000"/>
    <s v="SO0174-PD0002"/>
    <s v="Fishing soft lure"/>
    <s v="Fishing Equipment"/>
    <s v="Fishing soft lure"/>
    <n v="80"/>
    <x v="2"/>
  </r>
  <r>
    <s v="SO0174"/>
    <d v="2020-07-07T00:00:00"/>
    <s v="PD0008"/>
    <n v="95"/>
    <n v="0.17"/>
    <n v="11748650"/>
    <s v="SO0174-PD0008"/>
    <s v="Sunglasses"/>
    <s v="Outdoors Sport"/>
    <s v="Sunglasses"/>
    <n v="95"/>
    <x v="2"/>
  </r>
  <r>
    <s v="SO0180"/>
    <d v="2020-07-18T00:00:00"/>
    <s v="PD0020"/>
    <n v="126"/>
    <n v="0.09"/>
    <n v="36805860"/>
    <s v="SO0180-PD0020"/>
    <s v="Heavy bag"/>
    <s v="Gym &amp; Fitness"/>
    <s v="Heavy bag"/>
    <n v="126"/>
    <x v="4"/>
  </r>
  <r>
    <s v="SO0180"/>
    <d v="2020-07-18T00:00:00"/>
    <s v="PD0018"/>
    <n v="135"/>
    <n v="0.17"/>
    <n v="59610600"/>
    <s v="SO0180-PD0018"/>
    <s v="Dumbell Set"/>
    <s v="Gym &amp; Fitness"/>
    <s v="Dumbell Set"/>
    <n v="135"/>
    <x v="4"/>
  </r>
  <r>
    <s v="SO0183"/>
    <d v="2020-07-20T00:00:00"/>
    <s v="PD0015"/>
    <n v="89"/>
    <n v="0.18"/>
    <n v="9917982"/>
    <s v="SO0183-PD0015"/>
    <s v="Abs Roller"/>
    <s v="Gym &amp; Fitness"/>
    <s v="Abs Roller"/>
    <n v="89"/>
    <x v="0"/>
  </r>
  <r>
    <s v="SO0183"/>
    <d v="2020-07-20T00:00:00"/>
    <s v="PD0020"/>
    <n v="92"/>
    <n v="0.13"/>
    <n v="25692840"/>
    <s v="SO0183-PD0020"/>
    <s v="Heavy bag"/>
    <s v="Gym &amp; Fitness"/>
    <s v="Heavy bag"/>
    <n v="92"/>
    <x v="0"/>
  </r>
  <r>
    <s v="SO0184"/>
    <d v="2020-07-20T00:00:00"/>
    <s v="PD0013"/>
    <n v="135"/>
    <n v="7.0000000000000007E-2"/>
    <n v="60138449.999999993"/>
    <s v="SO0184-PD0013"/>
    <s v="1 Set Basketball"/>
    <s v="Basketball"/>
    <s v="1 Set Basketball"/>
    <n v="135"/>
    <x v="1"/>
  </r>
  <r>
    <s v="SO0184"/>
    <d v="2020-07-20T00:00:00"/>
    <s v="PD0014"/>
    <n v="97"/>
    <n v="0.2"/>
    <n v="20719200"/>
    <s v="SO0184-PD0014"/>
    <s v="1 Set Futsalball"/>
    <s v="Futsal"/>
    <s v="1 Set Futsalball"/>
    <n v="97"/>
    <x v="1"/>
  </r>
  <r>
    <s v="SO0188"/>
    <d v="2020-07-25T00:00:00"/>
    <s v="PD0017"/>
    <n v="150"/>
    <n v="0.13"/>
    <n v="345825000"/>
    <s v="SO0188-PD0017"/>
    <s v="Bench Press"/>
    <s v="Gym &amp; Fitness"/>
    <s v="Bench Press"/>
    <n v="150"/>
    <x v="2"/>
  </r>
  <r>
    <s v="SO0188"/>
    <d v="2020-07-25T00:00:00"/>
    <s v="PD0019"/>
    <n v="150"/>
    <n v="0.14000000000000001"/>
    <n v="328821000"/>
    <s v="SO0188-PD0019"/>
    <s v="Treadmill"/>
    <s v="Gym &amp; Fitness"/>
    <s v="Treadmill"/>
    <n v="150"/>
    <x v="2"/>
  </r>
  <r>
    <s v="SO0198"/>
    <d v="2020-08-02T00:00:00"/>
    <s v="PD0008"/>
    <n v="102"/>
    <n v="0.15"/>
    <n v="12918300"/>
    <s v="SO0198-PD0008"/>
    <s v="Sunglasses"/>
    <s v="Outdoors Sport"/>
    <s v="Sunglasses"/>
    <n v="102"/>
    <x v="4"/>
  </r>
  <r>
    <s v="SO0198"/>
    <d v="2020-08-02T00:00:00"/>
    <s v="PD0010"/>
    <n v="118"/>
    <n v="0.12"/>
    <n v="33748000"/>
    <s v="SO0198-PD0010"/>
    <s v="Hiking Shoes"/>
    <s v="Hiking &amp; Camping"/>
    <s v="Hiking Shoes"/>
    <n v="118"/>
    <x v="4"/>
  </r>
  <r>
    <s v="SO0207"/>
    <d v="2020-08-09T00:00:00"/>
    <s v="PD0009"/>
    <n v="42"/>
    <n v="0.11"/>
    <n v="4822020"/>
    <s v="SO0207-PD0009"/>
    <s v="Tracking Pole"/>
    <s v="Hiking &amp; Camping"/>
    <s v="Tracking Pole"/>
    <n v="42"/>
    <x v="1"/>
  </r>
  <r>
    <s v="SO0207"/>
    <d v="2020-08-09T00:00:00"/>
    <s v="PD0004"/>
    <n v="45"/>
    <n v="7.0000000000000007E-2"/>
    <n v="9207000"/>
    <s v="SO0207-PD0004"/>
    <s v="Stick Billiard Bag"/>
    <s v="Billiard"/>
    <s v="Stick Billiard Bag"/>
    <n v="45"/>
    <x v="1"/>
  </r>
  <r>
    <s v="SO0207"/>
    <d v="2020-08-09T00:00:00"/>
    <s v="PD0010"/>
    <n v="26"/>
    <n v="0.1"/>
    <n v="7605000"/>
    <s v="SO0207-PD0010"/>
    <s v="Hiking Shoes"/>
    <s v="Hiking &amp; Camping"/>
    <s v="Hiking Shoes"/>
    <n v="26"/>
    <x v="1"/>
  </r>
  <r>
    <s v="SO0207"/>
    <d v="2020-08-09T00:00:00"/>
    <s v="PD0003"/>
    <n v="146"/>
    <n v="0.22"/>
    <n v="106022280"/>
    <s v="SO0207-PD0003"/>
    <s v="Stick Billiard"/>
    <s v="Billiard"/>
    <s v="Stick Billiard"/>
    <n v="146"/>
    <x v="1"/>
  </r>
  <r>
    <s v="SO0208"/>
    <d v="2020-08-10T00:00:00"/>
    <s v="PD0002"/>
    <n v="96"/>
    <n v="0.14000000000000001"/>
    <n v="1651200"/>
    <s v="SO0208-PD0002"/>
    <s v="Fishing soft lure"/>
    <s v="Fishing Equipment"/>
    <s v="Fishing soft lure"/>
    <n v="96"/>
    <x v="3"/>
  </r>
  <r>
    <s v="SO0208"/>
    <d v="2020-08-10T00:00:00"/>
    <s v="PD0008"/>
    <n v="101"/>
    <n v="0.15"/>
    <n v="12791650"/>
    <s v="SO0208-PD0008"/>
    <s v="Sunglasses"/>
    <s v="Outdoors Sport"/>
    <s v="Sunglasses"/>
    <n v="101"/>
    <x v="3"/>
  </r>
  <r>
    <s v="SO0210"/>
    <d v="2020-08-12T00:00:00"/>
    <s v="PD0020"/>
    <n v="44"/>
    <n v="0.09"/>
    <n v="12852840"/>
    <s v="SO0210-PD0020"/>
    <s v="Heavy bag"/>
    <s v="Gym &amp; Fitness"/>
    <s v="Heavy bag"/>
    <n v="44"/>
    <x v="4"/>
  </r>
  <r>
    <s v="SO0210"/>
    <d v="2020-08-12T00:00:00"/>
    <s v="PD0004"/>
    <n v="33"/>
    <n v="0.06"/>
    <n v="6824400"/>
    <s v="SO0210-PD0004"/>
    <s v="Stick Billiard Bag"/>
    <s v="Billiard"/>
    <s v="Stick Billiard Bag"/>
    <n v="33"/>
    <x v="4"/>
  </r>
  <r>
    <s v="SO0210"/>
    <d v="2020-08-12T00:00:00"/>
    <s v="PD0003"/>
    <n v="117"/>
    <n v="0.17"/>
    <n v="90409410"/>
    <s v="SO0210-PD0003"/>
    <s v="Stick Billiard"/>
    <s v="Billiard"/>
    <s v="Stick Billiard"/>
    <n v="117"/>
    <x v="4"/>
  </r>
  <r>
    <s v="SO0211"/>
    <d v="2020-08-12T00:00:00"/>
    <s v="PD0020"/>
    <n v="35"/>
    <n v="0.24"/>
    <n v="8538600"/>
    <s v="SO0211-PD0020"/>
    <s v="Heavy bag"/>
    <s v="Gym &amp; Fitness"/>
    <s v="Heavy bag"/>
    <n v="35"/>
    <x v="4"/>
  </r>
  <r>
    <s v="SO0211"/>
    <d v="2020-08-12T00:00:00"/>
    <s v="PD0018"/>
    <n v="130"/>
    <n v="0.22"/>
    <n v="53944800"/>
    <s v="SO0211-PD0018"/>
    <s v="Dumbell Set"/>
    <s v="Gym &amp; Fitness"/>
    <s v="Dumbell Set"/>
    <n v="130"/>
    <x v="4"/>
  </r>
  <r>
    <s v="SO0212"/>
    <d v="2020-08-17T00:00:00"/>
    <s v="PD0003"/>
    <n v="114"/>
    <n v="0.19"/>
    <n v="85968540"/>
    <s v="SO0212-PD0003"/>
    <s v="Stick Billiard"/>
    <s v="Billiard"/>
    <s v="Stick Billiard"/>
    <n v="114"/>
    <x v="0"/>
  </r>
  <r>
    <s v="SO0212"/>
    <d v="2020-08-17T00:00:00"/>
    <s v="PD0004"/>
    <n v="47"/>
    <n v="0.2"/>
    <n v="8272000"/>
    <s v="SO0212-PD0004"/>
    <s v="Stick Billiard Bag"/>
    <s v="Billiard"/>
    <s v="Stick Billiard Bag"/>
    <n v="47"/>
    <x v="0"/>
  </r>
  <r>
    <s v="SO0224"/>
    <d v="2020-08-22T00:00:00"/>
    <s v="PD0012"/>
    <n v="138"/>
    <n v="0.14000000000000001"/>
    <n v="669236520"/>
    <s v="SO0224-PD0012"/>
    <s v="Road Bike"/>
    <s v="Bicycle"/>
    <s v="Road Bike"/>
    <n v="138"/>
    <x v="4"/>
  </r>
  <r>
    <s v="SO0224"/>
    <d v="2020-08-22T00:00:00"/>
    <s v="PD0011"/>
    <n v="125"/>
    <n v="0.1"/>
    <n v="265387500"/>
    <s v="SO0224-PD0011"/>
    <s v="Mountain Bike"/>
    <s v="Bicycle"/>
    <s v="Mountain Bike"/>
    <n v="125"/>
    <x v="4"/>
  </r>
  <r>
    <s v="SO0230"/>
    <d v="2020-08-27T00:00:00"/>
    <s v="PD0001"/>
    <n v="85"/>
    <n v="0.2"/>
    <n v="16932000"/>
    <s v="SO0230-PD0001"/>
    <s v="1 Set Fishing Equipment"/>
    <s v="Fishing Equipment"/>
    <s v="1 Set Fishing Equipment"/>
    <n v="85"/>
    <x v="2"/>
  </r>
  <r>
    <s v="SO0230"/>
    <d v="2020-08-27T00:00:00"/>
    <s v="PD0002"/>
    <n v="48"/>
    <n v="0.16"/>
    <n v="806400"/>
    <s v="SO0230-PD0002"/>
    <s v="Fishing soft lure"/>
    <s v="Fishing Equipment"/>
    <s v="Fishing soft lure"/>
    <n v="48"/>
    <x v="2"/>
  </r>
  <r>
    <s v="SO0233"/>
    <d v="2020-09-03T00:00:00"/>
    <s v="PD0004"/>
    <n v="42"/>
    <n v="0.09"/>
    <n v="8408400"/>
    <s v="SO0233-PD0004"/>
    <s v="Stick Billiard Bag"/>
    <s v="Billiard"/>
    <s v="Stick Billiard Bag"/>
    <n v="42"/>
    <x v="3"/>
  </r>
  <r>
    <s v="SO0233"/>
    <d v="2020-09-03T00:00:00"/>
    <s v="PD0003"/>
    <n v="83"/>
    <n v="0.08"/>
    <n v="71091160"/>
    <s v="SO0233-PD0003"/>
    <s v="Stick Billiard"/>
    <s v="Billiard"/>
    <s v="Stick Billiard"/>
    <n v="83"/>
    <x v="3"/>
  </r>
  <r>
    <s v="SO0247"/>
    <d v="2020-09-24T00:00:00"/>
    <s v="PD0019"/>
    <n v="86"/>
    <n v="7.0000000000000007E-2"/>
    <n v="203869020"/>
    <s v="SO0247-PD0019"/>
    <s v="Treadmill"/>
    <s v="Gym &amp; Fitness"/>
    <s v="Treadmill"/>
    <n v="86"/>
    <x v="4"/>
  </r>
  <r>
    <s v="SO0247"/>
    <d v="2020-09-24T00:00:00"/>
    <s v="PD0017"/>
    <n v="101"/>
    <n v="0.17"/>
    <n v="222149500"/>
    <s v="SO0247-PD0017"/>
    <s v="Bench Press"/>
    <s v="Gym &amp; Fitness"/>
    <s v="Bench Press"/>
    <n v="101"/>
    <x v="4"/>
  </r>
  <r>
    <s v="SO0258"/>
    <d v="2020-10-12T00:00:00"/>
    <s v="PD0020"/>
    <n v="135"/>
    <n v="0.15"/>
    <n v="36834750"/>
    <s v="SO0258-PD0020"/>
    <s v="Heavy bag"/>
    <s v="Gym &amp; Fitness"/>
    <s v="Heavy bag"/>
    <n v="135"/>
    <x v="4"/>
  </r>
  <r>
    <s v="SO0258"/>
    <d v="2020-10-12T00:00:00"/>
    <s v="PD0015"/>
    <n v="132"/>
    <n v="0.19"/>
    <n v="14530428.000000002"/>
    <s v="SO0258-PD0015"/>
    <s v="Abs Roller"/>
    <s v="Gym &amp; Fitness"/>
    <s v="Abs Roller"/>
    <n v="132"/>
    <x v="4"/>
  </r>
  <r>
    <s v="SO0260"/>
    <d v="2020-10-12T00:00:00"/>
    <s v="PD0010"/>
    <n v="149"/>
    <n v="0.15"/>
    <n v="41161250"/>
    <s v="SO0260-PD0010"/>
    <s v="Hiking Shoes"/>
    <s v="Hiking &amp; Camping"/>
    <s v="Hiking Shoes"/>
    <n v="149"/>
    <x v="0"/>
  </r>
  <r>
    <s v="SO0260"/>
    <d v="2020-10-12T00:00:00"/>
    <s v="PD0008"/>
    <n v="50"/>
    <n v="0.24"/>
    <n v="5662000"/>
    <s v="SO0260-PD0008"/>
    <s v="Sunglasses"/>
    <s v="Outdoors Sport"/>
    <s v="Sunglasses"/>
    <n v="50"/>
    <x v="0"/>
  </r>
  <r>
    <s v="SO0260"/>
    <d v="2020-10-12T00:00:00"/>
    <s v="PD0009"/>
    <n v="55"/>
    <n v="0.15"/>
    <n v="6030750"/>
    <s v="SO0260-PD0009"/>
    <s v="Tracking Pole"/>
    <s v="Hiking &amp; Camping"/>
    <s v="Tracking Pole"/>
    <n v="55"/>
    <x v="0"/>
  </r>
  <r>
    <s v="SO0269"/>
    <d v="2020-10-24T00:00:00"/>
    <s v="PD0015"/>
    <n v="69"/>
    <n v="7.0000000000000007E-2"/>
    <n v="8720703"/>
    <s v="SO0269-PD0015"/>
    <s v="Abs Roller"/>
    <s v="Gym &amp; Fitness"/>
    <s v="Abs Roller"/>
    <n v="69"/>
    <x v="4"/>
  </r>
  <r>
    <s v="SO0269"/>
    <d v="2020-10-24T00:00:00"/>
    <s v="PD0018"/>
    <n v="133"/>
    <n v="0.17"/>
    <n v="58727480"/>
    <s v="SO0269-PD0018"/>
    <s v="Dumbell Set"/>
    <s v="Gym &amp; Fitness"/>
    <s v="Dumbell Set"/>
    <n v="133"/>
    <x v="4"/>
  </r>
  <r>
    <s v="SO0275"/>
    <d v="2020-10-27T00:00:00"/>
    <s v="PD0013"/>
    <n v="142"/>
    <n v="0.12"/>
    <n v="59855840"/>
    <s v="SO0275-PD0013"/>
    <s v="1 Set Basketball"/>
    <s v="Basketball"/>
    <s v="1 Set Basketball"/>
    <n v="142"/>
    <x v="1"/>
  </r>
  <r>
    <s v="SO0275"/>
    <d v="2020-10-27T00:00:00"/>
    <s v="PD0014"/>
    <n v="90"/>
    <n v="0.19"/>
    <n v="19464300"/>
    <s v="SO0275-PD0014"/>
    <s v="1 Set Futsalball"/>
    <s v="Futsal"/>
    <s v="1 Set Futsalball"/>
    <n v="90"/>
    <x v="1"/>
  </r>
  <r>
    <s v="SO0281"/>
    <d v="2020-11-06T00:00:00"/>
    <s v="PD0002"/>
    <n v="99"/>
    <n v="0.17"/>
    <n v="1643400"/>
    <s v="SO0281-PD0002"/>
    <s v="Fishing soft lure"/>
    <s v="Fishing Equipment"/>
    <s v="Fishing soft lure"/>
    <n v="99"/>
    <x v="1"/>
  </r>
  <r>
    <s v="SO0281"/>
    <d v="2020-11-06T00:00:00"/>
    <s v="PD0008"/>
    <n v="80"/>
    <n v="0.13"/>
    <n v="10370400"/>
    <s v="SO0281-PD0008"/>
    <s v="Sunglasses"/>
    <s v="Outdoors Sport"/>
    <s v="Sunglasses"/>
    <n v="80"/>
    <x v="1"/>
  </r>
  <r>
    <s v="SO0282"/>
    <d v="2020-11-06T00:00:00"/>
    <s v="PD0010"/>
    <n v="88"/>
    <n v="0.06"/>
    <n v="26884000"/>
    <s v="SO0282-PD0010"/>
    <s v="Hiking Shoes"/>
    <s v="Hiking &amp; Camping"/>
    <s v="Hiking Shoes"/>
    <n v="88"/>
    <x v="3"/>
  </r>
  <r>
    <s v="SO0282"/>
    <d v="2020-11-06T00:00:00"/>
    <s v="PD0009"/>
    <n v="84"/>
    <n v="0.13"/>
    <n v="9427320"/>
    <s v="SO0282-PD0009"/>
    <s v="Tracking Pole"/>
    <s v="Hiking &amp; Camping"/>
    <s v="Tracking Pole"/>
    <n v="84"/>
    <x v="3"/>
  </r>
  <r>
    <s v="SO0284"/>
    <d v="2020-11-06T00:00:00"/>
    <s v="PD0016"/>
    <n v="102"/>
    <n v="0.19"/>
    <n v="22059540"/>
    <s v="SO0284-PD0016"/>
    <s v="Pull Up Bar"/>
    <s v="Gym &amp; Fitness"/>
    <s v="Pull Up Bar"/>
    <n v="102"/>
    <x v="1"/>
  </r>
  <r>
    <s v="SO0284"/>
    <d v="2020-11-06T00:00:00"/>
    <s v="PD0018"/>
    <n v="125"/>
    <n v="0.15"/>
    <n v="56525000"/>
    <s v="SO0284-PD0018"/>
    <s v="Dumbell Set"/>
    <s v="Gym &amp; Fitness"/>
    <s v="Dumbell Set"/>
    <n v="125"/>
    <x v="1"/>
  </r>
  <r>
    <s v="SO0286"/>
    <d v="2020-11-08T00:00:00"/>
    <s v="PD0002"/>
    <n v="78"/>
    <n v="0.15"/>
    <n v="1326000"/>
    <s v="SO0286-PD0002"/>
    <s v="Fishing soft lure"/>
    <s v="Fishing Equipment"/>
    <s v="Fishing soft lure"/>
    <n v="78"/>
    <x v="4"/>
  </r>
  <r>
    <s v="SO0286"/>
    <d v="2020-11-08T00:00:00"/>
    <s v="PD0001"/>
    <n v="94"/>
    <n v="7.0000000000000007E-2"/>
    <n v="21767580"/>
    <s v="SO0286-PD0001"/>
    <s v="1 Set Fishing Equipment"/>
    <s v="Fishing Equipment"/>
    <s v="1 Set Fishing Equipment"/>
    <n v="94"/>
    <x v="4"/>
  </r>
  <r>
    <s v="SO0293"/>
    <d v="2020-11-14T00:00:00"/>
    <s v="PD0005"/>
    <n v="97"/>
    <n v="0.14000000000000001"/>
    <n v="183106900"/>
    <s v="SO0293-PD0005"/>
    <s v="Stick Golf Wedge"/>
    <s v="Golf"/>
    <s v="Stick Golf Wedge"/>
    <n v="97"/>
    <x v="1"/>
  </r>
  <r>
    <s v="SO0293"/>
    <d v="2020-11-14T00:00:00"/>
    <s v="PD0007"/>
    <n v="125"/>
    <n v="0.06"/>
    <n v="376000000"/>
    <s v="SO0293-PD0007"/>
    <s v="Stick Golf Bag"/>
    <s v="Golf"/>
    <s v="Stick Golf Bag"/>
    <n v="125"/>
    <x v="1"/>
  </r>
  <r>
    <s v="SO0299"/>
    <d v="2020-11-23T00:00:00"/>
    <s v="PD0020"/>
    <n v="129"/>
    <n v="0.18"/>
    <n v="33955380"/>
    <s v="SO0299-PD0020"/>
    <s v="Heavy bag"/>
    <s v="Gym &amp; Fitness"/>
    <s v="Heavy bag"/>
    <n v="129"/>
    <x v="4"/>
  </r>
  <r>
    <s v="SO0299"/>
    <d v="2020-11-23T00:00:00"/>
    <s v="PD0016"/>
    <n v="69"/>
    <n v="0.17"/>
    <n v="15291090"/>
    <s v="SO0299-PD0016"/>
    <s v="Pull Up Bar"/>
    <s v="Gym &amp; Fitness"/>
    <s v="Pull Up Bar"/>
    <n v="69"/>
    <x v="4"/>
  </r>
  <r>
    <s v="SO0300"/>
    <d v="2020-11-23T00:00:00"/>
    <s v="PD0011"/>
    <n v="51"/>
    <n v="0.12"/>
    <n v="105871920"/>
    <s v="SO0300-PD0011"/>
    <s v="Mountain Bike"/>
    <s v="Bicycle"/>
    <s v="Mountain Bike"/>
    <n v="51"/>
    <x v="3"/>
  </r>
  <r>
    <s v="SO0300"/>
    <d v="2020-11-23T00:00:00"/>
    <s v="PD0018"/>
    <n v="105"/>
    <n v="0.14000000000000001"/>
    <n v="48039600"/>
    <s v="SO0300-PD0018"/>
    <s v="Dumbell Set"/>
    <s v="Gym &amp; Fitness"/>
    <s v="Dumbell Set"/>
    <n v="105"/>
    <x v="3"/>
  </r>
  <r>
    <s v="SO0300"/>
    <d v="2020-11-23T00:00:00"/>
    <s v="PD0010"/>
    <n v="137"/>
    <n v="0.24"/>
    <n v="33839000"/>
    <s v="SO0300-PD0010"/>
    <s v="Hiking Shoes"/>
    <s v="Hiking &amp; Camping"/>
    <s v="Hiking Shoes"/>
    <n v="137"/>
    <x v="3"/>
  </r>
  <r>
    <s v="SO0300"/>
    <d v="2020-11-23T00:00:00"/>
    <s v="PD0008"/>
    <n v="25"/>
    <n v="0.18"/>
    <n v="3054500"/>
    <s v="SO0300-PD0008"/>
    <s v="Sunglasses"/>
    <s v="Outdoors Sport"/>
    <s v="Sunglasses"/>
    <n v="25"/>
    <x v="3"/>
  </r>
  <r>
    <s v="SO0300"/>
    <d v="2020-11-23T00:00:00"/>
    <s v="PD0020"/>
    <n v="66"/>
    <n v="0.22"/>
    <n v="16525080"/>
    <s v="SO0300-PD0020"/>
    <s v="Heavy bag"/>
    <s v="Gym &amp; Fitness"/>
    <s v="Heavy bag"/>
    <n v="66"/>
    <x v="3"/>
  </r>
  <r>
    <s v="SO0313"/>
    <d v="2020-12-02T00:00:00"/>
    <s v="PD0016"/>
    <n v="114"/>
    <n v="0.24"/>
    <n v="23132880"/>
    <s v="SO0313-PD0016"/>
    <s v="Pull Up Bar"/>
    <s v="Gym &amp; Fitness"/>
    <s v="Pull Up Bar"/>
    <n v="114"/>
    <x v="4"/>
  </r>
  <r>
    <s v="SO0313"/>
    <d v="2020-12-02T00:00:00"/>
    <s v="PD0018"/>
    <n v="36"/>
    <n v="0.14000000000000001"/>
    <n v="16470720"/>
    <s v="SO0313-PD0018"/>
    <s v="Dumbell Set"/>
    <s v="Gym &amp; Fitness"/>
    <s v="Dumbell Set"/>
    <n v="36"/>
    <x v="4"/>
  </r>
  <r>
    <s v="SO0316"/>
    <d v="2020-12-03T00:00:00"/>
    <s v="PD0011"/>
    <n v="51"/>
    <n v="0.24"/>
    <n v="91434840"/>
    <s v="SO0316-PD0011"/>
    <s v="Mountain Bike"/>
    <s v="Bicycle"/>
    <s v="Mountain Bike"/>
    <n v="51"/>
    <x v="0"/>
  </r>
  <r>
    <s v="SO0316"/>
    <d v="2020-12-03T00:00:00"/>
    <s v="PD0012"/>
    <n v="65"/>
    <n v="0.16"/>
    <n v="307889400"/>
    <s v="SO0316-PD0012"/>
    <s v="Road Bike"/>
    <s v="Bicycle"/>
    <s v="Road Bike"/>
    <n v="65"/>
    <x v="0"/>
  </r>
  <r>
    <s v="SO0319"/>
    <d v="2020-12-05T00:00:00"/>
    <s v="PD0005"/>
    <n v="84"/>
    <n v="0.08"/>
    <n v="169629600"/>
    <s v="SO0319-PD0005"/>
    <s v="Stick Golf Wedge"/>
    <s v="Golf"/>
    <s v="Stick Golf Wedge"/>
    <n v="84"/>
    <x v="4"/>
  </r>
  <r>
    <s v="SO0319"/>
    <d v="2020-12-05T00:00:00"/>
    <s v="PD0007"/>
    <n v="145"/>
    <n v="0.2"/>
    <n v="371200000"/>
    <s v="SO0319-PD0007"/>
    <s v="Stick Golf Bag"/>
    <s v="Golf"/>
    <s v="Stick Golf Bag"/>
    <n v="145"/>
    <x v="4"/>
  </r>
  <r>
    <s v="SO0334"/>
    <d v="2020-12-14T00:00:00"/>
    <s v="PD0011"/>
    <n v="95"/>
    <n v="0.16"/>
    <n v="188248200"/>
    <s v="SO0334-PD0011"/>
    <s v="Mountain Bike"/>
    <s v="Bicycle"/>
    <s v="Mountain Bike"/>
    <n v="95"/>
    <x v="4"/>
  </r>
  <r>
    <s v="SO0334"/>
    <d v="2020-12-14T00:00:00"/>
    <s v="PD0012"/>
    <n v="120"/>
    <n v="0.17"/>
    <n v="561644400"/>
    <s v="SO0334-PD0012"/>
    <s v="Road Bike"/>
    <s v="Bicycle"/>
    <s v="Road Bike"/>
    <n v="120"/>
    <x v="4"/>
  </r>
  <r>
    <s v="SO0347"/>
    <d v="2020-12-24T00:00:00"/>
    <s v="PD0004"/>
    <n v="35"/>
    <n v="0.05"/>
    <n v="7315000"/>
    <s v="SO0347-PD0004"/>
    <s v="Stick Billiard Bag"/>
    <s v="Billiard"/>
    <s v="Stick Billiard Bag"/>
    <n v="35"/>
    <x v="1"/>
  </r>
  <r>
    <s v="SO0347"/>
    <d v="2020-12-24T00:00:00"/>
    <s v="PD0003"/>
    <n v="150"/>
    <n v="0.2"/>
    <n v="111720000"/>
    <s v="SO0347-PD0003"/>
    <s v="Stick Billiard"/>
    <s v="Billiard"/>
    <s v="Stick Billiard"/>
    <n v="150"/>
    <x v="1"/>
  </r>
  <r>
    <s v="SO0348"/>
    <d v="2020-12-25T00:00:00"/>
    <s v="PD0001"/>
    <n v="45"/>
    <n v="0.11"/>
    <n v="9972450"/>
    <s v="SO0348-PD0001"/>
    <s v="1 Set Fishing Equipment"/>
    <s v="Fishing Equipment"/>
    <s v="1 Set Fishing Equipment"/>
    <n v="45"/>
    <x v="0"/>
  </r>
  <r>
    <s v="SO0348"/>
    <d v="2020-12-25T00:00:00"/>
    <s v="PD0020"/>
    <n v="37"/>
    <n v="0.17"/>
    <n v="9857910"/>
    <s v="SO0348-PD0020"/>
    <s v="Heavy bag"/>
    <s v="Gym &amp; Fitness"/>
    <s v="Heavy bag"/>
    <n v="37"/>
    <x v="0"/>
  </r>
  <r>
    <s v="SO0349"/>
    <d v="2020-12-25T00:00:00"/>
    <s v="PD0011"/>
    <n v="64"/>
    <n v="0.21"/>
    <n v="119271040"/>
    <s v="SO0349-PD0011"/>
    <s v="Mountain Bike"/>
    <s v="Bicycle"/>
    <s v="Mountain Bike"/>
    <n v="64"/>
    <x v="4"/>
  </r>
  <r>
    <s v="SO0349"/>
    <d v="2020-12-25T00:00:00"/>
    <s v="PD0012"/>
    <n v="117"/>
    <n v="0.22"/>
    <n v="514615140"/>
    <s v="SO0349-PD0012"/>
    <s v="Road Bike"/>
    <s v="Bicycle"/>
    <s v="Road Bike"/>
    <n v="117"/>
    <x v="4"/>
  </r>
  <r>
    <s v="SO0352"/>
    <d v="2020-12-29T00:00:00"/>
    <s v="PD0013"/>
    <n v="93"/>
    <n v="0.12"/>
    <n v="39201360"/>
    <s v="SO0352-PD0013"/>
    <s v="1 Set Basketball"/>
    <s v="Basketball"/>
    <s v="1 Set Basketball"/>
    <n v="93"/>
    <x v="4"/>
  </r>
  <r>
    <s v="SO0352"/>
    <d v="2020-12-29T00:00:00"/>
    <s v="PD0014"/>
    <n v="42"/>
    <n v="0.11"/>
    <n v="9980460"/>
    <s v="SO0352-PD0014"/>
    <s v="1 Set Futsalball"/>
    <s v="Futsal"/>
    <s v="1 Set Futsalball"/>
    <n v="42"/>
    <x v="4"/>
  </r>
  <r>
    <s v="SO0353"/>
    <d v="2020-12-29T00:00:00"/>
    <s v="PD0001"/>
    <n v="125"/>
    <n v="0.19"/>
    <n v="25211250"/>
    <s v="SO0353-PD0001"/>
    <s v="1 Set Fishing Equipment"/>
    <s v="Fishing Equipment"/>
    <s v="1 Set Fishing Equipment"/>
    <n v="125"/>
    <x v="1"/>
  </r>
  <r>
    <s v="SO0353"/>
    <d v="2020-12-29T00:00:00"/>
    <s v="PD0002"/>
    <n v="147"/>
    <n v="7.0000000000000007E-2"/>
    <n v="2734200"/>
    <s v="SO0353-PD0002"/>
    <s v="Fishing soft lure"/>
    <s v="Fishing Equipment"/>
    <s v="Fishing soft lure"/>
    <n v="147"/>
    <x v="1"/>
  </r>
  <r>
    <s v="SO0362"/>
    <d v="2021-01-07T00:00:00"/>
    <s v="PD0010"/>
    <n v="128"/>
    <n v="0.15"/>
    <n v="35360000"/>
    <s v="SO0362-PD0010"/>
    <s v="Hiking Shoes"/>
    <s v="Hiking &amp; Camping"/>
    <s v="Hiking Shoes"/>
    <n v="128"/>
    <x v="4"/>
  </r>
  <r>
    <s v="SO0362"/>
    <d v="2021-01-07T00:00:00"/>
    <s v="PD0009"/>
    <n v="110"/>
    <n v="7.0000000000000007E-2"/>
    <n v="13196700"/>
    <s v="SO0362-PD0009"/>
    <s v="Tracking Pole"/>
    <s v="Hiking &amp; Camping"/>
    <s v="Tracking Pole"/>
    <n v="110"/>
    <x v="4"/>
  </r>
  <r>
    <s v="SO0367"/>
    <d v="2021-01-14T00:00:00"/>
    <s v="PD0020"/>
    <n v="106"/>
    <n v="0.08"/>
    <n v="31303920"/>
    <s v="SO0367-PD0020"/>
    <s v="Heavy bag"/>
    <s v="Gym &amp; Fitness"/>
    <s v="Heavy bag"/>
    <n v="106"/>
    <x v="4"/>
  </r>
  <r>
    <s v="SO0367"/>
    <d v="2021-01-14T00:00:00"/>
    <s v="PD0008"/>
    <n v="108"/>
    <n v="0.23"/>
    <n v="12390840"/>
    <s v="SO0367-PD0008"/>
    <s v="Sunglasses"/>
    <s v="Outdoors Sport"/>
    <s v="Sunglasses"/>
    <n v="108"/>
    <x v="4"/>
  </r>
  <r>
    <s v="SO0368"/>
    <d v="2021-01-14T00:00:00"/>
    <s v="PD0001"/>
    <n v="141"/>
    <n v="0.15"/>
    <n v="29842650"/>
    <s v="SO0368-PD0001"/>
    <s v="1 Set Fishing Equipment"/>
    <s v="Fishing Equipment"/>
    <s v="1 Set Fishing Equipment"/>
    <n v="141"/>
    <x v="0"/>
  </r>
  <r>
    <s v="SO0368"/>
    <d v="2021-01-14T00:00:00"/>
    <s v="PD0002"/>
    <n v="134"/>
    <n v="0.14000000000000001"/>
    <n v="2304800"/>
    <s v="SO0368-PD0002"/>
    <s v="Fishing soft lure"/>
    <s v="Fishing Equipment"/>
    <s v="Fishing soft lure"/>
    <n v="134"/>
    <x v="0"/>
  </r>
  <r>
    <s v="SO0368"/>
    <d v="2021-01-14T00:00:00"/>
    <s v="PD0018"/>
    <n v="144"/>
    <n v="0.25"/>
    <n v="57456000"/>
    <s v="SO0368-PD0018"/>
    <s v="Dumbell Set"/>
    <s v="Gym &amp; Fitness"/>
    <s v="Dumbell Set"/>
    <n v="144"/>
    <x v="0"/>
  </r>
  <r>
    <s v="SO0368"/>
    <d v="2021-01-14T00:00:00"/>
    <s v="PD0020"/>
    <n v="27"/>
    <n v="0.14000000000000001"/>
    <n v="7453620"/>
    <s v="SO0368-PD0020"/>
    <s v="Heavy bag"/>
    <s v="Gym &amp; Fitness"/>
    <s v="Heavy bag"/>
    <n v="27"/>
    <x v="0"/>
  </r>
  <r>
    <s v="SO0373"/>
    <d v="2021-01-21T00:00:00"/>
    <s v="PD0020"/>
    <n v="44"/>
    <n v="0.24"/>
    <n v="10734240"/>
    <s v="SO0373-PD0020"/>
    <s v="Heavy bag"/>
    <s v="Gym &amp; Fitness"/>
    <s v="Heavy bag"/>
    <n v="44"/>
    <x v="4"/>
  </r>
  <r>
    <s v="SO0373"/>
    <d v="2021-01-21T00:00:00"/>
    <s v="PD0003"/>
    <n v="127"/>
    <n v="0.24"/>
    <n v="89860120"/>
    <s v="SO0373-PD0003"/>
    <s v="Stick Billiard"/>
    <s v="Billiard"/>
    <s v="Stick Billiard"/>
    <n v="127"/>
    <x v="4"/>
  </r>
  <r>
    <s v="SO0374"/>
    <d v="2021-01-22T00:00:00"/>
    <s v="PD0015"/>
    <n v="35"/>
    <n v="0.14000000000000001"/>
    <n v="4090590"/>
    <s v="SO0374-PD0015"/>
    <s v="Abs Roller"/>
    <s v="Gym &amp; Fitness"/>
    <s v="Abs Roller"/>
    <n v="35"/>
    <x v="4"/>
  </r>
  <r>
    <s v="SO0374"/>
    <d v="2021-01-22T00:00:00"/>
    <s v="PD0016"/>
    <n v="57"/>
    <n v="0.12"/>
    <n v="13392720"/>
    <s v="SO0374-PD0016"/>
    <s v="Pull Up Bar"/>
    <s v="Gym &amp; Fitness"/>
    <s v="Pull Up Bar"/>
    <n v="57"/>
    <x v="4"/>
  </r>
  <r>
    <s v="SO0376"/>
    <d v="2021-01-23T00:00:00"/>
    <s v="PD0014"/>
    <n v="26"/>
    <n v="0.13"/>
    <n v="6039540"/>
    <s v="SO0376-PD0014"/>
    <s v="1 Set Futsalball"/>
    <s v="Futsal"/>
    <s v="1 Set Futsalball"/>
    <n v="26"/>
    <x v="4"/>
  </r>
  <r>
    <s v="SO0376"/>
    <d v="2021-01-23T00:00:00"/>
    <s v="PD0013"/>
    <n v="101"/>
    <n v="0.24"/>
    <n v="36768040"/>
    <s v="SO0376-PD0013"/>
    <s v="1 Set Basketball"/>
    <s v="Basketball"/>
    <s v="1 Set Basketball"/>
    <n v="101"/>
    <x v="4"/>
  </r>
  <r>
    <s v="SO0376"/>
    <d v="2021-01-23T00:00:00"/>
    <s v="PD0017"/>
    <n v="48"/>
    <n v="0.18"/>
    <n v="104304000.00000001"/>
    <s v="SO0376-PD0017"/>
    <s v="Bench Press"/>
    <s v="Gym &amp; Fitness"/>
    <s v="Bench Press"/>
    <n v="48"/>
    <x v="4"/>
  </r>
  <r>
    <s v="SO0376"/>
    <d v="2021-01-23T00:00:00"/>
    <s v="PD0019"/>
    <n v="43"/>
    <n v="0.23"/>
    <n v="84397390"/>
    <s v="SO0376-PD0019"/>
    <s v="Treadmill"/>
    <s v="Gym &amp; Fitness"/>
    <s v="Treadmill"/>
    <n v="43"/>
    <x v="4"/>
  </r>
  <r>
    <s v="SO0384"/>
    <d v="2021-01-31T00:00:00"/>
    <s v="PD0005"/>
    <n v="29"/>
    <n v="0.09"/>
    <n v="57926050"/>
    <s v="SO0384-PD0005"/>
    <s v="Stick Golf Wedge"/>
    <s v="Golf"/>
    <s v="Stick Golf Wedge"/>
    <n v="29"/>
    <x v="0"/>
  </r>
  <r>
    <s v="SO0384"/>
    <d v="2021-01-31T00:00:00"/>
    <s v="PD0007"/>
    <n v="47"/>
    <n v="0.11"/>
    <n v="133856000"/>
    <s v="SO0384-PD0007"/>
    <s v="Stick Golf Bag"/>
    <s v="Golf"/>
    <s v="Stick Golf Bag"/>
    <n v="47"/>
    <x v="0"/>
  </r>
  <r>
    <s v="SO0391"/>
    <d v="2021-02-04T00:00:00"/>
    <s v="PD0020"/>
    <n v="106"/>
    <n v="0.08"/>
    <n v="31303920"/>
    <s v="SO0391-PD0020"/>
    <s v="Heavy bag"/>
    <s v="Gym &amp; Fitness"/>
    <s v="Heavy bag"/>
    <n v="106"/>
    <x v="4"/>
  </r>
  <r>
    <s v="SO0391"/>
    <d v="2021-02-04T00:00:00"/>
    <s v="PD0018"/>
    <n v="150"/>
    <n v="0.06"/>
    <n v="75012000"/>
    <s v="SO0391-PD0018"/>
    <s v="Dumbell Set"/>
    <s v="Gym &amp; Fitness"/>
    <s v="Dumbell Set"/>
    <n v="150"/>
    <x v="4"/>
  </r>
  <r>
    <s v="SO0403"/>
    <d v="2021-02-16T00:00:00"/>
    <s v="PD0006"/>
    <n v="139"/>
    <n v="0.05"/>
    <n v="27598450"/>
    <s v="SO0403-PD0006"/>
    <s v="1 set Golf Ball"/>
    <s v="Golf"/>
    <s v="1 set Golf Ball"/>
    <n v="139"/>
    <x v="0"/>
  </r>
  <r>
    <s v="SO0403"/>
    <d v="2021-02-16T00:00:00"/>
    <s v="PD0005"/>
    <n v="92"/>
    <n v="7.0000000000000007E-2"/>
    <n v="187804200"/>
    <s v="SO0403-PD0005"/>
    <s v="Stick Golf Wedge"/>
    <s v="Golf"/>
    <s v="Stick Golf Wedge"/>
    <n v="92"/>
    <x v="0"/>
  </r>
  <r>
    <s v="SO0408"/>
    <d v="2021-02-20T00:00:00"/>
    <s v="PD0013"/>
    <n v="34"/>
    <n v="0.17"/>
    <n v="13517380"/>
    <s v="SO0408-PD0013"/>
    <s v="1 Set Basketball"/>
    <s v="Basketball"/>
    <s v="1 Set Basketball"/>
    <n v="34"/>
    <x v="4"/>
  </r>
  <r>
    <s v="SO0408"/>
    <d v="2021-02-20T00:00:00"/>
    <s v="PD0014"/>
    <n v="26"/>
    <n v="0.16"/>
    <n v="5831280"/>
    <s v="SO0408-PD0014"/>
    <s v="1 Set Futsalball"/>
    <s v="Futsal"/>
    <s v="1 Set Futsalball"/>
    <n v="26"/>
    <x v="4"/>
  </r>
  <r>
    <s v="SO0410"/>
    <d v="2021-02-21T00:00:00"/>
    <s v="PD0012"/>
    <n v="121"/>
    <n v="0.09"/>
    <n v="620910290"/>
    <s v="SO0410-PD0012"/>
    <s v="Road Bike"/>
    <s v="Bicycle"/>
    <s v="Road Bike"/>
    <n v="121"/>
    <x v="4"/>
  </r>
  <r>
    <s v="SO0410"/>
    <d v="2021-02-21T00:00:00"/>
    <s v="PD0011"/>
    <n v="46"/>
    <n v="7.0000000000000007E-2"/>
    <n v="100918020"/>
    <s v="SO0410-PD0011"/>
    <s v="Mountain Bike"/>
    <s v="Bicycle"/>
    <s v="Mountain Bike"/>
    <n v="46"/>
    <x v="4"/>
  </r>
  <r>
    <s v="SO0412"/>
    <d v="2021-02-22T00:00:00"/>
    <s v="PD0014"/>
    <n v="95"/>
    <n v="0.12"/>
    <n v="22321200"/>
    <s v="SO0412-PD0014"/>
    <s v="1 Set Futsalball"/>
    <s v="Futsal"/>
    <s v="1 Set Futsalball"/>
    <n v="95"/>
    <x v="4"/>
  </r>
  <r>
    <s v="SO0412"/>
    <d v="2021-02-22T00:00:00"/>
    <s v="PD0008"/>
    <n v="50"/>
    <n v="0.24"/>
    <n v="5662000"/>
    <s v="SO0412-PD0008"/>
    <s v="Sunglasses"/>
    <s v="Outdoors Sport"/>
    <s v="Sunglasses"/>
    <n v="50"/>
    <x v="4"/>
  </r>
  <r>
    <s v="SO0413"/>
    <d v="2021-02-23T00:00:00"/>
    <s v="PD0014"/>
    <n v="50"/>
    <n v="0.12"/>
    <n v="11748000"/>
    <s v="SO0413-PD0014"/>
    <s v="1 Set Futsalball"/>
    <s v="Futsal"/>
    <s v="1 Set Futsalball"/>
    <n v="50"/>
    <x v="4"/>
  </r>
  <r>
    <s v="SO0413"/>
    <d v="2021-02-23T00:00:00"/>
    <s v="PD0013"/>
    <n v="88"/>
    <n v="0.24"/>
    <n v="32035520"/>
    <s v="SO0413-PD0013"/>
    <s v="1 Set Basketball"/>
    <s v="Basketball"/>
    <s v="1 Set Basketball"/>
    <n v="88"/>
    <x v="4"/>
  </r>
  <r>
    <s v="SO0417"/>
    <d v="2021-03-01T00:00:00"/>
    <s v="PD0007"/>
    <n v="123"/>
    <n v="0.06"/>
    <n v="369984000"/>
    <s v="SO0417-PD0007"/>
    <s v="Stick Golf Bag"/>
    <s v="Golf"/>
    <s v="Stick Golf Bag"/>
    <n v="123"/>
    <x v="0"/>
  </r>
  <r>
    <s v="SO0417"/>
    <d v="2021-03-01T00:00:00"/>
    <s v="PD0005"/>
    <n v="74"/>
    <n v="0.13"/>
    <n v="141314100"/>
    <s v="SO0417-PD0005"/>
    <s v="Stick Golf Wedge"/>
    <s v="Golf"/>
    <s v="Stick Golf Wedge"/>
    <n v="74"/>
    <x v="0"/>
  </r>
  <r>
    <s v="SO0420"/>
    <d v="2021-03-02T00:00:00"/>
    <s v="PD0006"/>
    <n v="44"/>
    <n v="0.21"/>
    <n v="7264840"/>
    <s v="SO0420-PD0006"/>
    <s v="1 set Golf Ball"/>
    <s v="Golf"/>
    <s v="1 set Golf Ball"/>
    <n v="44"/>
    <x v="2"/>
  </r>
  <r>
    <s v="SO0420"/>
    <d v="2021-03-02T00:00:00"/>
    <s v="PD0005"/>
    <n v="105"/>
    <n v="0.18"/>
    <n v="188989500"/>
    <s v="SO0420-PD0005"/>
    <s v="Stick Golf Wedge"/>
    <s v="Golf"/>
    <s v="Stick Golf Wedge"/>
    <n v="105"/>
    <x v="2"/>
  </r>
  <r>
    <s v="SO0424"/>
    <d v="2021-03-05T00:00:00"/>
    <s v="PD0020"/>
    <n v="144"/>
    <n v="0.05"/>
    <n v="43912800"/>
    <s v="SO0424-PD0020"/>
    <s v="Heavy bag"/>
    <s v="Gym &amp; Fitness"/>
    <s v="Heavy bag"/>
    <n v="144"/>
    <x v="0"/>
  </r>
  <r>
    <s v="SO0424"/>
    <d v="2021-03-05T00:00:00"/>
    <s v="PD0018"/>
    <n v="77"/>
    <n v="0.11"/>
    <n v="36457960"/>
    <s v="SO0424-PD0018"/>
    <s v="Dumbell Set"/>
    <s v="Gym &amp; Fitness"/>
    <s v="Dumbell Set"/>
    <n v="77"/>
    <x v="0"/>
  </r>
  <r>
    <s v="SO0427"/>
    <d v="2021-03-07T00:00:00"/>
    <s v="PD0014"/>
    <n v="46"/>
    <n v="0.13"/>
    <n v="10685340"/>
    <s v="SO0427-PD0014"/>
    <s v="1 Set Futsalball"/>
    <s v="Futsal"/>
    <s v="1 Set Futsalball"/>
    <n v="46"/>
    <x v="2"/>
  </r>
  <r>
    <s v="SO0427"/>
    <d v="2021-03-07T00:00:00"/>
    <s v="PD0013"/>
    <n v="84"/>
    <n v="0.18"/>
    <n v="32993520.000000004"/>
    <s v="SO0427-PD0013"/>
    <s v="1 Set Basketball"/>
    <s v="Basketball"/>
    <s v="1 Set Basketball"/>
    <n v="84"/>
    <x v="2"/>
  </r>
  <r>
    <s v="SO0429"/>
    <d v="2021-03-09T00:00:00"/>
    <s v="PD0007"/>
    <n v="66"/>
    <n v="0.11"/>
    <n v="187968000"/>
    <s v="SO0429-PD0007"/>
    <s v="Stick Golf Bag"/>
    <s v="Golf"/>
    <s v="Stick Golf Bag"/>
    <n v="66"/>
    <x v="1"/>
  </r>
  <r>
    <s v="SO0429"/>
    <d v="2021-03-09T00:00:00"/>
    <s v="PD0005"/>
    <n v="49"/>
    <n v="0.12"/>
    <n v="94648400"/>
    <s v="SO0429-PD0005"/>
    <s v="Stick Golf Wedge"/>
    <s v="Golf"/>
    <s v="Stick Golf Wedge"/>
    <n v="49"/>
    <x v="1"/>
  </r>
  <r>
    <s v="SO0433"/>
    <d v="2021-03-15T00:00:00"/>
    <s v="PD0009"/>
    <n v="112"/>
    <n v="0.23"/>
    <n v="11124960"/>
    <s v="SO0433-PD0009"/>
    <s v="Tracking Pole"/>
    <s v="Hiking &amp; Camping"/>
    <s v="Tracking Pole"/>
    <n v="112"/>
    <x v="2"/>
  </r>
  <r>
    <s v="SO0433"/>
    <d v="2021-03-15T00:00:00"/>
    <s v="PD0010"/>
    <n v="143"/>
    <n v="0.15"/>
    <n v="39503750"/>
    <s v="SO0433-PD0010"/>
    <s v="Hiking Shoes"/>
    <s v="Hiking &amp; Camping"/>
    <s v="Hiking Shoes"/>
    <n v="143"/>
    <x v="2"/>
  </r>
  <r>
    <s v="SO0438"/>
    <d v="2021-03-19T00:00:00"/>
    <s v="PD0010"/>
    <n v="134"/>
    <n v="0.1"/>
    <n v="39195000"/>
    <s v="SO0438-PD0010"/>
    <s v="Hiking Shoes"/>
    <s v="Hiking &amp; Camping"/>
    <s v="Hiking Shoes"/>
    <n v="134"/>
    <x v="0"/>
  </r>
  <r>
    <s v="SO0438"/>
    <d v="2021-03-19T00:00:00"/>
    <s v="PD0009"/>
    <n v="142"/>
    <n v="0.16"/>
    <n v="15387120"/>
    <s v="SO0438-PD0009"/>
    <s v="Tracking Pole"/>
    <s v="Hiking &amp; Camping"/>
    <s v="Tracking Pole"/>
    <n v="142"/>
    <x v="0"/>
  </r>
  <r>
    <s v="SO0440"/>
    <d v="2021-03-21T00:00:00"/>
    <s v="PD0009"/>
    <n v="28"/>
    <n v="0.15"/>
    <n v="3070200"/>
    <s v="SO0440-PD0009"/>
    <s v="Tracking Pole"/>
    <s v="Hiking &amp; Camping"/>
    <s v="Tracking Pole"/>
    <n v="28"/>
    <x v="1"/>
  </r>
  <r>
    <s v="SO0440"/>
    <d v="2021-03-21T00:00:00"/>
    <s v="PD0007"/>
    <n v="135"/>
    <n v="0.25"/>
    <n v="324000000"/>
    <s v="SO0440-PD0007"/>
    <s v="Stick Golf Bag"/>
    <s v="Golf"/>
    <s v="Stick Golf Bag"/>
    <n v="135"/>
    <x v="1"/>
  </r>
  <r>
    <s v="SO0440"/>
    <d v="2021-03-21T00:00:00"/>
    <s v="PD0010"/>
    <n v="124"/>
    <n v="0.25"/>
    <n v="30225000"/>
    <s v="SO0440-PD0010"/>
    <s v="Hiking Shoes"/>
    <s v="Hiking &amp; Camping"/>
    <s v="Hiking Shoes"/>
    <n v="124"/>
    <x v="1"/>
  </r>
  <r>
    <s v="SO0440"/>
    <d v="2021-03-21T00:00:00"/>
    <s v="PD0005"/>
    <n v="64"/>
    <n v="0.23"/>
    <n v="108169600"/>
    <s v="SO0440-PD0005"/>
    <s v="Stick Golf Wedge"/>
    <s v="Golf"/>
    <s v="Stick Golf Wedge"/>
    <n v="64"/>
    <x v="1"/>
  </r>
  <r>
    <s v="SO0445"/>
    <d v="2021-03-26T00:00:00"/>
    <s v="PD0014"/>
    <n v="39"/>
    <n v="0.21"/>
    <n v="8226270"/>
    <s v="SO0445-PD0014"/>
    <s v="1 Set Futsalball"/>
    <s v="Futsal"/>
    <s v="1 Set Futsalball"/>
    <n v="39"/>
    <x v="4"/>
  </r>
  <r>
    <s v="SO0445"/>
    <d v="2021-03-26T00:00:00"/>
    <s v="PD0013"/>
    <n v="125"/>
    <n v="0.23"/>
    <n v="46103750"/>
    <s v="SO0445-PD0013"/>
    <s v="1 Set Basketball"/>
    <s v="Basketball"/>
    <s v="1 Set Basketball"/>
    <n v="125"/>
    <x v="4"/>
  </r>
  <r>
    <s v="SO0452"/>
    <d v="2021-04-06T00:00:00"/>
    <s v="PD0008"/>
    <n v="35"/>
    <n v="0.21"/>
    <n v="4119850"/>
    <s v="SO0452-PD0008"/>
    <s v="Sunglasses"/>
    <s v="Outdoors Sport"/>
    <s v="Sunglasses"/>
    <n v="35"/>
    <x v="4"/>
  </r>
  <r>
    <s v="SO0452"/>
    <d v="2021-04-06T00:00:00"/>
    <s v="PD0010"/>
    <n v="138"/>
    <n v="7.0000000000000007E-2"/>
    <n v="41710500"/>
    <s v="SO0452-PD0010"/>
    <s v="Hiking Shoes"/>
    <s v="Hiking &amp; Camping"/>
    <s v="Hiking Shoes"/>
    <n v="138"/>
    <x v="4"/>
  </r>
  <r>
    <s v="SO0456"/>
    <d v="2021-04-14T00:00:00"/>
    <s v="PD0020"/>
    <n v="141"/>
    <n v="0.11"/>
    <n v="40282290"/>
    <s v="SO0456-PD0020"/>
    <s v="Heavy bag"/>
    <s v="Gym &amp; Fitness"/>
    <s v="Heavy bag"/>
    <n v="141"/>
    <x v="1"/>
  </r>
  <r>
    <s v="SO0456"/>
    <d v="2021-04-14T00:00:00"/>
    <s v="PD0008"/>
    <n v="122"/>
    <n v="0.18"/>
    <n v="14905960.000000002"/>
    <s v="SO0456-PD0008"/>
    <s v="Sunglasses"/>
    <s v="Outdoors Sport"/>
    <s v="Sunglasses"/>
    <n v="122"/>
    <x v="1"/>
  </r>
  <r>
    <s v="SO0465"/>
    <d v="2021-04-25T00:00:00"/>
    <s v="PD0002"/>
    <n v="28"/>
    <n v="0.2"/>
    <n v="448000"/>
    <s v="SO0465-PD0002"/>
    <s v="Fishing soft lure"/>
    <s v="Fishing Equipment"/>
    <s v="Fishing soft lure"/>
    <n v="28"/>
    <x v="1"/>
  </r>
  <r>
    <s v="SO0465"/>
    <d v="2021-04-25T00:00:00"/>
    <s v="PD0008"/>
    <n v="119"/>
    <n v="0.12"/>
    <n v="15603280"/>
    <s v="SO0465-PD0008"/>
    <s v="Sunglasses"/>
    <s v="Outdoors Sport"/>
    <s v="Sunglasses"/>
    <n v="119"/>
    <x v="1"/>
  </r>
  <r>
    <s v="SO0469"/>
    <d v="2021-04-30T00:00:00"/>
    <s v="PD0011"/>
    <n v="62"/>
    <n v="0.23"/>
    <n v="112618660"/>
    <s v="SO0469-PD0011"/>
    <s v="Mountain Bike"/>
    <s v="Bicycle"/>
    <s v="Mountain Bike"/>
    <n v="62"/>
    <x v="4"/>
  </r>
  <r>
    <s v="SO0469"/>
    <d v="2021-04-30T00:00:00"/>
    <s v="PD0012"/>
    <n v="119"/>
    <n v="0.12"/>
    <n v="590516080"/>
    <s v="SO0469-PD0012"/>
    <s v="Road Bike"/>
    <s v="Bicycle"/>
    <s v="Road Bike"/>
    <n v="119"/>
    <x v="4"/>
  </r>
  <r>
    <s v="SO0474"/>
    <d v="2021-05-10T00:00:00"/>
    <s v="PD0005"/>
    <n v="31"/>
    <n v="0.2"/>
    <n v="54436000"/>
    <s v="SO0474-PD0005"/>
    <s v="Stick Golf Wedge"/>
    <s v="Golf"/>
    <s v="Stick Golf Wedge"/>
    <n v="31"/>
    <x v="0"/>
  </r>
  <r>
    <s v="SO0474"/>
    <d v="2021-05-10T00:00:00"/>
    <s v="PD0007"/>
    <n v="105"/>
    <n v="0.1"/>
    <n v="302400000"/>
    <s v="SO0474-PD0007"/>
    <s v="Stick Golf Bag"/>
    <s v="Golf"/>
    <s v="Stick Golf Bag"/>
    <n v="105"/>
    <x v="0"/>
  </r>
  <r>
    <s v="SO0475"/>
    <d v="2021-05-11T00:00:00"/>
    <s v="PD0019"/>
    <n v="99"/>
    <n v="0.15"/>
    <n v="214498350"/>
    <s v="SO0475-PD0019"/>
    <s v="Treadmill"/>
    <s v="Gym &amp; Fitness"/>
    <s v="Treadmill"/>
    <n v="99"/>
    <x v="3"/>
  </r>
  <r>
    <s v="SO0475"/>
    <d v="2021-05-11T00:00:00"/>
    <s v="PD0016"/>
    <n v="32"/>
    <n v="0.21"/>
    <n v="6749760"/>
    <s v="SO0475-PD0016"/>
    <s v="Pull Up Bar"/>
    <s v="Gym &amp; Fitness"/>
    <s v="Pull Up Bar"/>
    <n v="32"/>
    <x v="3"/>
  </r>
  <r>
    <s v="SO0485"/>
    <d v="2021-05-18T00:00:00"/>
    <s v="PD0012"/>
    <n v="75"/>
    <n v="0.13"/>
    <n v="367944750"/>
    <s v="SO0485-PD0012"/>
    <s v="Road Bike"/>
    <s v="Bicycle"/>
    <s v="Road Bike"/>
    <n v="75"/>
    <x v="4"/>
  </r>
  <r>
    <s v="SO0485"/>
    <d v="2021-05-18T00:00:00"/>
    <s v="PD0006"/>
    <n v="103"/>
    <n v="7.0000000000000007E-2"/>
    <n v="20020110"/>
    <s v="SO0485-PD0006"/>
    <s v="1 set Golf Ball"/>
    <s v="Golf"/>
    <s v="1 set Golf Ball"/>
    <n v="103"/>
    <x v="4"/>
  </r>
  <r>
    <s v="SO0485"/>
    <d v="2021-05-18T00:00:00"/>
    <s v="PD0008"/>
    <n v="138"/>
    <n v="0.17"/>
    <n v="17066460"/>
    <s v="SO0485-PD0008"/>
    <s v="Sunglasses"/>
    <s v="Outdoors Sport"/>
    <s v="Sunglasses"/>
    <n v="138"/>
    <x v="4"/>
  </r>
  <r>
    <s v="SO0485"/>
    <d v="2021-05-18T00:00:00"/>
    <s v="PD0011"/>
    <n v="29"/>
    <n v="0.19"/>
    <n v="55412910"/>
    <s v="SO0485-PD0011"/>
    <s v="Mountain Bike"/>
    <s v="Bicycle"/>
    <s v="Mountain Bike"/>
    <n v="29"/>
    <x v="4"/>
  </r>
  <r>
    <s v="SO0485"/>
    <d v="2021-05-18T00:00:00"/>
    <s v="PD0015"/>
    <n v="65"/>
    <n v="0.06"/>
    <n v="8303489.9999999991"/>
    <s v="SO0485-PD0015"/>
    <s v="Abs Roller"/>
    <s v="Gym &amp; Fitness"/>
    <s v="Abs Roller"/>
    <n v="65"/>
    <x v="4"/>
  </r>
  <r>
    <s v="SO0485"/>
    <d v="2021-05-18T00:00:00"/>
    <s v="PD0020"/>
    <n v="31"/>
    <n v="0.12"/>
    <n v="8756880"/>
    <s v="SO0485-PD0020"/>
    <s v="Heavy bag"/>
    <s v="Gym &amp; Fitness"/>
    <s v="Heavy bag"/>
    <n v="31"/>
    <x v="4"/>
  </r>
  <r>
    <s v="SO0485"/>
    <d v="2021-05-18T00:00:00"/>
    <s v="PD0007"/>
    <n v="121"/>
    <n v="0.05"/>
    <n v="367840000"/>
    <s v="SO0485-PD0007"/>
    <s v="Stick Golf Bag"/>
    <s v="Golf"/>
    <s v="Stick Golf Bag"/>
    <n v="121"/>
    <x v="4"/>
  </r>
  <r>
    <s v="SO0493"/>
    <d v="2021-05-23T00:00:00"/>
    <s v="PD0017"/>
    <n v="107"/>
    <n v="0.21"/>
    <n v="224004500"/>
    <s v="SO0493-PD0017"/>
    <s v="Bench Press"/>
    <s v="Gym &amp; Fitness"/>
    <s v="Bench Press"/>
    <n v="107"/>
    <x v="1"/>
  </r>
  <r>
    <s v="SO0493"/>
    <d v="2021-05-23T00:00:00"/>
    <s v="PD0012"/>
    <n v="148"/>
    <n v="0.25"/>
    <n v="625929000"/>
    <s v="SO0493-PD0012"/>
    <s v="Road Bike"/>
    <s v="Bicycle"/>
    <s v="Road Bike"/>
    <n v="148"/>
    <x v="1"/>
  </r>
  <r>
    <s v="SO0497"/>
    <d v="2021-05-25T00:00:00"/>
    <s v="PD0009"/>
    <n v="115"/>
    <n v="0.1"/>
    <n v="13351500"/>
    <s v="SO0497-PD0009"/>
    <s v="Tracking Pole"/>
    <s v="Hiking &amp; Camping"/>
    <s v="Tracking Pole"/>
    <n v="115"/>
    <x v="4"/>
  </r>
  <r>
    <s v="SO0497"/>
    <d v="2021-05-25T00:00:00"/>
    <s v="PD0008"/>
    <n v="79"/>
    <n v="0.09"/>
    <n v="10711610"/>
    <s v="SO0497-PD0008"/>
    <s v="Sunglasses"/>
    <s v="Outdoors Sport"/>
    <s v="Sunglasses"/>
    <n v="79"/>
    <x v="4"/>
  </r>
  <r>
    <s v="SO0497"/>
    <d v="2021-05-25T00:00:00"/>
    <s v="PD0010"/>
    <n v="80"/>
    <n v="0.25"/>
    <n v="19500000"/>
    <s v="SO0497-PD0010"/>
    <s v="Hiking Shoes"/>
    <s v="Hiking &amp; Camping"/>
    <s v="Hiking Shoes"/>
    <n v="80"/>
    <x v="4"/>
  </r>
  <r>
    <s v="SO0500"/>
    <d v="2021-05-29T00:00:00"/>
    <s v="PD0007"/>
    <n v="81"/>
    <n v="0.19"/>
    <n v="209952000"/>
    <s v="SO0500-PD0007"/>
    <s v="Stick Golf Bag"/>
    <s v="Golf"/>
    <s v="Stick Golf Bag"/>
    <n v="81"/>
    <x v="4"/>
  </r>
  <r>
    <s v="SO0500"/>
    <d v="2021-05-29T00:00:00"/>
    <s v="PD0012"/>
    <n v="78"/>
    <n v="0.06"/>
    <n v="413451480"/>
    <s v="SO0500-PD0012"/>
    <s v="Road Bike"/>
    <s v="Bicycle"/>
    <s v="Road Bike"/>
    <n v="78"/>
    <x v="4"/>
  </r>
  <r>
    <s v="SO0515"/>
    <d v="2021-06-18T00:00:00"/>
    <s v="PD0008"/>
    <n v="111"/>
    <n v="0.15"/>
    <n v="14058150"/>
    <s v="SO0515-PD0008"/>
    <s v="Sunglasses"/>
    <s v="Outdoors Sport"/>
    <s v="Sunglasses"/>
    <n v="111"/>
    <x v="4"/>
  </r>
  <r>
    <s v="SO0515"/>
    <d v="2021-06-18T00:00:00"/>
    <s v="PD0014"/>
    <n v="83"/>
    <n v="0.19"/>
    <n v="17950410"/>
    <s v="SO0515-PD0014"/>
    <s v="1 Set Futsalball"/>
    <s v="Futsal"/>
    <s v="1 Set Futsalball"/>
    <n v="83"/>
    <x v="4"/>
  </r>
  <r>
    <s v="SO0522"/>
    <d v="2021-06-24T00:00:00"/>
    <s v="PD0006"/>
    <n v="125"/>
    <n v="0.19"/>
    <n v="21161250"/>
    <s v="SO0522-PD0006"/>
    <s v="1 set Golf Ball"/>
    <s v="Golf"/>
    <s v="1 set Golf Ball"/>
    <n v="125"/>
    <x v="2"/>
  </r>
  <r>
    <s v="SO0522"/>
    <d v="2021-06-24T00:00:00"/>
    <s v="PD0008"/>
    <n v="119"/>
    <n v="0.1"/>
    <n v="15957900"/>
    <s v="SO0522-PD0008"/>
    <s v="Sunglasses"/>
    <s v="Outdoors Sport"/>
    <s v="Sunglasses"/>
    <n v="119"/>
    <x v="2"/>
  </r>
  <r>
    <s v="SO0523"/>
    <d v="2021-06-24T00:00:00"/>
    <s v="PD0005"/>
    <n v="96"/>
    <n v="0.18"/>
    <n v="172790400"/>
    <s v="SO0523-PD0005"/>
    <s v="Stick Golf Wedge"/>
    <s v="Golf"/>
    <s v="Stick Golf Wedge"/>
    <n v="96"/>
    <x v="4"/>
  </r>
  <r>
    <s v="SO0523"/>
    <d v="2021-06-24T00:00:00"/>
    <s v="PD0007"/>
    <n v="132"/>
    <n v="0.08"/>
    <n v="388608000"/>
    <s v="SO0523-PD0007"/>
    <s v="Stick Golf Bag"/>
    <s v="Golf"/>
    <s v="Stick Golf Bag"/>
    <n v="132"/>
    <x v="4"/>
  </r>
  <r>
    <s v="SO0524"/>
    <d v="2021-06-25T00:00:00"/>
    <s v="PD0016"/>
    <n v="29"/>
    <n v="0.19"/>
    <n v="6271830"/>
    <s v="SO0524-PD0016"/>
    <s v="Pull Up Bar"/>
    <s v="Gym &amp; Fitness"/>
    <s v="Pull Up Bar"/>
    <n v="29"/>
    <x v="0"/>
  </r>
  <r>
    <s v="SO0524"/>
    <d v="2021-06-25T00:00:00"/>
    <s v="PD0020"/>
    <n v="89"/>
    <n v="0.2"/>
    <n v="22855200"/>
    <s v="SO0524-PD0020"/>
    <s v="Heavy bag"/>
    <s v="Gym &amp; Fitness"/>
    <s v="Heavy bag"/>
    <n v="89"/>
    <x v="0"/>
  </r>
  <r>
    <s v="SO0524"/>
    <d v="2021-06-25T00:00:00"/>
    <s v="PD0019"/>
    <n v="99"/>
    <n v="0.16"/>
    <n v="211974840"/>
    <s v="SO0524-PD0019"/>
    <s v="Treadmill"/>
    <s v="Gym &amp; Fitness"/>
    <s v="Treadmill"/>
    <n v="99"/>
    <x v="0"/>
  </r>
  <r>
    <s v="SO0524"/>
    <d v="2021-06-25T00:00:00"/>
    <s v="PD0017"/>
    <n v="88"/>
    <n v="0.11"/>
    <n v="207548000"/>
    <s v="SO0524-PD0017"/>
    <s v="Bench Press"/>
    <s v="Gym &amp; Fitness"/>
    <s v="Bench Press"/>
    <n v="88"/>
    <x v="0"/>
  </r>
  <r>
    <s v="SO0526"/>
    <d v="2021-06-28T00:00:00"/>
    <s v="PD0005"/>
    <n v="29"/>
    <n v="0.13"/>
    <n v="55379850"/>
    <s v="SO0526-PD0005"/>
    <s v="Stick Golf Wedge"/>
    <s v="Golf"/>
    <s v="Stick Golf Wedge"/>
    <n v="29"/>
    <x v="1"/>
  </r>
  <r>
    <s v="SO0526"/>
    <d v="2021-06-28T00:00:00"/>
    <s v="PD0007"/>
    <n v="69"/>
    <n v="0.25"/>
    <n v="165600000"/>
    <s v="SO0526-PD0007"/>
    <s v="Stick Golf Bag"/>
    <s v="Golf"/>
    <s v="Stick Golf Bag"/>
    <n v="69"/>
    <x v="1"/>
  </r>
  <r>
    <s v="SO0533"/>
    <d v="2021-07-05T00:00:00"/>
    <s v="PD0006"/>
    <n v="130"/>
    <n v="0.08"/>
    <n v="24996400"/>
    <s v="SO0533-PD0006"/>
    <s v="1 set Golf Ball"/>
    <s v="Golf"/>
    <s v="1 set Golf Ball"/>
    <n v="130"/>
    <x v="4"/>
  </r>
  <r>
    <s v="SO0533"/>
    <d v="2021-07-05T00:00:00"/>
    <s v="PD0008"/>
    <n v="51"/>
    <n v="0.15"/>
    <n v="6459150"/>
    <s v="SO0533-PD0008"/>
    <s v="Sunglasses"/>
    <s v="Outdoors Sport"/>
    <s v="Sunglasses"/>
    <n v="51"/>
    <x v="4"/>
  </r>
  <r>
    <s v="SO0533"/>
    <d v="2021-07-05T00:00:00"/>
    <s v="PD0020"/>
    <n v="96"/>
    <n v="0.05"/>
    <n v="29275200"/>
    <s v="SO0533-PD0020"/>
    <s v="Heavy bag"/>
    <s v="Gym &amp; Fitness"/>
    <s v="Heavy bag"/>
    <n v="96"/>
    <x v="4"/>
  </r>
  <r>
    <s v="SO0533"/>
    <d v="2021-07-05T00:00:00"/>
    <s v="PD0010"/>
    <n v="90"/>
    <n v="0.25"/>
    <n v="21937500"/>
    <s v="SO0533-PD0010"/>
    <s v="Hiking Shoes"/>
    <s v="Hiking &amp; Camping"/>
    <s v="Hiking Shoes"/>
    <n v="90"/>
    <x v="4"/>
  </r>
  <r>
    <s v="SO0536"/>
    <d v="2021-07-06T00:00:00"/>
    <s v="PD0010"/>
    <n v="103"/>
    <n v="0.15"/>
    <n v="28453750"/>
    <s v="SO0536-PD0010"/>
    <s v="Hiking Shoes"/>
    <s v="Hiking &amp; Camping"/>
    <s v="Hiking Shoes"/>
    <n v="103"/>
    <x v="4"/>
  </r>
  <r>
    <s v="SO0536"/>
    <d v="2021-07-06T00:00:00"/>
    <s v="PD0009"/>
    <n v="54"/>
    <n v="0.12"/>
    <n v="6130080"/>
    <s v="SO0536-PD0009"/>
    <s v="Tracking Pole"/>
    <s v="Hiking &amp; Camping"/>
    <s v="Tracking Pole"/>
    <n v="54"/>
    <x v="4"/>
  </r>
  <r>
    <s v="SO0540"/>
    <d v="2021-07-10T00:00:00"/>
    <s v="PD0018"/>
    <n v="86"/>
    <n v="0.22"/>
    <n v="35686560"/>
    <s v="SO0540-PD0018"/>
    <s v="Dumbell Set"/>
    <s v="Gym &amp; Fitness"/>
    <s v="Dumbell Set"/>
    <n v="86"/>
    <x v="4"/>
  </r>
  <r>
    <s v="SO0540"/>
    <d v="2021-07-10T00:00:00"/>
    <s v="PD0008"/>
    <n v="74"/>
    <n v="0.19"/>
    <n v="8931060"/>
    <s v="SO0540-PD0008"/>
    <s v="Sunglasses"/>
    <s v="Outdoors Sport"/>
    <s v="Sunglasses"/>
    <n v="74"/>
    <x v="4"/>
  </r>
  <r>
    <s v="SO0542"/>
    <d v="2021-07-17T00:00:00"/>
    <s v="PD0019"/>
    <n v="114"/>
    <n v="0.12"/>
    <n v="255715680"/>
    <s v="SO0542-PD0019"/>
    <s v="Treadmill"/>
    <s v="Gym &amp; Fitness"/>
    <s v="Treadmill"/>
    <n v="114"/>
    <x v="3"/>
  </r>
  <r>
    <s v="SO0542"/>
    <d v="2021-07-17T00:00:00"/>
    <s v="PD0017"/>
    <n v="113"/>
    <n v="0.13"/>
    <n v="260521500"/>
    <s v="SO0542-PD0017"/>
    <s v="Bench Press"/>
    <s v="Gym &amp; Fitness"/>
    <s v="Bench Press"/>
    <n v="113"/>
    <x v="3"/>
  </r>
  <r>
    <s v="SO0555"/>
    <d v="2021-07-30T00:00:00"/>
    <s v="PD0008"/>
    <n v="55"/>
    <n v="0.2"/>
    <n v="6556000"/>
    <s v="SO0555-PD0008"/>
    <s v="Sunglasses"/>
    <s v="Outdoors Sport"/>
    <s v="Sunglasses"/>
    <n v="55"/>
    <x v="1"/>
  </r>
  <r>
    <s v="SO0555"/>
    <d v="2021-07-30T00:00:00"/>
    <s v="PD0020"/>
    <n v="130"/>
    <n v="0.23"/>
    <n v="32132100"/>
    <s v="SO0555-PD0020"/>
    <s v="Heavy bag"/>
    <s v="Gym &amp; Fitness"/>
    <s v="Heavy bag"/>
    <n v="130"/>
    <x v="1"/>
  </r>
  <r>
    <s v="SO0563"/>
    <d v="2021-08-05T00:00:00"/>
    <s v="PD0017"/>
    <n v="138"/>
    <n v="0.13"/>
    <n v="318159000"/>
    <s v="SO0563-PD0017"/>
    <s v="Bench Press"/>
    <s v="Gym &amp; Fitness"/>
    <s v="Bench Press"/>
    <n v="138"/>
    <x v="0"/>
  </r>
  <r>
    <s v="SO0563"/>
    <d v="2021-08-05T00:00:00"/>
    <s v="PD0019"/>
    <n v="75"/>
    <n v="0.21"/>
    <n v="151028250"/>
    <s v="SO0563-PD0019"/>
    <s v="Treadmill"/>
    <s v="Gym &amp; Fitness"/>
    <s v="Treadmill"/>
    <n v="75"/>
    <x v="0"/>
  </r>
  <r>
    <s v="SO0564"/>
    <d v="2021-08-05T00:00:00"/>
    <s v="PD0012"/>
    <n v="115"/>
    <n v="0.16"/>
    <n v="544727400"/>
    <s v="SO0564-PD0012"/>
    <s v="Road Bike"/>
    <s v="Bicycle"/>
    <s v="Road Bike"/>
    <n v="115"/>
    <x v="3"/>
  </r>
  <r>
    <s v="SO0564"/>
    <d v="2021-08-05T00:00:00"/>
    <s v="PD0017"/>
    <n v="42"/>
    <n v="0.22"/>
    <n v="86814000"/>
    <s v="SO0564-PD0017"/>
    <s v="Bench Press"/>
    <s v="Gym &amp; Fitness"/>
    <s v="Bench Press"/>
    <n v="42"/>
    <x v="3"/>
  </r>
  <r>
    <s v="SO0569"/>
    <d v="2021-08-09T00:00:00"/>
    <s v="PD0008"/>
    <n v="106"/>
    <n v="7.0000000000000007E-2"/>
    <n v="14688419.999999998"/>
    <s v="SO0569-PD0008"/>
    <s v="Sunglasses"/>
    <s v="Outdoors Sport"/>
    <s v="Sunglasses"/>
    <n v="106"/>
    <x v="2"/>
  </r>
  <r>
    <s v="SO0569"/>
    <d v="2021-08-09T00:00:00"/>
    <s v="PD0006"/>
    <n v="43"/>
    <n v="0.1"/>
    <n v="8088300"/>
    <s v="SO0569-PD0006"/>
    <s v="1 set Golf Ball"/>
    <s v="Golf"/>
    <s v="1 set Golf Ball"/>
    <n v="43"/>
    <x v="2"/>
  </r>
  <r>
    <s v="SO0570"/>
    <d v="2021-08-10T00:00:00"/>
    <s v="PD0020"/>
    <n v="134"/>
    <n v="0.06"/>
    <n v="40433160"/>
    <s v="SO0570-PD0020"/>
    <s v="Heavy bag"/>
    <s v="Gym &amp; Fitness"/>
    <s v="Heavy bag"/>
    <n v="134"/>
    <x v="1"/>
  </r>
  <r>
    <s v="SO0570"/>
    <d v="2021-08-10T00:00:00"/>
    <s v="PD0016"/>
    <n v="130"/>
    <n v="0.17"/>
    <n v="28809300"/>
    <s v="SO0570-PD0016"/>
    <s v="Pull Up Bar"/>
    <s v="Gym &amp; Fitness"/>
    <s v="Pull Up Bar"/>
    <n v="130"/>
    <x v="1"/>
  </r>
  <r>
    <s v="SO0571"/>
    <d v="2021-08-10T00:00:00"/>
    <s v="PD0014"/>
    <n v="85"/>
    <n v="0.18"/>
    <n v="18609900"/>
    <s v="SO0571-PD0014"/>
    <s v="1 Set Futsalball"/>
    <s v="Futsal"/>
    <s v="1 Set Futsalball"/>
    <n v="85"/>
    <x v="4"/>
  </r>
  <r>
    <s v="SO0571"/>
    <d v="2021-08-10T00:00:00"/>
    <s v="PD0008"/>
    <n v="101"/>
    <n v="0.12"/>
    <n v="13243120"/>
    <s v="SO0571-PD0008"/>
    <s v="Sunglasses"/>
    <s v="Outdoors Sport"/>
    <s v="Sunglasses"/>
    <n v="101"/>
    <x v="4"/>
  </r>
  <r>
    <s v="SO0571"/>
    <d v="2021-08-10T00:00:00"/>
    <s v="PD0013"/>
    <n v="118"/>
    <n v="0.11"/>
    <n v="50304580"/>
    <s v="SO0571-PD0013"/>
    <s v="1 Set Basketball"/>
    <s v="Basketball"/>
    <s v="1 Set Basketball"/>
    <n v="118"/>
    <x v="4"/>
  </r>
  <r>
    <s v="SO0574"/>
    <d v="2021-08-12T00:00:00"/>
    <s v="PD0019"/>
    <n v="120"/>
    <n v="0.16"/>
    <n v="256939200"/>
    <s v="SO0574-PD0019"/>
    <s v="Treadmill"/>
    <s v="Gym &amp; Fitness"/>
    <s v="Treadmill"/>
    <n v="120"/>
    <x v="1"/>
  </r>
  <r>
    <s v="SO0574"/>
    <d v="2021-08-12T00:00:00"/>
    <s v="PD0018"/>
    <n v="46"/>
    <n v="0.11"/>
    <n v="21780080"/>
    <s v="SO0574-PD0018"/>
    <s v="Dumbell Set"/>
    <s v="Gym &amp; Fitness"/>
    <s v="Dumbell Set"/>
    <n v="46"/>
    <x v="1"/>
  </r>
  <r>
    <s v="SO0575"/>
    <d v="2021-08-13T00:00:00"/>
    <s v="PD0006"/>
    <n v="95"/>
    <n v="0.19"/>
    <n v="16082550.000000002"/>
    <s v="SO0575-PD0006"/>
    <s v="1 set Golf Ball"/>
    <s v="Golf"/>
    <s v="1 set Golf Ball"/>
    <n v="95"/>
    <x v="3"/>
  </r>
  <r>
    <s v="SO0575"/>
    <d v="2021-08-13T00:00:00"/>
    <s v="PD0020"/>
    <n v="120"/>
    <n v="0.09"/>
    <n v="35053200"/>
    <s v="SO0575-PD0020"/>
    <s v="Heavy bag"/>
    <s v="Gym &amp; Fitness"/>
    <s v="Heavy bag"/>
    <n v="120"/>
    <x v="3"/>
  </r>
  <r>
    <s v="SO0577"/>
    <d v="2021-08-18T00:00:00"/>
    <s v="PD0020"/>
    <n v="68"/>
    <n v="0.24"/>
    <n v="16589280"/>
    <s v="SO0577-PD0020"/>
    <s v="Heavy bag"/>
    <s v="Gym &amp; Fitness"/>
    <s v="Heavy bag"/>
    <n v="68"/>
    <x v="4"/>
  </r>
  <r>
    <s v="SO0577"/>
    <d v="2021-08-18T00:00:00"/>
    <s v="PD0006"/>
    <n v="143"/>
    <n v="0.25"/>
    <n v="22415250"/>
    <s v="SO0577-PD0006"/>
    <s v="1 set Golf Ball"/>
    <s v="Golf"/>
    <s v="1 set Golf Ball"/>
    <n v="143"/>
    <x v="4"/>
  </r>
  <r>
    <s v="SO0596"/>
    <d v="2021-09-12T00:00:00"/>
    <s v="PD0020"/>
    <n v="103"/>
    <n v="0.06"/>
    <n v="31079220"/>
    <s v="SO0596-PD0020"/>
    <s v="Heavy bag"/>
    <s v="Gym &amp; Fitness"/>
    <s v="Heavy bag"/>
    <n v="103"/>
    <x v="3"/>
  </r>
  <r>
    <s v="SO0596"/>
    <d v="2021-09-12T00:00:00"/>
    <s v="PD0004"/>
    <n v="146"/>
    <n v="0.2"/>
    <n v="25696000"/>
    <s v="SO0596-PD0004"/>
    <s v="Stick Billiard Bag"/>
    <s v="Billiard"/>
    <s v="Stick Billiard Bag"/>
    <n v="146"/>
    <x v="3"/>
  </r>
  <r>
    <s v="SO0596"/>
    <d v="2021-09-12T00:00:00"/>
    <s v="PD0005"/>
    <n v="78"/>
    <n v="0.25"/>
    <n v="128407500"/>
    <s v="SO0596-PD0005"/>
    <s v="Stick Golf Wedge"/>
    <s v="Golf"/>
    <s v="Stick Golf Wedge"/>
    <n v="78"/>
    <x v="3"/>
  </r>
  <r>
    <s v="SO0596"/>
    <d v="2021-09-12T00:00:00"/>
    <s v="PD0007"/>
    <n v="103"/>
    <n v="0.11"/>
    <n v="293344000"/>
    <s v="SO0596-PD0007"/>
    <s v="Stick Golf Bag"/>
    <s v="Golf"/>
    <s v="Stick Golf Bag"/>
    <n v="103"/>
    <x v="3"/>
  </r>
  <r>
    <s v="SO0597"/>
    <d v="2021-09-12T00:00:00"/>
    <s v="PD0018"/>
    <n v="108"/>
    <n v="0.06"/>
    <n v="54008640"/>
    <s v="SO0597-PD0018"/>
    <s v="Dumbell Set"/>
    <s v="Gym &amp; Fitness"/>
    <s v="Dumbell Set"/>
    <n v="108"/>
    <x v="3"/>
  </r>
  <r>
    <s v="SO0597"/>
    <d v="2021-09-12T00:00:00"/>
    <s v="PD0020"/>
    <n v="39"/>
    <n v="0.1"/>
    <n v="11267100"/>
    <s v="SO0597-PD0020"/>
    <s v="Heavy bag"/>
    <s v="Gym &amp; Fitness"/>
    <s v="Heavy bag"/>
    <n v="39"/>
    <x v="3"/>
  </r>
  <r>
    <s v="SO0597"/>
    <d v="2021-09-12T00:00:00"/>
    <s v="PD0017"/>
    <n v="94"/>
    <n v="0.13"/>
    <n v="216717000"/>
    <s v="SO0597-PD0017"/>
    <s v="Bench Press"/>
    <s v="Gym &amp; Fitness"/>
    <s v="Bench Press"/>
    <n v="94"/>
    <x v="3"/>
  </r>
  <r>
    <s v="SO0597"/>
    <d v="2021-09-12T00:00:00"/>
    <s v="PD0019"/>
    <n v="87"/>
    <n v="0.19"/>
    <n v="179628030"/>
    <s v="SO0597-PD0019"/>
    <s v="Treadmill"/>
    <s v="Gym &amp; Fitness"/>
    <s v="Treadmill"/>
    <n v="87"/>
    <x v="3"/>
  </r>
  <r>
    <s v="SO0603"/>
    <d v="2021-09-26T00:00:00"/>
    <s v="PD0018"/>
    <n v="131"/>
    <n v="0.18"/>
    <n v="57147440.000000007"/>
    <s v="SO0603-PD0018"/>
    <s v="Dumbell Set"/>
    <s v="Gym &amp; Fitness"/>
    <s v="Dumbell Set"/>
    <n v="131"/>
    <x v="2"/>
  </r>
  <r>
    <s v="SO0603"/>
    <d v="2021-09-26T00:00:00"/>
    <s v="PD0020"/>
    <n v="29"/>
    <n v="0.09"/>
    <n v="8471190"/>
    <s v="SO0603-PD0020"/>
    <s v="Heavy bag"/>
    <s v="Gym &amp; Fitness"/>
    <s v="Heavy bag"/>
    <n v="29"/>
    <x v="2"/>
  </r>
  <r>
    <s v="SO0607"/>
    <d v="2021-10-05T00:00:00"/>
    <s v="PD0011"/>
    <n v="39"/>
    <n v="0.18"/>
    <n v="75440820"/>
    <s v="SO0607-PD0011"/>
    <s v="Mountain Bike"/>
    <s v="Bicycle"/>
    <s v="Mountain Bike"/>
    <n v="39"/>
    <x v="4"/>
  </r>
  <r>
    <s v="SO0607"/>
    <d v="2021-10-05T00:00:00"/>
    <s v="PD0012"/>
    <n v="129"/>
    <n v="0.18"/>
    <n v="596493420"/>
    <s v="SO0607-PD0012"/>
    <s v="Road Bike"/>
    <s v="Bicycle"/>
    <s v="Road Bike"/>
    <n v="129"/>
    <x v="4"/>
  </r>
  <r>
    <s v="SO0615"/>
    <d v="2021-10-11T00:00:00"/>
    <s v="PD0014"/>
    <n v="127"/>
    <n v="0.12"/>
    <n v="29839920"/>
    <s v="SO0615-PD0014"/>
    <s v="1 Set Futsalball"/>
    <s v="Futsal"/>
    <s v="1 Set Futsalball"/>
    <n v="127"/>
    <x v="1"/>
  </r>
  <r>
    <s v="SO0615"/>
    <d v="2021-10-11T00:00:00"/>
    <s v="PD0013"/>
    <n v="117"/>
    <n v="0.14000000000000001"/>
    <n v="48196980"/>
    <s v="SO0615-PD0013"/>
    <s v="1 Set Basketball"/>
    <s v="Basketball"/>
    <s v="1 Set Basketball"/>
    <n v="117"/>
    <x v="1"/>
  </r>
  <r>
    <s v="SO0620"/>
    <d v="2021-10-14T00:00:00"/>
    <s v="PD0010"/>
    <n v="91"/>
    <n v="0.21"/>
    <n v="23364250"/>
    <s v="SO0620-PD0010"/>
    <s v="Hiking Shoes"/>
    <s v="Hiking &amp; Camping"/>
    <s v="Hiking Shoes"/>
    <n v="91"/>
    <x v="4"/>
  </r>
  <r>
    <s v="SO0620"/>
    <d v="2021-10-14T00:00:00"/>
    <s v="PD0009"/>
    <n v="60"/>
    <n v="0.1"/>
    <n v="6966000"/>
    <s v="SO0620-PD0009"/>
    <s v="Tracking Pole"/>
    <s v="Hiking &amp; Camping"/>
    <s v="Tracking Pole"/>
    <n v="60"/>
    <x v="4"/>
  </r>
  <r>
    <s v="SO0621"/>
    <d v="2021-10-14T00:00:00"/>
    <s v="PD0009"/>
    <n v="103"/>
    <n v="0.11"/>
    <n v="11825430"/>
    <s v="SO0621-PD0009"/>
    <s v="Tracking Pole"/>
    <s v="Hiking &amp; Camping"/>
    <s v="Tracking Pole"/>
    <n v="103"/>
    <x v="4"/>
  </r>
  <r>
    <s v="SO0621"/>
    <d v="2021-10-14T00:00:00"/>
    <s v="PD0010"/>
    <n v="135"/>
    <n v="0.17"/>
    <n v="36416250"/>
    <s v="SO0621-PD0010"/>
    <s v="Hiking Shoes"/>
    <s v="Hiking &amp; Camping"/>
    <s v="Hiking Shoes"/>
    <n v="135"/>
    <x v="4"/>
  </r>
  <r>
    <s v="SO0622"/>
    <d v="2021-10-14T00:00:00"/>
    <s v="PD0002"/>
    <n v="35"/>
    <n v="0.14000000000000001"/>
    <n v="602000"/>
    <s v="SO0622-PD0002"/>
    <s v="Fishing soft lure"/>
    <s v="Fishing Equipment"/>
    <s v="Fishing soft lure"/>
    <n v="35"/>
    <x v="0"/>
  </r>
  <r>
    <s v="SO0622"/>
    <d v="2021-10-14T00:00:00"/>
    <s v="PD0001"/>
    <n v="122"/>
    <n v="0.23"/>
    <n v="23391060"/>
    <s v="SO0622-PD0001"/>
    <s v="1 Set Fishing Equipment"/>
    <s v="Fishing Equipment"/>
    <s v="1 Set Fishing Equipment"/>
    <n v="122"/>
    <x v="0"/>
  </r>
  <r>
    <s v="SO0632"/>
    <d v="2021-11-03T00:00:00"/>
    <s v="PD0011"/>
    <n v="85"/>
    <n v="0.1"/>
    <n v="180463500"/>
    <s v="SO0632-PD0011"/>
    <s v="Mountain Bike"/>
    <s v="Bicycle"/>
    <s v="Mountain Bike"/>
    <n v="85"/>
    <x v="3"/>
  </r>
  <r>
    <s v="SO0632"/>
    <d v="2021-11-03T00:00:00"/>
    <s v="PD0012"/>
    <n v="86"/>
    <n v="0.12"/>
    <n v="426759520"/>
    <s v="SO0632-PD0012"/>
    <s v="Road Bike"/>
    <s v="Bicycle"/>
    <s v="Road Bike"/>
    <n v="86"/>
    <x v="3"/>
  </r>
  <r>
    <s v="SO0642"/>
    <d v="2021-11-13T00:00:00"/>
    <s v="PD0001"/>
    <n v="67"/>
    <n v="0.11"/>
    <n v="14847870"/>
    <s v="SO0642-PD0001"/>
    <s v="1 Set Fishing Equipment"/>
    <s v="Fishing Equipment"/>
    <s v="1 Set Fishing Equipment"/>
    <n v="67"/>
    <x v="1"/>
  </r>
  <r>
    <s v="SO0642"/>
    <d v="2021-11-13T00:00:00"/>
    <s v="PD0008"/>
    <n v="29"/>
    <n v="0.2"/>
    <n v="3456800"/>
    <s v="SO0642-PD0008"/>
    <s v="Sunglasses"/>
    <s v="Outdoors Sport"/>
    <s v="Sunglasses"/>
    <n v="29"/>
    <x v="1"/>
  </r>
  <r>
    <s v="SO0646"/>
    <d v="2021-11-17T00:00:00"/>
    <s v="PD0015"/>
    <n v="30"/>
    <n v="0.24"/>
    <n v="3098520"/>
    <s v="SO0646-PD0015"/>
    <s v="Abs Roller"/>
    <s v="Gym &amp; Fitness"/>
    <s v="Abs Roller"/>
    <n v="30"/>
    <x v="3"/>
  </r>
  <r>
    <s v="SO0646"/>
    <d v="2021-11-17T00:00:00"/>
    <s v="PD0016"/>
    <n v="108"/>
    <n v="0.15"/>
    <n v="24510600"/>
    <s v="SO0646-PD0016"/>
    <s v="Pull Up Bar"/>
    <s v="Gym &amp; Fitness"/>
    <s v="Pull Up Bar"/>
    <n v="108"/>
    <x v="3"/>
  </r>
  <r>
    <s v="SO0650"/>
    <d v="2021-11-21T00:00:00"/>
    <s v="PD0001"/>
    <n v="117"/>
    <n v="0.2"/>
    <n v="23306400"/>
    <s v="SO0650-PD0001"/>
    <s v="1 Set Fishing Equipment"/>
    <s v="Fishing Equipment"/>
    <s v="1 Set Fishing Equipment"/>
    <n v="117"/>
    <x v="4"/>
  </r>
  <r>
    <s v="SO0650"/>
    <d v="2021-11-21T00:00:00"/>
    <s v="PD0002"/>
    <n v="35"/>
    <n v="0.19"/>
    <n v="567000"/>
    <s v="SO0650-PD0002"/>
    <s v="Fishing soft lure"/>
    <s v="Fishing Equipment"/>
    <s v="Fishing soft lure"/>
    <n v="35"/>
    <x v="4"/>
  </r>
  <r>
    <s v="SO0652"/>
    <d v="2021-11-25T00:00:00"/>
    <s v="PD0005"/>
    <n v="81"/>
    <n v="0.2"/>
    <n v="142236000"/>
    <s v="SO0652-PD0005"/>
    <s v="Stick Golf Wedge"/>
    <s v="Golf"/>
    <s v="Stick Golf Wedge"/>
    <n v="81"/>
    <x v="4"/>
  </r>
  <r>
    <s v="SO0652"/>
    <d v="2021-11-25T00:00:00"/>
    <s v="PD0007"/>
    <n v="122"/>
    <n v="0.13"/>
    <n v="339648000"/>
    <s v="SO0652-PD0007"/>
    <s v="Stick Golf Bag"/>
    <s v="Golf"/>
    <s v="Stick Golf Bag"/>
    <n v="122"/>
    <x v="4"/>
  </r>
  <r>
    <s v="SO0657"/>
    <d v="2021-11-30T00:00:00"/>
    <s v="PD0008"/>
    <n v="66"/>
    <n v="0.12"/>
    <n v="8653920"/>
    <s v="SO0657-PD0008"/>
    <s v="Sunglasses"/>
    <s v="Outdoors Sport"/>
    <s v="Sunglasses"/>
    <n v="66"/>
    <x v="3"/>
  </r>
  <r>
    <s v="SO0657"/>
    <d v="2021-11-30T00:00:00"/>
    <s v="PD0010"/>
    <n v="124"/>
    <n v="0.21"/>
    <n v="31837000"/>
    <s v="SO0657-PD0010"/>
    <s v="Hiking Shoes"/>
    <s v="Hiking &amp; Camping"/>
    <s v="Hiking Shoes"/>
    <n v="124"/>
    <x v="3"/>
  </r>
  <r>
    <s v="SO0659"/>
    <d v="2021-12-01T00:00:00"/>
    <s v="PD0016"/>
    <n v="128"/>
    <n v="0.09"/>
    <n v="31100160"/>
    <s v="SO0659-PD0016"/>
    <s v="Pull Up Bar"/>
    <s v="Gym &amp; Fitness"/>
    <s v="Pull Up Bar"/>
    <n v="128"/>
    <x v="1"/>
  </r>
  <r>
    <s v="SO0659"/>
    <d v="2021-12-01T00:00:00"/>
    <s v="PD0015"/>
    <n v="126"/>
    <n v="0.25"/>
    <n v="12842550"/>
    <s v="SO0659-PD0015"/>
    <s v="Abs Roller"/>
    <s v="Gym &amp; Fitness"/>
    <s v="Abs Roller"/>
    <n v="126"/>
    <x v="1"/>
  </r>
  <r>
    <s v="SO0661"/>
    <d v="2021-12-02T00:00:00"/>
    <s v="PD0011"/>
    <n v="111"/>
    <n v="0.15"/>
    <n v="222571650"/>
    <s v="SO0661-PD0011"/>
    <s v="Mountain Bike"/>
    <s v="Bicycle"/>
    <s v="Mountain Bike"/>
    <n v="111"/>
    <x v="0"/>
  </r>
  <r>
    <s v="SO0661"/>
    <d v="2021-12-02T00:00:00"/>
    <s v="PD0012"/>
    <n v="143"/>
    <n v="0.08"/>
    <n v="741866840"/>
    <s v="SO0661-PD0012"/>
    <s v="Road Bike"/>
    <s v="Bicycle"/>
    <s v="Road Bike"/>
    <n v="143"/>
    <x v="0"/>
  </r>
  <r>
    <s v="SO0662"/>
    <d v="2021-12-03T00:00:00"/>
    <s v="PD0014"/>
    <n v="28"/>
    <n v="0.11"/>
    <n v="6653640"/>
    <s v="SO0662-PD0014"/>
    <s v="1 Set Futsalball"/>
    <s v="Futsal"/>
    <s v="1 Set Futsalball"/>
    <n v="28"/>
    <x v="4"/>
  </r>
  <r>
    <s v="SO0662"/>
    <d v="2021-12-03T00:00:00"/>
    <s v="PD0013"/>
    <n v="64"/>
    <n v="0.2"/>
    <n v="24524800"/>
    <s v="SO0662-PD0013"/>
    <s v="1 Set Basketball"/>
    <s v="Basketball"/>
    <s v="1 Set Basketball"/>
    <n v="64"/>
    <x v="4"/>
  </r>
  <r>
    <s v="SO0662"/>
    <d v="2021-12-03T00:00:00"/>
    <s v="PD0009"/>
    <n v="96"/>
    <n v="0.2"/>
    <n v="9907200"/>
    <s v="SO0662-PD0009"/>
    <s v="Tracking Pole"/>
    <s v="Hiking &amp; Camping"/>
    <s v="Tracking Pole"/>
    <n v="96"/>
    <x v="4"/>
  </r>
  <r>
    <s v="SO0662"/>
    <d v="2021-12-03T00:00:00"/>
    <s v="PD0012"/>
    <n v="126"/>
    <n v="0.17"/>
    <n v="589726620"/>
    <s v="SO0662-PD0012"/>
    <s v="Road Bike"/>
    <s v="Bicycle"/>
    <s v="Road Bike"/>
    <n v="126"/>
    <x v="4"/>
  </r>
  <r>
    <s v="SO0666"/>
    <d v="2021-12-10T00:00:00"/>
    <s v="PD0003"/>
    <n v="104"/>
    <n v="0.13"/>
    <n v="84236880"/>
    <s v="SO0666-PD0003"/>
    <s v="Stick Billiard"/>
    <s v="Billiard"/>
    <s v="Stick Billiard"/>
    <n v="104"/>
    <x v="2"/>
  </r>
  <r>
    <s v="SO0666"/>
    <d v="2021-12-10T00:00:00"/>
    <s v="PD0004"/>
    <n v="125"/>
    <n v="0.08"/>
    <n v="25300000"/>
    <s v="SO0666-PD0004"/>
    <s v="Stick Billiard Bag"/>
    <s v="Billiard"/>
    <s v="Stick Billiard Bag"/>
    <n v="125"/>
    <x v="2"/>
  </r>
  <r>
    <s v="SO0669"/>
    <d v="2021-12-11T00:00:00"/>
    <s v="PD0008"/>
    <n v="94"/>
    <n v="0.11"/>
    <n v="12465340"/>
    <s v="SO0669-PD0008"/>
    <s v="Sunglasses"/>
    <s v="Outdoors Sport"/>
    <s v="Sunglasses"/>
    <n v="94"/>
    <x v="4"/>
  </r>
  <r>
    <s v="SO0669"/>
    <d v="2021-12-11T00:00:00"/>
    <s v="PD0010"/>
    <n v="148"/>
    <n v="0.05"/>
    <n v="45695000"/>
    <s v="SO0669-PD0010"/>
    <s v="Hiking Shoes"/>
    <s v="Hiking &amp; Camping"/>
    <s v="Hiking Shoes"/>
    <n v="148"/>
    <x v="4"/>
  </r>
  <r>
    <s v="SO0675"/>
    <d v="2021-12-21T00:00:00"/>
    <s v="PD0001"/>
    <n v="135"/>
    <n v="0.05"/>
    <n v="31934250"/>
    <s v="SO0675-PD0001"/>
    <s v="1 Set Fishing Equipment"/>
    <s v="Fishing Equipment"/>
    <s v="1 Set Fishing Equipment"/>
    <n v="135"/>
    <x v="3"/>
  </r>
  <r>
    <s v="SO0675"/>
    <d v="2021-12-21T00:00:00"/>
    <s v="PD0008"/>
    <n v="111"/>
    <n v="0.09"/>
    <n v="15050490"/>
    <s v="SO0675-PD0008"/>
    <s v="Sunglasses"/>
    <s v="Outdoors Sport"/>
    <s v="Sunglasses"/>
    <n v="111"/>
    <x v="3"/>
  </r>
  <r>
    <s v="SO0677"/>
    <d v="2021-12-22T00:00:00"/>
    <s v="PD0001"/>
    <n v="106"/>
    <n v="7.0000000000000007E-2"/>
    <n v="24546420"/>
    <s v="SO0677-PD0001"/>
    <s v="1 Set Fishing Equipment"/>
    <s v="Fishing Equipment"/>
    <s v="1 Set Fishing Equipment"/>
    <n v="106"/>
    <x v="4"/>
  </r>
  <r>
    <s v="SO0677"/>
    <d v="2021-12-22T00:00:00"/>
    <s v="PD0008"/>
    <n v="62"/>
    <n v="0.14000000000000001"/>
    <n v="7944680"/>
    <s v="SO0677-PD0008"/>
    <s v="Sunglasses"/>
    <s v="Outdoors Sport"/>
    <s v="Sunglasses"/>
    <n v="62"/>
    <x v="4"/>
  </r>
  <r>
    <s v="SO0678"/>
    <d v="2021-12-26T00:00:00"/>
    <s v="PD0019"/>
    <n v="133"/>
    <n v="0.22"/>
    <n v="264433260"/>
    <s v="SO0678-PD0019"/>
    <s v="Treadmill"/>
    <s v="Gym &amp; Fitness"/>
    <s v="Treadmill"/>
    <n v="133"/>
    <x v="0"/>
  </r>
  <r>
    <s v="SO0678"/>
    <d v="2021-12-26T00:00:00"/>
    <s v="PD0018"/>
    <n v="30"/>
    <n v="0.09"/>
    <n v="14523600"/>
    <s v="SO0678-PD0018"/>
    <s v="Dumbell Set"/>
    <s v="Gym &amp; Fitness"/>
    <s v="Dumbell Set"/>
    <n v="30"/>
    <x v="0"/>
  </r>
  <r>
    <s v="SO0684"/>
    <d v="2022-01-02T00:00:00"/>
    <s v="PD0020"/>
    <n v="144"/>
    <n v="0.08"/>
    <n v="42526080"/>
    <s v="SO0684-PD0020"/>
    <s v="Heavy bag"/>
    <s v="Gym &amp; Fitness"/>
    <s v="Heavy bag"/>
    <n v="144"/>
    <x v="4"/>
  </r>
  <r>
    <s v="SO0684"/>
    <d v="2022-01-02T00:00:00"/>
    <s v="PD0015"/>
    <n v="69"/>
    <n v="0.11"/>
    <n v="8345619"/>
    <s v="SO0684-PD0015"/>
    <s v="Abs Roller"/>
    <s v="Gym &amp; Fitness"/>
    <s v="Abs Roller"/>
    <n v="69"/>
    <x v="4"/>
  </r>
  <r>
    <s v="SO0684"/>
    <d v="2022-01-02T00:00:00"/>
    <s v="PD0008"/>
    <n v="59"/>
    <n v="0.16"/>
    <n v="7384440"/>
    <s v="SO0684-PD0008"/>
    <s v="Sunglasses"/>
    <s v="Outdoors Sport"/>
    <s v="Sunglasses"/>
    <n v="59"/>
    <x v="4"/>
  </r>
  <r>
    <s v="SO0684"/>
    <d v="2022-01-02T00:00:00"/>
    <s v="PD0006"/>
    <n v="117"/>
    <n v="0.11"/>
    <n v="21763170"/>
    <s v="SO0684-PD0006"/>
    <s v="1 set Golf Ball"/>
    <s v="Golf"/>
    <s v="1 set Golf Ball"/>
    <n v="117"/>
    <x v="4"/>
  </r>
  <r>
    <s v="SO0686"/>
    <d v="2022-01-04T00:00:00"/>
    <s v="PD0019"/>
    <n v="75"/>
    <n v="0.15"/>
    <n v="162498750"/>
    <s v="SO0686-PD0019"/>
    <s v="Treadmill"/>
    <s v="Gym &amp; Fitness"/>
    <s v="Treadmill"/>
    <n v="75"/>
    <x v="3"/>
  </r>
  <r>
    <s v="SO0686"/>
    <d v="2022-01-04T00:00:00"/>
    <s v="PD0017"/>
    <n v="59"/>
    <n v="0.21"/>
    <n v="123516500"/>
    <s v="SO0686-PD0017"/>
    <s v="Bench Press"/>
    <s v="Gym &amp; Fitness"/>
    <s v="Bench Press"/>
    <n v="59"/>
    <x v="3"/>
  </r>
  <r>
    <s v="SO0688"/>
    <d v="2022-01-06T00:00:00"/>
    <s v="PD0004"/>
    <n v="121"/>
    <n v="0.15"/>
    <n v="22627000"/>
    <s v="SO0688-PD0004"/>
    <s v="Stick Billiard Bag"/>
    <s v="Billiard"/>
    <s v="Stick Billiard Bag"/>
    <n v="121"/>
    <x v="0"/>
  </r>
  <r>
    <s v="SO0688"/>
    <d v="2022-01-06T00:00:00"/>
    <s v="PD0008"/>
    <n v="91"/>
    <n v="7.0000000000000007E-2"/>
    <n v="12609870"/>
    <s v="SO0688-PD0008"/>
    <s v="Sunglasses"/>
    <s v="Outdoors Sport"/>
    <s v="Sunglasses"/>
    <n v="91"/>
    <x v="0"/>
  </r>
  <r>
    <s v="SO0693"/>
    <d v="2022-01-10T00:00:00"/>
    <s v="PD0019"/>
    <n v="96"/>
    <n v="0.24"/>
    <n v="185975040"/>
    <s v="SO0693-PD0019"/>
    <s v="Treadmill"/>
    <s v="Gym &amp; Fitness"/>
    <s v="Treadmill"/>
    <n v="96"/>
    <x v="0"/>
  </r>
  <r>
    <s v="SO0693"/>
    <d v="2022-01-10T00:00:00"/>
    <s v="PD0011"/>
    <n v="88"/>
    <n v="0.09"/>
    <n v="188908720"/>
    <s v="SO0693-PD0011"/>
    <s v="Mountain Bike"/>
    <s v="Bicycle"/>
    <s v="Mountain Bike"/>
    <n v="88"/>
    <x v="0"/>
  </r>
  <r>
    <s v="SO0695"/>
    <d v="2022-01-11T00:00:00"/>
    <s v="PD0004"/>
    <n v="37"/>
    <n v="0.09"/>
    <n v="7407400"/>
    <s v="SO0695-PD0004"/>
    <s v="Stick Billiard Bag"/>
    <s v="Billiard"/>
    <s v="Stick Billiard Bag"/>
    <n v="37"/>
    <x v="4"/>
  </r>
  <r>
    <s v="SO0695"/>
    <d v="2022-01-11T00:00:00"/>
    <s v="PD0020"/>
    <n v="85"/>
    <n v="0.14000000000000001"/>
    <n v="23465100"/>
    <s v="SO0695-PD0020"/>
    <s v="Heavy bag"/>
    <s v="Gym &amp; Fitness"/>
    <s v="Heavy bag"/>
    <n v="85"/>
    <x v="4"/>
  </r>
  <r>
    <s v="SO0699"/>
    <d v="2022-01-18T00:00:00"/>
    <s v="PD0020"/>
    <n v="114"/>
    <n v="0.15"/>
    <n v="31104900"/>
    <s v="SO0699-PD0020"/>
    <s v="Heavy bag"/>
    <s v="Gym &amp; Fitness"/>
    <s v="Heavy bag"/>
    <n v="114"/>
    <x v="3"/>
  </r>
  <r>
    <s v="SO0699"/>
    <d v="2022-01-18T00:00:00"/>
    <s v="PD0004"/>
    <n v="91"/>
    <n v="0.08"/>
    <n v="18418400"/>
    <s v="SO0699-PD0004"/>
    <s v="Stick Billiard Bag"/>
    <s v="Billiard"/>
    <s v="Stick Billiard Bag"/>
    <n v="91"/>
    <x v="3"/>
  </r>
  <r>
    <s v="SO0703"/>
    <d v="2022-01-26T00:00:00"/>
    <s v="PD0009"/>
    <n v="64"/>
    <n v="0.18"/>
    <n v="6769920.0000000009"/>
    <s v="SO0703-PD0009"/>
    <s v="Tracking Pole"/>
    <s v="Hiking &amp; Camping"/>
    <s v="Tracking Pole"/>
    <n v="64"/>
    <x v="1"/>
  </r>
  <r>
    <s v="SO0703"/>
    <d v="2022-01-26T00:00:00"/>
    <s v="PD0010"/>
    <n v="128"/>
    <n v="0.05"/>
    <n v="39520000"/>
    <s v="SO0703-PD0010"/>
    <s v="Hiking Shoes"/>
    <s v="Hiking &amp; Camping"/>
    <s v="Hiking Shoes"/>
    <n v="128"/>
    <x v="1"/>
  </r>
  <r>
    <s v="SO0704"/>
    <d v="2022-01-27T00:00:00"/>
    <s v="PD0008"/>
    <n v="58"/>
    <n v="0.21"/>
    <n v="6827180"/>
    <s v="SO0704-PD0008"/>
    <s v="Sunglasses"/>
    <s v="Outdoors Sport"/>
    <s v="Sunglasses"/>
    <n v="58"/>
    <x v="4"/>
  </r>
  <r>
    <s v="SO0704"/>
    <d v="2022-01-27T00:00:00"/>
    <s v="PD0010"/>
    <n v="82"/>
    <n v="0.19"/>
    <n v="21586500"/>
    <s v="SO0704-PD0010"/>
    <s v="Hiking Shoes"/>
    <s v="Hiking &amp; Camping"/>
    <s v="Hiking Shoes"/>
    <n v="82"/>
    <x v="4"/>
  </r>
  <r>
    <s v="SO0704"/>
    <d v="2022-01-27T00:00:00"/>
    <s v="PD0009"/>
    <n v="51"/>
    <n v="0.2"/>
    <n v="5263200"/>
    <s v="SO0704-PD0009"/>
    <s v="Tracking Pole"/>
    <s v="Hiking &amp; Camping"/>
    <s v="Tracking Pole"/>
    <n v="51"/>
    <x v="4"/>
  </r>
  <r>
    <s v="SO0721"/>
    <d v="2022-02-10T00:00:00"/>
    <s v="PD0019"/>
    <n v="92"/>
    <n v="0.17"/>
    <n v="194641640"/>
    <s v="SO0721-PD0019"/>
    <s v="Treadmill"/>
    <s v="Gym &amp; Fitness"/>
    <s v="Treadmill"/>
    <n v="92"/>
    <x v="1"/>
  </r>
  <r>
    <s v="SO0721"/>
    <d v="2022-02-10T00:00:00"/>
    <s v="PD0017"/>
    <n v="93"/>
    <n v="0.05"/>
    <n v="234127500"/>
    <s v="SO0721-PD0017"/>
    <s v="Bench Press"/>
    <s v="Gym &amp; Fitness"/>
    <s v="Bench Press"/>
    <n v="93"/>
    <x v="1"/>
  </r>
  <r>
    <s v="SO0725"/>
    <d v="2022-02-17T00:00:00"/>
    <s v="PD0004"/>
    <n v="25"/>
    <n v="0.11"/>
    <n v="4895000"/>
    <s v="SO0725-PD0004"/>
    <s v="Stick Billiard Bag"/>
    <s v="Billiard"/>
    <s v="Stick Billiard Bag"/>
    <n v="25"/>
    <x v="4"/>
  </r>
  <r>
    <s v="SO0725"/>
    <d v="2022-02-17T00:00:00"/>
    <s v="PD0020"/>
    <n v="51"/>
    <n v="0.05"/>
    <n v="15552450"/>
    <s v="SO0725-PD0020"/>
    <s v="Heavy bag"/>
    <s v="Gym &amp; Fitness"/>
    <s v="Heavy bag"/>
    <n v="51"/>
    <x v="4"/>
  </r>
  <r>
    <s v="SO0726"/>
    <d v="2022-02-18T00:00:00"/>
    <s v="PD0011"/>
    <n v="30"/>
    <n v="0.25"/>
    <n v="53077500"/>
    <s v="SO0726-PD0011"/>
    <s v="Mountain Bike"/>
    <s v="Bicycle"/>
    <s v="Mountain Bike"/>
    <n v="30"/>
    <x v="4"/>
  </r>
  <r>
    <s v="SO0726"/>
    <d v="2022-02-18T00:00:00"/>
    <s v="PD0012"/>
    <n v="52"/>
    <n v="0.13"/>
    <n v="255108360"/>
    <s v="SO0726-PD0012"/>
    <s v="Road Bike"/>
    <s v="Bicycle"/>
    <s v="Road Bike"/>
    <n v="52"/>
    <x v="4"/>
  </r>
  <r>
    <s v="SO0727"/>
    <d v="2022-02-20T00:00:00"/>
    <s v="PD0014"/>
    <n v="106"/>
    <n v="0.25"/>
    <n v="21226500"/>
    <s v="SO0727-PD0014"/>
    <s v="1 Set Futsalball"/>
    <s v="Futsal"/>
    <s v="1 Set Futsalball"/>
    <n v="106"/>
    <x v="1"/>
  </r>
  <r>
    <s v="SO0727"/>
    <d v="2022-02-20T00:00:00"/>
    <s v="PD0013"/>
    <n v="59"/>
    <n v="0.12"/>
    <n v="24869680"/>
    <s v="SO0727-PD0013"/>
    <s v="1 Set Basketball"/>
    <s v="Basketball"/>
    <s v="1 Set Basketball"/>
    <n v="59"/>
    <x v="1"/>
  </r>
  <r>
    <s v="SO0729"/>
    <d v="2022-02-20T00:00:00"/>
    <s v="PD0020"/>
    <n v="60"/>
    <n v="0.24"/>
    <n v="14637600"/>
    <s v="SO0729-PD0020"/>
    <s v="Heavy bag"/>
    <s v="Gym &amp; Fitness"/>
    <s v="Heavy bag"/>
    <n v="60"/>
    <x v="2"/>
  </r>
  <r>
    <s v="SO0729"/>
    <d v="2022-02-20T00:00:00"/>
    <s v="PD0004"/>
    <n v="43"/>
    <n v="0.13"/>
    <n v="8230200"/>
    <s v="SO0729-PD0004"/>
    <s v="Stick Billiard Bag"/>
    <s v="Billiard"/>
    <s v="Stick Billiard Bag"/>
    <n v="43"/>
    <x v="2"/>
  </r>
  <r>
    <s v="SO0733"/>
    <d v="2022-02-24T00:00:00"/>
    <s v="PD0001"/>
    <n v="66"/>
    <n v="0.06"/>
    <n v="15447960"/>
    <s v="SO0733-PD0001"/>
    <s v="1 Set Fishing Equipment"/>
    <s v="Fishing Equipment"/>
    <s v="1 Set Fishing Equipment"/>
    <n v="66"/>
    <x v="0"/>
  </r>
  <r>
    <s v="SO0733"/>
    <d v="2022-02-24T00:00:00"/>
    <s v="PD0008"/>
    <n v="37"/>
    <n v="0.22"/>
    <n v="4300140"/>
    <s v="SO0733-PD0008"/>
    <s v="Sunglasses"/>
    <s v="Outdoors Sport"/>
    <s v="Sunglasses"/>
    <n v="37"/>
    <x v="0"/>
  </r>
  <r>
    <s v="SO0740"/>
    <d v="2022-03-02T00:00:00"/>
    <s v="PD0001"/>
    <n v="149"/>
    <n v="0.16"/>
    <n v="31164840"/>
    <s v="SO0740-PD0001"/>
    <s v="1 Set Fishing Equipment"/>
    <s v="Fishing Equipment"/>
    <s v="1 Set Fishing Equipment"/>
    <n v="149"/>
    <x v="3"/>
  </r>
  <r>
    <s v="SO0740"/>
    <d v="2022-03-02T00:00:00"/>
    <s v="PD0008"/>
    <n v="54"/>
    <n v="0.06"/>
    <n v="7563240"/>
    <s v="SO0740-PD0008"/>
    <s v="Sunglasses"/>
    <s v="Outdoors Sport"/>
    <s v="Sunglasses"/>
    <n v="54"/>
    <x v="3"/>
  </r>
  <r>
    <s v="SO0742"/>
    <d v="2022-03-02T00:00:00"/>
    <s v="PD0001"/>
    <n v="119"/>
    <n v="0.11"/>
    <n v="26371590"/>
    <s v="SO0742-PD0001"/>
    <s v="1 Set Fishing Equipment"/>
    <s v="Fishing Equipment"/>
    <s v="1 Set Fishing Equipment"/>
    <n v="119"/>
    <x v="3"/>
  </r>
  <r>
    <s v="SO0742"/>
    <d v="2022-03-02T00:00:00"/>
    <s v="PD0020"/>
    <n v="141"/>
    <n v="0.2"/>
    <n v="36208800"/>
    <s v="SO0742-PD0020"/>
    <s v="Heavy bag"/>
    <s v="Gym &amp; Fitness"/>
    <s v="Heavy bag"/>
    <n v="141"/>
    <x v="3"/>
  </r>
  <r>
    <s v="SO0750"/>
    <d v="2022-03-13T00:00:00"/>
    <s v="PD0020"/>
    <n v="134"/>
    <n v="0.15"/>
    <n v="36561900"/>
    <s v="SO0750-PD0020"/>
    <s v="Heavy bag"/>
    <s v="Gym &amp; Fitness"/>
    <s v="Heavy bag"/>
    <n v="134"/>
    <x v="4"/>
  </r>
  <r>
    <s v="SO0750"/>
    <d v="2022-03-13T00:00:00"/>
    <s v="PD0018"/>
    <n v="77"/>
    <n v="0.2"/>
    <n v="32771200"/>
    <s v="SO0750-PD0018"/>
    <s v="Dumbell Set"/>
    <s v="Gym &amp; Fitness"/>
    <s v="Dumbell Set"/>
    <n v="77"/>
    <x v="4"/>
  </r>
  <r>
    <s v="SO0751"/>
    <d v="2022-03-15T00:00:00"/>
    <s v="PD0004"/>
    <n v="27"/>
    <n v="0.05"/>
    <n v="5643000"/>
    <s v="SO0751-PD0004"/>
    <s v="Stick Billiard Bag"/>
    <s v="Billiard"/>
    <s v="Stick Billiard Bag"/>
    <n v="27"/>
    <x v="0"/>
  </r>
  <r>
    <s v="SO0751"/>
    <d v="2022-03-15T00:00:00"/>
    <s v="PD0003"/>
    <n v="61"/>
    <n v="0.1"/>
    <n v="51111900"/>
    <s v="SO0751-PD0003"/>
    <s v="Stick Billiard"/>
    <s v="Billiard"/>
    <s v="Stick Billiard"/>
    <n v="61"/>
    <x v="0"/>
  </r>
  <r>
    <s v="SO0752"/>
    <d v="2022-03-16T00:00:00"/>
    <s v="PD0004"/>
    <n v="89"/>
    <n v="0.21"/>
    <n v="15468200"/>
    <s v="SO0752-PD0004"/>
    <s v="Stick Billiard Bag"/>
    <s v="Billiard"/>
    <s v="Stick Billiard Bag"/>
    <n v="89"/>
    <x v="2"/>
  </r>
  <r>
    <s v="SO0752"/>
    <d v="2022-03-16T00:00:00"/>
    <s v="PD0001"/>
    <n v="134"/>
    <n v="0.23"/>
    <n v="25691820"/>
    <s v="SO0752-PD0001"/>
    <s v="1 Set Fishing Equipment"/>
    <s v="Fishing Equipment"/>
    <s v="1 Set Fishing Equipment"/>
    <n v="134"/>
    <x v="2"/>
  </r>
  <r>
    <s v="SO0754"/>
    <d v="2022-03-17T00:00:00"/>
    <s v="PD0019"/>
    <n v="30"/>
    <n v="0.17"/>
    <n v="63470100"/>
    <s v="SO0754-PD0019"/>
    <s v="Treadmill"/>
    <s v="Gym &amp; Fitness"/>
    <s v="Treadmill"/>
    <n v="30"/>
    <x v="4"/>
  </r>
  <r>
    <s v="SO0754"/>
    <d v="2022-03-17T00:00:00"/>
    <s v="PD0017"/>
    <n v="61"/>
    <n v="7.0000000000000007E-2"/>
    <n v="150334500"/>
    <s v="SO0754-PD0017"/>
    <s v="Bench Press"/>
    <s v="Gym &amp; Fitness"/>
    <s v="Bench Press"/>
    <n v="61"/>
    <x v="4"/>
  </r>
  <r>
    <s v="SO0763"/>
    <d v="2022-03-30T00:00:00"/>
    <s v="PD0001"/>
    <n v="72"/>
    <n v="0.11"/>
    <n v="15955920"/>
    <s v="SO0763-PD0001"/>
    <s v="1 Set Fishing Equipment"/>
    <s v="Fishing Equipment"/>
    <s v="1 Set Fishing Equipment"/>
    <n v="72"/>
    <x v="4"/>
  </r>
  <r>
    <s v="SO0763"/>
    <d v="2022-03-30T00:00:00"/>
    <s v="PD0008"/>
    <n v="39"/>
    <n v="0.11"/>
    <n v="5171790"/>
    <s v="SO0763-PD0008"/>
    <s v="Sunglasses"/>
    <s v="Outdoors Sport"/>
    <s v="Sunglasses"/>
    <n v="39"/>
    <x v="4"/>
  </r>
  <r>
    <s v="SO0764"/>
    <d v="2022-04-01T00:00:00"/>
    <s v="PD0020"/>
    <n v="129"/>
    <n v="0.08"/>
    <n v="38096280"/>
    <s v="SO0764-PD0020"/>
    <s v="Heavy bag"/>
    <s v="Gym &amp; Fitness"/>
    <s v="Heavy bag"/>
    <n v="129"/>
    <x v="0"/>
  </r>
  <r>
    <s v="SO0764"/>
    <d v="2022-04-01T00:00:00"/>
    <s v="PD0008"/>
    <n v="106"/>
    <n v="0.11"/>
    <n v="14056660"/>
    <s v="SO0764-PD0008"/>
    <s v="Sunglasses"/>
    <s v="Outdoors Sport"/>
    <s v="Sunglasses"/>
    <n v="106"/>
    <x v="0"/>
  </r>
  <r>
    <s v="SO0772"/>
    <d v="2022-04-09T00:00:00"/>
    <s v="PD0014"/>
    <n v="71"/>
    <n v="0.09"/>
    <n v="17250870"/>
    <s v="SO0772-PD0014"/>
    <s v="1 Set Futsalball"/>
    <s v="Futsal"/>
    <s v="1 Set Futsalball"/>
    <n v="71"/>
    <x v="1"/>
  </r>
  <r>
    <s v="SO0772"/>
    <d v="2022-04-09T00:00:00"/>
    <s v="PD0013"/>
    <n v="146"/>
    <n v="0.2"/>
    <n v="55947200"/>
    <s v="SO0772-PD0013"/>
    <s v="1 Set Basketball"/>
    <s v="Basketball"/>
    <s v="1 Set Basketball"/>
    <n v="146"/>
    <x v="1"/>
  </r>
  <r>
    <s v="SO0773"/>
    <d v="2022-04-09T00:00:00"/>
    <s v="PD0004"/>
    <n v="69"/>
    <n v="0.05"/>
    <n v="14421000"/>
    <s v="SO0773-PD0004"/>
    <s v="Stick Billiard Bag"/>
    <s v="Billiard"/>
    <s v="Stick Billiard Bag"/>
    <n v="69"/>
    <x v="1"/>
  </r>
  <r>
    <s v="SO0773"/>
    <d v="2022-04-09T00:00:00"/>
    <s v="PD0003"/>
    <n v="132"/>
    <n v="0.05"/>
    <n v="116747400"/>
    <s v="SO0773-PD0003"/>
    <s v="Stick Billiard"/>
    <s v="Billiard"/>
    <s v="Stick Billiard"/>
    <n v="132"/>
    <x v="1"/>
  </r>
  <r>
    <s v="SO0775"/>
    <d v="2022-04-09T00:00:00"/>
    <s v="PD0015"/>
    <n v="67"/>
    <n v="0.12"/>
    <n v="8012664"/>
    <s v="SO0775-PD0015"/>
    <s v="Abs Roller"/>
    <s v="Gym &amp; Fitness"/>
    <s v="Abs Roller"/>
    <n v="67"/>
    <x v="3"/>
  </r>
  <r>
    <s v="SO0775"/>
    <d v="2022-04-09T00:00:00"/>
    <s v="PD0016"/>
    <n v="88"/>
    <n v="0.09"/>
    <n v="21381360"/>
    <s v="SO0775-PD0016"/>
    <s v="Pull Up Bar"/>
    <s v="Gym &amp; Fitness"/>
    <s v="Pull Up Bar"/>
    <n v="88"/>
    <x v="3"/>
  </r>
  <r>
    <s v="SO0779"/>
    <d v="2022-04-14T00:00:00"/>
    <s v="PD0017"/>
    <n v="72"/>
    <n v="0.23"/>
    <n v="146916000"/>
    <s v="SO0779-PD0017"/>
    <s v="Bench Press"/>
    <s v="Gym &amp; Fitness"/>
    <s v="Bench Press"/>
    <n v="72"/>
    <x v="1"/>
  </r>
  <r>
    <s v="SO0779"/>
    <d v="2022-04-14T00:00:00"/>
    <s v="PD0019"/>
    <n v="64"/>
    <n v="0.2"/>
    <n v="130508800"/>
    <s v="SO0779-PD0019"/>
    <s v="Treadmill"/>
    <s v="Gym &amp; Fitness"/>
    <s v="Treadmill"/>
    <n v="64"/>
    <x v="1"/>
  </r>
  <r>
    <s v="SO0788"/>
    <d v="2022-04-20T00:00:00"/>
    <s v="PD0018"/>
    <n v="52"/>
    <n v="0.12"/>
    <n v="24344320"/>
    <s v="SO0788-PD0018"/>
    <s v="Dumbell Set"/>
    <s v="Gym &amp; Fitness"/>
    <s v="Dumbell Set"/>
    <n v="52"/>
    <x v="1"/>
  </r>
  <r>
    <s v="SO0788"/>
    <d v="2022-04-20T00:00:00"/>
    <s v="PD0020"/>
    <n v="114"/>
    <n v="0.12"/>
    <n v="32202720"/>
    <s v="SO0788-PD0020"/>
    <s v="Heavy bag"/>
    <s v="Gym &amp; Fitness"/>
    <s v="Heavy bag"/>
    <n v="114"/>
    <x v="1"/>
  </r>
  <r>
    <s v="SO0794"/>
    <d v="2022-04-26T00:00:00"/>
    <s v="PD0001"/>
    <n v="111"/>
    <n v="0.17"/>
    <n v="22940370"/>
    <s v="SO0794-PD0001"/>
    <s v="1 Set Fishing Equipment"/>
    <s v="Fishing Equipment"/>
    <s v="1 Set Fishing Equipment"/>
    <n v="111"/>
    <x v="0"/>
  </r>
  <r>
    <s v="SO0794"/>
    <d v="2022-04-26T00:00:00"/>
    <s v="PD0002"/>
    <n v="34"/>
    <n v="0.11"/>
    <n v="605200"/>
    <s v="SO0794-PD0002"/>
    <s v="Fishing soft lure"/>
    <s v="Fishing Equipment"/>
    <s v="Fishing soft lure"/>
    <n v="34"/>
    <x v="0"/>
  </r>
  <r>
    <s v="SO0796"/>
    <d v="2022-04-27T00:00:00"/>
    <s v="PD0020"/>
    <n v="107"/>
    <n v="0.16"/>
    <n v="28851480"/>
    <s v="SO0796-PD0020"/>
    <s v="Heavy bag"/>
    <s v="Gym &amp; Fitness"/>
    <s v="Heavy bag"/>
    <n v="107"/>
    <x v="3"/>
  </r>
  <r>
    <s v="SO0796"/>
    <d v="2022-04-27T00:00:00"/>
    <s v="PD0018"/>
    <n v="120"/>
    <n v="0.21"/>
    <n v="50433600"/>
    <s v="SO0796-PD0018"/>
    <s v="Dumbell Set"/>
    <s v="Gym &amp; Fitness"/>
    <s v="Dumbell Set"/>
    <n v="120"/>
    <x v="3"/>
  </r>
  <r>
    <s v="SO0798"/>
    <d v="2022-04-28T00:00:00"/>
    <s v="PD0020"/>
    <n v="120"/>
    <n v="0.17"/>
    <n v="31971600"/>
    <s v="SO0798-PD0020"/>
    <s v="Heavy bag"/>
    <s v="Gym &amp; Fitness"/>
    <s v="Heavy bag"/>
    <n v="120"/>
    <x v="4"/>
  </r>
  <r>
    <s v="SO0798"/>
    <d v="2022-04-28T00:00:00"/>
    <s v="PD0016"/>
    <n v="59"/>
    <n v="0.12"/>
    <n v="13862640"/>
    <s v="SO0798-PD0016"/>
    <s v="Pull Up Bar"/>
    <s v="Gym &amp; Fitness"/>
    <s v="Pull Up Bar"/>
    <n v="59"/>
    <x v="4"/>
  </r>
  <r>
    <s v="SO0799"/>
    <d v="2022-04-30T00:00:00"/>
    <s v="PD0018"/>
    <n v="64"/>
    <n v="0.12"/>
    <n v="29962240"/>
    <s v="SO0799-PD0018"/>
    <s v="Dumbell Set"/>
    <s v="Gym &amp; Fitness"/>
    <s v="Dumbell Set"/>
    <n v="64"/>
    <x v="0"/>
  </r>
  <r>
    <s v="SO0799"/>
    <d v="2022-04-30T00:00:00"/>
    <s v="PD0010"/>
    <n v="95"/>
    <n v="7.0000000000000007E-2"/>
    <n v="28713749.999999996"/>
    <s v="SO0799-PD0010"/>
    <s v="Hiking Shoes"/>
    <s v="Hiking &amp; Camping"/>
    <s v="Hiking Shoes"/>
    <n v="95"/>
    <x v="0"/>
  </r>
  <r>
    <s v="SO0803"/>
    <d v="2022-05-03T00:00:00"/>
    <s v="PD0011"/>
    <n v="122"/>
    <n v="0.13"/>
    <n v="250384260"/>
    <s v="SO0803-PD0011"/>
    <s v="Mountain Bike"/>
    <s v="Bicycle"/>
    <s v="Mountain Bike"/>
    <n v="122"/>
    <x v="4"/>
  </r>
  <r>
    <s v="SO0803"/>
    <d v="2022-05-03T00:00:00"/>
    <s v="PD0010"/>
    <n v="44"/>
    <n v="0.13"/>
    <n v="12441000"/>
    <s v="SO0803-PD0010"/>
    <s v="Hiking Shoes"/>
    <s v="Hiking &amp; Camping"/>
    <s v="Hiking Shoes"/>
    <n v="44"/>
    <x v="4"/>
  </r>
  <r>
    <s v="SO0808"/>
    <d v="2022-05-09T00:00:00"/>
    <s v="PD0008"/>
    <n v="129"/>
    <n v="7.0000000000000007E-2"/>
    <n v="17875530"/>
    <s v="SO0808-PD0008"/>
    <s v="Sunglasses"/>
    <s v="Outdoors Sport"/>
    <s v="Sunglasses"/>
    <n v="129"/>
    <x v="0"/>
  </r>
  <r>
    <s v="SO0808"/>
    <d v="2022-05-09T00:00:00"/>
    <s v="PD0002"/>
    <n v="131"/>
    <n v="0.21"/>
    <n v="2069800"/>
    <s v="SO0808-PD0002"/>
    <s v="Fishing soft lure"/>
    <s v="Fishing Equipment"/>
    <s v="Fishing soft lure"/>
    <n v="131"/>
    <x v="0"/>
  </r>
  <r>
    <s v="SO0818"/>
    <d v="2022-05-17T00:00:00"/>
    <s v="PD0008"/>
    <n v="67"/>
    <n v="7.0000000000000007E-2"/>
    <n v="9284190"/>
    <s v="SO0818-PD0008"/>
    <s v="Sunglasses"/>
    <s v="Outdoors Sport"/>
    <s v="Sunglasses"/>
    <n v="67"/>
    <x v="4"/>
  </r>
  <r>
    <s v="SO0818"/>
    <d v="2022-05-17T00:00:00"/>
    <s v="PD0002"/>
    <n v="67"/>
    <n v="0.18"/>
    <n v="1098800"/>
    <s v="SO0818-PD0002"/>
    <s v="Fishing soft lure"/>
    <s v="Fishing Equipment"/>
    <s v="Fishing soft lure"/>
    <n v="67"/>
    <x v="4"/>
  </r>
  <r>
    <s v="SO0824"/>
    <d v="2022-05-25T00:00:00"/>
    <s v="PD0011"/>
    <n v="127"/>
    <n v="0.21"/>
    <n v="236678470"/>
    <s v="SO0824-PD0011"/>
    <s v="Mountain Bike"/>
    <s v="Bicycle"/>
    <s v="Mountain Bike"/>
    <n v="127"/>
    <x v="2"/>
  </r>
  <r>
    <s v="SO0824"/>
    <d v="2022-05-25T00:00:00"/>
    <s v="PD0012"/>
    <n v="147"/>
    <n v="0.16"/>
    <n v="696303720"/>
    <s v="SO0824-PD0012"/>
    <s v="Road Bike"/>
    <s v="Bicycle"/>
    <s v="Road Bike"/>
    <n v="147"/>
    <x v="2"/>
  </r>
  <r>
    <s v="SO0825"/>
    <d v="2022-05-25T00:00:00"/>
    <s v="PD0001"/>
    <n v="108"/>
    <n v="0.08"/>
    <n v="24740640"/>
    <s v="SO0825-PD0001"/>
    <s v="1 Set Fishing Equipment"/>
    <s v="Fishing Equipment"/>
    <s v="1 Set Fishing Equipment"/>
    <n v="108"/>
    <x v="4"/>
  </r>
  <r>
    <s v="SO0825"/>
    <d v="2022-05-25T00:00:00"/>
    <s v="PD0002"/>
    <n v="71"/>
    <n v="0.22"/>
    <n v="1107600"/>
    <s v="SO0825-PD0002"/>
    <s v="Fishing soft lure"/>
    <s v="Fishing Equipment"/>
    <s v="Fishing soft lure"/>
    <n v="71"/>
    <x v="4"/>
  </r>
  <r>
    <s v="SO0830"/>
    <d v="2022-05-29T00:00:00"/>
    <s v="PD0011"/>
    <n v="47"/>
    <n v="0.17"/>
    <n v="92024590"/>
    <s v="SO0830-PD0011"/>
    <s v="Mountain Bike"/>
    <s v="Bicycle"/>
    <s v="Mountain Bike"/>
    <n v="47"/>
    <x v="2"/>
  </r>
  <r>
    <s v="SO0830"/>
    <d v="2022-05-29T00:00:00"/>
    <s v="PD0012"/>
    <n v="62"/>
    <n v="0.2"/>
    <n v="279694400"/>
    <s v="SO0830-PD0012"/>
    <s v="Road Bike"/>
    <s v="Bicycle"/>
    <s v="Road Bike"/>
    <n v="62"/>
    <x v="2"/>
  </r>
  <r>
    <s v="SO0832"/>
    <d v="2022-05-31T00:00:00"/>
    <s v="PD0015"/>
    <n v="84"/>
    <n v="0.24"/>
    <n v="8675856"/>
    <s v="SO0832-PD0015"/>
    <s v="Abs Roller"/>
    <s v="Gym &amp; Fitness"/>
    <s v="Abs Roller"/>
    <n v="84"/>
    <x v="3"/>
  </r>
  <r>
    <s v="SO0832"/>
    <d v="2022-05-31T00:00:00"/>
    <s v="PD0020"/>
    <n v="139"/>
    <n v="0.11"/>
    <n v="39710910"/>
    <s v="SO0832-PD0020"/>
    <s v="Heavy bag"/>
    <s v="Gym &amp; Fitness"/>
    <s v="Heavy bag"/>
    <n v="139"/>
    <x v="3"/>
  </r>
  <r>
    <s v="SO0838"/>
    <d v="2022-06-07T00:00:00"/>
    <s v="PD0004"/>
    <n v="129"/>
    <n v="0.18"/>
    <n v="23271600"/>
    <s v="SO0838-PD0004"/>
    <s v="Stick Billiard Bag"/>
    <s v="Billiard"/>
    <s v="Stick Billiard Bag"/>
    <n v="129"/>
    <x v="0"/>
  </r>
  <r>
    <s v="SO0838"/>
    <d v="2022-06-07T00:00:00"/>
    <s v="PD0020"/>
    <n v="27"/>
    <n v="0.16"/>
    <n v="7280280"/>
    <s v="SO0838-PD0020"/>
    <s v="Heavy bag"/>
    <s v="Gym &amp; Fitness"/>
    <s v="Heavy bag"/>
    <n v="27"/>
    <x v="0"/>
  </r>
  <r>
    <s v="SO0844"/>
    <d v="2022-06-13T00:00:00"/>
    <s v="PD0004"/>
    <n v="142"/>
    <n v="0.22"/>
    <n v="24367200"/>
    <s v="SO0844-PD0004"/>
    <s v="Stick Billiard Bag"/>
    <s v="Billiard"/>
    <s v="Stick Billiard Bag"/>
    <n v="142"/>
    <x v="4"/>
  </r>
  <r>
    <s v="SO0844"/>
    <d v="2022-06-13T00:00:00"/>
    <s v="PD0020"/>
    <n v="46"/>
    <n v="0.21"/>
    <n v="11665140"/>
    <s v="SO0844-PD0020"/>
    <s v="Heavy bag"/>
    <s v="Gym &amp; Fitness"/>
    <s v="Heavy bag"/>
    <n v="46"/>
    <x v="4"/>
  </r>
  <r>
    <s v="SO0852"/>
    <d v="2022-06-23T00:00:00"/>
    <s v="PD0010"/>
    <n v="45"/>
    <n v="0.21"/>
    <n v="11553750"/>
    <s v="SO0852-PD0010"/>
    <s v="Hiking Shoes"/>
    <s v="Hiking &amp; Camping"/>
    <s v="Hiking Shoes"/>
    <n v="45"/>
    <x v="2"/>
  </r>
  <r>
    <s v="SO0852"/>
    <d v="2022-06-23T00:00:00"/>
    <s v="PD0009"/>
    <n v="37"/>
    <n v="0.14000000000000001"/>
    <n v="4104780"/>
    <s v="SO0852-PD0009"/>
    <s v="Tracking Pole"/>
    <s v="Hiking &amp; Camping"/>
    <s v="Tracking Pole"/>
    <n v="37"/>
    <x v="2"/>
  </r>
  <r>
    <s v="SO0854"/>
    <d v="2022-06-26T00:00:00"/>
    <s v="PD0001"/>
    <n v="49"/>
    <n v="0.25"/>
    <n v="9150750"/>
    <s v="SO0854-PD0001"/>
    <s v="1 Set Fishing Equipment"/>
    <s v="Fishing Equipment"/>
    <s v="1 Set Fishing Equipment"/>
    <n v="49"/>
    <x v="1"/>
  </r>
  <r>
    <s v="SO0854"/>
    <d v="2022-06-26T00:00:00"/>
    <s v="PD0020"/>
    <n v="32"/>
    <n v="0.14000000000000001"/>
    <n v="8833920"/>
    <s v="SO0854-PD0020"/>
    <s v="Heavy bag"/>
    <s v="Gym &amp; Fitness"/>
    <s v="Heavy bag"/>
    <n v="32"/>
    <x v="1"/>
  </r>
  <r>
    <s v="SO0855"/>
    <d v="2022-06-26T00:00:00"/>
    <s v="PD0016"/>
    <n v="145"/>
    <n v="0.18"/>
    <n v="31746300.000000004"/>
    <s v="SO0855-PD0016"/>
    <s v="Pull Up Bar"/>
    <s v="Gym &amp; Fitness"/>
    <s v="Pull Up Bar"/>
    <n v="145"/>
    <x v="0"/>
  </r>
  <r>
    <s v="SO0855"/>
    <d v="2022-06-26T00:00:00"/>
    <s v="PD0015"/>
    <n v="139"/>
    <n v="0.25"/>
    <n v="14167575"/>
    <s v="SO0855-PD0015"/>
    <s v="Abs Roller"/>
    <s v="Gym &amp; Fitness"/>
    <s v="Abs Roller"/>
    <n v="139"/>
    <x v="0"/>
  </r>
  <r>
    <s v="SO0860"/>
    <d v="2022-06-30T00:00:00"/>
    <s v="PD0004"/>
    <n v="38"/>
    <n v="0.23"/>
    <n v="6437200"/>
    <s v="SO0860-PD0004"/>
    <s v="Stick Billiard Bag"/>
    <s v="Billiard"/>
    <s v="Stick Billiard Bag"/>
    <n v="38"/>
    <x v="4"/>
  </r>
  <r>
    <s v="SO0860"/>
    <d v="2022-06-30T00:00:00"/>
    <s v="PD0020"/>
    <n v="124"/>
    <n v="0.2"/>
    <n v="31843200"/>
    <s v="SO0860-PD0020"/>
    <s v="Heavy bag"/>
    <s v="Gym &amp; Fitness"/>
    <s v="Heavy bag"/>
    <n v="124"/>
    <x v="4"/>
  </r>
  <r>
    <s v="SO0862"/>
    <d v="2022-07-02T00:00:00"/>
    <s v="PD0014"/>
    <n v="64"/>
    <n v="0.12"/>
    <n v="15037440"/>
    <s v="SO0862-PD0014"/>
    <s v="1 Set Futsalball"/>
    <s v="Futsal"/>
    <s v="1 Set Futsalball"/>
    <n v="64"/>
    <x v="0"/>
  </r>
  <r>
    <s v="SO0862"/>
    <d v="2022-07-02T00:00:00"/>
    <s v="PD0013"/>
    <n v="128"/>
    <n v="0.22"/>
    <n v="47823360"/>
    <s v="SO0862-PD0013"/>
    <s v="1 Set Basketball"/>
    <s v="Basketball"/>
    <s v="1 Set Basketball"/>
    <n v="128"/>
    <x v="0"/>
  </r>
  <r>
    <s v="SO0866"/>
    <d v="2022-07-08T00:00:00"/>
    <s v="PD0001"/>
    <n v="78"/>
    <n v="0.05"/>
    <n v="18450900"/>
    <s v="SO0866-PD0001"/>
    <s v="1 Set Fishing Equipment"/>
    <s v="Fishing Equipment"/>
    <s v="1 Set Fishing Equipment"/>
    <n v="78"/>
    <x v="1"/>
  </r>
  <r>
    <s v="SO0866"/>
    <d v="2022-07-08T00:00:00"/>
    <s v="PD0020"/>
    <n v="133"/>
    <n v="0.22"/>
    <n v="33300540"/>
    <s v="SO0866-PD0020"/>
    <s v="Heavy bag"/>
    <s v="Gym &amp; Fitness"/>
    <s v="Heavy bag"/>
    <n v="133"/>
    <x v="1"/>
  </r>
  <r>
    <s v="SO0866"/>
    <d v="2022-07-08T00:00:00"/>
    <s v="PD0010"/>
    <n v="142"/>
    <n v="0.17"/>
    <n v="38304500"/>
    <s v="SO0866-PD0010"/>
    <s v="Hiking Shoes"/>
    <s v="Hiking &amp; Camping"/>
    <s v="Hiking Shoes"/>
    <n v="142"/>
    <x v="1"/>
  </r>
  <r>
    <s v="SO0866"/>
    <d v="2022-07-08T00:00:00"/>
    <s v="PD0009"/>
    <n v="72"/>
    <n v="0.2"/>
    <n v="7430400"/>
    <s v="SO0866-PD0009"/>
    <s v="Tracking Pole"/>
    <s v="Hiking &amp; Camping"/>
    <s v="Tracking Pole"/>
    <n v="72"/>
    <x v="1"/>
  </r>
  <r>
    <s v="SO0866"/>
    <d v="2022-07-08T00:00:00"/>
    <s v="PD0007"/>
    <n v="50"/>
    <n v="0.11"/>
    <n v="142400000"/>
    <s v="SO0866-PD0007"/>
    <s v="Stick Golf Bag"/>
    <s v="Golf"/>
    <s v="Stick Golf Bag"/>
    <n v="50"/>
    <x v="1"/>
  </r>
  <r>
    <s v="SO0866"/>
    <d v="2022-07-08T00:00:00"/>
    <s v="PD0005"/>
    <n v="29"/>
    <n v="0.1"/>
    <n v="57289500"/>
    <s v="SO0866-PD0005"/>
    <s v="Stick Golf Wedge"/>
    <s v="Golf"/>
    <s v="Stick Golf Wedge"/>
    <n v="29"/>
    <x v="1"/>
  </r>
  <r>
    <s v="SO0868"/>
    <d v="2022-07-10T00:00:00"/>
    <s v="PD0020"/>
    <n v="91"/>
    <n v="0.22"/>
    <n v="22784580"/>
    <s v="SO0868-PD0020"/>
    <s v="Heavy bag"/>
    <s v="Gym &amp; Fitness"/>
    <s v="Heavy bag"/>
    <n v="91"/>
    <x v="0"/>
  </r>
  <r>
    <s v="SO0868"/>
    <d v="2022-07-10T00:00:00"/>
    <s v="PD0006"/>
    <n v="81"/>
    <n v="0.21"/>
    <n v="13373910"/>
    <s v="SO0868-PD0006"/>
    <s v="1 set Golf Ball"/>
    <s v="Golf"/>
    <s v="1 set Golf Ball"/>
    <n v="81"/>
    <x v="0"/>
  </r>
  <r>
    <s v="SO0880"/>
    <d v="2022-07-24T00:00:00"/>
    <s v="PD0002"/>
    <n v="121"/>
    <n v="0.12"/>
    <n v="2129600"/>
    <s v="SO0880-PD0002"/>
    <s v="Fishing soft lure"/>
    <s v="Fishing Equipment"/>
    <s v="Fishing soft lure"/>
    <n v="121"/>
    <x v="4"/>
  </r>
  <r>
    <s v="SO0880"/>
    <d v="2022-07-24T00:00:00"/>
    <s v="PD0020"/>
    <n v="142"/>
    <n v="0.11"/>
    <n v="40567980"/>
    <s v="SO0880-PD0020"/>
    <s v="Heavy bag"/>
    <s v="Gym &amp; Fitness"/>
    <s v="Heavy bag"/>
    <n v="142"/>
    <x v="4"/>
  </r>
  <r>
    <s v="SO0881"/>
    <d v="2022-07-24T00:00:00"/>
    <s v="PD0010"/>
    <n v="130"/>
    <n v="0.1"/>
    <n v="38025000"/>
    <s v="SO0881-PD0010"/>
    <s v="Hiking Shoes"/>
    <s v="Hiking &amp; Camping"/>
    <s v="Hiking Shoes"/>
    <n v="130"/>
    <x v="2"/>
  </r>
  <r>
    <s v="SO0881"/>
    <d v="2022-07-24T00:00:00"/>
    <s v="PD0009"/>
    <n v="70"/>
    <n v="0.1"/>
    <n v="8127000"/>
    <s v="SO0881-PD0009"/>
    <s v="Tracking Pole"/>
    <s v="Hiking &amp; Camping"/>
    <s v="Tracking Pole"/>
    <n v="70"/>
    <x v="2"/>
  </r>
  <r>
    <s v="SO0892"/>
    <d v="2022-08-13T00:00:00"/>
    <s v="PD0006"/>
    <n v="108"/>
    <n v="7.0000000000000007E-2"/>
    <n v="20991960"/>
    <s v="SO0892-PD0006"/>
    <s v="1 set Golf Ball"/>
    <s v="Golf"/>
    <s v="1 set Golf Ball"/>
    <n v="108"/>
    <x v="4"/>
  </r>
  <r>
    <s v="SO0892"/>
    <d v="2022-08-13T00:00:00"/>
    <s v="PD0008"/>
    <n v="85"/>
    <n v="7.0000000000000007E-2"/>
    <n v="11778450"/>
    <s v="SO0892-PD0008"/>
    <s v="Sunglasses"/>
    <s v="Outdoors Sport"/>
    <s v="Sunglasses"/>
    <n v="85"/>
    <x v="4"/>
  </r>
  <r>
    <s v="SO0897"/>
    <d v="2022-08-17T00:00:00"/>
    <s v="PD0009"/>
    <n v="52"/>
    <n v="0.21"/>
    <n v="5299320"/>
    <s v="SO0897-PD0009"/>
    <s v="Tracking Pole"/>
    <s v="Hiking &amp; Camping"/>
    <s v="Tracking Pole"/>
    <n v="52"/>
    <x v="3"/>
  </r>
  <r>
    <s v="SO0897"/>
    <d v="2022-08-17T00:00:00"/>
    <s v="PD0015"/>
    <n v="66"/>
    <n v="7.0000000000000007E-2"/>
    <n v="8341541.9999999991"/>
    <s v="SO0897-PD0015"/>
    <s v="Abs Roller"/>
    <s v="Gym &amp; Fitness"/>
    <s v="Abs Roller"/>
    <n v="66"/>
    <x v="3"/>
  </r>
  <r>
    <s v="SO0899"/>
    <d v="2022-08-25T00:00:00"/>
    <s v="PD0004"/>
    <n v="127"/>
    <n v="0.05"/>
    <n v="26543000"/>
    <s v="SO0899-PD0004"/>
    <s v="Stick Billiard Bag"/>
    <s v="Billiard"/>
    <s v="Stick Billiard Bag"/>
    <n v="127"/>
    <x v="4"/>
  </r>
  <r>
    <s v="SO0899"/>
    <d v="2022-08-25T00:00:00"/>
    <s v="PD0020"/>
    <n v="105"/>
    <n v="0.1"/>
    <n v="30334500"/>
    <s v="SO0899-PD0020"/>
    <s v="Heavy bag"/>
    <s v="Gym &amp; Fitness"/>
    <s v="Heavy bag"/>
    <n v="105"/>
    <x v="4"/>
  </r>
  <r>
    <s v="SO0901"/>
    <d v="2022-08-26T00:00:00"/>
    <s v="PD0018"/>
    <n v="83"/>
    <n v="0.19"/>
    <n v="35766360"/>
    <s v="SO0901-PD0018"/>
    <s v="Dumbell Set"/>
    <s v="Gym &amp; Fitness"/>
    <s v="Dumbell Set"/>
    <n v="83"/>
    <x v="0"/>
  </r>
  <r>
    <s v="SO0901"/>
    <d v="2022-08-26T00:00:00"/>
    <s v="PD0020"/>
    <n v="47"/>
    <n v="0.19"/>
    <n v="12220470"/>
    <s v="SO0901-PD0020"/>
    <s v="Heavy bag"/>
    <s v="Gym &amp; Fitness"/>
    <s v="Heavy bag"/>
    <n v="47"/>
    <x v="0"/>
  </r>
  <r>
    <s v="SO0901"/>
    <d v="2022-08-26T00:00:00"/>
    <s v="PD0013"/>
    <n v="50"/>
    <n v="0.15"/>
    <n v="20357500"/>
    <s v="SO0901-PD0013"/>
    <s v="1 Set Basketball"/>
    <s v="Basketball"/>
    <s v="1 Set Basketball"/>
    <n v="50"/>
    <x v="0"/>
  </r>
  <r>
    <s v="SO0901"/>
    <d v="2022-08-26T00:00:00"/>
    <s v="PD0008"/>
    <n v="85"/>
    <n v="7.0000000000000007E-2"/>
    <n v="11778450"/>
    <s v="SO0901-PD0008"/>
    <s v="Sunglasses"/>
    <s v="Outdoors Sport"/>
    <s v="Sunglasses"/>
    <n v="85"/>
    <x v="0"/>
  </r>
  <r>
    <s v="SO0902"/>
    <d v="2022-08-26T00:00:00"/>
    <s v="PD0010"/>
    <n v="27"/>
    <n v="0.22"/>
    <n v="6844500"/>
    <s v="SO0902-PD0010"/>
    <s v="Hiking Shoes"/>
    <s v="Hiking &amp; Camping"/>
    <s v="Hiking Shoes"/>
    <n v="27"/>
    <x v="1"/>
  </r>
  <r>
    <s v="SO0902"/>
    <d v="2022-08-26T00:00:00"/>
    <s v="PD0020"/>
    <n v="86"/>
    <n v="0.11"/>
    <n v="24569340"/>
    <s v="SO0902-PD0020"/>
    <s v="Heavy bag"/>
    <s v="Gym &amp; Fitness"/>
    <s v="Heavy bag"/>
    <n v="86"/>
    <x v="1"/>
  </r>
  <r>
    <s v="SO0903"/>
    <d v="2022-08-27T00:00:00"/>
    <s v="PD0006"/>
    <n v="87"/>
    <n v="0.17"/>
    <n v="15091890"/>
    <s v="SO0903-PD0006"/>
    <s v="1 set Golf Ball"/>
    <s v="Golf"/>
    <s v="1 set Golf Ball"/>
    <n v="87"/>
    <x v="4"/>
  </r>
  <r>
    <s v="SO0903"/>
    <d v="2022-08-27T00:00:00"/>
    <s v="PD0020"/>
    <n v="115"/>
    <n v="0.13"/>
    <n v="32116050"/>
    <s v="SO0903-PD0020"/>
    <s v="Heavy bag"/>
    <s v="Gym &amp; Fitness"/>
    <s v="Heavy bag"/>
    <n v="115"/>
    <x v="4"/>
  </r>
  <r>
    <s v="SO0906"/>
    <d v="2022-08-28T00:00:00"/>
    <s v="PD0020"/>
    <n v="107"/>
    <n v="0.06"/>
    <n v="32286180"/>
    <s v="SO0906-PD0020"/>
    <s v="Heavy bag"/>
    <s v="Gym &amp; Fitness"/>
    <s v="Heavy bag"/>
    <n v="107"/>
    <x v="3"/>
  </r>
  <r>
    <s v="SO0906"/>
    <d v="2022-08-28T00:00:00"/>
    <s v="PD0018"/>
    <n v="57"/>
    <n v="0.05"/>
    <n v="28807800"/>
    <s v="SO0906-PD0018"/>
    <s v="Dumbell Set"/>
    <s v="Gym &amp; Fitness"/>
    <s v="Dumbell Set"/>
    <n v="57"/>
    <x v="3"/>
  </r>
  <r>
    <s v="SO0907"/>
    <d v="2022-08-29T00:00:00"/>
    <s v="PD0019"/>
    <n v="49"/>
    <n v="0.13"/>
    <n v="108663870"/>
    <s v="SO0907-PD0019"/>
    <s v="Treadmill"/>
    <s v="Gym &amp; Fitness"/>
    <s v="Treadmill"/>
    <n v="49"/>
    <x v="0"/>
  </r>
  <r>
    <s v="SO0907"/>
    <d v="2022-08-29T00:00:00"/>
    <s v="PD0017"/>
    <n v="132"/>
    <n v="0.19"/>
    <n v="283338000"/>
    <s v="SO0907-PD0017"/>
    <s v="Bench Press"/>
    <s v="Gym &amp; Fitness"/>
    <s v="Bench Press"/>
    <n v="132"/>
    <x v="0"/>
  </r>
  <r>
    <s v="SO0911"/>
    <d v="2022-09-02T00:00:00"/>
    <s v="PD0007"/>
    <n v="107"/>
    <n v="0.16"/>
    <n v="287616000"/>
    <s v="SO0911-PD0007"/>
    <s v="Stick Golf Bag"/>
    <s v="Golf"/>
    <s v="Stick Golf Bag"/>
    <n v="107"/>
    <x v="4"/>
  </r>
  <r>
    <s v="SO0911"/>
    <d v="2022-09-02T00:00:00"/>
    <s v="PD0005"/>
    <n v="96"/>
    <n v="0.23"/>
    <n v="162254400"/>
    <s v="SO0911-PD0005"/>
    <s v="Stick Golf Wedge"/>
    <s v="Golf"/>
    <s v="Stick Golf Wedge"/>
    <n v="96"/>
    <x v="4"/>
  </r>
  <r>
    <s v="SO0913"/>
    <d v="2022-09-06T00:00:00"/>
    <s v="PD0007"/>
    <n v="126"/>
    <n v="0.06"/>
    <n v="379008000"/>
    <s v="SO0913-PD0007"/>
    <s v="Stick Golf Bag"/>
    <s v="Golf"/>
    <s v="Stick Golf Bag"/>
    <n v="126"/>
    <x v="1"/>
  </r>
  <r>
    <s v="SO0913"/>
    <d v="2022-09-06T00:00:00"/>
    <s v="PD0005"/>
    <n v="58"/>
    <n v="0.25"/>
    <n v="95482500"/>
    <s v="SO0913-PD0005"/>
    <s v="Stick Golf Wedge"/>
    <s v="Golf"/>
    <s v="Stick Golf Wedge"/>
    <n v="58"/>
    <x v="1"/>
  </r>
  <r>
    <s v="SO0920"/>
    <d v="2022-09-13T00:00:00"/>
    <s v="PD0019"/>
    <n v="74"/>
    <n v="0.14000000000000001"/>
    <n v="162218360"/>
    <s v="SO0920-PD0019"/>
    <s v="Treadmill"/>
    <s v="Gym &amp; Fitness"/>
    <s v="Treadmill"/>
    <n v="74"/>
    <x v="4"/>
  </r>
  <r>
    <s v="SO0920"/>
    <d v="2022-09-13T00:00:00"/>
    <s v="PD0007"/>
    <n v="96"/>
    <n v="0.15"/>
    <n v="261120000"/>
    <s v="SO0920-PD0007"/>
    <s v="Stick Golf Bag"/>
    <s v="Golf"/>
    <s v="Stick Golf Bag"/>
    <n v="96"/>
    <x v="4"/>
  </r>
  <r>
    <s v="SO0922"/>
    <d v="2022-09-14T00:00:00"/>
    <s v="PD0002"/>
    <n v="104"/>
    <n v="0.13"/>
    <n v="1809600"/>
    <s v="SO0922-PD0002"/>
    <s v="Fishing soft lure"/>
    <s v="Fishing Equipment"/>
    <s v="Fishing soft lure"/>
    <n v="104"/>
    <x v="0"/>
  </r>
  <r>
    <s v="SO0922"/>
    <d v="2022-09-14T00:00:00"/>
    <s v="PD0020"/>
    <n v="55"/>
    <n v="0.09"/>
    <n v="16066050"/>
    <s v="SO0922-PD0020"/>
    <s v="Heavy bag"/>
    <s v="Gym &amp; Fitness"/>
    <s v="Heavy bag"/>
    <n v="55"/>
    <x v="0"/>
  </r>
  <r>
    <s v="SO0927"/>
    <d v="2022-09-20T00:00:00"/>
    <s v="PD0016"/>
    <n v="54"/>
    <n v="0.06"/>
    <n v="13552920"/>
    <s v="SO0927-PD0016"/>
    <s v="Pull Up Bar"/>
    <s v="Gym &amp; Fitness"/>
    <s v="Pull Up Bar"/>
    <n v="54"/>
    <x v="4"/>
  </r>
  <r>
    <s v="SO0927"/>
    <d v="2022-09-20T00:00:00"/>
    <s v="PD0020"/>
    <n v="141"/>
    <n v="0.23"/>
    <n v="34850970"/>
    <s v="SO0927-PD0020"/>
    <s v="Heavy bag"/>
    <s v="Gym &amp; Fitness"/>
    <s v="Heavy bag"/>
    <n v="141"/>
    <x v="4"/>
  </r>
  <r>
    <s v="SO0938"/>
    <d v="2022-10-02T00:00:00"/>
    <s v="PD0020"/>
    <n v="69"/>
    <n v="0.16"/>
    <n v="18605160"/>
    <s v="SO0938-PD0020"/>
    <s v="Heavy bag"/>
    <s v="Gym &amp; Fitness"/>
    <s v="Heavy bag"/>
    <n v="69"/>
    <x v="4"/>
  </r>
  <r>
    <s v="SO0938"/>
    <d v="2022-10-02T00:00:00"/>
    <s v="PD0006"/>
    <n v="35"/>
    <n v="0.18"/>
    <n v="5998300"/>
    <s v="SO0938-PD0006"/>
    <s v="1 set Golf Ball"/>
    <s v="Golf"/>
    <s v="1 set Golf Ball"/>
    <n v="35"/>
    <x v="4"/>
  </r>
  <r>
    <s v="SO0942"/>
    <d v="2022-10-06T00:00:00"/>
    <s v="PD0020"/>
    <n v="119"/>
    <n v="0.16"/>
    <n v="32087160"/>
    <s v="SO0942-PD0020"/>
    <s v="Heavy bag"/>
    <s v="Gym &amp; Fitness"/>
    <s v="Heavy bag"/>
    <n v="119"/>
    <x v="3"/>
  </r>
  <r>
    <s v="SO0942"/>
    <d v="2022-10-06T00:00:00"/>
    <s v="PD0004"/>
    <n v="133"/>
    <n v="0.1"/>
    <n v="26334000"/>
    <s v="SO0942-PD0004"/>
    <s v="Stick Billiard Bag"/>
    <s v="Billiard"/>
    <s v="Stick Billiard Bag"/>
    <n v="133"/>
    <x v="3"/>
  </r>
  <r>
    <s v="SO0945"/>
    <d v="2022-10-08T00:00:00"/>
    <s v="PD0005"/>
    <n v="61"/>
    <n v="0.17"/>
    <n v="111132850"/>
    <s v="SO0945-PD0005"/>
    <s v="Stick Golf Wedge"/>
    <s v="Golf"/>
    <s v="Stick Golf Wedge"/>
    <n v="61"/>
    <x v="0"/>
  </r>
  <r>
    <s v="SO0945"/>
    <d v="2022-10-08T00:00:00"/>
    <s v="PD0007"/>
    <n v="105"/>
    <n v="0.13"/>
    <n v="292320000"/>
    <s v="SO0945-PD0007"/>
    <s v="Stick Golf Bag"/>
    <s v="Golf"/>
    <s v="Stick Golf Bag"/>
    <n v="105"/>
    <x v="0"/>
  </r>
  <r>
    <s v="SO0948"/>
    <d v="2022-10-11T00:00:00"/>
    <s v="PD0011"/>
    <n v="110"/>
    <n v="0.23"/>
    <n v="199807300"/>
    <s v="SO0948-PD0011"/>
    <s v="Mountain Bike"/>
    <s v="Bicycle"/>
    <s v="Mountain Bike"/>
    <n v="110"/>
    <x v="4"/>
  </r>
  <r>
    <s v="SO0948"/>
    <d v="2022-10-11T00:00:00"/>
    <s v="PD0012"/>
    <n v="93"/>
    <n v="0.09"/>
    <n v="477228570"/>
    <s v="SO0948-PD0012"/>
    <s v="Road Bike"/>
    <s v="Bicycle"/>
    <s v="Road Bike"/>
    <n v="93"/>
    <x v="4"/>
  </r>
  <r>
    <s v="SO0952"/>
    <d v="2022-10-14T00:00:00"/>
    <s v="PD0014"/>
    <n v="40"/>
    <n v="0.22"/>
    <n v="8330400"/>
    <s v="SO0952-PD0014"/>
    <s v="1 Set Futsalball"/>
    <s v="Futsal"/>
    <s v="1 Set Futsalball"/>
    <n v="40"/>
    <x v="4"/>
  </r>
  <r>
    <s v="SO0952"/>
    <d v="2022-10-14T00:00:00"/>
    <s v="PD0013"/>
    <n v="38"/>
    <n v="0.11"/>
    <n v="16199780"/>
    <s v="SO0952-PD0013"/>
    <s v="1 Set Basketball"/>
    <s v="Basketball"/>
    <s v="1 Set Basketball"/>
    <n v="38"/>
    <x v="4"/>
  </r>
  <r>
    <s v="SO0962"/>
    <d v="2022-10-19T00:00:00"/>
    <s v="PD0008"/>
    <n v="126"/>
    <n v="0.24"/>
    <n v="14268240"/>
    <s v="SO0962-PD0008"/>
    <s v="Sunglasses"/>
    <s v="Outdoors Sport"/>
    <s v="Sunglasses"/>
    <n v="126"/>
    <x v="3"/>
  </r>
  <r>
    <s v="SO0962"/>
    <d v="2022-10-19T00:00:00"/>
    <s v="PD0006"/>
    <n v="58"/>
    <n v="0.11"/>
    <n v="10788580"/>
    <s v="SO0962-PD0006"/>
    <s v="1 set Golf Ball"/>
    <s v="Golf"/>
    <s v="1 set Golf Ball"/>
    <n v="58"/>
    <x v="3"/>
  </r>
  <r>
    <s v="SO0965"/>
    <d v="2022-10-20T00:00:00"/>
    <s v="PD0013"/>
    <n v="97"/>
    <n v="0.11"/>
    <n v="41352070"/>
    <s v="SO0965-PD0013"/>
    <s v="1 Set Basketball"/>
    <s v="Basketball"/>
    <s v="1 Set Basketball"/>
    <n v="97"/>
    <x v="4"/>
  </r>
  <r>
    <s v="SO0965"/>
    <d v="2022-10-20T00:00:00"/>
    <s v="PD0014"/>
    <n v="41"/>
    <n v="0.05"/>
    <n v="10399650"/>
    <s v="SO0965-PD0014"/>
    <s v="1 Set Futsalball"/>
    <s v="Futsal"/>
    <s v="1 Set Futsalball"/>
    <n v="41"/>
    <x v="4"/>
  </r>
  <r>
    <s v="SO0973"/>
    <d v="2022-10-27T00:00:00"/>
    <s v="PD0001"/>
    <n v="35"/>
    <n v="0.15"/>
    <n v="7407750"/>
    <s v="SO0973-PD0001"/>
    <s v="1 Set Fishing Equipment"/>
    <s v="Fishing Equipment"/>
    <s v="1 Set Fishing Equipment"/>
    <n v="35"/>
    <x v="0"/>
  </r>
  <r>
    <s v="SO0973"/>
    <d v="2022-10-27T00:00:00"/>
    <s v="PD0020"/>
    <n v="50"/>
    <n v="0.23"/>
    <n v="12358500"/>
    <s v="SO0973-PD0020"/>
    <s v="Heavy bag"/>
    <s v="Gym &amp; Fitness"/>
    <s v="Heavy bag"/>
    <n v="50"/>
    <x v="0"/>
  </r>
  <r>
    <s v="SO0978"/>
    <d v="2022-10-29T00:00:00"/>
    <s v="PD0010"/>
    <n v="89"/>
    <n v="0.09"/>
    <n v="26321750"/>
    <s v="SO0978-PD0010"/>
    <s v="Hiking Shoes"/>
    <s v="Hiking &amp; Camping"/>
    <s v="Hiking Shoes"/>
    <n v="89"/>
    <x v="2"/>
  </r>
  <r>
    <s v="SO0978"/>
    <d v="2022-10-29T00:00:00"/>
    <s v="PD0020"/>
    <n v="40"/>
    <n v="0.22"/>
    <n v="10015200"/>
    <s v="SO0978-PD0020"/>
    <s v="Heavy bag"/>
    <s v="Gym &amp; Fitness"/>
    <s v="Heavy bag"/>
    <n v="40"/>
    <x v="2"/>
  </r>
  <r>
    <s v="SO0979"/>
    <d v="2022-10-31T00:00:00"/>
    <s v="PD0020"/>
    <n v="47"/>
    <n v="0.16"/>
    <n v="12673080"/>
    <s v="SO0979-PD0020"/>
    <s v="Heavy bag"/>
    <s v="Gym &amp; Fitness"/>
    <s v="Heavy bag"/>
    <n v="47"/>
    <x v="4"/>
  </r>
  <r>
    <s v="SO0979"/>
    <d v="2022-10-31T00:00:00"/>
    <s v="PD0018"/>
    <n v="54"/>
    <n v="0.09"/>
    <n v="26142480"/>
    <s v="SO0979-PD0018"/>
    <s v="Dumbell Set"/>
    <s v="Gym &amp; Fitness"/>
    <s v="Dumbell Set"/>
    <n v="54"/>
    <x v="4"/>
  </r>
  <r>
    <s v="SO0992"/>
    <d v="2022-11-10T00:00:00"/>
    <s v="PD0020"/>
    <n v="100"/>
    <n v="0.06"/>
    <n v="30174000"/>
    <s v="SO0992-PD0020"/>
    <s v="Heavy bag"/>
    <s v="Gym &amp; Fitness"/>
    <s v="Heavy bag"/>
    <n v="100"/>
    <x v="1"/>
  </r>
  <r>
    <s v="SO0992"/>
    <d v="2022-11-10T00:00:00"/>
    <s v="PD0008"/>
    <n v="103"/>
    <n v="0.25"/>
    <n v="11510250"/>
    <s v="SO0992-PD0008"/>
    <s v="Sunglasses"/>
    <s v="Outdoors Sport"/>
    <s v="Sunglasses"/>
    <n v="103"/>
    <x v="1"/>
  </r>
  <r>
    <s v="SO0998"/>
    <d v="2022-11-16T00:00:00"/>
    <s v="PD0014"/>
    <n v="56"/>
    <n v="0.08"/>
    <n v="13755840"/>
    <s v="SO0998-PD0014"/>
    <s v="1 Set Futsalball"/>
    <s v="Futsal"/>
    <s v="1 Set Futsalball"/>
    <n v="56"/>
    <x v="2"/>
  </r>
  <r>
    <s v="SO0998"/>
    <d v="2022-11-16T00:00:00"/>
    <s v="PD0013"/>
    <n v="72"/>
    <n v="0.14000000000000001"/>
    <n v="29659680"/>
    <s v="SO0998-PD0013"/>
    <s v="1 Set Basketball"/>
    <s v="Basketball"/>
    <s v="1 Set Basketball"/>
    <n v="72"/>
    <x v="2"/>
  </r>
  <r>
    <s v="SO1002"/>
    <d v="2022-11-21T00:00:00"/>
    <s v="PD0019"/>
    <n v="41"/>
    <n v="0.21"/>
    <n v="82562110"/>
    <s v="SO1002-PD0019"/>
    <s v="Treadmill"/>
    <s v="Gym &amp; Fitness"/>
    <s v="Treadmill"/>
    <n v="41"/>
    <x v="4"/>
  </r>
  <r>
    <s v="SO1002"/>
    <d v="2022-11-21T00:00:00"/>
    <s v="PD0017"/>
    <n v="130"/>
    <n v="0.05"/>
    <n v="327275000"/>
    <s v="SO1002-PD0017"/>
    <s v="Bench Press"/>
    <s v="Gym &amp; Fitness"/>
    <s v="Bench Press"/>
    <n v="130"/>
    <x v="4"/>
  </r>
  <r>
    <s v="SO1003"/>
    <d v="2022-11-22T00:00:00"/>
    <s v="PD0004"/>
    <n v="86"/>
    <n v="0.09"/>
    <n v="17217200"/>
    <s v="SO1003-PD0004"/>
    <s v="Stick Billiard Bag"/>
    <s v="Billiard"/>
    <s v="Stick Billiard Bag"/>
    <n v="86"/>
    <x v="2"/>
  </r>
  <r>
    <s v="SO1003"/>
    <d v="2022-11-22T00:00:00"/>
    <s v="PD0020"/>
    <n v="98"/>
    <n v="0.2"/>
    <n v="25166400"/>
    <s v="SO1003-PD0020"/>
    <s v="Heavy bag"/>
    <s v="Gym &amp; Fitness"/>
    <s v="Heavy bag"/>
    <n v="98"/>
    <x v="2"/>
  </r>
  <r>
    <s v="SO1004"/>
    <d v="2022-11-23T00:00:00"/>
    <s v="PD0014"/>
    <n v="70"/>
    <n v="0.17"/>
    <n v="15512700"/>
    <s v="SO1004-PD0014"/>
    <s v="1 Set Futsalball"/>
    <s v="Futsal"/>
    <s v="1 Set Futsalball"/>
    <n v="70"/>
    <x v="4"/>
  </r>
  <r>
    <s v="SO1004"/>
    <d v="2022-11-23T00:00:00"/>
    <s v="PD0008"/>
    <n v="83"/>
    <n v="0.18"/>
    <n v="10140940"/>
    <s v="SO1004-PD0008"/>
    <s v="Sunglasses"/>
    <s v="Outdoors Sport"/>
    <s v="Sunglasses"/>
    <n v="83"/>
    <x v="4"/>
  </r>
  <r>
    <s v="SO1011"/>
    <d v="2022-11-30T00:00:00"/>
    <s v="PD0020"/>
    <n v="140"/>
    <n v="0.15"/>
    <n v="38199000"/>
    <s v="SO1011-PD0020"/>
    <s v="Heavy bag"/>
    <s v="Gym &amp; Fitness"/>
    <s v="Heavy bag"/>
    <n v="140"/>
    <x v="3"/>
  </r>
  <r>
    <s v="SO1011"/>
    <d v="2022-11-30T00:00:00"/>
    <s v="PD0018"/>
    <n v="100"/>
    <n v="0.11"/>
    <n v="47348000"/>
    <s v="SO1011-PD0018"/>
    <s v="Dumbell Set"/>
    <s v="Gym &amp; Fitness"/>
    <s v="Dumbell Set"/>
    <n v="100"/>
    <x v="3"/>
  </r>
  <r>
    <s v="SO1013"/>
    <d v="2022-12-02T00:00:00"/>
    <s v="PD0016"/>
    <n v="77"/>
    <n v="0.17"/>
    <n v="17063970"/>
    <s v="SO1013-PD0016"/>
    <s v="Pull Up Bar"/>
    <s v="Gym &amp; Fitness"/>
    <s v="Pull Up Bar"/>
    <n v="77"/>
    <x v="4"/>
  </r>
  <r>
    <s v="SO1013"/>
    <d v="2022-12-02T00:00:00"/>
    <s v="PD0015"/>
    <n v="28"/>
    <n v="0.16"/>
    <n v="3196368"/>
    <s v="SO1013-PD0015"/>
    <s v="Abs Roller"/>
    <s v="Gym &amp; Fitness"/>
    <s v="Abs Roller"/>
    <n v="28"/>
    <x v="4"/>
  </r>
  <r>
    <s v="SO1018"/>
    <d v="2022-12-10T00:00:00"/>
    <s v="PD0014"/>
    <n v="63"/>
    <n v="0.16"/>
    <n v="14129640"/>
    <s v="SO1018-PD0014"/>
    <s v="1 Set Futsalball"/>
    <s v="Futsal"/>
    <s v="1 Set Futsalball"/>
    <n v="63"/>
    <x v="4"/>
  </r>
  <r>
    <s v="SO1018"/>
    <d v="2022-12-10T00:00:00"/>
    <s v="PD0013"/>
    <n v="137"/>
    <n v="0.17"/>
    <n v="54467090"/>
    <s v="SO1018-PD0013"/>
    <s v="1 Set Basketball"/>
    <s v="Basketball"/>
    <s v="1 Set Basketball"/>
    <n v="137"/>
    <x v="4"/>
  </r>
  <r>
    <s v="SO1027"/>
    <d v="2022-12-19T00:00:00"/>
    <s v="PD0005"/>
    <n v="87"/>
    <n v="0.08"/>
    <n v="175687800"/>
    <s v="SO1027-PD0005"/>
    <s v="Stick Golf Wedge"/>
    <s v="Golf"/>
    <s v="Stick Golf Wedge"/>
    <n v="87"/>
    <x v="2"/>
  </r>
  <r>
    <s v="SO1027"/>
    <d v="2022-12-19T00:00:00"/>
    <s v="PD0007"/>
    <n v="121"/>
    <n v="0.05"/>
    <n v="367840000"/>
    <s v="SO1027-PD0007"/>
    <s v="Stick Golf Bag"/>
    <s v="Golf"/>
    <s v="Stick Golf Bag"/>
    <n v="121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d v="2020-01-02T00:00:00"/>
    <s v="Sumatera &amp; Kalimantan"/>
    <s v="CASH"/>
    <n v="114641676"/>
    <m/>
    <x v="0"/>
    <x v="0"/>
  </r>
  <r>
    <s v="SO0002"/>
    <s v="PS0046"/>
    <s v="ST0003"/>
    <d v="2020-01-02T00:00:00"/>
    <s v="Sumatera &amp; Kalimantan"/>
    <s v="CASH"/>
    <n v="44870970"/>
    <m/>
    <x v="0"/>
    <x v="0"/>
  </r>
  <r>
    <s v="SO0003"/>
    <s v="PS0024"/>
    <s v="ST0001"/>
    <d v="2020-01-03T00:00:00"/>
    <s v="Jakarta"/>
    <s v="CREDIT"/>
    <n v="1101806050"/>
    <s v="transaction as agreed with the vendor"/>
    <x v="1"/>
    <x v="1"/>
  </r>
  <r>
    <s v="SO0004"/>
    <s v="PS0048"/>
    <s v="ST0003"/>
    <d v="2020-01-04T00:00:00"/>
    <s v="Sumatera &amp; Kalimantan"/>
    <s v="CASH"/>
    <n v="10698048"/>
    <m/>
    <x v="0"/>
    <x v="0"/>
  </r>
  <r>
    <s v="SO0005"/>
    <s v="PS0024"/>
    <s v="ST0001"/>
    <d v="2020-01-05T00:00:00"/>
    <s v="Jakarta"/>
    <s v="CREDIT"/>
    <n v="250560000"/>
    <m/>
    <x v="1"/>
    <x v="1"/>
  </r>
  <r>
    <s v="SO0006"/>
    <s v="PS0012"/>
    <s v="ST0003"/>
    <d v="2020-01-07T00:00:00"/>
    <s v="Sumatera &amp; Kalimantan"/>
    <s v="CASH"/>
    <n v="11269440"/>
    <m/>
    <x v="0"/>
    <x v="0"/>
  </r>
  <r>
    <s v="SO0007"/>
    <s v="PS0024"/>
    <s v="ST0001"/>
    <d v="2020-01-09T00:00:00"/>
    <s v="Jakarta"/>
    <s v="CREDIT"/>
    <n v="427027780"/>
    <m/>
    <x v="1"/>
    <x v="1"/>
  </r>
  <r>
    <s v="SO0008"/>
    <s v="PS0045"/>
    <s v="ST0005"/>
    <d v="2020-01-10T00:00:00"/>
    <s v="Bali, East &amp; West Nusa Tenggara"/>
    <s v="CREDIT"/>
    <n v="614116940"/>
    <m/>
    <x v="2"/>
    <x v="2"/>
  </r>
  <r>
    <s v="SO0009"/>
    <s v="PS0037"/>
    <s v="ST0002"/>
    <d v="2020-01-11T00:00:00"/>
    <s v="Java"/>
    <s v="CASH"/>
    <n v="175419850"/>
    <m/>
    <x v="3"/>
    <x v="0"/>
  </r>
  <r>
    <s v="SO0010"/>
    <s v="PS0037"/>
    <s v="ST0002"/>
    <d v="2020-01-11T00:00:00"/>
    <s v="Java"/>
    <s v="CREDIT"/>
    <n v="669084987"/>
    <m/>
    <x v="3"/>
    <x v="0"/>
  </r>
  <r>
    <s v="SO0011"/>
    <s v="PS0003"/>
    <s v="ST0003"/>
    <d v="2020-01-13T00:00:00"/>
    <s v="Sumatera &amp; Kalimantan"/>
    <s v="CASH"/>
    <n v="70191310"/>
    <s v="The transaction agreement has undergone changes"/>
    <x v="0"/>
    <x v="0"/>
  </r>
  <r>
    <s v="SO0012"/>
    <s v="PS0043"/>
    <s v="ST0004"/>
    <d v="2020-01-17T00:00:00"/>
    <s v="Sulawesi, Maluku, North Maluku"/>
    <s v="CASH"/>
    <n v="97549900"/>
    <m/>
    <x v="4"/>
    <x v="2"/>
  </r>
  <r>
    <s v="SO0013"/>
    <s v="PS0050"/>
    <s v="ST0004"/>
    <d v="2020-01-18T00:00:00"/>
    <s v="Sulawesi, Maluku, North Maluku"/>
    <s v="CREDIT"/>
    <n v="637102960"/>
    <m/>
    <x v="4"/>
    <x v="2"/>
  </r>
  <r>
    <s v="SO0014"/>
    <s v="PS0032"/>
    <s v="ST0004"/>
    <d v="2020-01-19T00:00:00"/>
    <s v="Sulawesi, Maluku, North Maluku"/>
    <s v="CREDIT"/>
    <n v="290103980"/>
    <m/>
    <x v="4"/>
    <x v="2"/>
  </r>
  <r>
    <s v="SO0015"/>
    <s v="PS0014"/>
    <s v="ST0003"/>
    <d v="2020-01-20T00:00:00"/>
    <s v="Sumatera &amp; Kalimantan"/>
    <s v="CREDIT"/>
    <n v="644706190"/>
    <s v="transaction as agreed with the vendor"/>
    <x v="0"/>
    <x v="0"/>
  </r>
  <r>
    <s v="SO0016"/>
    <s v="PS0008"/>
    <s v="ST0004"/>
    <d v="2020-01-20T00:00:00"/>
    <s v="Sulawesi, Maluku, North Maluku"/>
    <s v="CASH"/>
    <n v="248020740"/>
    <s v="Partner Store canceled the order"/>
    <x v="4"/>
    <x v="2"/>
  </r>
  <r>
    <s v="SO0017"/>
    <s v="PS0013"/>
    <s v="ST0001"/>
    <d v="2020-01-23T00:00:00"/>
    <s v="Jakarta"/>
    <s v="CREDIT"/>
    <n v="688063360"/>
    <m/>
    <x v="1"/>
    <x v="1"/>
  </r>
  <r>
    <s v="SO0018"/>
    <s v="PS0039"/>
    <s v="ST0003"/>
    <d v="2020-01-23T00:00:00"/>
    <s v="Sumatera &amp; Kalimantan"/>
    <s v="CASH"/>
    <n v="44061600"/>
    <m/>
    <x v="0"/>
    <x v="0"/>
  </r>
  <r>
    <s v="SO0019"/>
    <s v="PS0020"/>
    <s v="ST0004"/>
    <d v="2020-01-24T00:00:00"/>
    <s v="Sulawesi, Maluku, North Maluku"/>
    <s v="CREDIT"/>
    <n v="301033270"/>
    <m/>
    <x v="4"/>
    <x v="2"/>
  </r>
  <r>
    <s v="SO0020"/>
    <s v="PS0019"/>
    <s v="ST0005"/>
    <d v="2020-01-26T00:00:00"/>
    <s v="Bali, East &amp; West Nusa Tenggara"/>
    <s v="CASH"/>
    <n v="70487380"/>
    <m/>
    <x v="2"/>
    <x v="2"/>
  </r>
  <r>
    <s v="SO0021"/>
    <s v="PS0037"/>
    <s v="ST0002"/>
    <d v="2020-01-26T00:00:00"/>
    <s v="Java"/>
    <s v="CASH"/>
    <n v="219754110"/>
    <m/>
    <x v="3"/>
    <x v="0"/>
  </r>
  <r>
    <s v="SO0022"/>
    <s v="PS0018"/>
    <s v="ST0002"/>
    <d v="2020-01-26T00:00:00"/>
    <s v="Java"/>
    <s v="CREDIT"/>
    <n v="473835924"/>
    <s v="The product is unavailable from the vendor or there has been a product replacement"/>
    <x v="3"/>
    <x v="0"/>
  </r>
  <r>
    <s v="SO0023"/>
    <s v="PS0013"/>
    <s v="ST0001"/>
    <d v="2020-01-27T00:00:00"/>
    <s v="Jakarta"/>
    <s v="CASH"/>
    <n v="177937976"/>
    <m/>
    <x v="1"/>
    <x v="1"/>
  </r>
  <r>
    <s v="SO0024"/>
    <s v="PS0040"/>
    <s v="ST0003"/>
    <d v="2020-01-29T00:00:00"/>
    <s v="Sumatera &amp; Kalimantan"/>
    <s v="CASH"/>
    <n v="43468350"/>
    <m/>
    <x v="0"/>
    <x v="0"/>
  </r>
  <r>
    <s v="SO0025"/>
    <s v="PS0034"/>
    <s v="ST0001"/>
    <d v="2020-01-30T00:00:00"/>
    <s v="Jakarta"/>
    <s v="CASH"/>
    <n v="72692150"/>
    <m/>
    <x v="1"/>
    <x v="1"/>
  </r>
  <r>
    <s v="SO0026"/>
    <s v="PS0021"/>
    <s v="ST0001"/>
    <d v="2020-01-31T00:00:00"/>
    <s v="Jakarta"/>
    <s v="CASH"/>
    <n v="249589510"/>
    <s v="The product is unavailable from the vendor or there has been a product replacement"/>
    <x v="1"/>
    <x v="1"/>
  </r>
  <r>
    <s v="SO0027"/>
    <s v="PS0047"/>
    <s v="ST0001"/>
    <d v="2020-01-31T00:00:00"/>
    <s v="Jakarta"/>
    <s v="CREDIT"/>
    <n v="665340650"/>
    <s v="transaction as agreed with the vendor"/>
    <x v="1"/>
    <x v="1"/>
  </r>
  <r>
    <s v="SO0028"/>
    <s v="PS0035"/>
    <s v="ST0004"/>
    <d v="2020-02-05T00:00:00"/>
    <s v="Sulawesi, Maluku, North Maluku"/>
    <s v="CASH"/>
    <n v="110695360"/>
    <s v="Partner Store canceled the order"/>
    <x v="4"/>
    <x v="2"/>
  </r>
  <r>
    <s v="SO0029"/>
    <s v="PS0028"/>
    <s v="ST0005"/>
    <d v="2020-02-05T00:00:00"/>
    <s v="Bali, East &amp; West Nusa Tenggara"/>
    <s v="CASH"/>
    <n v="48219680"/>
    <m/>
    <x v="2"/>
    <x v="2"/>
  </r>
  <r>
    <s v="SO0030"/>
    <s v="PS0022"/>
    <s v="ST0004"/>
    <d v="2020-02-07T00:00:00"/>
    <s v="Sulawesi, Maluku, North Maluku"/>
    <s v="CASH"/>
    <n v="80974010"/>
    <m/>
    <x v="4"/>
    <x v="2"/>
  </r>
  <r>
    <s v="SO0031"/>
    <s v="PS0007"/>
    <s v="ST0001"/>
    <d v="2020-02-13T00:00:00"/>
    <s v="Jakarta"/>
    <s v="CASH"/>
    <n v="21634158"/>
    <s v="The transaction agreement has undergone changes"/>
    <x v="1"/>
    <x v="1"/>
  </r>
  <r>
    <s v="SO0032"/>
    <s v="PS0010"/>
    <s v="ST0001"/>
    <d v="2020-02-14T00:00:00"/>
    <s v="Jakarta"/>
    <s v="CASH"/>
    <n v="38254350"/>
    <m/>
    <x v="1"/>
    <x v="1"/>
  </r>
  <r>
    <s v="SO0033"/>
    <s v="PS0012"/>
    <s v="ST0003"/>
    <d v="2020-02-14T00:00:00"/>
    <s v="Sumatera &amp; Kalimantan"/>
    <s v="CREDIT"/>
    <n v="274768110"/>
    <s v="The transaction agreement has undergone changes"/>
    <x v="0"/>
    <x v="0"/>
  </r>
  <r>
    <s v="SO0034"/>
    <s v="PS0001"/>
    <s v="ST0005"/>
    <d v="2020-02-15T00:00:00"/>
    <s v="Bali, East &amp; West Nusa Tenggara"/>
    <s v="CASH"/>
    <n v="156249110"/>
    <m/>
    <x v="2"/>
    <x v="2"/>
  </r>
  <r>
    <s v="SO0035"/>
    <s v="PS0033"/>
    <s v="ST0005"/>
    <d v="2020-02-16T00:00:00"/>
    <s v="Bali, East &amp; West Nusa Tenggara"/>
    <s v="CREDIT"/>
    <n v="473491910"/>
    <m/>
    <x v="2"/>
    <x v="2"/>
  </r>
  <r>
    <s v="SO0036"/>
    <s v="PS0034"/>
    <s v="ST0001"/>
    <d v="2020-02-17T00:00:00"/>
    <s v="Jakarta"/>
    <s v="CREDIT"/>
    <n v="376525700"/>
    <m/>
    <x v="1"/>
    <x v="1"/>
  </r>
  <r>
    <s v="SO0037"/>
    <s v="PS0028"/>
    <s v="ST0005"/>
    <d v="2020-02-20T00:00:00"/>
    <s v="Bali, East &amp; West Nusa Tenggara"/>
    <s v="CREDIT"/>
    <n v="1038581420"/>
    <s v="transaction as agreed with the vendor"/>
    <x v="2"/>
    <x v="2"/>
  </r>
  <r>
    <s v="SO0038"/>
    <s v="PS0036"/>
    <s v="ST0005"/>
    <d v="2020-02-21T00:00:00"/>
    <s v="Bali, East &amp; West Nusa Tenggara"/>
    <s v="CASH"/>
    <n v="130531820"/>
    <m/>
    <x v="2"/>
    <x v="2"/>
  </r>
  <r>
    <s v="SO0039"/>
    <s v="PS0013"/>
    <s v="ST0001"/>
    <d v="2020-02-22T00:00:00"/>
    <s v="Jakarta"/>
    <s v="CREDIT"/>
    <n v="1115480621"/>
    <s v="transaction as agreed with the vendor"/>
    <x v="1"/>
    <x v="1"/>
  </r>
  <r>
    <s v="SO0040"/>
    <s v="PS0018"/>
    <s v="ST0002"/>
    <d v="2020-02-24T00:00:00"/>
    <s v="Java"/>
    <s v="CREDIT"/>
    <n v="348772960"/>
    <m/>
    <x v="3"/>
    <x v="0"/>
  </r>
  <r>
    <s v="SO0041"/>
    <s v="PS0033"/>
    <s v="ST0005"/>
    <d v="2020-02-25T00:00:00"/>
    <s v="Bali, East &amp; West Nusa Tenggara"/>
    <s v="CREDIT"/>
    <n v="771270590"/>
    <m/>
    <x v="2"/>
    <x v="2"/>
  </r>
  <r>
    <s v="SO0042"/>
    <s v="PS0030"/>
    <s v="ST0004"/>
    <d v="2020-02-26T00:00:00"/>
    <s v="Sulawesi, Maluku, North Maluku"/>
    <s v="CREDIT"/>
    <n v="536592260"/>
    <m/>
    <x v="4"/>
    <x v="2"/>
  </r>
  <r>
    <s v="SO0043"/>
    <s v="PS0013"/>
    <s v="ST0001"/>
    <d v="2020-02-26T00:00:00"/>
    <s v="Jakarta"/>
    <s v="CASH"/>
    <n v="123668650"/>
    <m/>
    <x v="1"/>
    <x v="1"/>
  </r>
  <r>
    <s v="SO0044"/>
    <s v="PS0019"/>
    <s v="ST0005"/>
    <d v="2020-02-26T00:00:00"/>
    <s v="Bali, East &amp; West Nusa Tenggara"/>
    <s v="CREDIT"/>
    <n v="1067431930"/>
    <m/>
    <x v="2"/>
    <x v="2"/>
  </r>
  <r>
    <s v="SO0045"/>
    <s v="PS0023"/>
    <s v="ST0003"/>
    <d v="2020-02-27T00:00:00"/>
    <s v="Sumatera &amp; Kalimantan"/>
    <s v="CASH"/>
    <n v="217941590"/>
    <s v="The transaction agreement has undergone changes"/>
    <x v="0"/>
    <x v="0"/>
  </r>
  <r>
    <s v="SO0046"/>
    <s v="PS0007"/>
    <s v="ST0001"/>
    <d v="2020-02-28T00:00:00"/>
    <s v="Jakarta"/>
    <s v="CREDIT"/>
    <n v="311577560"/>
    <m/>
    <x v="1"/>
    <x v="1"/>
  </r>
  <r>
    <s v="SO0047"/>
    <s v="PS0001"/>
    <s v="ST0005"/>
    <d v="2020-02-28T00:00:00"/>
    <s v="Bali, East &amp; West Nusa Tenggara"/>
    <s v="CREDIT"/>
    <n v="1147156860"/>
    <s v="transaction as agreed with the vendor"/>
    <x v="2"/>
    <x v="2"/>
  </r>
  <r>
    <s v="SO0048"/>
    <s v="PS0029"/>
    <s v="ST0004"/>
    <d v="2020-02-28T00:00:00"/>
    <s v="Sulawesi, Maluku, North Maluku"/>
    <s v="CASH"/>
    <n v="240900870"/>
    <m/>
    <x v="4"/>
    <x v="2"/>
  </r>
  <r>
    <s v="SO0049"/>
    <s v="PS0048"/>
    <s v="ST0003"/>
    <d v="2020-02-28T00:00:00"/>
    <s v="Sumatera &amp; Kalimantan"/>
    <s v="CASH"/>
    <n v="37095840"/>
    <m/>
    <x v="0"/>
    <x v="0"/>
  </r>
  <r>
    <s v="SO0050"/>
    <s v="PS0010"/>
    <s v="ST0001"/>
    <d v="2020-02-29T00:00:00"/>
    <s v="Jakarta"/>
    <s v="CASH"/>
    <n v="129203710"/>
    <s v="The product is unavailable from the vendor or there has been a product replacement"/>
    <x v="1"/>
    <x v="1"/>
  </r>
  <r>
    <s v="SO0051"/>
    <s v="PS0034"/>
    <s v="ST0001"/>
    <d v="2020-02-29T00:00:00"/>
    <s v="Jakarta"/>
    <s v="CASH"/>
    <n v="76098970"/>
    <m/>
    <x v="1"/>
    <x v="1"/>
  </r>
  <r>
    <s v="SO0052"/>
    <s v="PS0024"/>
    <s v="ST0001"/>
    <d v="2020-03-02T00:00:00"/>
    <s v="Jakarta"/>
    <s v="CREDIT"/>
    <n v="465515470"/>
    <s v="The transaction agreement has undergone changes"/>
    <x v="1"/>
    <x v="1"/>
  </r>
  <r>
    <s v="SO0053"/>
    <s v="PS0048"/>
    <s v="ST0003"/>
    <d v="2020-03-04T00:00:00"/>
    <s v="Sumatera &amp; Kalimantan"/>
    <s v="CREDIT"/>
    <n v="464354520"/>
    <m/>
    <x v="0"/>
    <x v="0"/>
  </r>
  <r>
    <s v="SO0054"/>
    <s v="PS0013"/>
    <s v="ST0001"/>
    <d v="2020-03-06T00:00:00"/>
    <s v="Jakarta"/>
    <s v="CREDIT"/>
    <n v="284343460"/>
    <m/>
    <x v="1"/>
    <x v="1"/>
  </r>
  <r>
    <s v="SO0055"/>
    <s v="PS0002"/>
    <s v="ST0002"/>
    <d v="2020-03-08T00:00:00"/>
    <s v="Java"/>
    <s v="CASH"/>
    <n v="77442120"/>
    <m/>
    <x v="3"/>
    <x v="0"/>
  </r>
  <r>
    <s v="SO0056"/>
    <s v="PS0044"/>
    <s v="ST0004"/>
    <d v="2020-03-08T00:00:00"/>
    <s v="Sulawesi, Maluku, North Maluku"/>
    <s v="CREDIT"/>
    <n v="382553210"/>
    <m/>
    <x v="4"/>
    <x v="2"/>
  </r>
  <r>
    <s v="SO0057"/>
    <s v="PS0034"/>
    <s v="ST0001"/>
    <d v="2020-03-09T00:00:00"/>
    <s v="Jakarta"/>
    <s v="CASH"/>
    <n v="61818400"/>
    <m/>
    <x v="1"/>
    <x v="1"/>
  </r>
  <r>
    <s v="SO0058"/>
    <s v="PS0038"/>
    <s v="ST0004"/>
    <d v="2020-03-10T00:00:00"/>
    <s v="Sulawesi, Maluku, North Maluku"/>
    <s v="CREDIT"/>
    <n v="757026440"/>
    <m/>
    <x v="4"/>
    <x v="2"/>
  </r>
  <r>
    <s v="SO0059"/>
    <s v="PS0046"/>
    <s v="ST0003"/>
    <d v="2020-03-10T00:00:00"/>
    <s v="Sumatera &amp; Kalimantan"/>
    <s v="CREDIT"/>
    <n v="312940260"/>
    <m/>
    <x v="0"/>
    <x v="0"/>
  </r>
  <r>
    <s v="SO0060"/>
    <s v="PS0006"/>
    <s v="ST0003"/>
    <d v="2020-03-13T00:00:00"/>
    <s v="Sumatera &amp; Kalimantan"/>
    <s v="CREDIT"/>
    <n v="331282420"/>
    <m/>
    <x v="0"/>
    <x v="0"/>
  </r>
  <r>
    <s v="SO0061"/>
    <s v="PS0045"/>
    <s v="ST0005"/>
    <d v="2020-03-13T00:00:00"/>
    <s v="Bali, East &amp; West Nusa Tenggara"/>
    <s v="CREDIT"/>
    <n v="398127800"/>
    <s v="Partner Store canceled the order"/>
    <x v="2"/>
    <x v="2"/>
  </r>
  <r>
    <s v="SO0062"/>
    <s v="PS0050"/>
    <s v="ST0004"/>
    <d v="2020-03-14T00:00:00"/>
    <s v="Sulawesi, Maluku, North Maluku"/>
    <s v="CASH"/>
    <n v="157292976"/>
    <s v="The transaction agreement has undergone changes"/>
    <x v="4"/>
    <x v="2"/>
  </r>
  <r>
    <s v="SO0063"/>
    <s v="PS0015"/>
    <s v="ST0004"/>
    <d v="2020-03-15T00:00:00"/>
    <s v="Sulawesi, Maluku, North Maluku"/>
    <s v="CASH"/>
    <n v="259271600"/>
    <s v="Partner Store canceled the order"/>
    <x v="4"/>
    <x v="2"/>
  </r>
  <r>
    <s v="SO0064"/>
    <s v="PS0004"/>
    <s v="ST0001"/>
    <d v="2020-03-16T00:00:00"/>
    <s v="Jakarta"/>
    <s v="CREDIT"/>
    <n v="750000080"/>
    <s v="The transaction agreement has undergone changes"/>
    <x v="1"/>
    <x v="1"/>
  </r>
  <r>
    <s v="SO0065"/>
    <s v="PS0043"/>
    <s v="ST0004"/>
    <d v="2020-03-17T00:00:00"/>
    <s v="Sulawesi, Maluku, North Maluku"/>
    <s v="CREDIT"/>
    <n v="919658870"/>
    <s v="transaction as agreed with the vendor"/>
    <x v="4"/>
    <x v="2"/>
  </r>
  <r>
    <s v="SO0066"/>
    <s v="PS0023"/>
    <s v="ST0003"/>
    <d v="2020-03-19T00:00:00"/>
    <s v="Sumatera &amp; Kalimantan"/>
    <s v="CASH"/>
    <n v="181153520"/>
    <m/>
    <x v="0"/>
    <x v="0"/>
  </r>
  <r>
    <s v="SO0067"/>
    <s v="PS0049"/>
    <s v="ST0004"/>
    <d v="2020-03-20T00:00:00"/>
    <s v="Sulawesi, Maluku, North Maluku"/>
    <s v="CREDIT"/>
    <n v="299483548"/>
    <s v="The transaction agreement has undergone changes"/>
    <x v="4"/>
    <x v="2"/>
  </r>
  <r>
    <s v="SO0068"/>
    <s v="PS0039"/>
    <s v="ST0003"/>
    <d v="2020-03-20T00:00:00"/>
    <s v="Sumatera &amp; Kalimantan"/>
    <s v="CASH"/>
    <n v="23910534"/>
    <m/>
    <x v="0"/>
    <x v="0"/>
  </r>
  <r>
    <s v="SO0069"/>
    <s v="PS0033"/>
    <s v="ST0005"/>
    <d v="2020-03-21T00:00:00"/>
    <s v="Bali, East &amp; West Nusa Tenggara"/>
    <s v="CREDIT"/>
    <n v="781515220"/>
    <m/>
    <x v="2"/>
    <x v="2"/>
  </r>
  <r>
    <s v="SO0070"/>
    <s v="PS0010"/>
    <s v="ST0001"/>
    <d v="2020-03-22T00:00:00"/>
    <s v="Jakarta"/>
    <s v="CREDIT"/>
    <n v="559930221"/>
    <m/>
    <x v="1"/>
    <x v="1"/>
  </r>
  <r>
    <s v="SO0071"/>
    <s v="PS0014"/>
    <s v="ST0003"/>
    <d v="2020-03-24T00:00:00"/>
    <s v="Sumatera &amp; Kalimantan"/>
    <s v="CASH"/>
    <n v="247944360"/>
    <s v="Partner Store canceled the order"/>
    <x v="0"/>
    <x v="0"/>
  </r>
  <r>
    <s v="SO0072"/>
    <s v="PS0002"/>
    <s v="ST0002"/>
    <d v="2020-03-25T00:00:00"/>
    <s v="Java"/>
    <s v="CREDIT"/>
    <n v="494604260"/>
    <m/>
    <x v="3"/>
    <x v="0"/>
  </r>
  <r>
    <s v="SO0073"/>
    <s v="PS0006"/>
    <s v="ST0003"/>
    <d v="2020-03-28T00:00:00"/>
    <s v="Sumatera &amp; Kalimantan"/>
    <s v="CREDIT"/>
    <n v="545147080"/>
    <s v="The product is unavailable from the vendor or there has been a product replacement"/>
    <x v="0"/>
    <x v="0"/>
  </r>
  <r>
    <s v="SO0074"/>
    <s v="PS0045"/>
    <s v="ST0005"/>
    <d v="2020-03-28T00:00:00"/>
    <s v="Bali, East &amp; West Nusa Tenggara"/>
    <s v="CREDIT"/>
    <n v="270630790"/>
    <m/>
    <x v="2"/>
    <x v="2"/>
  </r>
  <r>
    <s v="SO0075"/>
    <s v="PS0047"/>
    <s v="ST0001"/>
    <d v="2020-03-28T00:00:00"/>
    <s v="Jakarta"/>
    <s v="CREDIT"/>
    <n v="377959410"/>
    <s v="The transaction agreement has undergone changes"/>
    <x v="1"/>
    <x v="1"/>
  </r>
  <r>
    <s v="SO0076"/>
    <s v="PS0044"/>
    <s v="ST0004"/>
    <d v="2020-04-01T00:00:00"/>
    <s v="Sulawesi, Maluku, North Maluku"/>
    <s v="CREDIT"/>
    <n v="876499000"/>
    <m/>
    <x v="4"/>
    <x v="2"/>
  </r>
  <r>
    <s v="SO0077"/>
    <s v="PS0037"/>
    <s v="ST0002"/>
    <d v="2020-04-01T00:00:00"/>
    <s v="Java"/>
    <s v="CASH"/>
    <n v="131974560"/>
    <m/>
    <x v="3"/>
    <x v="0"/>
  </r>
  <r>
    <s v="SO0078"/>
    <s v="PS0021"/>
    <s v="ST0001"/>
    <d v="2020-04-02T00:00:00"/>
    <s v="Jakarta"/>
    <s v="CREDIT"/>
    <n v="765396800"/>
    <m/>
    <x v="1"/>
    <x v="1"/>
  </r>
  <r>
    <s v="SO0079"/>
    <s v="PS0021"/>
    <s v="ST0001"/>
    <d v="2020-04-03T00:00:00"/>
    <s v="Jakarta"/>
    <s v="CREDIT"/>
    <n v="573244800"/>
    <m/>
    <x v="1"/>
    <x v="1"/>
  </r>
  <r>
    <s v="SO0080"/>
    <s v="PS0027"/>
    <s v="ST0004"/>
    <d v="2020-04-03T00:00:00"/>
    <s v="Sulawesi, Maluku, North Maluku"/>
    <s v="CASH"/>
    <n v="244735950"/>
    <s v="The product is unavailable from the vendor or there has been a product replacement"/>
    <x v="4"/>
    <x v="2"/>
  </r>
  <r>
    <s v="SO0081"/>
    <s v="PS0041"/>
    <s v="ST0001"/>
    <d v="2020-04-05T00:00:00"/>
    <s v="Jakarta"/>
    <s v="CREDIT"/>
    <n v="271572380"/>
    <m/>
    <x v="1"/>
    <x v="1"/>
  </r>
  <r>
    <s v="SO0082"/>
    <s v="PS0020"/>
    <s v="ST0004"/>
    <d v="2020-04-06T00:00:00"/>
    <s v="Sulawesi, Maluku, North Maluku"/>
    <s v="CREDIT"/>
    <n v="490183780"/>
    <m/>
    <x v="4"/>
    <x v="2"/>
  </r>
  <r>
    <s v="SO0083"/>
    <s v="PS0033"/>
    <s v="ST0005"/>
    <d v="2020-04-06T00:00:00"/>
    <s v="Bali, East &amp; West Nusa Tenggara"/>
    <s v="CREDIT"/>
    <n v="276751040"/>
    <s v="The product is unavailable from the vendor or there has been a product replacement"/>
    <x v="2"/>
    <x v="2"/>
  </r>
  <r>
    <s v="SO0084"/>
    <s v="PS0041"/>
    <s v="ST0001"/>
    <d v="2020-04-08T00:00:00"/>
    <s v="Jakarta"/>
    <s v="CASH"/>
    <n v="64066010"/>
    <m/>
    <x v="1"/>
    <x v="1"/>
  </r>
  <r>
    <s v="SO0085"/>
    <s v="PS0049"/>
    <s v="ST0004"/>
    <d v="2020-04-11T00:00:00"/>
    <s v="Sulawesi, Maluku, North Maluku"/>
    <s v="CASH"/>
    <n v="244066360"/>
    <m/>
    <x v="4"/>
    <x v="2"/>
  </r>
  <r>
    <s v="SO0086"/>
    <s v="PS0019"/>
    <s v="ST0005"/>
    <d v="2020-04-12T00:00:00"/>
    <s v="Bali, East &amp; West Nusa Tenggara"/>
    <s v="CASH"/>
    <n v="231369915"/>
    <m/>
    <x v="2"/>
    <x v="2"/>
  </r>
  <r>
    <s v="SO0087"/>
    <s v="PS0004"/>
    <s v="ST0001"/>
    <d v="2020-04-13T00:00:00"/>
    <s v="Jakarta"/>
    <s v="CASH"/>
    <n v="99405960"/>
    <s v="The product is unavailable from the vendor or there has been a product replacement"/>
    <x v="1"/>
    <x v="1"/>
  </r>
  <r>
    <s v="SO0088"/>
    <s v="PS0001"/>
    <s v="ST0005"/>
    <d v="2020-04-13T00:00:00"/>
    <s v="Bali, East &amp; West Nusa Tenggara"/>
    <s v="CREDIT"/>
    <n v="600198050"/>
    <s v="The product is unavailable from the vendor or there has been a product replacement"/>
    <x v="2"/>
    <x v="2"/>
  </r>
  <r>
    <s v="SO0089"/>
    <s v="PS0046"/>
    <s v="ST0003"/>
    <d v="2020-04-13T00:00:00"/>
    <s v="Sumatera &amp; Kalimantan"/>
    <s v="CREDIT"/>
    <n v="256372920"/>
    <m/>
    <x v="0"/>
    <x v="0"/>
  </r>
  <r>
    <s v="SO0090"/>
    <s v="PS0029"/>
    <s v="ST0004"/>
    <d v="2020-04-14T00:00:00"/>
    <s v="Sulawesi, Maluku, North Maluku"/>
    <s v="CREDIT"/>
    <n v="359696134"/>
    <s v="The product is unavailable from the vendor or there has been a product replacement"/>
    <x v="4"/>
    <x v="2"/>
  </r>
  <r>
    <s v="SO0091"/>
    <s v="PS0010"/>
    <s v="ST0001"/>
    <d v="2020-04-15T00:00:00"/>
    <s v="Jakarta"/>
    <s v="CASH"/>
    <n v="223064820"/>
    <m/>
    <x v="1"/>
    <x v="1"/>
  </r>
  <r>
    <s v="SO0092"/>
    <s v="PS0025"/>
    <s v="ST0003"/>
    <d v="2020-04-15T00:00:00"/>
    <s v="Sumatera &amp; Kalimantan"/>
    <s v="CREDIT"/>
    <n v="244572270"/>
    <s v="The product is unavailable from the vendor or there has been a product replacement"/>
    <x v="0"/>
    <x v="0"/>
  </r>
  <r>
    <s v="SO0093"/>
    <s v="PS0032"/>
    <s v="ST0004"/>
    <d v="2020-04-17T00:00:00"/>
    <s v="Sulawesi, Maluku, North Maluku"/>
    <s v="CREDIT"/>
    <n v="320330080"/>
    <m/>
    <x v="4"/>
    <x v="2"/>
  </r>
  <r>
    <s v="SO0094"/>
    <s v="PS0015"/>
    <s v="ST0004"/>
    <d v="2020-04-17T00:00:00"/>
    <s v="Sulawesi, Maluku, North Maluku"/>
    <s v="CASH"/>
    <n v="117155640"/>
    <m/>
    <x v="4"/>
    <x v="2"/>
  </r>
  <r>
    <s v="SO0095"/>
    <s v="PS0046"/>
    <s v="ST0003"/>
    <d v="2020-04-17T00:00:00"/>
    <s v="Sumatera &amp; Kalimantan"/>
    <s v="CASH"/>
    <n v="72653090"/>
    <m/>
    <x v="0"/>
    <x v="0"/>
  </r>
  <r>
    <s v="SO0096"/>
    <s v="PS0048"/>
    <s v="ST0003"/>
    <d v="2020-04-17T00:00:00"/>
    <s v="Sumatera &amp; Kalimantan"/>
    <s v="CREDIT"/>
    <n v="297933696"/>
    <m/>
    <x v="0"/>
    <x v="0"/>
  </r>
  <r>
    <s v="SO0097"/>
    <s v="PS0007"/>
    <s v="ST0001"/>
    <d v="2020-04-18T00:00:00"/>
    <s v="Jakarta"/>
    <s v="CASH"/>
    <n v="58267980"/>
    <s v="The product is unavailable from the vendor or there has been a product replacement"/>
    <x v="1"/>
    <x v="1"/>
  </r>
  <r>
    <s v="SO0098"/>
    <s v="PS0031"/>
    <s v="ST0002"/>
    <d v="2020-04-20T00:00:00"/>
    <s v="Java"/>
    <s v="CREDIT"/>
    <n v="318965530"/>
    <s v="The transaction agreement has undergone changes"/>
    <x v="3"/>
    <x v="0"/>
  </r>
  <r>
    <s v="SO0099"/>
    <s v="PS0007"/>
    <s v="ST0001"/>
    <d v="2020-04-22T00:00:00"/>
    <s v="Jakarta"/>
    <s v="CASH"/>
    <n v="236758060"/>
    <m/>
    <x v="1"/>
    <x v="1"/>
  </r>
  <r>
    <s v="SO0100"/>
    <s v="PS0006"/>
    <s v="ST0003"/>
    <d v="2020-04-23T00:00:00"/>
    <s v="Sumatera &amp; Kalimantan"/>
    <s v="CREDIT"/>
    <n v="621754926"/>
    <m/>
    <x v="0"/>
    <x v="0"/>
  </r>
  <r>
    <s v="SO0101"/>
    <s v="PS0042"/>
    <s v="ST0002"/>
    <d v="2020-04-23T00:00:00"/>
    <s v="Java"/>
    <s v="CREDIT"/>
    <n v="305378640.00000006"/>
    <s v="Partner Store canceled the order"/>
    <x v="3"/>
    <x v="0"/>
  </r>
  <r>
    <s v="SO0102"/>
    <s v="PS0012"/>
    <s v="ST0003"/>
    <d v="2020-04-24T00:00:00"/>
    <s v="Sumatera &amp; Kalimantan"/>
    <s v="CASH"/>
    <n v="83840710"/>
    <s v="The transaction agreement has undergone changes"/>
    <x v="0"/>
    <x v="0"/>
  </r>
  <r>
    <s v="SO0103"/>
    <s v="PS0018"/>
    <s v="ST0002"/>
    <d v="2020-04-26T00:00:00"/>
    <s v="Java"/>
    <s v="CREDIT"/>
    <n v="1036408339"/>
    <m/>
    <x v="3"/>
    <x v="0"/>
  </r>
  <r>
    <s v="SO0104"/>
    <s v="PS0027"/>
    <s v="ST0004"/>
    <d v="2020-04-26T00:00:00"/>
    <s v="Sulawesi, Maluku, North Maluku"/>
    <s v="CASH"/>
    <n v="202677650"/>
    <m/>
    <x v="4"/>
    <x v="2"/>
  </r>
  <r>
    <s v="SO0105"/>
    <s v="PS0044"/>
    <s v="ST0004"/>
    <d v="2020-04-27T00:00:00"/>
    <s v="Sulawesi, Maluku, North Maluku"/>
    <s v="CREDIT"/>
    <n v="617885030"/>
    <m/>
    <x v="4"/>
    <x v="2"/>
  </r>
  <r>
    <s v="SO0106"/>
    <s v="PS0038"/>
    <s v="ST0004"/>
    <d v="2020-04-28T00:00:00"/>
    <s v="Sulawesi, Maluku, North Maluku"/>
    <s v="CREDIT"/>
    <n v="1062147270"/>
    <s v="transaction as agreed with the vendor"/>
    <x v="4"/>
    <x v="2"/>
  </r>
  <r>
    <s v="SO0107"/>
    <s v="PS0024"/>
    <s v="ST0001"/>
    <d v="2020-04-28T00:00:00"/>
    <s v="Jakarta"/>
    <s v="CREDIT"/>
    <n v="382289690"/>
    <s v="The product is unavailable from the vendor or there has been a product replacement"/>
    <x v="1"/>
    <x v="1"/>
  </r>
  <r>
    <s v="SO0108"/>
    <s v="PS0009"/>
    <s v="ST0003"/>
    <d v="2020-04-29T00:00:00"/>
    <s v="Sumatera &amp; Kalimantan"/>
    <s v="CASH"/>
    <n v="212879540"/>
    <m/>
    <x v="0"/>
    <x v="0"/>
  </r>
  <r>
    <s v="SO0109"/>
    <s v="PS0011"/>
    <s v="ST0002"/>
    <d v="2020-04-29T00:00:00"/>
    <s v="Java"/>
    <s v="CASH"/>
    <n v="58247950"/>
    <m/>
    <x v="3"/>
    <x v="0"/>
  </r>
  <r>
    <s v="SO0110"/>
    <s v="PS0050"/>
    <s v="ST0004"/>
    <d v="2020-04-29T00:00:00"/>
    <s v="Sulawesi, Maluku, North Maluku"/>
    <s v="CREDIT"/>
    <n v="253397760"/>
    <m/>
    <x v="4"/>
    <x v="2"/>
  </r>
  <r>
    <s v="SO0111"/>
    <s v="PS0002"/>
    <s v="ST0002"/>
    <d v="2020-04-30T00:00:00"/>
    <s v="Java"/>
    <s v="CREDIT"/>
    <n v="802668954"/>
    <m/>
    <x v="3"/>
    <x v="0"/>
  </r>
  <r>
    <s v="SO0112"/>
    <s v="PS0043"/>
    <s v="ST0004"/>
    <d v="2020-05-01T00:00:00"/>
    <s v="Sulawesi, Maluku, North Maluku"/>
    <s v="CASH"/>
    <n v="449400700"/>
    <m/>
    <x v="4"/>
    <x v="2"/>
  </r>
  <r>
    <s v="SO0113"/>
    <s v="PS0003"/>
    <s v="ST0003"/>
    <d v="2020-05-02T00:00:00"/>
    <s v="Sumatera &amp; Kalimantan"/>
    <s v="CASH"/>
    <n v="37981940"/>
    <s v="Partner Store canceled the order"/>
    <x v="0"/>
    <x v="0"/>
  </r>
  <r>
    <s v="SO0114"/>
    <s v="PS0042"/>
    <s v="ST0002"/>
    <d v="2020-05-03T00:00:00"/>
    <s v="Java"/>
    <s v="CASH"/>
    <n v="108186772"/>
    <m/>
    <x v="3"/>
    <x v="0"/>
  </r>
  <r>
    <s v="SO0115"/>
    <s v="PS0022"/>
    <s v="ST0004"/>
    <d v="2020-05-05T00:00:00"/>
    <s v="Sulawesi, Maluku, North Maluku"/>
    <s v="CASH"/>
    <n v="43738140"/>
    <s v="The transaction agreement has undergone changes"/>
    <x v="4"/>
    <x v="2"/>
  </r>
  <r>
    <s v="SO0116"/>
    <s v="PS0028"/>
    <s v="ST0005"/>
    <d v="2020-05-06T00:00:00"/>
    <s v="Bali, East &amp; West Nusa Tenggara"/>
    <s v="CREDIT"/>
    <n v="460537850"/>
    <s v="Partner Store canceled the order"/>
    <x v="2"/>
    <x v="2"/>
  </r>
  <r>
    <s v="SO0117"/>
    <s v="PS0003"/>
    <s v="ST0003"/>
    <d v="2020-05-07T00:00:00"/>
    <s v="Sumatera &amp; Kalimantan"/>
    <s v="CREDIT"/>
    <n v="685061170"/>
    <m/>
    <x v="0"/>
    <x v="0"/>
  </r>
  <r>
    <s v="SO0118"/>
    <s v="PS0042"/>
    <s v="ST0002"/>
    <d v="2020-05-09T00:00:00"/>
    <s v="Java"/>
    <s v="CASH"/>
    <n v="67066528"/>
    <m/>
    <x v="3"/>
    <x v="0"/>
  </r>
  <r>
    <s v="SO0119"/>
    <s v="PS0010"/>
    <s v="ST0001"/>
    <d v="2020-05-09T00:00:00"/>
    <s v="Jakarta"/>
    <s v="CREDIT"/>
    <n v="695799770"/>
    <m/>
    <x v="1"/>
    <x v="1"/>
  </r>
  <r>
    <s v="SO0120"/>
    <s v="PS0007"/>
    <s v="ST0001"/>
    <d v="2020-05-11T00:00:00"/>
    <s v="Jakarta"/>
    <s v="CREDIT"/>
    <n v="476606910"/>
    <s v="The product is unavailable from the vendor or there has been a product replacement"/>
    <x v="1"/>
    <x v="1"/>
  </r>
  <r>
    <s v="SO0121"/>
    <s v="PS0020"/>
    <s v="ST0004"/>
    <d v="2020-05-11T00:00:00"/>
    <s v="Sulawesi, Maluku, North Maluku"/>
    <s v="CASH"/>
    <n v="148617000"/>
    <s v="Partner Store canceled the order"/>
    <x v="4"/>
    <x v="2"/>
  </r>
  <r>
    <s v="SO0122"/>
    <s v="PS0005"/>
    <s v="ST0004"/>
    <d v="2020-05-11T00:00:00"/>
    <s v="Sulawesi, Maluku, North Maluku"/>
    <s v="CREDIT"/>
    <n v="1059173930"/>
    <m/>
    <x v="4"/>
    <x v="2"/>
  </r>
  <r>
    <s v="SO0123"/>
    <s v="PS0038"/>
    <s v="ST0004"/>
    <d v="2020-05-11T00:00:00"/>
    <s v="Sulawesi, Maluku, North Maluku"/>
    <s v="CASH"/>
    <n v="105925420"/>
    <m/>
    <x v="4"/>
    <x v="2"/>
  </r>
  <r>
    <s v="SO0124"/>
    <s v="PS0026"/>
    <s v="ST0004"/>
    <d v="2020-05-13T00:00:00"/>
    <s v="Sulawesi, Maluku, North Maluku"/>
    <s v="CASH"/>
    <n v="123380950"/>
    <m/>
    <x v="4"/>
    <x v="2"/>
  </r>
  <r>
    <s v="SO0125"/>
    <s v="PS0029"/>
    <s v="ST0004"/>
    <d v="2020-05-14T00:00:00"/>
    <s v="Sulawesi, Maluku, North Maluku"/>
    <s v="CASH"/>
    <n v="78916200"/>
    <m/>
    <x v="4"/>
    <x v="2"/>
  </r>
  <r>
    <s v="SO0126"/>
    <s v="PS0020"/>
    <s v="ST0004"/>
    <d v="2020-05-14T00:00:00"/>
    <s v="Sulawesi, Maluku, North Maluku"/>
    <s v="CASH"/>
    <n v="50706860"/>
    <m/>
    <x v="4"/>
    <x v="2"/>
  </r>
  <r>
    <s v="SO0127"/>
    <s v="PS0006"/>
    <s v="ST0003"/>
    <d v="2020-05-15T00:00:00"/>
    <s v="Sumatera &amp; Kalimantan"/>
    <s v="CREDIT"/>
    <n v="274275000"/>
    <s v="The transaction agreement has undergone changes"/>
    <x v="0"/>
    <x v="0"/>
  </r>
  <r>
    <s v="SO0128"/>
    <s v="PS0011"/>
    <s v="ST0002"/>
    <d v="2020-05-15T00:00:00"/>
    <s v="Java"/>
    <s v="CASH"/>
    <n v="112638420"/>
    <m/>
    <x v="3"/>
    <x v="0"/>
  </r>
  <r>
    <s v="SO0129"/>
    <s v="PS0040"/>
    <s v="ST0003"/>
    <d v="2020-05-16T00:00:00"/>
    <s v="Sumatera &amp; Kalimantan"/>
    <s v="CREDIT"/>
    <n v="397786080"/>
    <m/>
    <x v="0"/>
    <x v="0"/>
  </r>
  <r>
    <s v="SO0130"/>
    <s v="PS0034"/>
    <s v="ST0001"/>
    <d v="2020-05-17T00:00:00"/>
    <s v="Jakarta"/>
    <s v="CASH"/>
    <n v="142107666"/>
    <m/>
    <x v="1"/>
    <x v="1"/>
  </r>
  <r>
    <s v="SO0131"/>
    <s v="PS0048"/>
    <s v="ST0003"/>
    <d v="2020-05-19T00:00:00"/>
    <s v="Sumatera &amp; Kalimantan"/>
    <s v="CASH"/>
    <n v="162710070"/>
    <m/>
    <x v="0"/>
    <x v="0"/>
  </r>
  <r>
    <s v="SO0132"/>
    <s v="PS0011"/>
    <s v="ST0002"/>
    <d v="2020-05-22T00:00:00"/>
    <s v="Java"/>
    <s v="CASH"/>
    <n v="240605652"/>
    <m/>
    <x v="3"/>
    <x v="0"/>
  </r>
  <r>
    <s v="SO0133"/>
    <s v="PS0015"/>
    <s v="ST0004"/>
    <d v="2020-05-24T00:00:00"/>
    <s v="Sulawesi, Maluku, North Maluku"/>
    <s v="CASH"/>
    <n v="161246077"/>
    <m/>
    <x v="4"/>
    <x v="2"/>
  </r>
  <r>
    <s v="SO0134"/>
    <s v="PS0009"/>
    <s v="ST0003"/>
    <d v="2020-05-27T00:00:00"/>
    <s v="Sumatera &amp; Kalimantan"/>
    <s v="CASH"/>
    <n v="102679360"/>
    <m/>
    <x v="0"/>
    <x v="0"/>
  </r>
  <r>
    <s v="SO0135"/>
    <s v="PS0011"/>
    <s v="ST0002"/>
    <d v="2020-05-28T00:00:00"/>
    <s v="Java"/>
    <s v="CASH"/>
    <n v="5304400"/>
    <m/>
    <x v="3"/>
    <x v="0"/>
  </r>
  <r>
    <s v="SO0136"/>
    <s v="PS0049"/>
    <s v="ST0004"/>
    <d v="2020-05-29T00:00:00"/>
    <s v="Sulawesi, Maluku, North Maluku"/>
    <s v="CASH"/>
    <n v="106767080"/>
    <m/>
    <x v="4"/>
    <x v="2"/>
  </r>
  <r>
    <s v="SO0137"/>
    <s v="PS0044"/>
    <s v="ST0004"/>
    <d v="2020-05-29T00:00:00"/>
    <s v="Sulawesi, Maluku, North Maluku"/>
    <s v="CREDIT"/>
    <n v="469979260"/>
    <m/>
    <x v="4"/>
    <x v="2"/>
  </r>
  <r>
    <s v="SO0138"/>
    <s v="PS0025"/>
    <s v="ST0003"/>
    <d v="2020-05-30T00:00:00"/>
    <s v="Sumatera &amp; Kalimantan"/>
    <s v="CREDIT"/>
    <n v="602547400"/>
    <m/>
    <x v="0"/>
    <x v="0"/>
  </r>
  <r>
    <s v="SO0139"/>
    <s v="PS0001"/>
    <s v="ST0005"/>
    <d v="2020-06-01T00:00:00"/>
    <s v="Bali, East &amp; West Nusa Tenggara"/>
    <s v="CREDIT"/>
    <n v="314461140"/>
    <m/>
    <x v="2"/>
    <x v="2"/>
  </r>
  <r>
    <s v="SO0140"/>
    <s v="PS0030"/>
    <s v="ST0004"/>
    <d v="2020-06-04T00:00:00"/>
    <s v="Sulawesi, Maluku, North Maluku"/>
    <s v="CASH"/>
    <n v="5831280"/>
    <m/>
    <x v="4"/>
    <x v="2"/>
  </r>
  <r>
    <s v="SO0141"/>
    <s v="PS0046"/>
    <s v="ST0003"/>
    <d v="2020-06-04T00:00:00"/>
    <s v="Sumatera &amp; Kalimantan"/>
    <s v="CASH"/>
    <n v="53803250"/>
    <m/>
    <x v="0"/>
    <x v="0"/>
  </r>
  <r>
    <s v="SO0142"/>
    <s v="PS0022"/>
    <s v="ST0004"/>
    <d v="2020-06-05T00:00:00"/>
    <s v="Sulawesi, Maluku, North Maluku"/>
    <s v="CASH"/>
    <n v="226389800"/>
    <s v="Partner Store canceled the order"/>
    <x v="4"/>
    <x v="2"/>
  </r>
  <r>
    <s v="SO0143"/>
    <s v="PS0012"/>
    <s v="ST0003"/>
    <d v="2020-06-07T00:00:00"/>
    <s v="Sumatera &amp; Kalimantan"/>
    <s v="CASH"/>
    <n v="105810240"/>
    <s v="Partner Store canceled the order"/>
    <x v="0"/>
    <x v="0"/>
  </r>
  <r>
    <s v="SO0144"/>
    <s v="PS0021"/>
    <s v="ST0001"/>
    <d v="2020-06-08T00:00:00"/>
    <s v="Jakarta"/>
    <s v="CREDIT"/>
    <n v="293302710"/>
    <m/>
    <x v="1"/>
    <x v="1"/>
  </r>
  <r>
    <s v="SO0145"/>
    <s v="PS0047"/>
    <s v="ST0001"/>
    <d v="2020-06-08T00:00:00"/>
    <s v="Jakarta"/>
    <s v="CASH"/>
    <n v="76480780"/>
    <m/>
    <x v="1"/>
    <x v="1"/>
  </r>
  <r>
    <s v="SO0146"/>
    <s v="PS0005"/>
    <s v="ST0004"/>
    <d v="2020-06-09T00:00:00"/>
    <s v="Sulawesi, Maluku, North Maluku"/>
    <s v="CASH"/>
    <n v="97126240"/>
    <m/>
    <x v="4"/>
    <x v="2"/>
  </r>
  <r>
    <s v="SO0147"/>
    <s v="PS0036"/>
    <s v="ST0005"/>
    <d v="2020-06-09T00:00:00"/>
    <s v="Bali, East &amp; West Nusa Tenggara"/>
    <s v="CASH"/>
    <n v="60467420"/>
    <m/>
    <x v="2"/>
    <x v="2"/>
  </r>
  <r>
    <s v="SO0148"/>
    <s v="PS0023"/>
    <s v="ST0003"/>
    <d v="2020-06-11T00:00:00"/>
    <s v="Sumatera &amp; Kalimantan"/>
    <s v="CREDIT"/>
    <n v="923403570"/>
    <m/>
    <x v="0"/>
    <x v="0"/>
  </r>
  <r>
    <s v="SO0149"/>
    <s v="PS0033"/>
    <s v="ST0005"/>
    <d v="2020-06-15T00:00:00"/>
    <s v="Bali, East &amp; West Nusa Tenggara"/>
    <s v="CREDIT"/>
    <n v="262080000"/>
    <m/>
    <x v="2"/>
    <x v="2"/>
  </r>
  <r>
    <s v="SO0150"/>
    <s v="PS0024"/>
    <s v="ST0001"/>
    <d v="2020-06-15T00:00:00"/>
    <s v="Jakarta"/>
    <s v="CREDIT"/>
    <n v="837813860"/>
    <s v="Partner Store canceled the order"/>
    <x v="1"/>
    <x v="1"/>
  </r>
  <r>
    <s v="SO0151"/>
    <s v="PS0019"/>
    <s v="ST0005"/>
    <d v="2020-06-19T00:00:00"/>
    <s v="Bali, East &amp; West Nusa Tenggara"/>
    <s v="CASH"/>
    <n v="240598860"/>
    <s v="Partner Store canceled the order"/>
    <x v="2"/>
    <x v="2"/>
  </r>
  <r>
    <s v="SO0152"/>
    <s v="PS0031"/>
    <s v="ST0002"/>
    <d v="2020-06-21T00:00:00"/>
    <s v="Java"/>
    <s v="CASH"/>
    <n v="20055150"/>
    <m/>
    <x v="3"/>
    <x v="0"/>
  </r>
  <r>
    <s v="SO0153"/>
    <s v="PS0040"/>
    <s v="ST0003"/>
    <d v="2020-06-22T00:00:00"/>
    <s v="Sumatera &amp; Kalimantan"/>
    <s v="CASH"/>
    <n v="182387730"/>
    <m/>
    <x v="0"/>
    <x v="0"/>
  </r>
  <r>
    <s v="SO0154"/>
    <s v="PS0011"/>
    <s v="ST0002"/>
    <d v="2020-06-22T00:00:00"/>
    <s v="Java"/>
    <s v="CASH"/>
    <n v="222940680"/>
    <m/>
    <x v="3"/>
    <x v="0"/>
  </r>
  <r>
    <s v="SO0155"/>
    <s v="PS0024"/>
    <s v="ST0001"/>
    <d v="2020-06-22T00:00:00"/>
    <s v="Jakarta"/>
    <s v="CASH"/>
    <n v="62306280"/>
    <m/>
    <x v="1"/>
    <x v="1"/>
  </r>
  <r>
    <s v="SO0156"/>
    <s v="PS0038"/>
    <s v="ST0004"/>
    <d v="2020-06-23T00:00:00"/>
    <s v="Sulawesi, Maluku, North Maluku"/>
    <s v="CASH"/>
    <n v="201498450"/>
    <s v="Partner Store canceled the order"/>
    <x v="4"/>
    <x v="2"/>
  </r>
  <r>
    <s v="SO0157"/>
    <s v="PS0035"/>
    <s v="ST0004"/>
    <d v="2020-06-23T00:00:00"/>
    <s v="Sulawesi, Maluku, North Maluku"/>
    <s v="CREDIT"/>
    <n v="305556540"/>
    <s v="The transaction agreement has undergone changes"/>
    <x v="4"/>
    <x v="2"/>
  </r>
  <r>
    <s v="SO0158"/>
    <s v="PS0016"/>
    <s v="ST0003"/>
    <d v="2020-06-24T00:00:00"/>
    <s v="Sumatera &amp; Kalimantan"/>
    <s v="CASH"/>
    <n v="36252650"/>
    <m/>
    <x v="0"/>
    <x v="0"/>
  </r>
  <r>
    <s v="SO0159"/>
    <s v="PS0028"/>
    <s v="ST0005"/>
    <d v="2020-06-24T00:00:00"/>
    <s v="Bali, East &amp; West Nusa Tenggara"/>
    <s v="CREDIT"/>
    <n v="405604710"/>
    <m/>
    <x v="2"/>
    <x v="2"/>
  </r>
  <r>
    <s v="SO0160"/>
    <s v="PS0050"/>
    <s v="ST0004"/>
    <d v="2020-06-25T00:00:00"/>
    <s v="Sulawesi, Maluku, North Maluku"/>
    <s v="CREDIT"/>
    <n v="365679990"/>
    <m/>
    <x v="4"/>
    <x v="2"/>
  </r>
  <r>
    <s v="SO0161"/>
    <s v="PS0020"/>
    <s v="ST0004"/>
    <d v="2020-06-25T00:00:00"/>
    <s v="Sulawesi, Maluku, North Maluku"/>
    <s v="CREDIT"/>
    <n v="845856240"/>
    <m/>
    <x v="4"/>
    <x v="2"/>
  </r>
  <r>
    <s v="SO0162"/>
    <s v="PS0005"/>
    <s v="ST0004"/>
    <d v="2020-06-26T00:00:00"/>
    <s v="Sulawesi, Maluku, North Maluku"/>
    <s v="CASH"/>
    <n v="270070440"/>
    <s v="The transaction agreement has undergone changes"/>
    <x v="4"/>
    <x v="2"/>
  </r>
  <r>
    <s v="SO0163"/>
    <s v="PS0007"/>
    <s v="ST0001"/>
    <d v="2020-06-26T00:00:00"/>
    <s v="Jakarta"/>
    <s v="CASH"/>
    <n v="73821470"/>
    <s v="Partner Store canceled the order"/>
    <x v="1"/>
    <x v="1"/>
  </r>
  <r>
    <s v="SO0164"/>
    <s v="PS0034"/>
    <s v="ST0001"/>
    <d v="2020-06-26T00:00:00"/>
    <s v="Jakarta"/>
    <s v="CASH"/>
    <n v="148052360"/>
    <m/>
    <x v="1"/>
    <x v="1"/>
  </r>
  <r>
    <s v="SO0165"/>
    <s v="PS0020"/>
    <s v="ST0004"/>
    <d v="2020-06-26T00:00:00"/>
    <s v="Sulawesi, Maluku, North Maluku"/>
    <s v="CREDIT"/>
    <n v="581626010"/>
    <m/>
    <x v="4"/>
    <x v="2"/>
  </r>
  <r>
    <s v="SO0166"/>
    <s v="PS0013"/>
    <s v="ST0001"/>
    <d v="2020-06-27T00:00:00"/>
    <s v="Jakarta"/>
    <s v="CASH"/>
    <n v="53006820"/>
    <s v="Partner Store canceled the order"/>
    <x v="1"/>
    <x v="1"/>
  </r>
  <r>
    <s v="SO0167"/>
    <s v="PS0035"/>
    <s v="ST0004"/>
    <d v="2020-06-28T00:00:00"/>
    <s v="Sulawesi, Maluku, North Maluku"/>
    <s v="CREDIT"/>
    <n v="874708360"/>
    <s v="transaction as agreed with the vendor"/>
    <x v="4"/>
    <x v="2"/>
  </r>
  <r>
    <s v="SO0168"/>
    <s v="PS0037"/>
    <s v="ST0002"/>
    <d v="2020-06-29T00:00:00"/>
    <s v="Java"/>
    <s v="CREDIT"/>
    <n v="711423240"/>
    <m/>
    <x v="3"/>
    <x v="0"/>
  </r>
  <r>
    <s v="SO0169"/>
    <s v="PS0023"/>
    <s v="ST0003"/>
    <d v="2020-06-30T00:00:00"/>
    <s v="Sumatera &amp; Kalimantan"/>
    <s v="CREDIT"/>
    <n v="355622400"/>
    <m/>
    <x v="0"/>
    <x v="0"/>
  </r>
  <r>
    <s v="SO0170"/>
    <s v="PS0042"/>
    <s v="ST0002"/>
    <d v="2020-06-30T00:00:00"/>
    <s v="Java"/>
    <s v="CREDIT"/>
    <n v="281755030"/>
    <s v="Partner Store canceled the order"/>
    <x v="3"/>
    <x v="0"/>
  </r>
  <r>
    <s v="SO0171"/>
    <s v="PS0004"/>
    <s v="ST0001"/>
    <d v="2020-07-03T00:00:00"/>
    <s v="Jakarta"/>
    <s v="CASH"/>
    <n v="37376260"/>
    <s v="The transaction agreement has undergone changes"/>
    <x v="1"/>
    <x v="1"/>
  </r>
  <r>
    <s v="SO0172"/>
    <s v="PS0028"/>
    <s v="ST0005"/>
    <d v="2020-07-04T00:00:00"/>
    <s v="Bali, East &amp; West Nusa Tenggara"/>
    <s v="CREDIT"/>
    <n v="487521860"/>
    <m/>
    <x v="2"/>
    <x v="2"/>
  </r>
  <r>
    <s v="SO0173"/>
    <s v="PS0012"/>
    <s v="ST0003"/>
    <d v="2020-07-04T00:00:00"/>
    <s v="Sumatera &amp; Kalimantan"/>
    <s v="CREDIT"/>
    <n v="272931120"/>
    <m/>
    <x v="0"/>
    <x v="0"/>
  </r>
  <r>
    <s v="SO0174"/>
    <s v="PS0036"/>
    <s v="ST0005"/>
    <d v="2020-07-07T00:00:00"/>
    <s v="Bali, East &amp; West Nusa Tenggara"/>
    <s v="CREDIT"/>
    <n v="314665870"/>
    <m/>
    <x v="2"/>
    <x v="2"/>
  </r>
  <r>
    <s v="SO0175"/>
    <s v="PS0036"/>
    <s v="ST0005"/>
    <d v="2020-07-10T00:00:00"/>
    <s v="Bali, East &amp; West Nusa Tenggara"/>
    <s v="CASH"/>
    <n v="67556440"/>
    <m/>
    <x v="2"/>
    <x v="2"/>
  </r>
  <r>
    <s v="SO0176"/>
    <s v="PS0034"/>
    <s v="ST0001"/>
    <d v="2020-07-11T00:00:00"/>
    <s v="Jakarta"/>
    <s v="CREDIT"/>
    <n v="608410070"/>
    <m/>
    <x v="1"/>
    <x v="1"/>
  </r>
  <r>
    <s v="SO0177"/>
    <s v="PS0006"/>
    <s v="ST0003"/>
    <d v="2020-07-12T00:00:00"/>
    <s v="Sumatera &amp; Kalimantan"/>
    <s v="CASH"/>
    <n v="246096840"/>
    <m/>
    <x v="0"/>
    <x v="0"/>
  </r>
  <r>
    <s v="SO0178"/>
    <s v="PS0019"/>
    <s v="ST0005"/>
    <d v="2020-07-12T00:00:00"/>
    <s v="Bali, East &amp; West Nusa Tenggara"/>
    <s v="CREDIT"/>
    <n v="899607720"/>
    <s v="The transaction agreement has undergone changes"/>
    <x v="2"/>
    <x v="2"/>
  </r>
  <r>
    <s v="SO0179"/>
    <s v="PS0039"/>
    <s v="ST0003"/>
    <d v="2020-07-16T00:00:00"/>
    <s v="Sumatera &amp; Kalimantan"/>
    <s v="CASH"/>
    <n v="36296460"/>
    <m/>
    <x v="0"/>
    <x v="0"/>
  </r>
  <r>
    <s v="SO0180"/>
    <s v="PS0029"/>
    <s v="ST0004"/>
    <d v="2020-07-18T00:00:00"/>
    <s v="Sulawesi, Maluku, North Maluku"/>
    <s v="CREDIT"/>
    <n v="412576460"/>
    <m/>
    <x v="4"/>
    <x v="2"/>
  </r>
  <r>
    <s v="SO0181"/>
    <s v="PS0011"/>
    <s v="ST0002"/>
    <d v="2020-07-18T00:00:00"/>
    <s v="Java"/>
    <s v="CASH"/>
    <n v="136112550"/>
    <m/>
    <x v="3"/>
    <x v="0"/>
  </r>
  <r>
    <s v="SO0182"/>
    <s v="PS0029"/>
    <s v="ST0004"/>
    <d v="2020-07-19T00:00:00"/>
    <s v="Sulawesi, Maluku, North Maluku"/>
    <s v="CREDIT"/>
    <n v="253764000"/>
    <m/>
    <x v="4"/>
    <x v="2"/>
  </r>
  <r>
    <s v="SO0183"/>
    <s v="PS0012"/>
    <s v="ST0003"/>
    <d v="2020-07-20T00:00:00"/>
    <s v="Sumatera &amp; Kalimantan"/>
    <s v="CASH"/>
    <n v="229366902"/>
    <m/>
    <x v="0"/>
    <x v="0"/>
  </r>
  <r>
    <s v="SO0184"/>
    <s v="PS0021"/>
    <s v="ST0001"/>
    <d v="2020-07-20T00:00:00"/>
    <s v="Jakarta"/>
    <s v="CASH"/>
    <n v="276068850"/>
    <m/>
    <x v="1"/>
    <x v="1"/>
  </r>
  <r>
    <s v="SO0185"/>
    <s v="PS0043"/>
    <s v="ST0004"/>
    <d v="2020-07-22T00:00:00"/>
    <s v="Sulawesi, Maluku, North Maluku"/>
    <s v="CREDIT"/>
    <n v="488661930"/>
    <m/>
    <x v="4"/>
    <x v="2"/>
  </r>
  <r>
    <s v="SO0186"/>
    <s v="PS0023"/>
    <s v="ST0003"/>
    <d v="2020-07-23T00:00:00"/>
    <s v="Sumatera &amp; Kalimantan"/>
    <s v="CASH"/>
    <n v="969000"/>
    <m/>
    <x v="0"/>
    <x v="0"/>
  </r>
  <r>
    <s v="SO0187"/>
    <s v="PS0006"/>
    <s v="ST0003"/>
    <d v="2020-07-23T00:00:00"/>
    <s v="Sumatera &amp; Kalimantan"/>
    <s v="CASH"/>
    <n v="91406520"/>
    <m/>
    <x v="0"/>
    <x v="0"/>
  </r>
  <r>
    <s v="SO0188"/>
    <s v="PS0019"/>
    <s v="ST0005"/>
    <d v="2020-07-25T00:00:00"/>
    <s v="Bali, East &amp; West Nusa Tenggara"/>
    <s v="CREDIT"/>
    <n v="950146778"/>
    <s v="transaction as agreed with the vendor"/>
    <x v="2"/>
    <x v="2"/>
  </r>
  <r>
    <s v="SO0189"/>
    <s v="PS0025"/>
    <s v="ST0003"/>
    <d v="2020-07-26T00:00:00"/>
    <s v="Sumatera &amp; Kalimantan"/>
    <s v="CASH"/>
    <n v="212160000"/>
    <m/>
    <x v="0"/>
    <x v="0"/>
  </r>
  <r>
    <s v="SO0190"/>
    <s v="PS0037"/>
    <s v="ST0002"/>
    <d v="2020-07-27T00:00:00"/>
    <s v="Java"/>
    <s v="CASH"/>
    <n v="170193550"/>
    <m/>
    <x v="3"/>
    <x v="0"/>
  </r>
  <r>
    <s v="SO0191"/>
    <s v="PS0038"/>
    <s v="ST0004"/>
    <d v="2020-07-29T00:00:00"/>
    <s v="Sulawesi, Maluku, North Maluku"/>
    <s v="CASH"/>
    <n v="54280970"/>
    <m/>
    <x v="4"/>
    <x v="2"/>
  </r>
  <r>
    <s v="SO0192"/>
    <s v="PS0011"/>
    <s v="ST0002"/>
    <d v="2020-07-29T00:00:00"/>
    <s v="Java"/>
    <s v="CREDIT"/>
    <n v="261575600"/>
    <m/>
    <x v="3"/>
    <x v="0"/>
  </r>
  <r>
    <s v="SO0193"/>
    <s v="PS0038"/>
    <s v="ST0004"/>
    <d v="2020-07-31T00:00:00"/>
    <s v="Sulawesi, Maluku, North Maluku"/>
    <s v="CREDIT"/>
    <n v="398624724"/>
    <m/>
    <x v="4"/>
    <x v="2"/>
  </r>
  <r>
    <s v="SO0194"/>
    <s v="PS0002"/>
    <s v="ST0002"/>
    <d v="2020-07-31T00:00:00"/>
    <s v="Java"/>
    <s v="CASH"/>
    <n v="32089320"/>
    <s v="The transaction agreement has undergone changes"/>
    <x v="3"/>
    <x v="0"/>
  </r>
  <r>
    <s v="SO0195"/>
    <s v="PS0043"/>
    <s v="ST0004"/>
    <d v="2020-08-01T00:00:00"/>
    <s v="Sulawesi, Maluku, North Maluku"/>
    <s v="CASH"/>
    <n v="6754440"/>
    <m/>
    <x v="4"/>
    <x v="2"/>
  </r>
  <r>
    <s v="SO0196"/>
    <s v="PS0030"/>
    <s v="ST0004"/>
    <d v="2020-08-02T00:00:00"/>
    <s v="Sulawesi, Maluku, North Maluku"/>
    <s v="CASH"/>
    <n v="151722500"/>
    <m/>
    <x v="4"/>
    <x v="2"/>
  </r>
  <r>
    <s v="SO0197"/>
    <s v="PS0030"/>
    <s v="ST0004"/>
    <d v="2020-08-02T00:00:00"/>
    <s v="Sulawesi, Maluku, North Maluku"/>
    <s v="CREDIT"/>
    <n v="327000370"/>
    <m/>
    <x v="4"/>
    <x v="2"/>
  </r>
  <r>
    <s v="SO0198"/>
    <s v="PS0030"/>
    <s v="ST0004"/>
    <d v="2020-08-02T00:00:00"/>
    <s v="Sulawesi, Maluku, North Maluku"/>
    <s v="CASH"/>
    <n v="114402580"/>
    <m/>
    <x v="4"/>
    <x v="2"/>
  </r>
  <r>
    <s v="SO0199"/>
    <s v="PS0027"/>
    <s v="ST0004"/>
    <d v="2020-08-03T00:00:00"/>
    <s v="Sulawesi, Maluku, North Maluku"/>
    <s v="CREDIT"/>
    <n v="637407850"/>
    <s v="The transaction agreement has undergone changes"/>
    <x v="4"/>
    <x v="2"/>
  </r>
  <r>
    <s v="SO0200"/>
    <s v="PS0005"/>
    <s v="ST0004"/>
    <d v="2020-08-04T00:00:00"/>
    <s v="Sulawesi, Maluku, North Maluku"/>
    <s v="CASH"/>
    <n v="94809290"/>
    <m/>
    <x v="4"/>
    <x v="2"/>
  </r>
  <r>
    <s v="SO0201"/>
    <s v="PS0040"/>
    <s v="ST0003"/>
    <d v="2020-08-05T00:00:00"/>
    <s v="Sumatera &amp; Kalimantan"/>
    <s v="CASH"/>
    <n v="101823450"/>
    <m/>
    <x v="0"/>
    <x v="0"/>
  </r>
  <r>
    <s v="SO0202"/>
    <s v="PS0020"/>
    <s v="ST0004"/>
    <d v="2020-08-05T00:00:00"/>
    <s v="Sulawesi, Maluku, North Maluku"/>
    <s v="CASH"/>
    <n v="46616130"/>
    <m/>
    <x v="4"/>
    <x v="2"/>
  </r>
  <r>
    <s v="SO0203"/>
    <s v="PS0035"/>
    <s v="ST0004"/>
    <d v="2020-08-06T00:00:00"/>
    <s v="Sulawesi, Maluku, North Maluku"/>
    <s v="CREDIT"/>
    <n v="560743360"/>
    <m/>
    <x v="4"/>
    <x v="2"/>
  </r>
  <r>
    <s v="SO0204"/>
    <s v="PS0033"/>
    <s v="ST0005"/>
    <d v="2020-08-06T00:00:00"/>
    <s v="Bali, East &amp; West Nusa Tenggara"/>
    <s v="CREDIT"/>
    <n v="362678100"/>
    <s v="The transaction agreement has undergone changes"/>
    <x v="2"/>
    <x v="2"/>
  </r>
  <r>
    <s v="SO0205"/>
    <s v="PS0026"/>
    <s v="ST0004"/>
    <d v="2020-08-08T00:00:00"/>
    <s v="Sulawesi, Maluku, North Maluku"/>
    <s v="CREDIT"/>
    <n v="733152160"/>
    <m/>
    <x v="4"/>
    <x v="2"/>
  </r>
  <r>
    <s v="SO0206"/>
    <s v="PS0020"/>
    <s v="ST0004"/>
    <d v="2020-08-08T00:00:00"/>
    <s v="Sulawesi, Maluku, North Maluku"/>
    <s v="CREDIT"/>
    <n v="285036060"/>
    <m/>
    <x v="4"/>
    <x v="2"/>
  </r>
  <r>
    <s v="SO0207"/>
    <s v="PS0013"/>
    <s v="ST0001"/>
    <d v="2020-08-09T00:00:00"/>
    <s v="Jakarta"/>
    <s v="CREDIT"/>
    <n v="317701400"/>
    <m/>
    <x v="1"/>
    <x v="1"/>
  </r>
  <r>
    <s v="SO0208"/>
    <s v="PS0031"/>
    <s v="ST0002"/>
    <d v="2020-08-10T00:00:00"/>
    <s v="Java"/>
    <s v="CASH"/>
    <n v="98850310"/>
    <m/>
    <x v="3"/>
    <x v="0"/>
  </r>
  <r>
    <s v="SO0209"/>
    <s v="PS0022"/>
    <s v="ST0004"/>
    <d v="2020-08-11T00:00:00"/>
    <s v="Sulawesi, Maluku, North Maluku"/>
    <s v="CASH"/>
    <n v="46242000"/>
    <m/>
    <x v="4"/>
    <x v="2"/>
  </r>
  <r>
    <s v="SO0210"/>
    <s v="PS0038"/>
    <s v="ST0004"/>
    <d v="2020-08-12T00:00:00"/>
    <s v="Sulawesi, Maluku, North Maluku"/>
    <s v="CASH"/>
    <n v="147258490"/>
    <m/>
    <x v="4"/>
    <x v="2"/>
  </r>
  <r>
    <s v="SO0211"/>
    <s v="PS0020"/>
    <s v="ST0004"/>
    <d v="2020-08-12T00:00:00"/>
    <s v="Sulawesi, Maluku, North Maluku"/>
    <s v="CASH"/>
    <n v="211021050"/>
    <m/>
    <x v="4"/>
    <x v="2"/>
  </r>
  <r>
    <s v="SO0212"/>
    <s v="PS0006"/>
    <s v="ST0003"/>
    <d v="2020-08-17T00:00:00"/>
    <s v="Sumatera &amp; Kalimantan"/>
    <s v="CASH"/>
    <n v="94240540"/>
    <m/>
    <x v="0"/>
    <x v="0"/>
  </r>
  <r>
    <s v="SO0213"/>
    <s v="PS0040"/>
    <s v="ST0003"/>
    <d v="2020-08-17T00:00:00"/>
    <s v="Sumatera &amp; Kalimantan"/>
    <s v="CREDIT"/>
    <n v="489620590"/>
    <m/>
    <x v="0"/>
    <x v="0"/>
  </r>
  <r>
    <s v="SO0214"/>
    <s v="PS0050"/>
    <s v="ST0004"/>
    <d v="2020-08-18T00:00:00"/>
    <s v="Sulawesi, Maluku, North Maluku"/>
    <s v="CREDIT"/>
    <n v="443940460"/>
    <s v="The product is unavailable from the vendor or there has been a product replacement"/>
    <x v="4"/>
    <x v="2"/>
  </r>
  <r>
    <s v="SO0215"/>
    <s v="PS0008"/>
    <s v="ST0004"/>
    <d v="2020-08-18T00:00:00"/>
    <s v="Sulawesi, Maluku, North Maluku"/>
    <s v="CREDIT"/>
    <n v="334749650"/>
    <m/>
    <x v="4"/>
    <x v="2"/>
  </r>
  <r>
    <s v="SO0216"/>
    <s v="PS0005"/>
    <s v="ST0004"/>
    <d v="2020-08-18T00:00:00"/>
    <s v="Sulawesi, Maluku, North Maluku"/>
    <s v="CASH"/>
    <n v="121897290"/>
    <m/>
    <x v="4"/>
    <x v="2"/>
  </r>
  <r>
    <s v="SO0217"/>
    <s v="PS0027"/>
    <s v="ST0004"/>
    <d v="2020-08-18T00:00:00"/>
    <s v="Sulawesi, Maluku, North Maluku"/>
    <s v="CASH"/>
    <n v="10250110"/>
    <s v="Partner Store canceled the order"/>
    <x v="4"/>
    <x v="2"/>
  </r>
  <r>
    <s v="SO0218"/>
    <s v="PS0028"/>
    <s v="ST0005"/>
    <d v="2020-08-19T00:00:00"/>
    <s v="Bali, East &amp; West Nusa Tenggara"/>
    <s v="CASH"/>
    <n v="51391200"/>
    <m/>
    <x v="2"/>
    <x v="2"/>
  </r>
  <r>
    <s v="SO0219"/>
    <s v="PS0028"/>
    <s v="ST0005"/>
    <d v="2020-08-20T00:00:00"/>
    <s v="Bali, East &amp; West Nusa Tenggara"/>
    <s v="CREDIT"/>
    <n v="268152340"/>
    <m/>
    <x v="2"/>
    <x v="2"/>
  </r>
  <r>
    <s v="SO0220"/>
    <s v="PS0040"/>
    <s v="ST0003"/>
    <d v="2020-08-20T00:00:00"/>
    <s v="Sumatera &amp; Kalimantan"/>
    <s v="CREDIT"/>
    <n v="429940100"/>
    <m/>
    <x v="0"/>
    <x v="0"/>
  </r>
  <r>
    <s v="SO0221"/>
    <s v="PS0048"/>
    <s v="ST0003"/>
    <d v="2020-08-20T00:00:00"/>
    <s v="Sumatera &amp; Kalimantan"/>
    <s v="CASH"/>
    <n v="28495140"/>
    <m/>
    <x v="0"/>
    <x v="0"/>
  </r>
  <r>
    <s v="SO0222"/>
    <s v="PS0043"/>
    <s v="ST0004"/>
    <d v="2020-08-21T00:00:00"/>
    <s v="Sulawesi, Maluku, North Maluku"/>
    <s v="CREDIT"/>
    <n v="312463980"/>
    <m/>
    <x v="4"/>
    <x v="2"/>
  </r>
  <r>
    <s v="SO0223"/>
    <s v="PS0017"/>
    <s v="ST0001"/>
    <d v="2020-08-22T00:00:00"/>
    <s v="Jakarta"/>
    <s v="CREDIT"/>
    <n v="698932980"/>
    <s v="Partner Store canceled the order"/>
    <x v="1"/>
    <x v="1"/>
  </r>
  <r>
    <s v="SO0224"/>
    <s v="PS0049"/>
    <s v="ST0004"/>
    <d v="2020-08-22T00:00:00"/>
    <s v="Sulawesi, Maluku, North Maluku"/>
    <s v="CREDIT"/>
    <n v="950402010"/>
    <s v="transaction as agreed with the vendor"/>
    <x v="4"/>
    <x v="2"/>
  </r>
  <r>
    <s v="SO0225"/>
    <s v="PS0047"/>
    <s v="ST0001"/>
    <d v="2020-08-23T00:00:00"/>
    <s v="Jakarta"/>
    <s v="CASH"/>
    <n v="165233440"/>
    <m/>
    <x v="1"/>
    <x v="1"/>
  </r>
  <r>
    <s v="SO0226"/>
    <s v="PS0046"/>
    <s v="ST0003"/>
    <d v="2020-08-24T00:00:00"/>
    <s v="Sumatera &amp; Kalimantan"/>
    <s v="CASH"/>
    <n v="200135930"/>
    <m/>
    <x v="0"/>
    <x v="0"/>
  </r>
  <r>
    <s v="SO0227"/>
    <s v="PS0047"/>
    <s v="ST0001"/>
    <d v="2020-08-25T00:00:00"/>
    <s v="Jakarta"/>
    <s v="CASH"/>
    <n v="73342550"/>
    <m/>
    <x v="1"/>
    <x v="1"/>
  </r>
  <r>
    <s v="SO0228"/>
    <s v="PS0003"/>
    <s v="ST0003"/>
    <d v="2020-08-25T00:00:00"/>
    <s v="Sumatera &amp; Kalimantan"/>
    <s v="CREDIT"/>
    <n v="466109980"/>
    <m/>
    <x v="0"/>
    <x v="0"/>
  </r>
  <r>
    <s v="SO0229"/>
    <s v="PS0021"/>
    <s v="ST0001"/>
    <d v="2020-08-27T00:00:00"/>
    <s v="Jakarta"/>
    <s v="CREDIT"/>
    <n v="345832620"/>
    <m/>
    <x v="1"/>
    <x v="1"/>
  </r>
  <r>
    <s v="SO0230"/>
    <s v="PS0028"/>
    <s v="ST0005"/>
    <d v="2020-08-27T00:00:00"/>
    <s v="Bali, East &amp; West Nusa Tenggara"/>
    <s v="CASH"/>
    <n v="38528400"/>
    <m/>
    <x v="2"/>
    <x v="2"/>
  </r>
  <r>
    <s v="SO0231"/>
    <s v="PS0048"/>
    <s v="ST0003"/>
    <d v="2020-08-28T00:00:00"/>
    <s v="Sumatera &amp; Kalimantan"/>
    <s v="CASH"/>
    <n v="215620170"/>
    <s v="Partner Store canceled the order"/>
    <x v="0"/>
    <x v="0"/>
  </r>
  <r>
    <s v="SO0232"/>
    <s v="PS0027"/>
    <s v="ST0004"/>
    <d v="2020-09-02T00:00:00"/>
    <s v="Sulawesi, Maluku, North Maluku"/>
    <s v="CASH"/>
    <n v="28645600"/>
    <s v="The product is unavailable from the vendor or there has been a product replacement"/>
    <x v="4"/>
    <x v="2"/>
  </r>
  <r>
    <s v="SO0233"/>
    <s v="PS0011"/>
    <s v="ST0002"/>
    <d v="2020-09-03T00:00:00"/>
    <s v="Java"/>
    <s v="CASH"/>
    <n v="134584560"/>
    <m/>
    <x v="3"/>
    <x v="0"/>
  </r>
  <r>
    <s v="SO0234"/>
    <s v="PS0013"/>
    <s v="ST0001"/>
    <d v="2020-09-03T00:00:00"/>
    <s v="Jakarta"/>
    <s v="CASH"/>
    <n v="109069100"/>
    <s v="The transaction agreement has undergone changes"/>
    <x v="1"/>
    <x v="1"/>
  </r>
  <r>
    <s v="SO0235"/>
    <s v="PS0014"/>
    <s v="ST0003"/>
    <d v="2020-09-05T00:00:00"/>
    <s v="Sumatera &amp; Kalimantan"/>
    <s v="CREDIT"/>
    <n v="339904000"/>
    <m/>
    <x v="0"/>
    <x v="0"/>
  </r>
  <r>
    <s v="SO0236"/>
    <s v="PS0036"/>
    <s v="ST0005"/>
    <d v="2020-09-09T00:00:00"/>
    <s v="Bali, East &amp; West Nusa Tenggara"/>
    <s v="CASH"/>
    <n v="95885020"/>
    <m/>
    <x v="2"/>
    <x v="2"/>
  </r>
  <r>
    <s v="SO0237"/>
    <s v="PS0035"/>
    <s v="ST0004"/>
    <d v="2020-09-09T00:00:00"/>
    <s v="Sulawesi, Maluku, North Maluku"/>
    <s v="CREDIT"/>
    <n v="288089880"/>
    <m/>
    <x v="4"/>
    <x v="2"/>
  </r>
  <r>
    <s v="SO0238"/>
    <s v="PS0046"/>
    <s v="ST0003"/>
    <d v="2020-09-10T00:00:00"/>
    <s v="Sumatera &amp; Kalimantan"/>
    <s v="CREDIT"/>
    <n v="504895050"/>
    <m/>
    <x v="0"/>
    <x v="0"/>
  </r>
  <r>
    <s v="SO0239"/>
    <s v="PS0040"/>
    <s v="ST0003"/>
    <d v="2020-09-12T00:00:00"/>
    <s v="Sumatera &amp; Kalimantan"/>
    <s v="CASH"/>
    <n v="88433960"/>
    <m/>
    <x v="0"/>
    <x v="0"/>
  </r>
  <r>
    <s v="SO0240"/>
    <s v="PS0006"/>
    <s v="ST0003"/>
    <d v="2020-09-12T00:00:00"/>
    <s v="Sumatera &amp; Kalimantan"/>
    <s v="CASH"/>
    <n v="92398052"/>
    <m/>
    <x v="0"/>
    <x v="0"/>
  </r>
  <r>
    <s v="SO0241"/>
    <s v="PS0022"/>
    <s v="ST0004"/>
    <d v="2020-09-15T00:00:00"/>
    <s v="Sulawesi, Maluku, North Maluku"/>
    <s v="CASH"/>
    <n v="8199650"/>
    <s v="The product is unavailable from the vendor or there has been a product replacement"/>
    <x v="4"/>
    <x v="2"/>
  </r>
  <r>
    <s v="SO0242"/>
    <s v="PS0031"/>
    <s v="ST0002"/>
    <d v="2020-09-16T00:00:00"/>
    <s v="Java"/>
    <s v="CASH"/>
    <n v="247997460"/>
    <s v="The transaction agreement has undergone changes"/>
    <x v="3"/>
    <x v="0"/>
  </r>
  <r>
    <s v="SO0243"/>
    <s v="PS0049"/>
    <s v="ST0004"/>
    <d v="2020-09-16T00:00:00"/>
    <s v="Sulawesi, Maluku, North Maluku"/>
    <s v="CREDIT"/>
    <n v="367721450"/>
    <s v="The product is unavailable from the vendor or there has been a product replacement"/>
    <x v="4"/>
    <x v="2"/>
  </r>
  <r>
    <s v="SO0244"/>
    <s v="PS0004"/>
    <s v="ST0001"/>
    <d v="2020-09-17T00:00:00"/>
    <s v="Jakarta"/>
    <s v="CASH"/>
    <n v="40799850"/>
    <m/>
    <x v="1"/>
    <x v="1"/>
  </r>
  <r>
    <s v="SO0245"/>
    <s v="PS0012"/>
    <s v="ST0003"/>
    <d v="2020-09-17T00:00:00"/>
    <s v="Sumatera &amp; Kalimantan"/>
    <s v="CREDIT"/>
    <n v="369679280"/>
    <m/>
    <x v="0"/>
    <x v="0"/>
  </r>
  <r>
    <s v="SO0246"/>
    <s v="PS0017"/>
    <s v="ST0001"/>
    <d v="2020-09-21T00:00:00"/>
    <s v="Jakarta"/>
    <s v="CREDIT"/>
    <n v="407178030"/>
    <m/>
    <x v="1"/>
    <x v="1"/>
  </r>
  <r>
    <s v="SO0247"/>
    <s v="PS0027"/>
    <s v="ST0004"/>
    <d v="2020-09-24T00:00:00"/>
    <s v="Sulawesi, Maluku, North Maluku"/>
    <s v="CREDIT"/>
    <n v="782620120"/>
    <m/>
    <x v="4"/>
    <x v="2"/>
  </r>
  <r>
    <s v="SO0248"/>
    <s v="PS0013"/>
    <s v="ST0001"/>
    <d v="2020-09-24T00:00:00"/>
    <s v="Jakarta"/>
    <s v="CREDIT"/>
    <n v="418363470"/>
    <s v="The product is unavailable from the vendor or there has been a product replacement"/>
    <x v="1"/>
    <x v="1"/>
  </r>
  <r>
    <s v="SO0249"/>
    <s v="PS0024"/>
    <s v="ST0001"/>
    <d v="2020-09-25T00:00:00"/>
    <s v="Jakarta"/>
    <s v="CREDIT"/>
    <n v="759301680"/>
    <m/>
    <x v="1"/>
    <x v="1"/>
  </r>
  <r>
    <s v="SO0250"/>
    <s v="PS0050"/>
    <s v="ST0004"/>
    <d v="2020-09-27T00:00:00"/>
    <s v="Sulawesi, Maluku, North Maluku"/>
    <s v="CASH"/>
    <n v="39184230"/>
    <m/>
    <x v="4"/>
    <x v="2"/>
  </r>
  <r>
    <s v="SO0251"/>
    <s v="PS0035"/>
    <s v="ST0004"/>
    <d v="2020-09-27T00:00:00"/>
    <s v="Sulawesi, Maluku, North Maluku"/>
    <s v="CREDIT"/>
    <n v="363414640"/>
    <s v="The transaction agreement has undergone changes"/>
    <x v="4"/>
    <x v="2"/>
  </r>
  <r>
    <s v="SO0252"/>
    <s v="PS0027"/>
    <s v="ST0004"/>
    <d v="2020-09-28T00:00:00"/>
    <s v="Sulawesi, Maluku, North Maluku"/>
    <s v="CASH"/>
    <n v="72878080"/>
    <s v="The product is unavailable from the vendor or there has been a product replacement"/>
    <x v="4"/>
    <x v="2"/>
  </r>
  <r>
    <s v="SO0253"/>
    <s v="PS0042"/>
    <s v="ST0002"/>
    <d v="2020-10-01T00:00:00"/>
    <s v="Java"/>
    <s v="CASH"/>
    <n v="244851060"/>
    <s v="The transaction agreement has undergone changes"/>
    <x v="3"/>
    <x v="0"/>
  </r>
  <r>
    <s v="SO0254"/>
    <s v="PS0037"/>
    <s v="ST0002"/>
    <d v="2020-10-02T00:00:00"/>
    <s v="Java"/>
    <s v="CREDIT"/>
    <n v="679386910"/>
    <s v="Partner Store canceled the order"/>
    <x v="3"/>
    <x v="0"/>
  </r>
  <r>
    <s v="SO0255"/>
    <s v="PS0042"/>
    <s v="ST0002"/>
    <d v="2020-10-04T00:00:00"/>
    <s v="Java"/>
    <s v="CREDIT"/>
    <n v="339312720"/>
    <m/>
    <x v="3"/>
    <x v="0"/>
  </r>
  <r>
    <s v="SO0256"/>
    <s v="PS0047"/>
    <s v="ST0001"/>
    <d v="2020-10-10T00:00:00"/>
    <s v="Jakarta"/>
    <s v="CREDIT"/>
    <n v="311401050"/>
    <m/>
    <x v="1"/>
    <x v="1"/>
  </r>
  <r>
    <s v="SO0257"/>
    <s v="PS0038"/>
    <s v="ST0004"/>
    <d v="2020-10-11T00:00:00"/>
    <s v="Sulawesi, Maluku, North Maluku"/>
    <s v="CREDIT"/>
    <n v="712731320"/>
    <s v="transaction as agreed with the vendor"/>
    <x v="4"/>
    <x v="2"/>
  </r>
  <r>
    <s v="SO0258"/>
    <s v="PS0005"/>
    <s v="ST0004"/>
    <d v="2020-10-12T00:00:00"/>
    <s v="Sulawesi, Maluku, North Maluku"/>
    <s v="CREDIT"/>
    <n v="588840348"/>
    <m/>
    <x v="4"/>
    <x v="2"/>
  </r>
  <r>
    <s v="SO0259"/>
    <s v="PS0028"/>
    <s v="ST0005"/>
    <d v="2020-10-12T00:00:00"/>
    <s v="Bali, East &amp; West Nusa Tenggara"/>
    <s v="CASH"/>
    <n v="142782400"/>
    <m/>
    <x v="2"/>
    <x v="2"/>
  </r>
  <r>
    <s v="SO0260"/>
    <s v="PS0039"/>
    <s v="ST0003"/>
    <d v="2020-10-12T00:00:00"/>
    <s v="Sumatera &amp; Kalimantan"/>
    <s v="CASH"/>
    <n v="237481100"/>
    <m/>
    <x v="0"/>
    <x v="0"/>
  </r>
  <r>
    <s v="SO0261"/>
    <s v="PS0028"/>
    <s v="ST0005"/>
    <d v="2020-10-12T00:00:00"/>
    <s v="Bali, East &amp; West Nusa Tenggara"/>
    <s v="CASH"/>
    <n v="47511120"/>
    <m/>
    <x v="2"/>
    <x v="2"/>
  </r>
  <r>
    <s v="SO0262"/>
    <s v="PS0034"/>
    <s v="ST0001"/>
    <d v="2020-10-14T00:00:00"/>
    <s v="Jakarta"/>
    <s v="CASH"/>
    <n v="8847090"/>
    <m/>
    <x v="1"/>
    <x v="1"/>
  </r>
  <r>
    <s v="SO0263"/>
    <s v="PS0046"/>
    <s v="ST0003"/>
    <d v="2020-10-17T00:00:00"/>
    <s v="Sumatera &amp; Kalimantan"/>
    <s v="CREDIT"/>
    <n v="260442000"/>
    <m/>
    <x v="0"/>
    <x v="0"/>
  </r>
  <r>
    <s v="SO0264"/>
    <s v="PS0001"/>
    <s v="ST0005"/>
    <d v="2020-10-18T00:00:00"/>
    <s v="Bali, East &amp; West Nusa Tenggara"/>
    <s v="CASH"/>
    <n v="32440353"/>
    <m/>
    <x v="2"/>
    <x v="2"/>
  </r>
  <r>
    <s v="SO0265"/>
    <s v="PS0010"/>
    <s v="ST0001"/>
    <d v="2020-10-18T00:00:00"/>
    <s v="Jakarta"/>
    <s v="CREDIT"/>
    <n v="456702610"/>
    <m/>
    <x v="1"/>
    <x v="1"/>
  </r>
  <r>
    <s v="SO0266"/>
    <s v="PS0015"/>
    <s v="ST0004"/>
    <d v="2020-10-18T00:00:00"/>
    <s v="Sulawesi, Maluku, North Maluku"/>
    <s v="CASH"/>
    <n v="74267600"/>
    <m/>
    <x v="4"/>
    <x v="2"/>
  </r>
  <r>
    <s v="SO0267"/>
    <s v="PS0016"/>
    <s v="ST0003"/>
    <d v="2020-10-20T00:00:00"/>
    <s v="Sumatera &amp; Kalimantan"/>
    <s v="CREDIT"/>
    <n v="714896770"/>
    <m/>
    <x v="0"/>
    <x v="0"/>
  </r>
  <r>
    <s v="SO0268"/>
    <s v="PS0048"/>
    <s v="ST0003"/>
    <d v="2020-10-22T00:00:00"/>
    <s v="Sumatera &amp; Kalimantan"/>
    <s v="CASH"/>
    <n v="148427980"/>
    <m/>
    <x v="0"/>
    <x v="0"/>
  </r>
  <r>
    <s v="SO0269"/>
    <s v="PS0027"/>
    <s v="ST0004"/>
    <d v="2020-10-24T00:00:00"/>
    <s v="Sulawesi, Maluku, North Maluku"/>
    <s v="CASH"/>
    <n v="133303823"/>
    <m/>
    <x v="4"/>
    <x v="2"/>
  </r>
  <r>
    <s v="SO0270"/>
    <s v="PS0037"/>
    <s v="ST0002"/>
    <d v="2020-10-24T00:00:00"/>
    <s v="Java"/>
    <s v="CASH"/>
    <n v="16795240"/>
    <m/>
    <x v="3"/>
    <x v="0"/>
  </r>
  <r>
    <s v="SO0271"/>
    <s v="PS0008"/>
    <s v="ST0004"/>
    <d v="2020-10-24T00:00:00"/>
    <s v="Sulawesi, Maluku, North Maluku"/>
    <s v="CREDIT"/>
    <n v="369317110"/>
    <m/>
    <x v="4"/>
    <x v="2"/>
  </r>
  <r>
    <s v="SO0272"/>
    <s v="PS0014"/>
    <s v="ST0003"/>
    <d v="2020-10-25T00:00:00"/>
    <s v="Sumatera &amp; Kalimantan"/>
    <s v="CASH"/>
    <n v="232403634"/>
    <m/>
    <x v="0"/>
    <x v="0"/>
  </r>
  <r>
    <s v="SO0273"/>
    <s v="PS0007"/>
    <s v="ST0001"/>
    <d v="2020-10-25T00:00:00"/>
    <s v="Jakarta"/>
    <s v="CREDIT"/>
    <n v="292660100"/>
    <s v="Partner Store canceled the order"/>
    <x v="1"/>
    <x v="1"/>
  </r>
  <r>
    <s v="SO0274"/>
    <s v="PS0042"/>
    <s v="ST0002"/>
    <d v="2020-10-26T00:00:00"/>
    <s v="Java"/>
    <s v="CASH"/>
    <n v="23593140"/>
    <m/>
    <x v="3"/>
    <x v="0"/>
  </r>
  <r>
    <s v="SO0275"/>
    <s v="PS0024"/>
    <s v="ST0001"/>
    <d v="2020-10-27T00:00:00"/>
    <s v="Jakarta"/>
    <s v="CASH"/>
    <n v="79320140"/>
    <s v="The transaction agreement has undergone changes"/>
    <x v="1"/>
    <x v="1"/>
  </r>
  <r>
    <s v="SO0276"/>
    <s v="PS0044"/>
    <s v="ST0004"/>
    <d v="2020-10-31T00:00:00"/>
    <s v="Sulawesi, Maluku, North Maluku"/>
    <s v="CREDIT"/>
    <n v="541090180"/>
    <s v="The product is unavailable from the vendor or there has been a product replacement"/>
    <x v="4"/>
    <x v="2"/>
  </r>
  <r>
    <s v="SO0277"/>
    <s v="PS0026"/>
    <s v="ST0004"/>
    <d v="2020-11-01T00:00:00"/>
    <s v="Sulawesi, Maluku, North Maluku"/>
    <s v="CASH"/>
    <n v="104175670"/>
    <m/>
    <x v="4"/>
    <x v="2"/>
  </r>
  <r>
    <s v="SO0278"/>
    <s v="PS0031"/>
    <s v="ST0002"/>
    <d v="2020-11-01T00:00:00"/>
    <s v="Java"/>
    <s v="CREDIT"/>
    <n v="1000550160"/>
    <s v="transaction as agreed with the vendor"/>
    <x v="3"/>
    <x v="0"/>
  </r>
  <r>
    <s v="SO0279"/>
    <s v="PS0033"/>
    <s v="ST0005"/>
    <d v="2020-11-02T00:00:00"/>
    <s v="Bali, East &amp; West Nusa Tenggara"/>
    <s v="CREDIT"/>
    <n v="407410210"/>
    <m/>
    <x v="2"/>
    <x v="2"/>
  </r>
  <r>
    <s v="SO0280"/>
    <s v="PS0035"/>
    <s v="ST0004"/>
    <d v="2020-11-02T00:00:00"/>
    <s v="Sulawesi, Maluku, North Maluku"/>
    <s v="CASH"/>
    <n v="31455880"/>
    <m/>
    <x v="4"/>
    <x v="2"/>
  </r>
  <r>
    <s v="SO0281"/>
    <s v="PS0004"/>
    <s v="ST0001"/>
    <d v="2020-11-06T00:00:00"/>
    <s v="Jakarta"/>
    <s v="CREDIT"/>
    <n v="1110706575"/>
    <s v="transaction as agreed with the vendor"/>
    <x v="1"/>
    <x v="1"/>
  </r>
  <r>
    <s v="SO0282"/>
    <s v="PS0042"/>
    <s v="ST0002"/>
    <d v="2020-11-06T00:00:00"/>
    <s v="Java"/>
    <s v="CASH"/>
    <n v="128029240"/>
    <s v="The product is unavailable from the vendor or there has been a product replacement"/>
    <x v="3"/>
    <x v="0"/>
  </r>
  <r>
    <s v="SO0283"/>
    <s v="PS0029"/>
    <s v="ST0004"/>
    <d v="2020-11-06T00:00:00"/>
    <s v="Sulawesi, Maluku, North Maluku"/>
    <s v="CREDIT"/>
    <n v="1118040600"/>
    <s v="Partner Store canceled the order"/>
    <x v="4"/>
    <x v="2"/>
  </r>
  <r>
    <s v="SO0284"/>
    <s v="PS0004"/>
    <s v="ST0001"/>
    <d v="2020-11-06T00:00:00"/>
    <s v="Jakarta"/>
    <s v="CREDIT"/>
    <n v="546443100"/>
    <s v="Partner Store canceled the order"/>
    <x v="1"/>
    <x v="1"/>
  </r>
  <r>
    <s v="SO0285"/>
    <s v="PS0041"/>
    <s v="ST0001"/>
    <d v="2020-11-06T00:00:00"/>
    <s v="Jakarta"/>
    <s v="CASH"/>
    <n v="154022980"/>
    <s v="Partner Store canceled the order"/>
    <x v="1"/>
    <x v="1"/>
  </r>
  <r>
    <s v="SO0286"/>
    <s v="PS0030"/>
    <s v="ST0004"/>
    <d v="2020-11-08T00:00:00"/>
    <s v="Sulawesi, Maluku, North Maluku"/>
    <s v="CREDIT"/>
    <n v="535807980"/>
    <s v="The transaction agreement has undergone changes"/>
    <x v="4"/>
    <x v="2"/>
  </r>
  <r>
    <s v="SO0287"/>
    <s v="PS0046"/>
    <s v="ST0003"/>
    <d v="2020-11-08T00:00:00"/>
    <s v="Sumatera &amp; Kalimantan"/>
    <s v="CASH"/>
    <n v="211521470"/>
    <m/>
    <x v="0"/>
    <x v="0"/>
  </r>
  <r>
    <s v="SO0288"/>
    <s v="PS0005"/>
    <s v="ST0004"/>
    <d v="2020-11-12T00:00:00"/>
    <s v="Sulawesi, Maluku, North Maluku"/>
    <s v="CREDIT"/>
    <n v="270065290"/>
    <m/>
    <x v="4"/>
    <x v="2"/>
  </r>
  <r>
    <s v="SO0289"/>
    <s v="PS0013"/>
    <s v="ST0001"/>
    <d v="2020-11-12T00:00:00"/>
    <s v="Jakarta"/>
    <s v="CASH"/>
    <n v="78766250"/>
    <m/>
    <x v="1"/>
    <x v="1"/>
  </r>
  <r>
    <s v="SO0290"/>
    <s v="PS0017"/>
    <s v="ST0001"/>
    <d v="2020-11-14T00:00:00"/>
    <s v="Jakarta"/>
    <s v="CASH"/>
    <n v="24259314"/>
    <m/>
    <x v="1"/>
    <x v="1"/>
  </r>
  <r>
    <s v="SO0291"/>
    <s v="PS0014"/>
    <s v="ST0003"/>
    <d v="2020-11-14T00:00:00"/>
    <s v="Sumatera &amp; Kalimantan"/>
    <s v="CREDIT"/>
    <n v="851382930"/>
    <s v="transaction as agreed with the vendor"/>
    <x v="0"/>
    <x v="0"/>
  </r>
  <r>
    <s v="SO0292"/>
    <s v="PS0014"/>
    <s v="ST0003"/>
    <d v="2020-11-14T00:00:00"/>
    <s v="Sumatera &amp; Kalimantan"/>
    <s v="CREDIT"/>
    <n v="274048000"/>
    <s v="The transaction agreement has undergone changes"/>
    <x v="0"/>
    <x v="0"/>
  </r>
  <r>
    <s v="SO0293"/>
    <s v="PS0007"/>
    <s v="ST0001"/>
    <d v="2020-11-14T00:00:00"/>
    <s v="Jakarta"/>
    <s v="CREDIT"/>
    <n v="1000127730"/>
    <s v="The product is unavailable from the vendor or there has been a product replacement"/>
    <x v="1"/>
    <x v="1"/>
  </r>
  <r>
    <s v="SO0294"/>
    <s v="PS0024"/>
    <s v="ST0001"/>
    <d v="2020-11-16T00:00:00"/>
    <s v="Jakarta"/>
    <s v="CASH"/>
    <n v="26277210"/>
    <m/>
    <x v="1"/>
    <x v="1"/>
  </r>
  <r>
    <s v="SO0295"/>
    <s v="PS0037"/>
    <s v="ST0002"/>
    <d v="2020-11-17T00:00:00"/>
    <s v="Java"/>
    <s v="CASH"/>
    <n v="122986880"/>
    <s v="The product is unavailable from the vendor or there has been a product replacement"/>
    <x v="3"/>
    <x v="0"/>
  </r>
  <r>
    <s v="SO0296"/>
    <s v="PS0048"/>
    <s v="ST0003"/>
    <d v="2020-11-19T00:00:00"/>
    <s v="Sumatera &amp; Kalimantan"/>
    <s v="CASH"/>
    <n v="166874500"/>
    <m/>
    <x v="0"/>
    <x v="0"/>
  </r>
  <r>
    <s v="SO0297"/>
    <s v="PS0042"/>
    <s v="ST0002"/>
    <d v="2020-11-20T00:00:00"/>
    <s v="Java"/>
    <s v="CREDIT"/>
    <n v="586969334"/>
    <s v="The transaction agreement has undergone changes"/>
    <x v="3"/>
    <x v="0"/>
  </r>
  <r>
    <s v="SO0298"/>
    <s v="PS0015"/>
    <s v="ST0004"/>
    <d v="2020-11-22T00:00:00"/>
    <s v="Sulawesi, Maluku, North Maluku"/>
    <s v="CREDIT"/>
    <n v="251956230"/>
    <s v="The transaction agreement has undergone changes"/>
    <x v="4"/>
    <x v="2"/>
  </r>
  <r>
    <s v="SO0299"/>
    <s v="PS0008"/>
    <s v="ST0004"/>
    <d v="2020-11-23T00:00:00"/>
    <s v="Sulawesi, Maluku, North Maluku"/>
    <s v="CREDIT"/>
    <n v="271966470"/>
    <m/>
    <x v="4"/>
    <x v="2"/>
  </r>
  <r>
    <s v="SO0300"/>
    <s v="PS0037"/>
    <s v="ST0002"/>
    <d v="2020-11-23T00:00:00"/>
    <s v="Java"/>
    <s v="CREDIT"/>
    <n v="934920070"/>
    <s v="transaction as agreed with the vendor"/>
    <x v="3"/>
    <x v="0"/>
  </r>
  <r>
    <s v="SO0301"/>
    <s v="PS0014"/>
    <s v="ST0003"/>
    <d v="2020-11-24T00:00:00"/>
    <s v="Sumatera &amp; Kalimantan"/>
    <s v="CASH"/>
    <n v="162498750"/>
    <m/>
    <x v="0"/>
    <x v="0"/>
  </r>
  <r>
    <s v="SO0302"/>
    <s v="PS0001"/>
    <s v="ST0005"/>
    <d v="2020-11-25T00:00:00"/>
    <s v="Bali, East &amp; West Nusa Tenggara"/>
    <s v="CREDIT"/>
    <n v="448628280"/>
    <m/>
    <x v="2"/>
    <x v="2"/>
  </r>
  <r>
    <s v="SO0303"/>
    <s v="PS0003"/>
    <s v="ST0003"/>
    <d v="2020-11-25T00:00:00"/>
    <s v="Sumatera &amp; Kalimantan"/>
    <s v="CREDIT"/>
    <n v="481486500"/>
    <s v="The transaction agreement has undergone changes"/>
    <x v="0"/>
    <x v="0"/>
  </r>
  <r>
    <s v="SO0304"/>
    <s v="PS0010"/>
    <s v="ST0001"/>
    <d v="2020-11-25T00:00:00"/>
    <s v="Jakarta"/>
    <s v="CREDIT"/>
    <n v="257259910"/>
    <m/>
    <x v="1"/>
    <x v="1"/>
  </r>
  <r>
    <s v="SO0305"/>
    <s v="PS0037"/>
    <s v="ST0002"/>
    <d v="2020-11-25T00:00:00"/>
    <s v="Java"/>
    <s v="CREDIT"/>
    <n v="555095690"/>
    <s v="The transaction agreement has undergone changes"/>
    <x v="3"/>
    <x v="0"/>
  </r>
  <r>
    <s v="SO0306"/>
    <s v="PS0012"/>
    <s v="ST0003"/>
    <d v="2020-11-26T00:00:00"/>
    <s v="Sumatera &amp; Kalimantan"/>
    <s v="CASH"/>
    <n v="116999700"/>
    <m/>
    <x v="0"/>
    <x v="0"/>
  </r>
  <r>
    <s v="SO0307"/>
    <s v="PS0043"/>
    <s v="ST0004"/>
    <d v="2020-11-27T00:00:00"/>
    <s v="Sulawesi, Maluku, North Maluku"/>
    <s v="CREDIT"/>
    <n v="253386900"/>
    <s v="The product is unavailable from the vendor or there has been a product replacement"/>
    <x v="4"/>
    <x v="2"/>
  </r>
  <r>
    <s v="SO0308"/>
    <s v="PS0050"/>
    <s v="ST0004"/>
    <d v="2020-11-27T00:00:00"/>
    <s v="Sulawesi, Maluku, North Maluku"/>
    <s v="CREDIT"/>
    <n v="257744970"/>
    <m/>
    <x v="4"/>
    <x v="2"/>
  </r>
  <r>
    <s v="SO0309"/>
    <s v="PS0038"/>
    <s v="ST0004"/>
    <d v="2020-11-27T00:00:00"/>
    <s v="Sulawesi, Maluku, North Maluku"/>
    <s v="CASH"/>
    <n v="155530280"/>
    <m/>
    <x v="4"/>
    <x v="2"/>
  </r>
  <r>
    <s v="SO0310"/>
    <s v="PS0025"/>
    <s v="ST0003"/>
    <d v="2020-11-29T00:00:00"/>
    <s v="Sumatera &amp; Kalimantan"/>
    <s v="CREDIT"/>
    <n v="281179780"/>
    <m/>
    <x v="0"/>
    <x v="0"/>
  </r>
  <r>
    <s v="SO0311"/>
    <s v="PS0020"/>
    <s v="ST0004"/>
    <d v="2020-11-29T00:00:00"/>
    <s v="Sulawesi, Maluku, North Maluku"/>
    <s v="CASH"/>
    <n v="63201600"/>
    <s v="Partner Store canceled the order"/>
    <x v="4"/>
    <x v="2"/>
  </r>
  <r>
    <s v="SO0312"/>
    <s v="PS0047"/>
    <s v="ST0001"/>
    <d v="2020-12-02T00:00:00"/>
    <s v="Jakarta"/>
    <s v="CASH"/>
    <n v="24750000"/>
    <m/>
    <x v="1"/>
    <x v="1"/>
  </r>
  <r>
    <s v="SO0313"/>
    <s v="PS0005"/>
    <s v="ST0004"/>
    <d v="2020-12-02T00:00:00"/>
    <s v="Sulawesi, Maluku, North Maluku"/>
    <s v="CASH"/>
    <n v="120019190"/>
    <m/>
    <x v="4"/>
    <x v="2"/>
  </r>
  <r>
    <s v="SO0314"/>
    <s v="PS0012"/>
    <s v="ST0003"/>
    <d v="2020-12-03T00:00:00"/>
    <s v="Sumatera &amp; Kalimantan"/>
    <s v="CASH"/>
    <n v="86428070"/>
    <m/>
    <x v="0"/>
    <x v="0"/>
  </r>
  <r>
    <s v="SO0315"/>
    <s v="PS0032"/>
    <s v="ST0004"/>
    <d v="2020-12-03T00:00:00"/>
    <s v="Sulawesi, Maluku, North Maluku"/>
    <s v="CREDIT"/>
    <n v="549546700"/>
    <m/>
    <x v="4"/>
    <x v="2"/>
  </r>
  <r>
    <s v="SO0316"/>
    <s v="PS0040"/>
    <s v="ST0003"/>
    <d v="2020-12-03T00:00:00"/>
    <s v="Sumatera &amp; Kalimantan"/>
    <s v="CREDIT"/>
    <n v="738416990"/>
    <m/>
    <x v="0"/>
    <x v="0"/>
  </r>
  <r>
    <s v="SO0317"/>
    <s v="PS0021"/>
    <s v="ST0001"/>
    <d v="2020-12-04T00:00:00"/>
    <s v="Jakarta"/>
    <s v="CASH"/>
    <n v="43177863"/>
    <m/>
    <x v="1"/>
    <x v="1"/>
  </r>
  <r>
    <s v="SO0318"/>
    <s v="PS0048"/>
    <s v="ST0003"/>
    <d v="2020-12-04T00:00:00"/>
    <s v="Sumatera &amp; Kalimantan"/>
    <s v="CASH"/>
    <n v="243801900"/>
    <s v="Partner Store canceled the order"/>
    <x v="0"/>
    <x v="0"/>
  </r>
  <r>
    <s v="SO0319"/>
    <s v="PS0049"/>
    <s v="ST0004"/>
    <d v="2020-12-05T00:00:00"/>
    <s v="Sulawesi, Maluku, North Maluku"/>
    <s v="CREDIT"/>
    <n v="673523350"/>
    <m/>
    <x v="4"/>
    <x v="2"/>
  </r>
  <r>
    <s v="SO0320"/>
    <s v="PS0050"/>
    <s v="ST0004"/>
    <d v="2020-12-06T00:00:00"/>
    <s v="Sulawesi, Maluku, North Maluku"/>
    <s v="CASH"/>
    <n v="16876320"/>
    <m/>
    <x v="4"/>
    <x v="2"/>
  </r>
  <r>
    <s v="SO0321"/>
    <s v="PS0016"/>
    <s v="ST0003"/>
    <d v="2020-12-06T00:00:00"/>
    <s v="Sumatera &amp; Kalimantan"/>
    <s v="CASH"/>
    <n v="105222130"/>
    <s v="The product is unavailable from the vendor or there has been a product replacement"/>
    <x v="0"/>
    <x v="0"/>
  </r>
  <r>
    <s v="SO0322"/>
    <s v="PS0036"/>
    <s v="ST0005"/>
    <d v="2020-12-07T00:00:00"/>
    <s v="Bali, East &amp; West Nusa Tenggara"/>
    <s v="CREDIT"/>
    <n v="371187460"/>
    <m/>
    <x v="2"/>
    <x v="2"/>
  </r>
  <r>
    <s v="SO0323"/>
    <s v="PS0003"/>
    <s v="ST0003"/>
    <d v="2020-12-08T00:00:00"/>
    <s v="Sumatera &amp; Kalimantan"/>
    <s v="CREDIT"/>
    <n v="287904700"/>
    <m/>
    <x v="0"/>
    <x v="0"/>
  </r>
  <r>
    <s v="SO0324"/>
    <s v="PS0025"/>
    <s v="ST0003"/>
    <d v="2020-12-09T00:00:00"/>
    <s v="Sumatera &amp; Kalimantan"/>
    <s v="CREDIT"/>
    <n v="290475200"/>
    <s v="The transaction agreement has undergone changes"/>
    <x v="0"/>
    <x v="0"/>
  </r>
  <r>
    <s v="SO0325"/>
    <s v="PS0026"/>
    <s v="ST0004"/>
    <d v="2020-12-10T00:00:00"/>
    <s v="Sulawesi, Maluku, North Maluku"/>
    <s v="CASH"/>
    <n v="147603820"/>
    <m/>
    <x v="4"/>
    <x v="2"/>
  </r>
  <r>
    <s v="SO0326"/>
    <s v="PS0016"/>
    <s v="ST0003"/>
    <d v="2020-12-11T00:00:00"/>
    <s v="Sumatera &amp; Kalimantan"/>
    <s v="CASH"/>
    <n v="6478380"/>
    <s v="The transaction agreement has undergone changes"/>
    <x v="0"/>
    <x v="0"/>
  </r>
  <r>
    <s v="SO0327"/>
    <s v="PS0022"/>
    <s v="ST0004"/>
    <d v="2020-12-11T00:00:00"/>
    <s v="Sulawesi, Maluku, North Maluku"/>
    <s v="CREDIT"/>
    <n v="311322000"/>
    <s v="The product is unavailable from the vendor or there has been a product replacement"/>
    <x v="4"/>
    <x v="2"/>
  </r>
  <r>
    <s v="SO0328"/>
    <s v="PS0002"/>
    <s v="ST0002"/>
    <d v="2020-12-11T00:00:00"/>
    <s v="Java"/>
    <s v="CASH"/>
    <n v="153854120"/>
    <s v="Partner Store canceled the order"/>
    <x v="3"/>
    <x v="0"/>
  </r>
  <r>
    <s v="SO0329"/>
    <s v="PS0008"/>
    <s v="ST0004"/>
    <d v="2020-12-12T00:00:00"/>
    <s v="Sulawesi, Maluku, North Maluku"/>
    <s v="CREDIT"/>
    <n v="628753920"/>
    <s v="Partner Store canceled the order"/>
    <x v="4"/>
    <x v="2"/>
  </r>
  <r>
    <s v="SO0330"/>
    <s v="PS0014"/>
    <s v="ST0003"/>
    <d v="2020-12-12T00:00:00"/>
    <s v="Sumatera &amp; Kalimantan"/>
    <s v="CREDIT"/>
    <n v="371594100"/>
    <m/>
    <x v="0"/>
    <x v="0"/>
  </r>
  <r>
    <s v="SO0331"/>
    <s v="PS0025"/>
    <s v="ST0003"/>
    <d v="2020-12-14T00:00:00"/>
    <s v="Sumatera &amp; Kalimantan"/>
    <s v="CREDIT"/>
    <n v="597486340"/>
    <s v="Partner Store canceled the order"/>
    <x v="0"/>
    <x v="0"/>
  </r>
  <r>
    <s v="SO0332"/>
    <s v="PS0030"/>
    <s v="ST0004"/>
    <d v="2020-12-14T00:00:00"/>
    <s v="Sulawesi, Maluku, North Maluku"/>
    <s v="CASH"/>
    <n v="223292600"/>
    <m/>
    <x v="4"/>
    <x v="2"/>
  </r>
  <r>
    <s v="SO0333"/>
    <s v="PS0028"/>
    <s v="ST0005"/>
    <d v="2020-12-14T00:00:00"/>
    <s v="Bali, East &amp; West Nusa Tenggara"/>
    <s v="CASH"/>
    <n v="211153230"/>
    <m/>
    <x v="2"/>
    <x v="2"/>
  </r>
  <r>
    <s v="SO0334"/>
    <s v="PS0027"/>
    <s v="ST0004"/>
    <d v="2020-12-14T00:00:00"/>
    <s v="Sulawesi, Maluku, North Maluku"/>
    <s v="CREDIT"/>
    <n v="833562150"/>
    <s v="transaction as agreed with the vendor"/>
    <x v="4"/>
    <x v="2"/>
  </r>
  <r>
    <s v="SO0335"/>
    <s v="PS0022"/>
    <s v="ST0004"/>
    <d v="2020-12-14T00:00:00"/>
    <s v="Sulawesi, Maluku, North Maluku"/>
    <s v="CREDIT"/>
    <n v="479511750"/>
    <m/>
    <x v="4"/>
    <x v="2"/>
  </r>
  <r>
    <s v="SO0336"/>
    <s v="PS0048"/>
    <s v="ST0003"/>
    <d v="2020-12-14T00:00:00"/>
    <s v="Sumatera &amp; Kalimantan"/>
    <s v="CREDIT"/>
    <n v="554125630"/>
    <s v="The transaction agreement has undergone changes"/>
    <x v="0"/>
    <x v="0"/>
  </r>
  <r>
    <s v="SO0337"/>
    <s v="PS0027"/>
    <s v="ST0004"/>
    <d v="2020-12-16T00:00:00"/>
    <s v="Sulawesi, Maluku, North Maluku"/>
    <s v="CREDIT"/>
    <n v="463321880"/>
    <m/>
    <x v="4"/>
    <x v="2"/>
  </r>
  <r>
    <s v="SO0338"/>
    <s v="PS0046"/>
    <s v="ST0003"/>
    <d v="2020-12-16T00:00:00"/>
    <s v="Sumatera &amp; Kalimantan"/>
    <s v="CREDIT"/>
    <n v="442807440"/>
    <m/>
    <x v="0"/>
    <x v="0"/>
  </r>
  <r>
    <s v="SO0339"/>
    <s v="PS0046"/>
    <s v="ST0003"/>
    <d v="2020-12-16T00:00:00"/>
    <s v="Sumatera &amp; Kalimantan"/>
    <s v="CASH"/>
    <n v="77629714"/>
    <m/>
    <x v="0"/>
    <x v="0"/>
  </r>
  <r>
    <s v="SO0340"/>
    <s v="PS0046"/>
    <s v="ST0003"/>
    <d v="2020-12-17T00:00:00"/>
    <s v="Sumatera &amp; Kalimantan"/>
    <s v="CASH"/>
    <n v="75810000"/>
    <m/>
    <x v="0"/>
    <x v="0"/>
  </r>
  <r>
    <s v="SO0341"/>
    <s v="PS0049"/>
    <s v="ST0004"/>
    <d v="2020-12-17T00:00:00"/>
    <s v="Sulawesi, Maluku, North Maluku"/>
    <s v="CASH"/>
    <n v="51848530"/>
    <m/>
    <x v="4"/>
    <x v="2"/>
  </r>
  <r>
    <s v="SO0342"/>
    <s v="PS0034"/>
    <s v="ST0001"/>
    <d v="2020-12-18T00:00:00"/>
    <s v="Jakarta"/>
    <s v="CREDIT"/>
    <n v="338170525"/>
    <m/>
    <x v="1"/>
    <x v="1"/>
  </r>
  <r>
    <s v="SO0343"/>
    <s v="PS0023"/>
    <s v="ST0003"/>
    <d v="2020-12-18T00:00:00"/>
    <s v="Sumatera &amp; Kalimantan"/>
    <s v="CASH"/>
    <n v="19031760"/>
    <s v="The product is unavailable from the vendor or there has been a product replacement"/>
    <x v="0"/>
    <x v="0"/>
  </r>
  <r>
    <s v="SO0344"/>
    <s v="PS0034"/>
    <s v="ST0001"/>
    <d v="2020-12-21T00:00:00"/>
    <s v="Jakarta"/>
    <s v="CASH"/>
    <n v="130459540"/>
    <m/>
    <x v="1"/>
    <x v="1"/>
  </r>
  <r>
    <s v="SO0345"/>
    <s v="PS0004"/>
    <s v="ST0001"/>
    <d v="2020-12-23T00:00:00"/>
    <s v="Jakarta"/>
    <s v="CREDIT"/>
    <n v="351704645"/>
    <m/>
    <x v="1"/>
    <x v="1"/>
  </r>
  <r>
    <s v="SO0346"/>
    <s v="PS0030"/>
    <s v="ST0004"/>
    <d v="2020-12-24T00:00:00"/>
    <s v="Sulawesi, Maluku, North Maluku"/>
    <s v="CASH"/>
    <n v="78225894"/>
    <m/>
    <x v="4"/>
    <x v="2"/>
  </r>
  <r>
    <s v="SO0347"/>
    <s v="PS0017"/>
    <s v="ST0001"/>
    <d v="2020-12-24T00:00:00"/>
    <s v="Jakarta"/>
    <s v="CASH"/>
    <n v="126553720"/>
    <m/>
    <x v="1"/>
    <x v="1"/>
  </r>
  <r>
    <s v="SO0348"/>
    <s v="PS0006"/>
    <s v="ST0003"/>
    <d v="2020-12-25T00:00:00"/>
    <s v="Sumatera &amp; Kalimantan"/>
    <s v="CASH"/>
    <n v="90259860"/>
    <m/>
    <x v="0"/>
    <x v="0"/>
  </r>
  <r>
    <s v="SO0349"/>
    <s v="PS0050"/>
    <s v="ST0004"/>
    <d v="2020-12-25T00:00:00"/>
    <s v="Sulawesi, Maluku, North Maluku"/>
    <s v="CREDIT"/>
    <n v="727842370"/>
    <s v="transaction as agreed with the vendor"/>
    <x v="4"/>
    <x v="2"/>
  </r>
  <r>
    <s v="SO0350"/>
    <s v="PS0004"/>
    <s v="ST0001"/>
    <d v="2020-12-25T00:00:00"/>
    <s v="Jakarta"/>
    <s v="CREDIT"/>
    <n v="471561990"/>
    <m/>
    <x v="1"/>
    <x v="1"/>
  </r>
  <r>
    <s v="SO0351"/>
    <s v="PS0030"/>
    <s v="ST0004"/>
    <d v="2020-12-29T00:00:00"/>
    <s v="Sulawesi, Maluku, North Maluku"/>
    <s v="CASH"/>
    <n v="16017760"/>
    <m/>
    <x v="4"/>
    <x v="2"/>
  </r>
  <r>
    <s v="SO0352"/>
    <s v="PS0044"/>
    <s v="ST0004"/>
    <d v="2020-12-29T00:00:00"/>
    <s v="Sulawesi, Maluku, North Maluku"/>
    <s v="CASH"/>
    <n v="78162480"/>
    <m/>
    <x v="4"/>
    <x v="2"/>
  </r>
  <r>
    <s v="SO0353"/>
    <s v="PS0017"/>
    <s v="ST0001"/>
    <d v="2020-12-29T00:00:00"/>
    <s v="Jakarta"/>
    <s v="CASH"/>
    <n v="50854050"/>
    <m/>
    <x v="1"/>
    <x v="1"/>
  </r>
  <r>
    <s v="SO0354"/>
    <s v="PS0023"/>
    <s v="ST0003"/>
    <d v="2020-12-30T00:00:00"/>
    <s v="Sumatera &amp; Kalimantan"/>
    <s v="CASH"/>
    <n v="123334884"/>
    <m/>
    <x v="0"/>
    <x v="0"/>
  </r>
  <r>
    <s v="SO0355"/>
    <s v="PS0015"/>
    <s v="ST0004"/>
    <d v="2020-12-31T00:00:00"/>
    <s v="Sulawesi, Maluku, North Maluku"/>
    <s v="CREDIT"/>
    <n v="305587700"/>
    <m/>
    <x v="4"/>
    <x v="2"/>
  </r>
  <r>
    <s v="SO0356"/>
    <s v="PS0049"/>
    <s v="ST0004"/>
    <d v="2021-01-01T00:00:00"/>
    <s v="Sulawesi, Maluku, North Maluku"/>
    <s v="CASH"/>
    <n v="17998200"/>
    <m/>
    <x v="4"/>
    <x v="2"/>
  </r>
  <r>
    <s v="SO0357"/>
    <s v="PS0011"/>
    <s v="ST0002"/>
    <d v="2021-01-01T00:00:00"/>
    <s v="Java"/>
    <s v="CREDIT"/>
    <n v="438953900"/>
    <m/>
    <x v="3"/>
    <x v="0"/>
  </r>
  <r>
    <s v="SO0358"/>
    <s v="PS0031"/>
    <s v="ST0002"/>
    <d v="2021-01-02T00:00:00"/>
    <s v="Java"/>
    <s v="CASH"/>
    <n v="28694250.000000004"/>
    <m/>
    <x v="3"/>
    <x v="0"/>
  </r>
  <r>
    <s v="SO0359"/>
    <s v="PS0002"/>
    <s v="ST0002"/>
    <d v="2021-01-03T00:00:00"/>
    <s v="Java"/>
    <s v="CASH"/>
    <n v="2171400"/>
    <s v="Partner Store canceled the order"/>
    <x v="3"/>
    <x v="0"/>
  </r>
  <r>
    <s v="SO0360"/>
    <s v="PS0047"/>
    <s v="ST0001"/>
    <d v="2021-01-04T00:00:00"/>
    <s v="Jakarta"/>
    <s v="CASH"/>
    <n v="20453175"/>
    <m/>
    <x v="1"/>
    <x v="1"/>
  </r>
  <r>
    <s v="SO0361"/>
    <s v="PS0001"/>
    <s v="ST0005"/>
    <d v="2021-01-06T00:00:00"/>
    <s v="Bali, East &amp; West Nusa Tenggara"/>
    <s v="CASH"/>
    <n v="26372640"/>
    <m/>
    <x v="2"/>
    <x v="2"/>
  </r>
  <r>
    <s v="SO0362"/>
    <s v="PS0035"/>
    <s v="ST0004"/>
    <d v="2021-01-07T00:00:00"/>
    <s v="Sulawesi, Maluku, North Maluku"/>
    <s v="CASH"/>
    <n v="245018180"/>
    <m/>
    <x v="4"/>
    <x v="2"/>
  </r>
  <r>
    <s v="SO0363"/>
    <s v="PS0029"/>
    <s v="ST0004"/>
    <d v="2021-01-08T00:00:00"/>
    <s v="Sulawesi, Maluku, North Maluku"/>
    <s v="CASH"/>
    <n v="24468020"/>
    <m/>
    <x v="4"/>
    <x v="2"/>
  </r>
  <r>
    <s v="SO0364"/>
    <s v="PS0031"/>
    <s v="ST0002"/>
    <d v="2021-01-09T00:00:00"/>
    <s v="Java"/>
    <s v="CREDIT"/>
    <n v="251863150"/>
    <m/>
    <x v="3"/>
    <x v="0"/>
  </r>
  <r>
    <s v="SO0365"/>
    <s v="PS0049"/>
    <s v="ST0004"/>
    <d v="2021-01-09T00:00:00"/>
    <s v="Sulawesi, Maluku, North Maluku"/>
    <s v="CASH"/>
    <n v="39319293"/>
    <m/>
    <x v="4"/>
    <x v="2"/>
  </r>
  <r>
    <s v="SO0366"/>
    <s v="PS0030"/>
    <s v="ST0004"/>
    <d v="2021-01-09T00:00:00"/>
    <s v="Sulawesi, Maluku, North Maluku"/>
    <s v="CREDIT"/>
    <n v="272841130"/>
    <m/>
    <x v="4"/>
    <x v="2"/>
  </r>
  <r>
    <s v="SO0367"/>
    <s v="PS0029"/>
    <s v="ST0004"/>
    <d v="2021-01-14T00:00:00"/>
    <s v="Sulawesi, Maluku, North Maluku"/>
    <s v="CREDIT"/>
    <n v="585726234"/>
    <m/>
    <x v="4"/>
    <x v="2"/>
  </r>
  <r>
    <s v="SO0368"/>
    <s v="PS0039"/>
    <s v="ST0003"/>
    <d v="2021-01-14T00:00:00"/>
    <s v="Sumatera &amp; Kalimantan"/>
    <s v="CASH"/>
    <n v="123583210"/>
    <s v="The transaction agreement has undergone changes"/>
    <x v="0"/>
    <x v="0"/>
  </r>
  <r>
    <s v="SO0369"/>
    <s v="PS0009"/>
    <s v="ST0003"/>
    <d v="2021-01-17T00:00:00"/>
    <s v="Sumatera &amp; Kalimantan"/>
    <s v="CASH"/>
    <n v="12608950"/>
    <s v="Partner Store canceled the order"/>
    <x v="0"/>
    <x v="0"/>
  </r>
  <r>
    <s v="SO0370"/>
    <s v="PS0026"/>
    <s v="ST0004"/>
    <d v="2021-01-18T00:00:00"/>
    <s v="Sulawesi, Maluku, North Maluku"/>
    <s v="CREDIT"/>
    <n v="344747974"/>
    <m/>
    <x v="4"/>
    <x v="2"/>
  </r>
  <r>
    <s v="SO0371"/>
    <s v="PS0007"/>
    <s v="ST0001"/>
    <d v="2021-01-20T00:00:00"/>
    <s v="Jakarta"/>
    <s v="CREDIT"/>
    <n v="680117640"/>
    <m/>
    <x v="1"/>
    <x v="1"/>
  </r>
  <r>
    <s v="SO0372"/>
    <s v="PS0047"/>
    <s v="ST0001"/>
    <d v="2021-01-21T00:00:00"/>
    <s v="Jakarta"/>
    <s v="CREDIT"/>
    <n v="704557790"/>
    <m/>
    <x v="1"/>
    <x v="1"/>
  </r>
  <r>
    <s v="SO0373"/>
    <s v="PS0022"/>
    <s v="ST0004"/>
    <d v="2021-01-21T00:00:00"/>
    <s v="Sulawesi, Maluku, North Maluku"/>
    <s v="CREDIT"/>
    <n v="259697480"/>
    <m/>
    <x v="4"/>
    <x v="2"/>
  </r>
  <r>
    <s v="SO0374"/>
    <s v="PS0029"/>
    <s v="ST0004"/>
    <d v="2021-01-22T00:00:00"/>
    <s v="Sulawesi, Maluku, North Maluku"/>
    <s v="CASH"/>
    <n v="45288740"/>
    <m/>
    <x v="4"/>
    <x v="2"/>
  </r>
  <r>
    <s v="SO0375"/>
    <s v="PS0015"/>
    <s v="ST0004"/>
    <d v="2021-01-23T00:00:00"/>
    <s v="Sulawesi, Maluku, North Maluku"/>
    <s v="CASH"/>
    <n v="64783420"/>
    <m/>
    <x v="4"/>
    <x v="2"/>
  </r>
  <r>
    <s v="SO0376"/>
    <s v="PS0035"/>
    <s v="ST0004"/>
    <d v="2021-01-23T00:00:00"/>
    <s v="Sulawesi, Maluku, North Maluku"/>
    <s v="CREDIT"/>
    <n v="340635520"/>
    <m/>
    <x v="4"/>
    <x v="2"/>
  </r>
  <r>
    <s v="SO0377"/>
    <s v="PS0006"/>
    <s v="ST0003"/>
    <d v="2021-01-24T00:00:00"/>
    <s v="Sumatera &amp; Kalimantan"/>
    <s v="CASH"/>
    <n v="160512000"/>
    <m/>
    <x v="0"/>
    <x v="0"/>
  </r>
  <r>
    <s v="SO0378"/>
    <s v="PS0017"/>
    <s v="ST0001"/>
    <d v="2021-01-27T00:00:00"/>
    <s v="Jakarta"/>
    <s v="CASH"/>
    <n v="18726500"/>
    <m/>
    <x v="1"/>
    <x v="1"/>
  </r>
  <r>
    <s v="SO0379"/>
    <s v="PS0026"/>
    <s v="ST0004"/>
    <d v="2021-01-27T00:00:00"/>
    <s v="Sulawesi, Maluku, North Maluku"/>
    <s v="CASH"/>
    <n v="64936500"/>
    <m/>
    <x v="4"/>
    <x v="2"/>
  </r>
  <r>
    <s v="SO0380"/>
    <s v="PS0031"/>
    <s v="ST0002"/>
    <d v="2021-01-27T00:00:00"/>
    <s v="Java"/>
    <s v="CASH"/>
    <n v="168115240"/>
    <m/>
    <x v="3"/>
    <x v="0"/>
  </r>
  <r>
    <s v="SO0381"/>
    <s v="PS0026"/>
    <s v="ST0004"/>
    <d v="2021-01-28T00:00:00"/>
    <s v="Sulawesi, Maluku, North Maluku"/>
    <s v="CREDIT"/>
    <n v="580474400"/>
    <m/>
    <x v="4"/>
    <x v="2"/>
  </r>
  <r>
    <s v="SO0382"/>
    <s v="PS0045"/>
    <s v="ST0005"/>
    <d v="2021-01-28T00:00:00"/>
    <s v="Bali, East &amp; West Nusa Tenggara"/>
    <s v="CASH"/>
    <n v="60787636"/>
    <m/>
    <x v="2"/>
    <x v="2"/>
  </r>
  <r>
    <s v="SO0383"/>
    <s v="PS0039"/>
    <s v="ST0003"/>
    <d v="2021-01-30T00:00:00"/>
    <s v="Sumatera &amp; Kalimantan"/>
    <s v="CASH"/>
    <n v="80981360"/>
    <m/>
    <x v="0"/>
    <x v="0"/>
  </r>
  <r>
    <s v="SO0384"/>
    <s v="PS0016"/>
    <s v="ST0003"/>
    <d v="2021-01-31T00:00:00"/>
    <s v="Sumatera &amp; Kalimantan"/>
    <s v="CREDIT"/>
    <n v="342486990"/>
    <m/>
    <x v="0"/>
    <x v="0"/>
  </r>
  <r>
    <s v="SO0385"/>
    <s v="PS0005"/>
    <s v="ST0004"/>
    <d v="2021-02-01T00:00:00"/>
    <s v="Sulawesi, Maluku, North Maluku"/>
    <s v="CASH"/>
    <n v="918000"/>
    <m/>
    <x v="4"/>
    <x v="2"/>
  </r>
  <r>
    <s v="SO0386"/>
    <s v="PS0043"/>
    <s v="ST0004"/>
    <d v="2021-02-02T00:00:00"/>
    <s v="Sulawesi, Maluku, North Maluku"/>
    <s v="CASH"/>
    <n v="231752710"/>
    <m/>
    <x v="4"/>
    <x v="2"/>
  </r>
  <r>
    <s v="SO0387"/>
    <s v="PS0033"/>
    <s v="ST0005"/>
    <d v="2021-02-03T00:00:00"/>
    <s v="Bali, East &amp; West Nusa Tenggara"/>
    <s v="CREDIT"/>
    <n v="371539773"/>
    <m/>
    <x v="2"/>
    <x v="2"/>
  </r>
  <r>
    <s v="SO0388"/>
    <s v="PS0011"/>
    <s v="ST0002"/>
    <d v="2021-02-04T00:00:00"/>
    <s v="Java"/>
    <s v="CASH"/>
    <n v="70678250"/>
    <m/>
    <x v="3"/>
    <x v="0"/>
  </r>
  <r>
    <s v="SO0389"/>
    <s v="PS0036"/>
    <s v="ST0005"/>
    <d v="2021-02-04T00:00:00"/>
    <s v="Bali, East &amp; West Nusa Tenggara"/>
    <s v="CASH"/>
    <n v="170414160"/>
    <s v="The transaction agreement has undergone changes"/>
    <x v="2"/>
    <x v="2"/>
  </r>
  <r>
    <s v="SO0390"/>
    <s v="PS0050"/>
    <s v="ST0004"/>
    <d v="2021-02-04T00:00:00"/>
    <s v="Sulawesi, Maluku, North Maluku"/>
    <s v="CREDIT"/>
    <n v="557271300"/>
    <s v="The transaction agreement has undergone changes"/>
    <x v="4"/>
    <x v="2"/>
  </r>
  <r>
    <s v="SO0391"/>
    <s v="PS0030"/>
    <s v="ST0004"/>
    <d v="2021-02-04T00:00:00"/>
    <s v="Sulawesi, Maluku, North Maluku"/>
    <s v="CREDIT"/>
    <n v="1281327240"/>
    <s v="transaction as agreed with the vendor"/>
    <x v="4"/>
    <x v="2"/>
  </r>
  <r>
    <s v="SO0392"/>
    <s v="PS0039"/>
    <s v="ST0003"/>
    <d v="2021-02-06T00:00:00"/>
    <s v="Sumatera &amp; Kalimantan"/>
    <s v="CREDIT"/>
    <n v="427491780"/>
    <m/>
    <x v="0"/>
    <x v="0"/>
  </r>
  <r>
    <s v="SO0393"/>
    <s v="PS0030"/>
    <s v="ST0004"/>
    <d v="2021-02-07T00:00:00"/>
    <s v="Sulawesi, Maluku, North Maluku"/>
    <s v="CREDIT"/>
    <n v="708007640"/>
    <m/>
    <x v="4"/>
    <x v="2"/>
  </r>
  <r>
    <s v="SO0394"/>
    <s v="PS0038"/>
    <s v="ST0004"/>
    <d v="2021-02-10T00:00:00"/>
    <s v="Sulawesi, Maluku, North Maluku"/>
    <s v="CREDIT"/>
    <n v="585726390"/>
    <m/>
    <x v="4"/>
    <x v="2"/>
  </r>
  <r>
    <s v="SO0395"/>
    <s v="PS0033"/>
    <s v="ST0005"/>
    <d v="2021-02-10T00:00:00"/>
    <s v="Bali, East &amp; West Nusa Tenggara"/>
    <s v="CASH"/>
    <n v="114121450"/>
    <m/>
    <x v="2"/>
    <x v="2"/>
  </r>
  <r>
    <s v="SO0396"/>
    <s v="PS0025"/>
    <s v="ST0003"/>
    <d v="2021-02-11T00:00:00"/>
    <s v="Sumatera &amp; Kalimantan"/>
    <s v="CREDIT"/>
    <n v="463175280"/>
    <m/>
    <x v="0"/>
    <x v="0"/>
  </r>
  <r>
    <s v="SO0397"/>
    <s v="PS0016"/>
    <s v="ST0003"/>
    <d v="2021-02-12T00:00:00"/>
    <s v="Sumatera &amp; Kalimantan"/>
    <s v="CASH"/>
    <n v="210861000"/>
    <m/>
    <x v="0"/>
    <x v="0"/>
  </r>
  <r>
    <s v="SO0398"/>
    <s v="PS0035"/>
    <s v="ST0004"/>
    <d v="2021-02-12T00:00:00"/>
    <s v="Sulawesi, Maluku, North Maluku"/>
    <s v="CASH"/>
    <n v="163028860"/>
    <m/>
    <x v="4"/>
    <x v="2"/>
  </r>
  <r>
    <s v="SO0399"/>
    <s v="PS0045"/>
    <s v="ST0005"/>
    <d v="2021-02-12T00:00:00"/>
    <s v="Bali, East &amp; West Nusa Tenggara"/>
    <s v="CASH"/>
    <n v="235085970"/>
    <m/>
    <x v="2"/>
    <x v="2"/>
  </r>
  <r>
    <s v="SO0400"/>
    <s v="PS0004"/>
    <s v="ST0001"/>
    <d v="2021-02-13T00:00:00"/>
    <s v="Jakarta"/>
    <s v="CASH"/>
    <n v="217839910"/>
    <s v="The product is unavailable from the vendor or there has been a product replacement"/>
    <x v="1"/>
    <x v="1"/>
  </r>
  <r>
    <s v="SO0401"/>
    <s v="PS0015"/>
    <s v="ST0004"/>
    <d v="2021-02-15T00:00:00"/>
    <s v="Sulawesi, Maluku, North Maluku"/>
    <s v="CASH"/>
    <n v="61318900"/>
    <m/>
    <x v="4"/>
    <x v="2"/>
  </r>
  <r>
    <s v="SO0402"/>
    <s v="PS0018"/>
    <s v="ST0002"/>
    <d v="2021-02-16T00:00:00"/>
    <s v="Java"/>
    <s v="CASH"/>
    <n v="35954650"/>
    <m/>
    <x v="3"/>
    <x v="0"/>
  </r>
  <r>
    <s v="SO0403"/>
    <s v="PS0016"/>
    <s v="ST0003"/>
    <d v="2021-02-16T00:00:00"/>
    <s v="Sumatera &amp; Kalimantan"/>
    <s v="CREDIT"/>
    <n v="423820090"/>
    <m/>
    <x v="0"/>
    <x v="0"/>
  </r>
  <r>
    <s v="SO0404"/>
    <s v="PS0032"/>
    <s v="ST0004"/>
    <d v="2021-02-16T00:00:00"/>
    <s v="Sulawesi, Maluku, North Maluku"/>
    <s v="CREDIT"/>
    <n v="320629620"/>
    <m/>
    <x v="4"/>
    <x v="2"/>
  </r>
  <r>
    <s v="SO0405"/>
    <s v="PS0015"/>
    <s v="ST0004"/>
    <d v="2021-02-17T00:00:00"/>
    <s v="Sulawesi, Maluku, North Maluku"/>
    <s v="CASH"/>
    <n v="155801100"/>
    <m/>
    <x v="4"/>
    <x v="2"/>
  </r>
  <r>
    <s v="SO0406"/>
    <s v="PS0041"/>
    <s v="ST0001"/>
    <d v="2021-02-18T00:00:00"/>
    <s v="Jakarta"/>
    <s v="CREDIT"/>
    <n v="1136080590"/>
    <s v="transaction as agreed with the vendor"/>
    <x v="1"/>
    <x v="1"/>
  </r>
  <r>
    <s v="SO0407"/>
    <s v="PS0006"/>
    <s v="ST0003"/>
    <d v="2021-02-18T00:00:00"/>
    <s v="Sumatera &amp; Kalimantan"/>
    <s v="CASH"/>
    <n v="205659580"/>
    <m/>
    <x v="0"/>
    <x v="0"/>
  </r>
  <r>
    <s v="SO0408"/>
    <s v="PS0026"/>
    <s v="ST0004"/>
    <d v="2021-02-20T00:00:00"/>
    <s v="Sulawesi, Maluku, North Maluku"/>
    <s v="CASH"/>
    <n v="41297860"/>
    <s v="The transaction agreement has undergone changes"/>
    <x v="4"/>
    <x v="2"/>
  </r>
  <r>
    <s v="SO0409"/>
    <s v="PS0041"/>
    <s v="ST0001"/>
    <d v="2021-02-21T00:00:00"/>
    <s v="Jakarta"/>
    <s v="CASH"/>
    <n v="24031000"/>
    <m/>
    <x v="1"/>
    <x v="1"/>
  </r>
  <r>
    <s v="SO0410"/>
    <s v="PS0022"/>
    <s v="ST0004"/>
    <d v="2021-02-21T00:00:00"/>
    <s v="Sulawesi, Maluku, North Maluku"/>
    <s v="CREDIT"/>
    <n v="748380810"/>
    <s v="transaction as agreed with the vendor"/>
    <x v="4"/>
    <x v="2"/>
  </r>
  <r>
    <s v="SO0411"/>
    <s v="PS0030"/>
    <s v="ST0004"/>
    <d v="2021-02-21T00:00:00"/>
    <s v="Sulawesi, Maluku, North Maluku"/>
    <s v="CASH"/>
    <n v="81765000"/>
    <s v="Partner Store canceled the order"/>
    <x v="4"/>
    <x v="2"/>
  </r>
  <r>
    <s v="SO0412"/>
    <s v="PS0035"/>
    <s v="ST0004"/>
    <d v="2021-02-22T00:00:00"/>
    <s v="Sulawesi, Maluku, North Maluku"/>
    <s v="CASH"/>
    <n v="237082300"/>
    <m/>
    <x v="4"/>
    <x v="2"/>
  </r>
  <r>
    <s v="SO0413"/>
    <s v="PS0032"/>
    <s v="ST0004"/>
    <d v="2021-02-23T00:00:00"/>
    <s v="Sulawesi, Maluku, North Maluku"/>
    <s v="CREDIT"/>
    <n v="343106270"/>
    <m/>
    <x v="4"/>
    <x v="2"/>
  </r>
  <r>
    <s v="SO0414"/>
    <s v="PS0029"/>
    <s v="ST0004"/>
    <d v="2021-02-24T00:00:00"/>
    <s v="Sulawesi, Maluku, North Maluku"/>
    <s v="CASH"/>
    <n v="248503180.00000003"/>
    <m/>
    <x v="4"/>
    <x v="2"/>
  </r>
  <r>
    <s v="SO0415"/>
    <s v="PS0041"/>
    <s v="ST0001"/>
    <d v="2021-02-25T00:00:00"/>
    <s v="Jakarta"/>
    <s v="CREDIT"/>
    <n v="796416552"/>
    <m/>
    <x v="1"/>
    <x v="1"/>
  </r>
  <r>
    <s v="SO0416"/>
    <s v="PS0044"/>
    <s v="ST0004"/>
    <d v="2021-02-27T00:00:00"/>
    <s v="Sulawesi, Maluku, North Maluku"/>
    <s v="CASH"/>
    <n v="141857450"/>
    <s v="The product is unavailable from the vendor or there has been a product replacement"/>
    <x v="4"/>
    <x v="2"/>
  </r>
  <r>
    <s v="SO0417"/>
    <s v="PS0014"/>
    <s v="ST0003"/>
    <d v="2021-03-01T00:00:00"/>
    <s v="Sumatera &amp; Kalimantan"/>
    <s v="CREDIT"/>
    <n v="530749580"/>
    <m/>
    <x v="0"/>
    <x v="0"/>
  </r>
  <r>
    <s v="SO0418"/>
    <s v="PS0043"/>
    <s v="ST0004"/>
    <d v="2021-03-02T00:00:00"/>
    <s v="Sulawesi, Maluku, North Maluku"/>
    <s v="CASH"/>
    <n v="6816744"/>
    <m/>
    <x v="4"/>
    <x v="2"/>
  </r>
  <r>
    <s v="SO0419"/>
    <s v="PS0043"/>
    <s v="ST0004"/>
    <d v="2021-03-02T00:00:00"/>
    <s v="Sulawesi, Maluku, North Maluku"/>
    <s v="CREDIT"/>
    <n v="414463470"/>
    <m/>
    <x v="4"/>
    <x v="2"/>
  </r>
  <r>
    <s v="SO0420"/>
    <s v="PS0036"/>
    <s v="ST0005"/>
    <d v="2021-03-02T00:00:00"/>
    <s v="Bali, East &amp; West Nusa Tenggara"/>
    <s v="CASH"/>
    <n v="229673020"/>
    <m/>
    <x v="2"/>
    <x v="2"/>
  </r>
  <r>
    <s v="SO0421"/>
    <s v="PS0034"/>
    <s v="ST0001"/>
    <d v="2021-03-04T00:00:00"/>
    <s v="Jakarta"/>
    <s v="CASH"/>
    <n v="77104190"/>
    <s v="The transaction agreement has undergone changes"/>
    <x v="1"/>
    <x v="1"/>
  </r>
  <r>
    <s v="SO0422"/>
    <s v="PS0035"/>
    <s v="ST0004"/>
    <d v="2021-03-04T00:00:00"/>
    <s v="Sulawesi, Maluku, North Maluku"/>
    <s v="CREDIT"/>
    <n v="587307480"/>
    <m/>
    <x v="4"/>
    <x v="2"/>
  </r>
  <r>
    <s v="SO0423"/>
    <s v="PS0046"/>
    <s v="ST0003"/>
    <d v="2021-03-05T00:00:00"/>
    <s v="Sumatera &amp; Kalimantan"/>
    <s v="CASH"/>
    <n v="100247630"/>
    <m/>
    <x v="0"/>
    <x v="0"/>
  </r>
  <r>
    <s v="SO0424"/>
    <s v="PS0048"/>
    <s v="ST0003"/>
    <d v="2021-03-05T00:00:00"/>
    <s v="Sumatera &amp; Kalimantan"/>
    <s v="CREDIT"/>
    <n v="292680760"/>
    <m/>
    <x v="0"/>
    <x v="0"/>
  </r>
  <r>
    <s v="SO0425"/>
    <s v="PS0015"/>
    <s v="ST0004"/>
    <d v="2021-03-06T00:00:00"/>
    <s v="Sulawesi, Maluku, North Maluku"/>
    <s v="CASH"/>
    <n v="101104300"/>
    <m/>
    <x v="4"/>
    <x v="2"/>
  </r>
  <r>
    <s v="SO0426"/>
    <s v="PS0002"/>
    <s v="ST0002"/>
    <d v="2021-03-06T00:00:00"/>
    <s v="Java"/>
    <s v="CREDIT"/>
    <n v="363691080"/>
    <m/>
    <x v="3"/>
    <x v="0"/>
  </r>
  <r>
    <s v="SO0427"/>
    <s v="PS0001"/>
    <s v="ST0005"/>
    <d v="2021-03-07T00:00:00"/>
    <s v="Bali, East &amp; West Nusa Tenggara"/>
    <s v="CREDIT"/>
    <n v="273834110"/>
    <m/>
    <x v="2"/>
    <x v="2"/>
  </r>
  <r>
    <s v="SO0428"/>
    <s v="PS0014"/>
    <s v="ST0003"/>
    <d v="2021-03-08T00:00:00"/>
    <s v="Sumatera &amp; Kalimantan"/>
    <s v="CREDIT"/>
    <n v="782139400"/>
    <m/>
    <x v="0"/>
    <x v="0"/>
  </r>
  <r>
    <s v="SO0429"/>
    <s v="PS0021"/>
    <s v="ST0001"/>
    <d v="2021-03-09T00:00:00"/>
    <s v="Jakarta"/>
    <s v="CREDIT"/>
    <n v="319178900"/>
    <m/>
    <x v="1"/>
    <x v="1"/>
  </r>
  <r>
    <s v="SO0430"/>
    <s v="PS0035"/>
    <s v="ST0004"/>
    <d v="2021-03-13T00:00:00"/>
    <s v="Sulawesi, Maluku, North Maluku"/>
    <s v="CREDIT"/>
    <n v="303946900"/>
    <m/>
    <x v="4"/>
    <x v="2"/>
  </r>
  <r>
    <s v="SO0431"/>
    <s v="PS0042"/>
    <s v="ST0002"/>
    <d v="2021-03-15T00:00:00"/>
    <s v="Java"/>
    <s v="CASH"/>
    <n v="213303440"/>
    <m/>
    <x v="3"/>
    <x v="0"/>
  </r>
  <r>
    <s v="SO0432"/>
    <s v="PS0009"/>
    <s v="ST0003"/>
    <d v="2021-03-15T00:00:00"/>
    <s v="Sumatera &amp; Kalimantan"/>
    <s v="CREDIT"/>
    <n v="264019500.00000003"/>
    <m/>
    <x v="0"/>
    <x v="0"/>
  </r>
  <r>
    <s v="SO0433"/>
    <s v="PS0019"/>
    <s v="ST0005"/>
    <d v="2021-03-15T00:00:00"/>
    <s v="Bali, East &amp; West Nusa Tenggara"/>
    <s v="CASH"/>
    <n v="233172490"/>
    <m/>
    <x v="2"/>
    <x v="2"/>
  </r>
  <r>
    <s v="SO0434"/>
    <s v="PS0039"/>
    <s v="ST0003"/>
    <d v="2021-03-16T00:00:00"/>
    <s v="Sumatera &amp; Kalimantan"/>
    <s v="CREDIT"/>
    <n v="766658936"/>
    <m/>
    <x v="0"/>
    <x v="0"/>
  </r>
  <r>
    <s v="SO0435"/>
    <s v="PS0028"/>
    <s v="ST0005"/>
    <d v="2021-03-18T00:00:00"/>
    <s v="Bali, East &amp; West Nusa Tenggara"/>
    <s v="CREDIT"/>
    <n v="754147200"/>
    <m/>
    <x v="2"/>
    <x v="2"/>
  </r>
  <r>
    <s v="SO0436"/>
    <s v="PS0019"/>
    <s v="ST0005"/>
    <d v="2021-03-19T00:00:00"/>
    <s v="Bali, East &amp; West Nusa Tenggara"/>
    <s v="CASH"/>
    <n v="211006500"/>
    <m/>
    <x v="2"/>
    <x v="2"/>
  </r>
  <r>
    <s v="SO0437"/>
    <s v="PS0032"/>
    <s v="ST0004"/>
    <d v="2021-03-19T00:00:00"/>
    <s v="Sulawesi, Maluku, North Maluku"/>
    <s v="CREDIT"/>
    <n v="573807690"/>
    <m/>
    <x v="4"/>
    <x v="2"/>
  </r>
  <r>
    <s v="SO0438"/>
    <s v="PS0039"/>
    <s v="ST0003"/>
    <d v="2021-03-19T00:00:00"/>
    <s v="Sumatera &amp; Kalimantan"/>
    <s v="CASH"/>
    <n v="61688120"/>
    <m/>
    <x v="0"/>
    <x v="0"/>
  </r>
  <r>
    <s v="SO0439"/>
    <s v="PS0017"/>
    <s v="ST0001"/>
    <d v="2021-03-21T00:00:00"/>
    <s v="Jakarta"/>
    <s v="CASH"/>
    <n v="68003950"/>
    <m/>
    <x v="1"/>
    <x v="1"/>
  </r>
  <r>
    <s v="SO0440"/>
    <s v="PS0024"/>
    <s v="ST0001"/>
    <d v="2021-03-21T00:00:00"/>
    <s v="Jakarta"/>
    <s v="CREDIT"/>
    <n v="466809400"/>
    <m/>
    <x v="1"/>
    <x v="1"/>
  </r>
  <r>
    <s v="SO0441"/>
    <s v="PS0029"/>
    <s v="ST0004"/>
    <d v="2021-03-22T00:00:00"/>
    <s v="Sulawesi, Maluku, North Maluku"/>
    <s v="CREDIT"/>
    <n v="293208330"/>
    <m/>
    <x v="4"/>
    <x v="2"/>
  </r>
  <r>
    <s v="SO0442"/>
    <s v="PS0021"/>
    <s v="ST0001"/>
    <d v="2021-03-23T00:00:00"/>
    <s v="Jakarta"/>
    <s v="CREDIT"/>
    <n v="348365640"/>
    <m/>
    <x v="1"/>
    <x v="1"/>
  </r>
  <r>
    <s v="SO0443"/>
    <s v="PS0032"/>
    <s v="ST0004"/>
    <d v="2021-03-24T00:00:00"/>
    <s v="Sulawesi, Maluku, North Maluku"/>
    <s v="CREDIT"/>
    <n v="346992660"/>
    <m/>
    <x v="4"/>
    <x v="2"/>
  </r>
  <r>
    <s v="SO0444"/>
    <s v="PS0011"/>
    <s v="ST0002"/>
    <d v="2021-03-24T00:00:00"/>
    <s v="Java"/>
    <s v="CASH"/>
    <n v="223257690"/>
    <m/>
    <x v="3"/>
    <x v="0"/>
  </r>
  <r>
    <s v="SO0445"/>
    <s v="PS0032"/>
    <s v="ST0004"/>
    <d v="2021-03-26T00:00:00"/>
    <s v="Sulawesi, Maluku, North Maluku"/>
    <s v="CASH"/>
    <n v="222871220"/>
    <m/>
    <x v="4"/>
    <x v="2"/>
  </r>
  <r>
    <s v="SO0446"/>
    <s v="PS0028"/>
    <s v="ST0005"/>
    <d v="2021-03-26T00:00:00"/>
    <s v="Bali, East &amp; West Nusa Tenggara"/>
    <s v="CREDIT"/>
    <n v="327200160"/>
    <m/>
    <x v="2"/>
    <x v="2"/>
  </r>
  <r>
    <s v="SO0447"/>
    <s v="PS0020"/>
    <s v="ST0004"/>
    <d v="2021-03-28T00:00:00"/>
    <s v="Sulawesi, Maluku, North Maluku"/>
    <s v="CASH"/>
    <n v="14790600"/>
    <m/>
    <x v="4"/>
    <x v="2"/>
  </r>
  <r>
    <s v="SO0448"/>
    <s v="PS0031"/>
    <s v="ST0002"/>
    <d v="2021-03-30T00:00:00"/>
    <s v="Java"/>
    <s v="CREDIT"/>
    <n v="405716500"/>
    <s v="Partner Store canceled the order"/>
    <x v="3"/>
    <x v="0"/>
  </r>
  <r>
    <s v="SO0449"/>
    <s v="PS0025"/>
    <s v="ST0003"/>
    <d v="2021-03-30T00:00:00"/>
    <s v="Sumatera &amp; Kalimantan"/>
    <s v="CASH"/>
    <n v="5582772"/>
    <m/>
    <x v="0"/>
    <x v="0"/>
  </r>
  <r>
    <s v="SO0450"/>
    <s v="PS0040"/>
    <s v="ST0003"/>
    <d v="2021-03-30T00:00:00"/>
    <s v="Sumatera &amp; Kalimantan"/>
    <s v="CREDIT"/>
    <n v="347534900"/>
    <m/>
    <x v="0"/>
    <x v="0"/>
  </r>
  <r>
    <s v="SO0451"/>
    <s v="PS0028"/>
    <s v="ST0005"/>
    <d v="2021-04-05T00:00:00"/>
    <s v="Bali, East &amp; West Nusa Tenggara"/>
    <s v="CASH"/>
    <n v="114624360"/>
    <s v="Partner Store canceled the order"/>
    <x v="2"/>
    <x v="2"/>
  </r>
  <r>
    <s v="SO0452"/>
    <s v="PS0030"/>
    <s v="ST0004"/>
    <d v="2021-04-06T00:00:00"/>
    <s v="Sulawesi, Maluku, North Maluku"/>
    <s v="CREDIT"/>
    <n v="269597410"/>
    <s v="Partner Store canceled the order"/>
    <x v="4"/>
    <x v="2"/>
  </r>
  <r>
    <s v="SO0453"/>
    <s v="PS0040"/>
    <s v="ST0003"/>
    <d v="2021-04-08T00:00:00"/>
    <s v="Sumatera &amp; Kalimantan"/>
    <s v="CASH"/>
    <n v="141634360"/>
    <m/>
    <x v="0"/>
    <x v="0"/>
  </r>
  <r>
    <s v="SO0454"/>
    <s v="PS0040"/>
    <s v="ST0003"/>
    <d v="2021-04-10T00:00:00"/>
    <s v="Sumatera &amp; Kalimantan"/>
    <s v="CASH"/>
    <n v="33666630"/>
    <m/>
    <x v="0"/>
    <x v="0"/>
  </r>
  <r>
    <s v="SO0455"/>
    <s v="PS0027"/>
    <s v="ST0004"/>
    <d v="2021-04-12T00:00:00"/>
    <s v="Sulawesi, Maluku, North Maluku"/>
    <s v="CASH"/>
    <n v="149093180"/>
    <m/>
    <x v="4"/>
    <x v="2"/>
  </r>
  <r>
    <s v="SO0456"/>
    <s v="PS0004"/>
    <s v="ST0001"/>
    <d v="2021-04-14T00:00:00"/>
    <s v="Jakarta"/>
    <s v="CREDIT"/>
    <n v="902232180"/>
    <m/>
    <x v="1"/>
    <x v="1"/>
  </r>
  <r>
    <s v="SO0457"/>
    <s v="PS0010"/>
    <s v="ST0001"/>
    <d v="2021-04-14T00:00:00"/>
    <s v="Jakarta"/>
    <s v="CREDIT"/>
    <n v="457137630"/>
    <m/>
    <x v="1"/>
    <x v="1"/>
  </r>
  <r>
    <s v="SO0458"/>
    <s v="PS0021"/>
    <s v="ST0001"/>
    <d v="2021-04-15T00:00:00"/>
    <s v="Jakarta"/>
    <s v="CASH"/>
    <n v="31238460"/>
    <s v="The product is unavailable from the vendor or there has been a product replacement"/>
    <x v="1"/>
    <x v="1"/>
  </r>
  <r>
    <s v="SO0459"/>
    <s v="PS0043"/>
    <s v="ST0004"/>
    <d v="2021-04-15T00:00:00"/>
    <s v="Sulawesi, Maluku, North Maluku"/>
    <s v="CASH"/>
    <n v="94733380"/>
    <m/>
    <x v="4"/>
    <x v="2"/>
  </r>
  <r>
    <s v="SO0460"/>
    <s v="PS0029"/>
    <s v="ST0004"/>
    <d v="2021-04-15T00:00:00"/>
    <s v="Sulawesi, Maluku, North Maluku"/>
    <s v="CREDIT"/>
    <n v="793863360"/>
    <m/>
    <x v="4"/>
    <x v="2"/>
  </r>
  <r>
    <s v="SO0461"/>
    <s v="PS0025"/>
    <s v="ST0003"/>
    <d v="2021-04-17T00:00:00"/>
    <s v="Sumatera &amp; Kalimantan"/>
    <s v="CREDIT"/>
    <n v="321893040"/>
    <m/>
    <x v="0"/>
    <x v="0"/>
  </r>
  <r>
    <s v="SO0462"/>
    <s v="PS0021"/>
    <s v="ST0001"/>
    <d v="2021-04-19T00:00:00"/>
    <s v="Jakarta"/>
    <s v="CREDIT"/>
    <n v="453120443"/>
    <s v="Partner Store canceled the order"/>
    <x v="1"/>
    <x v="1"/>
  </r>
  <r>
    <s v="SO0463"/>
    <s v="PS0027"/>
    <s v="ST0004"/>
    <d v="2021-04-20T00:00:00"/>
    <s v="Sulawesi, Maluku, North Maluku"/>
    <s v="CASH"/>
    <n v="49501800"/>
    <s v="Partner Store canceled the order"/>
    <x v="4"/>
    <x v="2"/>
  </r>
  <r>
    <s v="SO0464"/>
    <s v="PS0015"/>
    <s v="ST0004"/>
    <d v="2021-04-23T00:00:00"/>
    <s v="Sulawesi, Maluku, North Maluku"/>
    <s v="CREDIT"/>
    <n v="329151070"/>
    <s v="The transaction agreement has undergone changes"/>
    <x v="4"/>
    <x v="2"/>
  </r>
  <r>
    <s v="SO0465"/>
    <s v="PS0004"/>
    <s v="ST0001"/>
    <d v="2021-04-25T00:00:00"/>
    <s v="Jakarta"/>
    <s v="CASH"/>
    <n v="39656480"/>
    <m/>
    <x v="1"/>
    <x v="1"/>
  </r>
  <r>
    <s v="SO0466"/>
    <s v="PS0011"/>
    <s v="ST0002"/>
    <d v="2021-04-26T00:00:00"/>
    <s v="Java"/>
    <s v="CASH"/>
    <n v="7160790"/>
    <m/>
    <x v="3"/>
    <x v="0"/>
  </r>
  <r>
    <s v="SO0467"/>
    <s v="PS0025"/>
    <s v="ST0003"/>
    <d v="2021-04-26T00:00:00"/>
    <s v="Sumatera &amp; Kalimantan"/>
    <s v="CASH"/>
    <n v="187672500"/>
    <m/>
    <x v="0"/>
    <x v="0"/>
  </r>
  <r>
    <s v="SO0468"/>
    <s v="PS0030"/>
    <s v="ST0004"/>
    <d v="2021-04-27T00:00:00"/>
    <s v="Sulawesi, Maluku, North Maluku"/>
    <s v="CREDIT"/>
    <n v="622623064"/>
    <m/>
    <x v="4"/>
    <x v="2"/>
  </r>
  <r>
    <s v="SO0469"/>
    <s v="PS0032"/>
    <s v="ST0004"/>
    <d v="2021-04-30T00:00:00"/>
    <s v="Sulawesi, Maluku, North Maluku"/>
    <s v="CREDIT"/>
    <n v="703134740"/>
    <m/>
    <x v="4"/>
    <x v="2"/>
  </r>
  <r>
    <s v="SO0470"/>
    <s v="PS0026"/>
    <s v="ST0004"/>
    <d v="2021-04-30T00:00:00"/>
    <s v="Sulawesi, Maluku, North Maluku"/>
    <s v="CASH"/>
    <n v="180120000"/>
    <m/>
    <x v="4"/>
    <x v="2"/>
  </r>
  <r>
    <s v="SO0471"/>
    <s v="PS0017"/>
    <s v="ST0001"/>
    <d v="2021-04-30T00:00:00"/>
    <s v="Jakarta"/>
    <s v="CASH"/>
    <n v="27215500"/>
    <m/>
    <x v="1"/>
    <x v="1"/>
  </r>
  <r>
    <s v="SO0472"/>
    <s v="PS0025"/>
    <s v="ST0003"/>
    <d v="2021-05-01T00:00:00"/>
    <s v="Sumatera &amp; Kalimantan"/>
    <s v="CASH"/>
    <n v="141582620"/>
    <m/>
    <x v="0"/>
    <x v="0"/>
  </r>
  <r>
    <s v="SO0473"/>
    <s v="PS0033"/>
    <s v="ST0005"/>
    <d v="2021-05-10T00:00:00"/>
    <s v="Bali, East &amp; West Nusa Tenggara"/>
    <s v="CREDIT"/>
    <n v="437297980"/>
    <m/>
    <x v="2"/>
    <x v="2"/>
  </r>
  <r>
    <s v="SO0474"/>
    <s v="PS0006"/>
    <s v="ST0003"/>
    <d v="2021-05-10T00:00:00"/>
    <s v="Sumatera &amp; Kalimantan"/>
    <s v="CREDIT"/>
    <n v="356836000"/>
    <m/>
    <x v="0"/>
    <x v="0"/>
  </r>
  <r>
    <s v="SO0475"/>
    <s v="PS0011"/>
    <s v="ST0002"/>
    <d v="2021-05-11T00:00:00"/>
    <s v="Java"/>
    <s v="CREDIT"/>
    <n v="607403130"/>
    <s v="The transaction agreement has undergone changes"/>
    <x v="3"/>
    <x v="0"/>
  </r>
  <r>
    <s v="SO0476"/>
    <s v="PS0015"/>
    <s v="ST0004"/>
    <d v="2021-05-11T00:00:00"/>
    <s v="Sulawesi, Maluku, North Maluku"/>
    <s v="CASH"/>
    <n v="230340230"/>
    <m/>
    <x v="4"/>
    <x v="2"/>
  </r>
  <r>
    <s v="SO0477"/>
    <s v="PS0021"/>
    <s v="ST0001"/>
    <d v="2021-05-13T00:00:00"/>
    <s v="Jakarta"/>
    <s v="CASH"/>
    <n v="60663920"/>
    <m/>
    <x v="1"/>
    <x v="1"/>
  </r>
  <r>
    <s v="SO0478"/>
    <s v="PS0027"/>
    <s v="ST0004"/>
    <d v="2021-05-14T00:00:00"/>
    <s v="Sulawesi, Maluku, North Maluku"/>
    <s v="CREDIT"/>
    <n v="427511575"/>
    <m/>
    <x v="4"/>
    <x v="2"/>
  </r>
  <r>
    <s v="SO0479"/>
    <s v="PS0046"/>
    <s v="ST0003"/>
    <d v="2021-05-14T00:00:00"/>
    <s v="Sumatera &amp; Kalimantan"/>
    <s v="CASH"/>
    <n v="51420650"/>
    <m/>
    <x v="0"/>
    <x v="0"/>
  </r>
  <r>
    <s v="SO0480"/>
    <s v="PS0023"/>
    <s v="ST0003"/>
    <d v="2021-05-15T00:00:00"/>
    <s v="Sumatera &amp; Kalimantan"/>
    <s v="CREDIT"/>
    <n v="278248550"/>
    <m/>
    <x v="0"/>
    <x v="0"/>
  </r>
  <r>
    <s v="SO0481"/>
    <s v="PS0032"/>
    <s v="ST0004"/>
    <d v="2021-05-15T00:00:00"/>
    <s v="Sulawesi, Maluku, North Maluku"/>
    <s v="CASH"/>
    <n v="37900278"/>
    <m/>
    <x v="4"/>
    <x v="2"/>
  </r>
  <r>
    <s v="SO0482"/>
    <s v="PS0010"/>
    <s v="ST0001"/>
    <d v="2021-05-15T00:00:00"/>
    <s v="Jakarta"/>
    <s v="CASH"/>
    <n v="207233250"/>
    <s v="Partner Store canceled the order"/>
    <x v="1"/>
    <x v="1"/>
  </r>
  <r>
    <s v="SO0483"/>
    <s v="PS0040"/>
    <s v="ST0003"/>
    <d v="2021-05-15T00:00:00"/>
    <s v="Sumatera &amp; Kalimantan"/>
    <s v="CREDIT"/>
    <n v="514956280"/>
    <m/>
    <x v="0"/>
    <x v="0"/>
  </r>
  <r>
    <s v="SO0484"/>
    <s v="PS0043"/>
    <s v="ST0004"/>
    <d v="2021-05-16T00:00:00"/>
    <s v="Sulawesi, Maluku, North Maluku"/>
    <s v="CREDIT"/>
    <n v="418152000"/>
    <m/>
    <x v="4"/>
    <x v="2"/>
  </r>
  <r>
    <s v="SO0485"/>
    <s v="PS0022"/>
    <s v="ST0004"/>
    <d v="2021-05-18T00:00:00"/>
    <s v="Sulawesi, Maluku, North Maluku"/>
    <s v="CREDIT"/>
    <n v="931519000"/>
    <m/>
    <x v="4"/>
    <x v="2"/>
  </r>
  <r>
    <s v="SO0486"/>
    <s v="PS0036"/>
    <s v="ST0005"/>
    <d v="2021-05-18T00:00:00"/>
    <s v="Bali, East &amp; West Nusa Tenggara"/>
    <s v="CREDIT"/>
    <n v="489839920"/>
    <m/>
    <x v="2"/>
    <x v="2"/>
  </r>
  <r>
    <s v="SO0487"/>
    <s v="PS0030"/>
    <s v="ST0004"/>
    <d v="2021-05-18T00:00:00"/>
    <s v="Sulawesi, Maluku, North Maluku"/>
    <s v="CREDIT"/>
    <n v="989382700"/>
    <m/>
    <x v="4"/>
    <x v="2"/>
  </r>
  <r>
    <s v="SO0488"/>
    <s v="PS0041"/>
    <s v="ST0001"/>
    <d v="2021-05-20T00:00:00"/>
    <s v="Jakarta"/>
    <s v="CASH"/>
    <n v="45683380"/>
    <m/>
    <x v="1"/>
    <x v="1"/>
  </r>
  <r>
    <s v="SO0489"/>
    <s v="PS0038"/>
    <s v="ST0004"/>
    <d v="2021-05-20T00:00:00"/>
    <s v="Sulawesi, Maluku, North Maluku"/>
    <s v="CREDIT"/>
    <n v="318096900"/>
    <m/>
    <x v="4"/>
    <x v="2"/>
  </r>
  <r>
    <s v="SO0490"/>
    <s v="PS0029"/>
    <s v="ST0004"/>
    <d v="2021-05-21T00:00:00"/>
    <s v="Sulawesi, Maluku, North Maluku"/>
    <s v="CASH"/>
    <n v="61893770"/>
    <m/>
    <x v="4"/>
    <x v="2"/>
  </r>
  <r>
    <s v="SO0491"/>
    <s v="PS0024"/>
    <s v="ST0001"/>
    <d v="2021-05-22T00:00:00"/>
    <s v="Jakarta"/>
    <s v="CASH"/>
    <n v="22409310"/>
    <m/>
    <x v="1"/>
    <x v="1"/>
  </r>
  <r>
    <s v="SO0492"/>
    <s v="PS0025"/>
    <s v="ST0003"/>
    <d v="2021-05-22T00:00:00"/>
    <s v="Sumatera &amp; Kalimantan"/>
    <s v="CASH"/>
    <n v="47837520"/>
    <m/>
    <x v="0"/>
    <x v="0"/>
  </r>
  <r>
    <s v="SO0493"/>
    <s v="PS0004"/>
    <s v="ST0001"/>
    <d v="2021-05-23T00:00:00"/>
    <s v="Jakarta"/>
    <s v="CREDIT"/>
    <n v="1275220310"/>
    <m/>
    <x v="1"/>
    <x v="1"/>
  </r>
  <r>
    <s v="SO0494"/>
    <s v="PS0024"/>
    <s v="ST0001"/>
    <d v="2021-05-23T00:00:00"/>
    <s v="Jakarta"/>
    <s v="CREDIT"/>
    <n v="297241230"/>
    <m/>
    <x v="1"/>
    <x v="1"/>
  </r>
  <r>
    <s v="SO0495"/>
    <s v="PS0012"/>
    <s v="ST0003"/>
    <d v="2021-05-24T00:00:00"/>
    <s v="Sumatera &amp; Kalimantan"/>
    <s v="CASH"/>
    <n v="230497844"/>
    <m/>
    <x v="0"/>
    <x v="0"/>
  </r>
  <r>
    <s v="SO0496"/>
    <s v="PS0016"/>
    <s v="ST0003"/>
    <d v="2021-05-25T00:00:00"/>
    <s v="Sumatera &amp; Kalimantan"/>
    <s v="CASH"/>
    <n v="97150260"/>
    <m/>
    <x v="0"/>
    <x v="0"/>
  </r>
  <r>
    <s v="SO0497"/>
    <s v="PS0049"/>
    <s v="ST0004"/>
    <d v="2021-05-25T00:00:00"/>
    <s v="Sulawesi, Maluku, North Maluku"/>
    <s v="CREDIT"/>
    <n v="420574990"/>
    <m/>
    <x v="4"/>
    <x v="2"/>
  </r>
  <r>
    <s v="SO0498"/>
    <s v="PS0008"/>
    <s v="ST0004"/>
    <d v="2021-05-26T00:00:00"/>
    <s v="Sulawesi, Maluku, North Maluku"/>
    <s v="CASH"/>
    <n v="102523230"/>
    <m/>
    <x v="4"/>
    <x v="2"/>
  </r>
  <r>
    <s v="SO0499"/>
    <s v="PS0014"/>
    <s v="ST0003"/>
    <d v="2021-05-26T00:00:00"/>
    <s v="Sumatera &amp; Kalimantan"/>
    <s v="CREDIT"/>
    <n v="288364480"/>
    <s v="Partner Store canceled the order"/>
    <x v="0"/>
    <x v="0"/>
  </r>
  <r>
    <s v="SO0500"/>
    <s v="PS0044"/>
    <s v="ST0004"/>
    <d v="2021-05-29T00:00:00"/>
    <s v="Sulawesi, Maluku, North Maluku"/>
    <s v="CREDIT"/>
    <n v="891817920"/>
    <s v="transaction as agreed with the vendor"/>
    <x v="4"/>
    <x v="2"/>
  </r>
  <r>
    <s v="SO0501"/>
    <s v="PS0033"/>
    <s v="ST0005"/>
    <d v="2021-05-30T00:00:00"/>
    <s v="Bali, East &amp; West Nusa Tenggara"/>
    <s v="CREDIT"/>
    <n v="335509160"/>
    <s v="The product is unavailable from the vendor or there has been a product replacement"/>
    <x v="2"/>
    <x v="2"/>
  </r>
  <r>
    <s v="SO0502"/>
    <s v="PS0035"/>
    <s v="ST0004"/>
    <d v="2021-05-31T00:00:00"/>
    <s v="Sulawesi, Maluku, North Maluku"/>
    <s v="CREDIT"/>
    <n v="346080570"/>
    <m/>
    <x v="4"/>
    <x v="2"/>
  </r>
  <r>
    <s v="SO0503"/>
    <s v="PS0003"/>
    <s v="ST0003"/>
    <d v="2021-06-03T00:00:00"/>
    <s v="Sumatera &amp; Kalimantan"/>
    <s v="CASH"/>
    <n v="23400000"/>
    <m/>
    <x v="0"/>
    <x v="0"/>
  </r>
  <r>
    <s v="SO0504"/>
    <s v="PS0020"/>
    <s v="ST0004"/>
    <d v="2021-06-05T00:00:00"/>
    <s v="Sulawesi, Maluku, North Maluku"/>
    <s v="CASH"/>
    <n v="99902170"/>
    <m/>
    <x v="4"/>
    <x v="2"/>
  </r>
  <r>
    <s v="SO0505"/>
    <s v="PS0011"/>
    <s v="ST0002"/>
    <d v="2021-06-07T00:00:00"/>
    <s v="Java"/>
    <s v="CREDIT"/>
    <n v="318117750"/>
    <m/>
    <x v="3"/>
    <x v="0"/>
  </r>
  <r>
    <s v="SO0506"/>
    <s v="PS0020"/>
    <s v="ST0004"/>
    <d v="2021-06-07T00:00:00"/>
    <s v="Sulawesi, Maluku, North Maluku"/>
    <s v="CASH"/>
    <n v="1372400"/>
    <m/>
    <x v="4"/>
    <x v="2"/>
  </r>
  <r>
    <s v="SO0507"/>
    <s v="PS0032"/>
    <s v="ST0004"/>
    <d v="2021-06-09T00:00:00"/>
    <s v="Sulawesi, Maluku, North Maluku"/>
    <s v="CREDIT"/>
    <n v="348734130"/>
    <m/>
    <x v="4"/>
    <x v="2"/>
  </r>
  <r>
    <s v="SO0508"/>
    <s v="PS0008"/>
    <s v="ST0004"/>
    <d v="2021-06-11T00:00:00"/>
    <s v="Sulawesi, Maluku, North Maluku"/>
    <s v="CASH"/>
    <n v="12821000"/>
    <s v="Partner Store canceled the order"/>
    <x v="4"/>
    <x v="2"/>
  </r>
  <r>
    <s v="SO0509"/>
    <s v="PS0026"/>
    <s v="ST0004"/>
    <d v="2021-06-11T00:00:00"/>
    <s v="Sulawesi, Maluku, North Maluku"/>
    <s v="CASH"/>
    <n v="59448680"/>
    <m/>
    <x v="4"/>
    <x v="2"/>
  </r>
  <r>
    <s v="SO0510"/>
    <s v="PS0018"/>
    <s v="ST0002"/>
    <d v="2021-06-13T00:00:00"/>
    <s v="Java"/>
    <s v="CASH"/>
    <n v="35408520"/>
    <m/>
    <x v="3"/>
    <x v="0"/>
  </r>
  <r>
    <s v="SO0511"/>
    <s v="PS0039"/>
    <s v="ST0003"/>
    <d v="2021-06-14T00:00:00"/>
    <s v="Sumatera &amp; Kalimantan"/>
    <s v="CREDIT"/>
    <n v="424647510"/>
    <m/>
    <x v="0"/>
    <x v="0"/>
  </r>
  <r>
    <s v="SO0512"/>
    <s v="PS0005"/>
    <s v="ST0004"/>
    <d v="2021-06-17T00:00:00"/>
    <s v="Sulawesi, Maluku, North Maluku"/>
    <s v="CREDIT"/>
    <n v="343989890"/>
    <m/>
    <x v="4"/>
    <x v="2"/>
  </r>
  <r>
    <s v="SO0513"/>
    <s v="PS0010"/>
    <s v="ST0001"/>
    <d v="2021-06-17T00:00:00"/>
    <s v="Jakarta"/>
    <s v="CASH"/>
    <n v="185828700"/>
    <s v="The product is unavailable from the vendor or there has been a product replacement"/>
    <x v="1"/>
    <x v="1"/>
  </r>
  <r>
    <s v="SO0514"/>
    <s v="PS0041"/>
    <s v="ST0001"/>
    <d v="2021-06-18T00:00:00"/>
    <s v="Jakarta"/>
    <s v="CREDIT"/>
    <n v="797598330"/>
    <m/>
    <x v="1"/>
    <x v="1"/>
  </r>
  <r>
    <s v="SO0515"/>
    <s v="PS0035"/>
    <s v="ST0004"/>
    <d v="2021-06-18T00:00:00"/>
    <s v="Sulawesi, Maluku, North Maluku"/>
    <s v="CREDIT"/>
    <n v="446565983"/>
    <m/>
    <x v="4"/>
    <x v="2"/>
  </r>
  <r>
    <s v="SO0516"/>
    <s v="PS0020"/>
    <s v="ST0004"/>
    <d v="2021-06-19T00:00:00"/>
    <s v="Sulawesi, Maluku, North Maluku"/>
    <s v="CASH"/>
    <n v="33075522"/>
    <m/>
    <x v="4"/>
    <x v="2"/>
  </r>
  <r>
    <s v="SO0517"/>
    <s v="PS0017"/>
    <s v="ST0001"/>
    <d v="2021-06-20T00:00:00"/>
    <s v="Jakarta"/>
    <s v="CASH"/>
    <n v="34433840"/>
    <m/>
    <x v="1"/>
    <x v="1"/>
  </r>
  <r>
    <s v="SO0518"/>
    <s v="PS0039"/>
    <s v="ST0003"/>
    <d v="2021-06-20T00:00:00"/>
    <s v="Sumatera &amp; Kalimantan"/>
    <s v="CREDIT"/>
    <n v="340093950"/>
    <m/>
    <x v="0"/>
    <x v="0"/>
  </r>
  <r>
    <s v="SO0519"/>
    <s v="PS0036"/>
    <s v="ST0005"/>
    <d v="2021-06-20T00:00:00"/>
    <s v="Bali, East &amp; West Nusa Tenggara"/>
    <s v="CREDIT"/>
    <n v="256545630"/>
    <m/>
    <x v="2"/>
    <x v="2"/>
  </r>
  <r>
    <s v="SO0520"/>
    <s v="PS0038"/>
    <s v="ST0004"/>
    <d v="2021-06-21T00:00:00"/>
    <s v="Sulawesi, Maluku, North Maluku"/>
    <s v="CASH"/>
    <n v="140114040"/>
    <s v="The product is unavailable from the vendor or there has been a product replacement"/>
    <x v="4"/>
    <x v="2"/>
  </r>
  <r>
    <s v="SO0521"/>
    <s v="PS0048"/>
    <s v="ST0003"/>
    <d v="2021-06-22T00:00:00"/>
    <s v="Sumatera &amp; Kalimantan"/>
    <s v="CASH"/>
    <n v="41880969"/>
    <m/>
    <x v="0"/>
    <x v="0"/>
  </r>
  <r>
    <s v="SO0522"/>
    <s v="PS0033"/>
    <s v="ST0005"/>
    <d v="2021-06-24T00:00:00"/>
    <s v="Bali, East &amp; West Nusa Tenggara"/>
    <s v="CREDIT"/>
    <n v="576713370"/>
    <m/>
    <x v="2"/>
    <x v="2"/>
  </r>
  <r>
    <s v="SO0523"/>
    <s v="PS0035"/>
    <s v="ST0004"/>
    <d v="2021-06-24T00:00:00"/>
    <s v="Sulawesi, Maluku, North Maluku"/>
    <s v="CREDIT"/>
    <n v="561398400"/>
    <m/>
    <x v="4"/>
    <x v="2"/>
  </r>
  <r>
    <s v="SO0524"/>
    <s v="PS0003"/>
    <s v="ST0003"/>
    <d v="2021-06-25T00:00:00"/>
    <s v="Sumatera &amp; Kalimantan"/>
    <s v="CREDIT"/>
    <n v="981564100"/>
    <m/>
    <x v="0"/>
    <x v="0"/>
  </r>
  <r>
    <s v="SO0525"/>
    <s v="PS0040"/>
    <s v="ST0003"/>
    <d v="2021-06-26T00:00:00"/>
    <s v="Sumatera &amp; Kalimantan"/>
    <s v="CREDIT"/>
    <n v="574852020"/>
    <m/>
    <x v="0"/>
    <x v="0"/>
  </r>
  <r>
    <s v="SO0526"/>
    <s v="PS0007"/>
    <s v="ST0001"/>
    <d v="2021-06-28T00:00:00"/>
    <s v="Jakarta"/>
    <s v="CREDIT"/>
    <n v="320171360"/>
    <m/>
    <x v="1"/>
    <x v="1"/>
  </r>
  <r>
    <s v="SO0527"/>
    <s v="PS0033"/>
    <s v="ST0005"/>
    <d v="2021-06-28T00:00:00"/>
    <s v="Bali, East &amp; West Nusa Tenggara"/>
    <s v="CASH"/>
    <n v="146022870"/>
    <m/>
    <x v="2"/>
    <x v="2"/>
  </r>
  <r>
    <s v="SO0528"/>
    <s v="PS0041"/>
    <s v="ST0001"/>
    <d v="2021-06-29T00:00:00"/>
    <s v="Jakarta"/>
    <s v="CASH"/>
    <n v="242990250"/>
    <m/>
    <x v="1"/>
    <x v="1"/>
  </r>
  <r>
    <s v="SO0529"/>
    <s v="PS0009"/>
    <s v="ST0003"/>
    <d v="2021-06-30T00:00:00"/>
    <s v="Sumatera &amp; Kalimantan"/>
    <s v="CASH"/>
    <n v="31297500"/>
    <m/>
    <x v="0"/>
    <x v="0"/>
  </r>
  <r>
    <s v="SO0530"/>
    <s v="PS0002"/>
    <s v="ST0002"/>
    <d v="2021-07-01T00:00:00"/>
    <s v="Java"/>
    <s v="CREDIT"/>
    <n v="597542290"/>
    <m/>
    <x v="3"/>
    <x v="0"/>
  </r>
  <r>
    <s v="SO0531"/>
    <s v="PS0027"/>
    <s v="ST0004"/>
    <d v="2021-07-03T00:00:00"/>
    <s v="Sulawesi, Maluku, North Maluku"/>
    <s v="CREDIT"/>
    <n v="309955260"/>
    <m/>
    <x v="4"/>
    <x v="2"/>
  </r>
  <r>
    <s v="SO0532"/>
    <s v="PS0009"/>
    <s v="ST0003"/>
    <d v="2021-07-04T00:00:00"/>
    <s v="Sumatera &amp; Kalimantan"/>
    <s v="CASH"/>
    <n v="189428740"/>
    <s v="The product is unavailable from the vendor or there has been a product replacement"/>
    <x v="0"/>
    <x v="0"/>
  </r>
  <r>
    <s v="SO0533"/>
    <s v="PS0035"/>
    <s v="ST0004"/>
    <d v="2021-07-05T00:00:00"/>
    <s v="Sulawesi, Maluku, North Maluku"/>
    <s v="CASH"/>
    <n v="82668250"/>
    <m/>
    <x v="4"/>
    <x v="2"/>
  </r>
  <r>
    <s v="SO0534"/>
    <s v="PS0016"/>
    <s v="ST0003"/>
    <d v="2021-07-05T00:00:00"/>
    <s v="Sumatera &amp; Kalimantan"/>
    <s v="CASH"/>
    <n v="27198960"/>
    <m/>
    <x v="0"/>
    <x v="0"/>
  </r>
  <r>
    <s v="SO0535"/>
    <s v="PS0008"/>
    <s v="ST0004"/>
    <d v="2021-07-05T00:00:00"/>
    <s v="Sulawesi, Maluku, North Maluku"/>
    <s v="CASH"/>
    <n v="207230000"/>
    <m/>
    <x v="4"/>
    <x v="2"/>
  </r>
  <r>
    <s v="SO0536"/>
    <s v="PS0008"/>
    <s v="ST0004"/>
    <d v="2021-07-06T00:00:00"/>
    <s v="Sulawesi, Maluku, North Maluku"/>
    <s v="CREDIT"/>
    <n v="455817130"/>
    <m/>
    <x v="4"/>
    <x v="2"/>
  </r>
  <r>
    <s v="SO0537"/>
    <s v="PS0040"/>
    <s v="ST0003"/>
    <d v="2021-07-08T00:00:00"/>
    <s v="Sumatera &amp; Kalimantan"/>
    <s v="CASH"/>
    <n v="70308230"/>
    <m/>
    <x v="0"/>
    <x v="0"/>
  </r>
  <r>
    <s v="SO0538"/>
    <s v="PS0013"/>
    <s v="ST0001"/>
    <d v="2021-07-09T00:00:00"/>
    <s v="Jakarta"/>
    <s v="CASH"/>
    <n v="24569074"/>
    <m/>
    <x v="1"/>
    <x v="1"/>
  </r>
  <r>
    <s v="SO0539"/>
    <s v="PS0035"/>
    <s v="ST0004"/>
    <d v="2021-07-10T00:00:00"/>
    <s v="Sulawesi, Maluku, North Maluku"/>
    <s v="CASH"/>
    <n v="36039010"/>
    <s v="The transaction agreement has undergone changes"/>
    <x v="4"/>
    <x v="2"/>
  </r>
  <r>
    <s v="SO0540"/>
    <s v="PS0043"/>
    <s v="ST0004"/>
    <d v="2021-07-10T00:00:00"/>
    <s v="Sulawesi, Maluku, North Maluku"/>
    <s v="CREDIT"/>
    <n v="319158560"/>
    <m/>
    <x v="4"/>
    <x v="2"/>
  </r>
  <r>
    <s v="SO0541"/>
    <s v="PS0022"/>
    <s v="ST0004"/>
    <d v="2021-07-15T00:00:00"/>
    <s v="Sulawesi, Maluku, North Maluku"/>
    <s v="CREDIT"/>
    <n v="692599490"/>
    <m/>
    <x v="4"/>
    <x v="2"/>
  </r>
  <r>
    <s v="SO0542"/>
    <s v="PS0031"/>
    <s v="ST0002"/>
    <d v="2021-07-17T00:00:00"/>
    <s v="Java"/>
    <s v="CREDIT"/>
    <n v="989487270"/>
    <m/>
    <x v="3"/>
    <x v="0"/>
  </r>
  <r>
    <s v="SO0543"/>
    <s v="PS0047"/>
    <s v="ST0001"/>
    <d v="2021-07-17T00:00:00"/>
    <s v="Jakarta"/>
    <s v="CASH"/>
    <n v="121244770"/>
    <m/>
    <x v="1"/>
    <x v="1"/>
  </r>
  <r>
    <s v="SO0544"/>
    <s v="PS0044"/>
    <s v="ST0004"/>
    <d v="2021-07-19T00:00:00"/>
    <s v="Sulawesi, Maluku, North Maluku"/>
    <s v="CREDIT"/>
    <n v="338781560"/>
    <m/>
    <x v="4"/>
    <x v="2"/>
  </r>
  <r>
    <s v="SO0545"/>
    <s v="PS0023"/>
    <s v="ST0003"/>
    <d v="2021-07-19T00:00:00"/>
    <s v="Sumatera &amp; Kalimantan"/>
    <s v="CASH"/>
    <n v="160186460"/>
    <m/>
    <x v="0"/>
    <x v="0"/>
  </r>
  <r>
    <s v="SO0546"/>
    <s v="PS0032"/>
    <s v="ST0004"/>
    <d v="2021-07-20T00:00:00"/>
    <s v="Sulawesi, Maluku, North Maluku"/>
    <s v="CASH"/>
    <n v="100156980"/>
    <m/>
    <x v="4"/>
    <x v="2"/>
  </r>
  <r>
    <s v="SO0547"/>
    <s v="PS0034"/>
    <s v="ST0001"/>
    <d v="2021-07-22T00:00:00"/>
    <s v="Jakarta"/>
    <s v="CASH"/>
    <n v="27202850"/>
    <s v="The transaction agreement has undergone changes"/>
    <x v="1"/>
    <x v="1"/>
  </r>
  <r>
    <s v="SO0548"/>
    <s v="PS0039"/>
    <s v="ST0003"/>
    <d v="2021-07-25T00:00:00"/>
    <s v="Sumatera &amp; Kalimantan"/>
    <s v="CREDIT"/>
    <n v="495578300"/>
    <m/>
    <x v="0"/>
    <x v="0"/>
  </r>
  <r>
    <s v="SO0549"/>
    <s v="PS0027"/>
    <s v="ST0004"/>
    <d v="2021-07-25T00:00:00"/>
    <s v="Sulawesi, Maluku, North Maluku"/>
    <s v="CASH"/>
    <n v="174592080"/>
    <m/>
    <x v="4"/>
    <x v="2"/>
  </r>
  <r>
    <s v="SO0550"/>
    <s v="PS0002"/>
    <s v="ST0002"/>
    <d v="2021-07-27T00:00:00"/>
    <s v="Java"/>
    <s v="CASH"/>
    <n v="138945100"/>
    <m/>
    <x v="3"/>
    <x v="0"/>
  </r>
  <r>
    <s v="SO0551"/>
    <s v="PS0016"/>
    <s v="ST0003"/>
    <d v="2021-07-27T00:00:00"/>
    <s v="Sumatera &amp; Kalimantan"/>
    <s v="CASH"/>
    <n v="31479270"/>
    <m/>
    <x v="0"/>
    <x v="0"/>
  </r>
  <r>
    <s v="SO0552"/>
    <s v="PS0029"/>
    <s v="ST0004"/>
    <d v="2021-07-27T00:00:00"/>
    <s v="Sulawesi, Maluku, North Maluku"/>
    <s v="CREDIT"/>
    <n v="312272180"/>
    <s v="The transaction agreement has undergone changes"/>
    <x v="4"/>
    <x v="2"/>
  </r>
  <r>
    <s v="SO0553"/>
    <s v="PS0034"/>
    <s v="ST0001"/>
    <d v="2021-07-29T00:00:00"/>
    <s v="Jakarta"/>
    <s v="CASH"/>
    <n v="10261610"/>
    <m/>
    <x v="1"/>
    <x v="1"/>
  </r>
  <r>
    <s v="SO0554"/>
    <s v="PS0034"/>
    <s v="ST0001"/>
    <d v="2021-07-29T00:00:00"/>
    <s v="Jakarta"/>
    <s v="CASH"/>
    <n v="37977030"/>
    <m/>
    <x v="1"/>
    <x v="1"/>
  </r>
  <r>
    <s v="SO0555"/>
    <s v="PS0007"/>
    <s v="ST0001"/>
    <d v="2021-07-30T00:00:00"/>
    <s v="Jakarta"/>
    <s v="CREDIT"/>
    <n v="323808100"/>
    <m/>
    <x v="1"/>
    <x v="1"/>
  </r>
  <r>
    <s v="SO0556"/>
    <s v="PS0046"/>
    <s v="ST0003"/>
    <d v="2021-07-30T00:00:00"/>
    <s v="Sumatera &amp; Kalimantan"/>
    <s v="CASH"/>
    <n v="215517950"/>
    <m/>
    <x v="0"/>
    <x v="0"/>
  </r>
  <r>
    <s v="SO0557"/>
    <s v="PS0045"/>
    <s v="ST0005"/>
    <d v="2021-08-02T00:00:00"/>
    <s v="Bali, East &amp; West Nusa Tenggara"/>
    <s v="CASH"/>
    <n v="79064950"/>
    <m/>
    <x v="2"/>
    <x v="2"/>
  </r>
  <r>
    <s v="SO0558"/>
    <s v="PS0029"/>
    <s v="ST0004"/>
    <d v="2021-08-02T00:00:00"/>
    <s v="Sulawesi, Maluku, North Maluku"/>
    <s v="CASH"/>
    <n v="38832924"/>
    <m/>
    <x v="4"/>
    <x v="2"/>
  </r>
  <r>
    <s v="SO0559"/>
    <s v="PS0024"/>
    <s v="ST0001"/>
    <d v="2021-08-02T00:00:00"/>
    <s v="Jakarta"/>
    <s v="CASH"/>
    <n v="36748380"/>
    <m/>
    <x v="1"/>
    <x v="1"/>
  </r>
  <r>
    <s v="SO0560"/>
    <s v="PS0025"/>
    <s v="ST0003"/>
    <d v="2021-08-04T00:00:00"/>
    <s v="Sumatera &amp; Kalimantan"/>
    <s v="CASH"/>
    <n v="125845600"/>
    <m/>
    <x v="0"/>
    <x v="0"/>
  </r>
  <r>
    <s v="SO0561"/>
    <s v="PS0039"/>
    <s v="ST0003"/>
    <d v="2021-08-05T00:00:00"/>
    <s v="Sumatera &amp; Kalimantan"/>
    <s v="CASH"/>
    <n v="148364970"/>
    <m/>
    <x v="0"/>
    <x v="0"/>
  </r>
  <r>
    <s v="SO0562"/>
    <s v="PS0050"/>
    <s v="ST0004"/>
    <d v="2021-08-05T00:00:00"/>
    <s v="Sulawesi, Maluku, North Maluku"/>
    <s v="CASH"/>
    <n v="50237520"/>
    <m/>
    <x v="4"/>
    <x v="2"/>
  </r>
  <r>
    <s v="SO0563"/>
    <s v="PS0039"/>
    <s v="ST0003"/>
    <d v="2021-08-05T00:00:00"/>
    <s v="Sumatera &amp; Kalimantan"/>
    <s v="CREDIT"/>
    <n v="706752360"/>
    <s v="The transaction agreement has undergone changes"/>
    <x v="0"/>
    <x v="0"/>
  </r>
  <r>
    <s v="SO0564"/>
    <s v="PS0031"/>
    <s v="ST0002"/>
    <d v="2021-08-05T00:00:00"/>
    <s v="Java"/>
    <s v="CREDIT"/>
    <n v="782646120"/>
    <s v="The transaction agreement has undergone changes"/>
    <x v="3"/>
    <x v="0"/>
  </r>
  <r>
    <s v="SO0565"/>
    <s v="PS0043"/>
    <s v="ST0004"/>
    <d v="2021-08-06T00:00:00"/>
    <s v="Sulawesi, Maluku, North Maluku"/>
    <s v="CREDIT"/>
    <n v="298741830"/>
    <m/>
    <x v="4"/>
    <x v="2"/>
  </r>
  <r>
    <s v="SO0566"/>
    <s v="PS0034"/>
    <s v="ST0001"/>
    <d v="2021-08-07T00:00:00"/>
    <s v="Jakarta"/>
    <s v="CASH"/>
    <n v="45604410"/>
    <m/>
    <x v="1"/>
    <x v="1"/>
  </r>
  <r>
    <s v="SO0567"/>
    <s v="PS0004"/>
    <s v="ST0001"/>
    <d v="2021-08-07T00:00:00"/>
    <s v="Jakarta"/>
    <s v="CREDIT"/>
    <n v="769614390"/>
    <m/>
    <x v="1"/>
    <x v="1"/>
  </r>
  <r>
    <s v="SO0568"/>
    <s v="PS0018"/>
    <s v="ST0002"/>
    <d v="2021-08-07T00:00:00"/>
    <s v="Java"/>
    <s v="CASH"/>
    <n v="28001340"/>
    <s v="The transaction agreement has undergone changes"/>
    <x v="3"/>
    <x v="0"/>
  </r>
  <r>
    <s v="SO0569"/>
    <s v="PS0033"/>
    <s v="ST0005"/>
    <d v="2021-08-09T00:00:00"/>
    <s v="Bali, East &amp; West Nusa Tenggara"/>
    <s v="CASH"/>
    <n v="71586250"/>
    <m/>
    <x v="2"/>
    <x v="2"/>
  </r>
  <r>
    <s v="SO0570"/>
    <s v="PS0034"/>
    <s v="ST0001"/>
    <d v="2021-08-10T00:00:00"/>
    <s v="Jakarta"/>
    <s v="CREDIT"/>
    <n v="766102390"/>
    <m/>
    <x v="1"/>
    <x v="1"/>
  </r>
  <r>
    <s v="SO0571"/>
    <s v="PS0022"/>
    <s v="ST0004"/>
    <d v="2021-08-10T00:00:00"/>
    <s v="Sulawesi, Maluku, North Maluku"/>
    <s v="CREDIT"/>
    <n v="237471230"/>
    <m/>
    <x v="4"/>
    <x v="2"/>
  </r>
  <r>
    <s v="SO0572"/>
    <s v="PS0032"/>
    <s v="ST0004"/>
    <d v="2021-08-11T00:00:00"/>
    <s v="Sulawesi, Maluku, North Maluku"/>
    <s v="CASH"/>
    <n v="28464870"/>
    <m/>
    <x v="4"/>
    <x v="2"/>
  </r>
  <r>
    <s v="SO0573"/>
    <s v="PS0012"/>
    <s v="ST0003"/>
    <d v="2021-08-11T00:00:00"/>
    <s v="Sumatera &amp; Kalimantan"/>
    <s v="CREDIT"/>
    <n v="584621160"/>
    <m/>
    <x v="0"/>
    <x v="0"/>
  </r>
  <r>
    <s v="SO0574"/>
    <s v="PS0041"/>
    <s v="ST0001"/>
    <d v="2021-08-12T00:00:00"/>
    <s v="Jakarta"/>
    <s v="CREDIT"/>
    <n v="322981730"/>
    <s v="The product is unavailable from the vendor or there has been a product replacement"/>
    <x v="1"/>
    <x v="1"/>
  </r>
  <r>
    <s v="SO0575"/>
    <s v="PS0037"/>
    <s v="ST0002"/>
    <d v="2021-08-13T00:00:00"/>
    <s v="Java"/>
    <s v="CASH"/>
    <n v="73200000"/>
    <m/>
    <x v="3"/>
    <x v="0"/>
  </r>
  <r>
    <s v="SO0576"/>
    <s v="PS0026"/>
    <s v="ST0004"/>
    <d v="2021-08-16T00:00:00"/>
    <s v="Sulawesi, Maluku, North Maluku"/>
    <s v="CASH"/>
    <n v="66637450"/>
    <m/>
    <x v="4"/>
    <x v="2"/>
  </r>
  <r>
    <s v="SO0577"/>
    <s v="PS0044"/>
    <s v="ST0004"/>
    <d v="2021-08-18T00:00:00"/>
    <s v="Sulawesi, Maluku, North Maluku"/>
    <s v="CREDIT"/>
    <n v="643499940"/>
    <m/>
    <x v="4"/>
    <x v="2"/>
  </r>
  <r>
    <s v="SO0578"/>
    <s v="PS0012"/>
    <s v="ST0003"/>
    <d v="2021-08-19T00:00:00"/>
    <s v="Sumatera &amp; Kalimantan"/>
    <s v="CREDIT"/>
    <n v="381646662"/>
    <m/>
    <x v="0"/>
    <x v="0"/>
  </r>
  <r>
    <s v="SO0579"/>
    <s v="PS0046"/>
    <s v="ST0003"/>
    <d v="2021-08-20T00:00:00"/>
    <s v="Sumatera &amp; Kalimantan"/>
    <s v="CREDIT"/>
    <n v="436417610"/>
    <s v="The product is unavailable from the vendor or there has been a product replacement"/>
    <x v="0"/>
    <x v="0"/>
  </r>
  <r>
    <s v="SO0580"/>
    <s v="PS0020"/>
    <s v="ST0004"/>
    <d v="2021-08-21T00:00:00"/>
    <s v="Sulawesi, Maluku, North Maluku"/>
    <s v="CASH"/>
    <n v="12236940"/>
    <m/>
    <x v="4"/>
    <x v="2"/>
  </r>
  <r>
    <s v="SO0581"/>
    <s v="PS0041"/>
    <s v="ST0001"/>
    <d v="2021-08-21T00:00:00"/>
    <s v="Jakarta"/>
    <s v="CASH"/>
    <n v="32556153"/>
    <m/>
    <x v="1"/>
    <x v="1"/>
  </r>
  <r>
    <s v="SO0582"/>
    <s v="PS0021"/>
    <s v="ST0001"/>
    <d v="2021-08-24T00:00:00"/>
    <s v="Jakarta"/>
    <s v="CASH"/>
    <n v="223239010"/>
    <m/>
    <x v="1"/>
    <x v="1"/>
  </r>
  <r>
    <s v="SO0583"/>
    <s v="PS0037"/>
    <s v="ST0002"/>
    <d v="2021-08-24T00:00:00"/>
    <s v="Java"/>
    <s v="CASH"/>
    <n v="31888080.000000004"/>
    <m/>
    <x v="3"/>
    <x v="0"/>
  </r>
  <r>
    <s v="SO0584"/>
    <s v="PS0037"/>
    <s v="ST0002"/>
    <d v="2021-08-24T00:00:00"/>
    <s v="Java"/>
    <s v="CASH"/>
    <n v="12786150"/>
    <m/>
    <x v="3"/>
    <x v="0"/>
  </r>
  <r>
    <s v="SO0585"/>
    <s v="PS0028"/>
    <s v="ST0005"/>
    <d v="2021-08-26T00:00:00"/>
    <s v="Bali, East &amp; West Nusa Tenggara"/>
    <s v="CASH"/>
    <n v="119694800"/>
    <m/>
    <x v="2"/>
    <x v="2"/>
  </r>
  <r>
    <s v="SO0586"/>
    <s v="PS0008"/>
    <s v="ST0004"/>
    <d v="2021-08-26T00:00:00"/>
    <s v="Sulawesi, Maluku, North Maluku"/>
    <s v="CASH"/>
    <n v="16897440"/>
    <m/>
    <x v="4"/>
    <x v="2"/>
  </r>
  <r>
    <s v="SO0587"/>
    <s v="PS0008"/>
    <s v="ST0004"/>
    <d v="2021-08-26T00:00:00"/>
    <s v="Sulawesi, Maluku, North Maluku"/>
    <s v="CREDIT"/>
    <n v="263493360"/>
    <s v="Partner Store canceled the order"/>
    <x v="4"/>
    <x v="2"/>
  </r>
  <r>
    <s v="SO0588"/>
    <s v="PS0009"/>
    <s v="ST0003"/>
    <d v="2021-08-28T00:00:00"/>
    <s v="Sumatera &amp; Kalimantan"/>
    <s v="CASH"/>
    <n v="141790620"/>
    <m/>
    <x v="0"/>
    <x v="0"/>
  </r>
  <r>
    <s v="SO0589"/>
    <s v="PS0049"/>
    <s v="ST0004"/>
    <d v="2021-08-29T00:00:00"/>
    <s v="Sulawesi, Maluku, North Maluku"/>
    <s v="CASH"/>
    <n v="73889380"/>
    <s v="The product is unavailable from the vendor or there has been a product replacement"/>
    <x v="4"/>
    <x v="2"/>
  </r>
  <r>
    <s v="SO0590"/>
    <s v="PS0036"/>
    <s v="ST0005"/>
    <d v="2021-08-31T00:00:00"/>
    <s v="Bali, East &amp; West Nusa Tenggara"/>
    <s v="CASH"/>
    <n v="96615016"/>
    <s v="The product is unavailable from the vendor or there has been a product replacement"/>
    <x v="2"/>
    <x v="2"/>
  </r>
  <r>
    <s v="SO0591"/>
    <s v="PS0016"/>
    <s v="ST0003"/>
    <d v="2021-09-05T00:00:00"/>
    <s v="Sumatera &amp; Kalimantan"/>
    <s v="CASH"/>
    <n v="17347000"/>
    <m/>
    <x v="0"/>
    <x v="0"/>
  </r>
  <r>
    <s v="SO0592"/>
    <s v="PS0012"/>
    <s v="ST0003"/>
    <d v="2021-09-05T00:00:00"/>
    <s v="Sumatera &amp; Kalimantan"/>
    <s v="CREDIT"/>
    <n v="268924890"/>
    <m/>
    <x v="0"/>
    <x v="0"/>
  </r>
  <r>
    <s v="SO0593"/>
    <s v="PS0027"/>
    <s v="ST0004"/>
    <d v="2021-09-07T00:00:00"/>
    <s v="Sulawesi, Maluku, North Maluku"/>
    <s v="CASH"/>
    <n v="65189950"/>
    <m/>
    <x v="4"/>
    <x v="2"/>
  </r>
  <r>
    <s v="SO0594"/>
    <s v="PS0027"/>
    <s v="ST0004"/>
    <d v="2021-09-07T00:00:00"/>
    <s v="Sulawesi, Maluku, North Maluku"/>
    <s v="CASH"/>
    <n v="28053690"/>
    <s v="Partner Store canceled the order"/>
    <x v="4"/>
    <x v="2"/>
  </r>
  <r>
    <s v="SO0595"/>
    <s v="PS0041"/>
    <s v="ST0001"/>
    <d v="2021-09-09T00:00:00"/>
    <s v="Jakarta"/>
    <s v="CASH"/>
    <n v="152288840"/>
    <s v="The product is unavailable from the vendor or there has been a product replacement"/>
    <x v="1"/>
    <x v="1"/>
  </r>
  <r>
    <s v="SO0596"/>
    <s v="PS0031"/>
    <s v="ST0002"/>
    <d v="2021-09-12T00:00:00"/>
    <s v="Java"/>
    <s v="CREDIT"/>
    <n v="753146848"/>
    <m/>
    <x v="3"/>
    <x v="0"/>
  </r>
  <r>
    <s v="SO0597"/>
    <s v="PS0037"/>
    <s v="ST0002"/>
    <d v="2021-09-12T00:00:00"/>
    <s v="Java"/>
    <s v="CREDIT"/>
    <n v="475476370"/>
    <m/>
    <x v="3"/>
    <x v="0"/>
  </r>
  <r>
    <s v="SO0598"/>
    <s v="PS0003"/>
    <s v="ST0003"/>
    <d v="2021-09-16T00:00:00"/>
    <s v="Sumatera &amp; Kalimantan"/>
    <s v="CREDIT"/>
    <n v="906069320"/>
    <s v="The transaction agreement has undergone changes"/>
    <x v="0"/>
    <x v="0"/>
  </r>
  <r>
    <s v="SO0599"/>
    <s v="PS0028"/>
    <s v="ST0005"/>
    <d v="2021-09-19T00:00:00"/>
    <s v="Bali, East &amp; West Nusa Tenggara"/>
    <s v="CREDIT"/>
    <n v="774261840"/>
    <m/>
    <x v="2"/>
    <x v="2"/>
  </r>
  <r>
    <s v="SO0600"/>
    <s v="PS0018"/>
    <s v="ST0002"/>
    <d v="2021-09-23T00:00:00"/>
    <s v="Java"/>
    <s v="CASH"/>
    <n v="32892530"/>
    <m/>
    <x v="3"/>
    <x v="0"/>
  </r>
  <r>
    <s v="SO0601"/>
    <s v="PS0023"/>
    <s v="ST0003"/>
    <d v="2021-09-23T00:00:00"/>
    <s v="Sumatera &amp; Kalimantan"/>
    <s v="CASH"/>
    <n v="50847720"/>
    <m/>
    <x v="0"/>
    <x v="0"/>
  </r>
  <r>
    <s v="SO0602"/>
    <s v="PS0034"/>
    <s v="ST0001"/>
    <d v="2021-09-26T00:00:00"/>
    <s v="Jakarta"/>
    <s v="CASH"/>
    <n v="11959200"/>
    <m/>
    <x v="1"/>
    <x v="1"/>
  </r>
  <r>
    <s v="SO0603"/>
    <s v="PS0019"/>
    <s v="ST0005"/>
    <d v="2021-09-26T00:00:00"/>
    <s v="Bali, East &amp; West Nusa Tenggara"/>
    <s v="CASH"/>
    <n v="187848390"/>
    <m/>
    <x v="2"/>
    <x v="2"/>
  </r>
  <r>
    <s v="SO0604"/>
    <s v="PS0016"/>
    <s v="ST0003"/>
    <d v="2021-10-01T00:00:00"/>
    <s v="Sumatera &amp; Kalimantan"/>
    <s v="CREDIT"/>
    <n v="413246280"/>
    <s v="The product is unavailable from the vendor or there has been a product replacement"/>
    <x v="0"/>
    <x v="0"/>
  </r>
  <r>
    <s v="SO0605"/>
    <s v="PS0020"/>
    <s v="ST0004"/>
    <d v="2021-10-03T00:00:00"/>
    <s v="Sulawesi, Maluku, North Maluku"/>
    <s v="CREDIT"/>
    <n v="289564490"/>
    <m/>
    <x v="4"/>
    <x v="2"/>
  </r>
  <r>
    <s v="SO0606"/>
    <s v="PS0004"/>
    <s v="ST0001"/>
    <d v="2021-10-03T00:00:00"/>
    <s v="Jakarta"/>
    <s v="CASH"/>
    <n v="140355660"/>
    <s v="The product is unavailable from the vendor or there has been a product replacement"/>
    <x v="1"/>
    <x v="1"/>
  </r>
  <r>
    <s v="SO0607"/>
    <s v="PS0043"/>
    <s v="ST0004"/>
    <d v="2021-10-05T00:00:00"/>
    <s v="Sulawesi, Maluku, North Maluku"/>
    <s v="CREDIT"/>
    <n v="697134740"/>
    <m/>
    <x v="4"/>
    <x v="2"/>
  </r>
  <r>
    <s v="SO0608"/>
    <s v="PS0010"/>
    <s v="ST0001"/>
    <d v="2021-10-06T00:00:00"/>
    <s v="Jakarta"/>
    <s v="CREDIT"/>
    <n v="723540090"/>
    <m/>
    <x v="1"/>
    <x v="1"/>
  </r>
  <r>
    <s v="SO0609"/>
    <s v="PS0032"/>
    <s v="ST0004"/>
    <d v="2021-10-06T00:00:00"/>
    <s v="Sulawesi, Maluku, North Maluku"/>
    <s v="CASH"/>
    <n v="204669210"/>
    <m/>
    <x v="4"/>
    <x v="2"/>
  </r>
  <r>
    <s v="SO0610"/>
    <s v="PS0018"/>
    <s v="ST0002"/>
    <d v="2021-10-07T00:00:00"/>
    <s v="Java"/>
    <s v="CASH"/>
    <n v="95288150"/>
    <m/>
    <x v="3"/>
    <x v="0"/>
  </r>
  <r>
    <s v="SO0611"/>
    <s v="PS0045"/>
    <s v="ST0005"/>
    <d v="2021-10-09T00:00:00"/>
    <s v="Bali, East &amp; West Nusa Tenggara"/>
    <s v="CREDIT"/>
    <n v="549704000"/>
    <m/>
    <x v="2"/>
    <x v="2"/>
  </r>
  <r>
    <s v="SO0612"/>
    <s v="PS0016"/>
    <s v="ST0003"/>
    <d v="2021-10-10T00:00:00"/>
    <s v="Sumatera &amp; Kalimantan"/>
    <s v="CASH"/>
    <n v="53232166"/>
    <m/>
    <x v="0"/>
    <x v="0"/>
  </r>
  <r>
    <s v="SO0613"/>
    <s v="PS0021"/>
    <s v="ST0001"/>
    <d v="2021-10-10T00:00:00"/>
    <s v="Jakarta"/>
    <s v="CREDIT"/>
    <n v="620049310"/>
    <m/>
    <x v="1"/>
    <x v="1"/>
  </r>
  <r>
    <s v="SO0614"/>
    <s v="PS0011"/>
    <s v="ST0002"/>
    <d v="2021-10-11T00:00:00"/>
    <s v="Java"/>
    <s v="CASH"/>
    <n v="153844767"/>
    <m/>
    <x v="3"/>
    <x v="0"/>
  </r>
  <r>
    <s v="SO0615"/>
    <s v="PS0024"/>
    <s v="ST0001"/>
    <d v="2021-10-11T00:00:00"/>
    <s v="Jakarta"/>
    <s v="CASH"/>
    <n v="78036900"/>
    <m/>
    <x v="1"/>
    <x v="1"/>
  </r>
  <r>
    <s v="SO0616"/>
    <s v="PS0045"/>
    <s v="ST0005"/>
    <d v="2021-10-12T00:00:00"/>
    <s v="Bali, East &amp; West Nusa Tenggara"/>
    <s v="CASH"/>
    <n v="165172200"/>
    <m/>
    <x v="2"/>
    <x v="2"/>
  </r>
  <r>
    <s v="SO0617"/>
    <s v="PS0050"/>
    <s v="ST0004"/>
    <d v="2021-10-13T00:00:00"/>
    <s v="Sulawesi, Maluku, North Maluku"/>
    <s v="CASH"/>
    <n v="37852500"/>
    <s v="The transaction agreement has undergone changes"/>
    <x v="4"/>
    <x v="2"/>
  </r>
  <r>
    <s v="SO0618"/>
    <s v="PS0036"/>
    <s v="ST0005"/>
    <d v="2021-10-13T00:00:00"/>
    <s v="Bali, East &amp; West Nusa Tenggara"/>
    <s v="CREDIT"/>
    <n v="432394000"/>
    <m/>
    <x v="2"/>
    <x v="2"/>
  </r>
  <r>
    <s v="SO0619"/>
    <s v="PS0045"/>
    <s v="ST0005"/>
    <d v="2021-10-13T00:00:00"/>
    <s v="Bali, East &amp; West Nusa Tenggara"/>
    <s v="CASH"/>
    <n v="21584280"/>
    <s v="Partner Store canceled the order"/>
    <x v="2"/>
    <x v="2"/>
  </r>
  <r>
    <s v="SO0620"/>
    <s v="PS0026"/>
    <s v="ST0004"/>
    <d v="2021-10-14T00:00:00"/>
    <s v="Sulawesi, Maluku, North Maluku"/>
    <s v="CASH"/>
    <n v="30330250"/>
    <m/>
    <x v="4"/>
    <x v="2"/>
  </r>
  <r>
    <s v="SO0621"/>
    <s v="PS0043"/>
    <s v="ST0004"/>
    <d v="2021-10-14T00:00:00"/>
    <s v="Sulawesi, Maluku, North Maluku"/>
    <s v="CASH"/>
    <n v="48241680"/>
    <m/>
    <x v="4"/>
    <x v="2"/>
  </r>
  <r>
    <s v="SO0622"/>
    <s v="PS0040"/>
    <s v="ST0003"/>
    <d v="2021-10-14T00:00:00"/>
    <s v="Sumatera &amp; Kalimantan"/>
    <s v="CASH"/>
    <n v="231435060"/>
    <m/>
    <x v="0"/>
    <x v="0"/>
  </r>
  <r>
    <s v="SO0623"/>
    <s v="PS0027"/>
    <s v="ST0004"/>
    <d v="2021-10-15T00:00:00"/>
    <s v="Sulawesi, Maluku, North Maluku"/>
    <s v="CREDIT"/>
    <n v="334301250"/>
    <m/>
    <x v="4"/>
    <x v="2"/>
  </r>
  <r>
    <s v="SO0624"/>
    <s v="PS0039"/>
    <s v="ST0003"/>
    <d v="2021-10-17T00:00:00"/>
    <s v="Sumatera &amp; Kalimantan"/>
    <s v="CREDIT"/>
    <n v="267482270.00000003"/>
    <m/>
    <x v="0"/>
    <x v="0"/>
  </r>
  <r>
    <s v="SO0625"/>
    <s v="PS0040"/>
    <s v="ST0003"/>
    <d v="2021-10-20T00:00:00"/>
    <s v="Sumatera &amp; Kalimantan"/>
    <s v="CASH"/>
    <n v="170164750"/>
    <m/>
    <x v="0"/>
    <x v="0"/>
  </r>
  <r>
    <s v="SO0626"/>
    <s v="PS0022"/>
    <s v="ST0004"/>
    <d v="2021-10-22T00:00:00"/>
    <s v="Sulawesi, Maluku, North Maluku"/>
    <s v="CREDIT"/>
    <n v="510373780"/>
    <m/>
    <x v="4"/>
    <x v="2"/>
  </r>
  <r>
    <s v="SO0627"/>
    <s v="PS0002"/>
    <s v="ST0002"/>
    <d v="2021-10-24T00:00:00"/>
    <s v="Java"/>
    <s v="CREDIT"/>
    <n v="308202980"/>
    <m/>
    <x v="3"/>
    <x v="0"/>
  </r>
  <r>
    <s v="SO0628"/>
    <s v="PS0039"/>
    <s v="ST0003"/>
    <d v="2021-10-25T00:00:00"/>
    <s v="Sumatera &amp; Kalimantan"/>
    <s v="CREDIT"/>
    <n v="383492980"/>
    <m/>
    <x v="0"/>
    <x v="0"/>
  </r>
  <r>
    <s v="SO0629"/>
    <s v="PS0017"/>
    <s v="ST0001"/>
    <d v="2021-10-29T00:00:00"/>
    <s v="Jakarta"/>
    <s v="CASH"/>
    <n v="237464316"/>
    <m/>
    <x v="1"/>
    <x v="1"/>
  </r>
  <r>
    <s v="SO0630"/>
    <s v="PS0043"/>
    <s v="ST0004"/>
    <d v="2021-10-31T00:00:00"/>
    <s v="Sulawesi, Maluku, North Maluku"/>
    <s v="CASH"/>
    <n v="153748320"/>
    <m/>
    <x v="4"/>
    <x v="2"/>
  </r>
  <r>
    <s v="SO0631"/>
    <s v="PS0036"/>
    <s v="ST0005"/>
    <d v="2021-11-01T00:00:00"/>
    <s v="Bali, East &amp; West Nusa Tenggara"/>
    <s v="CASH"/>
    <n v="185151040"/>
    <m/>
    <x v="2"/>
    <x v="2"/>
  </r>
  <r>
    <s v="SO0632"/>
    <s v="PS0018"/>
    <s v="ST0002"/>
    <d v="2021-11-03T00:00:00"/>
    <s v="Java"/>
    <s v="CREDIT"/>
    <n v="777612460"/>
    <s v="transaction as agreed with the vendor"/>
    <x v="3"/>
    <x v="0"/>
  </r>
  <r>
    <s v="SO0633"/>
    <s v="PS0003"/>
    <s v="ST0003"/>
    <d v="2021-11-04T00:00:00"/>
    <s v="Sumatera &amp; Kalimantan"/>
    <s v="CREDIT"/>
    <n v="847354060"/>
    <m/>
    <x v="0"/>
    <x v="0"/>
  </r>
  <r>
    <s v="SO0634"/>
    <s v="PS0022"/>
    <s v="ST0004"/>
    <d v="2021-11-04T00:00:00"/>
    <s v="Sulawesi, Maluku, North Maluku"/>
    <s v="CASH"/>
    <n v="27190650"/>
    <m/>
    <x v="4"/>
    <x v="2"/>
  </r>
  <r>
    <s v="SO0635"/>
    <s v="PS0001"/>
    <s v="ST0005"/>
    <d v="2021-11-07T00:00:00"/>
    <s v="Bali, East &amp; West Nusa Tenggara"/>
    <s v="CREDIT"/>
    <n v="341345130"/>
    <m/>
    <x v="2"/>
    <x v="2"/>
  </r>
  <r>
    <s v="SO0636"/>
    <s v="PS0029"/>
    <s v="ST0004"/>
    <d v="2021-11-08T00:00:00"/>
    <s v="Sulawesi, Maluku, North Maluku"/>
    <s v="CREDIT"/>
    <n v="299106360"/>
    <m/>
    <x v="4"/>
    <x v="2"/>
  </r>
  <r>
    <s v="SO0637"/>
    <s v="PS0010"/>
    <s v="ST0001"/>
    <d v="2021-11-10T00:00:00"/>
    <s v="Jakarta"/>
    <s v="CASH"/>
    <n v="100862630"/>
    <m/>
    <x v="1"/>
    <x v="1"/>
  </r>
  <r>
    <s v="SO0638"/>
    <s v="PS0036"/>
    <s v="ST0005"/>
    <d v="2021-11-10T00:00:00"/>
    <s v="Bali, East &amp; West Nusa Tenggara"/>
    <s v="CASH"/>
    <n v="61624752"/>
    <s v="The product is unavailable from the vendor or there has been a product replacement"/>
    <x v="2"/>
    <x v="2"/>
  </r>
  <r>
    <s v="SO0639"/>
    <s v="PS0003"/>
    <s v="ST0003"/>
    <d v="2021-11-11T00:00:00"/>
    <s v="Sumatera &amp; Kalimantan"/>
    <s v="CASH"/>
    <n v="160263800"/>
    <m/>
    <x v="0"/>
    <x v="0"/>
  </r>
  <r>
    <s v="SO0640"/>
    <s v="PS0050"/>
    <s v="ST0004"/>
    <d v="2021-11-12T00:00:00"/>
    <s v="Sulawesi, Maluku, North Maluku"/>
    <s v="CREDIT"/>
    <n v="377834240"/>
    <s v="Partner Store canceled the order"/>
    <x v="4"/>
    <x v="2"/>
  </r>
  <r>
    <s v="SO0641"/>
    <s v="PS0037"/>
    <s v="ST0002"/>
    <d v="2021-11-13T00:00:00"/>
    <s v="Java"/>
    <s v="CASH"/>
    <n v="28037600"/>
    <m/>
    <x v="3"/>
    <x v="0"/>
  </r>
  <r>
    <s v="SO0642"/>
    <s v="PS0021"/>
    <s v="ST0001"/>
    <d v="2021-11-13T00:00:00"/>
    <s v="Jakarta"/>
    <s v="CASH"/>
    <n v="24375575"/>
    <m/>
    <x v="1"/>
    <x v="1"/>
  </r>
  <r>
    <s v="SO0643"/>
    <s v="PS0046"/>
    <s v="ST0003"/>
    <d v="2021-11-14T00:00:00"/>
    <s v="Sumatera &amp; Kalimantan"/>
    <s v="CREDIT"/>
    <n v="500863890"/>
    <m/>
    <x v="0"/>
    <x v="0"/>
  </r>
  <r>
    <s v="SO0644"/>
    <s v="PS0017"/>
    <s v="ST0001"/>
    <d v="2021-11-16T00:00:00"/>
    <s v="Jakarta"/>
    <s v="CASH"/>
    <n v="25301920"/>
    <m/>
    <x v="1"/>
    <x v="1"/>
  </r>
  <r>
    <s v="SO0645"/>
    <s v="PS0048"/>
    <s v="ST0003"/>
    <d v="2021-11-17T00:00:00"/>
    <s v="Sumatera &amp; Kalimantan"/>
    <s v="CASH"/>
    <n v="160051710"/>
    <m/>
    <x v="0"/>
    <x v="0"/>
  </r>
  <r>
    <s v="SO0646"/>
    <s v="PS0031"/>
    <s v="ST0002"/>
    <d v="2021-11-17T00:00:00"/>
    <s v="Java"/>
    <s v="CASH"/>
    <n v="192581520"/>
    <s v="The transaction agreement has undergone changes"/>
    <x v="3"/>
    <x v="0"/>
  </r>
  <r>
    <s v="SO0647"/>
    <s v="PS0007"/>
    <s v="ST0001"/>
    <d v="2021-11-17T00:00:00"/>
    <s v="Jakarta"/>
    <s v="CASH"/>
    <n v="13458240"/>
    <s v="Partner Store canceled the order"/>
    <x v="1"/>
    <x v="1"/>
  </r>
  <r>
    <s v="SO0648"/>
    <s v="PS0013"/>
    <s v="ST0001"/>
    <d v="2021-11-18T00:00:00"/>
    <s v="Jakarta"/>
    <s v="CASH"/>
    <n v="133854110"/>
    <m/>
    <x v="1"/>
    <x v="1"/>
  </r>
  <r>
    <s v="SO0649"/>
    <s v="PS0021"/>
    <s v="ST0001"/>
    <d v="2021-11-19T00:00:00"/>
    <s v="Jakarta"/>
    <s v="CREDIT"/>
    <n v="297750470"/>
    <s v="The product is unavailable from the vendor or there has been a product replacement"/>
    <x v="1"/>
    <x v="1"/>
  </r>
  <r>
    <s v="SO0650"/>
    <s v="PS0026"/>
    <s v="ST0004"/>
    <d v="2021-11-21T00:00:00"/>
    <s v="Sulawesi, Maluku, North Maluku"/>
    <s v="CREDIT"/>
    <n v="329445090"/>
    <m/>
    <x v="4"/>
    <x v="2"/>
  </r>
  <r>
    <s v="SO0651"/>
    <s v="PS0017"/>
    <s v="ST0001"/>
    <d v="2021-11-23T00:00:00"/>
    <s v="Jakarta"/>
    <s v="CASH"/>
    <n v="87111010"/>
    <s v="The transaction agreement has undergone changes"/>
    <x v="1"/>
    <x v="1"/>
  </r>
  <r>
    <s v="SO0652"/>
    <s v="PS0050"/>
    <s v="ST0004"/>
    <d v="2021-11-25T00:00:00"/>
    <s v="Sulawesi, Maluku, North Maluku"/>
    <s v="CREDIT"/>
    <n v="596716000"/>
    <s v="The product is unavailable from the vendor or there has been a product replacement"/>
    <x v="4"/>
    <x v="2"/>
  </r>
  <r>
    <s v="SO0653"/>
    <s v="PS0015"/>
    <s v="ST0004"/>
    <d v="2021-11-27T00:00:00"/>
    <s v="Sulawesi, Maluku, North Maluku"/>
    <s v="CREDIT"/>
    <n v="462918120"/>
    <m/>
    <x v="4"/>
    <x v="2"/>
  </r>
  <r>
    <s v="SO0654"/>
    <s v="PS0049"/>
    <s v="ST0004"/>
    <d v="2021-11-27T00:00:00"/>
    <s v="Sulawesi, Maluku, North Maluku"/>
    <s v="CREDIT"/>
    <n v="458407850"/>
    <m/>
    <x v="4"/>
    <x v="2"/>
  </r>
  <r>
    <s v="SO0655"/>
    <s v="PS0014"/>
    <s v="ST0003"/>
    <d v="2021-11-29T00:00:00"/>
    <s v="Sumatera &amp; Kalimantan"/>
    <s v="CREDIT"/>
    <n v="686829600"/>
    <s v="The transaction agreement has undergone changes"/>
    <x v="0"/>
    <x v="0"/>
  </r>
  <r>
    <s v="SO0656"/>
    <s v="PS0009"/>
    <s v="ST0003"/>
    <d v="2021-11-29T00:00:00"/>
    <s v="Sumatera &amp; Kalimantan"/>
    <s v="CASH"/>
    <n v="9306000"/>
    <s v="Partner Store canceled the order"/>
    <x v="0"/>
    <x v="0"/>
  </r>
  <r>
    <s v="SO0657"/>
    <s v="PS0031"/>
    <s v="ST0002"/>
    <d v="2021-11-30T00:00:00"/>
    <s v="Java"/>
    <s v="CREDIT"/>
    <n v="507346350"/>
    <m/>
    <x v="3"/>
    <x v="0"/>
  </r>
  <r>
    <s v="SO0658"/>
    <s v="PS0020"/>
    <s v="ST0004"/>
    <d v="2021-11-30T00:00:00"/>
    <s v="Sulawesi, Maluku, North Maluku"/>
    <s v="CASH"/>
    <n v="131293400"/>
    <s v="The product is unavailable from the vendor or there has been a product replacement"/>
    <x v="4"/>
    <x v="2"/>
  </r>
  <r>
    <s v="SO0659"/>
    <s v="PS0010"/>
    <s v="ST0001"/>
    <d v="2021-12-01T00:00:00"/>
    <s v="Jakarta"/>
    <s v="CASH"/>
    <n v="52314090"/>
    <s v="The transaction agreement has undergone changes"/>
    <x v="1"/>
    <x v="1"/>
  </r>
  <r>
    <s v="SO0660"/>
    <s v="PS0029"/>
    <s v="ST0004"/>
    <d v="2021-12-02T00:00:00"/>
    <s v="Sulawesi, Maluku, North Maluku"/>
    <s v="CASH"/>
    <n v="202870110"/>
    <m/>
    <x v="4"/>
    <x v="2"/>
  </r>
  <r>
    <s v="SO0661"/>
    <s v="PS0009"/>
    <s v="ST0003"/>
    <d v="2021-12-02T00:00:00"/>
    <s v="Sumatera &amp; Kalimantan"/>
    <s v="CREDIT"/>
    <n v="1094558090"/>
    <s v="Partner Store canceled the order"/>
    <x v="0"/>
    <x v="0"/>
  </r>
  <r>
    <s v="SO0662"/>
    <s v="PS0026"/>
    <s v="ST0004"/>
    <d v="2021-12-03T00:00:00"/>
    <s v="Sulawesi, Maluku, North Maluku"/>
    <s v="CREDIT"/>
    <n v="690046750"/>
    <s v="transaction as agreed with the vendor"/>
    <x v="4"/>
    <x v="2"/>
  </r>
  <r>
    <s v="SO0663"/>
    <s v="PS0050"/>
    <s v="ST0004"/>
    <d v="2021-12-03T00:00:00"/>
    <s v="Sulawesi, Maluku, North Maluku"/>
    <s v="CREDIT"/>
    <n v="303438540"/>
    <m/>
    <x v="4"/>
    <x v="2"/>
  </r>
  <r>
    <s v="SO0664"/>
    <s v="PS0021"/>
    <s v="ST0001"/>
    <d v="2021-12-03T00:00:00"/>
    <s v="Jakarta"/>
    <s v="CASH"/>
    <n v="100126350"/>
    <m/>
    <x v="1"/>
    <x v="1"/>
  </r>
  <r>
    <s v="SO0665"/>
    <s v="PS0006"/>
    <s v="ST0003"/>
    <d v="2021-12-07T00:00:00"/>
    <s v="Sumatera &amp; Kalimantan"/>
    <s v="CREDIT"/>
    <n v="439462920"/>
    <s v="The transaction agreement has undergone changes"/>
    <x v="0"/>
    <x v="0"/>
  </r>
  <r>
    <s v="SO0666"/>
    <s v="PS0045"/>
    <s v="ST0005"/>
    <d v="2021-12-10T00:00:00"/>
    <s v="Bali, East &amp; West Nusa Tenggara"/>
    <s v="CREDIT"/>
    <n v="398362130"/>
    <m/>
    <x v="2"/>
    <x v="2"/>
  </r>
  <r>
    <s v="SO0667"/>
    <s v="PS0022"/>
    <s v="ST0004"/>
    <d v="2021-12-11T00:00:00"/>
    <s v="Sulawesi, Maluku, North Maluku"/>
    <s v="CASH"/>
    <n v="30596070"/>
    <m/>
    <x v="4"/>
    <x v="2"/>
  </r>
  <r>
    <s v="SO0668"/>
    <s v="PS0030"/>
    <s v="ST0004"/>
    <d v="2021-12-11T00:00:00"/>
    <s v="Sulawesi, Maluku, North Maluku"/>
    <s v="CASH"/>
    <n v="162644450"/>
    <s v="The product is unavailable from the vendor or there has been a product replacement"/>
    <x v="4"/>
    <x v="2"/>
  </r>
  <r>
    <s v="SO0669"/>
    <s v="PS0030"/>
    <s v="ST0004"/>
    <d v="2021-12-11T00:00:00"/>
    <s v="Sulawesi, Maluku, North Maluku"/>
    <s v="CREDIT"/>
    <n v="504769140"/>
    <m/>
    <x v="4"/>
    <x v="2"/>
  </r>
  <r>
    <s v="SO0670"/>
    <s v="PS0024"/>
    <s v="ST0001"/>
    <d v="2021-12-13T00:00:00"/>
    <s v="Jakarta"/>
    <s v="CASH"/>
    <n v="24349350"/>
    <m/>
    <x v="1"/>
    <x v="1"/>
  </r>
  <r>
    <s v="SO0671"/>
    <s v="PS0014"/>
    <s v="ST0003"/>
    <d v="2021-12-14T00:00:00"/>
    <s v="Sumatera &amp; Kalimantan"/>
    <s v="CREDIT"/>
    <n v="369354780"/>
    <s v="The product is unavailable from the vendor or there has been a product replacement"/>
    <x v="0"/>
    <x v="0"/>
  </r>
  <r>
    <s v="SO0672"/>
    <s v="PS0019"/>
    <s v="ST0005"/>
    <d v="2021-12-15T00:00:00"/>
    <s v="Bali, East &amp; West Nusa Tenggara"/>
    <s v="CREDIT"/>
    <n v="383303200"/>
    <m/>
    <x v="2"/>
    <x v="2"/>
  </r>
  <r>
    <s v="SO0673"/>
    <s v="PS0001"/>
    <s v="ST0005"/>
    <d v="2021-12-16T00:00:00"/>
    <s v="Bali, East &amp; West Nusa Tenggara"/>
    <s v="CREDIT"/>
    <n v="327957210"/>
    <m/>
    <x v="2"/>
    <x v="2"/>
  </r>
  <r>
    <s v="SO0674"/>
    <s v="PS0043"/>
    <s v="ST0004"/>
    <d v="2021-12-17T00:00:00"/>
    <s v="Sulawesi, Maluku, North Maluku"/>
    <s v="CASH"/>
    <n v="11643870"/>
    <m/>
    <x v="4"/>
    <x v="2"/>
  </r>
  <r>
    <s v="SO0675"/>
    <s v="PS0042"/>
    <s v="ST0002"/>
    <d v="2021-12-21T00:00:00"/>
    <s v="Java"/>
    <s v="CASH"/>
    <n v="115853690"/>
    <m/>
    <x v="3"/>
    <x v="0"/>
  </r>
  <r>
    <s v="SO0676"/>
    <s v="PS0041"/>
    <s v="ST0001"/>
    <d v="2021-12-21T00:00:00"/>
    <s v="Jakarta"/>
    <s v="CREDIT"/>
    <n v="464090200"/>
    <s v="Partner Store canceled the order"/>
    <x v="1"/>
    <x v="1"/>
  </r>
  <r>
    <s v="SO0677"/>
    <s v="PS0022"/>
    <s v="ST0004"/>
    <d v="2021-12-22T00:00:00"/>
    <s v="Sulawesi, Maluku, North Maluku"/>
    <s v="CASH"/>
    <n v="110762670"/>
    <m/>
    <x v="4"/>
    <x v="2"/>
  </r>
  <r>
    <s v="SO0678"/>
    <s v="PS0009"/>
    <s v="ST0003"/>
    <d v="2021-12-26T00:00:00"/>
    <s v="Sumatera &amp; Kalimantan"/>
    <s v="CREDIT"/>
    <n v="592193270"/>
    <s v="The product is unavailable from the vendor or there has been a product replacement"/>
    <x v="0"/>
    <x v="0"/>
  </r>
  <r>
    <s v="SO0679"/>
    <s v="PS0032"/>
    <s v="ST0004"/>
    <d v="2021-12-28T00:00:00"/>
    <s v="Sulawesi, Maluku, North Maluku"/>
    <s v="CREDIT"/>
    <n v="465075580"/>
    <s v="Partner Store canceled the order"/>
    <x v="4"/>
    <x v="2"/>
  </r>
  <r>
    <s v="SO0680"/>
    <s v="PS0012"/>
    <s v="ST0003"/>
    <d v="2021-12-29T00:00:00"/>
    <s v="Sumatera &amp; Kalimantan"/>
    <s v="CASH"/>
    <n v="116135652"/>
    <s v="The transaction agreement has undergone changes"/>
    <x v="0"/>
    <x v="0"/>
  </r>
  <r>
    <s v="SO0681"/>
    <s v="PS0031"/>
    <s v="ST0002"/>
    <d v="2021-12-31T00:00:00"/>
    <s v="Java"/>
    <s v="CREDIT"/>
    <n v="264912970.00000003"/>
    <s v="The transaction agreement has undergone changes"/>
    <x v="3"/>
    <x v="0"/>
  </r>
  <r>
    <s v="SO0682"/>
    <s v="PS0049"/>
    <s v="ST0004"/>
    <d v="2022-01-01T00:00:00"/>
    <s v="Sulawesi, Maluku, North Maluku"/>
    <s v="CASH"/>
    <n v="178944450"/>
    <s v="The transaction agreement has undergone changes"/>
    <x v="4"/>
    <x v="2"/>
  </r>
  <r>
    <s v="SO0683"/>
    <s v="PS0040"/>
    <s v="ST0003"/>
    <d v="2022-01-01T00:00:00"/>
    <s v="Sumatera &amp; Kalimantan"/>
    <s v="CASH"/>
    <n v="33426250"/>
    <m/>
    <x v="0"/>
    <x v="0"/>
  </r>
  <r>
    <s v="SO0684"/>
    <s v="PS0027"/>
    <s v="ST0004"/>
    <d v="2022-01-02T00:00:00"/>
    <s v="Sulawesi, Maluku, North Maluku"/>
    <s v="CREDIT"/>
    <n v="346950589"/>
    <s v="Partner Store canceled the order"/>
    <x v="4"/>
    <x v="2"/>
  </r>
  <r>
    <s v="SO0685"/>
    <s v="PS0042"/>
    <s v="ST0002"/>
    <d v="2022-01-02T00:00:00"/>
    <s v="Java"/>
    <s v="CREDIT"/>
    <n v="1106694770"/>
    <s v="transaction as agreed with the vendor"/>
    <x v="3"/>
    <x v="0"/>
  </r>
  <r>
    <s v="SO0686"/>
    <s v="PS0018"/>
    <s v="ST0002"/>
    <d v="2022-01-04T00:00:00"/>
    <s v="Java"/>
    <s v="CREDIT"/>
    <n v="301584860"/>
    <s v="Partner Store canceled the order"/>
    <x v="3"/>
    <x v="0"/>
  </r>
  <r>
    <s v="SO0687"/>
    <s v="PS0007"/>
    <s v="ST0001"/>
    <d v="2022-01-04T00:00:00"/>
    <s v="Jakarta"/>
    <s v="CASH"/>
    <n v="111810362"/>
    <s v="The product is unavailable from the vendor or there has been a product replacement"/>
    <x v="1"/>
    <x v="1"/>
  </r>
  <r>
    <s v="SO0688"/>
    <s v="PS0014"/>
    <s v="ST0003"/>
    <d v="2022-01-06T00:00:00"/>
    <s v="Sumatera &amp; Kalimantan"/>
    <s v="CASH"/>
    <n v="198702460"/>
    <m/>
    <x v="0"/>
    <x v="0"/>
  </r>
  <r>
    <s v="SO0689"/>
    <s v="PS0002"/>
    <s v="ST0002"/>
    <d v="2022-01-06T00:00:00"/>
    <s v="Java"/>
    <s v="CREDIT"/>
    <n v="410983051"/>
    <s v="The product is unavailable from the vendor or there has been a product replacement"/>
    <x v="3"/>
    <x v="0"/>
  </r>
  <r>
    <s v="SO0690"/>
    <s v="PS0013"/>
    <s v="ST0001"/>
    <d v="2022-01-09T00:00:00"/>
    <s v="Jakarta"/>
    <s v="CASH"/>
    <n v="7549080"/>
    <s v="The transaction agreement has undergone changes"/>
    <x v="1"/>
    <x v="1"/>
  </r>
  <r>
    <s v="SO0691"/>
    <s v="PS0010"/>
    <s v="ST0001"/>
    <d v="2022-01-09T00:00:00"/>
    <s v="Jakarta"/>
    <s v="CASH"/>
    <n v="24012110"/>
    <m/>
    <x v="1"/>
    <x v="1"/>
  </r>
  <r>
    <s v="SO0692"/>
    <s v="PS0016"/>
    <s v="ST0003"/>
    <d v="2022-01-10T00:00:00"/>
    <s v="Sumatera &amp; Kalimantan"/>
    <s v="CASH"/>
    <n v="58235530"/>
    <s v="Partner Store canceled the order"/>
    <x v="0"/>
    <x v="0"/>
  </r>
  <r>
    <s v="SO0693"/>
    <s v="PS0016"/>
    <s v="ST0003"/>
    <d v="2022-01-10T00:00:00"/>
    <s v="Sumatera &amp; Kalimantan"/>
    <s v="CREDIT"/>
    <n v="377771635"/>
    <m/>
    <x v="0"/>
    <x v="0"/>
  </r>
  <r>
    <s v="SO0694"/>
    <s v="PS0031"/>
    <s v="ST0002"/>
    <d v="2022-01-11T00:00:00"/>
    <s v="Java"/>
    <s v="CREDIT"/>
    <n v="561593630"/>
    <m/>
    <x v="3"/>
    <x v="0"/>
  </r>
  <r>
    <s v="SO0695"/>
    <s v="PS0015"/>
    <s v="ST0004"/>
    <d v="2022-01-11T00:00:00"/>
    <s v="Sulawesi, Maluku, North Maluku"/>
    <s v="CREDIT"/>
    <n v="424023580"/>
    <m/>
    <x v="4"/>
    <x v="2"/>
  </r>
  <r>
    <s v="SO0696"/>
    <s v="PS0019"/>
    <s v="ST0005"/>
    <d v="2022-01-13T00:00:00"/>
    <s v="Bali, East &amp; West Nusa Tenggara"/>
    <s v="CREDIT"/>
    <n v="317991870"/>
    <m/>
    <x v="2"/>
    <x v="2"/>
  </r>
  <r>
    <s v="SO0697"/>
    <s v="PS0049"/>
    <s v="ST0004"/>
    <d v="2022-01-15T00:00:00"/>
    <s v="Sulawesi, Maluku, North Maluku"/>
    <s v="CREDIT"/>
    <n v="483522220"/>
    <m/>
    <x v="4"/>
    <x v="2"/>
  </r>
  <r>
    <s v="SO0698"/>
    <s v="PS0047"/>
    <s v="ST0001"/>
    <d v="2022-01-16T00:00:00"/>
    <s v="Jakarta"/>
    <s v="CASH"/>
    <n v="45626964"/>
    <s v="The transaction agreement has undergone changes"/>
    <x v="1"/>
    <x v="1"/>
  </r>
  <r>
    <s v="SO0699"/>
    <s v="PS0037"/>
    <s v="ST0002"/>
    <d v="2022-01-18T00:00:00"/>
    <s v="Java"/>
    <s v="CASH"/>
    <n v="108856480"/>
    <s v="Partner Store canceled the order"/>
    <x v="3"/>
    <x v="0"/>
  </r>
  <r>
    <s v="SO0700"/>
    <s v="PS0007"/>
    <s v="ST0001"/>
    <d v="2022-01-24T00:00:00"/>
    <s v="Jakarta"/>
    <s v="CREDIT"/>
    <n v="261538560"/>
    <m/>
    <x v="1"/>
    <x v="1"/>
  </r>
  <r>
    <s v="SO0701"/>
    <s v="PS0040"/>
    <s v="ST0003"/>
    <d v="2022-01-25T00:00:00"/>
    <s v="Sumatera &amp; Kalimantan"/>
    <s v="CASH"/>
    <n v="137710280"/>
    <m/>
    <x v="0"/>
    <x v="0"/>
  </r>
  <r>
    <s v="SO0702"/>
    <s v="PS0029"/>
    <s v="ST0004"/>
    <d v="2022-01-26T00:00:00"/>
    <s v="Sulawesi, Maluku, North Maluku"/>
    <s v="CASH"/>
    <n v="244390860"/>
    <m/>
    <x v="4"/>
    <x v="2"/>
  </r>
  <r>
    <s v="SO0703"/>
    <s v="PS0013"/>
    <s v="ST0001"/>
    <d v="2022-01-26T00:00:00"/>
    <s v="Jakarta"/>
    <s v="CASH"/>
    <n v="46289920"/>
    <m/>
    <x v="1"/>
    <x v="1"/>
  </r>
  <r>
    <s v="SO0704"/>
    <s v="PS0015"/>
    <s v="ST0004"/>
    <d v="2022-01-27T00:00:00"/>
    <s v="Sulawesi, Maluku, North Maluku"/>
    <s v="CREDIT"/>
    <n v="746469180"/>
    <m/>
    <x v="4"/>
    <x v="2"/>
  </r>
  <r>
    <s v="SO0705"/>
    <s v="PS0041"/>
    <s v="ST0001"/>
    <d v="2022-01-28T00:00:00"/>
    <s v="Jakarta"/>
    <s v="CASH"/>
    <n v="214388390"/>
    <s v="Partner Store canceled the order"/>
    <x v="1"/>
    <x v="1"/>
  </r>
  <r>
    <s v="SO0706"/>
    <s v="PS0031"/>
    <s v="ST0002"/>
    <d v="2022-01-29T00:00:00"/>
    <s v="Java"/>
    <s v="CREDIT"/>
    <n v="620542600"/>
    <s v="The transaction agreement has undergone changes"/>
    <x v="3"/>
    <x v="0"/>
  </r>
  <r>
    <s v="SO0707"/>
    <s v="PS0011"/>
    <s v="ST0002"/>
    <d v="2022-01-29T00:00:00"/>
    <s v="Java"/>
    <s v="CASH"/>
    <n v="186421520"/>
    <m/>
    <x v="3"/>
    <x v="0"/>
  </r>
  <r>
    <s v="SO0708"/>
    <s v="PS0045"/>
    <s v="ST0005"/>
    <d v="2022-01-30T00:00:00"/>
    <s v="Bali, East &amp; West Nusa Tenggara"/>
    <s v="CREDIT"/>
    <n v="290021700"/>
    <s v="The product is unavailable from the vendor or there has been a product replacement"/>
    <x v="2"/>
    <x v="2"/>
  </r>
  <r>
    <s v="SO0709"/>
    <s v="PS0005"/>
    <s v="ST0004"/>
    <d v="2022-01-30T00:00:00"/>
    <s v="Sulawesi, Maluku, North Maluku"/>
    <s v="CASH"/>
    <n v="68482360"/>
    <m/>
    <x v="4"/>
    <x v="2"/>
  </r>
  <r>
    <s v="SO0710"/>
    <s v="PS0022"/>
    <s v="ST0004"/>
    <d v="2022-01-31T00:00:00"/>
    <s v="Sulawesi, Maluku, North Maluku"/>
    <s v="CASH"/>
    <n v="208719670"/>
    <m/>
    <x v="4"/>
    <x v="2"/>
  </r>
  <r>
    <s v="SO0711"/>
    <s v="PS0049"/>
    <s v="ST0004"/>
    <d v="2022-01-31T00:00:00"/>
    <s v="Sulawesi, Maluku, North Maluku"/>
    <s v="CREDIT"/>
    <n v="870761010"/>
    <s v="The product is unavailable from the vendor or there has been a product replacement"/>
    <x v="4"/>
    <x v="2"/>
  </r>
  <r>
    <s v="SO0712"/>
    <s v="PS0024"/>
    <s v="ST0001"/>
    <d v="2022-02-02T00:00:00"/>
    <s v="Jakarta"/>
    <s v="CASH"/>
    <n v="11906400"/>
    <s v="The transaction agreement has undergone changes"/>
    <x v="1"/>
    <x v="1"/>
  </r>
  <r>
    <s v="SO0713"/>
    <s v="PS0009"/>
    <s v="ST0003"/>
    <d v="2022-02-03T00:00:00"/>
    <s v="Sumatera &amp; Kalimantan"/>
    <s v="CASH"/>
    <n v="47094090"/>
    <s v="The transaction agreement has undergone changes"/>
    <x v="0"/>
    <x v="0"/>
  </r>
  <r>
    <s v="SO0714"/>
    <s v="PS0017"/>
    <s v="ST0001"/>
    <d v="2022-02-04T00:00:00"/>
    <s v="Jakarta"/>
    <s v="CREDIT"/>
    <n v="325672900"/>
    <m/>
    <x v="1"/>
    <x v="1"/>
  </r>
  <r>
    <s v="SO0715"/>
    <s v="PS0016"/>
    <s v="ST0003"/>
    <d v="2022-02-05T00:00:00"/>
    <s v="Sumatera &amp; Kalimantan"/>
    <s v="CREDIT"/>
    <n v="622174165"/>
    <s v="The transaction agreement has undergone changes"/>
    <x v="0"/>
    <x v="0"/>
  </r>
  <r>
    <s v="SO0716"/>
    <s v="PS0015"/>
    <s v="ST0004"/>
    <d v="2022-02-06T00:00:00"/>
    <s v="Sulawesi, Maluku, North Maluku"/>
    <s v="CREDIT"/>
    <n v="472734461"/>
    <s v="Partner Store canceled the order"/>
    <x v="4"/>
    <x v="2"/>
  </r>
  <r>
    <s v="SO0717"/>
    <s v="PS0019"/>
    <s v="ST0005"/>
    <d v="2022-02-06T00:00:00"/>
    <s v="Bali, East &amp; West Nusa Tenggara"/>
    <s v="CASH"/>
    <n v="80338950"/>
    <s v="The transaction agreement has undergone changes"/>
    <x v="2"/>
    <x v="2"/>
  </r>
  <r>
    <s v="SO0718"/>
    <s v="PS0037"/>
    <s v="ST0002"/>
    <d v="2022-02-07T00:00:00"/>
    <s v="Java"/>
    <s v="CASH"/>
    <n v="21761400"/>
    <s v="Partner Store canceled the order"/>
    <x v="3"/>
    <x v="0"/>
  </r>
  <r>
    <s v="SO0719"/>
    <s v="PS0013"/>
    <s v="ST0001"/>
    <d v="2022-02-09T00:00:00"/>
    <s v="Jakarta"/>
    <s v="CASH"/>
    <n v="39377070"/>
    <s v="The transaction agreement has undergone changes"/>
    <x v="1"/>
    <x v="1"/>
  </r>
  <r>
    <s v="SO0720"/>
    <s v="PS0038"/>
    <s v="ST0004"/>
    <d v="2022-02-09T00:00:00"/>
    <s v="Sulawesi, Maluku, North Maluku"/>
    <s v="CREDIT"/>
    <n v="440641540"/>
    <m/>
    <x v="4"/>
    <x v="2"/>
  </r>
  <r>
    <s v="SO0721"/>
    <s v="PS0034"/>
    <s v="ST0001"/>
    <d v="2022-02-10T00:00:00"/>
    <s v="Jakarta"/>
    <s v="CREDIT"/>
    <n v="464841904"/>
    <s v="The product is unavailable from the vendor or there has been a product replacement"/>
    <x v="1"/>
    <x v="1"/>
  </r>
  <r>
    <s v="SO0722"/>
    <s v="PS0023"/>
    <s v="ST0003"/>
    <d v="2022-02-14T00:00:00"/>
    <s v="Sumatera &amp; Kalimantan"/>
    <s v="CREDIT"/>
    <n v="387764070"/>
    <m/>
    <x v="0"/>
    <x v="0"/>
  </r>
  <r>
    <s v="SO0723"/>
    <s v="PS0012"/>
    <s v="ST0003"/>
    <d v="2022-02-15T00:00:00"/>
    <s v="Sumatera &amp; Kalimantan"/>
    <s v="CASH"/>
    <n v="143140130"/>
    <s v="Partner Store canceled the order"/>
    <x v="0"/>
    <x v="0"/>
  </r>
  <r>
    <s v="SO0724"/>
    <s v="PS0029"/>
    <s v="ST0004"/>
    <d v="2022-02-16T00:00:00"/>
    <s v="Sulawesi, Maluku, North Maluku"/>
    <s v="CASH"/>
    <n v="29323350"/>
    <s v="The transaction agreement has undergone changes"/>
    <x v="4"/>
    <x v="2"/>
  </r>
  <r>
    <s v="SO0725"/>
    <s v="PS0026"/>
    <s v="ST0004"/>
    <d v="2022-02-17T00:00:00"/>
    <s v="Sulawesi, Maluku, North Maluku"/>
    <s v="CREDIT"/>
    <n v="282748410"/>
    <m/>
    <x v="4"/>
    <x v="2"/>
  </r>
  <r>
    <s v="SO0726"/>
    <s v="PS0027"/>
    <s v="ST0004"/>
    <d v="2022-02-18T00:00:00"/>
    <s v="Sulawesi, Maluku, North Maluku"/>
    <s v="CREDIT"/>
    <n v="489953810"/>
    <m/>
    <x v="4"/>
    <x v="2"/>
  </r>
  <r>
    <s v="SO0727"/>
    <s v="PS0007"/>
    <s v="ST0001"/>
    <d v="2022-02-20T00:00:00"/>
    <s v="Jakarta"/>
    <s v="CASH"/>
    <n v="46096180"/>
    <s v="The product is unavailable from the vendor or there has been a product replacement"/>
    <x v="1"/>
    <x v="1"/>
  </r>
  <r>
    <s v="SO0728"/>
    <s v="PS0041"/>
    <s v="ST0001"/>
    <d v="2022-02-20T00:00:00"/>
    <s v="Jakarta"/>
    <s v="CASH"/>
    <n v="73458000"/>
    <m/>
    <x v="1"/>
    <x v="1"/>
  </r>
  <r>
    <s v="SO0729"/>
    <s v="PS0033"/>
    <s v="ST0005"/>
    <d v="2022-02-20T00:00:00"/>
    <s v="Bali, East &amp; West Nusa Tenggara"/>
    <s v="CASH"/>
    <n v="168348240"/>
    <m/>
    <x v="2"/>
    <x v="2"/>
  </r>
  <r>
    <s v="SO0730"/>
    <s v="PS0011"/>
    <s v="ST0002"/>
    <d v="2022-02-21T00:00:00"/>
    <s v="Java"/>
    <s v="CASH"/>
    <n v="98900310"/>
    <s v="The product is unavailable from the vendor or there has been a product replacement"/>
    <x v="3"/>
    <x v="0"/>
  </r>
  <r>
    <s v="SO0731"/>
    <s v="PS0029"/>
    <s v="ST0004"/>
    <d v="2022-02-21T00:00:00"/>
    <s v="Sulawesi, Maluku, North Maluku"/>
    <s v="CASH"/>
    <n v="190816000"/>
    <s v="The transaction agreement has undergone changes"/>
    <x v="4"/>
    <x v="2"/>
  </r>
  <r>
    <s v="SO0732"/>
    <s v="PS0001"/>
    <s v="ST0005"/>
    <d v="2022-02-23T00:00:00"/>
    <s v="Bali, East &amp; West Nusa Tenggara"/>
    <s v="CASH"/>
    <n v="182850000"/>
    <s v="Partner Store canceled the order"/>
    <x v="2"/>
    <x v="2"/>
  </r>
  <r>
    <s v="SO0733"/>
    <s v="PS0014"/>
    <s v="ST0003"/>
    <d v="2022-02-24T00:00:00"/>
    <s v="Sumatera &amp; Kalimantan"/>
    <s v="CREDIT"/>
    <n v="655357550"/>
    <s v="Partner Store canceled the order"/>
    <x v="0"/>
    <x v="0"/>
  </r>
  <r>
    <s v="SO0734"/>
    <s v="PS0035"/>
    <s v="ST0004"/>
    <d v="2022-02-25T00:00:00"/>
    <s v="Sulawesi, Maluku, North Maluku"/>
    <s v="CREDIT"/>
    <n v="431368230"/>
    <s v="Partner Store canceled the order"/>
    <x v="4"/>
    <x v="2"/>
  </r>
  <r>
    <s v="SO0735"/>
    <s v="PS0041"/>
    <s v="ST0001"/>
    <d v="2022-02-25T00:00:00"/>
    <s v="Jakarta"/>
    <s v="CASH"/>
    <n v="110403925.00000001"/>
    <s v="The product is unavailable from the vendor or there has been a product replacement"/>
    <x v="1"/>
    <x v="1"/>
  </r>
  <r>
    <s v="SO0736"/>
    <s v="PS0003"/>
    <s v="ST0003"/>
    <d v="2022-02-27T00:00:00"/>
    <s v="Sumatera &amp; Kalimantan"/>
    <s v="CASH"/>
    <n v="25103040"/>
    <m/>
    <x v="0"/>
    <x v="0"/>
  </r>
  <r>
    <s v="SO0737"/>
    <s v="PS0020"/>
    <s v="ST0004"/>
    <d v="2022-02-28T00:00:00"/>
    <s v="Sulawesi, Maluku, North Maluku"/>
    <s v="CREDIT"/>
    <n v="301486740"/>
    <m/>
    <x v="4"/>
    <x v="2"/>
  </r>
  <r>
    <s v="SO0738"/>
    <s v="PS0002"/>
    <s v="ST0002"/>
    <d v="2022-03-01T00:00:00"/>
    <s v="Java"/>
    <s v="CREDIT"/>
    <n v="384437440"/>
    <m/>
    <x v="3"/>
    <x v="0"/>
  </r>
  <r>
    <s v="SO0739"/>
    <s v="PS0026"/>
    <s v="ST0004"/>
    <d v="2022-03-01T00:00:00"/>
    <s v="Sulawesi, Maluku, North Maluku"/>
    <s v="CASH"/>
    <n v="95939120"/>
    <s v="The product is unavailable from the vendor or there has been a product replacement"/>
    <x v="4"/>
    <x v="2"/>
  </r>
  <r>
    <s v="SO0740"/>
    <s v="PS0011"/>
    <s v="ST0002"/>
    <d v="2022-03-02T00:00:00"/>
    <s v="Java"/>
    <s v="CASH"/>
    <n v="86587010"/>
    <s v="The product is unavailable from the vendor or there has been a product replacement"/>
    <x v="3"/>
    <x v="0"/>
  </r>
  <r>
    <s v="SO0741"/>
    <s v="PS0050"/>
    <s v="ST0004"/>
    <d v="2022-03-02T00:00:00"/>
    <s v="Sulawesi, Maluku, North Maluku"/>
    <s v="CASH"/>
    <n v="164735940"/>
    <s v="The product is unavailable from the vendor or there has been a product replacement"/>
    <x v="4"/>
    <x v="2"/>
  </r>
  <r>
    <s v="SO0742"/>
    <s v="PS0042"/>
    <s v="ST0002"/>
    <d v="2022-03-02T00:00:00"/>
    <s v="Java"/>
    <s v="CASH"/>
    <n v="79963790"/>
    <s v="Partner Store canceled the order"/>
    <x v="3"/>
    <x v="0"/>
  </r>
  <r>
    <s v="SO0743"/>
    <s v="PS0048"/>
    <s v="ST0003"/>
    <d v="2022-03-05T00:00:00"/>
    <s v="Sumatera &amp; Kalimantan"/>
    <s v="CASH"/>
    <n v="76608080"/>
    <m/>
    <x v="0"/>
    <x v="0"/>
  </r>
  <r>
    <s v="SO0744"/>
    <s v="PS0028"/>
    <s v="ST0005"/>
    <d v="2022-03-06T00:00:00"/>
    <s v="Bali, East &amp; West Nusa Tenggara"/>
    <s v="CREDIT"/>
    <n v="318817170"/>
    <m/>
    <x v="2"/>
    <x v="2"/>
  </r>
  <r>
    <s v="SO0745"/>
    <s v="PS0016"/>
    <s v="ST0003"/>
    <d v="2022-03-07T00:00:00"/>
    <s v="Sumatera &amp; Kalimantan"/>
    <s v="CREDIT"/>
    <n v="499945248"/>
    <m/>
    <x v="0"/>
    <x v="0"/>
  </r>
  <r>
    <s v="SO0746"/>
    <s v="PS0030"/>
    <s v="ST0004"/>
    <d v="2022-03-08T00:00:00"/>
    <s v="Sulawesi, Maluku, North Maluku"/>
    <s v="CREDIT"/>
    <n v="496157250"/>
    <m/>
    <x v="4"/>
    <x v="2"/>
  </r>
  <r>
    <s v="SO0747"/>
    <s v="PS0045"/>
    <s v="ST0005"/>
    <d v="2022-03-10T00:00:00"/>
    <s v="Bali, East &amp; West Nusa Tenggara"/>
    <s v="CREDIT"/>
    <n v="762021990"/>
    <m/>
    <x v="2"/>
    <x v="2"/>
  </r>
  <r>
    <s v="SO0748"/>
    <s v="PS0027"/>
    <s v="ST0004"/>
    <d v="2022-03-10T00:00:00"/>
    <s v="Sulawesi, Maluku, North Maluku"/>
    <s v="CASH"/>
    <n v="38241300"/>
    <s v="The product is unavailable from the vendor or there has been a product replacement"/>
    <x v="4"/>
    <x v="2"/>
  </r>
  <r>
    <s v="SO0749"/>
    <s v="PS0011"/>
    <s v="ST0002"/>
    <d v="2022-03-11T00:00:00"/>
    <s v="Java"/>
    <s v="CREDIT"/>
    <n v="949543980"/>
    <m/>
    <x v="3"/>
    <x v="0"/>
  </r>
  <r>
    <s v="SO0750"/>
    <s v="PS0035"/>
    <s v="ST0004"/>
    <d v="2022-03-13T00:00:00"/>
    <s v="Sulawesi, Maluku, North Maluku"/>
    <s v="CASH"/>
    <n v="69333100"/>
    <s v="The transaction agreement has undergone changes"/>
    <x v="4"/>
    <x v="2"/>
  </r>
  <r>
    <s v="SO0751"/>
    <s v="PS0009"/>
    <s v="ST0003"/>
    <d v="2022-03-15T00:00:00"/>
    <s v="Sumatera &amp; Kalimantan"/>
    <s v="CASH"/>
    <n v="68293260"/>
    <m/>
    <x v="0"/>
    <x v="0"/>
  </r>
  <r>
    <s v="SO0752"/>
    <s v="PS0045"/>
    <s v="ST0005"/>
    <d v="2022-03-16T00:00:00"/>
    <s v="Bali, East &amp; West Nusa Tenggara"/>
    <s v="CASH"/>
    <n v="41160020"/>
    <s v="Partner Store canceled the order"/>
    <x v="2"/>
    <x v="2"/>
  </r>
  <r>
    <s v="SO0753"/>
    <s v="PS0039"/>
    <s v="ST0003"/>
    <d v="2022-03-17T00:00:00"/>
    <s v="Sumatera &amp; Kalimantan"/>
    <s v="CASH"/>
    <n v="178275330"/>
    <s v="The transaction agreement has undergone changes"/>
    <x v="0"/>
    <x v="0"/>
  </r>
  <r>
    <s v="SO0754"/>
    <s v="PS0044"/>
    <s v="ST0004"/>
    <d v="2022-03-17T00:00:00"/>
    <s v="Sulawesi, Maluku, North Maluku"/>
    <s v="CREDIT"/>
    <n v="843165100"/>
    <m/>
    <x v="4"/>
    <x v="2"/>
  </r>
  <r>
    <s v="SO0755"/>
    <s v="PS0017"/>
    <s v="ST0001"/>
    <d v="2022-03-18T00:00:00"/>
    <s v="Jakarta"/>
    <s v="CASH"/>
    <n v="62278020"/>
    <m/>
    <x v="1"/>
    <x v="1"/>
  </r>
  <r>
    <s v="SO0756"/>
    <s v="PS0014"/>
    <s v="ST0003"/>
    <d v="2022-03-20T00:00:00"/>
    <s v="Sumatera &amp; Kalimantan"/>
    <s v="CREDIT"/>
    <n v="577489990"/>
    <m/>
    <x v="0"/>
    <x v="0"/>
  </r>
  <r>
    <s v="SO0757"/>
    <s v="PS0022"/>
    <s v="ST0004"/>
    <d v="2022-03-20T00:00:00"/>
    <s v="Sulawesi, Maluku, North Maluku"/>
    <s v="CASH"/>
    <n v="159026800"/>
    <m/>
    <x v="4"/>
    <x v="2"/>
  </r>
  <r>
    <s v="SO0758"/>
    <s v="PS0038"/>
    <s v="ST0004"/>
    <d v="2022-03-20T00:00:00"/>
    <s v="Sulawesi, Maluku, North Maluku"/>
    <s v="CREDIT"/>
    <n v="309999620"/>
    <m/>
    <x v="4"/>
    <x v="2"/>
  </r>
  <r>
    <s v="SO0759"/>
    <s v="PS0037"/>
    <s v="ST0002"/>
    <d v="2022-03-25T00:00:00"/>
    <s v="Java"/>
    <s v="CASH"/>
    <n v="6953100"/>
    <m/>
    <x v="3"/>
    <x v="0"/>
  </r>
  <r>
    <s v="SO0760"/>
    <s v="PS0033"/>
    <s v="ST0005"/>
    <d v="2022-03-26T00:00:00"/>
    <s v="Bali, East &amp; West Nusa Tenggara"/>
    <s v="CASH"/>
    <n v="52563450"/>
    <m/>
    <x v="2"/>
    <x v="2"/>
  </r>
  <r>
    <s v="SO0761"/>
    <s v="PS0044"/>
    <s v="ST0004"/>
    <d v="2022-03-27T00:00:00"/>
    <s v="Sulawesi, Maluku, North Maluku"/>
    <s v="CASH"/>
    <n v="77192840"/>
    <m/>
    <x v="4"/>
    <x v="2"/>
  </r>
  <r>
    <s v="SO0762"/>
    <s v="PS0018"/>
    <s v="ST0002"/>
    <d v="2022-03-29T00:00:00"/>
    <s v="Java"/>
    <s v="CREDIT"/>
    <n v="630305355"/>
    <m/>
    <x v="3"/>
    <x v="0"/>
  </r>
  <r>
    <s v="SO0763"/>
    <s v="PS0026"/>
    <s v="ST0004"/>
    <d v="2022-03-30T00:00:00"/>
    <s v="Sulawesi, Maluku, North Maluku"/>
    <s v="CASH"/>
    <n v="21127710"/>
    <m/>
    <x v="4"/>
    <x v="2"/>
  </r>
  <r>
    <s v="SO0764"/>
    <s v="PS0023"/>
    <s v="ST0003"/>
    <d v="2022-04-01T00:00:00"/>
    <s v="Sumatera &amp; Kalimantan"/>
    <s v="CREDIT"/>
    <n v="637286300"/>
    <s v="The transaction agreement has undergone changes"/>
    <x v="0"/>
    <x v="0"/>
  </r>
  <r>
    <s v="SO0765"/>
    <s v="PS0040"/>
    <s v="ST0003"/>
    <d v="2022-04-01T00:00:00"/>
    <s v="Sumatera &amp; Kalimantan"/>
    <s v="CREDIT"/>
    <n v="320470980"/>
    <s v="Partner Store canceled the order"/>
    <x v="0"/>
    <x v="0"/>
  </r>
  <r>
    <s v="SO0766"/>
    <s v="PS0009"/>
    <s v="ST0003"/>
    <d v="2022-04-02T00:00:00"/>
    <s v="Sumatera &amp; Kalimantan"/>
    <s v="CREDIT"/>
    <n v="857989710"/>
    <s v="transaction as agreed with the vendor"/>
    <x v="0"/>
    <x v="0"/>
  </r>
  <r>
    <s v="SO0767"/>
    <s v="PS0033"/>
    <s v="ST0005"/>
    <d v="2022-04-02T00:00:00"/>
    <s v="Bali, East &amp; West Nusa Tenggara"/>
    <s v="CREDIT"/>
    <n v="263184770"/>
    <s v="The transaction agreement has undergone changes"/>
    <x v="2"/>
    <x v="2"/>
  </r>
  <r>
    <s v="SO0768"/>
    <s v="PS0016"/>
    <s v="ST0003"/>
    <d v="2022-04-03T00:00:00"/>
    <s v="Sumatera &amp; Kalimantan"/>
    <s v="CASH"/>
    <n v="40503375"/>
    <m/>
    <x v="0"/>
    <x v="0"/>
  </r>
  <r>
    <s v="SO0769"/>
    <s v="PS0022"/>
    <s v="ST0004"/>
    <d v="2022-04-03T00:00:00"/>
    <s v="Sulawesi, Maluku, North Maluku"/>
    <s v="CREDIT"/>
    <n v="341568010"/>
    <m/>
    <x v="4"/>
    <x v="2"/>
  </r>
  <r>
    <s v="SO0770"/>
    <s v="PS0032"/>
    <s v="ST0004"/>
    <d v="2022-04-06T00:00:00"/>
    <s v="Sulawesi, Maluku, North Maluku"/>
    <s v="CASH"/>
    <n v="206567490"/>
    <s v="The product is unavailable from the vendor or there has been a product replacement"/>
    <x v="4"/>
    <x v="2"/>
  </r>
  <r>
    <s v="SO0771"/>
    <s v="PS0027"/>
    <s v="ST0004"/>
    <d v="2022-04-08T00:00:00"/>
    <s v="Sulawesi, Maluku, North Maluku"/>
    <s v="CREDIT"/>
    <n v="278936540"/>
    <m/>
    <x v="4"/>
    <x v="2"/>
  </r>
  <r>
    <s v="SO0772"/>
    <s v="PS0021"/>
    <s v="ST0001"/>
    <d v="2022-04-09T00:00:00"/>
    <s v="Jakarta"/>
    <s v="CASH"/>
    <n v="214075670"/>
    <s v="Partner Store canceled the order"/>
    <x v="1"/>
    <x v="1"/>
  </r>
  <r>
    <s v="SO0773"/>
    <s v="PS0013"/>
    <s v="ST0001"/>
    <d v="2022-04-09T00:00:00"/>
    <s v="Jakarta"/>
    <s v="CREDIT"/>
    <n v="480975360"/>
    <m/>
    <x v="1"/>
    <x v="1"/>
  </r>
  <r>
    <s v="SO0774"/>
    <s v="PS0011"/>
    <s v="ST0002"/>
    <d v="2022-04-09T00:00:00"/>
    <s v="Java"/>
    <s v="CASH"/>
    <n v="4067700"/>
    <s v="The product is unavailable from the vendor or there has been a product replacement"/>
    <x v="3"/>
    <x v="0"/>
  </r>
  <r>
    <s v="SO0775"/>
    <s v="PS0042"/>
    <s v="ST0002"/>
    <d v="2022-04-09T00:00:00"/>
    <s v="Java"/>
    <s v="CASH"/>
    <n v="52975464"/>
    <m/>
    <x v="3"/>
    <x v="0"/>
  </r>
  <r>
    <s v="SO0776"/>
    <s v="PS0036"/>
    <s v="ST0005"/>
    <d v="2022-04-10T00:00:00"/>
    <s v="Bali, East &amp; West Nusa Tenggara"/>
    <s v="CASH"/>
    <n v="101760200"/>
    <s v="Partner Store canceled the order"/>
    <x v="2"/>
    <x v="2"/>
  </r>
  <r>
    <s v="SO0777"/>
    <s v="PS0040"/>
    <s v="ST0003"/>
    <d v="2022-04-13T00:00:00"/>
    <s v="Sumatera &amp; Kalimantan"/>
    <s v="CASH"/>
    <n v="33319080"/>
    <m/>
    <x v="0"/>
    <x v="0"/>
  </r>
  <r>
    <s v="SO0778"/>
    <s v="PS0045"/>
    <s v="ST0005"/>
    <d v="2022-04-14T00:00:00"/>
    <s v="Bali, East &amp; West Nusa Tenggara"/>
    <s v="CREDIT"/>
    <n v="496499180"/>
    <s v="Partner Store canceled the order"/>
    <x v="2"/>
    <x v="2"/>
  </r>
  <r>
    <s v="SO0779"/>
    <s v="PS0047"/>
    <s v="ST0001"/>
    <d v="2022-04-14T00:00:00"/>
    <s v="Jakarta"/>
    <s v="CREDIT"/>
    <n v="341243304"/>
    <s v="The product is unavailable from the vendor or there has been a product replacement"/>
    <x v="1"/>
    <x v="1"/>
  </r>
  <r>
    <s v="SO0780"/>
    <s v="PS0049"/>
    <s v="ST0004"/>
    <d v="2022-04-16T00:00:00"/>
    <s v="Sulawesi, Maluku, North Maluku"/>
    <s v="CASH"/>
    <n v="123083530"/>
    <s v="Partner Store canceled the order"/>
    <x v="4"/>
    <x v="2"/>
  </r>
  <r>
    <s v="SO0781"/>
    <s v="PS0037"/>
    <s v="ST0002"/>
    <d v="2022-04-17T00:00:00"/>
    <s v="Java"/>
    <s v="CASH"/>
    <n v="186378520"/>
    <s v="Partner Store canceled the order"/>
    <x v="3"/>
    <x v="0"/>
  </r>
  <r>
    <s v="SO0782"/>
    <s v="PS0043"/>
    <s v="ST0004"/>
    <d v="2022-04-18T00:00:00"/>
    <s v="Sulawesi, Maluku, North Maluku"/>
    <s v="CREDIT"/>
    <n v="442525970"/>
    <s v="Partner Store canceled the order"/>
    <x v="4"/>
    <x v="2"/>
  </r>
  <r>
    <s v="SO0783"/>
    <s v="PS0036"/>
    <s v="ST0005"/>
    <d v="2022-04-18T00:00:00"/>
    <s v="Bali, East &amp; West Nusa Tenggara"/>
    <s v="CREDIT"/>
    <n v="800907000"/>
    <s v="transaction as agreed with the vendor"/>
    <x v="2"/>
    <x v="2"/>
  </r>
  <r>
    <s v="SO0784"/>
    <s v="PS0034"/>
    <s v="ST0001"/>
    <d v="2022-04-19T00:00:00"/>
    <s v="Jakarta"/>
    <s v="CREDIT"/>
    <n v="268215090"/>
    <s v="The transaction agreement has undergone changes"/>
    <x v="1"/>
    <x v="1"/>
  </r>
  <r>
    <s v="SO0785"/>
    <s v="PS0026"/>
    <s v="ST0004"/>
    <d v="2022-04-19T00:00:00"/>
    <s v="Sulawesi, Maluku, North Maluku"/>
    <s v="CASH"/>
    <n v="22040400"/>
    <m/>
    <x v="4"/>
    <x v="2"/>
  </r>
  <r>
    <s v="SO0786"/>
    <s v="PS0046"/>
    <s v="ST0003"/>
    <d v="2022-04-19T00:00:00"/>
    <s v="Sumatera &amp; Kalimantan"/>
    <s v="CASH"/>
    <n v="70629600"/>
    <m/>
    <x v="0"/>
    <x v="0"/>
  </r>
  <r>
    <s v="SO0787"/>
    <s v="PS0018"/>
    <s v="ST0002"/>
    <d v="2022-04-20T00:00:00"/>
    <s v="Java"/>
    <s v="CASH"/>
    <n v="128831760"/>
    <s v="The product is unavailable from the vendor or there has been a product replacement"/>
    <x v="3"/>
    <x v="0"/>
  </r>
  <r>
    <s v="SO0788"/>
    <s v="PS0004"/>
    <s v="ST0001"/>
    <d v="2022-04-20T00:00:00"/>
    <s v="Jakarta"/>
    <s v="CREDIT"/>
    <n v="301350960"/>
    <m/>
    <x v="1"/>
    <x v="1"/>
  </r>
  <r>
    <s v="SO0789"/>
    <s v="PS0040"/>
    <s v="ST0003"/>
    <d v="2022-04-21T00:00:00"/>
    <s v="Sumatera &amp; Kalimantan"/>
    <s v="CREDIT"/>
    <n v="258997140"/>
    <s v="Partner Store canceled the order"/>
    <x v="0"/>
    <x v="0"/>
  </r>
  <r>
    <s v="SO0790"/>
    <s v="PS0041"/>
    <s v="ST0001"/>
    <d v="2022-04-21T00:00:00"/>
    <s v="Jakarta"/>
    <s v="CREDIT"/>
    <n v="592721810"/>
    <s v="The transaction agreement has undergone changes"/>
    <x v="1"/>
    <x v="1"/>
  </r>
  <r>
    <s v="SO0791"/>
    <s v="PS0011"/>
    <s v="ST0002"/>
    <d v="2022-04-22T00:00:00"/>
    <s v="Java"/>
    <s v="CREDIT"/>
    <n v="286241670"/>
    <s v="Partner Store canceled the order"/>
    <x v="3"/>
    <x v="0"/>
  </r>
  <r>
    <s v="SO0792"/>
    <s v="PS0016"/>
    <s v="ST0003"/>
    <d v="2022-04-24T00:00:00"/>
    <s v="Sumatera &amp; Kalimantan"/>
    <s v="CREDIT"/>
    <n v="370721120"/>
    <m/>
    <x v="0"/>
    <x v="0"/>
  </r>
  <r>
    <s v="SO0793"/>
    <s v="PS0022"/>
    <s v="ST0004"/>
    <d v="2022-04-24T00:00:00"/>
    <s v="Sulawesi, Maluku, North Maluku"/>
    <s v="CREDIT"/>
    <n v="515108770"/>
    <s v="Partner Store canceled the order"/>
    <x v="4"/>
    <x v="2"/>
  </r>
  <r>
    <s v="SO0794"/>
    <s v="PS0014"/>
    <s v="ST0003"/>
    <d v="2022-04-26T00:00:00"/>
    <s v="Sumatera &amp; Kalimantan"/>
    <s v="CASH"/>
    <n v="160429550"/>
    <s v="The product is unavailable from the vendor or there has been a product replacement"/>
    <x v="0"/>
    <x v="0"/>
  </r>
  <r>
    <s v="SO0795"/>
    <s v="PS0033"/>
    <s v="ST0005"/>
    <d v="2022-04-26T00:00:00"/>
    <s v="Bali, East &amp; West Nusa Tenggara"/>
    <s v="CREDIT"/>
    <n v="370256470"/>
    <s v="The product is unavailable from the vendor or there has been a product replacement"/>
    <x v="2"/>
    <x v="2"/>
  </r>
  <r>
    <s v="SO0796"/>
    <s v="PS0042"/>
    <s v="ST0002"/>
    <d v="2022-04-27T00:00:00"/>
    <s v="Java"/>
    <s v="CASH"/>
    <n v="79285080"/>
    <s v="The product is unavailable from the vendor or there has been a product replacement"/>
    <x v="3"/>
    <x v="0"/>
  </r>
  <r>
    <s v="SO0797"/>
    <s v="PS0005"/>
    <s v="ST0004"/>
    <d v="2022-04-27T00:00:00"/>
    <s v="Sulawesi, Maluku, North Maluku"/>
    <s v="CASH"/>
    <n v="20062914"/>
    <m/>
    <x v="4"/>
    <x v="2"/>
  </r>
  <r>
    <s v="SO0798"/>
    <s v="PS0008"/>
    <s v="ST0004"/>
    <d v="2022-04-28T00:00:00"/>
    <s v="Sulawesi, Maluku, North Maluku"/>
    <s v="CASH"/>
    <n v="60223890"/>
    <s v="The product is unavailable from the vendor or there has been a product replacement"/>
    <x v="4"/>
    <x v="2"/>
  </r>
  <r>
    <s v="SO0799"/>
    <s v="PS0025"/>
    <s v="ST0003"/>
    <d v="2022-04-30T00:00:00"/>
    <s v="Sumatera &amp; Kalimantan"/>
    <s v="CREDIT"/>
    <n v="264966820"/>
    <s v="The transaction agreement has undergone changes"/>
    <x v="0"/>
    <x v="0"/>
  </r>
  <r>
    <s v="SO0800"/>
    <s v="PS0018"/>
    <s v="ST0002"/>
    <d v="2022-04-30T00:00:00"/>
    <s v="Java"/>
    <s v="CASH"/>
    <n v="82026870"/>
    <m/>
    <x v="3"/>
    <x v="0"/>
  </r>
  <r>
    <s v="SO0801"/>
    <s v="PS0041"/>
    <s v="ST0001"/>
    <d v="2022-05-01T00:00:00"/>
    <s v="Jakarta"/>
    <s v="CREDIT"/>
    <n v="286109650"/>
    <m/>
    <x v="1"/>
    <x v="1"/>
  </r>
  <r>
    <s v="SO0802"/>
    <s v="PS0031"/>
    <s v="ST0002"/>
    <d v="2022-05-02T00:00:00"/>
    <s v="Java"/>
    <s v="CREDIT"/>
    <n v="523137470"/>
    <s v="The product is unavailable from the vendor or there has been a product replacement"/>
    <x v="3"/>
    <x v="0"/>
  </r>
  <r>
    <s v="SO0803"/>
    <s v="PS0005"/>
    <s v="ST0004"/>
    <d v="2022-05-03T00:00:00"/>
    <s v="Sulawesi, Maluku, North Maluku"/>
    <s v="CREDIT"/>
    <n v="315347876"/>
    <m/>
    <x v="4"/>
    <x v="2"/>
  </r>
  <r>
    <s v="SO0804"/>
    <s v="PS0046"/>
    <s v="ST0003"/>
    <d v="2022-05-06T00:00:00"/>
    <s v="Sumatera &amp; Kalimantan"/>
    <s v="CREDIT"/>
    <n v="831164468"/>
    <m/>
    <x v="0"/>
    <x v="0"/>
  </r>
  <r>
    <s v="SO0805"/>
    <s v="PS0043"/>
    <s v="ST0004"/>
    <d v="2022-05-06T00:00:00"/>
    <s v="Sulawesi, Maluku, North Maluku"/>
    <s v="CREDIT"/>
    <n v="333265450"/>
    <s v="The transaction agreement has undergone changes"/>
    <x v="4"/>
    <x v="2"/>
  </r>
  <r>
    <s v="SO0806"/>
    <s v="PS0039"/>
    <s v="ST0003"/>
    <d v="2022-05-07T00:00:00"/>
    <s v="Sumatera &amp; Kalimantan"/>
    <s v="CREDIT"/>
    <n v="270974458"/>
    <m/>
    <x v="0"/>
    <x v="0"/>
  </r>
  <r>
    <s v="SO0807"/>
    <s v="PS0016"/>
    <s v="ST0003"/>
    <d v="2022-05-07T00:00:00"/>
    <s v="Sumatera &amp; Kalimantan"/>
    <s v="CREDIT"/>
    <n v="701216380"/>
    <s v="The transaction agreement has undergone changes"/>
    <x v="0"/>
    <x v="0"/>
  </r>
  <r>
    <s v="SO0808"/>
    <s v="PS0003"/>
    <s v="ST0003"/>
    <d v="2022-05-09T00:00:00"/>
    <s v="Sumatera &amp; Kalimantan"/>
    <s v="CASH"/>
    <n v="19945330"/>
    <m/>
    <x v="0"/>
    <x v="0"/>
  </r>
  <r>
    <s v="SO0809"/>
    <s v="PS0021"/>
    <s v="ST0001"/>
    <d v="2022-05-09T00:00:00"/>
    <s v="Jakarta"/>
    <s v="CASH"/>
    <n v="184863542"/>
    <s v="The transaction agreement has undergone changes"/>
    <x v="1"/>
    <x v="1"/>
  </r>
  <r>
    <s v="SO0810"/>
    <s v="PS0003"/>
    <s v="ST0003"/>
    <d v="2022-05-10T00:00:00"/>
    <s v="Sumatera &amp; Kalimantan"/>
    <s v="CASH"/>
    <n v="131008000"/>
    <s v="The transaction agreement has undergone changes"/>
    <x v="0"/>
    <x v="0"/>
  </r>
  <r>
    <s v="SO0811"/>
    <s v="PS0026"/>
    <s v="ST0004"/>
    <d v="2022-05-14T00:00:00"/>
    <s v="Sulawesi, Maluku, North Maluku"/>
    <s v="CASH"/>
    <n v="47881880"/>
    <m/>
    <x v="4"/>
    <x v="2"/>
  </r>
  <r>
    <s v="SO0812"/>
    <s v="PS0020"/>
    <s v="ST0004"/>
    <d v="2022-05-15T00:00:00"/>
    <s v="Sulawesi, Maluku, North Maluku"/>
    <s v="CREDIT"/>
    <n v="426916980"/>
    <m/>
    <x v="4"/>
    <x v="2"/>
  </r>
  <r>
    <s v="SO0813"/>
    <s v="PS0043"/>
    <s v="ST0004"/>
    <d v="2022-05-16T00:00:00"/>
    <s v="Sulawesi, Maluku, North Maluku"/>
    <s v="CASH"/>
    <n v="61099140"/>
    <s v="The product is unavailable from the vendor or there has been a product replacement"/>
    <x v="4"/>
    <x v="2"/>
  </r>
  <r>
    <s v="SO0814"/>
    <s v="PS0002"/>
    <s v="ST0002"/>
    <d v="2022-05-16T00:00:00"/>
    <s v="Java"/>
    <s v="CASH"/>
    <n v="39321090"/>
    <m/>
    <x v="3"/>
    <x v="0"/>
  </r>
  <r>
    <s v="SO0815"/>
    <s v="PS0043"/>
    <s v="ST0004"/>
    <d v="2022-05-16T00:00:00"/>
    <s v="Sulawesi, Maluku, North Maluku"/>
    <s v="CREDIT"/>
    <n v="649668636"/>
    <s v="The transaction agreement has undergone changes"/>
    <x v="4"/>
    <x v="2"/>
  </r>
  <r>
    <s v="SO0816"/>
    <s v="PS0022"/>
    <s v="ST0004"/>
    <d v="2022-05-17T00:00:00"/>
    <s v="Sulawesi, Maluku, North Maluku"/>
    <s v="CASH"/>
    <n v="2038400"/>
    <s v="Partner Store canceled the order"/>
    <x v="4"/>
    <x v="2"/>
  </r>
  <r>
    <s v="SO0817"/>
    <s v="PS0042"/>
    <s v="ST0002"/>
    <d v="2022-05-17T00:00:00"/>
    <s v="Java"/>
    <s v="CASH"/>
    <n v="22274100"/>
    <m/>
    <x v="3"/>
    <x v="0"/>
  </r>
  <r>
    <s v="SO0818"/>
    <s v="PS0029"/>
    <s v="ST0004"/>
    <d v="2022-05-17T00:00:00"/>
    <s v="Sulawesi, Maluku, North Maluku"/>
    <s v="CASH"/>
    <n v="182050750"/>
    <m/>
    <x v="4"/>
    <x v="2"/>
  </r>
  <r>
    <s v="SO0819"/>
    <s v="PS0023"/>
    <s v="ST0003"/>
    <d v="2022-05-18T00:00:00"/>
    <s v="Sumatera &amp; Kalimantan"/>
    <s v="CASH"/>
    <n v="207128880"/>
    <s v="The transaction agreement has undergone changes"/>
    <x v="0"/>
    <x v="0"/>
  </r>
  <r>
    <s v="SO0820"/>
    <s v="PS0015"/>
    <s v="ST0004"/>
    <d v="2022-05-18T00:00:00"/>
    <s v="Sulawesi, Maluku, North Maluku"/>
    <s v="CASH"/>
    <n v="37016390"/>
    <m/>
    <x v="4"/>
    <x v="2"/>
  </r>
  <r>
    <s v="SO0821"/>
    <s v="PS0034"/>
    <s v="ST0001"/>
    <d v="2022-05-20T00:00:00"/>
    <s v="Jakarta"/>
    <s v="CASH"/>
    <n v="228375900"/>
    <m/>
    <x v="1"/>
    <x v="1"/>
  </r>
  <r>
    <s v="SO0822"/>
    <s v="PS0022"/>
    <s v="ST0004"/>
    <d v="2022-05-22T00:00:00"/>
    <s v="Sulawesi, Maluku, North Maluku"/>
    <s v="CASH"/>
    <n v="134080210"/>
    <m/>
    <x v="4"/>
    <x v="2"/>
  </r>
  <r>
    <s v="SO0823"/>
    <s v="PS0019"/>
    <s v="ST0005"/>
    <d v="2022-05-24T00:00:00"/>
    <s v="Bali, East &amp; West Nusa Tenggara"/>
    <s v="CASH"/>
    <n v="104547230"/>
    <m/>
    <x v="2"/>
    <x v="2"/>
  </r>
  <r>
    <s v="SO0824"/>
    <s v="PS0028"/>
    <s v="ST0005"/>
    <d v="2022-05-25T00:00:00"/>
    <s v="Bali, East &amp; West Nusa Tenggara"/>
    <s v="CREDIT"/>
    <n v="1219271050"/>
    <s v="transaction as agreed with the vendor"/>
    <x v="2"/>
    <x v="2"/>
  </r>
  <r>
    <s v="SO0825"/>
    <s v="PS0008"/>
    <s v="ST0004"/>
    <d v="2022-05-25T00:00:00"/>
    <s v="Sulawesi, Maluku, North Maluku"/>
    <s v="CREDIT"/>
    <n v="314483090"/>
    <s v="The product is unavailable from the vendor or there has been a product replacement"/>
    <x v="4"/>
    <x v="2"/>
  </r>
  <r>
    <s v="SO0826"/>
    <s v="PS0037"/>
    <s v="ST0002"/>
    <d v="2022-05-26T00:00:00"/>
    <s v="Java"/>
    <s v="CREDIT"/>
    <n v="252936120"/>
    <m/>
    <x v="3"/>
    <x v="0"/>
  </r>
  <r>
    <s v="SO0827"/>
    <s v="PS0008"/>
    <s v="ST0004"/>
    <d v="2022-05-28T00:00:00"/>
    <s v="Sulawesi, Maluku, North Maluku"/>
    <s v="CASH"/>
    <n v="20540790"/>
    <s v="The product is unavailable from the vendor or there has been a product replacement"/>
    <x v="4"/>
    <x v="2"/>
  </r>
  <r>
    <s v="SO0828"/>
    <s v="PS0039"/>
    <s v="ST0003"/>
    <d v="2022-05-28T00:00:00"/>
    <s v="Sumatera &amp; Kalimantan"/>
    <s v="CREDIT"/>
    <n v="299947950"/>
    <s v="The transaction agreement has undergone changes"/>
    <x v="0"/>
    <x v="0"/>
  </r>
  <r>
    <s v="SO0829"/>
    <s v="PS0001"/>
    <s v="ST0005"/>
    <d v="2022-05-29T00:00:00"/>
    <s v="Bali, East &amp; West Nusa Tenggara"/>
    <s v="CREDIT"/>
    <n v="271285000"/>
    <m/>
    <x v="2"/>
    <x v="2"/>
  </r>
  <r>
    <s v="SO0830"/>
    <s v="PS0001"/>
    <s v="ST0005"/>
    <d v="2022-05-29T00:00:00"/>
    <s v="Bali, East &amp; West Nusa Tenggara"/>
    <s v="CREDIT"/>
    <n v="394363590"/>
    <m/>
    <x v="2"/>
    <x v="2"/>
  </r>
  <r>
    <s v="SO0831"/>
    <s v="PS0008"/>
    <s v="ST0004"/>
    <d v="2022-05-30T00:00:00"/>
    <s v="Sulawesi, Maluku, North Maluku"/>
    <s v="CASH"/>
    <n v="96159000"/>
    <m/>
    <x v="4"/>
    <x v="2"/>
  </r>
  <r>
    <s v="SO0832"/>
    <s v="PS0018"/>
    <s v="ST0002"/>
    <d v="2022-05-31T00:00:00"/>
    <s v="Java"/>
    <s v="CREDIT"/>
    <n v="382431516"/>
    <m/>
    <x v="3"/>
    <x v="0"/>
  </r>
  <r>
    <s v="SO0833"/>
    <s v="PS0019"/>
    <s v="ST0005"/>
    <d v="2022-06-01T00:00:00"/>
    <s v="Bali, East &amp; West Nusa Tenggara"/>
    <s v="CREDIT"/>
    <n v="330846420"/>
    <m/>
    <x v="2"/>
    <x v="2"/>
  </r>
  <r>
    <s v="SO0834"/>
    <s v="PS0013"/>
    <s v="ST0001"/>
    <d v="2022-06-03T00:00:00"/>
    <s v="Jakarta"/>
    <s v="CASH"/>
    <n v="37203140"/>
    <s v="The transaction agreement has undergone changes"/>
    <x v="1"/>
    <x v="1"/>
  </r>
  <r>
    <s v="SO0835"/>
    <s v="PS0003"/>
    <s v="ST0003"/>
    <d v="2022-06-05T00:00:00"/>
    <s v="Sumatera &amp; Kalimantan"/>
    <s v="CASH"/>
    <n v="31305840"/>
    <s v="Partner Store canceled the order"/>
    <x v="0"/>
    <x v="0"/>
  </r>
  <r>
    <s v="SO0836"/>
    <s v="PS0010"/>
    <s v="ST0001"/>
    <d v="2022-06-06T00:00:00"/>
    <s v="Jakarta"/>
    <s v="CASH"/>
    <n v="24096750"/>
    <m/>
    <x v="1"/>
    <x v="1"/>
  </r>
  <r>
    <s v="SO0837"/>
    <s v="PS0032"/>
    <s v="ST0004"/>
    <d v="2022-06-06T00:00:00"/>
    <s v="Sulawesi, Maluku, North Maluku"/>
    <s v="CREDIT"/>
    <n v="410907891"/>
    <s v="The product is unavailable from the vendor or there has been a product replacement"/>
    <x v="4"/>
    <x v="2"/>
  </r>
  <r>
    <s v="SO0838"/>
    <s v="PS0025"/>
    <s v="ST0003"/>
    <d v="2022-06-07T00:00:00"/>
    <s v="Sumatera &amp; Kalimantan"/>
    <s v="CASH"/>
    <n v="30551880"/>
    <m/>
    <x v="0"/>
    <x v="0"/>
  </r>
  <r>
    <s v="SO0839"/>
    <s v="PS0002"/>
    <s v="ST0002"/>
    <d v="2022-06-08T00:00:00"/>
    <s v="Java"/>
    <s v="CASH"/>
    <n v="19714200"/>
    <m/>
    <x v="3"/>
    <x v="0"/>
  </r>
  <r>
    <s v="SO0840"/>
    <s v="PS0006"/>
    <s v="ST0003"/>
    <d v="2022-06-09T00:00:00"/>
    <s v="Sumatera &amp; Kalimantan"/>
    <s v="CASH"/>
    <n v="74152610"/>
    <m/>
    <x v="0"/>
    <x v="0"/>
  </r>
  <r>
    <s v="SO0841"/>
    <s v="PS0024"/>
    <s v="ST0001"/>
    <d v="2022-06-10T00:00:00"/>
    <s v="Jakarta"/>
    <s v="CREDIT"/>
    <n v="384861750"/>
    <m/>
    <x v="1"/>
    <x v="1"/>
  </r>
  <r>
    <s v="SO0842"/>
    <s v="PS0048"/>
    <s v="ST0003"/>
    <d v="2022-06-10T00:00:00"/>
    <s v="Sumatera &amp; Kalimantan"/>
    <s v="CASH"/>
    <n v="31275570"/>
    <s v="The transaction agreement has undergone changes"/>
    <x v="0"/>
    <x v="0"/>
  </r>
  <r>
    <s v="SO0843"/>
    <s v="PS0019"/>
    <s v="ST0005"/>
    <d v="2022-06-10T00:00:00"/>
    <s v="Bali, East &amp; West Nusa Tenggara"/>
    <s v="CASH"/>
    <n v="64172210"/>
    <m/>
    <x v="2"/>
    <x v="2"/>
  </r>
  <r>
    <s v="SO0844"/>
    <s v="PS0029"/>
    <s v="ST0004"/>
    <d v="2022-06-13T00:00:00"/>
    <s v="Sulawesi, Maluku, North Maluku"/>
    <s v="CASH"/>
    <n v="123644300"/>
    <m/>
    <x v="4"/>
    <x v="2"/>
  </r>
  <r>
    <s v="SO0845"/>
    <s v="PS0028"/>
    <s v="ST0005"/>
    <d v="2022-06-13T00:00:00"/>
    <s v="Bali, East &amp; West Nusa Tenggara"/>
    <s v="CREDIT"/>
    <n v="622771691"/>
    <s v="The product is unavailable from the vendor or there has been a product replacement"/>
    <x v="2"/>
    <x v="2"/>
  </r>
  <r>
    <s v="SO0846"/>
    <s v="PS0036"/>
    <s v="ST0005"/>
    <d v="2022-06-13T00:00:00"/>
    <s v="Bali, East &amp; West Nusa Tenggara"/>
    <s v="CREDIT"/>
    <n v="595558220"/>
    <m/>
    <x v="2"/>
    <x v="2"/>
  </r>
  <r>
    <s v="SO0847"/>
    <s v="PS0016"/>
    <s v="ST0003"/>
    <d v="2022-06-14T00:00:00"/>
    <s v="Sumatera &amp; Kalimantan"/>
    <s v="CREDIT"/>
    <n v="375501950"/>
    <m/>
    <x v="0"/>
    <x v="0"/>
  </r>
  <r>
    <s v="SO0848"/>
    <s v="PS0041"/>
    <s v="ST0001"/>
    <d v="2022-06-17T00:00:00"/>
    <s v="Jakarta"/>
    <s v="CASH"/>
    <n v="39943476"/>
    <m/>
    <x v="1"/>
    <x v="1"/>
  </r>
  <r>
    <s v="SO0849"/>
    <s v="PS0037"/>
    <s v="ST0002"/>
    <d v="2022-06-17T00:00:00"/>
    <s v="Java"/>
    <s v="CASH"/>
    <n v="27690410"/>
    <m/>
    <x v="3"/>
    <x v="0"/>
  </r>
  <r>
    <s v="SO0850"/>
    <s v="PS0037"/>
    <s v="ST0002"/>
    <d v="2022-06-19T00:00:00"/>
    <s v="Java"/>
    <s v="CREDIT"/>
    <n v="256555992"/>
    <s v="The product is unavailable from the vendor or there has been a product replacement"/>
    <x v="3"/>
    <x v="0"/>
  </r>
  <r>
    <s v="SO0851"/>
    <s v="PS0027"/>
    <s v="ST0004"/>
    <d v="2022-06-23T00:00:00"/>
    <s v="Sulawesi, Maluku, North Maluku"/>
    <s v="CREDIT"/>
    <n v="627670860"/>
    <m/>
    <x v="4"/>
    <x v="2"/>
  </r>
  <r>
    <s v="SO0852"/>
    <s v="PS0033"/>
    <s v="ST0005"/>
    <d v="2022-06-23T00:00:00"/>
    <s v="Bali, East &amp; West Nusa Tenggara"/>
    <s v="CASH"/>
    <n v="124551810"/>
    <s v="Partner Store canceled the order"/>
    <x v="2"/>
    <x v="2"/>
  </r>
  <r>
    <s v="SO0853"/>
    <s v="PS0046"/>
    <s v="ST0003"/>
    <d v="2022-06-25T00:00:00"/>
    <s v="Sumatera &amp; Kalimantan"/>
    <s v="CREDIT"/>
    <n v="321632000"/>
    <m/>
    <x v="0"/>
    <x v="0"/>
  </r>
  <r>
    <s v="SO0854"/>
    <s v="PS0004"/>
    <s v="ST0001"/>
    <d v="2022-06-26T00:00:00"/>
    <s v="Jakarta"/>
    <s v="CREDIT"/>
    <n v="282151729"/>
    <m/>
    <x v="1"/>
    <x v="1"/>
  </r>
  <r>
    <s v="SO0855"/>
    <s v="PS0009"/>
    <s v="ST0003"/>
    <d v="2022-06-26T00:00:00"/>
    <s v="Sumatera &amp; Kalimantan"/>
    <s v="CREDIT"/>
    <n v="657995895"/>
    <m/>
    <x v="0"/>
    <x v="0"/>
  </r>
  <r>
    <s v="SO0856"/>
    <s v="PS0047"/>
    <s v="ST0001"/>
    <d v="2022-06-26T00:00:00"/>
    <s v="Jakarta"/>
    <s v="CASH"/>
    <n v="132858650"/>
    <m/>
    <x v="1"/>
    <x v="1"/>
  </r>
  <r>
    <s v="SO0857"/>
    <s v="PS0001"/>
    <s v="ST0005"/>
    <d v="2022-06-27T00:00:00"/>
    <s v="Bali, East &amp; West Nusa Tenggara"/>
    <s v="CREDIT"/>
    <n v="490650930"/>
    <s v="The product is unavailable from the vendor or there has been a product replacement"/>
    <x v="2"/>
    <x v="2"/>
  </r>
  <r>
    <s v="SO0858"/>
    <s v="PS0036"/>
    <s v="ST0005"/>
    <d v="2022-06-29T00:00:00"/>
    <s v="Bali, East &amp; West Nusa Tenggara"/>
    <s v="CREDIT"/>
    <n v="519221070"/>
    <s v="Partner Store canceled the order"/>
    <x v="2"/>
    <x v="2"/>
  </r>
  <r>
    <s v="SO0859"/>
    <s v="PS0045"/>
    <s v="ST0005"/>
    <d v="2022-06-29T00:00:00"/>
    <s v="Bali, East &amp; West Nusa Tenggara"/>
    <s v="CASH"/>
    <n v="18814690"/>
    <m/>
    <x v="2"/>
    <x v="2"/>
  </r>
  <r>
    <s v="SO0860"/>
    <s v="PS0038"/>
    <s v="ST0004"/>
    <d v="2022-06-30T00:00:00"/>
    <s v="Sulawesi, Maluku, North Maluku"/>
    <s v="CASH"/>
    <n v="38280400"/>
    <m/>
    <x v="4"/>
    <x v="2"/>
  </r>
  <r>
    <s v="SO0861"/>
    <s v="PS0039"/>
    <s v="ST0003"/>
    <d v="2022-07-02T00:00:00"/>
    <s v="Sumatera &amp; Kalimantan"/>
    <s v="CASH"/>
    <n v="77747840"/>
    <s v="The product is unavailable from the vendor or there has been a product replacement"/>
    <x v="0"/>
    <x v="0"/>
  </r>
  <r>
    <s v="SO0862"/>
    <s v="PS0039"/>
    <s v="ST0003"/>
    <d v="2022-07-02T00:00:00"/>
    <s v="Sumatera &amp; Kalimantan"/>
    <s v="CASH"/>
    <n v="132311500"/>
    <m/>
    <x v="0"/>
    <x v="0"/>
  </r>
  <r>
    <s v="SO0863"/>
    <s v="PS0003"/>
    <s v="ST0003"/>
    <d v="2022-07-05T00:00:00"/>
    <s v="Sumatera &amp; Kalimantan"/>
    <s v="CASH"/>
    <n v="36029700"/>
    <m/>
    <x v="0"/>
    <x v="0"/>
  </r>
  <r>
    <s v="SO0864"/>
    <s v="PS0020"/>
    <s v="ST0004"/>
    <d v="2022-07-06T00:00:00"/>
    <s v="Sulawesi, Maluku, North Maluku"/>
    <s v="CASH"/>
    <n v="113856440"/>
    <m/>
    <x v="4"/>
    <x v="2"/>
  </r>
  <r>
    <s v="SO0865"/>
    <s v="PS0033"/>
    <s v="ST0005"/>
    <d v="2022-07-07T00:00:00"/>
    <s v="Bali, East &amp; West Nusa Tenggara"/>
    <s v="CASH"/>
    <n v="74779980"/>
    <m/>
    <x v="2"/>
    <x v="2"/>
  </r>
  <r>
    <s v="SO0866"/>
    <s v="PS0024"/>
    <s v="ST0001"/>
    <d v="2022-07-08T00:00:00"/>
    <s v="Jakarta"/>
    <s v="CREDIT"/>
    <n v="320608120"/>
    <s v="The transaction agreement has undergone changes"/>
    <x v="1"/>
    <x v="1"/>
  </r>
  <r>
    <s v="SO0867"/>
    <s v="PS0012"/>
    <s v="ST0003"/>
    <d v="2022-07-09T00:00:00"/>
    <s v="Sumatera &amp; Kalimantan"/>
    <s v="CREDIT"/>
    <n v="252363690"/>
    <s v="The product is unavailable from the vendor or there has been a product replacement"/>
    <x v="0"/>
    <x v="0"/>
  </r>
  <r>
    <s v="SO0868"/>
    <s v="PS0014"/>
    <s v="ST0003"/>
    <d v="2022-07-10T00:00:00"/>
    <s v="Sumatera &amp; Kalimantan"/>
    <s v="CASH"/>
    <n v="202485340"/>
    <s v="The transaction agreement has undergone changes"/>
    <x v="0"/>
    <x v="0"/>
  </r>
  <r>
    <s v="SO0869"/>
    <s v="PS0023"/>
    <s v="ST0003"/>
    <d v="2022-07-11T00:00:00"/>
    <s v="Sumatera &amp; Kalimantan"/>
    <s v="CASH"/>
    <n v="58475500"/>
    <m/>
    <x v="0"/>
    <x v="0"/>
  </r>
  <r>
    <s v="SO0870"/>
    <s v="PS0031"/>
    <s v="ST0002"/>
    <d v="2022-07-14T00:00:00"/>
    <s v="Java"/>
    <s v="CASH"/>
    <n v="49439820"/>
    <m/>
    <x v="3"/>
    <x v="0"/>
  </r>
  <r>
    <s v="SO0871"/>
    <s v="PS0039"/>
    <s v="ST0003"/>
    <d v="2022-07-15T00:00:00"/>
    <s v="Sumatera &amp; Kalimantan"/>
    <s v="CREDIT"/>
    <n v="393197760"/>
    <m/>
    <x v="0"/>
    <x v="0"/>
  </r>
  <r>
    <s v="SO0872"/>
    <s v="PS0043"/>
    <s v="ST0004"/>
    <d v="2022-07-17T00:00:00"/>
    <s v="Sulawesi, Maluku, North Maluku"/>
    <s v="CREDIT"/>
    <n v="390571270"/>
    <s v="The product is unavailable from the vendor or there has been a product replacement"/>
    <x v="4"/>
    <x v="2"/>
  </r>
  <r>
    <s v="SO0873"/>
    <s v="PS0006"/>
    <s v="ST0003"/>
    <d v="2022-07-17T00:00:00"/>
    <s v="Sumatera &amp; Kalimantan"/>
    <s v="CREDIT"/>
    <n v="939279100"/>
    <s v="transaction as agreed with the vendor"/>
    <x v="0"/>
    <x v="0"/>
  </r>
  <r>
    <s v="SO0874"/>
    <s v="PS0019"/>
    <s v="ST0005"/>
    <d v="2022-07-17T00:00:00"/>
    <s v="Bali, East &amp; West Nusa Tenggara"/>
    <s v="CASH"/>
    <n v="67063160"/>
    <m/>
    <x v="2"/>
    <x v="2"/>
  </r>
  <r>
    <s v="SO0875"/>
    <s v="PS0038"/>
    <s v="ST0004"/>
    <d v="2022-07-19T00:00:00"/>
    <s v="Sulawesi, Maluku, North Maluku"/>
    <s v="CASH"/>
    <n v="86968284"/>
    <s v="The transaction agreement has undergone changes"/>
    <x v="4"/>
    <x v="2"/>
  </r>
  <r>
    <s v="SO0876"/>
    <s v="PS0039"/>
    <s v="ST0003"/>
    <d v="2022-07-19T00:00:00"/>
    <s v="Sumatera &amp; Kalimantan"/>
    <s v="CASH"/>
    <n v="101496120"/>
    <s v="The product is unavailable from the vendor or there has been a product replacement"/>
    <x v="0"/>
    <x v="0"/>
  </r>
  <r>
    <s v="SO0877"/>
    <s v="PS0038"/>
    <s v="ST0004"/>
    <d v="2022-07-21T00:00:00"/>
    <s v="Sulawesi, Maluku, North Maluku"/>
    <s v="CASH"/>
    <n v="214186340"/>
    <m/>
    <x v="4"/>
    <x v="2"/>
  </r>
  <r>
    <s v="SO0878"/>
    <s v="PS0025"/>
    <s v="ST0003"/>
    <d v="2022-07-21T00:00:00"/>
    <s v="Sumatera &amp; Kalimantan"/>
    <s v="CASH"/>
    <n v="14355120"/>
    <m/>
    <x v="0"/>
    <x v="0"/>
  </r>
  <r>
    <s v="SO0879"/>
    <s v="PS0017"/>
    <s v="ST0001"/>
    <d v="2022-07-23T00:00:00"/>
    <s v="Jakarta"/>
    <s v="CREDIT"/>
    <n v="347867150"/>
    <m/>
    <x v="1"/>
    <x v="1"/>
  </r>
  <r>
    <s v="SO0880"/>
    <s v="PS0015"/>
    <s v="ST0004"/>
    <d v="2022-07-24T00:00:00"/>
    <s v="Sulawesi, Maluku, North Maluku"/>
    <s v="CASH"/>
    <n v="42697580"/>
    <m/>
    <x v="4"/>
    <x v="2"/>
  </r>
  <r>
    <s v="SO0881"/>
    <s v="PS0028"/>
    <s v="ST0005"/>
    <d v="2022-07-24T00:00:00"/>
    <s v="Bali, East &amp; West Nusa Tenggara"/>
    <s v="CREDIT"/>
    <n v="317473980"/>
    <m/>
    <x v="2"/>
    <x v="2"/>
  </r>
  <r>
    <s v="SO0882"/>
    <s v="PS0036"/>
    <s v="ST0005"/>
    <d v="2022-07-25T00:00:00"/>
    <s v="Bali, East &amp; West Nusa Tenggara"/>
    <s v="CASH"/>
    <n v="220487740"/>
    <m/>
    <x v="2"/>
    <x v="2"/>
  </r>
  <r>
    <s v="SO0883"/>
    <s v="PS0020"/>
    <s v="ST0004"/>
    <d v="2022-07-26T00:00:00"/>
    <s v="Sulawesi, Maluku, North Maluku"/>
    <s v="CASH"/>
    <n v="218815590"/>
    <m/>
    <x v="4"/>
    <x v="2"/>
  </r>
  <r>
    <s v="SO0884"/>
    <s v="PS0039"/>
    <s v="ST0003"/>
    <d v="2022-07-26T00:00:00"/>
    <s v="Sumatera &amp; Kalimantan"/>
    <s v="CASH"/>
    <n v="53249270"/>
    <m/>
    <x v="0"/>
    <x v="0"/>
  </r>
  <r>
    <s v="SO0885"/>
    <s v="PS0038"/>
    <s v="ST0004"/>
    <d v="2022-07-30T00:00:00"/>
    <s v="Sulawesi, Maluku, North Maluku"/>
    <s v="CASH"/>
    <n v="41408250"/>
    <m/>
    <x v="4"/>
    <x v="2"/>
  </r>
  <r>
    <s v="SO0886"/>
    <s v="PS0016"/>
    <s v="ST0003"/>
    <d v="2022-07-31T00:00:00"/>
    <s v="Sumatera &amp; Kalimantan"/>
    <s v="CASH"/>
    <n v="136046120"/>
    <m/>
    <x v="0"/>
    <x v="0"/>
  </r>
  <r>
    <s v="SO0887"/>
    <s v="PS0009"/>
    <s v="ST0003"/>
    <d v="2022-08-03T00:00:00"/>
    <s v="Sumatera &amp; Kalimantan"/>
    <s v="CASH"/>
    <n v="39712690"/>
    <m/>
    <x v="0"/>
    <x v="0"/>
  </r>
  <r>
    <s v="SO0888"/>
    <s v="PS0009"/>
    <s v="ST0003"/>
    <d v="2022-08-05T00:00:00"/>
    <s v="Sumatera &amp; Kalimantan"/>
    <s v="CASH"/>
    <n v="19698250"/>
    <m/>
    <x v="0"/>
    <x v="0"/>
  </r>
  <r>
    <s v="SO0889"/>
    <s v="PS0017"/>
    <s v="ST0001"/>
    <d v="2022-08-05T00:00:00"/>
    <s v="Jakarta"/>
    <s v="CREDIT"/>
    <n v="637280700"/>
    <s v="Partner Store canceled the order"/>
    <x v="1"/>
    <x v="1"/>
  </r>
  <r>
    <s v="SO0890"/>
    <s v="PS0025"/>
    <s v="ST0003"/>
    <d v="2022-08-09T00:00:00"/>
    <s v="Sumatera &amp; Kalimantan"/>
    <s v="CREDIT"/>
    <n v="783664230"/>
    <s v="The transaction agreement has undergone changes"/>
    <x v="0"/>
    <x v="0"/>
  </r>
  <r>
    <s v="SO0891"/>
    <s v="PS0032"/>
    <s v="ST0004"/>
    <d v="2022-08-12T00:00:00"/>
    <s v="Sulawesi, Maluku, North Maluku"/>
    <s v="CASH"/>
    <n v="134127470"/>
    <s v="The product is unavailable from the vendor or there has been a product replacement"/>
    <x v="4"/>
    <x v="2"/>
  </r>
  <r>
    <s v="SO0892"/>
    <s v="PS0027"/>
    <s v="ST0004"/>
    <d v="2022-08-13T00:00:00"/>
    <s v="Sulawesi, Maluku, North Maluku"/>
    <s v="CASH"/>
    <n v="189755520"/>
    <m/>
    <x v="4"/>
    <x v="2"/>
  </r>
  <r>
    <s v="SO0893"/>
    <s v="PS0020"/>
    <s v="ST0004"/>
    <d v="2022-08-15T00:00:00"/>
    <s v="Sulawesi, Maluku, North Maluku"/>
    <s v="CREDIT"/>
    <n v="314978190"/>
    <m/>
    <x v="4"/>
    <x v="2"/>
  </r>
  <r>
    <s v="SO0894"/>
    <s v="PS0035"/>
    <s v="ST0004"/>
    <d v="2022-08-17T00:00:00"/>
    <s v="Sulawesi, Maluku, North Maluku"/>
    <s v="CASH"/>
    <n v="140645000"/>
    <m/>
    <x v="4"/>
    <x v="2"/>
  </r>
  <r>
    <s v="SO0895"/>
    <s v="PS0009"/>
    <s v="ST0003"/>
    <d v="2022-08-17T00:00:00"/>
    <s v="Sumatera &amp; Kalimantan"/>
    <s v="CREDIT"/>
    <n v="269834270"/>
    <m/>
    <x v="0"/>
    <x v="0"/>
  </r>
  <r>
    <s v="SO0896"/>
    <s v="PS0009"/>
    <s v="ST0003"/>
    <d v="2022-08-17T00:00:00"/>
    <s v="Sumatera &amp; Kalimantan"/>
    <s v="CASH"/>
    <n v="234221930"/>
    <s v="The product is unavailable from the vendor or there has been a product replacement"/>
    <x v="0"/>
    <x v="0"/>
  </r>
  <r>
    <s v="SO0897"/>
    <s v="PS0042"/>
    <s v="ST0002"/>
    <d v="2022-08-17T00:00:00"/>
    <s v="Java"/>
    <s v="CREDIT"/>
    <n v="535672102"/>
    <m/>
    <x v="3"/>
    <x v="0"/>
  </r>
  <r>
    <s v="SO0898"/>
    <s v="PS0027"/>
    <s v="ST0004"/>
    <d v="2022-08-20T00:00:00"/>
    <s v="Sulawesi, Maluku, North Maluku"/>
    <s v="CREDIT"/>
    <n v="374576520"/>
    <m/>
    <x v="4"/>
    <x v="2"/>
  </r>
  <r>
    <s v="SO0899"/>
    <s v="PS0008"/>
    <s v="ST0004"/>
    <d v="2022-08-25T00:00:00"/>
    <s v="Sulawesi, Maluku, North Maluku"/>
    <s v="CASH"/>
    <n v="225228245"/>
    <m/>
    <x v="4"/>
    <x v="2"/>
  </r>
  <r>
    <s v="SO0900"/>
    <s v="PS0010"/>
    <s v="ST0001"/>
    <d v="2022-08-26T00:00:00"/>
    <s v="Jakarta"/>
    <s v="CASH"/>
    <n v="96313178"/>
    <s v="The product is unavailable from the vendor or there has been a product replacement"/>
    <x v="1"/>
    <x v="1"/>
  </r>
  <r>
    <s v="SO0901"/>
    <s v="PS0003"/>
    <s v="ST0003"/>
    <d v="2022-08-26T00:00:00"/>
    <s v="Sumatera &amp; Kalimantan"/>
    <s v="CREDIT"/>
    <n v="482346240"/>
    <m/>
    <x v="0"/>
    <x v="0"/>
  </r>
  <r>
    <s v="SO0902"/>
    <s v="PS0004"/>
    <s v="ST0001"/>
    <d v="2022-08-26T00:00:00"/>
    <s v="Jakarta"/>
    <s v="CASH"/>
    <n v="31413840"/>
    <m/>
    <x v="1"/>
    <x v="1"/>
  </r>
  <r>
    <s v="SO0903"/>
    <s v="PS0022"/>
    <s v="ST0004"/>
    <d v="2022-08-27T00:00:00"/>
    <s v="Sulawesi, Maluku, North Maluku"/>
    <s v="CREDIT"/>
    <n v="311219658"/>
    <m/>
    <x v="4"/>
    <x v="2"/>
  </r>
  <r>
    <s v="SO0904"/>
    <s v="PS0011"/>
    <s v="ST0002"/>
    <d v="2022-08-28T00:00:00"/>
    <s v="Java"/>
    <s v="CASH"/>
    <n v="135198960"/>
    <m/>
    <x v="3"/>
    <x v="0"/>
  </r>
  <r>
    <s v="SO0905"/>
    <s v="PS0045"/>
    <s v="ST0005"/>
    <d v="2022-08-28T00:00:00"/>
    <s v="Bali, East &amp; West Nusa Tenggara"/>
    <s v="CASH"/>
    <n v="56431200"/>
    <s v="Partner Store canceled the order"/>
    <x v="2"/>
    <x v="2"/>
  </r>
  <r>
    <s v="SO0906"/>
    <s v="PS0018"/>
    <s v="ST0002"/>
    <d v="2022-08-28T00:00:00"/>
    <s v="Java"/>
    <s v="CREDIT"/>
    <n v="557426240"/>
    <m/>
    <x v="3"/>
    <x v="0"/>
  </r>
  <r>
    <s v="SO0907"/>
    <s v="PS0048"/>
    <s v="ST0003"/>
    <d v="2022-08-29T00:00:00"/>
    <s v="Sumatera &amp; Kalimantan"/>
    <s v="CREDIT"/>
    <n v="525080790"/>
    <m/>
    <x v="0"/>
    <x v="0"/>
  </r>
  <r>
    <s v="SO0908"/>
    <s v="PS0035"/>
    <s v="ST0004"/>
    <d v="2022-08-30T00:00:00"/>
    <s v="Sulawesi, Maluku, North Maluku"/>
    <s v="CREDIT"/>
    <n v="392682160"/>
    <s v="Partner Store canceled the order"/>
    <x v="4"/>
    <x v="2"/>
  </r>
  <r>
    <s v="SO0909"/>
    <s v="PS0027"/>
    <s v="ST0004"/>
    <d v="2022-09-01T00:00:00"/>
    <s v="Sulawesi, Maluku, North Maluku"/>
    <s v="CREDIT"/>
    <n v="736874190"/>
    <m/>
    <x v="4"/>
    <x v="2"/>
  </r>
  <r>
    <s v="SO0910"/>
    <s v="PS0025"/>
    <s v="ST0003"/>
    <d v="2022-09-01T00:00:00"/>
    <s v="Sumatera &amp; Kalimantan"/>
    <s v="CASH"/>
    <n v="5680620"/>
    <s v="The transaction agreement has undergone changes"/>
    <x v="0"/>
    <x v="0"/>
  </r>
  <r>
    <s v="SO0911"/>
    <s v="PS0026"/>
    <s v="ST0004"/>
    <d v="2022-09-02T00:00:00"/>
    <s v="Sulawesi, Maluku, North Maluku"/>
    <s v="CREDIT"/>
    <n v="1309915710"/>
    <s v="transaction as agreed with the vendor"/>
    <x v="4"/>
    <x v="2"/>
  </r>
  <r>
    <s v="SO0912"/>
    <s v="PS0005"/>
    <s v="ST0004"/>
    <d v="2022-09-04T00:00:00"/>
    <s v="Sulawesi, Maluku, North Maluku"/>
    <s v="CASH"/>
    <n v="32676700"/>
    <s v="Partner Store canceled the order"/>
    <x v="4"/>
    <x v="2"/>
  </r>
  <r>
    <s v="SO0913"/>
    <s v="PS0010"/>
    <s v="ST0001"/>
    <d v="2022-09-06T00:00:00"/>
    <s v="Jakarta"/>
    <s v="CREDIT"/>
    <n v="824934230"/>
    <m/>
    <x v="1"/>
    <x v="1"/>
  </r>
  <r>
    <s v="SO0914"/>
    <s v="PS0039"/>
    <s v="ST0003"/>
    <d v="2022-09-07T00:00:00"/>
    <s v="Sumatera &amp; Kalimantan"/>
    <s v="CREDIT"/>
    <n v="295134200"/>
    <m/>
    <x v="0"/>
    <x v="0"/>
  </r>
  <r>
    <s v="SO0915"/>
    <s v="PS0009"/>
    <s v="ST0003"/>
    <d v="2022-09-09T00:00:00"/>
    <s v="Sumatera &amp; Kalimantan"/>
    <s v="CASH"/>
    <n v="13257440"/>
    <s v="The product is unavailable from the vendor or there has been a product replacement"/>
    <x v="0"/>
    <x v="0"/>
  </r>
  <r>
    <s v="SO0916"/>
    <s v="PS0031"/>
    <s v="ST0002"/>
    <d v="2022-09-09T00:00:00"/>
    <s v="Java"/>
    <s v="CREDIT"/>
    <n v="254408400"/>
    <s v="The product is unavailable from the vendor or there has been a product replacement"/>
    <x v="3"/>
    <x v="0"/>
  </r>
  <r>
    <s v="SO0917"/>
    <s v="PS0031"/>
    <s v="ST0002"/>
    <d v="2022-09-11T00:00:00"/>
    <s v="Java"/>
    <s v="CREDIT"/>
    <n v="408897700"/>
    <m/>
    <x v="3"/>
    <x v="0"/>
  </r>
  <r>
    <s v="SO0918"/>
    <s v="PS0003"/>
    <s v="ST0003"/>
    <d v="2022-09-11T00:00:00"/>
    <s v="Sumatera &amp; Kalimantan"/>
    <s v="CASH"/>
    <n v="17138730"/>
    <s v="The transaction agreement has undergone changes"/>
    <x v="0"/>
    <x v="0"/>
  </r>
  <r>
    <s v="SO0919"/>
    <s v="PS0038"/>
    <s v="ST0004"/>
    <d v="2022-09-13T00:00:00"/>
    <s v="Sulawesi, Maluku, North Maluku"/>
    <s v="CREDIT"/>
    <n v="447245890"/>
    <m/>
    <x v="4"/>
    <x v="2"/>
  </r>
  <r>
    <s v="SO0920"/>
    <s v="PS0043"/>
    <s v="ST0004"/>
    <d v="2022-09-13T00:00:00"/>
    <s v="Sulawesi, Maluku, North Maluku"/>
    <s v="CREDIT"/>
    <n v="1231841330"/>
    <s v="transaction as agreed with the vendor"/>
    <x v="4"/>
    <x v="2"/>
  </r>
  <r>
    <s v="SO0921"/>
    <s v="PS0032"/>
    <s v="ST0004"/>
    <d v="2022-09-14T00:00:00"/>
    <s v="Sulawesi, Maluku, North Maluku"/>
    <s v="CASH"/>
    <n v="177678000"/>
    <m/>
    <x v="4"/>
    <x v="2"/>
  </r>
  <r>
    <s v="SO0922"/>
    <s v="PS0048"/>
    <s v="ST0003"/>
    <d v="2022-09-14T00:00:00"/>
    <s v="Sumatera &amp; Kalimantan"/>
    <s v="CASH"/>
    <n v="246048140"/>
    <s v="The product is unavailable from the vendor or there has been a product replacement"/>
    <x v="0"/>
    <x v="0"/>
  </r>
  <r>
    <s v="SO0923"/>
    <s v="PS0038"/>
    <s v="ST0004"/>
    <d v="2022-09-15T00:00:00"/>
    <s v="Sulawesi, Maluku, North Maluku"/>
    <s v="CASH"/>
    <n v="56616620.000000007"/>
    <m/>
    <x v="4"/>
    <x v="2"/>
  </r>
  <r>
    <s v="SO0924"/>
    <s v="PS0027"/>
    <s v="ST0004"/>
    <d v="2022-09-17T00:00:00"/>
    <s v="Sulawesi, Maluku, North Maluku"/>
    <s v="CASH"/>
    <n v="26196280"/>
    <m/>
    <x v="4"/>
    <x v="2"/>
  </r>
  <r>
    <s v="SO0925"/>
    <s v="PS0003"/>
    <s v="ST0003"/>
    <d v="2022-09-18T00:00:00"/>
    <s v="Sumatera &amp; Kalimantan"/>
    <s v="CREDIT"/>
    <n v="272866550"/>
    <m/>
    <x v="0"/>
    <x v="0"/>
  </r>
  <r>
    <s v="SO0926"/>
    <s v="PS0018"/>
    <s v="ST0002"/>
    <d v="2022-09-18T00:00:00"/>
    <s v="Java"/>
    <s v="CASH"/>
    <n v="18974400"/>
    <m/>
    <x v="3"/>
    <x v="0"/>
  </r>
  <r>
    <s v="SO0927"/>
    <s v="PS0022"/>
    <s v="ST0004"/>
    <d v="2022-09-20T00:00:00"/>
    <s v="Sulawesi, Maluku, North Maluku"/>
    <s v="CASH"/>
    <n v="167455070"/>
    <m/>
    <x v="4"/>
    <x v="2"/>
  </r>
  <r>
    <s v="SO0928"/>
    <s v="PS0050"/>
    <s v="ST0004"/>
    <d v="2022-09-21T00:00:00"/>
    <s v="Sulawesi, Maluku, North Maluku"/>
    <s v="CASH"/>
    <n v="79189580"/>
    <s v="The product is unavailable from the vendor or there has been a product replacement"/>
    <x v="4"/>
    <x v="2"/>
  </r>
  <r>
    <s v="SO0929"/>
    <s v="PS0006"/>
    <s v="ST0003"/>
    <d v="2022-09-22T00:00:00"/>
    <s v="Sumatera &amp; Kalimantan"/>
    <s v="CREDIT"/>
    <n v="633480060"/>
    <s v="The product is unavailable from the vendor or there has been a product replacement"/>
    <x v="0"/>
    <x v="0"/>
  </r>
  <r>
    <s v="SO0930"/>
    <s v="PS0044"/>
    <s v="ST0004"/>
    <d v="2022-09-24T00:00:00"/>
    <s v="Sulawesi, Maluku, North Maluku"/>
    <s v="CREDIT"/>
    <n v="381296340"/>
    <m/>
    <x v="4"/>
    <x v="2"/>
  </r>
  <r>
    <s v="SO0931"/>
    <s v="PS0026"/>
    <s v="ST0004"/>
    <d v="2022-09-24T00:00:00"/>
    <s v="Sulawesi, Maluku, North Maluku"/>
    <s v="CASH"/>
    <n v="147352350"/>
    <m/>
    <x v="4"/>
    <x v="2"/>
  </r>
  <r>
    <s v="SO0932"/>
    <s v="PS0031"/>
    <s v="ST0002"/>
    <d v="2022-09-25T00:00:00"/>
    <s v="Java"/>
    <s v="CASH"/>
    <n v="108421460"/>
    <m/>
    <x v="3"/>
    <x v="0"/>
  </r>
  <r>
    <s v="SO0933"/>
    <s v="PS0018"/>
    <s v="ST0002"/>
    <d v="2022-09-25T00:00:00"/>
    <s v="Java"/>
    <s v="CREDIT"/>
    <n v="463957934"/>
    <m/>
    <x v="3"/>
    <x v="0"/>
  </r>
  <r>
    <s v="SO0934"/>
    <s v="PS0021"/>
    <s v="ST0001"/>
    <d v="2022-09-28T00:00:00"/>
    <s v="Jakarta"/>
    <s v="CASH"/>
    <n v="120465330"/>
    <s v="The transaction agreement has undergone changes"/>
    <x v="1"/>
    <x v="1"/>
  </r>
  <r>
    <s v="SO0935"/>
    <s v="PS0050"/>
    <s v="ST0004"/>
    <d v="2022-09-29T00:00:00"/>
    <s v="Sulawesi, Maluku, North Maluku"/>
    <s v="CASH"/>
    <n v="29641060"/>
    <m/>
    <x v="4"/>
    <x v="2"/>
  </r>
  <r>
    <s v="SO0936"/>
    <s v="PS0038"/>
    <s v="ST0004"/>
    <d v="2022-09-30T00:00:00"/>
    <s v="Sulawesi, Maluku, North Maluku"/>
    <s v="CASH"/>
    <n v="9784080"/>
    <s v="The transaction agreement has undergone changes"/>
    <x v="4"/>
    <x v="2"/>
  </r>
  <r>
    <s v="SO0937"/>
    <s v="PS0023"/>
    <s v="ST0003"/>
    <d v="2022-10-01T00:00:00"/>
    <s v="Sumatera &amp; Kalimantan"/>
    <s v="CASH"/>
    <n v="29223315"/>
    <m/>
    <x v="0"/>
    <x v="0"/>
  </r>
  <r>
    <s v="SO0938"/>
    <s v="PS0050"/>
    <s v="ST0004"/>
    <d v="2022-10-02T00:00:00"/>
    <s v="Sulawesi, Maluku, North Maluku"/>
    <s v="CASH"/>
    <n v="98496660"/>
    <m/>
    <x v="4"/>
    <x v="2"/>
  </r>
  <r>
    <s v="SO0939"/>
    <s v="PS0040"/>
    <s v="ST0003"/>
    <d v="2022-10-04T00:00:00"/>
    <s v="Sumatera &amp; Kalimantan"/>
    <s v="CREDIT"/>
    <n v="320403000"/>
    <s v="Partner Store canceled the order"/>
    <x v="0"/>
    <x v="0"/>
  </r>
  <r>
    <s v="SO0940"/>
    <s v="PS0019"/>
    <s v="ST0005"/>
    <d v="2022-10-04T00:00:00"/>
    <s v="Bali, East &amp; West Nusa Tenggara"/>
    <s v="CASH"/>
    <n v="143240160"/>
    <s v="The product is unavailable from the vendor or there has been a product replacement"/>
    <x v="2"/>
    <x v="2"/>
  </r>
  <r>
    <s v="SO0941"/>
    <s v="PS0030"/>
    <s v="ST0004"/>
    <d v="2022-10-05T00:00:00"/>
    <s v="Sulawesi, Maluku, North Maluku"/>
    <s v="CASH"/>
    <n v="93987240"/>
    <m/>
    <x v="4"/>
    <x v="2"/>
  </r>
  <r>
    <s v="SO0942"/>
    <s v="PS0002"/>
    <s v="ST0002"/>
    <d v="2022-10-06T00:00:00"/>
    <s v="Java"/>
    <s v="CREDIT"/>
    <n v="422965160"/>
    <m/>
    <x v="3"/>
    <x v="0"/>
  </r>
  <r>
    <s v="SO0943"/>
    <s v="PS0020"/>
    <s v="ST0004"/>
    <d v="2022-10-07T00:00:00"/>
    <s v="Sulawesi, Maluku, North Maluku"/>
    <s v="CREDIT"/>
    <n v="578886030"/>
    <m/>
    <x v="4"/>
    <x v="2"/>
  </r>
  <r>
    <s v="SO0944"/>
    <s v="PS0023"/>
    <s v="ST0003"/>
    <d v="2022-10-08T00:00:00"/>
    <s v="Sumatera &amp; Kalimantan"/>
    <s v="CASH"/>
    <n v="14411279.999999998"/>
    <m/>
    <x v="0"/>
    <x v="0"/>
  </r>
  <r>
    <s v="SO0945"/>
    <s v="PS0025"/>
    <s v="ST0003"/>
    <d v="2022-10-08T00:00:00"/>
    <s v="Sumatera &amp; Kalimantan"/>
    <s v="CREDIT"/>
    <n v="763950070"/>
    <m/>
    <x v="0"/>
    <x v="0"/>
  </r>
  <r>
    <s v="SO0946"/>
    <s v="PS0009"/>
    <s v="ST0003"/>
    <d v="2022-10-09T00:00:00"/>
    <s v="Sumatera &amp; Kalimantan"/>
    <s v="CASH"/>
    <n v="37043600"/>
    <m/>
    <x v="0"/>
    <x v="0"/>
  </r>
  <r>
    <s v="SO0947"/>
    <s v="PS0001"/>
    <s v="ST0005"/>
    <d v="2022-10-11T00:00:00"/>
    <s v="Bali, East &amp; West Nusa Tenggara"/>
    <s v="CASH"/>
    <n v="23610730"/>
    <m/>
    <x v="2"/>
    <x v="2"/>
  </r>
  <r>
    <s v="SO0948"/>
    <s v="PS0038"/>
    <s v="ST0004"/>
    <d v="2022-10-11T00:00:00"/>
    <s v="Sulawesi, Maluku, North Maluku"/>
    <s v="CREDIT"/>
    <n v="1137224812"/>
    <s v="transaction as agreed with the vendor"/>
    <x v="4"/>
    <x v="2"/>
  </r>
  <r>
    <s v="SO0949"/>
    <s v="PS0015"/>
    <s v="ST0004"/>
    <d v="2022-10-13T00:00:00"/>
    <s v="Sulawesi, Maluku, North Maluku"/>
    <s v="CASH"/>
    <n v="230615840"/>
    <m/>
    <x v="4"/>
    <x v="2"/>
  </r>
  <r>
    <s v="SO0950"/>
    <s v="PS0048"/>
    <s v="ST0003"/>
    <d v="2022-10-13T00:00:00"/>
    <s v="Sumatera &amp; Kalimantan"/>
    <s v="CREDIT"/>
    <n v="363813400"/>
    <m/>
    <x v="0"/>
    <x v="0"/>
  </r>
  <r>
    <s v="SO0951"/>
    <s v="PS0036"/>
    <s v="ST0005"/>
    <d v="2022-10-14T00:00:00"/>
    <s v="Bali, East &amp; West Nusa Tenggara"/>
    <s v="CREDIT"/>
    <n v="934764040"/>
    <m/>
    <x v="2"/>
    <x v="2"/>
  </r>
  <r>
    <s v="SO0952"/>
    <s v="PS0022"/>
    <s v="ST0004"/>
    <d v="2022-10-14T00:00:00"/>
    <s v="Sulawesi, Maluku, North Maluku"/>
    <s v="CASH"/>
    <n v="76974740"/>
    <m/>
    <x v="4"/>
    <x v="2"/>
  </r>
  <r>
    <s v="SO0953"/>
    <s v="PS0003"/>
    <s v="ST0003"/>
    <d v="2022-10-15T00:00:00"/>
    <s v="Sumatera &amp; Kalimantan"/>
    <s v="CREDIT"/>
    <n v="300707000"/>
    <m/>
    <x v="0"/>
    <x v="0"/>
  </r>
  <r>
    <s v="SO0954"/>
    <s v="PS0010"/>
    <s v="ST0001"/>
    <d v="2022-10-16T00:00:00"/>
    <s v="Jakarta"/>
    <s v="CASH"/>
    <n v="9415310"/>
    <m/>
    <x v="1"/>
    <x v="1"/>
  </r>
  <r>
    <s v="SO0955"/>
    <s v="PS0042"/>
    <s v="ST0002"/>
    <d v="2022-10-16T00:00:00"/>
    <s v="Java"/>
    <s v="CASH"/>
    <n v="242601255"/>
    <m/>
    <x v="3"/>
    <x v="0"/>
  </r>
  <r>
    <s v="SO0956"/>
    <s v="PS0017"/>
    <s v="ST0001"/>
    <d v="2022-10-16T00:00:00"/>
    <s v="Jakarta"/>
    <s v="CREDIT"/>
    <n v="310285940"/>
    <m/>
    <x v="1"/>
    <x v="1"/>
  </r>
  <r>
    <s v="SO0957"/>
    <s v="PS0010"/>
    <s v="ST0001"/>
    <d v="2022-10-17T00:00:00"/>
    <s v="Jakarta"/>
    <s v="CREDIT"/>
    <n v="327313500"/>
    <m/>
    <x v="1"/>
    <x v="1"/>
  </r>
  <r>
    <s v="SO0958"/>
    <s v="PS0037"/>
    <s v="ST0002"/>
    <d v="2022-10-18T00:00:00"/>
    <s v="Java"/>
    <s v="CREDIT"/>
    <n v="258688590"/>
    <m/>
    <x v="3"/>
    <x v="0"/>
  </r>
  <r>
    <s v="SO0959"/>
    <s v="PS0007"/>
    <s v="ST0001"/>
    <d v="2022-10-19T00:00:00"/>
    <s v="Jakarta"/>
    <s v="CASH"/>
    <n v="165166786"/>
    <m/>
    <x v="1"/>
    <x v="1"/>
  </r>
  <r>
    <s v="SO0960"/>
    <s v="PS0026"/>
    <s v="ST0004"/>
    <d v="2022-10-19T00:00:00"/>
    <s v="Sulawesi, Maluku, North Maluku"/>
    <s v="CREDIT"/>
    <n v="396684600"/>
    <m/>
    <x v="4"/>
    <x v="2"/>
  </r>
  <r>
    <s v="SO0961"/>
    <s v="PS0014"/>
    <s v="ST0003"/>
    <d v="2022-10-19T00:00:00"/>
    <s v="Sumatera &amp; Kalimantan"/>
    <s v="CREDIT"/>
    <n v="428538200"/>
    <m/>
    <x v="0"/>
    <x v="0"/>
  </r>
  <r>
    <s v="SO0962"/>
    <s v="PS0002"/>
    <s v="ST0002"/>
    <d v="2022-10-19T00:00:00"/>
    <s v="Java"/>
    <s v="CASH"/>
    <n v="183171230"/>
    <m/>
    <x v="3"/>
    <x v="0"/>
  </r>
  <r>
    <s v="SO0963"/>
    <s v="PS0006"/>
    <s v="ST0003"/>
    <d v="2022-10-20T00:00:00"/>
    <s v="Sumatera &amp; Kalimantan"/>
    <s v="CREDIT"/>
    <n v="367521960"/>
    <m/>
    <x v="0"/>
    <x v="0"/>
  </r>
  <r>
    <s v="SO0964"/>
    <s v="PS0050"/>
    <s v="ST0004"/>
    <d v="2022-10-20T00:00:00"/>
    <s v="Sulawesi, Maluku, North Maluku"/>
    <s v="CREDIT"/>
    <n v="366003740"/>
    <s v="Partner Store canceled the order"/>
    <x v="4"/>
    <x v="2"/>
  </r>
  <r>
    <s v="SO0965"/>
    <s v="PS0044"/>
    <s v="ST0004"/>
    <d v="2022-10-20T00:00:00"/>
    <s v="Sulawesi, Maluku, North Maluku"/>
    <s v="CASH"/>
    <n v="175068560"/>
    <m/>
    <x v="4"/>
    <x v="2"/>
  </r>
  <r>
    <s v="SO0966"/>
    <s v="PS0017"/>
    <s v="ST0001"/>
    <d v="2022-10-21T00:00:00"/>
    <s v="Jakarta"/>
    <s v="CASH"/>
    <n v="21849750"/>
    <m/>
    <x v="1"/>
    <x v="1"/>
  </r>
  <r>
    <s v="SO0967"/>
    <s v="PS0021"/>
    <s v="ST0001"/>
    <d v="2022-10-21T00:00:00"/>
    <s v="Jakarta"/>
    <s v="CASH"/>
    <n v="133038600"/>
    <m/>
    <x v="1"/>
    <x v="1"/>
  </r>
  <r>
    <s v="SO0968"/>
    <s v="PS0029"/>
    <s v="ST0004"/>
    <d v="2022-10-22T00:00:00"/>
    <s v="Sulawesi, Maluku, North Maluku"/>
    <s v="CREDIT"/>
    <n v="764390690"/>
    <m/>
    <x v="4"/>
    <x v="2"/>
  </r>
  <r>
    <s v="SO0969"/>
    <s v="PS0011"/>
    <s v="ST0002"/>
    <d v="2022-10-23T00:00:00"/>
    <s v="Java"/>
    <s v="CASH"/>
    <n v="135571260"/>
    <m/>
    <x v="3"/>
    <x v="0"/>
  </r>
  <r>
    <s v="SO0970"/>
    <s v="PS0046"/>
    <s v="ST0003"/>
    <d v="2022-10-25T00:00:00"/>
    <s v="Sumatera &amp; Kalimantan"/>
    <s v="CREDIT"/>
    <n v="316785430"/>
    <s v="The transaction agreement has undergone changes"/>
    <x v="0"/>
    <x v="0"/>
  </r>
  <r>
    <s v="SO0971"/>
    <s v="PS0023"/>
    <s v="ST0003"/>
    <d v="2022-10-25T00:00:00"/>
    <s v="Sumatera &amp; Kalimantan"/>
    <s v="CASH"/>
    <n v="194467350"/>
    <m/>
    <x v="0"/>
    <x v="0"/>
  </r>
  <r>
    <s v="SO0972"/>
    <s v="PS0040"/>
    <s v="ST0003"/>
    <d v="2022-10-26T00:00:00"/>
    <s v="Sumatera &amp; Kalimantan"/>
    <s v="CREDIT"/>
    <n v="314035560"/>
    <m/>
    <x v="0"/>
    <x v="0"/>
  </r>
  <r>
    <s v="SO0973"/>
    <s v="PS0046"/>
    <s v="ST0003"/>
    <d v="2022-10-27T00:00:00"/>
    <s v="Sumatera &amp; Kalimantan"/>
    <s v="CASH"/>
    <n v="172329150"/>
    <m/>
    <x v="0"/>
    <x v="0"/>
  </r>
  <r>
    <s v="SO0974"/>
    <s v="PS0041"/>
    <s v="ST0001"/>
    <d v="2022-10-27T00:00:00"/>
    <s v="Jakarta"/>
    <s v="CASH"/>
    <n v="191079000"/>
    <m/>
    <x v="1"/>
    <x v="1"/>
  </r>
  <r>
    <s v="SO0975"/>
    <s v="PS0036"/>
    <s v="ST0005"/>
    <d v="2022-10-27T00:00:00"/>
    <s v="Bali, East &amp; West Nusa Tenggara"/>
    <s v="CASH"/>
    <n v="69933500"/>
    <m/>
    <x v="2"/>
    <x v="2"/>
  </r>
  <r>
    <s v="SO0976"/>
    <s v="PS0029"/>
    <s v="ST0004"/>
    <d v="2022-10-28T00:00:00"/>
    <s v="Sulawesi, Maluku, North Maluku"/>
    <s v="CASH"/>
    <n v="229837770"/>
    <m/>
    <x v="4"/>
    <x v="2"/>
  </r>
  <r>
    <s v="SO0977"/>
    <s v="PS0050"/>
    <s v="ST0004"/>
    <d v="2022-10-29T00:00:00"/>
    <s v="Sulawesi, Maluku, North Maluku"/>
    <s v="CREDIT"/>
    <n v="1162213850"/>
    <s v="transaction as agreed with the vendor"/>
    <x v="4"/>
    <x v="2"/>
  </r>
  <r>
    <s v="SO0978"/>
    <s v="PS0028"/>
    <s v="ST0005"/>
    <d v="2022-10-29T00:00:00"/>
    <s v="Bali, East &amp; West Nusa Tenggara"/>
    <s v="CASH"/>
    <n v="240232250"/>
    <m/>
    <x v="2"/>
    <x v="2"/>
  </r>
  <r>
    <s v="SO0979"/>
    <s v="PS0020"/>
    <s v="ST0004"/>
    <d v="2022-10-31T00:00:00"/>
    <s v="Sulawesi, Maluku, North Maluku"/>
    <s v="CASH"/>
    <n v="69082590"/>
    <m/>
    <x v="4"/>
    <x v="2"/>
  </r>
  <r>
    <s v="SO0980"/>
    <s v="PS0004"/>
    <s v="ST0001"/>
    <d v="2022-10-31T00:00:00"/>
    <s v="Jakarta"/>
    <s v="CREDIT"/>
    <n v="357539140"/>
    <m/>
    <x v="1"/>
    <x v="1"/>
  </r>
  <r>
    <s v="SO0981"/>
    <s v="PS0013"/>
    <s v="ST0001"/>
    <d v="2022-11-01T00:00:00"/>
    <s v="Jakarta"/>
    <s v="CREDIT"/>
    <n v="737735770"/>
    <m/>
    <x v="1"/>
    <x v="1"/>
  </r>
  <r>
    <s v="SO0982"/>
    <s v="PS0014"/>
    <s v="ST0003"/>
    <d v="2022-11-01T00:00:00"/>
    <s v="Sumatera &amp; Kalimantan"/>
    <s v="CREDIT"/>
    <n v="461518750"/>
    <m/>
    <x v="0"/>
    <x v="0"/>
  </r>
  <r>
    <s v="SO0983"/>
    <s v="PS0048"/>
    <s v="ST0003"/>
    <d v="2022-11-01T00:00:00"/>
    <s v="Sumatera &amp; Kalimantan"/>
    <s v="CREDIT"/>
    <n v="390520370"/>
    <s v="Partner Store canceled the order"/>
    <x v="0"/>
    <x v="0"/>
  </r>
  <r>
    <s v="SO0984"/>
    <s v="PS0008"/>
    <s v="ST0004"/>
    <d v="2022-11-03T00:00:00"/>
    <s v="Sulawesi, Maluku, North Maluku"/>
    <s v="CREDIT"/>
    <n v="261344720"/>
    <m/>
    <x v="4"/>
    <x v="2"/>
  </r>
  <r>
    <s v="SO0985"/>
    <s v="PS0006"/>
    <s v="ST0003"/>
    <d v="2022-11-03T00:00:00"/>
    <s v="Sumatera &amp; Kalimantan"/>
    <s v="CASH"/>
    <n v="17134140"/>
    <m/>
    <x v="0"/>
    <x v="0"/>
  </r>
  <r>
    <s v="SO0986"/>
    <s v="PS0020"/>
    <s v="ST0004"/>
    <d v="2022-11-04T00:00:00"/>
    <s v="Sulawesi, Maluku, North Maluku"/>
    <s v="CASH"/>
    <n v="153621290"/>
    <m/>
    <x v="4"/>
    <x v="2"/>
  </r>
  <r>
    <s v="SO0987"/>
    <s v="PS0023"/>
    <s v="ST0003"/>
    <d v="2022-11-04T00:00:00"/>
    <s v="Sumatera &amp; Kalimantan"/>
    <s v="CASH"/>
    <n v="245369190"/>
    <m/>
    <x v="0"/>
    <x v="0"/>
  </r>
  <r>
    <s v="SO0988"/>
    <s v="PS0047"/>
    <s v="ST0001"/>
    <d v="2022-11-05T00:00:00"/>
    <s v="Jakarta"/>
    <s v="CASH"/>
    <n v="105581440"/>
    <m/>
    <x v="1"/>
    <x v="1"/>
  </r>
  <r>
    <s v="SO0989"/>
    <s v="PS0047"/>
    <s v="ST0001"/>
    <d v="2022-11-05T00:00:00"/>
    <s v="Jakarta"/>
    <s v="CASH"/>
    <n v="5775000"/>
    <m/>
    <x v="1"/>
    <x v="1"/>
  </r>
  <r>
    <s v="SO0990"/>
    <s v="PS0029"/>
    <s v="ST0004"/>
    <d v="2022-11-05T00:00:00"/>
    <s v="Sulawesi, Maluku, North Maluku"/>
    <s v="CASH"/>
    <n v="7634250"/>
    <s v="Partner Store canceled the order"/>
    <x v="4"/>
    <x v="2"/>
  </r>
  <r>
    <s v="SO0991"/>
    <s v="PS0043"/>
    <s v="ST0004"/>
    <d v="2022-11-09T00:00:00"/>
    <s v="Sulawesi, Maluku, North Maluku"/>
    <s v="CASH"/>
    <n v="18427500"/>
    <m/>
    <x v="4"/>
    <x v="2"/>
  </r>
  <r>
    <s v="SO0992"/>
    <s v="PS0047"/>
    <s v="ST0001"/>
    <d v="2022-11-10T00:00:00"/>
    <s v="Jakarta"/>
    <s v="CREDIT"/>
    <n v="241035960"/>
    <m/>
    <x v="1"/>
    <x v="1"/>
  </r>
  <r>
    <s v="SO0993"/>
    <s v="PS0010"/>
    <s v="ST0001"/>
    <d v="2022-11-12T00:00:00"/>
    <s v="Jakarta"/>
    <s v="CREDIT"/>
    <n v="441293360"/>
    <m/>
    <x v="1"/>
    <x v="1"/>
  </r>
  <r>
    <s v="SO0994"/>
    <s v="PS0049"/>
    <s v="ST0004"/>
    <d v="2022-11-12T00:00:00"/>
    <s v="Sulawesi, Maluku, North Maluku"/>
    <s v="CASH"/>
    <n v="176644980"/>
    <m/>
    <x v="4"/>
    <x v="2"/>
  </r>
  <r>
    <s v="SO0995"/>
    <s v="PS0045"/>
    <s v="ST0005"/>
    <d v="2022-11-12T00:00:00"/>
    <s v="Bali, East &amp; West Nusa Tenggara"/>
    <s v="CASH"/>
    <n v="18281252"/>
    <m/>
    <x v="2"/>
    <x v="2"/>
  </r>
  <r>
    <s v="SO0996"/>
    <s v="PS0025"/>
    <s v="ST0003"/>
    <d v="2022-11-15T00:00:00"/>
    <s v="Sumatera &amp; Kalimantan"/>
    <s v="CREDIT"/>
    <n v="396607500"/>
    <m/>
    <x v="0"/>
    <x v="0"/>
  </r>
  <r>
    <s v="SO0997"/>
    <s v="PS0028"/>
    <s v="ST0005"/>
    <d v="2022-11-15T00:00:00"/>
    <s v="Bali, East &amp; West Nusa Tenggara"/>
    <s v="CASH"/>
    <n v="228088630"/>
    <m/>
    <x v="2"/>
    <x v="2"/>
  </r>
  <r>
    <s v="SO0998"/>
    <s v="PS0033"/>
    <s v="ST0005"/>
    <d v="2022-11-16T00:00:00"/>
    <s v="Bali, East &amp; West Nusa Tenggara"/>
    <s v="CREDIT"/>
    <n v="587114991"/>
    <s v="The product is unavailable from the vendor or there has been a product replacement"/>
    <x v="2"/>
    <x v="2"/>
  </r>
  <r>
    <s v="SO0999"/>
    <s v="PS0038"/>
    <s v="ST0004"/>
    <d v="2022-11-16T00:00:00"/>
    <s v="Sulawesi, Maluku, North Maluku"/>
    <s v="CREDIT"/>
    <n v="848790920"/>
    <s v="transaction as agreed with the vendor"/>
    <x v="4"/>
    <x v="2"/>
  </r>
  <r>
    <s v="SO1000"/>
    <s v="PS0017"/>
    <s v="ST0001"/>
    <d v="2022-11-18T00:00:00"/>
    <s v="Jakarta"/>
    <s v="CASH"/>
    <n v="25770840"/>
    <m/>
    <x v="1"/>
    <x v="1"/>
  </r>
  <r>
    <s v="SO1001"/>
    <s v="PS0015"/>
    <s v="ST0004"/>
    <d v="2022-11-21T00:00:00"/>
    <s v="Sulawesi, Maluku, North Maluku"/>
    <s v="CASH"/>
    <n v="57115520"/>
    <m/>
    <x v="4"/>
    <x v="2"/>
  </r>
  <r>
    <s v="SO1002"/>
    <s v="PS0049"/>
    <s v="ST0004"/>
    <d v="2022-11-21T00:00:00"/>
    <s v="Sulawesi, Maluku, North Maluku"/>
    <s v="CREDIT"/>
    <n v="417355830"/>
    <m/>
    <x v="4"/>
    <x v="2"/>
  </r>
  <r>
    <s v="SO1003"/>
    <s v="PS0036"/>
    <s v="ST0005"/>
    <d v="2022-11-22T00:00:00"/>
    <s v="Bali, East &amp; West Nusa Tenggara"/>
    <s v="CASH"/>
    <n v="114707711"/>
    <m/>
    <x v="2"/>
    <x v="2"/>
  </r>
  <r>
    <s v="SO1004"/>
    <s v="PS0030"/>
    <s v="ST0004"/>
    <d v="2022-11-23T00:00:00"/>
    <s v="Sulawesi, Maluku, North Maluku"/>
    <s v="CREDIT"/>
    <n v="739640230"/>
    <m/>
    <x v="4"/>
    <x v="2"/>
  </r>
  <r>
    <s v="SO1005"/>
    <s v="PS0002"/>
    <s v="ST0002"/>
    <d v="2022-11-25T00:00:00"/>
    <s v="Java"/>
    <s v="CASH"/>
    <n v="76368600"/>
    <m/>
    <x v="3"/>
    <x v="0"/>
  </r>
  <r>
    <s v="SO1006"/>
    <s v="PS0007"/>
    <s v="ST0001"/>
    <d v="2022-11-25T00:00:00"/>
    <s v="Jakarta"/>
    <s v="CASH"/>
    <n v="24352350"/>
    <m/>
    <x v="1"/>
    <x v="1"/>
  </r>
  <r>
    <s v="SO1007"/>
    <s v="PS0050"/>
    <s v="ST0004"/>
    <d v="2022-11-26T00:00:00"/>
    <s v="Sulawesi, Maluku, North Maluku"/>
    <s v="CREDIT"/>
    <n v="256748290"/>
    <m/>
    <x v="4"/>
    <x v="2"/>
  </r>
  <r>
    <s v="SO1008"/>
    <s v="PS0012"/>
    <s v="ST0003"/>
    <d v="2022-11-26T00:00:00"/>
    <s v="Sumatera &amp; Kalimantan"/>
    <s v="CREDIT"/>
    <n v="413536410"/>
    <m/>
    <x v="0"/>
    <x v="0"/>
  </r>
  <r>
    <s v="SO1009"/>
    <s v="PS0030"/>
    <s v="ST0004"/>
    <d v="2022-11-27T00:00:00"/>
    <s v="Sulawesi, Maluku, North Maluku"/>
    <s v="CASH"/>
    <n v="26180440"/>
    <m/>
    <x v="4"/>
    <x v="2"/>
  </r>
  <r>
    <s v="SO1010"/>
    <s v="PS0021"/>
    <s v="ST0001"/>
    <d v="2022-11-29T00:00:00"/>
    <s v="Jakarta"/>
    <s v="CASH"/>
    <n v="33999420"/>
    <m/>
    <x v="1"/>
    <x v="1"/>
  </r>
  <r>
    <s v="SO1011"/>
    <s v="PS0031"/>
    <s v="ST0002"/>
    <d v="2022-11-30T00:00:00"/>
    <s v="Java"/>
    <s v="CREDIT"/>
    <n v="363292820"/>
    <m/>
    <x v="3"/>
    <x v="0"/>
  </r>
  <r>
    <s v="SO1012"/>
    <s v="PS0031"/>
    <s v="ST0002"/>
    <d v="2022-12-01T00:00:00"/>
    <s v="Java"/>
    <s v="CREDIT"/>
    <n v="509240650"/>
    <m/>
    <x v="3"/>
    <x v="0"/>
  </r>
  <r>
    <s v="SO1013"/>
    <s v="PS0029"/>
    <s v="ST0004"/>
    <d v="2022-12-02T00:00:00"/>
    <s v="Sulawesi, Maluku, North Maluku"/>
    <s v="CREDIT"/>
    <n v="467132688"/>
    <m/>
    <x v="4"/>
    <x v="2"/>
  </r>
  <r>
    <s v="SO1014"/>
    <s v="PS0004"/>
    <s v="ST0001"/>
    <d v="2022-12-03T00:00:00"/>
    <s v="Jakarta"/>
    <s v="CREDIT"/>
    <n v="295516340"/>
    <s v="The product is unavailable from the vendor or there has been a product replacement"/>
    <x v="1"/>
    <x v="1"/>
  </r>
  <r>
    <s v="SO1015"/>
    <s v="PS0020"/>
    <s v="ST0004"/>
    <d v="2022-12-07T00:00:00"/>
    <s v="Sulawesi, Maluku, North Maluku"/>
    <s v="CASH"/>
    <n v="242647004"/>
    <m/>
    <x v="4"/>
    <x v="2"/>
  </r>
  <r>
    <s v="SO1016"/>
    <s v="PS0013"/>
    <s v="ST0001"/>
    <d v="2022-12-08T00:00:00"/>
    <s v="Jakarta"/>
    <s v="CASH"/>
    <n v="25899000"/>
    <m/>
    <x v="1"/>
    <x v="1"/>
  </r>
  <r>
    <s v="SO1017"/>
    <s v="PS0044"/>
    <s v="ST0004"/>
    <d v="2022-12-08T00:00:00"/>
    <s v="Sulawesi, Maluku, North Maluku"/>
    <s v="CASH"/>
    <n v="29038430"/>
    <m/>
    <x v="4"/>
    <x v="2"/>
  </r>
  <r>
    <s v="SO1018"/>
    <s v="PS0005"/>
    <s v="ST0004"/>
    <d v="2022-12-10T00:00:00"/>
    <s v="Sulawesi, Maluku, North Maluku"/>
    <s v="CASH"/>
    <n v="111211330"/>
    <s v="The product is unavailable from the vendor or there has been a product replacement"/>
    <x v="4"/>
    <x v="2"/>
  </r>
  <r>
    <s v="SO1019"/>
    <s v="PS0004"/>
    <s v="ST0001"/>
    <d v="2022-12-10T00:00:00"/>
    <s v="Jakarta"/>
    <s v="CASH"/>
    <n v="23861490"/>
    <m/>
    <x v="1"/>
    <x v="1"/>
  </r>
  <r>
    <s v="SO1020"/>
    <s v="PS0002"/>
    <s v="ST0002"/>
    <d v="2022-12-10T00:00:00"/>
    <s v="Java"/>
    <s v="CREDIT"/>
    <n v="479156570"/>
    <m/>
    <x v="3"/>
    <x v="0"/>
  </r>
  <r>
    <s v="SO1021"/>
    <s v="PS0017"/>
    <s v="ST0001"/>
    <d v="2022-12-10T00:00:00"/>
    <s v="Jakarta"/>
    <s v="CASH"/>
    <n v="102921900"/>
    <s v="Partner Store canceled the order"/>
    <x v="1"/>
    <x v="1"/>
  </r>
  <r>
    <s v="SO1022"/>
    <s v="PS0029"/>
    <s v="ST0004"/>
    <d v="2022-12-12T00:00:00"/>
    <s v="Sulawesi, Maluku, North Maluku"/>
    <s v="CASH"/>
    <n v="54724400"/>
    <m/>
    <x v="4"/>
    <x v="2"/>
  </r>
  <r>
    <s v="SO1023"/>
    <s v="PS0007"/>
    <s v="ST0001"/>
    <d v="2022-12-13T00:00:00"/>
    <s v="Jakarta"/>
    <s v="CREDIT"/>
    <n v="261747380"/>
    <m/>
    <x v="1"/>
    <x v="1"/>
  </r>
  <r>
    <s v="SO1024"/>
    <s v="PS0012"/>
    <s v="ST0003"/>
    <d v="2022-12-13T00:00:00"/>
    <s v="Sumatera &amp; Kalimantan"/>
    <s v="CREDIT"/>
    <n v="351291960"/>
    <m/>
    <x v="0"/>
    <x v="0"/>
  </r>
  <r>
    <s v="SO1025"/>
    <s v="PS0011"/>
    <s v="ST0002"/>
    <d v="2022-12-16T00:00:00"/>
    <s v="Java"/>
    <s v="CASH"/>
    <n v="78509200"/>
    <m/>
    <x v="3"/>
    <x v="0"/>
  </r>
  <r>
    <s v="SO1026"/>
    <s v="PS0040"/>
    <s v="ST0003"/>
    <d v="2022-12-16T00:00:00"/>
    <s v="Sumatera &amp; Kalimantan"/>
    <s v="CREDIT"/>
    <n v="759074380"/>
    <s v="transaction as agreed with the vendor"/>
    <x v="0"/>
    <x v="0"/>
  </r>
  <r>
    <s v="SO1027"/>
    <s v="PS0036"/>
    <s v="ST0005"/>
    <d v="2022-12-19T00:00:00"/>
    <s v="Bali, East &amp; West Nusa Tenggara"/>
    <s v="CREDIT"/>
    <n v="543527800"/>
    <s v="The transaction agreement has undergone changes"/>
    <x v="2"/>
    <x v="2"/>
  </r>
  <r>
    <s v="SO1028"/>
    <s v="PS0002"/>
    <s v="ST0002"/>
    <d v="2022-12-20T00:00:00"/>
    <s v="Java"/>
    <s v="CREDIT"/>
    <n v="480510700"/>
    <m/>
    <x v="3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T0001"/>
    <s v="Online Sales Team"/>
    <s v="Jakarta"/>
    <x v="0"/>
    <n v="10"/>
  </r>
  <r>
    <s v="ST0002"/>
    <s v="Sales Java Region Team"/>
    <s v="Java"/>
    <x v="1"/>
    <n v="6"/>
  </r>
  <r>
    <s v="ST0003"/>
    <s v="Sales Sumatera -Kalimantan Region Team"/>
    <s v="Sumatera &amp; Kalimantan"/>
    <x v="1"/>
    <n v="12"/>
  </r>
  <r>
    <s v="ST0004"/>
    <s v="Sales Region Sulawesi - Maluku Team"/>
    <s v="Sulawesi, Maluku, North Maluku"/>
    <x v="2"/>
    <n v="16"/>
  </r>
  <r>
    <s v="ST0005"/>
    <s v="Sales Region Bali - Nusa Tenggara Team"/>
    <s v="Bali, East &amp; West Nusa Tenggara"/>
    <x v="2"/>
    <n v="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d v="2020-01-02T00:00:00"/>
    <s v="Sumatera &amp; Kalimantan"/>
    <s v="CASH"/>
    <n v="114641676"/>
    <m/>
    <s v="Sales Sumatera -Kalimantan Region Team"/>
    <s v="OnlineMarketing/Corporate Negotiate/Patnership Contract"/>
    <x v="0"/>
  </r>
  <r>
    <s v="SO0002"/>
    <s v="PS0046"/>
    <s v="ST0003"/>
    <d v="2020-01-02T00:00:00"/>
    <s v="Sumatera &amp; Kalimantan"/>
    <s v="CASH"/>
    <n v="44870970"/>
    <m/>
    <s v="Sales Sumatera -Kalimantan Region Team"/>
    <s v="OnlineMarketing/Corporate Negotiate/Patnership Contract"/>
    <x v="1"/>
  </r>
  <r>
    <s v="SO0003"/>
    <s v="PS0024"/>
    <s v="ST0001"/>
    <d v="2020-01-03T00:00:00"/>
    <s v="Jakarta"/>
    <s v="CREDIT"/>
    <n v="1101806050"/>
    <s v="transaction as agreed with the vendor"/>
    <s v="Online Sales Team"/>
    <s v="OnlineMarketing"/>
    <x v="2"/>
  </r>
  <r>
    <s v="SO0004"/>
    <s v="PS0048"/>
    <s v="ST0003"/>
    <d v="2020-01-04T00:00:00"/>
    <s v="Sumatera &amp; Kalimantan"/>
    <s v="CASH"/>
    <n v="10698048"/>
    <m/>
    <s v="Sales Sumatera -Kalimantan Region Team"/>
    <s v="OnlineMarketing/Corporate Negotiate/Patnership Contract"/>
    <x v="3"/>
  </r>
  <r>
    <s v="SO0005"/>
    <s v="PS0024"/>
    <s v="ST0001"/>
    <d v="2020-01-05T00:00:00"/>
    <s v="Jakarta"/>
    <s v="CREDIT"/>
    <n v="250560000"/>
    <m/>
    <s v="Online Sales Team"/>
    <s v="OnlineMarketing"/>
    <x v="2"/>
  </r>
  <r>
    <s v="SO0006"/>
    <s v="PS0012"/>
    <s v="ST0003"/>
    <d v="2020-01-07T00:00:00"/>
    <s v="Sumatera &amp; Kalimantan"/>
    <s v="CASH"/>
    <n v="11269440"/>
    <m/>
    <s v="Sales Sumatera -Kalimantan Region Team"/>
    <s v="OnlineMarketing/Corporate Negotiate/Patnership Contract"/>
    <x v="4"/>
  </r>
  <r>
    <s v="SO0007"/>
    <s v="PS0024"/>
    <s v="ST0001"/>
    <d v="2020-01-09T00:00:00"/>
    <s v="Jakarta"/>
    <s v="CREDIT"/>
    <n v="427027780"/>
    <m/>
    <s v="Online Sales Team"/>
    <s v="OnlineMarketing"/>
    <x v="2"/>
  </r>
  <r>
    <s v="SO0008"/>
    <s v="PS0045"/>
    <s v="ST0005"/>
    <d v="2020-01-10T00:00:00"/>
    <s v="Bali, East &amp; West Nusa Tenggara"/>
    <s v="CREDIT"/>
    <n v="614116940"/>
    <m/>
    <s v="Sales Region Bali - Nusa Tenggara Team"/>
    <s v="Corporate Negotiate/Patnership Contract"/>
    <x v="5"/>
  </r>
  <r>
    <s v="SO0009"/>
    <s v="PS0037"/>
    <s v="ST0002"/>
    <d v="2020-01-11T00:00:00"/>
    <s v="Java"/>
    <s v="CASH"/>
    <n v="175419850"/>
    <m/>
    <s v="Sales Java Region Team"/>
    <s v="OnlineMarketing/Corporate Negotiate/Patnership Contract"/>
    <x v="6"/>
  </r>
  <r>
    <s v="SO0010"/>
    <s v="PS0037"/>
    <s v="ST0002"/>
    <d v="2020-01-11T00:00:00"/>
    <s v="Java"/>
    <s v="CREDIT"/>
    <n v="669084987"/>
    <m/>
    <s v="Sales Java Region Team"/>
    <s v="OnlineMarketing/Corporate Negotiate/Patnership Contract"/>
    <x v="6"/>
  </r>
  <r>
    <s v="SO0011"/>
    <s v="PS0003"/>
    <s v="ST0003"/>
    <d v="2020-01-13T00:00:00"/>
    <s v="Sumatera &amp; Kalimantan"/>
    <s v="CASH"/>
    <n v="70191310"/>
    <s v="The transaction agreement has undergone changes"/>
    <s v="Sales Sumatera -Kalimantan Region Team"/>
    <s v="OnlineMarketing/Corporate Negotiate/Patnership Contract"/>
    <x v="7"/>
  </r>
  <r>
    <s v="SO0012"/>
    <s v="PS0043"/>
    <s v="ST0004"/>
    <d v="2020-01-17T00:00:00"/>
    <s v="Sulawesi, Maluku, North Maluku"/>
    <s v="CASH"/>
    <n v="97549900"/>
    <m/>
    <s v="Sales Region Sulawesi - Maluku Team"/>
    <s v="Corporate Negotiate/Patnership Contract"/>
    <x v="8"/>
  </r>
  <r>
    <s v="SO0013"/>
    <s v="PS0050"/>
    <s v="ST0004"/>
    <d v="2020-01-18T00:00:00"/>
    <s v="Sulawesi, Maluku, North Maluku"/>
    <s v="CREDIT"/>
    <n v="637102960"/>
    <m/>
    <s v="Sales Region Sulawesi - Maluku Team"/>
    <s v="Corporate Negotiate/Patnership Contract"/>
    <x v="9"/>
  </r>
  <r>
    <s v="SO0014"/>
    <s v="PS0032"/>
    <s v="ST0004"/>
    <d v="2020-01-19T00:00:00"/>
    <s v="Sulawesi, Maluku, North Maluku"/>
    <s v="CREDIT"/>
    <n v="290103980"/>
    <m/>
    <s v="Sales Region Sulawesi - Maluku Team"/>
    <s v="Corporate Negotiate/Patnership Contract"/>
    <x v="10"/>
  </r>
  <r>
    <s v="SO0015"/>
    <s v="PS0014"/>
    <s v="ST0003"/>
    <d v="2020-01-20T00:00:00"/>
    <s v="Sumatera &amp; Kalimantan"/>
    <s v="CREDIT"/>
    <n v="644706190"/>
    <s v="transaction as agreed with the vendor"/>
    <s v="Sales Sumatera -Kalimantan Region Team"/>
    <s v="OnlineMarketing/Corporate Negotiate/Patnership Contract"/>
    <x v="11"/>
  </r>
  <r>
    <s v="SO0016"/>
    <s v="PS0008"/>
    <s v="ST0004"/>
    <d v="2020-01-20T00:00:00"/>
    <s v="Sulawesi, Maluku, North Maluku"/>
    <s v="CASH"/>
    <n v="248020740"/>
    <s v="Partner Store canceled the order"/>
    <s v="Sales Region Sulawesi - Maluku Team"/>
    <s v="Corporate Negotiate/Patnership Contract"/>
    <x v="12"/>
  </r>
  <r>
    <s v="SO0017"/>
    <s v="PS0013"/>
    <s v="ST0001"/>
    <d v="2020-01-23T00:00:00"/>
    <s v="Jakarta"/>
    <s v="CREDIT"/>
    <n v="688063360"/>
    <m/>
    <s v="Online Sales Team"/>
    <s v="OnlineMarketing"/>
    <x v="13"/>
  </r>
  <r>
    <s v="SO0018"/>
    <s v="PS0039"/>
    <s v="ST0003"/>
    <d v="2020-01-23T00:00:00"/>
    <s v="Sumatera &amp; Kalimantan"/>
    <s v="CASH"/>
    <n v="44061600"/>
    <m/>
    <s v="Sales Sumatera -Kalimantan Region Team"/>
    <s v="OnlineMarketing/Corporate Negotiate/Patnership Contract"/>
    <x v="14"/>
  </r>
  <r>
    <s v="SO0019"/>
    <s v="PS0020"/>
    <s v="ST0004"/>
    <d v="2020-01-24T00:00:00"/>
    <s v="Sulawesi, Maluku, North Maluku"/>
    <s v="CREDIT"/>
    <n v="301033270"/>
    <m/>
    <s v="Sales Region Sulawesi - Maluku Team"/>
    <s v="Corporate Negotiate/Patnership Contract"/>
    <x v="15"/>
  </r>
  <r>
    <s v="SO0020"/>
    <s v="PS0019"/>
    <s v="ST0005"/>
    <d v="2020-01-26T00:00:00"/>
    <s v="Bali, East &amp; West Nusa Tenggara"/>
    <s v="CASH"/>
    <n v="70487380"/>
    <m/>
    <s v="Sales Region Bali - Nusa Tenggara Team"/>
    <s v="Corporate Negotiate/Patnership Contract"/>
    <x v="16"/>
  </r>
  <r>
    <s v="SO0021"/>
    <s v="PS0037"/>
    <s v="ST0002"/>
    <d v="2020-01-26T00:00:00"/>
    <s v="Java"/>
    <s v="CASH"/>
    <n v="219754110"/>
    <m/>
    <s v="Sales Java Region Team"/>
    <s v="OnlineMarketing/Corporate Negotiate/Patnership Contract"/>
    <x v="6"/>
  </r>
  <r>
    <s v="SO0022"/>
    <s v="PS0018"/>
    <s v="ST0002"/>
    <d v="2020-01-26T00:00:00"/>
    <s v="Java"/>
    <s v="CREDIT"/>
    <n v="473835924"/>
    <s v="The product is unavailable from the vendor or there has been a product replacement"/>
    <s v="Sales Java Region Team"/>
    <s v="OnlineMarketing/Corporate Negotiate/Patnership Contract"/>
    <x v="17"/>
  </r>
  <r>
    <s v="SO0023"/>
    <s v="PS0013"/>
    <s v="ST0001"/>
    <d v="2020-01-27T00:00:00"/>
    <s v="Jakarta"/>
    <s v="CASH"/>
    <n v="177937976"/>
    <m/>
    <s v="Online Sales Team"/>
    <s v="OnlineMarketing"/>
    <x v="13"/>
  </r>
  <r>
    <s v="SO0024"/>
    <s v="PS0040"/>
    <s v="ST0003"/>
    <d v="2020-01-29T00:00:00"/>
    <s v="Sumatera &amp; Kalimantan"/>
    <s v="CASH"/>
    <n v="43468350"/>
    <m/>
    <s v="Sales Sumatera -Kalimantan Region Team"/>
    <s v="OnlineMarketing/Corporate Negotiate/Patnership Contract"/>
    <x v="0"/>
  </r>
  <r>
    <s v="SO0025"/>
    <s v="PS0034"/>
    <s v="ST0001"/>
    <d v="2020-01-30T00:00:00"/>
    <s v="Jakarta"/>
    <s v="CASH"/>
    <n v="72692150"/>
    <m/>
    <s v="Online Sales Team"/>
    <s v="OnlineMarketing"/>
    <x v="18"/>
  </r>
  <r>
    <s v="SO0026"/>
    <s v="PS0021"/>
    <s v="ST0001"/>
    <d v="2020-01-31T00:00:00"/>
    <s v="Jakarta"/>
    <s v="CASH"/>
    <n v="249589510"/>
    <s v="The product is unavailable from the vendor or there has been a product replacement"/>
    <s v="Online Sales Team"/>
    <s v="OnlineMarketing"/>
    <x v="19"/>
  </r>
  <r>
    <s v="SO0027"/>
    <s v="PS0047"/>
    <s v="ST0001"/>
    <d v="2020-01-31T00:00:00"/>
    <s v="Jakarta"/>
    <s v="CREDIT"/>
    <n v="665340650"/>
    <s v="transaction as agreed with the vendor"/>
    <s v="Online Sales Team"/>
    <s v="OnlineMarketing"/>
    <x v="20"/>
  </r>
  <r>
    <s v="SO0028"/>
    <s v="PS0035"/>
    <s v="ST0004"/>
    <d v="2020-02-05T00:00:00"/>
    <s v="Sulawesi, Maluku, North Maluku"/>
    <s v="CASH"/>
    <n v="110695360"/>
    <s v="Partner Store canceled the order"/>
    <s v="Sales Region Sulawesi - Maluku Team"/>
    <s v="Corporate Negotiate/Patnership Contract"/>
    <x v="21"/>
  </r>
  <r>
    <s v="SO0029"/>
    <s v="PS0028"/>
    <s v="ST0005"/>
    <d v="2020-02-05T00:00:00"/>
    <s v="Bali, East &amp; West Nusa Tenggara"/>
    <s v="CASH"/>
    <n v="48219680"/>
    <m/>
    <s v="Sales Region Bali - Nusa Tenggara Team"/>
    <s v="Corporate Negotiate/Patnership Contract"/>
    <x v="22"/>
  </r>
  <r>
    <s v="SO0030"/>
    <s v="PS0022"/>
    <s v="ST0004"/>
    <d v="2020-02-07T00:00:00"/>
    <s v="Sulawesi, Maluku, North Maluku"/>
    <s v="CASH"/>
    <n v="80974010"/>
    <m/>
    <s v="Sales Region Sulawesi - Maluku Team"/>
    <s v="Corporate Negotiate/Patnership Contract"/>
    <x v="23"/>
  </r>
  <r>
    <s v="SO0031"/>
    <s v="PS0007"/>
    <s v="ST0001"/>
    <d v="2020-02-13T00:00:00"/>
    <s v="Jakarta"/>
    <s v="CASH"/>
    <n v="21634158"/>
    <s v="The transaction agreement has undergone changes"/>
    <s v="Online Sales Team"/>
    <s v="OnlineMarketing"/>
    <x v="24"/>
  </r>
  <r>
    <s v="SO0032"/>
    <s v="PS0010"/>
    <s v="ST0001"/>
    <d v="2020-02-14T00:00:00"/>
    <s v="Jakarta"/>
    <s v="CASH"/>
    <n v="38254350"/>
    <m/>
    <s v="Online Sales Team"/>
    <s v="OnlineMarketing"/>
    <x v="25"/>
  </r>
  <r>
    <s v="SO0033"/>
    <s v="PS0012"/>
    <s v="ST0003"/>
    <d v="2020-02-14T00:00:00"/>
    <s v="Sumatera &amp; Kalimantan"/>
    <s v="CREDIT"/>
    <n v="274768110"/>
    <s v="The transaction agreement has undergone changes"/>
    <s v="Sales Sumatera -Kalimantan Region Team"/>
    <s v="OnlineMarketing/Corporate Negotiate/Patnership Contract"/>
    <x v="4"/>
  </r>
  <r>
    <s v="SO0034"/>
    <s v="PS0001"/>
    <s v="ST0005"/>
    <d v="2020-02-15T00:00:00"/>
    <s v="Bali, East &amp; West Nusa Tenggara"/>
    <s v="CASH"/>
    <n v="156249110"/>
    <m/>
    <s v="Sales Region Bali - Nusa Tenggara Team"/>
    <s v="Corporate Negotiate/Patnership Contract"/>
    <x v="26"/>
  </r>
  <r>
    <s v="SO0035"/>
    <s v="PS0033"/>
    <s v="ST0005"/>
    <d v="2020-02-16T00:00:00"/>
    <s v="Bali, East &amp; West Nusa Tenggara"/>
    <s v="CREDIT"/>
    <n v="473491910"/>
    <m/>
    <s v="Sales Region Bali - Nusa Tenggara Team"/>
    <s v="Corporate Negotiate/Patnership Contract"/>
    <x v="27"/>
  </r>
  <r>
    <s v="SO0036"/>
    <s v="PS0034"/>
    <s v="ST0001"/>
    <d v="2020-02-17T00:00:00"/>
    <s v="Jakarta"/>
    <s v="CREDIT"/>
    <n v="376525700"/>
    <m/>
    <s v="Online Sales Team"/>
    <s v="OnlineMarketing"/>
    <x v="18"/>
  </r>
  <r>
    <s v="SO0037"/>
    <s v="PS0028"/>
    <s v="ST0005"/>
    <d v="2020-02-20T00:00:00"/>
    <s v="Bali, East &amp; West Nusa Tenggara"/>
    <s v="CREDIT"/>
    <n v="1038581420"/>
    <s v="transaction as agreed with the vendor"/>
    <s v="Sales Region Bali - Nusa Tenggara Team"/>
    <s v="Corporate Negotiate/Patnership Contract"/>
    <x v="22"/>
  </r>
  <r>
    <s v="SO0038"/>
    <s v="PS0036"/>
    <s v="ST0005"/>
    <d v="2020-02-21T00:00:00"/>
    <s v="Bali, East &amp; West Nusa Tenggara"/>
    <s v="CASH"/>
    <n v="130531820"/>
    <m/>
    <s v="Sales Region Bali - Nusa Tenggara Team"/>
    <s v="Corporate Negotiate/Patnership Contract"/>
    <x v="28"/>
  </r>
  <r>
    <s v="SO0039"/>
    <s v="PS0013"/>
    <s v="ST0001"/>
    <d v="2020-02-22T00:00:00"/>
    <s v="Jakarta"/>
    <s v="CREDIT"/>
    <n v="1115480621"/>
    <s v="transaction as agreed with the vendor"/>
    <s v="Online Sales Team"/>
    <s v="OnlineMarketing"/>
    <x v="13"/>
  </r>
  <r>
    <s v="SO0040"/>
    <s v="PS0018"/>
    <s v="ST0002"/>
    <d v="2020-02-24T00:00:00"/>
    <s v="Java"/>
    <s v="CREDIT"/>
    <n v="348772960"/>
    <m/>
    <s v="Sales Java Region Team"/>
    <s v="OnlineMarketing/Corporate Negotiate/Patnership Contract"/>
    <x v="17"/>
  </r>
  <r>
    <s v="SO0041"/>
    <s v="PS0033"/>
    <s v="ST0005"/>
    <d v="2020-02-25T00:00:00"/>
    <s v="Bali, East &amp; West Nusa Tenggara"/>
    <s v="CREDIT"/>
    <n v="771270590"/>
    <m/>
    <s v="Sales Region Bali - Nusa Tenggara Team"/>
    <s v="Corporate Negotiate/Patnership Contract"/>
    <x v="27"/>
  </r>
  <r>
    <s v="SO0042"/>
    <s v="PS0030"/>
    <s v="ST0004"/>
    <d v="2020-02-26T00:00:00"/>
    <s v="Sulawesi, Maluku, North Maluku"/>
    <s v="CREDIT"/>
    <n v="536592260"/>
    <m/>
    <s v="Sales Region Sulawesi - Maluku Team"/>
    <s v="Corporate Negotiate/Patnership Contract"/>
    <x v="29"/>
  </r>
  <r>
    <s v="SO0043"/>
    <s v="PS0013"/>
    <s v="ST0001"/>
    <d v="2020-02-26T00:00:00"/>
    <s v="Jakarta"/>
    <s v="CASH"/>
    <n v="123668650"/>
    <m/>
    <s v="Online Sales Team"/>
    <s v="OnlineMarketing"/>
    <x v="13"/>
  </r>
  <r>
    <s v="SO0044"/>
    <s v="PS0019"/>
    <s v="ST0005"/>
    <d v="2020-02-26T00:00:00"/>
    <s v="Bali, East &amp; West Nusa Tenggara"/>
    <s v="CREDIT"/>
    <n v="1067431930"/>
    <m/>
    <s v="Sales Region Bali - Nusa Tenggara Team"/>
    <s v="Corporate Negotiate/Patnership Contract"/>
    <x v="16"/>
  </r>
  <r>
    <s v="SO0045"/>
    <s v="PS0023"/>
    <s v="ST0003"/>
    <d v="2020-02-27T00:00:00"/>
    <s v="Sumatera &amp; Kalimantan"/>
    <s v="CASH"/>
    <n v="217941590"/>
    <s v="The transaction agreement has undergone changes"/>
    <s v="Sales Sumatera -Kalimantan Region Team"/>
    <s v="OnlineMarketing/Corporate Negotiate/Patnership Contract"/>
    <x v="30"/>
  </r>
  <r>
    <s v="SO0046"/>
    <s v="PS0007"/>
    <s v="ST0001"/>
    <d v="2020-02-28T00:00:00"/>
    <s v="Jakarta"/>
    <s v="CREDIT"/>
    <n v="311577560"/>
    <m/>
    <s v="Online Sales Team"/>
    <s v="OnlineMarketing"/>
    <x v="24"/>
  </r>
  <r>
    <s v="SO0047"/>
    <s v="PS0001"/>
    <s v="ST0005"/>
    <d v="2020-02-28T00:00:00"/>
    <s v="Bali, East &amp; West Nusa Tenggara"/>
    <s v="CREDIT"/>
    <n v="1147156860"/>
    <s v="transaction as agreed with the vendor"/>
    <s v="Sales Region Bali - Nusa Tenggara Team"/>
    <s v="Corporate Negotiate/Patnership Contract"/>
    <x v="26"/>
  </r>
  <r>
    <s v="SO0048"/>
    <s v="PS0029"/>
    <s v="ST0004"/>
    <d v="2020-02-28T00:00:00"/>
    <s v="Sulawesi, Maluku, North Maluku"/>
    <s v="CASH"/>
    <n v="240900870"/>
    <m/>
    <s v="Sales Region Sulawesi - Maluku Team"/>
    <s v="Corporate Negotiate/Patnership Contract"/>
    <x v="31"/>
  </r>
  <r>
    <s v="SO0049"/>
    <s v="PS0048"/>
    <s v="ST0003"/>
    <d v="2020-02-28T00:00:00"/>
    <s v="Sumatera &amp; Kalimantan"/>
    <s v="CASH"/>
    <n v="37095840"/>
    <m/>
    <s v="Sales Sumatera -Kalimantan Region Team"/>
    <s v="OnlineMarketing/Corporate Negotiate/Patnership Contract"/>
    <x v="3"/>
  </r>
  <r>
    <s v="SO0050"/>
    <s v="PS0010"/>
    <s v="ST0001"/>
    <d v="2020-02-29T00:00:00"/>
    <s v="Jakarta"/>
    <s v="CASH"/>
    <n v="129203710"/>
    <s v="The product is unavailable from the vendor or there has been a product replacement"/>
    <s v="Online Sales Team"/>
    <s v="OnlineMarketing"/>
    <x v="25"/>
  </r>
  <r>
    <s v="SO0051"/>
    <s v="PS0034"/>
    <s v="ST0001"/>
    <d v="2020-02-29T00:00:00"/>
    <s v="Jakarta"/>
    <s v="CASH"/>
    <n v="76098970"/>
    <m/>
    <s v="Online Sales Team"/>
    <s v="OnlineMarketing"/>
    <x v="18"/>
  </r>
  <r>
    <s v="SO0052"/>
    <s v="PS0024"/>
    <s v="ST0001"/>
    <d v="2020-03-02T00:00:00"/>
    <s v="Jakarta"/>
    <s v="CREDIT"/>
    <n v="465515470"/>
    <s v="The transaction agreement has undergone changes"/>
    <s v="Online Sales Team"/>
    <s v="OnlineMarketing"/>
    <x v="2"/>
  </r>
  <r>
    <s v="SO0053"/>
    <s v="PS0048"/>
    <s v="ST0003"/>
    <d v="2020-03-04T00:00:00"/>
    <s v="Sumatera &amp; Kalimantan"/>
    <s v="CREDIT"/>
    <n v="464354520"/>
    <m/>
    <s v="Sales Sumatera -Kalimantan Region Team"/>
    <s v="OnlineMarketing/Corporate Negotiate/Patnership Contract"/>
    <x v="3"/>
  </r>
  <r>
    <s v="SO0054"/>
    <s v="PS0013"/>
    <s v="ST0001"/>
    <d v="2020-03-06T00:00:00"/>
    <s v="Jakarta"/>
    <s v="CREDIT"/>
    <n v="284343460"/>
    <m/>
    <s v="Online Sales Team"/>
    <s v="OnlineMarketing"/>
    <x v="13"/>
  </r>
  <r>
    <s v="SO0055"/>
    <s v="PS0002"/>
    <s v="ST0002"/>
    <d v="2020-03-08T00:00:00"/>
    <s v="Java"/>
    <s v="CASH"/>
    <n v="77442120"/>
    <m/>
    <s v="Sales Java Region Team"/>
    <s v="OnlineMarketing/Corporate Negotiate/Patnership Contract"/>
    <x v="32"/>
  </r>
  <r>
    <s v="SO0056"/>
    <s v="PS0044"/>
    <s v="ST0004"/>
    <d v="2020-03-08T00:00:00"/>
    <s v="Sulawesi, Maluku, North Maluku"/>
    <s v="CREDIT"/>
    <n v="382553210"/>
    <m/>
    <s v="Sales Region Sulawesi - Maluku Team"/>
    <s v="Corporate Negotiate/Patnership Contract"/>
    <x v="33"/>
  </r>
  <r>
    <s v="SO0057"/>
    <s v="PS0034"/>
    <s v="ST0001"/>
    <d v="2020-03-09T00:00:00"/>
    <s v="Jakarta"/>
    <s v="CASH"/>
    <n v="61818400"/>
    <m/>
    <s v="Online Sales Team"/>
    <s v="OnlineMarketing"/>
    <x v="18"/>
  </r>
  <r>
    <s v="SO0058"/>
    <s v="PS0038"/>
    <s v="ST0004"/>
    <d v="2020-03-10T00:00:00"/>
    <s v="Sulawesi, Maluku, North Maluku"/>
    <s v="CREDIT"/>
    <n v="757026440"/>
    <m/>
    <s v="Sales Region Sulawesi - Maluku Team"/>
    <s v="Corporate Negotiate/Patnership Contract"/>
    <x v="34"/>
  </r>
  <r>
    <s v="SO0059"/>
    <s v="PS0046"/>
    <s v="ST0003"/>
    <d v="2020-03-10T00:00:00"/>
    <s v="Sumatera &amp; Kalimantan"/>
    <s v="CREDIT"/>
    <n v="312940260"/>
    <m/>
    <s v="Sales Sumatera -Kalimantan Region Team"/>
    <s v="OnlineMarketing/Corporate Negotiate/Patnership Contract"/>
    <x v="1"/>
  </r>
  <r>
    <s v="SO0060"/>
    <s v="PS0006"/>
    <s v="ST0003"/>
    <d v="2020-03-13T00:00:00"/>
    <s v="Sumatera &amp; Kalimantan"/>
    <s v="CREDIT"/>
    <n v="331282420"/>
    <m/>
    <s v="Sales Sumatera -Kalimantan Region Team"/>
    <s v="OnlineMarketing/Corporate Negotiate/Patnership Contract"/>
    <x v="35"/>
  </r>
  <r>
    <s v="SO0061"/>
    <s v="PS0045"/>
    <s v="ST0005"/>
    <d v="2020-03-13T00:00:00"/>
    <s v="Bali, East &amp; West Nusa Tenggara"/>
    <s v="CREDIT"/>
    <n v="398127800"/>
    <s v="Partner Store canceled the order"/>
    <s v="Sales Region Bali - Nusa Tenggara Team"/>
    <s v="Corporate Negotiate/Patnership Contract"/>
    <x v="5"/>
  </r>
  <r>
    <s v="SO0062"/>
    <s v="PS0050"/>
    <s v="ST0004"/>
    <d v="2020-03-14T00:00:00"/>
    <s v="Sulawesi, Maluku, North Maluku"/>
    <s v="CASH"/>
    <n v="157292976"/>
    <s v="The transaction agreement has undergone changes"/>
    <s v="Sales Region Sulawesi - Maluku Team"/>
    <s v="Corporate Negotiate/Patnership Contract"/>
    <x v="9"/>
  </r>
  <r>
    <s v="SO0063"/>
    <s v="PS0015"/>
    <s v="ST0004"/>
    <d v="2020-03-15T00:00:00"/>
    <s v="Sulawesi, Maluku, North Maluku"/>
    <s v="CASH"/>
    <n v="259271600"/>
    <s v="Partner Store canceled the order"/>
    <s v="Sales Region Sulawesi - Maluku Team"/>
    <s v="Corporate Negotiate/Patnership Contract"/>
    <x v="36"/>
  </r>
  <r>
    <s v="SO0064"/>
    <s v="PS0004"/>
    <s v="ST0001"/>
    <d v="2020-03-16T00:00:00"/>
    <s v="Jakarta"/>
    <s v="CREDIT"/>
    <n v="750000080"/>
    <s v="The transaction agreement has undergone changes"/>
    <s v="Online Sales Team"/>
    <s v="OnlineMarketing"/>
    <x v="37"/>
  </r>
  <r>
    <s v="SO0065"/>
    <s v="PS0043"/>
    <s v="ST0004"/>
    <d v="2020-03-17T00:00:00"/>
    <s v="Sulawesi, Maluku, North Maluku"/>
    <s v="CREDIT"/>
    <n v="919658870"/>
    <s v="transaction as agreed with the vendor"/>
    <s v="Sales Region Sulawesi - Maluku Team"/>
    <s v="Corporate Negotiate/Patnership Contract"/>
    <x v="8"/>
  </r>
  <r>
    <s v="SO0066"/>
    <s v="PS0023"/>
    <s v="ST0003"/>
    <d v="2020-03-19T00:00:00"/>
    <s v="Sumatera &amp; Kalimantan"/>
    <s v="CASH"/>
    <n v="181153520"/>
    <m/>
    <s v="Sales Sumatera -Kalimantan Region Team"/>
    <s v="OnlineMarketing/Corporate Negotiate/Patnership Contract"/>
    <x v="30"/>
  </r>
  <r>
    <s v="SO0067"/>
    <s v="PS0049"/>
    <s v="ST0004"/>
    <d v="2020-03-20T00:00:00"/>
    <s v="Sulawesi, Maluku, North Maluku"/>
    <s v="CREDIT"/>
    <n v="299483548"/>
    <s v="The transaction agreement has undergone changes"/>
    <s v="Sales Region Sulawesi - Maluku Team"/>
    <s v="Corporate Negotiate/Patnership Contract"/>
    <x v="38"/>
  </r>
  <r>
    <s v="SO0068"/>
    <s v="PS0039"/>
    <s v="ST0003"/>
    <d v="2020-03-20T00:00:00"/>
    <s v="Sumatera &amp; Kalimantan"/>
    <s v="CASH"/>
    <n v="23910534"/>
    <m/>
    <s v="Sales Sumatera -Kalimantan Region Team"/>
    <s v="OnlineMarketing/Corporate Negotiate/Patnership Contract"/>
    <x v="14"/>
  </r>
  <r>
    <s v="SO0069"/>
    <s v="PS0033"/>
    <s v="ST0005"/>
    <d v="2020-03-21T00:00:00"/>
    <s v="Bali, East &amp; West Nusa Tenggara"/>
    <s v="CREDIT"/>
    <n v="781515220"/>
    <m/>
    <s v="Sales Region Bali - Nusa Tenggara Team"/>
    <s v="Corporate Negotiate/Patnership Contract"/>
    <x v="27"/>
  </r>
  <r>
    <s v="SO0070"/>
    <s v="PS0010"/>
    <s v="ST0001"/>
    <d v="2020-03-22T00:00:00"/>
    <s v="Jakarta"/>
    <s v="CREDIT"/>
    <n v="559930221"/>
    <m/>
    <s v="Online Sales Team"/>
    <s v="OnlineMarketing"/>
    <x v="25"/>
  </r>
  <r>
    <s v="SO0071"/>
    <s v="PS0014"/>
    <s v="ST0003"/>
    <d v="2020-03-24T00:00:00"/>
    <s v="Sumatera &amp; Kalimantan"/>
    <s v="CASH"/>
    <n v="247944360"/>
    <s v="Partner Store canceled the order"/>
    <s v="Sales Sumatera -Kalimantan Region Team"/>
    <s v="OnlineMarketing/Corporate Negotiate/Patnership Contract"/>
    <x v="11"/>
  </r>
  <r>
    <s v="SO0072"/>
    <s v="PS0002"/>
    <s v="ST0002"/>
    <d v="2020-03-25T00:00:00"/>
    <s v="Java"/>
    <s v="CREDIT"/>
    <n v="494604260"/>
    <m/>
    <s v="Sales Java Region Team"/>
    <s v="OnlineMarketing/Corporate Negotiate/Patnership Contract"/>
    <x v="32"/>
  </r>
  <r>
    <s v="SO0073"/>
    <s v="PS0006"/>
    <s v="ST0003"/>
    <d v="2020-03-28T00:00:00"/>
    <s v="Sumatera &amp; Kalimantan"/>
    <s v="CREDIT"/>
    <n v="545147080"/>
    <s v="The product is unavailable from the vendor or there has been a product replacement"/>
    <s v="Sales Sumatera -Kalimantan Region Team"/>
    <s v="OnlineMarketing/Corporate Negotiate/Patnership Contract"/>
    <x v="35"/>
  </r>
  <r>
    <s v="SO0074"/>
    <s v="PS0045"/>
    <s v="ST0005"/>
    <d v="2020-03-28T00:00:00"/>
    <s v="Bali, East &amp; West Nusa Tenggara"/>
    <s v="CREDIT"/>
    <n v="270630790"/>
    <m/>
    <s v="Sales Region Bali - Nusa Tenggara Team"/>
    <s v="Corporate Negotiate/Patnership Contract"/>
    <x v="5"/>
  </r>
  <r>
    <s v="SO0075"/>
    <s v="PS0047"/>
    <s v="ST0001"/>
    <d v="2020-03-28T00:00:00"/>
    <s v="Jakarta"/>
    <s v="CREDIT"/>
    <n v="377959410"/>
    <s v="The transaction agreement has undergone changes"/>
    <s v="Online Sales Team"/>
    <s v="OnlineMarketing"/>
    <x v="20"/>
  </r>
  <r>
    <s v="SO0076"/>
    <s v="PS0044"/>
    <s v="ST0004"/>
    <d v="2020-04-01T00:00:00"/>
    <s v="Sulawesi, Maluku, North Maluku"/>
    <s v="CREDIT"/>
    <n v="876499000"/>
    <m/>
    <s v="Sales Region Sulawesi - Maluku Team"/>
    <s v="Corporate Negotiate/Patnership Contract"/>
    <x v="33"/>
  </r>
  <r>
    <s v="SO0077"/>
    <s v="PS0037"/>
    <s v="ST0002"/>
    <d v="2020-04-01T00:00:00"/>
    <s v="Java"/>
    <s v="CASH"/>
    <n v="131974560"/>
    <m/>
    <s v="Sales Java Region Team"/>
    <s v="OnlineMarketing/Corporate Negotiate/Patnership Contract"/>
    <x v="6"/>
  </r>
  <r>
    <s v="SO0078"/>
    <s v="PS0021"/>
    <s v="ST0001"/>
    <d v="2020-04-02T00:00:00"/>
    <s v="Jakarta"/>
    <s v="CREDIT"/>
    <n v="765396800"/>
    <m/>
    <s v="Online Sales Team"/>
    <s v="OnlineMarketing"/>
    <x v="19"/>
  </r>
  <r>
    <s v="SO0079"/>
    <s v="PS0021"/>
    <s v="ST0001"/>
    <d v="2020-04-03T00:00:00"/>
    <s v="Jakarta"/>
    <s v="CREDIT"/>
    <n v="573244800"/>
    <m/>
    <s v="Online Sales Team"/>
    <s v="OnlineMarketing"/>
    <x v="19"/>
  </r>
  <r>
    <s v="SO0080"/>
    <s v="PS0027"/>
    <s v="ST0004"/>
    <d v="2020-04-03T00:00:00"/>
    <s v="Sulawesi, Maluku, North Maluku"/>
    <s v="CASH"/>
    <n v="244735950"/>
    <s v="The product is unavailable from the vendor or there has been a product replacement"/>
    <s v="Sales Region Sulawesi - Maluku Team"/>
    <s v="Corporate Negotiate/Patnership Contract"/>
    <x v="39"/>
  </r>
  <r>
    <s v="SO0081"/>
    <s v="PS0041"/>
    <s v="ST0001"/>
    <d v="2020-04-05T00:00:00"/>
    <s v="Jakarta"/>
    <s v="CREDIT"/>
    <n v="271572380"/>
    <m/>
    <s v="Online Sales Team"/>
    <s v="OnlineMarketing"/>
    <x v="40"/>
  </r>
  <r>
    <s v="SO0082"/>
    <s v="PS0020"/>
    <s v="ST0004"/>
    <d v="2020-04-06T00:00:00"/>
    <s v="Sulawesi, Maluku, North Maluku"/>
    <s v="CREDIT"/>
    <n v="490183780"/>
    <m/>
    <s v="Sales Region Sulawesi - Maluku Team"/>
    <s v="Corporate Negotiate/Patnership Contract"/>
    <x v="15"/>
  </r>
  <r>
    <s v="SO0083"/>
    <s v="PS0033"/>
    <s v="ST0005"/>
    <d v="2020-04-06T00:00:00"/>
    <s v="Bali, East &amp; West Nusa Tenggara"/>
    <s v="CREDIT"/>
    <n v="276751040"/>
    <s v="The product is unavailable from the vendor or there has been a product replacement"/>
    <s v="Sales Region Bali - Nusa Tenggara Team"/>
    <s v="Corporate Negotiate/Patnership Contract"/>
    <x v="27"/>
  </r>
  <r>
    <s v="SO0084"/>
    <s v="PS0041"/>
    <s v="ST0001"/>
    <d v="2020-04-08T00:00:00"/>
    <s v="Jakarta"/>
    <s v="CASH"/>
    <n v="64066010"/>
    <m/>
    <s v="Online Sales Team"/>
    <s v="OnlineMarketing"/>
    <x v="40"/>
  </r>
  <r>
    <s v="SO0085"/>
    <s v="PS0049"/>
    <s v="ST0004"/>
    <d v="2020-04-11T00:00:00"/>
    <s v="Sulawesi, Maluku, North Maluku"/>
    <s v="CASH"/>
    <n v="244066360"/>
    <m/>
    <s v="Sales Region Sulawesi - Maluku Team"/>
    <s v="Corporate Negotiate/Patnership Contract"/>
    <x v="38"/>
  </r>
  <r>
    <s v="SO0086"/>
    <s v="PS0019"/>
    <s v="ST0005"/>
    <d v="2020-04-12T00:00:00"/>
    <s v="Bali, East &amp; West Nusa Tenggara"/>
    <s v="CASH"/>
    <n v="231369915"/>
    <m/>
    <s v="Sales Region Bali - Nusa Tenggara Team"/>
    <s v="Corporate Negotiate/Patnership Contract"/>
    <x v="16"/>
  </r>
  <r>
    <s v="SO0087"/>
    <s v="PS0004"/>
    <s v="ST0001"/>
    <d v="2020-04-13T00:00:00"/>
    <s v="Jakarta"/>
    <s v="CASH"/>
    <n v="99405960"/>
    <s v="The product is unavailable from the vendor or there has been a product replacement"/>
    <s v="Online Sales Team"/>
    <s v="OnlineMarketing"/>
    <x v="37"/>
  </r>
  <r>
    <s v="SO0088"/>
    <s v="PS0001"/>
    <s v="ST0005"/>
    <d v="2020-04-13T00:00:00"/>
    <s v="Bali, East &amp; West Nusa Tenggara"/>
    <s v="CREDIT"/>
    <n v="600198050"/>
    <s v="The product is unavailable from the vendor or there has been a product replacement"/>
    <s v="Sales Region Bali - Nusa Tenggara Team"/>
    <s v="Corporate Negotiate/Patnership Contract"/>
    <x v="26"/>
  </r>
  <r>
    <s v="SO0089"/>
    <s v="PS0046"/>
    <s v="ST0003"/>
    <d v="2020-04-13T00:00:00"/>
    <s v="Sumatera &amp; Kalimantan"/>
    <s v="CREDIT"/>
    <n v="256372920"/>
    <m/>
    <s v="Sales Sumatera -Kalimantan Region Team"/>
    <s v="OnlineMarketing/Corporate Negotiate/Patnership Contract"/>
    <x v="1"/>
  </r>
  <r>
    <s v="SO0090"/>
    <s v="PS0029"/>
    <s v="ST0004"/>
    <d v="2020-04-14T00:00:00"/>
    <s v="Sulawesi, Maluku, North Maluku"/>
    <s v="CREDIT"/>
    <n v="359696134"/>
    <s v="The product is unavailable from the vendor or there has been a product replacement"/>
    <s v="Sales Region Sulawesi - Maluku Team"/>
    <s v="Corporate Negotiate/Patnership Contract"/>
    <x v="31"/>
  </r>
  <r>
    <s v="SO0091"/>
    <s v="PS0010"/>
    <s v="ST0001"/>
    <d v="2020-04-15T00:00:00"/>
    <s v="Jakarta"/>
    <s v="CASH"/>
    <n v="223064820"/>
    <m/>
    <s v="Online Sales Team"/>
    <s v="OnlineMarketing"/>
    <x v="25"/>
  </r>
  <r>
    <s v="SO0092"/>
    <s v="PS0025"/>
    <s v="ST0003"/>
    <d v="2020-04-15T00:00:00"/>
    <s v="Sumatera &amp; Kalimantan"/>
    <s v="CREDIT"/>
    <n v="244572270"/>
    <s v="The product is unavailable from the vendor or there has been a product replacement"/>
    <s v="Sales Sumatera -Kalimantan Region Team"/>
    <s v="OnlineMarketing/Corporate Negotiate/Patnership Contract"/>
    <x v="41"/>
  </r>
  <r>
    <s v="SO0093"/>
    <s v="PS0032"/>
    <s v="ST0004"/>
    <d v="2020-04-17T00:00:00"/>
    <s v="Sulawesi, Maluku, North Maluku"/>
    <s v="CREDIT"/>
    <n v="320330080"/>
    <m/>
    <s v="Sales Region Sulawesi - Maluku Team"/>
    <s v="Corporate Negotiate/Patnership Contract"/>
    <x v="10"/>
  </r>
  <r>
    <s v="SO0094"/>
    <s v="PS0015"/>
    <s v="ST0004"/>
    <d v="2020-04-17T00:00:00"/>
    <s v="Sulawesi, Maluku, North Maluku"/>
    <s v="CASH"/>
    <n v="117155640"/>
    <m/>
    <s v="Sales Region Sulawesi - Maluku Team"/>
    <s v="Corporate Negotiate/Patnership Contract"/>
    <x v="36"/>
  </r>
  <r>
    <s v="SO0095"/>
    <s v="PS0046"/>
    <s v="ST0003"/>
    <d v="2020-04-17T00:00:00"/>
    <s v="Sumatera &amp; Kalimantan"/>
    <s v="CASH"/>
    <n v="72653090"/>
    <m/>
    <s v="Sales Sumatera -Kalimantan Region Team"/>
    <s v="OnlineMarketing/Corporate Negotiate/Patnership Contract"/>
    <x v="1"/>
  </r>
  <r>
    <s v="SO0096"/>
    <s v="PS0048"/>
    <s v="ST0003"/>
    <d v="2020-04-17T00:00:00"/>
    <s v="Sumatera &amp; Kalimantan"/>
    <s v="CREDIT"/>
    <n v="297933696"/>
    <m/>
    <s v="Sales Sumatera -Kalimantan Region Team"/>
    <s v="OnlineMarketing/Corporate Negotiate/Patnership Contract"/>
    <x v="3"/>
  </r>
  <r>
    <s v="SO0097"/>
    <s v="PS0007"/>
    <s v="ST0001"/>
    <d v="2020-04-18T00:00:00"/>
    <s v="Jakarta"/>
    <s v="CASH"/>
    <n v="58267980"/>
    <s v="The product is unavailable from the vendor or there has been a product replacement"/>
    <s v="Online Sales Team"/>
    <s v="OnlineMarketing"/>
    <x v="24"/>
  </r>
  <r>
    <s v="SO0098"/>
    <s v="PS0031"/>
    <s v="ST0002"/>
    <d v="2020-04-20T00:00:00"/>
    <s v="Java"/>
    <s v="CREDIT"/>
    <n v="318965530"/>
    <s v="The transaction agreement has undergone changes"/>
    <s v="Sales Java Region Team"/>
    <s v="OnlineMarketing/Corporate Negotiate/Patnership Contract"/>
    <x v="42"/>
  </r>
  <r>
    <s v="SO0099"/>
    <s v="PS0007"/>
    <s v="ST0001"/>
    <d v="2020-04-22T00:00:00"/>
    <s v="Jakarta"/>
    <s v="CASH"/>
    <n v="236758060"/>
    <m/>
    <s v="Online Sales Team"/>
    <s v="OnlineMarketing"/>
    <x v="24"/>
  </r>
  <r>
    <s v="SO0100"/>
    <s v="PS0006"/>
    <s v="ST0003"/>
    <d v="2020-04-23T00:00:00"/>
    <s v="Sumatera &amp; Kalimantan"/>
    <s v="CREDIT"/>
    <n v="621754926"/>
    <m/>
    <s v="Sales Sumatera -Kalimantan Region Team"/>
    <s v="OnlineMarketing/Corporate Negotiate/Patnership Contract"/>
    <x v="35"/>
  </r>
  <r>
    <s v="SO0101"/>
    <s v="PS0042"/>
    <s v="ST0002"/>
    <d v="2020-04-23T00:00:00"/>
    <s v="Java"/>
    <s v="CREDIT"/>
    <n v="305378640.00000006"/>
    <s v="Partner Store canceled the order"/>
    <s v="Sales Java Region Team"/>
    <s v="OnlineMarketing/Corporate Negotiate/Patnership Contract"/>
    <x v="43"/>
  </r>
  <r>
    <s v="SO0102"/>
    <s v="PS0012"/>
    <s v="ST0003"/>
    <d v="2020-04-24T00:00:00"/>
    <s v="Sumatera &amp; Kalimantan"/>
    <s v="CASH"/>
    <n v="83840710"/>
    <s v="The transaction agreement has undergone changes"/>
    <s v="Sales Sumatera -Kalimantan Region Team"/>
    <s v="OnlineMarketing/Corporate Negotiate/Patnership Contract"/>
    <x v="4"/>
  </r>
  <r>
    <s v="SO0103"/>
    <s v="PS0018"/>
    <s v="ST0002"/>
    <d v="2020-04-26T00:00:00"/>
    <s v="Java"/>
    <s v="CREDIT"/>
    <n v="1036408339"/>
    <m/>
    <s v="Sales Java Region Team"/>
    <s v="OnlineMarketing/Corporate Negotiate/Patnership Contract"/>
    <x v="17"/>
  </r>
  <r>
    <s v="SO0104"/>
    <s v="PS0027"/>
    <s v="ST0004"/>
    <d v="2020-04-26T00:00:00"/>
    <s v="Sulawesi, Maluku, North Maluku"/>
    <s v="CASH"/>
    <n v="202677650"/>
    <m/>
    <s v="Sales Region Sulawesi - Maluku Team"/>
    <s v="Corporate Negotiate/Patnership Contract"/>
    <x v="39"/>
  </r>
  <r>
    <s v="SO0105"/>
    <s v="PS0044"/>
    <s v="ST0004"/>
    <d v="2020-04-27T00:00:00"/>
    <s v="Sulawesi, Maluku, North Maluku"/>
    <s v="CREDIT"/>
    <n v="617885030"/>
    <m/>
    <s v="Sales Region Sulawesi - Maluku Team"/>
    <s v="Corporate Negotiate/Patnership Contract"/>
    <x v="33"/>
  </r>
  <r>
    <s v="SO0106"/>
    <s v="PS0038"/>
    <s v="ST0004"/>
    <d v="2020-04-28T00:00:00"/>
    <s v="Sulawesi, Maluku, North Maluku"/>
    <s v="CREDIT"/>
    <n v="1062147270"/>
    <s v="transaction as agreed with the vendor"/>
    <s v="Sales Region Sulawesi - Maluku Team"/>
    <s v="Corporate Negotiate/Patnership Contract"/>
    <x v="34"/>
  </r>
  <r>
    <s v="SO0107"/>
    <s v="PS0024"/>
    <s v="ST0001"/>
    <d v="2020-04-28T00:00:00"/>
    <s v="Jakarta"/>
    <s v="CREDIT"/>
    <n v="382289690"/>
    <s v="The product is unavailable from the vendor or there has been a product replacement"/>
    <s v="Online Sales Team"/>
    <s v="OnlineMarketing"/>
    <x v="2"/>
  </r>
  <r>
    <s v="SO0108"/>
    <s v="PS0009"/>
    <s v="ST0003"/>
    <d v="2020-04-29T00:00:00"/>
    <s v="Sumatera &amp; Kalimantan"/>
    <s v="CASH"/>
    <n v="212879540"/>
    <m/>
    <s v="Sales Sumatera -Kalimantan Region Team"/>
    <s v="OnlineMarketing/Corporate Negotiate/Patnership Contract"/>
    <x v="44"/>
  </r>
  <r>
    <s v="SO0109"/>
    <s v="PS0011"/>
    <s v="ST0002"/>
    <d v="2020-04-29T00:00:00"/>
    <s v="Java"/>
    <s v="CASH"/>
    <n v="58247950"/>
    <m/>
    <s v="Sales Java Region Team"/>
    <s v="OnlineMarketing/Corporate Negotiate/Patnership Contract"/>
    <x v="45"/>
  </r>
  <r>
    <s v="SO0110"/>
    <s v="PS0050"/>
    <s v="ST0004"/>
    <d v="2020-04-29T00:00:00"/>
    <s v="Sulawesi, Maluku, North Maluku"/>
    <s v="CREDIT"/>
    <n v="253397760"/>
    <m/>
    <s v="Sales Region Sulawesi - Maluku Team"/>
    <s v="Corporate Negotiate/Patnership Contract"/>
    <x v="9"/>
  </r>
  <r>
    <s v="SO0111"/>
    <s v="PS0002"/>
    <s v="ST0002"/>
    <d v="2020-04-30T00:00:00"/>
    <s v="Java"/>
    <s v="CREDIT"/>
    <n v="802668954"/>
    <m/>
    <s v="Sales Java Region Team"/>
    <s v="OnlineMarketing/Corporate Negotiate/Patnership Contract"/>
    <x v="32"/>
  </r>
  <r>
    <s v="SO0112"/>
    <s v="PS0043"/>
    <s v="ST0004"/>
    <d v="2020-05-01T00:00:00"/>
    <s v="Sulawesi, Maluku, North Maluku"/>
    <s v="CASH"/>
    <n v="449400700"/>
    <m/>
    <s v="Sales Region Sulawesi - Maluku Team"/>
    <s v="Corporate Negotiate/Patnership Contract"/>
    <x v="8"/>
  </r>
  <r>
    <s v="SO0113"/>
    <s v="PS0003"/>
    <s v="ST0003"/>
    <d v="2020-05-02T00:00:00"/>
    <s v="Sumatera &amp; Kalimantan"/>
    <s v="CASH"/>
    <n v="37981940"/>
    <s v="Partner Store canceled the order"/>
    <s v="Sales Sumatera -Kalimantan Region Team"/>
    <s v="OnlineMarketing/Corporate Negotiate/Patnership Contract"/>
    <x v="7"/>
  </r>
  <r>
    <s v="SO0114"/>
    <s v="PS0042"/>
    <s v="ST0002"/>
    <d v="2020-05-03T00:00:00"/>
    <s v="Java"/>
    <s v="CASH"/>
    <n v="108186772"/>
    <m/>
    <s v="Sales Java Region Team"/>
    <s v="OnlineMarketing/Corporate Negotiate/Patnership Contract"/>
    <x v="43"/>
  </r>
  <r>
    <s v="SO0115"/>
    <s v="PS0022"/>
    <s v="ST0004"/>
    <d v="2020-05-05T00:00:00"/>
    <s v="Sulawesi, Maluku, North Maluku"/>
    <s v="CASH"/>
    <n v="43738140"/>
    <s v="The transaction agreement has undergone changes"/>
    <s v="Sales Region Sulawesi - Maluku Team"/>
    <s v="Corporate Negotiate/Patnership Contract"/>
    <x v="23"/>
  </r>
  <r>
    <s v="SO0116"/>
    <s v="PS0028"/>
    <s v="ST0005"/>
    <d v="2020-05-06T00:00:00"/>
    <s v="Bali, East &amp; West Nusa Tenggara"/>
    <s v="CREDIT"/>
    <n v="460537850"/>
    <s v="Partner Store canceled the order"/>
    <s v="Sales Region Bali - Nusa Tenggara Team"/>
    <s v="Corporate Negotiate/Patnership Contract"/>
    <x v="22"/>
  </r>
  <r>
    <s v="SO0117"/>
    <s v="PS0003"/>
    <s v="ST0003"/>
    <d v="2020-05-07T00:00:00"/>
    <s v="Sumatera &amp; Kalimantan"/>
    <s v="CREDIT"/>
    <n v="685061170"/>
    <m/>
    <s v="Sales Sumatera -Kalimantan Region Team"/>
    <s v="OnlineMarketing/Corporate Negotiate/Patnership Contract"/>
    <x v="7"/>
  </r>
  <r>
    <s v="SO0118"/>
    <s v="PS0042"/>
    <s v="ST0002"/>
    <d v="2020-05-09T00:00:00"/>
    <s v="Java"/>
    <s v="CASH"/>
    <n v="67066528"/>
    <m/>
    <s v="Sales Java Region Team"/>
    <s v="OnlineMarketing/Corporate Negotiate/Patnership Contract"/>
    <x v="43"/>
  </r>
  <r>
    <s v="SO0119"/>
    <s v="PS0010"/>
    <s v="ST0001"/>
    <d v="2020-05-09T00:00:00"/>
    <s v="Jakarta"/>
    <s v="CREDIT"/>
    <n v="695799770"/>
    <m/>
    <s v="Online Sales Team"/>
    <s v="OnlineMarketing"/>
    <x v="25"/>
  </r>
  <r>
    <s v="SO0120"/>
    <s v="PS0007"/>
    <s v="ST0001"/>
    <d v="2020-05-11T00:00:00"/>
    <s v="Jakarta"/>
    <s v="CREDIT"/>
    <n v="476606910"/>
    <s v="The product is unavailable from the vendor or there has been a product replacement"/>
    <s v="Online Sales Team"/>
    <s v="OnlineMarketing"/>
    <x v="24"/>
  </r>
  <r>
    <s v="SO0121"/>
    <s v="PS0020"/>
    <s v="ST0004"/>
    <d v="2020-05-11T00:00:00"/>
    <s v="Sulawesi, Maluku, North Maluku"/>
    <s v="CASH"/>
    <n v="148617000"/>
    <s v="Partner Store canceled the order"/>
    <s v="Sales Region Sulawesi - Maluku Team"/>
    <s v="Corporate Negotiate/Patnership Contract"/>
    <x v="15"/>
  </r>
  <r>
    <s v="SO0122"/>
    <s v="PS0005"/>
    <s v="ST0004"/>
    <d v="2020-05-11T00:00:00"/>
    <s v="Sulawesi, Maluku, North Maluku"/>
    <s v="CREDIT"/>
    <n v="1059173930"/>
    <m/>
    <s v="Sales Region Sulawesi - Maluku Team"/>
    <s v="Corporate Negotiate/Patnership Contract"/>
    <x v="46"/>
  </r>
  <r>
    <s v="SO0123"/>
    <s v="PS0038"/>
    <s v="ST0004"/>
    <d v="2020-05-11T00:00:00"/>
    <s v="Sulawesi, Maluku, North Maluku"/>
    <s v="CASH"/>
    <n v="105925420"/>
    <m/>
    <s v="Sales Region Sulawesi - Maluku Team"/>
    <s v="Corporate Negotiate/Patnership Contract"/>
    <x v="34"/>
  </r>
  <r>
    <s v="SO0124"/>
    <s v="PS0026"/>
    <s v="ST0004"/>
    <d v="2020-05-13T00:00:00"/>
    <s v="Sulawesi, Maluku, North Maluku"/>
    <s v="CASH"/>
    <n v="123380950"/>
    <m/>
    <s v="Sales Region Sulawesi - Maluku Team"/>
    <s v="Corporate Negotiate/Patnership Contract"/>
    <x v="47"/>
  </r>
  <r>
    <s v="SO0125"/>
    <s v="PS0029"/>
    <s v="ST0004"/>
    <d v="2020-05-14T00:00:00"/>
    <s v="Sulawesi, Maluku, North Maluku"/>
    <s v="CASH"/>
    <n v="78916200"/>
    <m/>
    <s v="Sales Region Sulawesi - Maluku Team"/>
    <s v="Corporate Negotiate/Patnership Contract"/>
    <x v="31"/>
  </r>
  <r>
    <s v="SO0126"/>
    <s v="PS0020"/>
    <s v="ST0004"/>
    <d v="2020-05-14T00:00:00"/>
    <s v="Sulawesi, Maluku, North Maluku"/>
    <s v="CASH"/>
    <n v="50706860"/>
    <m/>
    <s v="Sales Region Sulawesi - Maluku Team"/>
    <s v="Corporate Negotiate/Patnership Contract"/>
    <x v="15"/>
  </r>
  <r>
    <s v="SO0127"/>
    <s v="PS0006"/>
    <s v="ST0003"/>
    <d v="2020-05-15T00:00:00"/>
    <s v="Sumatera &amp; Kalimantan"/>
    <s v="CREDIT"/>
    <n v="274275000"/>
    <s v="The transaction agreement has undergone changes"/>
    <s v="Sales Sumatera -Kalimantan Region Team"/>
    <s v="OnlineMarketing/Corporate Negotiate/Patnership Contract"/>
    <x v="35"/>
  </r>
  <r>
    <s v="SO0128"/>
    <s v="PS0011"/>
    <s v="ST0002"/>
    <d v="2020-05-15T00:00:00"/>
    <s v="Java"/>
    <s v="CASH"/>
    <n v="112638420"/>
    <m/>
    <s v="Sales Java Region Team"/>
    <s v="OnlineMarketing/Corporate Negotiate/Patnership Contract"/>
    <x v="45"/>
  </r>
  <r>
    <s v="SO0129"/>
    <s v="PS0040"/>
    <s v="ST0003"/>
    <d v="2020-05-16T00:00:00"/>
    <s v="Sumatera &amp; Kalimantan"/>
    <s v="CREDIT"/>
    <n v="397786080"/>
    <m/>
    <s v="Sales Sumatera -Kalimantan Region Team"/>
    <s v="OnlineMarketing/Corporate Negotiate/Patnership Contract"/>
    <x v="0"/>
  </r>
  <r>
    <s v="SO0130"/>
    <s v="PS0034"/>
    <s v="ST0001"/>
    <d v="2020-05-17T00:00:00"/>
    <s v="Jakarta"/>
    <s v="CASH"/>
    <n v="142107666"/>
    <m/>
    <s v="Online Sales Team"/>
    <s v="OnlineMarketing"/>
    <x v="18"/>
  </r>
  <r>
    <s v="SO0131"/>
    <s v="PS0048"/>
    <s v="ST0003"/>
    <d v="2020-05-19T00:00:00"/>
    <s v="Sumatera &amp; Kalimantan"/>
    <s v="CASH"/>
    <n v="162710070"/>
    <m/>
    <s v="Sales Sumatera -Kalimantan Region Team"/>
    <s v="OnlineMarketing/Corporate Negotiate/Patnership Contract"/>
    <x v="3"/>
  </r>
  <r>
    <s v="SO0132"/>
    <s v="PS0011"/>
    <s v="ST0002"/>
    <d v="2020-05-22T00:00:00"/>
    <s v="Java"/>
    <s v="CASH"/>
    <n v="240605652"/>
    <m/>
    <s v="Sales Java Region Team"/>
    <s v="OnlineMarketing/Corporate Negotiate/Patnership Contract"/>
    <x v="45"/>
  </r>
  <r>
    <s v="SO0133"/>
    <s v="PS0015"/>
    <s v="ST0004"/>
    <d v="2020-05-24T00:00:00"/>
    <s v="Sulawesi, Maluku, North Maluku"/>
    <s v="CASH"/>
    <n v="161246077"/>
    <m/>
    <s v="Sales Region Sulawesi - Maluku Team"/>
    <s v="Corporate Negotiate/Patnership Contract"/>
    <x v="36"/>
  </r>
  <r>
    <s v="SO0134"/>
    <s v="PS0009"/>
    <s v="ST0003"/>
    <d v="2020-05-27T00:00:00"/>
    <s v="Sumatera &amp; Kalimantan"/>
    <s v="CASH"/>
    <n v="102679360"/>
    <m/>
    <s v="Sales Sumatera -Kalimantan Region Team"/>
    <s v="OnlineMarketing/Corporate Negotiate/Patnership Contract"/>
    <x v="44"/>
  </r>
  <r>
    <s v="SO0135"/>
    <s v="PS0011"/>
    <s v="ST0002"/>
    <d v="2020-05-28T00:00:00"/>
    <s v="Java"/>
    <s v="CASH"/>
    <n v="5304400"/>
    <m/>
    <s v="Sales Java Region Team"/>
    <s v="OnlineMarketing/Corporate Negotiate/Patnership Contract"/>
    <x v="45"/>
  </r>
  <r>
    <s v="SO0136"/>
    <s v="PS0049"/>
    <s v="ST0004"/>
    <d v="2020-05-29T00:00:00"/>
    <s v="Sulawesi, Maluku, North Maluku"/>
    <s v="CASH"/>
    <n v="106767080"/>
    <m/>
    <s v="Sales Region Sulawesi - Maluku Team"/>
    <s v="Corporate Negotiate/Patnership Contract"/>
    <x v="38"/>
  </r>
  <r>
    <s v="SO0137"/>
    <s v="PS0044"/>
    <s v="ST0004"/>
    <d v="2020-05-29T00:00:00"/>
    <s v="Sulawesi, Maluku, North Maluku"/>
    <s v="CREDIT"/>
    <n v="469979260"/>
    <m/>
    <s v="Sales Region Sulawesi - Maluku Team"/>
    <s v="Corporate Negotiate/Patnership Contract"/>
    <x v="33"/>
  </r>
  <r>
    <s v="SO0138"/>
    <s v="PS0025"/>
    <s v="ST0003"/>
    <d v="2020-05-30T00:00:00"/>
    <s v="Sumatera &amp; Kalimantan"/>
    <s v="CREDIT"/>
    <n v="602547400"/>
    <m/>
    <s v="Sales Sumatera -Kalimantan Region Team"/>
    <s v="OnlineMarketing/Corporate Negotiate/Patnership Contract"/>
    <x v="41"/>
  </r>
  <r>
    <s v="SO0139"/>
    <s v="PS0001"/>
    <s v="ST0005"/>
    <d v="2020-06-01T00:00:00"/>
    <s v="Bali, East &amp; West Nusa Tenggara"/>
    <s v="CREDIT"/>
    <n v="314461140"/>
    <m/>
    <s v="Sales Region Bali - Nusa Tenggara Team"/>
    <s v="Corporate Negotiate/Patnership Contract"/>
    <x v="26"/>
  </r>
  <r>
    <s v="SO0140"/>
    <s v="PS0030"/>
    <s v="ST0004"/>
    <d v="2020-06-04T00:00:00"/>
    <s v="Sulawesi, Maluku, North Maluku"/>
    <s v="CASH"/>
    <n v="5831280"/>
    <m/>
    <s v="Sales Region Sulawesi - Maluku Team"/>
    <s v="Corporate Negotiate/Patnership Contract"/>
    <x v="29"/>
  </r>
  <r>
    <s v="SO0141"/>
    <s v="PS0046"/>
    <s v="ST0003"/>
    <d v="2020-06-04T00:00:00"/>
    <s v="Sumatera &amp; Kalimantan"/>
    <s v="CASH"/>
    <n v="53803250"/>
    <m/>
    <s v="Sales Sumatera -Kalimantan Region Team"/>
    <s v="OnlineMarketing/Corporate Negotiate/Patnership Contract"/>
    <x v="1"/>
  </r>
  <r>
    <s v="SO0142"/>
    <s v="PS0022"/>
    <s v="ST0004"/>
    <d v="2020-06-05T00:00:00"/>
    <s v="Sulawesi, Maluku, North Maluku"/>
    <s v="CASH"/>
    <n v="226389800"/>
    <s v="Partner Store canceled the order"/>
    <s v="Sales Region Sulawesi - Maluku Team"/>
    <s v="Corporate Negotiate/Patnership Contract"/>
    <x v="23"/>
  </r>
  <r>
    <s v="SO0143"/>
    <s v="PS0012"/>
    <s v="ST0003"/>
    <d v="2020-06-07T00:00:00"/>
    <s v="Sumatera &amp; Kalimantan"/>
    <s v="CASH"/>
    <n v="105810240"/>
    <s v="Partner Store canceled the order"/>
    <s v="Sales Sumatera -Kalimantan Region Team"/>
    <s v="OnlineMarketing/Corporate Negotiate/Patnership Contract"/>
    <x v="4"/>
  </r>
  <r>
    <s v="SO0144"/>
    <s v="PS0021"/>
    <s v="ST0001"/>
    <d v="2020-06-08T00:00:00"/>
    <s v="Jakarta"/>
    <s v="CREDIT"/>
    <n v="293302710"/>
    <m/>
    <s v="Online Sales Team"/>
    <s v="OnlineMarketing"/>
    <x v="19"/>
  </r>
  <r>
    <s v="SO0145"/>
    <s v="PS0047"/>
    <s v="ST0001"/>
    <d v="2020-06-08T00:00:00"/>
    <s v="Jakarta"/>
    <s v="CASH"/>
    <n v="76480780"/>
    <m/>
    <s v="Online Sales Team"/>
    <s v="OnlineMarketing"/>
    <x v="20"/>
  </r>
  <r>
    <s v="SO0146"/>
    <s v="PS0005"/>
    <s v="ST0004"/>
    <d v="2020-06-09T00:00:00"/>
    <s v="Sulawesi, Maluku, North Maluku"/>
    <s v="CASH"/>
    <n v="97126240"/>
    <m/>
    <s v="Sales Region Sulawesi - Maluku Team"/>
    <s v="Corporate Negotiate/Patnership Contract"/>
    <x v="46"/>
  </r>
  <r>
    <s v="SO0147"/>
    <s v="PS0036"/>
    <s v="ST0005"/>
    <d v="2020-06-09T00:00:00"/>
    <s v="Bali, East &amp; West Nusa Tenggara"/>
    <s v="CASH"/>
    <n v="60467420"/>
    <m/>
    <s v="Sales Region Bali - Nusa Tenggara Team"/>
    <s v="Corporate Negotiate/Patnership Contract"/>
    <x v="28"/>
  </r>
  <r>
    <s v="SO0148"/>
    <s v="PS0023"/>
    <s v="ST0003"/>
    <d v="2020-06-11T00:00:00"/>
    <s v="Sumatera &amp; Kalimantan"/>
    <s v="CREDIT"/>
    <n v="923403570"/>
    <m/>
    <s v="Sales Sumatera -Kalimantan Region Team"/>
    <s v="OnlineMarketing/Corporate Negotiate/Patnership Contract"/>
    <x v="30"/>
  </r>
  <r>
    <s v="SO0149"/>
    <s v="PS0033"/>
    <s v="ST0005"/>
    <d v="2020-06-15T00:00:00"/>
    <s v="Bali, East &amp; West Nusa Tenggara"/>
    <s v="CREDIT"/>
    <n v="262080000"/>
    <m/>
    <s v="Sales Region Bali - Nusa Tenggara Team"/>
    <s v="Corporate Negotiate/Patnership Contract"/>
    <x v="27"/>
  </r>
  <r>
    <s v="SO0150"/>
    <s v="PS0024"/>
    <s v="ST0001"/>
    <d v="2020-06-15T00:00:00"/>
    <s v="Jakarta"/>
    <s v="CREDIT"/>
    <n v="837813860"/>
    <s v="Partner Store canceled the order"/>
    <s v="Online Sales Team"/>
    <s v="OnlineMarketing"/>
    <x v="2"/>
  </r>
  <r>
    <s v="SO0151"/>
    <s v="PS0019"/>
    <s v="ST0005"/>
    <d v="2020-06-19T00:00:00"/>
    <s v="Bali, East &amp; West Nusa Tenggara"/>
    <s v="CASH"/>
    <n v="240598860"/>
    <s v="Partner Store canceled the order"/>
    <s v="Sales Region Bali - Nusa Tenggara Team"/>
    <s v="Corporate Negotiate/Patnership Contract"/>
    <x v="16"/>
  </r>
  <r>
    <s v="SO0152"/>
    <s v="PS0031"/>
    <s v="ST0002"/>
    <d v="2020-06-21T00:00:00"/>
    <s v="Java"/>
    <s v="CASH"/>
    <n v="20055150"/>
    <m/>
    <s v="Sales Java Region Team"/>
    <s v="OnlineMarketing/Corporate Negotiate/Patnership Contract"/>
    <x v="42"/>
  </r>
  <r>
    <s v="SO0153"/>
    <s v="PS0040"/>
    <s v="ST0003"/>
    <d v="2020-06-22T00:00:00"/>
    <s v="Sumatera &amp; Kalimantan"/>
    <s v="CASH"/>
    <n v="182387730"/>
    <m/>
    <s v="Sales Sumatera -Kalimantan Region Team"/>
    <s v="OnlineMarketing/Corporate Negotiate/Patnership Contract"/>
    <x v="0"/>
  </r>
  <r>
    <s v="SO0154"/>
    <s v="PS0011"/>
    <s v="ST0002"/>
    <d v="2020-06-22T00:00:00"/>
    <s v="Java"/>
    <s v="CASH"/>
    <n v="222940680"/>
    <m/>
    <s v="Sales Java Region Team"/>
    <s v="OnlineMarketing/Corporate Negotiate/Patnership Contract"/>
    <x v="45"/>
  </r>
  <r>
    <s v="SO0155"/>
    <s v="PS0024"/>
    <s v="ST0001"/>
    <d v="2020-06-22T00:00:00"/>
    <s v="Jakarta"/>
    <s v="CASH"/>
    <n v="62306280"/>
    <m/>
    <s v="Online Sales Team"/>
    <s v="OnlineMarketing"/>
    <x v="2"/>
  </r>
  <r>
    <s v="SO0156"/>
    <s v="PS0038"/>
    <s v="ST0004"/>
    <d v="2020-06-23T00:00:00"/>
    <s v="Sulawesi, Maluku, North Maluku"/>
    <s v="CASH"/>
    <n v="201498450"/>
    <s v="Partner Store canceled the order"/>
    <s v="Sales Region Sulawesi - Maluku Team"/>
    <s v="Corporate Negotiate/Patnership Contract"/>
    <x v="34"/>
  </r>
  <r>
    <s v="SO0157"/>
    <s v="PS0035"/>
    <s v="ST0004"/>
    <d v="2020-06-23T00:00:00"/>
    <s v="Sulawesi, Maluku, North Maluku"/>
    <s v="CREDIT"/>
    <n v="305556540"/>
    <s v="The transaction agreement has undergone changes"/>
    <s v="Sales Region Sulawesi - Maluku Team"/>
    <s v="Corporate Negotiate/Patnership Contract"/>
    <x v="21"/>
  </r>
  <r>
    <s v="SO0158"/>
    <s v="PS0016"/>
    <s v="ST0003"/>
    <d v="2020-06-24T00:00:00"/>
    <s v="Sumatera &amp; Kalimantan"/>
    <s v="CASH"/>
    <n v="36252650"/>
    <m/>
    <s v="Sales Sumatera -Kalimantan Region Team"/>
    <s v="OnlineMarketing/Corporate Negotiate/Patnership Contract"/>
    <x v="48"/>
  </r>
  <r>
    <s v="SO0159"/>
    <s v="PS0028"/>
    <s v="ST0005"/>
    <d v="2020-06-24T00:00:00"/>
    <s v="Bali, East &amp; West Nusa Tenggara"/>
    <s v="CREDIT"/>
    <n v="405604710"/>
    <m/>
    <s v="Sales Region Bali - Nusa Tenggara Team"/>
    <s v="Corporate Negotiate/Patnership Contract"/>
    <x v="22"/>
  </r>
  <r>
    <s v="SO0160"/>
    <s v="PS0050"/>
    <s v="ST0004"/>
    <d v="2020-06-25T00:00:00"/>
    <s v="Sulawesi, Maluku, North Maluku"/>
    <s v="CREDIT"/>
    <n v="365679990"/>
    <m/>
    <s v="Sales Region Sulawesi - Maluku Team"/>
    <s v="Corporate Negotiate/Patnership Contract"/>
    <x v="9"/>
  </r>
  <r>
    <s v="SO0161"/>
    <s v="PS0020"/>
    <s v="ST0004"/>
    <d v="2020-06-25T00:00:00"/>
    <s v="Sulawesi, Maluku, North Maluku"/>
    <s v="CREDIT"/>
    <n v="845856240"/>
    <m/>
    <s v="Sales Region Sulawesi - Maluku Team"/>
    <s v="Corporate Negotiate/Patnership Contract"/>
    <x v="15"/>
  </r>
  <r>
    <s v="SO0162"/>
    <s v="PS0005"/>
    <s v="ST0004"/>
    <d v="2020-06-26T00:00:00"/>
    <s v="Sulawesi, Maluku, North Maluku"/>
    <s v="CASH"/>
    <n v="270070440"/>
    <s v="The transaction agreement has undergone changes"/>
    <s v="Sales Region Sulawesi - Maluku Team"/>
    <s v="Corporate Negotiate/Patnership Contract"/>
    <x v="46"/>
  </r>
  <r>
    <s v="SO0163"/>
    <s v="PS0007"/>
    <s v="ST0001"/>
    <d v="2020-06-26T00:00:00"/>
    <s v="Jakarta"/>
    <s v="CASH"/>
    <n v="73821470"/>
    <s v="Partner Store canceled the order"/>
    <s v="Online Sales Team"/>
    <s v="OnlineMarketing"/>
    <x v="24"/>
  </r>
  <r>
    <s v="SO0164"/>
    <s v="PS0034"/>
    <s v="ST0001"/>
    <d v="2020-06-26T00:00:00"/>
    <s v="Jakarta"/>
    <s v="CASH"/>
    <n v="148052360"/>
    <m/>
    <s v="Online Sales Team"/>
    <s v="OnlineMarketing"/>
    <x v="18"/>
  </r>
  <r>
    <s v="SO0165"/>
    <s v="PS0020"/>
    <s v="ST0004"/>
    <d v="2020-06-26T00:00:00"/>
    <s v="Sulawesi, Maluku, North Maluku"/>
    <s v="CREDIT"/>
    <n v="581626010"/>
    <m/>
    <s v="Sales Region Sulawesi - Maluku Team"/>
    <s v="Corporate Negotiate/Patnership Contract"/>
    <x v="15"/>
  </r>
  <r>
    <s v="SO0166"/>
    <s v="PS0013"/>
    <s v="ST0001"/>
    <d v="2020-06-27T00:00:00"/>
    <s v="Jakarta"/>
    <s v="CASH"/>
    <n v="53006820"/>
    <s v="Partner Store canceled the order"/>
    <s v="Online Sales Team"/>
    <s v="OnlineMarketing"/>
    <x v="13"/>
  </r>
  <r>
    <s v="SO0167"/>
    <s v="PS0035"/>
    <s v="ST0004"/>
    <d v="2020-06-28T00:00:00"/>
    <s v="Sulawesi, Maluku, North Maluku"/>
    <s v="CREDIT"/>
    <n v="874708360"/>
    <s v="transaction as agreed with the vendor"/>
    <s v="Sales Region Sulawesi - Maluku Team"/>
    <s v="Corporate Negotiate/Patnership Contract"/>
    <x v="21"/>
  </r>
  <r>
    <s v="SO0168"/>
    <s v="PS0037"/>
    <s v="ST0002"/>
    <d v="2020-06-29T00:00:00"/>
    <s v="Java"/>
    <s v="CREDIT"/>
    <n v="711423240"/>
    <m/>
    <s v="Sales Java Region Team"/>
    <s v="OnlineMarketing/Corporate Negotiate/Patnership Contract"/>
    <x v="6"/>
  </r>
  <r>
    <s v="SO0169"/>
    <s v="PS0023"/>
    <s v="ST0003"/>
    <d v="2020-06-30T00:00:00"/>
    <s v="Sumatera &amp; Kalimantan"/>
    <s v="CREDIT"/>
    <n v="355622400"/>
    <m/>
    <s v="Sales Sumatera -Kalimantan Region Team"/>
    <s v="OnlineMarketing/Corporate Negotiate/Patnership Contract"/>
    <x v="30"/>
  </r>
  <r>
    <s v="SO0170"/>
    <s v="PS0042"/>
    <s v="ST0002"/>
    <d v="2020-06-30T00:00:00"/>
    <s v="Java"/>
    <s v="CREDIT"/>
    <n v="281755030"/>
    <s v="Partner Store canceled the order"/>
    <s v="Sales Java Region Team"/>
    <s v="OnlineMarketing/Corporate Negotiate/Patnership Contract"/>
    <x v="43"/>
  </r>
  <r>
    <s v="SO0171"/>
    <s v="PS0004"/>
    <s v="ST0001"/>
    <d v="2020-07-03T00:00:00"/>
    <s v="Jakarta"/>
    <s v="CASH"/>
    <n v="37376260"/>
    <s v="The transaction agreement has undergone changes"/>
    <s v="Online Sales Team"/>
    <s v="OnlineMarketing"/>
    <x v="37"/>
  </r>
  <r>
    <s v="SO0172"/>
    <s v="PS0028"/>
    <s v="ST0005"/>
    <d v="2020-07-04T00:00:00"/>
    <s v="Bali, East &amp; West Nusa Tenggara"/>
    <s v="CREDIT"/>
    <n v="487521860"/>
    <m/>
    <s v="Sales Region Bali - Nusa Tenggara Team"/>
    <s v="Corporate Negotiate/Patnership Contract"/>
    <x v="22"/>
  </r>
  <r>
    <s v="SO0173"/>
    <s v="PS0012"/>
    <s v="ST0003"/>
    <d v="2020-07-04T00:00:00"/>
    <s v="Sumatera &amp; Kalimantan"/>
    <s v="CREDIT"/>
    <n v="272931120"/>
    <m/>
    <s v="Sales Sumatera -Kalimantan Region Team"/>
    <s v="OnlineMarketing/Corporate Negotiate/Patnership Contract"/>
    <x v="4"/>
  </r>
  <r>
    <s v="SO0174"/>
    <s v="PS0036"/>
    <s v="ST0005"/>
    <d v="2020-07-07T00:00:00"/>
    <s v="Bali, East &amp; West Nusa Tenggara"/>
    <s v="CREDIT"/>
    <n v="314665870"/>
    <m/>
    <s v="Sales Region Bali - Nusa Tenggara Team"/>
    <s v="Corporate Negotiate/Patnership Contract"/>
    <x v="28"/>
  </r>
  <r>
    <s v="SO0175"/>
    <s v="PS0036"/>
    <s v="ST0005"/>
    <d v="2020-07-10T00:00:00"/>
    <s v="Bali, East &amp; West Nusa Tenggara"/>
    <s v="CASH"/>
    <n v="67556440"/>
    <m/>
    <s v="Sales Region Bali - Nusa Tenggara Team"/>
    <s v="Corporate Negotiate/Patnership Contract"/>
    <x v="28"/>
  </r>
  <r>
    <s v="SO0176"/>
    <s v="PS0034"/>
    <s v="ST0001"/>
    <d v="2020-07-11T00:00:00"/>
    <s v="Jakarta"/>
    <s v="CREDIT"/>
    <n v="608410070"/>
    <m/>
    <s v="Online Sales Team"/>
    <s v="OnlineMarketing"/>
    <x v="18"/>
  </r>
  <r>
    <s v="SO0177"/>
    <s v="PS0006"/>
    <s v="ST0003"/>
    <d v="2020-07-12T00:00:00"/>
    <s v="Sumatera &amp; Kalimantan"/>
    <s v="CASH"/>
    <n v="246096840"/>
    <m/>
    <s v="Sales Sumatera -Kalimantan Region Team"/>
    <s v="OnlineMarketing/Corporate Negotiate/Patnership Contract"/>
    <x v="35"/>
  </r>
  <r>
    <s v="SO0178"/>
    <s v="PS0019"/>
    <s v="ST0005"/>
    <d v="2020-07-12T00:00:00"/>
    <s v="Bali, East &amp; West Nusa Tenggara"/>
    <s v="CREDIT"/>
    <n v="899607720"/>
    <s v="The transaction agreement has undergone changes"/>
    <s v="Sales Region Bali - Nusa Tenggara Team"/>
    <s v="Corporate Negotiate/Patnership Contract"/>
    <x v="16"/>
  </r>
  <r>
    <s v="SO0179"/>
    <s v="PS0039"/>
    <s v="ST0003"/>
    <d v="2020-07-16T00:00:00"/>
    <s v="Sumatera &amp; Kalimantan"/>
    <s v="CASH"/>
    <n v="36296460"/>
    <m/>
    <s v="Sales Sumatera -Kalimantan Region Team"/>
    <s v="OnlineMarketing/Corporate Negotiate/Patnership Contract"/>
    <x v="14"/>
  </r>
  <r>
    <s v="SO0180"/>
    <s v="PS0029"/>
    <s v="ST0004"/>
    <d v="2020-07-18T00:00:00"/>
    <s v="Sulawesi, Maluku, North Maluku"/>
    <s v="CREDIT"/>
    <n v="412576460"/>
    <m/>
    <s v="Sales Region Sulawesi - Maluku Team"/>
    <s v="Corporate Negotiate/Patnership Contract"/>
    <x v="31"/>
  </r>
  <r>
    <s v="SO0181"/>
    <s v="PS0011"/>
    <s v="ST0002"/>
    <d v="2020-07-18T00:00:00"/>
    <s v="Java"/>
    <s v="CASH"/>
    <n v="136112550"/>
    <m/>
    <s v="Sales Java Region Team"/>
    <s v="OnlineMarketing/Corporate Negotiate/Patnership Contract"/>
    <x v="45"/>
  </r>
  <r>
    <s v="SO0182"/>
    <s v="PS0029"/>
    <s v="ST0004"/>
    <d v="2020-07-19T00:00:00"/>
    <s v="Sulawesi, Maluku, North Maluku"/>
    <s v="CREDIT"/>
    <n v="253764000"/>
    <m/>
    <s v="Sales Region Sulawesi - Maluku Team"/>
    <s v="Corporate Negotiate/Patnership Contract"/>
    <x v="31"/>
  </r>
  <r>
    <s v="SO0183"/>
    <s v="PS0012"/>
    <s v="ST0003"/>
    <d v="2020-07-20T00:00:00"/>
    <s v="Sumatera &amp; Kalimantan"/>
    <s v="CASH"/>
    <n v="229366902"/>
    <m/>
    <s v="Sales Sumatera -Kalimantan Region Team"/>
    <s v="OnlineMarketing/Corporate Negotiate/Patnership Contract"/>
    <x v="4"/>
  </r>
  <r>
    <s v="SO0184"/>
    <s v="PS0021"/>
    <s v="ST0001"/>
    <d v="2020-07-20T00:00:00"/>
    <s v="Jakarta"/>
    <s v="CASH"/>
    <n v="276068850"/>
    <m/>
    <s v="Online Sales Team"/>
    <s v="OnlineMarketing"/>
    <x v="19"/>
  </r>
  <r>
    <s v="SO0185"/>
    <s v="PS0043"/>
    <s v="ST0004"/>
    <d v="2020-07-22T00:00:00"/>
    <s v="Sulawesi, Maluku, North Maluku"/>
    <s v="CREDIT"/>
    <n v="488661930"/>
    <m/>
    <s v="Sales Region Sulawesi - Maluku Team"/>
    <s v="Corporate Negotiate/Patnership Contract"/>
    <x v="8"/>
  </r>
  <r>
    <s v="SO0186"/>
    <s v="PS0023"/>
    <s v="ST0003"/>
    <d v="2020-07-23T00:00:00"/>
    <s v="Sumatera &amp; Kalimantan"/>
    <s v="CASH"/>
    <n v="969000"/>
    <m/>
    <s v="Sales Sumatera -Kalimantan Region Team"/>
    <s v="OnlineMarketing/Corporate Negotiate/Patnership Contract"/>
    <x v="30"/>
  </r>
  <r>
    <s v="SO0187"/>
    <s v="PS0006"/>
    <s v="ST0003"/>
    <d v="2020-07-23T00:00:00"/>
    <s v="Sumatera &amp; Kalimantan"/>
    <s v="CASH"/>
    <n v="91406520"/>
    <m/>
    <s v="Sales Sumatera -Kalimantan Region Team"/>
    <s v="OnlineMarketing/Corporate Negotiate/Patnership Contract"/>
    <x v="35"/>
  </r>
  <r>
    <s v="SO0188"/>
    <s v="PS0019"/>
    <s v="ST0005"/>
    <d v="2020-07-25T00:00:00"/>
    <s v="Bali, East &amp; West Nusa Tenggara"/>
    <s v="CREDIT"/>
    <n v="950146778"/>
    <s v="transaction as agreed with the vendor"/>
    <s v="Sales Region Bali - Nusa Tenggara Team"/>
    <s v="Corporate Negotiate/Patnership Contract"/>
    <x v="16"/>
  </r>
  <r>
    <s v="SO0189"/>
    <s v="PS0025"/>
    <s v="ST0003"/>
    <d v="2020-07-26T00:00:00"/>
    <s v="Sumatera &amp; Kalimantan"/>
    <s v="CASH"/>
    <n v="212160000"/>
    <m/>
    <s v="Sales Sumatera -Kalimantan Region Team"/>
    <s v="OnlineMarketing/Corporate Negotiate/Patnership Contract"/>
    <x v="41"/>
  </r>
  <r>
    <s v="SO0190"/>
    <s v="PS0037"/>
    <s v="ST0002"/>
    <d v="2020-07-27T00:00:00"/>
    <s v="Java"/>
    <s v="CASH"/>
    <n v="170193550"/>
    <m/>
    <s v="Sales Java Region Team"/>
    <s v="OnlineMarketing/Corporate Negotiate/Patnership Contract"/>
    <x v="6"/>
  </r>
  <r>
    <s v="SO0191"/>
    <s v="PS0038"/>
    <s v="ST0004"/>
    <d v="2020-07-29T00:00:00"/>
    <s v="Sulawesi, Maluku, North Maluku"/>
    <s v="CASH"/>
    <n v="54280970"/>
    <m/>
    <s v="Sales Region Sulawesi - Maluku Team"/>
    <s v="Corporate Negotiate/Patnership Contract"/>
    <x v="34"/>
  </r>
  <r>
    <s v="SO0192"/>
    <s v="PS0011"/>
    <s v="ST0002"/>
    <d v="2020-07-29T00:00:00"/>
    <s v="Java"/>
    <s v="CREDIT"/>
    <n v="261575600"/>
    <m/>
    <s v="Sales Java Region Team"/>
    <s v="OnlineMarketing/Corporate Negotiate/Patnership Contract"/>
    <x v="45"/>
  </r>
  <r>
    <s v="SO0193"/>
    <s v="PS0038"/>
    <s v="ST0004"/>
    <d v="2020-07-31T00:00:00"/>
    <s v="Sulawesi, Maluku, North Maluku"/>
    <s v="CREDIT"/>
    <n v="398624724"/>
    <m/>
    <s v="Sales Region Sulawesi - Maluku Team"/>
    <s v="Corporate Negotiate/Patnership Contract"/>
    <x v="34"/>
  </r>
  <r>
    <s v="SO0194"/>
    <s v="PS0002"/>
    <s v="ST0002"/>
    <d v="2020-07-31T00:00:00"/>
    <s v="Java"/>
    <s v="CASH"/>
    <n v="32089320"/>
    <s v="The transaction agreement has undergone changes"/>
    <s v="Sales Java Region Team"/>
    <s v="OnlineMarketing/Corporate Negotiate/Patnership Contract"/>
    <x v="32"/>
  </r>
  <r>
    <s v="SO0195"/>
    <s v="PS0043"/>
    <s v="ST0004"/>
    <d v="2020-08-01T00:00:00"/>
    <s v="Sulawesi, Maluku, North Maluku"/>
    <s v="CASH"/>
    <n v="6754440"/>
    <m/>
    <s v="Sales Region Sulawesi - Maluku Team"/>
    <s v="Corporate Negotiate/Patnership Contract"/>
    <x v="8"/>
  </r>
  <r>
    <s v="SO0196"/>
    <s v="PS0030"/>
    <s v="ST0004"/>
    <d v="2020-08-02T00:00:00"/>
    <s v="Sulawesi, Maluku, North Maluku"/>
    <s v="CASH"/>
    <n v="151722500"/>
    <m/>
    <s v="Sales Region Sulawesi - Maluku Team"/>
    <s v="Corporate Negotiate/Patnership Contract"/>
    <x v="29"/>
  </r>
  <r>
    <s v="SO0197"/>
    <s v="PS0030"/>
    <s v="ST0004"/>
    <d v="2020-08-02T00:00:00"/>
    <s v="Sulawesi, Maluku, North Maluku"/>
    <s v="CREDIT"/>
    <n v="327000370"/>
    <m/>
    <s v="Sales Region Sulawesi - Maluku Team"/>
    <s v="Corporate Negotiate/Patnership Contract"/>
    <x v="29"/>
  </r>
  <r>
    <s v="SO0198"/>
    <s v="PS0030"/>
    <s v="ST0004"/>
    <d v="2020-08-02T00:00:00"/>
    <s v="Sulawesi, Maluku, North Maluku"/>
    <s v="CASH"/>
    <n v="114402580"/>
    <m/>
    <s v="Sales Region Sulawesi - Maluku Team"/>
    <s v="Corporate Negotiate/Patnership Contract"/>
    <x v="29"/>
  </r>
  <r>
    <s v="SO0199"/>
    <s v="PS0027"/>
    <s v="ST0004"/>
    <d v="2020-08-03T00:00:00"/>
    <s v="Sulawesi, Maluku, North Maluku"/>
    <s v="CREDIT"/>
    <n v="637407850"/>
    <s v="The transaction agreement has undergone changes"/>
    <s v="Sales Region Sulawesi - Maluku Team"/>
    <s v="Corporate Negotiate/Patnership Contract"/>
    <x v="39"/>
  </r>
  <r>
    <s v="SO0200"/>
    <s v="PS0005"/>
    <s v="ST0004"/>
    <d v="2020-08-04T00:00:00"/>
    <s v="Sulawesi, Maluku, North Maluku"/>
    <s v="CASH"/>
    <n v="94809290"/>
    <m/>
    <s v="Sales Region Sulawesi - Maluku Team"/>
    <s v="Corporate Negotiate/Patnership Contract"/>
    <x v="46"/>
  </r>
  <r>
    <s v="SO0201"/>
    <s v="PS0040"/>
    <s v="ST0003"/>
    <d v="2020-08-05T00:00:00"/>
    <s v="Sumatera &amp; Kalimantan"/>
    <s v="CASH"/>
    <n v="101823450"/>
    <m/>
    <s v="Sales Sumatera -Kalimantan Region Team"/>
    <s v="OnlineMarketing/Corporate Negotiate/Patnership Contract"/>
    <x v="0"/>
  </r>
  <r>
    <s v="SO0202"/>
    <s v="PS0020"/>
    <s v="ST0004"/>
    <d v="2020-08-05T00:00:00"/>
    <s v="Sulawesi, Maluku, North Maluku"/>
    <s v="CASH"/>
    <n v="46616130"/>
    <m/>
    <s v="Sales Region Sulawesi - Maluku Team"/>
    <s v="Corporate Negotiate/Patnership Contract"/>
    <x v="15"/>
  </r>
  <r>
    <s v="SO0203"/>
    <s v="PS0035"/>
    <s v="ST0004"/>
    <d v="2020-08-06T00:00:00"/>
    <s v="Sulawesi, Maluku, North Maluku"/>
    <s v="CREDIT"/>
    <n v="560743360"/>
    <m/>
    <s v="Sales Region Sulawesi - Maluku Team"/>
    <s v="Corporate Negotiate/Patnership Contract"/>
    <x v="21"/>
  </r>
  <r>
    <s v="SO0204"/>
    <s v="PS0033"/>
    <s v="ST0005"/>
    <d v="2020-08-06T00:00:00"/>
    <s v="Bali, East &amp; West Nusa Tenggara"/>
    <s v="CREDIT"/>
    <n v="362678100"/>
    <s v="The transaction agreement has undergone changes"/>
    <s v="Sales Region Bali - Nusa Tenggara Team"/>
    <s v="Corporate Negotiate/Patnership Contract"/>
    <x v="27"/>
  </r>
  <r>
    <s v="SO0205"/>
    <s v="PS0026"/>
    <s v="ST0004"/>
    <d v="2020-08-08T00:00:00"/>
    <s v="Sulawesi, Maluku, North Maluku"/>
    <s v="CREDIT"/>
    <n v="733152160"/>
    <m/>
    <s v="Sales Region Sulawesi - Maluku Team"/>
    <s v="Corporate Negotiate/Patnership Contract"/>
    <x v="47"/>
  </r>
  <r>
    <s v="SO0206"/>
    <s v="PS0020"/>
    <s v="ST0004"/>
    <d v="2020-08-08T00:00:00"/>
    <s v="Sulawesi, Maluku, North Maluku"/>
    <s v="CREDIT"/>
    <n v="285036060"/>
    <m/>
    <s v="Sales Region Sulawesi - Maluku Team"/>
    <s v="Corporate Negotiate/Patnership Contract"/>
    <x v="15"/>
  </r>
  <r>
    <s v="SO0207"/>
    <s v="PS0013"/>
    <s v="ST0001"/>
    <d v="2020-08-09T00:00:00"/>
    <s v="Jakarta"/>
    <s v="CREDIT"/>
    <n v="317701400"/>
    <m/>
    <s v="Online Sales Team"/>
    <s v="OnlineMarketing"/>
    <x v="13"/>
  </r>
  <r>
    <s v="SO0208"/>
    <s v="PS0031"/>
    <s v="ST0002"/>
    <d v="2020-08-10T00:00:00"/>
    <s v="Java"/>
    <s v="CASH"/>
    <n v="98850310"/>
    <m/>
    <s v="Sales Java Region Team"/>
    <s v="OnlineMarketing/Corporate Negotiate/Patnership Contract"/>
    <x v="42"/>
  </r>
  <r>
    <s v="SO0209"/>
    <s v="PS0022"/>
    <s v="ST0004"/>
    <d v="2020-08-11T00:00:00"/>
    <s v="Sulawesi, Maluku, North Maluku"/>
    <s v="CASH"/>
    <n v="46242000"/>
    <m/>
    <s v="Sales Region Sulawesi - Maluku Team"/>
    <s v="Corporate Negotiate/Patnership Contract"/>
    <x v="23"/>
  </r>
  <r>
    <s v="SO0210"/>
    <s v="PS0038"/>
    <s v="ST0004"/>
    <d v="2020-08-12T00:00:00"/>
    <s v="Sulawesi, Maluku, North Maluku"/>
    <s v="CASH"/>
    <n v="147258490"/>
    <m/>
    <s v="Sales Region Sulawesi - Maluku Team"/>
    <s v="Corporate Negotiate/Patnership Contract"/>
    <x v="34"/>
  </r>
  <r>
    <s v="SO0211"/>
    <s v="PS0020"/>
    <s v="ST0004"/>
    <d v="2020-08-12T00:00:00"/>
    <s v="Sulawesi, Maluku, North Maluku"/>
    <s v="CASH"/>
    <n v="211021050"/>
    <m/>
    <s v="Sales Region Sulawesi - Maluku Team"/>
    <s v="Corporate Negotiate/Patnership Contract"/>
    <x v="15"/>
  </r>
  <r>
    <s v="SO0212"/>
    <s v="PS0006"/>
    <s v="ST0003"/>
    <d v="2020-08-17T00:00:00"/>
    <s v="Sumatera &amp; Kalimantan"/>
    <s v="CASH"/>
    <n v="94240540"/>
    <m/>
    <s v="Sales Sumatera -Kalimantan Region Team"/>
    <s v="OnlineMarketing/Corporate Negotiate/Patnership Contract"/>
    <x v="35"/>
  </r>
  <r>
    <s v="SO0213"/>
    <s v="PS0040"/>
    <s v="ST0003"/>
    <d v="2020-08-17T00:00:00"/>
    <s v="Sumatera &amp; Kalimantan"/>
    <s v="CREDIT"/>
    <n v="489620590"/>
    <m/>
    <s v="Sales Sumatera -Kalimantan Region Team"/>
    <s v="OnlineMarketing/Corporate Negotiate/Patnership Contract"/>
    <x v="0"/>
  </r>
  <r>
    <s v="SO0214"/>
    <s v="PS0050"/>
    <s v="ST0004"/>
    <d v="2020-08-18T00:00:00"/>
    <s v="Sulawesi, Maluku, North Maluku"/>
    <s v="CREDIT"/>
    <n v="443940460"/>
    <s v="The product is unavailable from the vendor or there has been a product replacement"/>
    <s v="Sales Region Sulawesi - Maluku Team"/>
    <s v="Corporate Negotiate/Patnership Contract"/>
    <x v="9"/>
  </r>
  <r>
    <s v="SO0215"/>
    <s v="PS0008"/>
    <s v="ST0004"/>
    <d v="2020-08-18T00:00:00"/>
    <s v="Sulawesi, Maluku, North Maluku"/>
    <s v="CREDIT"/>
    <n v="334749650"/>
    <m/>
    <s v="Sales Region Sulawesi - Maluku Team"/>
    <s v="Corporate Negotiate/Patnership Contract"/>
    <x v="12"/>
  </r>
  <r>
    <s v="SO0216"/>
    <s v="PS0005"/>
    <s v="ST0004"/>
    <d v="2020-08-18T00:00:00"/>
    <s v="Sulawesi, Maluku, North Maluku"/>
    <s v="CASH"/>
    <n v="121897290"/>
    <m/>
    <s v="Sales Region Sulawesi - Maluku Team"/>
    <s v="Corporate Negotiate/Patnership Contract"/>
    <x v="46"/>
  </r>
  <r>
    <s v="SO0217"/>
    <s v="PS0027"/>
    <s v="ST0004"/>
    <d v="2020-08-18T00:00:00"/>
    <s v="Sulawesi, Maluku, North Maluku"/>
    <s v="CASH"/>
    <n v="10250110"/>
    <s v="Partner Store canceled the order"/>
    <s v="Sales Region Sulawesi - Maluku Team"/>
    <s v="Corporate Negotiate/Patnership Contract"/>
    <x v="39"/>
  </r>
  <r>
    <s v="SO0218"/>
    <s v="PS0028"/>
    <s v="ST0005"/>
    <d v="2020-08-19T00:00:00"/>
    <s v="Bali, East &amp; West Nusa Tenggara"/>
    <s v="CASH"/>
    <n v="51391200"/>
    <m/>
    <s v="Sales Region Bali - Nusa Tenggara Team"/>
    <s v="Corporate Negotiate/Patnership Contract"/>
    <x v="22"/>
  </r>
  <r>
    <s v="SO0219"/>
    <s v="PS0028"/>
    <s v="ST0005"/>
    <d v="2020-08-20T00:00:00"/>
    <s v="Bali, East &amp; West Nusa Tenggara"/>
    <s v="CREDIT"/>
    <n v="268152340"/>
    <m/>
    <s v="Sales Region Bali - Nusa Tenggara Team"/>
    <s v="Corporate Negotiate/Patnership Contract"/>
    <x v="22"/>
  </r>
  <r>
    <s v="SO0220"/>
    <s v="PS0040"/>
    <s v="ST0003"/>
    <d v="2020-08-20T00:00:00"/>
    <s v="Sumatera &amp; Kalimantan"/>
    <s v="CREDIT"/>
    <n v="429940100"/>
    <m/>
    <s v="Sales Sumatera -Kalimantan Region Team"/>
    <s v="OnlineMarketing/Corporate Negotiate/Patnership Contract"/>
    <x v="0"/>
  </r>
  <r>
    <s v="SO0221"/>
    <s v="PS0048"/>
    <s v="ST0003"/>
    <d v="2020-08-20T00:00:00"/>
    <s v="Sumatera &amp; Kalimantan"/>
    <s v="CASH"/>
    <n v="28495140"/>
    <m/>
    <s v="Sales Sumatera -Kalimantan Region Team"/>
    <s v="OnlineMarketing/Corporate Negotiate/Patnership Contract"/>
    <x v="3"/>
  </r>
  <r>
    <s v="SO0222"/>
    <s v="PS0043"/>
    <s v="ST0004"/>
    <d v="2020-08-21T00:00:00"/>
    <s v="Sulawesi, Maluku, North Maluku"/>
    <s v="CREDIT"/>
    <n v="312463980"/>
    <m/>
    <s v="Sales Region Sulawesi - Maluku Team"/>
    <s v="Corporate Negotiate/Patnership Contract"/>
    <x v="8"/>
  </r>
  <r>
    <s v="SO0223"/>
    <s v="PS0017"/>
    <s v="ST0001"/>
    <d v="2020-08-22T00:00:00"/>
    <s v="Jakarta"/>
    <s v="CREDIT"/>
    <n v="698932980"/>
    <s v="Partner Store canceled the order"/>
    <s v="Online Sales Team"/>
    <s v="OnlineMarketing"/>
    <x v="49"/>
  </r>
  <r>
    <s v="SO0224"/>
    <s v="PS0049"/>
    <s v="ST0004"/>
    <d v="2020-08-22T00:00:00"/>
    <s v="Sulawesi, Maluku, North Maluku"/>
    <s v="CREDIT"/>
    <n v="950402010"/>
    <s v="transaction as agreed with the vendor"/>
    <s v="Sales Region Sulawesi - Maluku Team"/>
    <s v="Corporate Negotiate/Patnership Contract"/>
    <x v="38"/>
  </r>
  <r>
    <s v="SO0225"/>
    <s v="PS0047"/>
    <s v="ST0001"/>
    <d v="2020-08-23T00:00:00"/>
    <s v="Jakarta"/>
    <s v="CASH"/>
    <n v="165233440"/>
    <m/>
    <s v="Online Sales Team"/>
    <s v="OnlineMarketing"/>
    <x v="20"/>
  </r>
  <r>
    <s v="SO0226"/>
    <s v="PS0046"/>
    <s v="ST0003"/>
    <d v="2020-08-24T00:00:00"/>
    <s v="Sumatera &amp; Kalimantan"/>
    <s v="CASH"/>
    <n v="200135930"/>
    <m/>
    <s v="Sales Sumatera -Kalimantan Region Team"/>
    <s v="OnlineMarketing/Corporate Negotiate/Patnership Contract"/>
    <x v="1"/>
  </r>
  <r>
    <s v="SO0227"/>
    <s v="PS0047"/>
    <s v="ST0001"/>
    <d v="2020-08-25T00:00:00"/>
    <s v="Jakarta"/>
    <s v="CASH"/>
    <n v="73342550"/>
    <m/>
    <s v="Online Sales Team"/>
    <s v="OnlineMarketing"/>
    <x v="20"/>
  </r>
  <r>
    <s v="SO0228"/>
    <s v="PS0003"/>
    <s v="ST0003"/>
    <d v="2020-08-25T00:00:00"/>
    <s v="Sumatera &amp; Kalimantan"/>
    <s v="CREDIT"/>
    <n v="466109980"/>
    <m/>
    <s v="Sales Sumatera -Kalimantan Region Team"/>
    <s v="OnlineMarketing/Corporate Negotiate/Patnership Contract"/>
    <x v="7"/>
  </r>
  <r>
    <s v="SO0229"/>
    <s v="PS0021"/>
    <s v="ST0001"/>
    <d v="2020-08-27T00:00:00"/>
    <s v="Jakarta"/>
    <s v="CREDIT"/>
    <n v="345832620"/>
    <m/>
    <s v="Online Sales Team"/>
    <s v="OnlineMarketing"/>
    <x v="19"/>
  </r>
  <r>
    <s v="SO0230"/>
    <s v="PS0028"/>
    <s v="ST0005"/>
    <d v="2020-08-27T00:00:00"/>
    <s v="Bali, East &amp; West Nusa Tenggara"/>
    <s v="CASH"/>
    <n v="38528400"/>
    <m/>
    <s v="Sales Region Bali - Nusa Tenggara Team"/>
    <s v="Corporate Negotiate/Patnership Contract"/>
    <x v="22"/>
  </r>
  <r>
    <s v="SO0231"/>
    <s v="PS0048"/>
    <s v="ST0003"/>
    <d v="2020-08-28T00:00:00"/>
    <s v="Sumatera &amp; Kalimantan"/>
    <s v="CASH"/>
    <n v="215620170"/>
    <s v="Partner Store canceled the order"/>
    <s v="Sales Sumatera -Kalimantan Region Team"/>
    <s v="OnlineMarketing/Corporate Negotiate/Patnership Contract"/>
    <x v="3"/>
  </r>
  <r>
    <s v="SO0232"/>
    <s v="PS0027"/>
    <s v="ST0004"/>
    <d v="2020-09-02T00:00:00"/>
    <s v="Sulawesi, Maluku, North Maluku"/>
    <s v="CASH"/>
    <n v="28645600"/>
    <s v="The product is unavailable from the vendor or there has been a product replacement"/>
    <s v="Sales Region Sulawesi - Maluku Team"/>
    <s v="Corporate Negotiate/Patnership Contract"/>
    <x v="39"/>
  </r>
  <r>
    <s v="SO0233"/>
    <s v="PS0011"/>
    <s v="ST0002"/>
    <d v="2020-09-03T00:00:00"/>
    <s v="Java"/>
    <s v="CASH"/>
    <n v="134584560"/>
    <m/>
    <s v="Sales Java Region Team"/>
    <s v="OnlineMarketing/Corporate Negotiate/Patnership Contract"/>
    <x v="45"/>
  </r>
  <r>
    <s v="SO0234"/>
    <s v="PS0013"/>
    <s v="ST0001"/>
    <d v="2020-09-03T00:00:00"/>
    <s v="Jakarta"/>
    <s v="CASH"/>
    <n v="109069100"/>
    <s v="The transaction agreement has undergone changes"/>
    <s v="Online Sales Team"/>
    <s v="OnlineMarketing"/>
    <x v="13"/>
  </r>
  <r>
    <s v="SO0235"/>
    <s v="PS0014"/>
    <s v="ST0003"/>
    <d v="2020-09-05T00:00:00"/>
    <s v="Sumatera &amp; Kalimantan"/>
    <s v="CREDIT"/>
    <n v="339904000"/>
    <m/>
    <s v="Sales Sumatera -Kalimantan Region Team"/>
    <s v="OnlineMarketing/Corporate Negotiate/Patnership Contract"/>
    <x v="11"/>
  </r>
  <r>
    <s v="SO0236"/>
    <s v="PS0036"/>
    <s v="ST0005"/>
    <d v="2020-09-09T00:00:00"/>
    <s v="Bali, East &amp; West Nusa Tenggara"/>
    <s v="CASH"/>
    <n v="95885020"/>
    <m/>
    <s v="Sales Region Bali - Nusa Tenggara Team"/>
    <s v="Corporate Negotiate/Patnership Contract"/>
    <x v="28"/>
  </r>
  <r>
    <s v="SO0237"/>
    <s v="PS0035"/>
    <s v="ST0004"/>
    <d v="2020-09-09T00:00:00"/>
    <s v="Sulawesi, Maluku, North Maluku"/>
    <s v="CREDIT"/>
    <n v="288089880"/>
    <m/>
    <s v="Sales Region Sulawesi - Maluku Team"/>
    <s v="Corporate Negotiate/Patnership Contract"/>
    <x v="21"/>
  </r>
  <r>
    <s v="SO0238"/>
    <s v="PS0046"/>
    <s v="ST0003"/>
    <d v="2020-09-10T00:00:00"/>
    <s v="Sumatera &amp; Kalimantan"/>
    <s v="CREDIT"/>
    <n v="504895050"/>
    <m/>
    <s v="Sales Sumatera -Kalimantan Region Team"/>
    <s v="OnlineMarketing/Corporate Negotiate/Patnership Contract"/>
    <x v="1"/>
  </r>
  <r>
    <s v="SO0239"/>
    <s v="PS0040"/>
    <s v="ST0003"/>
    <d v="2020-09-12T00:00:00"/>
    <s v="Sumatera &amp; Kalimantan"/>
    <s v="CASH"/>
    <n v="88433960"/>
    <m/>
    <s v="Sales Sumatera -Kalimantan Region Team"/>
    <s v="OnlineMarketing/Corporate Negotiate/Patnership Contract"/>
    <x v="0"/>
  </r>
  <r>
    <s v="SO0240"/>
    <s v="PS0006"/>
    <s v="ST0003"/>
    <d v="2020-09-12T00:00:00"/>
    <s v="Sumatera &amp; Kalimantan"/>
    <s v="CASH"/>
    <n v="92398052"/>
    <m/>
    <s v="Sales Sumatera -Kalimantan Region Team"/>
    <s v="OnlineMarketing/Corporate Negotiate/Patnership Contract"/>
    <x v="35"/>
  </r>
  <r>
    <s v="SO0241"/>
    <s v="PS0022"/>
    <s v="ST0004"/>
    <d v="2020-09-15T00:00:00"/>
    <s v="Sulawesi, Maluku, North Maluku"/>
    <s v="CASH"/>
    <n v="8199650"/>
    <s v="The product is unavailable from the vendor or there has been a product replacement"/>
    <s v="Sales Region Sulawesi - Maluku Team"/>
    <s v="Corporate Negotiate/Patnership Contract"/>
    <x v="23"/>
  </r>
  <r>
    <s v="SO0242"/>
    <s v="PS0031"/>
    <s v="ST0002"/>
    <d v="2020-09-16T00:00:00"/>
    <s v="Java"/>
    <s v="CASH"/>
    <n v="247997460"/>
    <s v="The transaction agreement has undergone changes"/>
    <s v="Sales Java Region Team"/>
    <s v="OnlineMarketing/Corporate Negotiate/Patnership Contract"/>
    <x v="42"/>
  </r>
  <r>
    <s v="SO0243"/>
    <s v="PS0049"/>
    <s v="ST0004"/>
    <d v="2020-09-16T00:00:00"/>
    <s v="Sulawesi, Maluku, North Maluku"/>
    <s v="CREDIT"/>
    <n v="367721450"/>
    <s v="The product is unavailable from the vendor or there has been a product replacement"/>
    <s v="Sales Region Sulawesi - Maluku Team"/>
    <s v="Corporate Negotiate/Patnership Contract"/>
    <x v="38"/>
  </r>
  <r>
    <s v="SO0244"/>
    <s v="PS0004"/>
    <s v="ST0001"/>
    <d v="2020-09-17T00:00:00"/>
    <s v="Jakarta"/>
    <s v="CASH"/>
    <n v="40799850"/>
    <m/>
    <s v="Online Sales Team"/>
    <s v="OnlineMarketing"/>
    <x v="37"/>
  </r>
  <r>
    <s v="SO0245"/>
    <s v="PS0012"/>
    <s v="ST0003"/>
    <d v="2020-09-17T00:00:00"/>
    <s v="Sumatera &amp; Kalimantan"/>
    <s v="CREDIT"/>
    <n v="369679280"/>
    <m/>
    <s v="Sales Sumatera -Kalimantan Region Team"/>
    <s v="OnlineMarketing/Corporate Negotiate/Patnership Contract"/>
    <x v="4"/>
  </r>
  <r>
    <s v="SO0246"/>
    <s v="PS0017"/>
    <s v="ST0001"/>
    <d v="2020-09-21T00:00:00"/>
    <s v="Jakarta"/>
    <s v="CREDIT"/>
    <n v="407178030"/>
    <m/>
    <s v="Online Sales Team"/>
    <s v="OnlineMarketing"/>
    <x v="49"/>
  </r>
  <r>
    <s v="SO0247"/>
    <s v="PS0027"/>
    <s v="ST0004"/>
    <d v="2020-09-24T00:00:00"/>
    <s v="Sulawesi, Maluku, North Maluku"/>
    <s v="CREDIT"/>
    <n v="782620120"/>
    <m/>
    <s v="Sales Region Sulawesi - Maluku Team"/>
    <s v="Corporate Negotiate/Patnership Contract"/>
    <x v="39"/>
  </r>
  <r>
    <s v="SO0248"/>
    <s v="PS0013"/>
    <s v="ST0001"/>
    <d v="2020-09-24T00:00:00"/>
    <s v="Jakarta"/>
    <s v="CREDIT"/>
    <n v="418363470"/>
    <s v="The product is unavailable from the vendor or there has been a product replacement"/>
    <s v="Online Sales Team"/>
    <s v="OnlineMarketing"/>
    <x v="13"/>
  </r>
  <r>
    <s v="SO0249"/>
    <s v="PS0024"/>
    <s v="ST0001"/>
    <d v="2020-09-25T00:00:00"/>
    <s v="Jakarta"/>
    <s v="CREDIT"/>
    <n v="759301680"/>
    <m/>
    <s v="Online Sales Team"/>
    <s v="OnlineMarketing"/>
    <x v="2"/>
  </r>
  <r>
    <s v="SO0250"/>
    <s v="PS0050"/>
    <s v="ST0004"/>
    <d v="2020-09-27T00:00:00"/>
    <s v="Sulawesi, Maluku, North Maluku"/>
    <s v="CASH"/>
    <n v="39184230"/>
    <m/>
    <s v="Sales Region Sulawesi - Maluku Team"/>
    <s v="Corporate Negotiate/Patnership Contract"/>
    <x v="9"/>
  </r>
  <r>
    <s v="SO0251"/>
    <s v="PS0035"/>
    <s v="ST0004"/>
    <d v="2020-09-27T00:00:00"/>
    <s v="Sulawesi, Maluku, North Maluku"/>
    <s v="CREDIT"/>
    <n v="363414640"/>
    <s v="The transaction agreement has undergone changes"/>
    <s v="Sales Region Sulawesi - Maluku Team"/>
    <s v="Corporate Negotiate/Patnership Contract"/>
    <x v="21"/>
  </r>
  <r>
    <s v="SO0252"/>
    <s v="PS0027"/>
    <s v="ST0004"/>
    <d v="2020-09-28T00:00:00"/>
    <s v="Sulawesi, Maluku, North Maluku"/>
    <s v="CASH"/>
    <n v="72878080"/>
    <s v="The product is unavailable from the vendor or there has been a product replacement"/>
    <s v="Sales Region Sulawesi - Maluku Team"/>
    <s v="Corporate Negotiate/Patnership Contract"/>
    <x v="39"/>
  </r>
  <r>
    <s v="SO0253"/>
    <s v="PS0042"/>
    <s v="ST0002"/>
    <d v="2020-10-01T00:00:00"/>
    <s v="Java"/>
    <s v="CASH"/>
    <n v="244851060"/>
    <s v="The transaction agreement has undergone changes"/>
    <s v="Sales Java Region Team"/>
    <s v="OnlineMarketing/Corporate Negotiate/Patnership Contract"/>
    <x v="43"/>
  </r>
  <r>
    <s v="SO0254"/>
    <s v="PS0037"/>
    <s v="ST0002"/>
    <d v="2020-10-02T00:00:00"/>
    <s v="Java"/>
    <s v="CREDIT"/>
    <n v="679386910"/>
    <s v="Partner Store canceled the order"/>
    <s v="Sales Java Region Team"/>
    <s v="OnlineMarketing/Corporate Negotiate/Patnership Contract"/>
    <x v="6"/>
  </r>
  <r>
    <s v="SO0255"/>
    <s v="PS0042"/>
    <s v="ST0002"/>
    <d v="2020-10-04T00:00:00"/>
    <s v="Java"/>
    <s v="CREDIT"/>
    <n v="339312720"/>
    <m/>
    <s v="Sales Java Region Team"/>
    <s v="OnlineMarketing/Corporate Negotiate/Patnership Contract"/>
    <x v="43"/>
  </r>
  <r>
    <s v="SO0256"/>
    <s v="PS0047"/>
    <s v="ST0001"/>
    <d v="2020-10-10T00:00:00"/>
    <s v="Jakarta"/>
    <s v="CREDIT"/>
    <n v="311401050"/>
    <m/>
    <s v="Online Sales Team"/>
    <s v="OnlineMarketing"/>
    <x v="20"/>
  </r>
  <r>
    <s v="SO0257"/>
    <s v="PS0038"/>
    <s v="ST0004"/>
    <d v="2020-10-11T00:00:00"/>
    <s v="Sulawesi, Maluku, North Maluku"/>
    <s v="CREDIT"/>
    <n v="712731320"/>
    <s v="transaction as agreed with the vendor"/>
    <s v="Sales Region Sulawesi - Maluku Team"/>
    <s v="Corporate Negotiate/Patnership Contract"/>
    <x v="34"/>
  </r>
  <r>
    <s v="SO0258"/>
    <s v="PS0005"/>
    <s v="ST0004"/>
    <d v="2020-10-12T00:00:00"/>
    <s v="Sulawesi, Maluku, North Maluku"/>
    <s v="CREDIT"/>
    <n v="588840348"/>
    <m/>
    <s v="Sales Region Sulawesi - Maluku Team"/>
    <s v="Corporate Negotiate/Patnership Contract"/>
    <x v="46"/>
  </r>
  <r>
    <s v="SO0259"/>
    <s v="PS0028"/>
    <s v="ST0005"/>
    <d v="2020-10-12T00:00:00"/>
    <s v="Bali, East &amp; West Nusa Tenggara"/>
    <s v="CASH"/>
    <n v="142782400"/>
    <m/>
    <s v="Sales Region Bali - Nusa Tenggara Team"/>
    <s v="Corporate Negotiate/Patnership Contract"/>
    <x v="22"/>
  </r>
  <r>
    <s v="SO0260"/>
    <s v="PS0039"/>
    <s v="ST0003"/>
    <d v="2020-10-12T00:00:00"/>
    <s v="Sumatera &amp; Kalimantan"/>
    <s v="CASH"/>
    <n v="237481100"/>
    <m/>
    <s v="Sales Sumatera -Kalimantan Region Team"/>
    <s v="OnlineMarketing/Corporate Negotiate/Patnership Contract"/>
    <x v="14"/>
  </r>
  <r>
    <s v="SO0261"/>
    <s v="PS0028"/>
    <s v="ST0005"/>
    <d v="2020-10-12T00:00:00"/>
    <s v="Bali, East &amp; West Nusa Tenggara"/>
    <s v="CASH"/>
    <n v="47511120"/>
    <m/>
    <s v="Sales Region Bali - Nusa Tenggara Team"/>
    <s v="Corporate Negotiate/Patnership Contract"/>
    <x v="22"/>
  </r>
  <r>
    <s v="SO0262"/>
    <s v="PS0034"/>
    <s v="ST0001"/>
    <d v="2020-10-14T00:00:00"/>
    <s v="Jakarta"/>
    <s v="CASH"/>
    <n v="8847090"/>
    <m/>
    <s v="Online Sales Team"/>
    <s v="OnlineMarketing"/>
    <x v="18"/>
  </r>
  <r>
    <s v="SO0263"/>
    <s v="PS0046"/>
    <s v="ST0003"/>
    <d v="2020-10-17T00:00:00"/>
    <s v="Sumatera &amp; Kalimantan"/>
    <s v="CREDIT"/>
    <n v="260442000"/>
    <m/>
    <s v="Sales Sumatera -Kalimantan Region Team"/>
    <s v="OnlineMarketing/Corporate Negotiate/Patnership Contract"/>
    <x v="1"/>
  </r>
  <r>
    <s v="SO0264"/>
    <s v="PS0001"/>
    <s v="ST0005"/>
    <d v="2020-10-18T00:00:00"/>
    <s v="Bali, East &amp; West Nusa Tenggara"/>
    <s v="CASH"/>
    <n v="32440353"/>
    <m/>
    <s v="Sales Region Bali - Nusa Tenggara Team"/>
    <s v="Corporate Negotiate/Patnership Contract"/>
    <x v="26"/>
  </r>
  <r>
    <s v="SO0265"/>
    <s v="PS0010"/>
    <s v="ST0001"/>
    <d v="2020-10-18T00:00:00"/>
    <s v="Jakarta"/>
    <s v="CREDIT"/>
    <n v="456702610"/>
    <m/>
    <s v="Online Sales Team"/>
    <s v="OnlineMarketing"/>
    <x v="25"/>
  </r>
  <r>
    <s v="SO0266"/>
    <s v="PS0015"/>
    <s v="ST0004"/>
    <d v="2020-10-18T00:00:00"/>
    <s v="Sulawesi, Maluku, North Maluku"/>
    <s v="CASH"/>
    <n v="74267600"/>
    <m/>
    <s v="Sales Region Sulawesi - Maluku Team"/>
    <s v="Corporate Negotiate/Patnership Contract"/>
    <x v="36"/>
  </r>
  <r>
    <s v="SO0267"/>
    <s v="PS0016"/>
    <s v="ST0003"/>
    <d v="2020-10-20T00:00:00"/>
    <s v="Sumatera &amp; Kalimantan"/>
    <s v="CREDIT"/>
    <n v="714896770"/>
    <m/>
    <s v="Sales Sumatera -Kalimantan Region Team"/>
    <s v="OnlineMarketing/Corporate Negotiate/Patnership Contract"/>
    <x v="48"/>
  </r>
  <r>
    <s v="SO0268"/>
    <s v="PS0048"/>
    <s v="ST0003"/>
    <d v="2020-10-22T00:00:00"/>
    <s v="Sumatera &amp; Kalimantan"/>
    <s v="CASH"/>
    <n v="148427980"/>
    <m/>
    <s v="Sales Sumatera -Kalimantan Region Team"/>
    <s v="OnlineMarketing/Corporate Negotiate/Patnership Contract"/>
    <x v="3"/>
  </r>
  <r>
    <s v="SO0269"/>
    <s v="PS0027"/>
    <s v="ST0004"/>
    <d v="2020-10-24T00:00:00"/>
    <s v="Sulawesi, Maluku, North Maluku"/>
    <s v="CASH"/>
    <n v="133303823"/>
    <m/>
    <s v="Sales Region Sulawesi - Maluku Team"/>
    <s v="Corporate Negotiate/Patnership Contract"/>
    <x v="39"/>
  </r>
  <r>
    <s v="SO0270"/>
    <s v="PS0037"/>
    <s v="ST0002"/>
    <d v="2020-10-24T00:00:00"/>
    <s v="Java"/>
    <s v="CASH"/>
    <n v="16795240"/>
    <m/>
    <s v="Sales Java Region Team"/>
    <s v="OnlineMarketing/Corporate Negotiate/Patnership Contract"/>
    <x v="6"/>
  </r>
  <r>
    <s v="SO0271"/>
    <s v="PS0008"/>
    <s v="ST0004"/>
    <d v="2020-10-24T00:00:00"/>
    <s v="Sulawesi, Maluku, North Maluku"/>
    <s v="CREDIT"/>
    <n v="369317110"/>
    <m/>
    <s v="Sales Region Sulawesi - Maluku Team"/>
    <s v="Corporate Negotiate/Patnership Contract"/>
    <x v="12"/>
  </r>
  <r>
    <s v="SO0272"/>
    <s v="PS0014"/>
    <s v="ST0003"/>
    <d v="2020-10-25T00:00:00"/>
    <s v="Sumatera &amp; Kalimantan"/>
    <s v="CASH"/>
    <n v="232403634"/>
    <m/>
    <s v="Sales Sumatera -Kalimantan Region Team"/>
    <s v="OnlineMarketing/Corporate Negotiate/Patnership Contract"/>
    <x v="11"/>
  </r>
  <r>
    <s v="SO0273"/>
    <s v="PS0007"/>
    <s v="ST0001"/>
    <d v="2020-10-25T00:00:00"/>
    <s v="Jakarta"/>
    <s v="CREDIT"/>
    <n v="292660100"/>
    <s v="Partner Store canceled the order"/>
    <s v="Online Sales Team"/>
    <s v="OnlineMarketing"/>
    <x v="24"/>
  </r>
  <r>
    <s v="SO0274"/>
    <s v="PS0042"/>
    <s v="ST0002"/>
    <d v="2020-10-26T00:00:00"/>
    <s v="Java"/>
    <s v="CASH"/>
    <n v="23593140"/>
    <m/>
    <s v="Sales Java Region Team"/>
    <s v="OnlineMarketing/Corporate Negotiate/Patnership Contract"/>
    <x v="43"/>
  </r>
  <r>
    <s v="SO0275"/>
    <s v="PS0024"/>
    <s v="ST0001"/>
    <d v="2020-10-27T00:00:00"/>
    <s v="Jakarta"/>
    <s v="CASH"/>
    <n v="79320140"/>
    <s v="The transaction agreement has undergone changes"/>
    <s v="Online Sales Team"/>
    <s v="OnlineMarketing"/>
    <x v="2"/>
  </r>
  <r>
    <s v="SO0276"/>
    <s v="PS0044"/>
    <s v="ST0004"/>
    <d v="2020-10-31T00:00:00"/>
    <s v="Sulawesi, Maluku, North Maluku"/>
    <s v="CREDIT"/>
    <n v="541090180"/>
    <s v="The product is unavailable from the vendor or there has been a product replacement"/>
    <s v="Sales Region Sulawesi - Maluku Team"/>
    <s v="Corporate Negotiate/Patnership Contract"/>
    <x v="33"/>
  </r>
  <r>
    <s v="SO0277"/>
    <s v="PS0026"/>
    <s v="ST0004"/>
    <d v="2020-11-01T00:00:00"/>
    <s v="Sulawesi, Maluku, North Maluku"/>
    <s v="CASH"/>
    <n v="104175670"/>
    <m/>
    <s v="Sales Region Sulawesi - Maluku Team"/>
    <s v="Corporate Negotiate/Patnership Contract"/>
    <x v="47"/>
  </r>
  <r>
    <s v="SO0278"/>
    <s v="PS0031"/>
    <s v="ST0002"/>
    <d v="2020-11-01T00:00:00"/>
    <s v="Java"/>
    <s v="CREDIT"/>
    <n v="1000550160"/>
    <s v="transaction as agreed with the vendor"/>
    <s v="Sales Java Region Team"/>
    <s v="OnlineMarketing/Corporate Negotiate/Patnership Contract"/>
    <x v="42"/>
  </r>
  <r>
    <s v="SO0279"/>
    <s v="PS0033"/>
    <s v="ST0005"/>
    <d v="2020-11-02T00:00:00"/>
    <s v="Bali, East &amp; West Nusa Tenggara"/>
    <s v="CREDIT"/>
    <n v="407410210"/>
    <m/>
    <s v="Sales Region Bali - Nusa Tenggara Team"/>
    <s v="Corporate Negotiate/Patnership Contract"/>
    <x v="27"/>
  </r>
  <r>
    <s v="SO0280"/>
    <s v="PS0035"/>
    <s v="ST0004"/>
    <d v="2020-11-02T00:00:00"/>
    <s v="Sulawesi, Maluku, North Maluku"/>
    <s v="CASH"/>
    <n v="31455880"/>
    <m/>
    <s v="Sales Region Sulawesi - Maluku Team"/>
    <s v="Corporate Negotiate/Patnership Contract"/>
    <x v="21"/>
  </r>
  <r>
    <s v="SO0281"/>
    <s v="PS0004"/>
    <s v="ST0001"/>
    <d v="2020-11-06T00:00:00"/>
    <s v="Jakarta"/>
    <s v="CREDIT"/>
    <n v="1110706575"/>
    <s v="transaction as agreed with the vendor"/>
    <s v="Online Sales Team"/>
    <s v="OnlineMarketing"/>
    <x v="37"/>
  </r>
  <r>
    <s v="SO0282"/>
    <s v="PS0042"/>
    <s v="ST0002"/>
    <d v="2020-11-06T00:00:00"/>
    <s v="Java"/>
    <s v="CASH"/>
    <n v="128029240"/>
    <s v="The product is unavailable from the vendor or there has been a product replacement"/>
    <s v="Sales Java Region Team"/>
    <s v="OnlineMarketing/Corporate Negotiate/Patnership Contract"/>
    <x v="43"/>
  </r>
  <r>
    <s v="SO0283"/>
    <s v="PS0029"/>
    <s v="ST0004"/>
    <d v="2020-11-06T00:00:00"/>
    <s v="Sulawesi, Maluku, North Maluku"/>
    <s v="CREDIT"/>
    <n v="1118040600"/>
    <s v="Partner Store canceled the order"/>
    <s v="Sales Region Sulawesi - Maluku Team"/>
    <s v="Corporate Negotiate/Patnership Contract"/>
    <x v="31"/>
  </r>
  <r>
    <s v="SO0284"/>
    <s v="PS0004"/>
    <s v="ST0001"/>
    <d v="2020-11-06T00:00:00"/>
    <s v="Jakarta"/>
    <s v="CREDIT"/>
    <n v="546443100"/>
    <s v="Partner Store canceled the order"/>
    <s v="Online Sales Team"/>
    <s v="OnlineMarketing"/>
    <x v="37"/>
  </r>
  <r>
    <s v="SO0285"/>
    <s v="PS0041"/>
    <s v="ST0001"/>
    <d v="2020-11-06T00:00:00"/>
    <s v="Jakarta"/>
    <s v="CASH"/>
    <n v="154022980"/>
    <s v="Partner Store canceled the order"/>
    <s v="Online Sales Team"/>
    <s v="OnlineMarketing"/>
    <x v="40"/>
  </r>
  <r>
    <s v="SO0286"/>
    <s v="PS0030"/>
    <s v="ST0004"/>
    <d v="2020-11-08T00:00:00"/>
    <s v="Sulawesi, Maluku, North Maluku"/>
    <s v="CREDIT"/>
    <n v="535807980"/>
    <s v="The transaction agreement has undergone changes"/>
    <s v="Sales Region Sulawesi - Maluku Team"/>
    <s v="Corporate Negotiate/Patnership Contract"/>
    <x v="29"/>
  </r>
  <r>
    <s v="SO0287"/>
    <s v="PS0046"/>
    <s v="ST0003"/>
    <d v="2020-11-08T00:00:00"/>
    <s v="Sumatera &amp; Kalimantan"/>
    <s v="CASH"/>
    <n v="211521470"/>
    <m/>
    <s v="Sales Sumatera -Kalimantan Region Team"/>
    <s v="OnlineMarketing/Corporate Negotiate/Patnership Contract"/>
    <x v="1"/>
  </r>
  <r>
    <s v="SO0288"/>
    <s v="PS0005"/>
    <s v="ST0004"/>
    <d v="2020-11-12T00:00:00"/>
    <s v="Sulawesi, Maluku, North Maluku"/>
    <s v="CREDIT"/>
    <n v="270065290"/>
    <m/>
    <s v="Sales Region Sulawesi - Maluku Team"/>
    <s v="Corporate Negotiate/Patnership Contract"/>
    <x v="46"/>
  </r>
  <r>
    <s v="SO0289"/>
    <s v="PS0013"/>
    <s v="ST0001"/>
    <d v="2020-11-12T00:00:00"/>
    <s v="Jakarta"/>
    <s v="CASH"/>
    <n v="78766250"/>
    <m/>
    <s v="Online Sales Team"/>
    <s v="OnlineMarketing"/>
    <x v="13"/>
  </r>
  <r>
    <s v="SO0290"/>
    <s v="PS0017"/>
    <s v="ST0001"/>
    <d v="2020-11-14T00:00:00"/>
    <s v="Jakarta"/>
    <s v="CASH"/>
    <n v="24259314"/>
    <m/>
    <s v="Online Sales Team"/>
    <s v="OnlineMarketing"/>
    <x v="49"/>
  </r>
  <r>
    <s v="SO0291"/>
    <s v="PS0014"/>
    <s v="ST0003"/>
    <d v="2020-11-14T00:00:00"/>
    <s v="Sumatera &amp; Kalimantan"/>
    <s v="CREDIT"/>
    <n v="851382930"/>
    <s v="transaction as agreed with the vendor"/>
    <s v="Sales Sumatera -Kalimantan Region Team"/>
    <s v="OnlineMarketing/Corporate Negotiate/Patnership Contract"/>
    <x v="11"/>
  </r>
  <r>
    <s v="SO0292"/>
    <s v="PS0014"/>
    <s v="ST0003"/>
    <d v="2020-11-14T00:00:00"/>
    <s v="Sumatera &amp; Kalimantan"/>
    <s v="CREDIT"/>
    <n v="274048000"/>
    <s v="The transaction agreement has undergone changes"/>
    <s v="Sales Sumatera -Kalimantan Region Team"/>
    <s v="OnlineMarketing/Corporate Negotiate/Patnership Contract"/>
    <x v="11"/>
  </r>
  <r>
    <s v="SO0293"/>
    <s v="PS0007"/>
    <s v="ST0001"/>
    <d v="2020-11-14T00:00:00"/>
    <s v="Jakarta"/>
    <s v="CREDIT"/>
    <n v="1000127730"/>
    <s v="The product is unavailable from the vendor or there has been a product replacement"/>
    <s v="Online Sales Team"/>
    <s v="OnlineMarketing"/>
    <x v="24"/>
  </r>
  <r>
    <s v="SO0294"/>
    <s v="PS0024"/>
    <s v="ST0001"/>
    <d v="2020-11-16T00:00:00"/>
    <s v="Jakarta"/>
    <s v="CASH"/>
    <n v="26277210"/>
    <m/>
    <s v="Online Sales Team"/>
    <s v="OnlineMarketing"/>
    <x v="2"/>
  </r>
  <r>
    <s v="SO0295"/>
    <s v="PS0037"/>
    <s v="ST0002"/>
    <d v="2020-11-17T00:00:00"/>
    <s v="Java"/>
    <s v="CASH"/>
    <n v="122986880"/>
    <s v="The product is unavailable from the vendor or there has been a product replacement"/>
    <s v="Sales Java Region Team"/>
    <s v="OnlineMarketing/Corporate Negotiate/Patnership Contract"/>
    <x v="6"/>
  </r>
  <r>
    <s v="SO0296"/>
    <s v="PS0048"/>
    <s v="ST0003"/>
    <d v="2020-11-19T00:00:00"/>
    <s v="Sumatera &amp; Kalimantan"/>
    <s v="CASH"/>
    <n v="166874500"/>
    <m/>
    <s v="Sales Sumatera -Kalimantan Region Team"/>
    <s v="OnlineMarketing/Corporate Negotiate/Patnership Contract"/>
    <x v="3"/>
  </r>
  <r>
    <s v="SO0297"/>
    <s v="PS0042"/>
    <s v="ST0002"/>
    <d v="2020-11-20T00:00:00"/>
    <s v="Java"/>
    <s v="CREDIT"/>
    <n v="586969334"/>
    <s v="The transaction agreement has undergone changes"/>
    <s v="Sales Java Region Team"/>
    <s v="OnlineMarketing/Corporate Negotiate/Patnership Contract"/>
    <x v="43"/>
  </r>
  <r>
    <s v="SO0298"/>
    <s v="PS0015"/>
    <s v="ST0004"/>
    <d v="2020-11-22T00:00:00"/>
    <s v="Sulawesi, Maluku, North Maluku"/>
    <s v="CREDIT"/>
    <n v="251956230"/>
    <s v="The transaction agreement has undergone changes"/>
    <s v="Sales Region Sulawesi - Maluku Team"/>
    <s v="Corporate Negotiate/Patnership Contract"/>
    <x v="36"/>
  </r>
  <r>
    <s v="SO0299"/>
    <s v="PS0008"/>
    <s v="ST0004"/>
    <d v="2020-11-23T00:00:00"/>
    <s v="Sulawesi, Maluku, North Maluku"/>
    <s v="CREDIT"/>
    <n v="271966470"/>
    <m/>
    <s v="Sales Region Sulawesi - Maluku Team"/>
    <s v="Corporate Negotiate/Patnership Contract"/>
    <x v="12"/>
  </r>
  <r>
    <s v="SO0300"/>
    <s v="PS0037"/>
    <s v="ST0002"/>
    <d v="2020-11-23T00:00:00"/>
    <s v="Java"/>
    <s v="CREDIT"/>
    <n v="934920070"/>
    <s v="transaction as agreed with the vendor"/>
    <s v="Sales Java Region Team"/>
    <s v="OnlineMarketing/Corporate Negotiate/Patnership Contract"/>
    <x v="6"/>
  </r>
  <r>
    <s v="SO0301"/>
    <s v="PS0014"/>
    <s v="ST0003"/>
    <d v="2020-11-24T00:00:00"/>
    <s v="Sumatera &amp; Kalimantan"/>
    <s v="CASH"/>
    <n v="162498750"/>
    <m/>
    <s v="Sales Sumatera -Kalimantan Region Team"/>
    <s v="OnlineMarketing/Corporate Negotiate/Patnership Contract"/>
    <x v="11"/>
  </r>
  <r>
    <s v="SO0302"/>
    <s v="PS0001"/>
    <s v="ST0005"/>
    <d v="2020-11-25T00:00:00"/>
    <s v="Bali, East &amp; West Nusa Tenggara"/>
    <s v="CREDIT"/>
    <n v="448628280"/>
    <m/>
    <s v="Sales Region Bali - Nusa Tenggara Team"/>
    <s v="Corporate Negotiate/Patnership Contract"/>
    <x v="26"/>
  </r>
  <r>
    <s v="SO0303"/>
    <s v="PS0003"/>
    <s v="ST0003"/>
    <d v="2020-11-25T00:00:00"/>
    <s v="Sumatera &amp; Kalimantan"/>
    <s v="CREDIT"/>
    <n v="481486500"/>
    <s v="The transaction agreement has undergone changes"/>
    <s v="Sales Sumatera -Kalimantan Region Team"/>
    <s v="OnlineMarketing/Corporate Negotiate/Patnership Contract"/>
    <x v="7"/>
  </r>
  <r>
    <s v="SO0304"/>
    <s v="PS0010"/>
    <s v="ST0001"/>
    <d v="2020-11-25T00:00:00"/>
    <s v="Jakarta"/>
    <s v="CREDIT"/>
    <n v="257259910"/>
    <m/>
    <s v="Online Sales Team"/>
    <s v="OnlineMarketing"/>
    <x v="25"/>
  </r>
  <r>
    <s v="SO0305"/>
    <s v="PS0037"/>
    <s v="ST0002"/>
    <d v="2020-11-25T00:00:00"/>
    <s v="Java"/>
    <s v="CREDIT"/>
    <n v="555095690"/>
    <s v="The transaction agreement has undergone changes"/>
    <s v="Sales Java Region Team"/>
    <s v="OnlineMarketing/Corporate Negotiate/Patnership Contract"/>
    <x v="6"/>
  </r>
  <r>
    <s v="SO0306"/>
    <s v="PS0012"/>
    <s v="ST0003"/>
    <d v="2020-11-26T00:00:00"/>
    <s v="Sumatera &amp; Kalimantan"/>
    <s v="CASH"/>
    <n v="116999700"/>
    <m/>
    <s v="Sales Sumatera -Kalimantan Region Team"/>
    <s v="OnlineMarketing/Corporate Negotiate/Patnership Contract"/>
    <x v="4"/>
  </r>
  <r>
    <s v="SO0307"/>
    <s v="PS0043"/>
    <s v="ST0004"/>
    <d v="2020-11-27T00:00:00"/>
    <s v="Sulawesi, Maluku, North Maluku"/>
    <s v="CREDIT"/>
    <n v="253386900"/>
    <s v="The product is unavailable from the vendor or there has been a product replacement"/>
    <s v="Sales Region Sulawesi - Maluku Team"/>
    <s v="Corporate Negotiate/Patnership Contract"/>
    <x v="8"/>
  </r>
  <r>
    <s v="SO0308"/>
    <s v="PS0050"/>
    <s v="ST0004"/>
    <d v="2020-11-27T00:00:00"/>
    <s v="Sulawesi, Maluku, North Maluku"/>
    <s v="CREDIT"/>
    <n v="257744970"/>
    <m/>
    <s v="Sales Region Sulawesi - Maluku Team"/>
    <s v="Corporate Negotiate/Patnership Contract"/>
    <x v="9"/>
  </r>
  <r>
    <s v="SO0309"/>
    <s v="PS0038"/>
    <s v="ST0004"/>
    <d v="2020-11-27T00:00:00"/>
    <s v="Sulawesi, Maluku, North Maluku"/>
    <s v="CASH"/>
    <n v="155530280"/>
    <m/>
    <s v="Sales Region Sulawesi - Maluku Team"/>
    <s v="Corporate Negotiate/Patnership Contract"/>
    <x v="34"/>
  </r>
  <r>
    <s v="SO0310"/>
    <s v="PS0025"/>
    <s v="ST0003"/>
    <d v="2020-11-29T00:00:00"/>
    <s v="Sumatera &amp; Kalimantan"/>
    <s v="CREDIT"/>
    <n v="281179780"/>
    <m/>
    <s v="Sales Sumatera -Kalimantan Region Team"/>
    <s v="OnlineMarketing/Corporate Negotiate/Patnership Contract"/>
    <x v="41"/>
  </r>
  <r>
    <s v="SO0311"/>
    <s v="PS0020"/>
    <s v="ST0004"/>
    <d v="2020-11-29T00:00:00"/>
    <s v="Sulawesi, Maluku, North Maluku"/>
    <s v="CASH"/>
    <n v="63201600"/>
    <s v="Partner Store canceled the order"/>
    <s v="Sales Region Sulawesi - Maluku Team"/>
    <s v="Corporate Negotiate/Patnership Contract"/>
    <x v="15"/>
  </r>
  <r>
    <s v="SO0312"/>
    <s v="PS0047"/>
    <s v="ST0001"/>
    <d v="2020-12-02T00:00:00"/>
    <s v="Jakarta"/>
    <s v="CASH"/>
    <n v="24750000"/>
    <m/>
    <s v="Online Sales Team"/>
    <s v="OnlineMarketing"/>
    <x v="20"/>
  </r>
  <r>
    <s v="SO0313"/>
    <s v="PS0005"/>
    <s v="ST0004"/>
    <d v="2020-12-02T00:00:00"/>
    <s v="Sulawesi, Maluku, North Maluku"/>
    <s v="CASH"/>
    <n v="120019190"/>
    <m/>
    <s v="Sales Region Sulawesi - Maluku Team"/>
    <s v="Corporate Negotiate/Patnership Contract"/>
    <x v="46"/>
  </r>
  <r>
    <s v="SO0314"/>
    <s v="PS0012"/>
    <s v="ST0003"/>
    <d v="2020-12-03T00:00:00"/>
    <s v="Sumatera &amp; Kalimantan"/>
    <s v="CASH"/>
    <n v="86428070"/>
    <m/>
    <s v="Sales Sumatera -Kalimantan Region Team"/>
    <s v="OnlineMarketing/Corporate Negotiate/Patnership Contract"/>
    <x v="4"/>
  </r>
  <r>
    <s v="SO0315"/>
    <s v="PS0032"/>
    <s v="ST0004"/>
    <d v="2020-12-03T00:00:00"/>
    <s v="Sulawesi, Maluku, North Maluku"/>
    <s v="CREDIT"/>
    <n v="549546700"/>
    <m/>
    <s v="Sales Region Sulawesi - Maluku Team"/>
    <s v="Corporate Negotiate/Patnership Contract"/>
    <x v="10"/>
  </r>
  <r>
    <s v="SO0316"/>
    <s v="PS0040"/>
    <s v="ST0003"/>
    <d v="2020-12-03T00:00:00"/>
    <s v="Sumatera &amp; Kalimantan"/>
    <s v="CREDIT"/>
    <n v="738416990"/>
    <m/>
    <s v="Sales Sumatera -Kalimantan Region Team"/>
    <s v="OnlineMarketing/Corporate Negotiate/Patnership Contract"/>
    <x v="0"/>
  </r>
  <r>
    <s v="SO0317"/>
    <s v="PS0021"/>
    <s v="ST0001"/>
    <d v="2020-12-04T00:00:00"/>
    <s v="Jakarta"/>
    <s v="CASH"/>
    <n v="43177863"/>
    <m/>
    <s v="Online Sales Team"/>
    <s v="OnlineMarketing"/>
    <x v="19"/>
  </r>
  <r>
    <s v="SO0318"/>
    <s v="PS0048"/>
    <s v="ST0003"/>
    <d v="2020-12-04T00:00:00"/>
    <s v="Sumatera &amp; Kalimantan"/>
    <s v="CASH"/>
    <n v="243801900"/>
    <s v="Partner Store canceled the order"/>
    <s v="Sales Sumatera -Kalimantan Region Team"/>
    <s v="OnlineMarketing/Corporate Negotiate/Patnership Contract"/>
    <x v="3"/>
  </r>
  <r>
    <s v="SO0319"/>
    <s v="PS0049"/>
    <s v="ST0004"/>
    <d v="2020-12-05T00:00:00"/>
    <s v="Sulawesi, Maluku, North Maluku"/>
    <s v="CREDIT"/>
    <n v="673523350"/>
    <m/>
    <s v="Sales Region Sulawesi - Maluku Team"/>
    <s v="Corporate Negotiate/Patnership Contract"/>
    <x v="38"/>
  </r>
  <r>
    <s v="SO0320"/>
    <s v="PS0050"/>
    <s v="ST0004"/>
    <d v="2020-12-06T00:00:00"/>
    <s v="Sulawesi, Maluku, North Maluku"/>
    <s v="CASH"/>
    <n v="16876320"/>
    <m/>
    <s v="Sales Region Sulawesi - Maluku Team"/>
    <s v="Corporate Negotiate/Patnership Contract"/>
    <x v="9"/>
  </r>
  <r>
    <s v="SO0321"/>
    <s v="PS0016"/>
    <s v="ST0003"/>
    <d v="2020-12-06T00:00:00"/>
    <s v="Sumatera &amp; Kalimantan"/>
    <s v="CASH"/>
    <n v="105222130"/>
    <s v="The product is unavailable from the vendor or there has been a product replacement"/>
    <s v="Sales Sumatera -Kalimantan Region Team"/>
    <s v="OnlineMarketing/Corporate Negotiate/Patnership Contract"/>
    <x v="48"/>
  </r>
  <r>
    <s v="SO0322"/>
    <s v="PS0036"/>
    <s v="ST0005"/>
    <d v="2020-12-07T00:00:00"/>
    <s v="Bali, East &amp; West Nusa Tenggara"/>
    <s v="CREDIT"/>
    <n v="371187460"/>
    <m/>
    <s v="Sales Region Bali - Nusa Tenggara Team"/>
    <s v="Corporate Negotiate/Patnership Contract"/>
    <x v="28"/>
  </r>
  <r>
    <s v="SO0323"/>
    <s v="PS0003"/>
    <s v="ST0003"/>
    <d v="2020-12-08T00:00:00"/>
    <s v="Sumatera &amp; Kalimantan"/>
    <s v="CREDIT"/>
    <n v="287904700"/>
    <m/>
    <s v="Sales Sumatera -Kalimantan Region Team"/>
    <s v="OnlineMarketing/Corporate Negotiate/Patnership Contract"/>
    <x v="7"/>
  </r>
  <r>
    <s v="SO0324"/>
    <s v="PS0025"/>
    <s v="ST0003"/>
    <d v="2020-12-09T00:00:00"/>
    <s v="Sumatera &amp; Kalimantan"/>
    <s v="CREDIT"/>
    <n v="290475200"/>
    <s v="The transaction agreement has undergone changes"/>
    <s v="Sales Sumatera -Kalimantan Region Team"/>
    <s v="OnlineMarketing/Corporate Negotiate/Patnership Contract"/>
    <x v="41"/>
  </r>
  <r>
    <s v="SO0325"/>
    <s v="PS0026"/>
    <s v="ST0004"/>
    <d v="2020-12-10T00:00:00"/>
    <s v="Sulawesi, Maluku, North Maluku"/>
    <s v="CASH"/>
    <n v="147603820"/>
    <m/>
    <s v="Sales Region Sulawesi - Maluku Team"/>
    <s v="Corporate Negotiate/Patnership Contract"/>
    <x v="47"/>
  </r>
  <r>
    <s v="SO0326"/>
    <s v="PS0016"/>
    <s v="ST0003"/>
    <d v="2020-12-11T00:00:00"/>
    <s v="Sumatera &amp; Kalimantan"/>
    <s v="CASH"/>
    <n v="6478380"/>
    <s v="The transaction agreement has undergone changes"/>
    <s v="Sales Sumatera -Kalimantan Region Team"/>
    <s v="OnlineMarketing/Corporate Negotiate/Patnership Contract"/>
    <x v="48"/>
  </r>
  <r>
    <s v="SO0327"/>
    <s v="PS0022"/>
    <s v="ST0004"/>
    <d v="2020-12-11T00:00:00"/>
    <s v="Sulawesi, Maluku, North Maluku"/>
    <s v="CREDIT"/>
    <n v="311322000"/>
    <s v="The product is unavailable from the vendor or there has been a product replacement"/>
    <s v="Sales Region Sulawesi - Maluku Team"/>
    <s v="Corporate Negotiate/Patnership Contract"/>
    <x v="23"/>
  </r>
  <r>
    <s v="SO0328"/>
    <s v="PS0002"/>
    <s v="ST0002"/>
    <d v="2020-12-11T00:00:00"/>
    <s v="Java"/>
    <s v="CASH"/>
    <n v="153854120"/>
    <s v="Partner Store canceled the order"/>
    <s v="Sales Java Region Team"/>
    <s v="OnlineMarketing/Corporate Negotiate/Patnership Contract"/>
    <x v="32"/>
  </r>
  <r>
    <s v="SO0329"/>
    <s v="PS0008"/>
    <s v="ST0004"/>
    <d v="2020-12-12T00:00:00"/>
    <s v="Sulawesi, Maluku, North Maluku"/>
    <s v="CREDIT"/>
    <n v="628753920"/>
    <s v="Partner Store canceled the order"/>
    <s v="Sales Region Sulawesi - Maluku Team"/>
    <s v="Corporate Negotiate/Patnership Contract"/>
    <x v="12"/>
  </r>
  <r>
    <s v="SO0330"/>
    <s v="PS0014"/>
    <s v="ST0003"/>
    <d v="2020-12-12T00:00:00"/>
    <s v="Sumatera &amp; Kalimantan"/>
    <s v="CREDIT"/>
    <n v="371594100"/>
    <m/>
    <s v="Sales Sumatera -Kalimantan Region Team"/>
    <s v="OnlineMarketing/Corporate Negotiate/Patnership Contract"/>
    <x v="11"/>
  </r>
  <r>
    <s v="SO0331"/>
    <s v="PS0025"/>
    <s v="ST0003"/>
    <d v="2020-12-14T00:00:00"/>
    <s v="Sumatera &amp; Kalimantan"/>
    <s v="CREDIT"/>
    <n v="597486340"/>
    <s v="Partner Store canceled the order"/>
    <s v="Sales Sumatera -Kalimantan Region Team"/>
    <s v="OnlineMarketing/Corporate Negotiate/Patnership Contract"/>
    <x v="41"/>
  </r>
  <r>
    <s v="SO0332"/>
    <s v="PS0030"/>
    <s v="ST0004"/>
    <d v="2020-12-14T00:00:00"/>
    <s v="Sulawesi, Maluku, North Maluku"/>
    <s v="CASH"/>
    <n v="223292600"/>
    <m/>
    <s v="Sales Region Sulawesi - Maluku Team"/>
    <s v="Corporate Negotiate/Patnership Contract"/>
    <x v="29"/>
  </r>
  <r>
    <s v="SO0333"/>
    <s v="PS0028"/>
    <s v="ST0005"/>
    <d v="2020-12-14T00:00:00"/>
    <s v="Bali, East &amp; West Nusa Tenggara"/>
    <s v="CASH"/>
    <n v="211153230"/>
    <m/>
    <s v="Sales Region Bali - Nusa Tenggara Team"/>
    <s v="Corporate Negotiate/Patnership Contract"/>
    <x v="22"/>
  </r>
  <r>
    <s v="SO0334"/>
    <s v="PS0027"/>
    <s v="ST0004"/>
    <d v="2020-12-14T00:00:00"/>
    <s v="Sulawesi, Maluku, North Maluku"/>
    <s v="CREDIT"/>
    <n v="833562150"/>
    <s v="transaction as agreed with the vendor"/>
    <s v="Sales Region Sulawesi - Maluku Team"/>
    <s v="Corporate Negotiate/Patnership Contract"/>
    <x v="39"/>
  </r>
  <r>
    <s v="SO0335"/>
    <s v="PS0022"/>
    <s v="ST0004"/>
    <d v="2020-12-14T00:00:00"/>
    <s v="Sulawesi, Maluku, North Maluku"/>
    <s v="CREDIT"/>
    <n v="479511750"/>
    <m/>
    <s v="Sales Region Sulawesi - Maluku Team"/>
    <s v="Corporate Negotiate/Patnership Contract"/>
    <x v="23"/>
  </r>
  <r>
    <s v="SO0336"/>
    <s v="PS0048"/>
    <s v="ST0003"/>
    <d v="2020-12-14T00:00:00"/>
    <s v="Sumatera &amp; Kalimantan"/>
    <s v="CREDIT"/>
    <n v="554125630"/>
    <s v="The transaction agreement has undergone changes"/>
    <s v="Sales Sumatera -Kalimantan Region Team"/>
    <s v="OnlineMarketing/Corporate Negotiate/Patnership Contract"/>
    <x v="3"/>
  </r>
  <r>
    <s v="SO0337"/>
    <s v="PS0027"/>
    <s v="ST0004"/>
    <d v="2020-12-16T00:00:00"/>
    <s v="Sulawesi, Maluku, North Maluku"/>
    <s v="CREDIT"/>
    <n v="463321880"/>
    <m/>
    <s v="Sales Region Sulawesi - Maluku Team"/>
    <s v="Corporate Negotiate/Patnership Contract"/>
    <x v="39"/>
  </r>
  <r>
    <s v="SO0338"/>
    <s v="PS0046"/>
    <s v="ST0003"/>
    <d v="2020-12-16T00:00:00"/>
    <s v="Sumatera &amp; Kalimantan"/>
    <s v="CREDIT"/>
    <n v="442807440"/>
    <m/>
    <s v="Sales Sumatera -Kalimantan Region Team"/>
    <s v="OnlineMarketing/Corporate Negotiate/Patnership Contract"/>
    <x v="1"/>
  </r>
  <r>
    <s v="SO0339"/>
    <s v="PS0046"/>
    <s v="ST0003"/>
    <d v="2020-12-16T00:00:00"/>
    <s v="Sumatera &amp; Kalimantan"/>
    <s v="CASH"/>
    <n v="77629714"/>
    <m/>
    <s v="Sales Sumatera -Kalimantan Region Team"/>
    <s v="OnlineMarketing/Corporate Negotiate/Patnership Contract"/>
    <x v="1"/>
  </r>
  <r>
    <s v="SO0340"/>
    <s v="PS0046"/>
    <s v="ST0003"/>
    <d v="2020-12-17T00:00:00"/>
    <s v="Sumatera &amp; Kalimantan"/>
    <s v="CASH"/>
    <n v="75810000"/>
    <m/>
    <s v="Sales Sumatera -Kalimantan Region Team"/>
    <s v="OnlineMarketing/Corporate Negotiate/Patnership Contract"/>
    <x v="1"/>
  </r>
  <r>
    <s v="SO0341"/>
    <s v="PS0049"/>
    <s v="ST0004"/>
    <d v="2020-12-17T00:00:00"/>
    <s v="Sulawesi, Maluku, North Maluku"/>
    <s v="CASH"/>
    <n v="51848530"/>
    <m/>
    <s v="Sales Region Sulawesi - Maluku Team"/>
    <s v="Corporate Negotiate/Patnership Contract"/>
    <x v="38"/>
  </r>
  <r>
    <s v="SO0342"/>
    <s v="PS0034"/>
    <s v="ST0001"/>
    <d v="2020-12-18T00:00:00"/>
    <s v="Jakarta"/>
    <s v="CREDIT"/>
    <n v="338170525"/>
    <m/>
    <s v="Online Sales Team"/>
    <s v="OnlineMarketing"/>
    <x v="18"/>
  </r>
  <r>
    <s v="SO0343"/>
    <s v="PS0023"/>
    <s v="ST0003"/>
    <d v="2020-12-18T00:00:00"/>
    <s v="Sumatera &amp; Kalimantan"/>
    <s v="CASH"/>
    <n v="19031760"/>
    <s v="The product is unavailable from the vendor or there has been a product replacement"/>
    <s v="Sales Sumatera -Kalimantan Region Team"/>
    <s v="OnlineMarketing/Corporate Negotiate/Patnership Contract"/>
    <x v="30"/>
  </r>
  <r>
    <s v="SO0344"/>
    <s v="PS0034"/>
    <s v="ST0001"/>
    <d v="2020-12-21T00:00:00"/>
    <s v="Jakarta"/>
    <s v="CASH"/>
    <n v="130459540"/>
    <m/>
    <s v="Online Sales Team"/>
    <s v="OnlineMarketing"/>
    <x v="18"/>
  </r>
  <r>
    <s v="SO0345"/>
    <s v="PS0004"/>
    <s v="ST0001"/>
    <d v="2020-12-23T00:00:00"/>
    <s v="Jakarta"/>
    <s v="CREDIT"/>
    <n v="351704645"/>
    <m/>
    <s v="Online Sales Team"/>
    <s v="OnlineMarketing"/>
    <x v="37"/>
  </r>
  <r>
    <s v="SO0346"/>
    <s v="PS0030"/>
    <s v="ST0004"/>
    <d v="2020-12-24T00:00:00"/>
    <s v="Sulawesi, Maluku, North Maluku"/>
    <s v="CASH"/>
    <n v="78225894"/>
    <m/>
    <s v="Sales Region Sulawesi - Maluku Team"/>
    <s v="Corporate Negotiate/Patnership Contract"/>
    <x v="29"/>
  </r>
  <r>
    <s v="SO0347"/>
    <s v="PS0017"/>
    <s v="ST0001"/>
    <d v="2020-12-24T00:00:00"/>
    <s v="Jakarta"/>
    <s v="CASH"/>
    <n v="126553720"/>
    <m/>
    <s v="Online Sales Team"/>
    <s v="OnlineMarketing"/>
    <x v="49"/>
  </r>
  <r>
    <s v="SO0348"/>
    <s v="PS0006"/>
    <s v="ST0003"/>
    <d v="2020-12-25T00:00:00"/>
    <s v="Sumatera &amp; Kalimantan"/>
    <s v="CASH"/>
    <n v="90259860"/>
    <m/>
    <s v="Sales Sumatera -Kalimantan Region Team"/>
    <s v="OnlineMarketing/Corporate Negotiate/Patnership Contract"/>
    <x v="35"/>
  </r>
  <r>
    <s v="SO0349"/>
    <s v="PS0050"/>
    <s v="ST0004"/>
    <d v="2020-12-25T00:00:00"/>
    <s v="Sulawesi, Maluku, North Maluku"/>
    <s v="CREDIT"/>
    <n v="727842370"/>
    <s v="transaction as agreed with the vendor"/>
    <s v="Sales Region Sulawesi - Maluku Team"/>
    <s v="Corporate Negotiate/Patnership Contract"/>
    <x v="9"/>
  </r>
  <r>
    <s v="SO0350"/>
    <s v="PS0004"/>
    <s v="ST0001"/>
    <d v="2020-12-25T00:00:00"/>
    <s v="Jakarta"/>
    <s v="CREDIT"/>
    <n v="471561990"/>
    <m/>
    <s v="Online Sales Team"/>
    <s v="OnlineMarketing"/>
    <x v="37"/>
  </r>
  <r>
    <s v="SO0351"/>
    <s v="PS0030"/>
    <s v="ST0004"/>
    <d v="2020-12-29T00:00:00"/>
    <s v="Sulawesi, Maluku, North Maluku"/>
    <s v="CASH"/>
    <n v="16017760"/>
    <m/>
    <s v="Sales Region Sulawesi - Maluku Team"/>
    <s v="Corporate Negotiate/Patnership Contract"/>
    <x v="29"/>
  </r>
  <r>
    <s v="SO0352"/>
    <s v="PS0044"/>
    <s v="ST0004"/>
    <d v="2020-12-29T00:00:00"/>
    <s v="Sulawesi, Maluku, North Maluku"/>
    <s v="CASH"/>
    <n v="78162480"/>
    <m/>
    <s v="Sales Region Sulawesi - Maluku Team"/>
    <s v="Corporate Negotiate/Patnership Contract"/>
    <x v="33"/>
  </r>
  <r>
    <s v="SO0353"/>
    <s v="PS0017"/>
    <s v="ST0001"/>
    <d v="2020-12-29T00:00:00"/>
    <s v="Jakarta"/>
    <s v="CASH"/>
    <n v="50854050"/>
    <m/>
    <s v="Online Sales Team"/>
    <s v="OnlineMarketing"/>
    <x v="49"/>
  </r>
  <r>
    <s v="SO0354"/>
    <s v="PS0023"/>
    <s v="ST0003"/>
    <d v="2020-12-30T00:00:00"/>
    <s v="Sumatera &amp; Kalimantan"/>
    <s v="CASH"/>
    <n v="123334884"/>
    <m/>
    <s v="Sales Sumatera -Kalimantan Region Team"/>
    <s v="OnlineMarketing/Corporate Negotiate/Patnership Contract"/>
    <x v="30"/>
  </r>
  <r>
    <s v="SO0355"/>
    <s v="PS0015"/>
    <s v="ST0004"/>
    <d v="2020-12-31T00:00:00"/>
    <s v="Sulawesi, Maluku, North Maluku"/>
    <s v="CREDIT"/>
    <n v="305587700"/>
    <m/>
    <s v="Sales Region Sulawesi - Maluku Team"/>
    <s v="Corporate Negotiate/Patnership Contract"/>
    <x v="36"/>
  </r>
  <r>
    <s v="SO0356"/>
    <s v="PS0049"/>
    <s v="ST0004"/>
    <d v="2021-01-01T00:00:00"/>
    <s v="Sulawesi, Maluku, North Maluku"/>
    <s v="CASH"/>
    <n v="17998200"/>
    <m/>
    <s v="Sales Region Sulawesi - Maluku Team"/>
    <s v="Corporate Negotiate/Patnership Contract"/>
    <x v="38"/>
  </r>
  <r>
    <s v="SO0357"/>
    <s v="PS0011"/>
    <s v="ST0002"/>
    <d v="2021-01-01T00:00:00"/>
    <s v="Java"/>
    <s v="CREDIT"/>
    <n v="438953900"/>
    <m/>
    <s v="Sales Java Region Team"/>
    <s v="OnlineMarketing/Corporate Negotiate/Patnership Contract"/>
    <x v="45"/>
  </r>
  <r>
    <s v="SO0358"/>
    <s v="PS0031"/>
    <s v="ST0002"/>
    <d v="2021-01-02T00:00:00"/>
    <s v="Java"/>
    <s v="CASH"/>
    <n v="28694250.000000004"/>
    <m/>
    <s v="Sales Java Region Team"/>
    <s v="OnlineMarketing/Corporate Negotiate/Patnership Contract"/>
    <x v="42"/>
  </r>
  <r>
    <s v="SO0359"/>
    <s v="PS0002"/>
    <s v="ST0002"/>
    <d v="2021-01-03T00:00:00"/>
    <s v="Java"/>
    <s v="CASH"/>
    <n v="2171400"/>
    <s v="Partner Store canceled the order"/>
    <s v="Sales Java Region Team"/>
    <s v="OnlineMarketing/Corporate Negotiate/Patnership Contract"/>
    <x v="32"/>
  </r>
  <r>
    <s v="SO0360"/>
    <s v="PS0047"/>
    <s v="ST0001"/>
    <d v="2021-01-04T00:00:00"/>
    <s v="Jakarta"/>
    <s v="CASH"/>
    <n v="20453175"/>
    <m/>
    <s v="Online Sales Team"/>
    <s v="OnlineMarketing"/>
    <x v="20"/>
  </r>
  <r>
    <s v="SO0361"/>
    <s v="PS0001"/>
    <s v="ST0005"/>
    <d v="2021-01-06T00:00:00"/>
    <s v="Bali, East &amp; West Nusa Tenggara"/>
    <s v="CASH"/>
    <n v="26372640"/>
    <m/>
    <s v="Sales Region Bali - Nusa Tenggara Team"/>
    <s v="Corporate Negotiate/Patnership Contract"/>
    <x v="26"/>
  </r>
  <r>
    <s v="SO0362"/>
    <s v="PS0035"/>
    <s v="ST0004"/>
    <d v="2021-01-07T00:00:00"/>
    <s v="Sulawesi, Maluku, North Maluku"/>
    <s v="CASH"/>
    <n v="245018180"/>
    <m/>
    <s v="Sales Region Sulawesi - Maluku Team"/>
    <s v="Corporate Negotiate/Patnership Contract"/>
    <x v="21"/>
  </r>
  <r>
    <s v="SO0363"/>
    <s v="PS0029"/>
    <s v="ST0004"/>
    <d v="2021-01-08T00:00:00"/>
    <s v="Sulawesi, Maluku, North Maluku"/>
    <s v="CASH"/>
    <n v="24468020"/>
    <m/>
    <s v="Sales Region Sulawesi - Maluku Team"/>
    <s v="Corporate Negotiate/Patnership Contract"/>
    <x v="31"/>
  </r>
  <r>
    <s v="SO0364"/>
    <s v="PS0031"/>
    <s v="ST0002"/>
    <d v="2021-01-09T00:00:00"/>
    <s v="Java"/>
    <s v="CREDIT"/>
    <n v="251863150"/>
    <m/>
    <s v="Sales Java Region Team"/>
    <s v="OnlineMarketing/Corporate Negotiate/Patnership Contract"/>
    <x v="42"/>
  </r>
  <r>
    <s v="SO0365"/>
    <s v="PS0049"/>
    <s v="ST0004"/>
    <d v="2021-01-09T00:00:00"/>
    <s v="Sulawesi, Maluku, North Maluku"/>
    <s v="CASH"/>
    <n v="39319293"/>
    <m/>
    <s v="Sales Region Sulawesi - Maluku Team"/>
    <s v="Corporate Negotiate/Patnership Contract"/>
    <x v="38"/>
  </r>
  <r>
    <s v="SO0366"/>
    <s v="PS0030"/>
    <s v="ST0004"/>
    <d v="2021-01-09T00:00:00"/>
    <s v="Sulawesi, Maluku, North Maluku"/>
    <s v="CREDIT"/>
    <n v="272841130"/>
    <m/>
    <s v="Sales Region Sulawesi - Maluku Team"/>
    <s v="Corporate Negotiate/Patnership Contract"/>
    <x v="29"/>
  </r>
  <r>
    <s v="SO0367"/>
    <s v="PS0029"/>
    <s v="ST0004"/>
    <d v="2021-01-14T00:00:00"/>
    <s v="Sulawesi, Maluku, North Maluku"/>
    <s v="CREDIT"/>
    <n v="585726234"/>
    <m/>
    <s v="Sales Region Sulawesi - Maluku Team"/>
    <s v="Corporate Negotiate/Patnership Contract"/>
    <x v="31"/>
  </r>
  <r>
    <s v="SO0368"/>
    <s v="PS0039"/>
    <s v="ST0003"/>
    <d v="2021-01-14T00:00:00"/>
    <s v="Sumatera &amp; Kalimantan"/>
    <s v="CASH"/>
    <n v="123583210"/>
    <s v="The transaction agreement has undergone changes"/>
    <s v="Sales Sumatera -Kalimantan Region Team"/>
    <s v="OnlineMarketing/Corporate Negotiate/Patnership Contract"/>
    <x v="14"/>
  </r>
  <r>
    <s v="SO0369"/>
    <s v="PS0009"/>
    <s v="ST0003"/>
    <d v="2021-01-17T00:00:00"/>
    <s v="Sumatera &amp; Kalimantan"/>
    <s v="CASH"/>
    <n v="12608950"/>
    <s v="Partner Store canceled the order"/>
    <s v="Sales Sumatera -Kalimantan Region Team"/>
    <s v="OnlineMarketing/Corporate Negotiate/Patnership Contract"/>
    <x v="44"/>
  </r>
  <r>
    <s v="SO0370"/>
    <s v="PS0026"/>
    <s v="ST0004"/>
    <d v="2021-01-18T00:00:00"/>
    <s v="Sulawesi, Maluku, North Maluku"/>
    <s v="CREDIT"/>
    <n v="344747974"/>
    <m/>
    <s v="Sales Region Sulawesi - Maluku Team"/>
    <s v="Corporate Negotiate/Patnership Contract"/>
    <x v="47"/>
  </r>
  <r>
    <s v="SO0371"/>
    <s v="PS0007"/>
    <s v="ST0001"/>
    <d v="2021-01-20T00:00:00"/>
    <s v="Jakarta"/>
    <s v="CREDIT"/>
    <n v="680117640"/>
    <m/>
    <s v="Online Sales Team"/>
    <s v="OnlineMarketing"/>
    <x v="24"/>
  </r>
  <r>
    <s v="SO0372"/>
    <s v="PS0047"/>
    <s v="ST0001"/>
    <d v="2021-01-21T00:00:00"/>
    <s v="Jakarta"/>
    <s v="CREDIT"/>
    <n v="704557790"/>
    <m/>
    <s v="Online Sales Team"/>
    <s v="OnlineMarketing"/>
    <x v="20"/>
  </r>
  <r>
    <s v="SO0373"/>
    <s v="PS0022"/>
    <s v="ST0004"/>
    <d v="2021-01-21T00:00:00"/>
    <s v="Sulawesi, Maluku, North Maluku"/>
    <s v="CREDIT"/>
    <n v="259697480"/>
    <m/>
    <s v="Sales Region Sulawesi - Maluku Team"/>
    <s v="Corporate Negotiate/Patnership Contract"/>
    <x v="23"/>
  </r>
  <r>
    <s v="SO0374"/>
    <s v="PS0029"/>
    <s v="ST0004"/>
    <d v="2021-01-22T00:00:00"/>
    <s v="Sulawesi, Maluku, North Maluku"/>
    <s v="CASH"/>
    <n v="45288740"/>
    <m/>
    <s v="Sales Region Sulawesi - Maluku Team"/>
    <s v="Corporate Negotiate/Patnership Contract"/>
    <x v="31"/>
  </r>
  <r>
    <s v="SO0375"/>
    <s v="PS0015"/>
    <s v="ST0004"/>
    <d v="2021-01-23T00:00:00"/>
    <s v="Sulawesi, Maluku, North Maluku"/>
    <s v="CASH"/>
    <n v="64783420"/>
    <m/>
    <s v="Sales Region Sulawesi - Maluku Team"/>
    <s v="Corporate Negotiate/Patnership Contract"/>
    <x v="36"/>
  </r>
  <r>
    <s v="SO0376"/>
    <s v="PS0035"/>
    <s v="ST0004"/>
    <d v="2021-01-23T00:00:00"/>
    <s v="Sulawesi, Maluku, North Maluku"/>
    <s v="CREDIT"/>
    <n v="340635520"/>
    <m/>
    <s v="Sales Region Sulawesi - Maluku Team"/>
    <s v="Corporate Negotiate/Patnership Contract"/>
    <x v="21"/>
  </r>
  <r>
    <s v="SO0377"/>
    <s v="PS0006"/>
    <s v="ST0003"/>
    <d v="2021-01-24T00:00:00"/>
    <s v="Sumatera &amp; Kalimantan"/>
    <s v="CASH"/>
    <n v="160512000"/>
    <m/>
    <s v="Sales Sumatera -Kalimantan Region Team"/>
    <s v="OnlineMarketing/Corporate Negotiate/Patnership Contract"/>
    <x v="35"/>
  </r>
  <r>
    <s v="SO0378"/>
    <s v="PS0017"/>
    <s v="ST0001"/>
    <d v="2021-01-27T00:00:00"/>
    <s v="Jakarta"/>
    <s v="CASH"/>
    <n v="18726500"/>
    <m/>
    <s v="Online Sales Team"/>
    <s v="OnlineMarketing"/>
    <x v="49"/>
  </r>
  <r>
    <s v="SO0379"/>
    <s v="PS0026"/>
    <s v="ST0004"/>
    <d v="2021-01-27T00:00:00"/>
    <s v="Sulawesi, Maluku, North Maluku"/>
    <s v="CASH"/>
    <n v="64936500"/>
    <m/>
    <s v="Sales Region Sulawesi - Maluku Team"/>
    <s v="Corporate Negotiate/Patnership Contract"/>
    <x v="47"/>
  </r>
  <r>
    <s v="SO0380"/>
    <s v="PS0031"/>
    <s v="ST0002"/>
    <d v="2021-01-27T00:00:00"/>
    <s v="Java"/>
    <s v="CASH"/>
    <n v="168115240"/>
    <m/>
    <s v="Sales Java Region Team"/>
    <s v="OnlineMarketing/Corporate Negotiate/Patnership Contract"/>
    <x v="42"/>
  </r>
  <r>
    <s v="SO0381"/>
    <s v="PS0026"/>
    <s v="ST0004"/>
    <d v="2021-01-28T00:00:00"/>
    <s v="Sulawesi, Maluku, North Maluku"/>
    <s v="CREDIT"/>
    <n v="580474400"/>
    <m/>
    <s v="Sales Region Sulawesi - Maluku Team"/>
    <s v="Corporate Negotiate/Patnership Contract"/>
    <x v="47"/>
  </r>
  <r>
    <s v="SO0382"/>
    <s v="PS0045"/>
    <s v="ST0005"/>
    <d v="2021-01-28T00:00:00"/>
    <s v="Bali, East &amp; West Nusa Tenggara"/>
    <s v="CASH"/>
    <n v="60787636"/>
    <m/>
    <s v="Sales Region Bali - Nusa Tenggara Team"/>
    <s v="Corporate Negotiate/Patnership Contract"/>
    <x v="5"/>
  </r>
  <r>
    <s v="SO0383"/>
    <s v="PS0039"/>
    <s v="ST0003"/>
    <d v="2021-01-30T00:00:00"/>
    <s v="Sumatera &amp; Kalimantan"/>
    <s v="CASH"/>
    <n v="80981360"/>
    <m/>
    <s v="Sales Sumatera -Kalimantan Region Team"/>
    <s v="OnlineMarketing/Corporate Negotiate/Patnership Contract"/>
    <x v="14"/>
  </r>
  <r>
    <s v="SO0384"/>
    <s v="PS0016"/>
    <s v="ST0003"/>
    <d v="2021-01-31T00:00:00"/>
    <s v="Sumatera &amp; Kalimantan"/>
    <s v="CREDIT"/>
    <n v="342486990"/>
    <m/>
    <s v="Sales Sumatera -Kalimantan Region Team"/>
    <s v="OnlineMarketing/Corporate Negotiate/Patnership Contract"/>
    <x v="48"/>
  </r>
  <r>
    <s v="SO0385"/>
    <s v="PS0005"/>
    <s v="ST0004"/>
    <d v="2021-02-01T00:00:00"/>
    <s v="Sulawesi, Maluku, North Maluku"/>
    <s v="CASH"/>
    <n v="918000"/>
    <m/>
    <s v="Sales Region Sulawesi - Maluku Team"/>
    <s v="Corporate Negotiate/Patnership Contract"/>
    <x v="46"/>
  </r>
  <r>
    <s v="SO0386"/>
    <s v="PS0043"/>
    <s v="ST0004"/>
    <d v="2021-02-02T00:00:00"/>
    <s v="Sulawesi, Maluku, North Maluku"/>
    <s v="CASH"/>
    <n v="231752710"/>
    <m/>
    <s v="Sales Region Sulawesi - Maluku Team"/>
    <s v="Corporate Negotiate/Patnership Contract"/>
    <x v="8"/>
  </r>
  <r>
    <s v="SO0387"/>
    <s v="PS0033"/>
    <s v="ST0005"/>
    <d v="2021-02-03T00:00:00"/>
    <s v="Bali, East &amp; West Nusa Tenggara"/>
    <s v="CREDIT"/>
    <n v="371539773"/>
    <m/>
    <s v="Sales Region Bali - Nusa Tenggara Team"/>
    <s v="Corporate Negotiate/Patnership Contract"/>
    <x v="27"/>
  </r>
  <r>
    <s v="SO0388"/>
    <s v="PS0011"/>
    <s v="ST0002"/>
    <d v="2021-02-04T00:00:00"/>
    <s v="Java"/>
    <s v="CASH"/>
    <n v="70678250"/>
    <m/>
    <s v="Sales Java Region Team"/>
    <s v="OnlineMarketing/Corporate Negotiate/Patnership Contract"/>
    <x v="45"/>
  </r>
  <r>
    <s v="SO0389"/>
    <s v="PS0036"/>
    <s v="ST0005"/>
    <d v="2021-02-04T00:00:00"/>
    <s v="Bali, East &amp; West Nusa Tenggara"/>
    <s v="CASH"/>
    <n v="170414160"/>
    <s v="The transaction agreement has undergone changes"/>
    <s v="Sales Region Bali - Nusa Tenggara Team"/>
    <s v="Corporate Negotiate/Patnership Contract"/>
    <x v="28"/>
  </r>
  <r>
    <s v="SO0390"/>
    <s v="PS0050"/>
    <s v="ST0004"/>
    <d v="2021-02-04T00:00:00"/>
    <s v="Sulawesi, Maluku, North Maluku"/>
    <s v="CREDIT"/>
    <n v="557271300"/>
    <s v="The transaction agreement has undergone changes"/>
    <s v="Sales Region Sulawesi - Maluku Team"/>
    <s v="Corporate Negotiate/Patnership Contract"/>
    <x v="9"/>
  </r>
  <r>
    <s v="SO0391"/>
    <s v="PS0030"/>
    <s v="ST0004"/>
    <d v="2021-02-04T00:00:00"/>
    <s v="Sulawesi, Maluku, North Maluku"/>
    <s v="CREDIT"/>
    <n v="1281327240"/>
    <s v="transaction as agreed with the vendor"/>
    <s v="Sales Region Sulawesi - Maluku Team"/>
    <s v="Corporate Negotiate/Patnership Contract"/>
    <x v="29"/>
  </r>
  <r>
    <s v="SO0392"/>
    <s v="PS0039"/>
    <s v="ST0003"/>
    <d v="2021-02-06T00:00:00"/>
    <s v="Sumatera &amp; Kalimantan"/>
    <s v="CREDIT"/>
    <n v="427491780"/>
    <m/>
    <s v="Sales Sumatera -Kalimantan Region Team"/>
    <s v="OnlineMarketing/Corporate Negotiate/Patnership Contract"/>
    <x v="14"/>
  </r>
  <r>
    <s v="SO0393"/>
    <s v="PS0030"/>
    <s v="ST0004"/>
    <d v="2021-02-07T00:00:00"/>
    <s v="Sulawesi, Maluku, North Maluku"/>
    <s v="CREDIT"/>
    <n v="708007640"/>
    <m/>
    <s v="Sales Region Sulawesi - Maluku Team"/>
    <s v="Corporate Negotiate/Patnership Contract"/>
    <x v="29"/>
  </r>
  <r>
    <s v="SO0394"/>
    <s v="PS0038"/>
    <s v="ST0004"/>
    <d v="2021-02-10T00:00:00"/>
    <s v="Sulawesi, Maluku, North Maluku"/>
    <s v="CREDIT"/>
    <n v="585726390"/>
    <m/>
    <s v="Sales Region Sulawesi - Maluku Team"/>
    <s v="Corporate Negotiate/Patnership Contract"/>
    <x v="34"/>
  </r>
  <r>
    <s v="SO0395"/>
    <s v="PS0033"/>
    <s v="ST0005"/>
    <d v="2021-02-10T00:00:00"/>
    <s v="Bali, East &amp; West Nusa Tenggara"/>
    <s v="CASH"/>
    <n v="114121450"/>
    <m/>
    <s v="Sales Region Bali - Nusa Tenggara Team"/>
    <s v="Corporate Negotiate/Patnership Contract"/>
    <x v="27"/>
  </r>
  <r>
    <s v="SO0396"/>
    <s v="PS0025"/>
    <s v="ST0003"/>
    <d v="2021-02-11T00:00:00"/>
    <s v="Sumatera &amp; Kalimantan"/>
    <s v="CREDIT"/>
    <n v="463175280"/>
    <m/>
    <s v="Sales Sumatera -Kalimantan Region Team"/>
    <s v="OnlineMarketing/Corporate Negotiate/Patnership Contract"/>
    <x v="41"/>
  </r>
  <r>
    <s v="SO0397"/>
    <s v="PS0016"/>
    <s v="ST0003"/>
    <d v="2021-02-12T00:00:00"/>
    <s v="Sumatera &amp; Kalimantan"/>
    <s v="CASH"/>
    <n v="210861000"/>
    <m/>
    <s v="Sales Sumatera -Kalimantan Region Team"/>
    <s v="OnlineMarketing/Corporate Negotiate/Patnership Contract"/>
    <x v="48"/>
  </r>
  <r>
    <s v="SO0398"/>
    <s v="PS0035"/>
    <s v="ST0004"/>
    <d v="2021-02-12T00:00:00"/>
    <s v="Sulawesi, Maluku, North Maluku"/>
    <s v="CASH"/>
    <n v="163028860"/>
    <m/>
    <s v="Sales Region Sulawesi - Maluku Team"/>
    <s v="Corporate Negotiate/Patnership Contract"/>
    <x v="21"/>
  </r>
  <r>
    <s v="SO0399"/>
    <s v="PS0045"/>
    <s v="ST0005"/>
    <d v="2021-02-12T00:00:00"/>
    <s v="Bali, East &amp; West Nusa Tenggara"/>
    <s v="CASH"/>
    <n v="235085970"/>
    <m/>
    <s v="Sales Region Bali - Nusa Tenggara Team"/>
    <s v="Corporate Negotiate/Patnership Contract"/>
    <x v="5"/>
  </r>
  <r>
    <s v="SO0400"/>
    <s v="PS0004"/>
    <s v="ST0001"/>
    <d v="2021-02-13T00:00:00"/>
    <s v="Jakarta"/>
    <s v="CASH"/>
    <n v="217839910"/>
    <s v="The product is unavailable from the vendor or there has been a product replacement"/>
    <s v="Online Sales Team"/>
    <s v="OnlineMarketing"/>
    <x v="37"/>
  </r>
  <r>
    <s v="SO0401"/>
    <s v="PS0015"/>
    <s v="ST0004"/>
    <d v="2021-02-15T00:00:00"/>
    <s v="Sulawesi, Maluku, North Maluku"/>
    <s v="CASH"/>
    <n v="61318900"/>
    <m/>
    <s v="Sales Region Sulawesi - Maluku Team"/>
    <s v="Corporate Negotiate/Patnership Contract"/>
    <x v="36"/>
  </r>
  <r>
    <s v="SO0402"/>
    <s v="PS0018"/>
    <s v="ST0002"/>
    <d v="2021-02-16T00:00:00"/>
    <s v="Java"/>
    <s v="CASH"/>
    <n v="35954650"/>
    <m/>
    <s v="Sales Java Region Team"/>
    <s v="OnlineMarketing/Corporate Negotiate/Patnership Contract"/>
    <x v="17"/>
  </r>
  <r>
    <s v="SO0403"/>
    <s v="PS0016"/>
    <s v="ST0003"/>
    <d v="2021-02-16T00:00:00"/>
    <s v="Sumatera &amp; Kalimantan"/>
    <s v="CREDIT"/>
    <n v="423820090"/>
    <m/>
    <s v="Sales Sumatera -Kalimantan Region Team"/>
    <s v="OnlineMarketing/Corporate Negotiate/Patnership Contract"/>
    <x v="48"/>
  </r>
  <r>
    <s v="SO0404"/>
    <s v="PS0032"/>
    <s v="ST0004"/>
    <d v="2021-02-16T00:00:00"/>
    <s v="Sulawesi, Maluku, North Maluku"/>
    <s v="CREDIT"/>
    <n v="320629620"/>
    <m/>
    <s v="Sales Region Sulawesi - Maluku Team"/>
    <s v="Corporate Negotiate/Patnership Contract"/>
    <x v="10"/>
  </r>
  <r>
    <s v="SO0405"/>
    <s v="PS0015"/>
    <s v="ST0004"/>
    <d v="2021-02-17T00:00:00"/>
    <s v="Sulawesi, Maluku, North Maluku"/>
    <s v="CASH"/>
    <n v="155801100"/>
    <m/>
    <s v="Sales Region Sulawesi - Maluku Team"/>
    <s v="Corporate Negotiate/Patnership Contract"/>
    <x v="36"/>
  </r>
  <r>
    <s v="SO0406"/>
    <s v="PS0041"/>
    <s v="ST0001"/>
    <d v="2021-02-18T00:00:00"/>
    <s v="Jakarta"/>
    <s v="CREDIT"/>
    <n v="1136080590"/>
    <s v="transaction as agreed with the vendor"/>
    <s v="Online Sales Team"/>
    <s v="OnlineMarketing"/>
    <x v="40"/>
  </r>
  <r>
    <s v="SO0407"/>
    <s v="PS0006"/>
    <s v="ST0003"/>
    <d v="2021-02-18T00:00:00"/>
    <s v="Sumatera &amp; Kalimantan"/>
    <s v="CASH"/>
    <n v="205659580"/>
    <m/>
    <s v="Sales Sumatera -Kalimantan Region Team"/>
    <s v="OnlineMarketing/Corporate Negotiate/Patnership Contract"/>
    <x v="35"/>
  </r>
  <r>
    <s v="SO0408"/>
    <s v="PS0026"/>
    <s v="ST0004"/>
    <d v="2021-02-20T00:00:00"/>
    <s v="Sulawesi, Maluku, North Maluku"/>
    <s v="CASH"/>
    <n v="41297860"/>
    <s v="The transaction agreement has undergone changes"/>
    <s v="Sales Region Sulawesi - Maluku Team"/>
    <s v="Corporate Negotiate/Patnership Contract"/>
    <x v="47"/>
  </r>
  <r>
    <s v="SO0409"/>
    <s v="PS0041"/>
    <s v="ST0001"/>
    <d v="2021-02-21T00:00:00"/>
    <s v="Jakarta"/>
    <s v="CASH"/>
    <n v="24031000"/>
    <m/>
    <s v="Online Sales Team"/>
    <s v="OnlineMarketing"/>
    <x v="40"/>
  </r>
  <r>
    <s v="SO0410"/>
    <s v="PS0022"/>
    <s v="ST0004"/>
    <d v="2021-02-21T00:00:00"/>
    <s v="Sulawesi, Maluku, North Maluku"/>
    <s v="CREDIT"/>
    <n v="748380810"/>
    <s v="transaction as agreed with the vendor"/>
    <s v="Sales Region Sulawesi - Maluku Team"/>
    <s v="Corporate Negotiate/Patnership Contract"/>
    <x v="23"/>
  </r>
  <r>
    <s v="SO0411"/>
    <s v="PS0030"/>
    <s v="ST0004"/>
    <d v="2021-02-21T00:00:00"/>
    <s v="Sulawesi, Maluku, North Maluku"/>
    <s v="CASH"/>
    <n v="81765000"/>
    <s v="Partner Store canceled the order"/>
    <s v="Sales Region Sulawesi - Maluku Team"/>
    <s v="Corporate Negotiate/Patnership Contract"/>
    <x v="29"/>
  </r>
  <r>
    <s v="SO0412"/>
    <s v="PS0035"/>
    <s v="ST0004"/>
    <d v="2021-02-22T00:00:00"/>
    <s v="Sulawesi, Maluku, North Maluku"/>
    <s v="CASH"/>
    <n v="237082300"/>
    <m/>
    <s v="Sales Region Sulawesi - Maluku Team"/>
    <s v="Corporate Negotiate/Patnership Contract"/>
    <x v="21"/>
  </r>
  <r>
    <s v="SO0413"/>
    <s v="PS0032"/>
    <s v="ST0004"/>
    <d v="2021-02-23T00:00:00"/>
    <s v="Sulawesi, Maluku, North Maluku"/>
    <s v="CREDIT"/>
    <n v="343106270"/>
    <m/>
    <s v="Sales Region Sulawesi - Maluku Team"/>
    <s v="Corporate Negotiate/Patnership Contract"/>
    <x v="10"/>
  </r>
  <r>
    <s v="SO0414"/>
    <s v="PS0029"/>
    <s v="ST0004"/>
    <d v="2021-02-24T00:00:00"/>
    <s v="Sulawesi, Maluku, North Maluku"/>
    <s v="CASH"/>
    <n v="248503180.00000003"/>
    <m/>
    <s v="Sales Region Sulawesi - Maluku Team"/>
    <s v="Corporate Negotiate/Patnership Contract"/>
    <x v="31"/>
  </r>
  <r>
    <s v="SO0415"/>
    <s v="PS0041"/>
    <s v="ST0001"/>
    <d v="2021-02-25T00:00:00"/>
    <s v="Jakarta"/>
    <s v="CREDIT"/>
    <n v="796416552"/>
    <m/>
    <s v="Online Sales Team"/>
    <s v="OnlineMarketing"/>
    <x v="40"/>
  </r>
  <r>
    <s v="SO0416"/>
    <s v="PS0044"/>
    <s v="ST0004"/>
    <d v="2021-02-27T00:00:00"/>
    <s v="Sulawesi, Maluku, North Maluku"/>
    <s v="CASH"/>
    <n v="141857450"/>
    <s v="The product is unavailable from the vendor or there has been a product replacement"/>
    <s v="Sales Region Sulawesi - Maluku Team"/>
    <s v="Corporate Negotiate/Patnership Contract"/>
    <x v="33"/>
  </r>
  <r>
    <s v="SO0417"/>
    <s v="PS0014"/>
    <s v="ST0003"/>
    <d v="2021-03-01T00:00:00"/>
    <s v="Sumatera &amp; Kalimantan"/>
    <s v="CREDIT"/>
    <n v="530749580"/>
    <m/>
    <s v="Sales Sumatera -Kalimantan Region Team"/>
    <s v="OnlineMarketing/Corporate Negotiate/Patnership Contract"/>
    <x v="11"/>
  </r>
  <r>
    <s v="SO0418"/>
    <s v="PS0043"/>
    <s v="ST0004"/>
    <d v="2021-03-02T00:00:00"/>
    <s v="Sulawesi, Maluku, North Maluku"/>
    <s v="CASH"/>
    <n v="6816744"/>
    <m/>
    <s v="Sales Region Sulawesi - Maluku Team"/>
    <s v="Corporate Negotiate/Patnership Contract"/>
    <x v="8"/>
  </r>
  <r>
    <s v="SO0419"/>
    <s v="PS0043"/>
    <s v="ST0004"/>
    <d v="2021-03-02T00:00:00"/>
    <s v="Sulawesi, Maluku, North Maluku"/>
    <s v="CREDIT"/>
    <n v="414463470"/>
    <m/>
    <s v="Sales Region Sulawesi - Maluku Team"/>
    <s v="Corporate Negotiate/Patnership Contract"/>
    <x v="8"/>
  </r>
  <r>
    <s v="SO0420"/>
    <s v="PS0036"/>
    <s v="ST0005"/>
    <d v="2021-03-02T00:00:00"/>
    <s v="Bali, East &amp; West Nusa Tenggara"/>
    <s v="CASH"/>
    <n v="229673020"/>
    <m/>
    <s v="Sales Region Bali - Nusa Tenggara Team"/>
    <s v="Corporate Negotiate/Patnership Contract"/>
    <x v="28"/>
  </r>
  <r>
    <s v="SO0421"/>
    <s v="PS0034"/>
    <s v="ST0001"/>
    <d v="2021-03-04T00:00:00"/>
    <s v="Jakarta"/>
    <s v="CASH"/>
    <n v="77104190"/>
    <s v="The transaction agreement has undergone changes"/>
    <s v="Online Sales Team"/>
    <s v="OnlineMarketing"/>
    <x v="18"/>
  </r>
  <r>
    <s v="SO0422"/>
    <s v="PS0035"/>
    <s v="ST0004"/>
    <d v="2021-03-04T00:00:00"/>
    <s v="Sulawesi, Maluku, North Maluku"/>
    <s v="CREDIT"/>
    <n v="587307480"/>
    <m/>
    <s v="Sales Region Sulawesi - Maluku Team"/>
    <s v="Corporate Negotiate/Patnership Contract"/>
    <x v="21"/>
  </r>
  <r>
    <s v="SO0423"/>
    <s v="PS0046"/>
    <s v="ST0003"/>
    <d v="2021-03-05T00:00:00"/>
    <s v="Sumatera &amp; Kalimantan"/>
    <s v="CASH"/>
    <n v="100247630"/>
    <m/>
    <s v="Sales Sumatera -Kalimantan Region Team"/>
    <s v="OnlineMarketing/Corporate Negotiate/Patnership Contract"/>
    <x v="1"/>
  </r>
  <r>
    <s v="SO0424"/>
    <s v="PS0048"/>
    <s v="ST0003"/>
    <d v="2021-03-05T00:00:00"/>
    <s v="Sumatera &amp; Kalimantan"/>
    <s v="CREDIT"/>
    <n v="292680760"/>
    <m/>
    <s v="Sales Sumatera -Kalimantan Region Team"/>
    <s v="OnlineMarketing/Corporate Negotiate/Patnership Contract"/>
    <x v="3"/>
  </r>
  <r>
    <s v="SO0425"/>
    <s v="PS0015"/>
    <s v="ST0004"/>
    <d v="2021-03-06T00:00:00"/>
    <s v="Sulawesi, Maluku, North Maluku"/>
    <s v="CASH"/>
    <n v="101104300"/>
    <m/>
    <s v="Sales Region Sulawesi - Maluku Team"/>
    <s v="Corporate Negotiate/Patnership Contract"/>
    <x v="36"/>
  </r>
  <r>
    <s v="SO0426"/>
    <s v="PS0002"/>
    <s v="ST0002"/>
    <d v="2021-03-06T00:00:00"/>
    <s v="Java"/>
    <s v="CREDIT"/>
    <n v="363691080"/>
    <m/>
    <s v="Sales Java Region Team"/>
    <s v="OnlineMarketing/Corporate Negotiate/Patnership Contract"/>
    <x v="32"/>
  </r>
  <r>
    <s v="SO0427"/>
    <s v="PS0001"/>
    <s v="ST0005"/>
    <d v="2021-03-07T00:00:00"/>
    <s v="Bali, East &amp; West Nusa Tenggara"/>
    <s v="CREDIT"/>
    <n v="273834110"/>
    <m/>
    <s v="Sales Region Bali - Nusa Tenggara Team"/>
    <s v="Corporate Negotiate/Patnership Contract"/>
    <x v="26"/>
  </r>
  <r>
    <s v="SO0428"/>
    <s v="PS0014"/>
    <s v="ST0003"/>
    <d v="2021-03-08T00:00:00"/>
    <s v="Sumatera &amp; Kalimantan"/>
    <s v="CREDIT"/>
    <n v="782139400"/>
    <m/>
    <s v="Sales Sumatera -Kalimantan Region Team"/>
    <s v="OnlineMarketing/Corporate Negotiate/Patnership Contract"/>
    <x v="11"/>
  </r>
  <r>
    <s v="SO0429"/>
    <s v="PS0021"/>
    <s v="ST0001"/>
    <d v="2021-03-09T00:00:00"/>
    <s v="Jakarta"/>
    <s v="CREDIT"/>
    <n v="319178900"/>
    <m/>
    <s v="Online Sales Team"/>
    <s v="OnlineMarketing"/>
    <x v="19"/>
  </r>
  <r>
    <s v="SO0430"/>
    <s v="PS0035"/>
    <s v="ST0004"/>
    <d v="2021-03-13T00:00:00"/>
    <s v="Sulawesi, Maluku, North Maluku"/>
    <s v="CREDIT"/>
    <n v="303946900"/>
    <m/>
    <s v="Sales Region Sulawesi - Maluku Team"/>
    <s v="Corporate Negotiate/Patnership Contract"/>
    <x v="21"/>
  </r>
  <r>
    <s v="SO0431"/>
    <s v="PS0042"/>
    <s v="ST0002"/>
    <d v="2021-03-15T00:00:00"/>
    <s v="Java"/>
    <s v="CASH"/>
    <n v="213303440"/>
    <m/>
    <s v="Sales Java Region Team"/>
    <s v="OnlineMarketing/Corporate Negotiate/Patnership Contract"/>
    <x v="43"/>
  </r>
  <r>
    <s v="SO0432"/>
    <s v="PS0009"/>
    <s v="ST0003"/>
    <d v="2021-03-15T00:00:00"/>
    <s v="Sumatera &amp; Kalimantan"/>
    <s v="CREDIT"/>
    <n v="264019500.00000003"/>
    <m/>
    <s v="Sales Sumatera -Kalimantan Region Team"/>
    <s v="OnlineMarketing/Corporate Negotiate/Patnership Contract"/>
    <x v="44"/>
  </r>
  <r>
    <s v="SO0433"/>
    <s v="PS0019"/>
    <s v="ST0005"/>
    <d v="2021-03-15T00:00:00"/>
    <s v="Bali, East &amp; West Nusa Tenggara"/>
    <s v="CASH"/>
    <n v="233172490"/>
    <m/>
    <s v="Sales Region Bali - Nusa Tenggara Team"/>
    <s v="Corporate Negotiate/Patnership Contract"/>
    <x v="16"/>
  </r>
  <r>
    <s v="SO0434"/>
    <s v="PS0039"/>
    <s v="ST0003"/>
    <d v="2021-03-16T00:00:00"/>
    <s v="Sumatera &amp; Kalimantan"/>
    <s v="CREDIT"/>
    <n v="766658936"/>
    <m/>
    <s v="Sales Sumatera -Kalimantan Region Team"/>
    <s v="OnlineMarketing/Corporate Negotiate/Patnership Contract"/>
    <x v="14"/>
  </r>
  <r>
    <s v="SO0435"/>
    <s v="PS0028"/>
    <s v="ST0005"/>
    <d v="2021-03-18T00:00:00"/>
    <s v="Bali, East &amp; West Nusa Tenggara"/>
    <s v="CREDIT"/>
    <n v="754147200"/>
    <m/>
    <s v="Sales Region Bali - Nusa Tenggara Team"/>
    <s v="Corporate Negotiate/Patnership Contract"/>
    <x v="22"/>
  </r>
  <r>
    <s v="SO0436"/>
    <s v="PS0019"/>
    <s v="ST0005"/>
    <d v="2021-03-19T00:00:00"/>
    <s v="Bali, East &amp; West Nusa Tenggara"/>
    <s v="CASH"/>
    <n v="211006500"/>
    <m/>
    <s v="Sales Region Bali - Nusa Tenggara Team"/>
    <s v="Corporate Negotiate/Patnership Contract"/>
    <x v="16"/>
  </r>
  <r>
    <s v="SO0437"/>
    <s v="PS0032"/>
    <s v="ST0004"/>
    <d v="2021-03-19T00:00:00"/>
    <s v="Sulawesi, Maluku, North Maluku"/>
    <s v="CREDIT"/>
    <n v="573807690"/>
    <m/>
    <s v="Sales Region Sulawesi - Maluku Team"/>
    <s v="Corporate Negotiate/Patnership Contract"/>
    <x v="10"/>
  </r>
  <r>
    <s v="SO0438"/>
    <s v="PS0039"/>
    <s v="ST0003"/>
    <d v="2021-03-19T00:00:00"/>
    <s v="Sumatera &amp; Kalimantan"/>
    <s v="CASH"/>
    <n v="61688120"/>
    <m/>
    <s v="Sales Sumatera -Kalimantan Region Team"/>
    <s v="OnlineMarketing/Corporate Negotiate/Patnership Contract"/>
    <x v="14"/>
  </r>
  <r>
    <s v="SO0439"/>
    <s v="PS0017"/>
    <s v="ST0001"/>
    <d v="2021-03-21T00:00:00"/>
    <s v="Jakarta"/>
    <s v="CASH"/>
    <n v="68003950"/>
    <m/>
    <s v="Online Sales Team"/>
    <s v="OnlineMarketing"/>
    <x v="49"/>
  </r>
  <r>
    <s v="SO0440"/>
    <s v="PS0024"/>
    <s v="ST0001"/>
    <d v="2021-03-21T00:00:00"/>
    <s v="Jakarta"/>
    <s v="CREDIT"/>
    <n v="466809400"/>
    <m/>
    <s v="Online Sales Team"/>
    <s v="OnlineMarketing"/>
    <x v="2"/>
  </r>
  <r>
    <s v="SO0441"/>
    <s v="PS0029"/>
    <s v="ST0004"/>
    <d v="2021-03-22T00:00:00"/>
    <s v="Sulawesi, Maluku, North Maluku"/>
    <s v="CREDIT"/>
    <n v="293208330"/>
    <m/>
    <s v="Sales Region Sulawesi - Maluku Team"/>
    <s v="Corporate Negotiate/Patnership Contract"/>
    <x v="31"/>
  </r>
  <r>
    <s v="SO0442"/>
    <s v="PS0021"/>
    <s v="ST0001"/>
    <d v="2021-03-23T00:00:00"/>
    <s v="Jakarta"/>
    <s v="CREDIT"/>
    <n v="348365640"/>
    <m/>
    <s v="Online Sales Team"/>
    <s v="OnlineMarketing"/>
    <x v="19"/>
  </r>
  <r>
    <s v="SO0443"/>
    <s v="PS0032"/>
    <s v="ST0004"/>
    <d v="2021-03-24T00:00:00"/>
    <s v="Sulawesi, Maluku, North Maluku"/>
    <s v="CREDIT"/>
    <n v="346992660"/>
    <m/>
    <s v="Sales Region Sulawesi - Maluku Team"/>
    <s v="Corporate Negotiate/Patnership Contract"/>
    <x v="10"/>
  </r>
  <r>
    <s v="SO0444"/>
    <s v="PS0011"/>
    <s v="ST0002"/>
    <d v="2021-03-24T00:00:00"/>
    <s v="Java"/>
    <s v="CASH"/>
    <n v="223257690"/>
    <m/>
    <s v="Sales Java Region Team"/>
    <s v="OnlineMarketing/Corporate Negotiate/Patnership Contract"/>
    <x v="45"/>
  </r>
  <r>
    <s v="SO0445"/>
    <s v="PS0032"/>
    <s v="ST0004"/>
    <d v="2021-03-26T00:00:00"/>
    <s v="Sulawesi, Maluku, North Maluku"/>
    <s v="CASH"/>
    <n v="222871220"/>
    <m/>
    <s v="Sales Region Sulawesi - Maluku Team"/>
    <s v="Corporate Negotiate/Patnership Contract"/>
    <x v="10"/>
  </r>
  <r>
    <s v="SO0446"/>
    <s v="PS0028"/>
    <s v="ST0005"/>
    <d v="2021-03-26T00:00:00"/>
    <s v="Bali, East &amp; West Nusa Tenggara"/>
    <s v="CREDIT"/>
    <n v="327200160"/>
    <m/>
    <s v="Sales Region Bali - Nusa Tenggara Team"/>
    <s v="Corporate Negotiate/Patnership Contract"/>
    <x v="22"/>
  </r>
  <r>
    <s v="SO0447"/>
    <s v="PS0020"/>
    <s v="ST0004"/>
    <d v="2021-03-28T00:00:00"/>
    <s v="Sulawesi, Maluku, North Maluku"/>
    <s v="CASH"/>
    <n v="14790600"/>
    <m/>
    <s v="Sales Region Sulawesi - Maluku Team"/>
    <s v="Corporate Negotiate/Patnership Contract"/>
    <x v="15"/>
  </r>
  <r>
    <s v="SO0448"/>
    <s v="PS0031"/>
    <s v="ST0002"/>
    <d v="2021-03-30T00:00:00"/>
    <s v="Java"/>
    <s v="CREDIT"/>
    <n v="405716500"/>
    <s v="Partner Store canceled the order"/>
    <s v="Sales Java Region Team"/>
    <s v="OnlineMarketing/Corporate Negotiate/Patnership Contract"/>
    <x v="42"/>
  </r>
  <r>
    <s v="SO0449"/>
    <s v="PS0025"/>
    <s v="ST0003"/>
    <d v="2021-03-30T00:00:00"/>
    <s v="Sumatera &amp; Kalimantan"/>
    <s v="CASH"/>
    <n v="5582772"/>
    <m/>
    <s v="Sales Sumatera -Kalimantan Region Team"/>
    <s v="OnlineMarketing/Corporate Negotiate/Patnership Contract"/>
    <x v="41"/>
  </r>
  <r>
    <s v="SO0450"/>
    <s v="PS0040"/>
    <s v="ST0003"/>
    <d v="2021-03-30T00:00:00"/>
    <s v="Sumatera &amp; Kalimantan"/>
    <s v="CREDIT"/>
    <n v="347534900"/>
    <m/>
    <s v="Sales Sumatera -Kalimantan Region Team"/>
    <s v="OnlineMarketing/Corporate Negotiate/Patnership Contract"/>
    <x v="0"/>
  </r>
  <r>
    <s v="SO0451"/>
    <s v="PS0028"/>
    <s v="ST0005"/>
    <d v="2021-04-05T00:00:00"/>
    <s v="Bali, East &amp; West Nusa Tenggara"/>
    <s v="CASH"/>
    <n v="114624360"/>
    <s v="Partner Store canceled the order"/>
    <s v="Sales Region Bali - Nusa Tenggara Team"/>
    <s v="Corporate Negotiate/Patnership Contract"/>
    <x v="22"/>
  </r>
  <r>
    <s v="SO0452"/>
    <s v="PS0030"/>
    <s v="ST0004"/>
    <d v="2021-04-06T00:00:00"/>
    <s v="Sulawesi, Maluku, North Maluku"/>
    <s v="CREDIT"/>
    <n v="269597410"/>
    <s v="Partner Store canceled the order"/>
    <s v="Sales Region Sulawesi - Maluku Team"/>
    <s v="Corporate Negotiate/Patnership Contract"/>
    <x v="29"/>
  </r>
  <r>
    <s v="SO0453"/>
    <s v="PS0040"/>
    <s v="ST0003"/>
    <d v="2021-04-08T00:00:00"/>
    <s v="Sumatera &amp; Kalimantan"/>
    <s v="CASH"/>
    <n v="141634360"/>
    <m/>
    <s v="Sales Sumatera -Kalimantan Region Team"/>
    <s v="OnlineMarketing/Corporate Negotiate/Patnership Contract"/>
    <x v="0"/>
  </r>
  <r>
    <s v="SO0454"/>
    <s v="PS0040"/>
    <s v="ST0003"/>
    <d v="2021-04-10T00:00:00"/>
    <s v="Sumatera &amp; Kalimantan"/>
    <s v="CASH"/>
    <n v="33666630"/>
    <m/>
    <s v="Sales Sumatera -Kalimantan Region Team"/>
    <s v="OnlineMarketing/Corporate Negotiate/Patnership Contract"/>
    <x v="0"/>
  </r>
  <r>
    <s v="SO0455"/>
    <s v="PS0027"/>
    <s v="ST0004"/>
    <d v="2021-04-12T00:00:00"/>
    <s v="Sulawesi, Maluku, North Maluku"/>
    <s v="CASH"/>
    <n v="149093180"/>
    <m/>
    <s v="Sales Region Sulawesi - Maluku Team"/>
    <s v="Corporate Negotiate/Patnership Contract"/>
    <x v="39"/>
  </r>
  <r>
    <s v="SO0456"/>
    <s v="PS0004"/>
    <s v="ST0001"/>
    <d v="2021-04-14T00:00:00"/>
    <s v="Jakarta"/>
    <s v="CREDIT"/>
    <n v="902232180"/>
    <m/>
    <s v="Online Sales Team"/>
    <s v="OnlineMarketing"/>
    <x v="37"/>
  </r>
  <r>
    <s v="SO0457"/>
    <s v="PS0010"/>
    <s v="ST0001"/>
    <d v="2021-04-14T00:00:00"/>
    <s v="Jakarta"/>
    <s v="CREDIT"/>
    <n v="457137630"/>
    <m/>
    <s v="Online Sales Team"/>
    <s v="OnlineMarketing"/>
    <x v="25"/>
  </r>
  <r>
    <s v="SO0458"/>
    <s v="PS0021"/>
    <s v="ST0001"/>
    <d v="2021-04-15T00:00:00"/>
    <s v="Jakarta"/>
    <s v="CASH"/>
    <n v="31238460"/>
    <s v="The product is unavailable from the vendor or there has been a product replacement"/>
    <s v="Online Sales Team"/>
    <s v="OnlineMarketing"/>
    <x v="19"/>
  </r>
  <r>
    <s v="SO0459"/>
    <s v="PS0043"/>
    <s v="ST0004"/>
    <d v="2021-04-15T00:00:00"/>
    <s v="Sulawesi, Maluku, North Maluku"/>
    <s v="CASH"/>
    <n v="94733380"/>
    <m/>
    <s v="Sales Region Sulawesi - Maluku Team"/>
    <s v="Corporate Negotiate/Patnership Contract"/>
    <x v="8"/>
  </r>
  <r>
    <s v="SO0460"/>
    <s v="PS0029"/>
    <s v="ST0004"/>
    <d v="2021-04-15T00:00:00"/>
    <s v="Sulawesi, Maluku, North Maluku"/>
    <s v="CREDIT"/>
    <n v="793863360"/>
    <m/>
    <s v="Sales Region Sulawesi - Maluku Team"/>
    <s v="Corporate Negotiate/Patnership Contract"/>
    <x v="31"/>
  </r>
  <r>
    <s v="SO0461"/>
    <s v="PS0025"/>
    <s v="ST0003"/>
    <d v="2021-04-17T00:00:00"/>
    <s v="Sumatera &amp; Kalimantan"/>
    <s v="CREDIT"/>
    <n v="321893040"/>
    <m/>
    <s v="Sales Sumatera -Kalimantan Region Team"/>
    <s v="OnlineMarketing/Corporate Negotiate/Patnership Contract"/>
    <x v="41"/>
  </r>
  <r>
    <s v="SO0462"/>
    <s v="PS0021"/>
    <s v="ST0001"/>
    <d v="2021-04-19T00:00:00"/>
    <s v="Jakarta"/>
    <s v="CREDIT"/>
    <n v="453120443"/>
    <s v="Partner Store canceled the order"/>
    <s v="Online Sales Team"/>
    <s v="OnlineMarketing"/>
    <x v="19"/>
  </r>
  <r>
    <s v="SO0463"/>
    <s v="PS0027"/>
    <s v="ST0004"/>
    <d v="2021-04-20T00:00:00"/>
    <s v="Sulawesi, Maluku, North Maluku"/>
    <s v="CASH"/>
    <n v="49501800"/>
    <s v="Partner Store canceled the order"/>
    <s v="Sales Region Sulawesi - Maluku Team"/>
    <s v="Corporate Negotiate/Patnership Contract"/>
    <x v="39"/>
  </r>
  <r>
    <s v="SO0464"/>
    <s v="PS0015"/>
    <s v="ST0004"/>
    <d v="2021-04-23T00:00:00"/>
    <s v="Sulawesi, Maluku, North Maluku"/>
    <s v="CREDIT"/>
    <n v="329151070"/>
    <s v="The transaction agreement has undergone changes"/>
    <s v="Sales Region Sulawesi - Maluku Team"/>
    <s v="Corporate Negotiate/Patnership Contract"/>
    <x v="36"/>
  </r>
  <r>
    <s v="SO0465"/>
    <s v="PS0004"/>
    <s v="ST0001"/>
    <d v="2021-04-25T00:00:00"/>
    <s v="Jakarta"/>
    <s v="CASH"/>
    <n v="39656480"/>
    <m/>
    <s v="Online Sales Team"/>
    <s v="OnlineMarketing"/>
    <x v="37"/>
  </r>
  <r>
    <s v="SO0466"/>
    <s v="PS0011"/>
    <s v="ST0002"/>
    <d v="2021-04-26T00:00:00"/>
    <s v="Java"/>
    <s v="CASH"/>
    <n v="7160790"/>
    <m/>
    <s v="Sales Java Region Team"/>
    <s v="OnlineMarketing/Corporate Negotiate/Patnership Contract"/>
    <x v="45"/>
  </r>
  <r>
    <s v="SO0467"/>
    <s v="PS0025"/>
    <s v="ST0003"/>
    <d v="2021-04-26T00:00:00"/>
    <s v="Sumatera &amp; Kalimantan"/>
    <s v="CASH"/>
    <n v="187672500"/>
    <m/>
    <s v="Sales Sumatera -Kalimantan Region Team"/>
    <s v="OnlineMarketing/Corporate Negotiate/Patnership Contract"/>
    <x v="41"/>
  </r>
  <r>
    <s v="SO0468"/>
    <s v="PS0030"/>
    <s v="ST0004"/>
    <d v="2021-04-27T00:00:00"/>
    <s v="Sulawesi, Maluku, North Maluku"/>
    <s v="CREDIT"/>
    <n v="622623064"/>
    <m/>
    <s v="Sales Region Sulawesi - Maluku Team"/>
    <s v="Corporate Negotiate/Patnership Contract"/>
    <x v="29"/>
  </r>
  <r>
    <s v="SO0469"/>
    <s v="PS0032"/>
    <s v="ST0004"/>
    <d v="2021-04-30T00:00:00"/>
    <s v="Sulawesi, Maluku, North Maluku"/>
    <s v="CREDIT"/>
    <n v="703134740"/>
    <m/>
    <s v="Sales Region Sulawesi - Maluku Team"/>
    <s v="Corporate Negotiate/Patnership Contract"/>
    <x v="10"/>
  </r>
  <r>
    <s v="SO0470"/>
    <s v="PS0026"/>
    <s v="ST0004"/>
    <d v="2021-04-30T00:00:00"/>
    <s v="Sulawesi, Maluku, North Maluku"/>
    <s v="CASH"/>
    <n v="180120000"/>
    <m/>
    <s v="Sales Region Sulawesi - Maluku Team"/>
    <s v="Corporate Negotiate/Patnership Contract"/>
    <x v="47"/>
  </r>
  <r>
    <s v="SO0471"/>
    <s v="PS0017"/>
    <s v="ST0001"/>
    <d v="2021-04-30T00:00:00"/>
    <s v="Jakarta"/>
    <s v="CASH"/>
    <n v="27215500"/>
    <m/>
    <s v="Online Sales Team"/>
    <s v="OnlineMarketing"/>
    <x v="49"/>
  </r>
  <r>
    <s v="SO0472"/>
    <s v="PS0025"/>
    <s v="ST0003"/>
    <d v="2021-05-01T00:00:00"/>
    <s v="Sumatera &amp; Kalimantan"/>
    <s v="CASH"/>
    <n v="141582620"/>
    <m/>
    <s v="Sales Sumatera -Kalimantan Region Team"/>
    <s v="OnlineMarketing/Corporate Negotiate/Patnership Contract"/>
    <x v="41"/>
  </r>
  <r>
    <s v="SO0473"/>
    <s v="PS0033"/>
    <s v="ST0005"/>
    <d v="2021-05-10T00:00:00"/>
    <s v="Bali, East &amp; West Nusa Tenggara"/>
    <s v="CREDIT"/>
    <n v="437297980"/>
    <m/>
    <s v="Sales Region Bali - Nusa Tenggara Team"/>
    <s v="Corporate Negotiate/Patnership Contract"/>
    <x v="27"/>
  </r>
  <r>
    <s v="SO0474"/>
    <s v="PS0006"/>
    <s v="ST0003"/>
    <d v="2021-05-10T00:00:00"/>
    <s v="Sumatera &amp; Kalimantan"/>
    <s v="CREDIT"/>
    <n v="356836000"/>
    <m/>
    <s v="Sales Sumatera -Kalimantan Region Team"/>
    <s v="OnlineMarketing/Corporate Negotiate/Patnership Contract"/>
    <x v="35"/>
  </r>
  <r>
    <s v="SO0475"/>
    <s v="PS0011"/>
    <s v="ST0002"/>
    <d v="2021-05-11T00:00:00"/>
    <s v="Java"/>
    <s v="CREDIT"/>
    <n v="607403130"/>
    <s v="The transaction agreement has undergone changes"/>
    <s v="Sales Java Region Team"/>
    <s v="OnlineMarketing/Corporate Negotiate/Patnership Contract"/>
    <x v="45"/>
  </r>
  <r>
    <s v="SO0476"/>
    <s v="PS0015"/>
    <s v="ST0004"/>
    <d v="2021-05-11T00:00:00"/>
    <s v="Sulawesi, Maluku, North Maluku"/>
    <s v="CASH"/>
    <n v="230340230"/>
    <m/>
    <s v="Sales Region Sulawesi - Maluku Team"/>
    <s v="Corporate Negotiate/Patnership Contract"/>
    <x v="36"/>
  </r>
  <r>
    <s v="SO0477"/>
    <s v="PS0021"/>
    <s v="ST0001"/>
    <d v="2021-05-13T00:00:00"/>
    <s v="Jakarta"/>
    <s v="CASH"/>
    <n v="60663920"/>
    <m/>
    <s v="Online Sales Team"/>
    <s v="OnlineMarketing"/>
    <x v="19"/>
  </r>
  <r>
    <s v="SO0478"/>
    <s v="PS0027"/>
    <s v="ST0004"/>
    <d v="2021-05-14T00:00:00"/>
    <s v="Sulawesi, Maluku, North Maluku"/>
    <s v="CREDIT"/>
    <n v="427511575"/>
    <m/>
    <s v="Sales Region Sulawesi - Maluku Team"/>
    <s v="Corporate Negotiate/Patnership Contract"/>
    <x v="39"/>
  </r>
  <r>
    <s v="SO0479"/>
    <s v="PS0046"/>
    <s v="ST0003"/>
    <d v="2021-05-14T00:00:00"/>
    <s v="Sumatera &amp; Kalimantan"/>
    <s v="CASH"/>
    <n v="51420650"/>
    <m/>
    <s v="Sales Sumatera -Kalimantan Region Team"/>
    <s v="OnlineMarketing/Corporate Negotiate/Patnership Contract"/>
    <x v="1"/>
  </r>
  <r>
    <s v="SO0480"/>
    <s v="PS0023"/>
    <s v="ST0003"/>
    <d v="2021-05-15T00:00:00"/>
    <s v="Sumatera &amp; Kalimantan"/>
    <s v="CREDIT"/>
    <n v="278248550"/>
    <m/>
    <s v="Sales Sumatera -Kalimantan Region Team"/>
    <s v="OnlineMarketing/Corporate Negotiate/Patnership Contract"/>
    <x v="30"/>
  </r>
  <r>
    <s v="SO0481"/>
    <s v="PS0032"/>
    <s v="ST0004"/>
    <d v="2021-05-15T00:00:00"/>
    <s v="Sulawesi, Maluku, North Maluku"/>
    <s v="CASH"/>
    <n v="37900278"/>
    <m/>
    <s v="Sales Region Sulawesi - Maluku Team"/>
    <s v="Corporate Negotiate/Patnership Contract"/>
    <x v="10"/>
  </r>
  <r>
    <s v="SO0482"/>
    <s v="PS0010"/>
    <s v="ST0001"/>
    <d v="2021-05-15T00:00:00"/>
    <s v="Jakarta"/>
    <s v="CASH"/>
    <n v="207233250"/>
    <s v="Partner Store canceled the order"/>
    <s v="Online Sales Team"/>
    <s v="OnlineMarketing"/>
    <x v="25"/>
  </r>
  <r>
    <s v="SO0483"/>
    <s v="PS0040"/>
    <s v="ST0003"/>
    <d v="2021-05-15T00:00:00"/>
    <s v="Sumatera &amp; Kalimantan"/>
    <s v="CREDIT"/>
    <n v="514956280"/>
    <m/>
    <s v="Sales Sumatera -Kalimantan Region Team"/>
    <s v="OnlineMarketing/Corporate Negotiate/Patnership Contract"/>
    <x v="0"/>
  </r>
  <r>
    <s v="SO0484"/>
    <s v="PS0043"/>
    <s v="ST0004"/>
    <d v="2021-05-16T00:00:00"/>
    <s v="Sulawesi, Maluku, North Maluku"/>
    <s v="CREDIT"/>
    <n v="418152000"/>
    <m/>
    <s v="Sales Region Sulawesi - Maluku Team"/>
    <s v="Corporate Negotiate/Patnership Contract"/>
    <x v="8"/>
  </r>
  <r>
    <s v="SO0485"/>
    <s v="PS0022"/>
    <s v="ST0004"/>
    <d v="2021-05-18T00:00:00"/>
    <s v="Sulawesi, Maluku, North Maluku"/>
    <s v="CREDIT"/>
    <n v="931519000"/>
    <m/>
    <s v="Sales Region Sulawesi - Maluku Team"/>
    <s v="Corporate Negotiate/Patnership Contract"/>
    <x v="23"/>
  </r>
  <r>
    <s v="SO0486"/>
    <s v="PS0036"/>
    <s v="ST0005"/>
    <d v="2021-05-18T00:00:00"/>
    <s v="Bali, East &amp; West Nusa Tenggara"/>
    <s v="CREDIT"/>
    <n v="489839920"/>
    <m/>
    <s v="Sales Region Bali - Nusa Tenggara Team"/>
    <s v="Corporate Negotiate/Patnership Contract"/>
    <x v="28"/>
  </r>
  <r>
    <s v="SO0487"/>
    <s v="PS0030"/>
    <s v="ST0004"/>
    <d v="2021-05-18T00:00:00"/>
    <s v="Sulawesi, Maluku, North Maluku"/>
    <s v="CREDIT"/>
    <n v="989382700"/>
    <m/>
    <s v="Sales Region Sulawesi - Maluku Team"/>
    <s v="Corporate Negotiate/Patnership Contract"/>
    <x v="29"/>
  </r>
  <r>
    <s v="SO0488"/>
    <s v="PS0041"/>
    <s v="ST0001"/>
    <d v="2021-05-20T00:00:00"/>
    <s v="Jakarta"/>
    <s v="CASH"/>
    <n v="45683380"/>
    <m/>
    <s v="Online Sales Team"/>
    <s v="OnlineMarketing"/>
    <x v="40"/>
  </r>
  <r>
    <s v="SO0489"/>
    <s v="PS0038"/>
    <s v="ST0004"/>
    <d v="2021-05-20T00:00:00"/>
    <s v="Sulawesi, Maluku, North Maluku"/>
    <s v="CREDIT"/>
    <n v="318096900"/>
    <m/>
    <s v="Sales Region Sulawesi - Maluku Team"/>
    <s v="Corporate Negotiate/Patnership Contract"/>
    <x v="34"/>
  </r>
  <r>
    <s v="SO0490"/>
    <s v="PS0029"/>
    <s v="ST0004"/>
    <d v="2021-05-21T00:00:00"/>
    <s v="Sulawesi, Maluku, North Maluku"/>
    <s v="CASH"/>
    <n v="61893770"/>
    <m/>
    <s v="Sales Region Sulawesi - Maluku Team"/>
    <s v="Corporate Negotiate/Patnership Contract"/>
    <x v="31"/>
  </r>
  <r>
    <s v="SO0491"/>
    <s v="PS0024"/>
    <s v="ST0001"/>
    <d v="2021-05-22T00:00:00"/>
    <s v="Jakarta"/>
    <s v="CASH"/>
    <n v="22409310"/>
    <m/>
    <s v="Online Sales Team"/>
    <s v="OnlineMarketing"/>
    <x v="2"/>
  </r>
  <r>
    <s v="SO0492"/>
    <s v="PS0025"/>
    <s v="ST0003"/>
    <d v="2021-05-22T00:00:00"/>
    <s v="Sumatera &amp; Kalimantan"/>
    <s v="CASH"/>
    <n v="47837520"/>
    <m/>
    <s v="Sales Sumatera -Kalimantan Region Team"/>
    <s v="OnlineMarketing/Corporate Negotiate/Patnership Contract"/>
    <x v="41"/>
  </r>
  <r>
    <s v="SO0493"/>
    <s v="PS0004"/>
    <s v="ST0001"/>
    <d v="2021-05-23T00:00:00"/>
    <s v="Jakarta"/>
    <s v="CREDIT"/>
    <n v="1275220310"/>
    <m/>
    <s v="Online Sales Team"/>
    <s v="OnlineMarketing"/>
    <x v="37"/>
  </r>
  <r>
    <s v="SO0494"/>
    <s v="PS0024"/>
    <s v="ST0001"/>
    <d v="2021-05-23T00:00:00"/>
    <s v="Jakarta"/>
    <s v="CREDIT"/>
    <n v="297241230"/>
    <m/>
    <s v="Online Sales Team"/>
    <s v="OnlineMarketing"/>
    <x v="2"/>
  </r>
  <r>
    <s v="SO0495"/>
    <s v="PS0012"/>
    <s v="ST0003"/>
    <d v="2021-05-24T00:00:00"/>
    <s v="Sumatera &amp; Kalimantan"/>
    <s v="CASH"/>
    <n v="230497844"/>
    <m/>
    <s v="Sales Sumatera -Kalimantan Region Team"/>
    <s v="OnlineMarketing/Corporate Negotiate/Patnership Contract"/>
    <x v="4"/>
  </r>
  <r>
    <s v="SO0496"/>
    <s v="PS0016"/>
    <s v="ST0003"/>
    <d v="2021-05-25T00:00:00"/>
    <s v="Sumatera &amp; Kalimantan"/>
    <s v="CASH"/>
    <n v="97150260"/>
    <m/>
    <s v="Sales Sumatera -Kalimantan Region Team"/>
    <s v="OnlineMarketing/Corporate Negotiate/Patnership Contract"/>
    <x v="48"/>
  </r>
  <r>
    <s v="SO0497"/>
    <s v="PS0049"/>
    <s v="ST0004"/>
    <d v="2021-05-25T00:00:00"/>
    <s v="Sulawesi, Maluku, North Maluku"/>
    <s v="CREDIT"/>
    <n v="420574990"/>
    <m/>
    <s v="Sales Region Sulawesi - Maluku Team"/>
    <s v="Corporate Negotiate/Patnership Contract"/>
    <x v="38"/>
  </r>
  <r>
    <s v="SO0498"/>
    <s v="PS0008"/>
    <s v="ST0004"/>
    <d v="2021-05-26T00:00:00"/>
    <s v="Sulawesi, Maluku, North Maluku"/>
    <s v="CASH"/>
    <n v="102523230"/>
    <m/>
    <s v="Sales Region Sulawesi - Maluku Team"/>
    <s v="Corporate Negotiate/Patnership Contract"/>
    <x v="12"/>
  </r>
  <r>
    <s v="SO0499"/>
    <s v="PS0014"/>
    <s v="ST0003"/>
    <d v="2021-05-26T00:00:00"/>
    <s v="Sumatera &amp; Kalimantan"/>
    <s v="CREDIT"/>
    <n v="288364480"/>
    <s v="Partner Store canceled the order"/>
    <s v="Sales Sumatera -Kalimantan Region Team"/>
    <s v="OnlineMarketing/Corporate Negotiate/Patnership Contract"/>
    <x v="11"/>
  </r>
  <r>
    <s v="SO0500"/>
    <s v="PS0044"/>
    <s v="ST0004"/>
    <d v="2021-05-29T00:00:00"/>
    <s v="Sulawesi, Maluku, North Maluku"/>
    <s v="CREDIT"/>
    <n v="891817920"/>
    <s v="transaction as agreed with the vendor"/>
    <s v="Sales Region Sulawesi - Maluku Team"/>
    <s v="Corporate Negotiate/Patnership Contract"/>
    <x v="33"/>
  </r>
  <r>
    <s v="SO0501"/>
    <s v="PS0033"/>
    <s v="ST0005"/>
    <d v="2021-05-30T00:00:00"/>
    <s v="Bali, East &amp; West Nusa Tenggara"/>
    <s v="CREDIT"/>
    <n v="335509160"/>
    <s v="The product is unavailable from the vendor or there has been a product replacement"/>
    <s v="Sales Region Bali - Nusa Tenggara Team"/>
    <s v="Corporate Negotiate/Patnership Contract"/>
    <x v="27"/>
  </r>
  <r>
    <s v="SO0502"/>
    <s v="PS0035"/>
    <s v="ST0004"/>
    <d v="2021-05-31T00:00:00"/>
    <s v="Sulawesi, Maluku, North Maluku"/>
    <s v="CREDIT"/>
    <n v="346080570"/>
    <m/>
    <s v="Sales Region Sulawesi - Maluku Team"/>
    <s v="Corporate Negotiate/Patnership Contract"/>
    <x v="21"/>
  </r>
  <r>
    <s v="SO0503"/>
    <s v="PS0003"/>
    <s v="ST0003"/>
    <d v="2021-06-03T00:00:00"/>
    <s v="Sumatera &amp; Kalimantan"/>
    <s v="CASH"/>
    <n v="23400000"/>
    <m/>
    <s v="Sales Sumatera -Kalimantan Region Team"/>
    <s v="OnlineMarketing/Corporate Negotiate/Patnership Contract"/>
    <x v="7"/>
  </r>
  <r>
    <s v="SO0504"/>
    <s v="PS0020"/>
    <s v="ST0004"/>
    <d v="2021-06-05T00:00:00"/>
    <s v="Sulawesi, Maluku, North Maluku"/>
    <s v="CASH"/>
    <n v="99902170"/>
    <m/>
    <s v="Sales Region Sulawesi - Maluku Team"/>
    <s v="Corporate Negotiate/Patnership Contract"/>
    <x v="15"/>
  </r>
  <r>
    <s v="SO0505"/>
    <s v="PS0011"/>
    <s v="ST0002"/>
    <d v="2021-06-07T00:00:00"/>
    <s v="Java"/>
    <s v="CREDIT"/>
    <n v="318117750"/>
    <m/>
    <s v="Sales Java Region Team"/>
    <s v="OnlineMarketing/Corporate Negotiate/Patnership Contract"/>
    <x v="45"/>
  </r>
  <r>
    <s v="SO0506"/>
    <s v="PS0020"/>
    <s v="ST0004"/>
    <d v="2021-06-07T00:00:00"/>
    <s v="Sulawesi, Maluku, North Maluku"/>
    <s v="CASH"/>
    <n v="1372400"/>
    <m/>
    <s v="Sales Region Sulawesi - Maluku Team"/>
    <s v="Corporate Negotiate/Patnership Contract"/>
    <x v="15"/>
  </r>
  <r>
    <s v="SO0507"/>
    <s v="PS0032"/>
    <s v="ST0004"/>
    <d v="2021-06-09T00:00:00"/>
    <s v="Sulawesi, Maluku, North Maluku"/>
    <s v="CREDIT"/>
    <n v="348734130"/>
    <m/>
    <s v="Sales Region Sulawesi - Maluku Team"/>
    <s v="Corporate Negotiate/Patnership Contract"/>
    <x v="10"/>
  </r>
  <r>
    <s v="SO0508"/>
    <s v="PS0008"/>
    <s v="ST0004"/>
    <d v="2021-06-11T00:00:00"/>
    <s v="Sulawesi, Maluku, North Maluku"/>
    <s v="CASH"/>
    <n v="12821000"/>
    <s v="Partner Store canceled the order"/>
    <s v="Sales Region Sulawesi - Maluku Team"/>
    <s v="Corporate Negotiate/Patnership Contract"/>
    <x v="12"/>
  </r>
  <r>
    <s v="SO0509"/>
    <s v="PS0026"/>
    <s v="ST0004"/>
    <d v="2021-06-11T00:00:00"/>
    <s v="Sulawesi, Maluku, North Maluku"/>
    <s v="CASH"/>
    <n v="59448680"/>
    <m/>
    <s v="Sales Region Sulawesi - Maluku Team"/>
    <s v="Corporate Negotiate/Patnership Contract"/>
    <x v="47"/>
  </r>
  <r>
    <s v="SO0510"/>
    <s v="PS0018"/>
    <s v="ST0002"/>
    <d v="2021-06-13T00:00:00"/>
    <s v="Java"/>
    <s v="CASH"/>
    <n v="35408520"/>
    <m/>
    <s v="Sales Java Region Team"/>
    <s v="OnlineMarketing/Corporate Negotiate/Patnership Contract"/>
    <x v="17"/>
  </r>
  <r>
    <s v="SO0511"/>
    <s v="PS0039"/>
    <s v="ST0003"/>
    <d v="2021-06-14T00:00:00"/>
    <s v="Sumatera &amp; Kalimantan"/>
    <s v="CREDIT"/>
    <n v="424647510"/>
    <m/>
    <s v="Sales Sumatera -Kalimantan Region Team"/>
    <s v="OnlineMarketing/Corporate Negotiate/Patnership Contract"/>
    <x v="14"/>
  </r>
  <r>
    <s v="SO0512"/>
    <s v="PS0005"/>
    <s v="ST0004"/>
    <d v="2021-06-17T00:00:00"/>
    <s v="Sulawesi, Maluku, North Maluku"/>
    <s v="CREDIT"/>
    <n v="343989890"/>
    <m/>
    <s v="Sales Region Sulawesi - Maluku Team"/>
    <s v="Corporate Negotiate/Patnership Contract"/>
    <x v="46"/>
  </r>
  <r>
    <s v="SO0513"/>
    <s v="PS0010"/>
    <s v="ST0001"/>
    <d v="2021-06-17T00:00:00"/>
    <s v="Jakarta"/>
    <s v="CASH"/>
    <n v="185828700"/>
    <s v="The product is unavailable from the vendor or there has been a product replacement"/>
    <s v="Online Sales Team"/>
    <s v="OnlineMarketing"/>
    <x v="25"/>
  </r>
  <r>
    <s v="SO0514"/>
    <s v="PS0041"/>
    <s v="ST0001"/>
    <d v="2021-06-18T00:00:00"/>
    <s v="Jakarta"/>
    <s v="CREDIT"/>
    <n v="797598330"/>
    <m/>
    <s v="Online Sales Team"/>
    <s v="OnlineMarketing"/>
    <x v="40"/>
  </r>
  <r>
    <s v="SO0515"/>
    <s v="PS0035"/>
    <s v="ST0004"/>
    <d v="2021-06-18T00:00:00"/>
    <s v="Sulawesi, Maluku, North Maluku"/>
    <s v="CREDIT"/>
    <n v="446565983"/>
    <m/>
    <s v="Sales Region Sulawesi - Maluku Team"/>
    <s v="Corporate Negotiate/Patnership Contract"/>
    <x v="21"/>
  </r>
  <r>
    <s v="SO0516"/>
    <s v="PS0020"/>
    <s v="ST0004"/>
    <d v="2021-06-19T00:00:00"/>
    <s v="Sulawesi, Maluku, North Maluku"/>
    <s v="CASH"/>
    <n v="33075522"/>
    <m/>
    <s v="Sales Region Sulawesi - Maluku Team"/>
    <s v="Corporate Negotiate/Patnership Contract"/>
    <x v="15"/>
  </r>
  <r>
    <s v="SO0517"/>
    <s v="PS0017"/>
    <s v="ST0001"/>
    <d v="2021-06-20T00:00:00"/>
    <s v="Jakarta"/>
    <s v="CASH"/>
    <n v="34433840"/>
    <m/>
    <s v="Online Sales Team"/>
    <s v="OnlineMarketing"/>
    <x v="49"/>
  </r>
  <r>
    <s v="SO0518"/>
    <s v="PS0039"/>
    <s v="ST0003"/>
    <d v="2021-06-20T00:00:00"/>
    <s v="Sumatera &amp; Kalimantan"/>
    <s v="CREDIT"/>
    <n v="340093950"/>
    <m/>
    <s v="Sales Sumatera -Kalimantan Region Team"/>
    <s v="OnlineMarketing/Corporate Negotiate/Patnership Contract"/>
    <x v="14"/>
  </r>
  <r>
    <s v="SO0519"/>
    <s v="PS0036"/>
    <s v="ST0005"/>
    <d v="2021-06-20T00:00:00"/>
    <s v="Bali, East &amp; West Nusa Tenggara"/>
    <s v="CREDIT"/>
    <n v="256545630"/>
    <m/>
    <s v="Sales Region Bali - Nusa Tenggara Team"/>
    <s v="Corporate Negotiate/Patnership Contract"/>
    <x v="28"/>
  </r>
  <r>
    <s v="SO0520"/>
    <s v="PS0038"/>
    <s v="ST0004"/>
    <d v="2021-06-21T00:00:00"/>
    <s v="Sulawesi, Maluku, North Maluku"/>
    <s v="CASH"/>
    <n v="140114040"/>
    <s v="The product is unavailable from the vendor or there has been a product replacement"/>
    <s v="Sales Region Sulawesi - Maluku Team"/>
    <s v="Corporate Negotiate/Patnership Contract"/>
    <x v="34"/>
  </r>
  <r>
    <s v="SO0521"/>
    <s v="PS0048"/>
    <s v="ST0003"/>
    <d v="2021-06-22T00:00:00"/>
    <s v="Sumatera &amp; Kalimantan"/>
    <s v="CASH"/>
    <n v="41880969"/>
    <m/>
    <s v="Sales Sumatera -Kalimantan Region Team"/>
    <s v="OnlineMarketing/Corporate Negotiate/Patnership Contract"/>
    <x v="3"/>
  </r>
  <r>
    <s v="SO0522"/>
    <s v="PS0033"/>
    <s v="ST0005"/>
    <d v="2021-06-24T00:00:00"/>
    <s v="Bali, East &amp; West Nusa Tenggara"/>
    <s v="CREDIT"/>
    <n v="576713370"/>
    <m/>
    <s v="Sales Region Bali - Nusa Tenggara Team"/>
    <s v="Corporate Negotiate/Patnership Contract"/>
    <x v="27"/>
  </r>
  <r>
    <s v="SO0523"/>
    <s v="PS0035"/>
    <s v="ST0004"/>
    <d v="2021-06-24T00:00:00"/>
    <s v="Sulawesi, Maluku, North Maluku"/>
    <s v="CREDIT"/>
    <n v="561398400"/>
    <m/>
    <s v="Sales Region Sulawesi - Maluku Team"/>
    <s v="Corporate Negotiate/Patnership Contract"/>
    <x v="21"/>
  </r>
  <r>
    <s v="SO0524"/>
    <s v="PS0003"/>
    <s v="ST0003"/>
    <d v="2021-06-25T00:00:00"/>
    <s v="Sumatera &amp; Kalimantan"/>
    <s v="CREDIT"/>
    <n v="981564100"/>
    <m/>
    <s v="Sales Sumatera -Kalimantan Region Team"/>
    <s v="OnlineMarketing/Corporate Negotiate/Patnership Contract"/>
    <x v="7"/>
  </r>
  <r>
    <s v="SO0525"/>
    <s v="PS0040"/>
    <s v="ST0003"/>
    <d v="2021-06-26T00:00:00"/>
    <s v="Sumatera &amp; Kalimantan"/>
    <s v="CREDIT"/>
    <n v="574852020"/>
    <m/>
    <s v="Sales Sumatera -Kalimantan Region Team"/>
    <s v="OnlineMarketing/Corporate Negotiate/Patnership Contract"/>
    <x v="0"/>
  </r>
  <r>
    <s v="SO0526"/>
    <s v="PS0007"/>
    <s v="ST0001"/>
    <d v="2021-06-28T00:00:00"/>
    <s v="Jakarta"/>
    <s v="CREDIT"/>
    <n v="320171360"/>
    <m/>
    <s v="Online Sales Team"/>
    <s v="OnlineMarketing"/>
    <x v="24"/>
  </r>
  <r>
    <s v="SO0527"/>
    <s v="PS0033"/>
    <s v="ST0005"/>
    <d v="2021-06-28T00:00:00"/>
    <s v="Bali, East &amp; West Nusa Tenggara"/>
    <s v="CASH"/>
    <n v="146022870"/>
    <m/>
    <s v="Sales Region Bali - Nusa Tenggara Team"/>
    <s v="Corporate Negotiate/Patnership Contract"/>
    <x v="27"/>
  </r>
  <r>
    <s v="SO0528"/>
    <s v="PS0041"/>
    <s v="ST0001"/>
    <d v="2021-06-29T00:00:00"/>
    <s v="Jakarta"/>
    <s v="CASH"/>
    <n v="242990250"/>
    <m/>
    <s v="Online Sales Team"/>
    <s v="OnlineMarketing"/>
    <x v="40"/>
  </r>
  <r>
    <s v="SO0529"/>
    <s v="PS0009"/>
    <s v="ST0003"/>
    <d v="2021-06-30T00:00:00"/>
    <s v="Sumatera &amp; Kalimantan"/>
    <s v="CASH"/>
    <n v="31297500"/>
    <m/>
    <s v="Sales Sumatera -Kalimantan Region Team"/>
    <s v="OnlineMarketing/Corporate Negotiate/Patnership Contract"/>
    <x v="44"/>
  </r>
  <r>
    <s v="SO0530"/>
    <s v="PS0002"/>
    <s v="ST0002"/>
    <d v="2021-07-01T00:00:00"/>
    <s v="Java"/>
    <s v="CREDIT"/>
    <n v="597542290"/>
    <m/>
    <s v="Sales Java Region Team"/>
    <s v="OnlineMarketing/Corporate Negotiate/Patnership Contract"/>
    <x v="32"/>
  </r>
  <r>
    <s v="SO0531"/>
    <s v="PS0027"/>
    <s v="ST0004"/>
    <d v="2021-07-03T00:00:00"/>
    <s v="Sulawesi, Maluku, North Maluku"/>
    <s v="CREDIT"/>
    <n v="309955260"/>
    <m/>
    <s v="Sales Region Sulawesi - Maluku Team"/>
    <s v="Corporate Negotiate/Patnership Contract"/>
    <x v="39"/>
  </r>
  <r>
    <s v="SO0532"/>
    <s v="PS0009"/>
    <s v="ST0003"/>
    <d v="2021-07-04T00:00:00"/>
    <s v="Sumatera &amp; Kalimantan"/>
    <s v="CASH"/>
    <n v="189428740"/>
    <s v="The product is unavailable from the vendor or there has been a product replacement"/>
    <s v="Sales Sumatera -Kalimantan Region Team"/>
    <s v="OnlineMarketing/Corporate Negotiate/Patnership Contract"/>
    <x v="44"/>
  </r>
  <r>
    <s v="SO0533"/>
    <s v="PS0035"/>
    <s v="ST0004"/>
    <d v="2021-07-05T00:00:00"/>
    <s v="Sulawesi, Maluku, North Maluku"/>
    <s v="CASH"/>
    <n v="82668250"/>
    <m/>
    <s v="Sales Region Sulawesi - Maluku Team"/>
    <s v="Corporate Negotiate/Patnership Contract"/>
    <x v="21"/>
  </r>
  <r>
    <s v="SO0534"/>
    <s v="PS0016"/>
    <s v="ST0003"/>
    <d v="2021-07-05T00:00:00"/>
    <s v="Sumatera &amp; Kalimantan"/>
    <s v="CASH"/>
    <n v="27198960"/>
    <m/>
    <s v="Sales Sumatera -Kalimantan Region Team"/>
    <s v="OnlineMarketing/Corporate Negotiate/Patnership Contract"/>
    <x v="48"/>
  </r>
  <r>
    <s v="SO0535"/>
    <s v="PS0008"/>
    <s v="ST0004"/>
    <d v="2021-07-05T00:00:00"/>
    <s v="Sulawesi, Maluku, North Maluku"/>
    <s v="CASH"/>
    <n v="207230000"/>
    <m/>
    <s v="Sales Region Sulawesi - Maluku Team"/>
    <s v="Corporate Negotiate/Patnership Contract"/>
    <x v="12"/>
  </r>
  <r>
    <s v="SO0536"/>
    <s v="PS0008"/>
    <s v="ST0004"/>
    <d v="2021-07-06T00:00:00"/>
    <s v="Sulawesi, Maluku, North Maluku"/>
    <s v="CREDIT"/>
    <n v="455817130"/>
    <m/>
    <s v="Sales Region Sulawesi - Maluku Team"/>
    <s v="Corporate Negotiate/Patnership Contract"/>
    <x v="12"/>
  </r>
  <r>
    <s v="SO0537"/>
    <s v="PS0040"/>
    <s v="ST0003"/>
    <d v="2021-07-08T00:00:00"/>
    <s v="Sumatera &amp; Kalimantan"/>
    <s v="CASH"/>
    <n v="70308230"/>
    <m/>
    <s v="Sales Sumatera -Kalimantan Region Team"/>
    <s v="OnlineMarketing/Corporate Negotiate/Patnership Contract"/>
    <x v="0"/>
  </r>
  <r>
    <s v="SO0538"/>
    <s v="PS0013"/>
    <s v="ST0001"/>
    <d v="2021-07-09T00:00:00"/>
    <s v="Jakarta"/>
    <s v="CASH"/>
    <n v="24569074"/>
    <m/>
    <s v="Online Sales Team"/>
    <s v="OnlineMarketing"/>
    <x v="13"/>
  </r>
  <r>
    <s v="SO0539"/>
    <s v="PS0035"/>
    <s v="ST0004"/>
    <d v="2021-07-10T00:00:00"/>
    <s v="Sulawesi, Maluku, North Maluku"/>
    <s v="CASH"/>
    <n v="36039010"/>
    <s v="The transaction agreement has undergone changes"/>
    <s v="Sales Region Sulawesi - Maluku Team"/>
    <s v="Corporate Negotiate/Patnership Contract"/>
    <x v="21"/>
  </r>
  <r>
    <s v="SO0540"/>
    <s v="PS0043"/>
    <s v="ST0004"/>
    <d v="2021-07-10T00:00:00"/>
    <s v="Sulawesi, Maluku, North Maluku"/>
    <s v="CREDIT"/>
    <n v="319158560"/>
    <m/>
    <s v="Sales Region Sulawesi - Maluku Team"/>
    <s v="Corporate Negotiate/Patnership Contract"/>
    <x v="8"/>
  </r>
  <r>
    <s v="SO0541"/>
    <s v="PS0022"/>
    <s v="ST0004"/>
    <d v="2021-07-15T00:00:00"/>
    <s v="Sulawesi, Maluku, North Maluku"/>
    <s v="CREDIT"/>
    <n v="692599490"/>
    <m/>
    <s v="Sales Region Sulawesi - Maluku Team"/>
    <s v="Corporate Negotiate/Patnership Contract"/>
    <x v="23"/>
  </r>
  <r>
    <s v="SO0542"/>
    <s v="PS0031"/>
    <s v="ST0002"/>
    <d v="2021-07-17T00:00:00"/>
    <s v="Java"/>
    <s v="CREDIT"/>
    <n v="989487270"/>
    <m/>
    <s v="Sales Java Region Team"/>
    <s v="OnlineMarketing/Corporate Negotiate/Patnership Contract"/>
    <x v="42"/>
  </r>
  <r>
    <s v="SO0543"/>
    <s v="PS0047"/>
    <s v="ST0001"/>
    <d v="2021-07-17T00:00:00"/>
    <s v="Jakarta"/>
    <s v="CASH"/>
    <n v="121244770"/>
    <m/>
    <s v="Online Sales Team"/>
    <s v="OnlineMarketing"/>
    <x v="20"/>
  </r>
  <r>
    <s v="SO0544"/>
    <s v="PS0044"/>
    <s v="ST0004"/>
    <d v="2021-07-19T00:00:00"/>
    <s v="Sulawesi, Maluku, North Maluku"/>
    <s v="CREDIT"/>
    <n v="338781560"/>
    <m/>
    <s v="Sales Region Sulawesi - Maluku Team"/>
    <s v="Corporate Negotiate/Patnership Contract"/>
    <x v="33"/>
  </r>
  <r>
    <s v="SO0545"/>
    <s v="PS0023"/>
    <s v="ST0003"/>
    <d v="2021-07-19T00:00:00"/>
    <s v="Sumatera &amp; Kalimantan"/>
    <s v="CASH"/>
    <n v="160186460"/>
    <m/>
    <s v="Sales Sumatera -Kalimantan Region Team"/>
    <s v="OnlineMarketing/Corporate Negotiate/Patnership Contract"/>
    <x v="30"/>
  </r>
  <r>
    <s v="SO0546"/>
    <s v="PS0032"/>
    <s v="ST0004"/>
    <d v="2021-07-20T00:00:00"/>
    <s v="Sulawesi, Maluku, North Maluku"/>
    <s v="CASH"/>
    <n v="100156980"/>
    <m/>
    <s v="Sales Region Sulawesi - Maluku Team"/>
    <s v="Corporate Negotiate/Patnership Contract"/>
    <x v="10"/>
  </r>
  <r>
    <s v="SO0547"/>
    <s v="PS0034"/>
    <s v="ST0001"/>
    <d v="2021-07-22T00:00:00"/>
    <s v="Jakarta"/>
    <s v="CASH"/>
    <n v="27202850"/>
    <s v="The transaction agreement has undergone changes"/>
    <s v="Online Sales Team"/>
    <s v="OnlineMarketing"/>
    <x v="18"/>
  </r>
  <r>
    <s v="SO0548"/>
    <s v="PS0039"/>
    <s v="ST0003"/>
    <d v="2021-07-25T00:00:00"/>
    <s v="Sumatera &amp; Kalimantan"/>
    <s v="CREDIT"/>
    <n v="495578300"/>
    <m/>
    <s v="Sales Sumatera -Kalimantan Region Team"/>
    <s v="OnlineMarketing/Corporate Negotiate/Patnership Contract"/>
    <x v="14"/>
  </r>
  <r>
    <s v="SO0549"/>
    <s v="PS0027"/>
    <s v="ST0004"/>
    <d v="2021-07-25T00:00:00"/>
    <s v="Sulawesi, Maluku, North Maluku"/>
    <s v="CASH"/>
    <n v="174592080"/>
    <m/>
    <s v="Sales Region Sulawesi - Maluku Team"/>
    <s v="Corporate Negotiate/Patnership Contract"/>
    <x v="39"/>
  </r>
  <r>
    <s v="SO0550"/>
    <s v="PS0002"/>
    <s v="ST0002"/>
    <d v="2021-07-27T00:00:00"/>
    <s v="Java"/>
    <s v="CASH"/>
    <n v="138945100"/>
    <m/>
    <s v="Sales Java Region Team"/>
    <s v="OnlineMarketing/Corporate Negotiate/Patnership Contract"/>
    <x v="32"/>
  </r>
  <r>
    <s v="SO0551"/>
    <s v="PS0016"/>
    <s v="ST0003"/>
    <d v="2021-07-27T00:00:00"/>
    <s v="Sumatera &amp; Kalimantan"/>
    <s v="CASH"/>
    <n v="31479270"/>
    <m/>
    <s v="Sales Sumatera -Kalimantan Region Team"/>
    <s v="OnlineMarketing/Corporate Negotiate/Patnership Contract"/>
    <x v="48"/>
  </r>
  <r>
    <s v="SO0552"/>
    <s v="PS0029"/>
    <s v="ST0004"/>
    <d v="2021-07-27T00:00:00"/>
    <s v="Sulawesi, Maluku, North Maluku"/>
    <s v="CREDIT"/>
    <n v="312272180"/>
    <s v="The transaction agreement has undergone changes"/>
    <s v="Sales Region Sulawesi - Maluku Team"/>
    <s v="Corporate Negotiate/Patnership Contract"/>
    <x v="31"/>
  </r>
  <r>
    <s v="SO0553"/>
    <s v="PS0034"/>
    <s v="ST0001"/>
    <d v="2021-07-29T00:00:00"/>
    <s v="Jakarta"/>
    <s v="CASH"/>
    <n v="10261610"/>
    <m/>
    <s v="Online Sales Team"/>
    <s v="OnlineMarketing"/>
    <x v="18"/>
  </r>
  <r>
    <s v="SO0554"/>
    <s v="PS0034"/>
    <s v="ST0001"/>
    <d v="2021-07-29T00:00:00"/>
    <s v="Jakarta"/>
    <s v="CASH"/>
    <n v="37977030"/>
    <m/>
    <s v="Online Sales Team"/>
    <s v="OnlineMarketing"/>
    <x v="18"/>
  </r>
  <r>
    <s v="SO0555"/>
    <s v="PS0007"/>
    <s v="ST0001"/>
    <d v="2021-07-30T00:00:00"/>
    <s v="Jakarta"/>
    <s v="CREDIT"/>
    <n v="323808100"/>
    <m/>
    <s v="Online Sales Team"/>
    <s v="OnlineMarketing"/>
    <x v="24"/>
  </r>
  <r>
    <s v="SO0556"/>
    <s v="PS0046"/>
    <s v="ST0003"/>
    <d v="2021-07-30T00:00:00"/>
    <s v="Sumatera &amp; Kalimantan"/>
    <s v="CASH"/>
    <n v="215517950"/>
    <m/>
    <s v="Sales Sumatera -Kalimantan Region Team"/>
    <s v="OnlineMarketing/Corporate Negotiate/Patnership Contract"/>
    <x v="1"/>
  </r>
  <r>
    <s v="SO0557"/>
    <s v="PS0045"/>
    <s v="ST0005"/>
    <d v="2021-08-02T00:00:00"/>
    <s v="Bali, East &amp; West Nusa Tenggara"/>
    <s v="CASH"/>
    <n v="79064950"/>
    <m/>
    <s v="Sales Region Bali - Nusa Tenggara Team"/>
    <s v="Corporate Negotiate/Patnership Contract"/>
    <x v="5"/>
  </r>
  <r>
    <s v="SO0558"/>
    <s v="PS0029"/>
    <s v="ST0004"/>
    <d v="2021-08-02T00:00:00"/>
    <s v="Sulawesi, Maluku, North Maluku"/>
    <s v="CASH"/>
    <n v="38832924"/>
    <m/>
    <s v="Sales Region Sulawesi - Maluku Team"/>
    <s v="Corporate Negotiate/Patnership Contract"/>
    <x v="31"/>
  </r>
  <r>
    <s v="SO0559"/>
    <s v="PS0024"/>
    <s v="ST0001"/>
    <d v="2021-08-02T00:00:00"/>
    <s v="Jakarta"/>
    <s v="CASH"/>
    <n v="36748380"/>
    <m/>
    <s v="Online Sales Team"/>
    <s v="OnlineMarketing"/>
    <x v="2"/>
  </r>
  <r>
    <s v="SO0560"/>
    <s v="PS0025"/>
    <s v="ST0003"/>
    <d v="2021-08-04T00:00:00"/>
    <s v="Sumatera &amp; Kalimantan"/>
    <s v="CASH"/>
    <n v="125845600"/>
    <m/>
    <s v="Sales Sumatera -Kalimantan Region Team"/>
    <s v="OnlineMarketing/Corporate Negotiate/Patnership Contract"/>
    <x v="41"/>
  </r>
  <r>
    <s v="SO0561"/>
    <s v="PS0039"/>
    <s v="ST0003"/>
    <d v="2021-08-05T00:00:00"/>
    <s v="Sumatera &amp; Kalimantan"/>
    <s v="CASH"/>
    <n v="148364970"/>
    <m/>
    <s v="Sales Sumatera -Kalimantan Region Team"/>
    <s v="OnlineMarketing/Corporate Negotiate/Patnership Contract"/>
    <x v="14"/>
  </r>
  <r>
    <s v="SO0562"/>
    <s v="PS0050"/>
    <s v="ST0004"/>
    <d v="2021-08-05T00:00:00"/>
    <s v="Sulawesi, Maluku, North Maluku"/>
    <s v="CASH"/>
    <n v="50237520"/>
    <m/>
    <s v="Sales Region Sulawesi - Maluku Team"/>
    <s v="Corporate Negotiate/Patnership Contract"/>
    <x v="9"/>
  </r>
  <r>
    <s v="SO0563"/>
    <s v="PS0039"/>
    <s v="ST0003"/>
    <d v="2021-08-05T00:00:00"/>
    <s v="Sumatera &amp; Kalimantan"/>
    <s v="CREDIT"/>
    <n v="706752360"/>
    <s v="The transaction agreement has undergone changes"/>
    <s v="Sales Sumatera -Kalimantan Region Team"/>
    <s v="OnlineMarketing/Corporate Negotiate/Patnership Contract"/>
    <x v="14"/>
  </r>
  <r>
    <s v="SO0564"/>
    <s v="PS0031"/>
    <s v="ST0002"/>
    <d v="2021-08-05T00:00:00"/>
    <s v="Java"/>
    <s v="CREDIT"/>
    <n v="782646120"/>
    <s v="The transaction agreement has undergone changes"/>
    <s v="Sales Java Region Team"/>
    <s v="OnlineMarketing/Corporate Negotiate/Patnership Contract"/>
    <x v="42"/>
  </r>
  <r>
    <s v="SO0565"/>
    <s v="PS0043"/>
    <s v="ST0004"/>
    <d v="2021-08-06T00:00:00"/>
    <s v="Sulawesi, Maluku, North Maluku"/>
    <s v="CREDIT"/>
    <n v="298741830"/>
    <m/>
    <s v="Sales Region Sulawesi - Maluku Team"/>
    <s v="Corporate Negotiate/Patnership Contract"/>
    <x v="8"/>
  </r>
  <r>
    <s v="SO0566"/>
    <s v="PS0034"/>
    <s v="ST0001"/>
    <d v="2021-08-07T00:00:00"/>
    <s v="Jakarta"/>
    <s v="CASH"/>
    <n v="45604410"/>
    <m/>
    <s v="Online Sales Team"/>
    <s v="OnlineMarketing"/>
    <x v="18"/>
  </r>
  <r>
    <s v="SO0567"/>
    <s v="PS0004"/>
    <s v="ST0001"/>
    <d v="2021-08-07T00:00:00"/>
    <s v="Jakarta"/>
    <s v="CREDIT"/>
    <n v="769614390"/>
    <m/>
    <s v="Online Sales Team"/>
    <s v="OnlineMarketing"/>
    <x v="37"/>
  </r>
  <r>
    <s v="SO0568"/>
    <s v="PS0018"/>
    <s v="ST0002"/>
    <d v="2021-08-07T00:00:00"/>
    <s v="Java"/>
    <s v="CASH"/>
    <n v="28001340"/>
    <s v="The transaction agreement has undergone changes"/>
    <s v="Sales Java Region Team"/>
    <s v="OnlineMarketing/Corporate Negotiate/Patnership Contract"/>
    <x v="17"/>
  </r>
  <r>
    <s v="SO0569"/>
    <s v="PS0033"/>
    <s v="ST0005"/>
    <d v="2021-08-09T00:00:00"/>
    <s v="Bali, East &amp; West Nusa Tenggara"/>
    <s v="CASH"/>
    <n v="71586250"/>
    <m/>
    <s v="Sales Region Bali - Nusa Tenggara Team"/>
    <s v="Corporate Negotiate/Patnership Contract"/>
    <x v="27"/>
  </r>
  <r>
    <s v="SO0570"/>
    <s v="PS0034"/>
    <s v="ST0001"/>
    <d v="2021-08-10T00:00:00"/>
    <s v="Jakarta"/>
    <s v="CREDIT"/>
    <n v="766102390"/>
    <m/>
    <s v="Online Sales Team"/>
    <s v="OnlineMarketing"/>
    <x v="18"/>
  </r>
  <r>
    <s v="SO0571"/>
    <s v="PS0022"/>
    <s v="ST0004"/>
    <d v="2021-08-10T00:00:00"/>
    <s v="Sulawesi, Maluku, North Maluku"/>
    <s v="CREDIT"/>
    <n v="237471230"/>
    <m/>
    <s v="Sales Region Sulawesi - Maluku Team"/>
    <s v="Corporate Negotiate/Patnership Contract"/>
    <x v="23"/>
  </r>
  <r>
    <s v="SO0572"/>
    <s v="PS0032"/>
    <s v="ST0004"/>
    <d v="2021-08-11T00:00:00"/>
    <s v="Sulawesi, Maluku, North Maluku"/>
    <s v="CASH"/>
    <n v="28464870"/>
    <m/>
    <s v="Sales Region Sulawesi - Maluku Team"/>
    <s v="Corporate Negotiate/Patnership Contract"/>
    <x v="10"/>
  </r>
  <r>
    <s v="SO0573"/>
    <s v="PS0012"/>
    <s v="ST0003"/>
    <d v="2021-08-11T00:00:00"/>
    <s v="Sumatera &amp; Kalimantan"/>
    <s v="CREDIT"/>
    <n v="584621160"/>
    <m/>
    <s v="Sales Sumatera -Kalimantan Region Team"/>
    <s v="OnlineMarketing/Corporate Negotiate/Patnership Contract"/>
    <x v="4"/>
  </r>
  <r>
    <s v="SO0574"/>
    <s v="PS0041"/>
    <s v="ST0001"/>
    <d v="2021-08-12T00:00:00"/>
    <s v="Jakarta"/>
    <s v="CREDIT"/>
    <n v="322981730"/>
    <s v="The product is unavailable from the vendor or there has been a product replacement"/>
    <s v="Online Sales Team"/>
    <s v="OnlineMarketing"/>
    <x v="40"/>
  </r>
  <r>
    <s v="SO0575"/>
    <s v="PS0037"/>
    <s v="ST0002"/>
    <d v="2021-08-13T00:00:00"/>
    <s v="Java"/>
    <s v="CASH"/>
    <n v="73200000"/>
    <m/>
    <s v="Sales Java Region Team"/>
    <s v="OnlineMarketing/Corporate Negotiate/Patnership Contract"/>
    <x v="6"/>
  </r>
  <r>
    <s v="SO0576"/>
    <s v="PS0026"/>
    <s v="ST0004"/>
    <d v="2021-08-16T00:00:00"/>
    <s v="Sulawesi, Maluku, North Maluku"/>
    <s v="CASH"/>
    <n v="66637450"/>
    <m/>
    <s v="Sales Region Sulawesi - Maluku Team"/>
    <s v="Corporate Negotiate/Patnership Contract"/>
    <x v="47"/>
  </r>
  <r>
    <s v="SO0577"/>
    <s v="PS0044"/>
    <s v="ST0004"/>
    <d v="2021-08-18T00:00:00"/>
    <s v="Sulawesi, Maluku, North Maluku"/>
    <s v="CREDIT"/>
    <n v="643499940"/>
    <m/>
    <s v="Sales Region Sulawesi - Maluku Team"/>
    <s v="Corporate Negotiate/Patnership Contract"/>
    <x v="33"/>
  </r>
  <r>
    <s v="SO0578"/>
    <s v="PS0012"/>
    <s v="ST0003"/>
    <d v="2021-08-19T00:00:00"/>
    <s v="Sumatera &amp; Kalimantan"/>
    <s v="CREDIT"/>
    <n v="381646662"/>
    <m/>
    <s v="Sales Sumatera -Kalimantan Region Team"/>
    <s v="OnlineMarketing/Corporate Negotiate/Patnership Contract"/>
    <x v="4"/>
  </r>
  <r>
    <s v="SO0579"/>
    <s v="PS0046"/>
    <s v="ST0003"/>
    <d v="2021-08-20T00:00:00"/>
    <s v="Sumatera &amp; Kalimantan"/>
    <s v="CREDIT"/>
    <n v="436417610"/>
    <s v="The product is unavailable from the vendor or there has been a product replacement"/>
    <s v="Sales Sumatera -Kalimantan Region Team"/>
    <s v="OnlineMarketing/Corporate Negotiate/Patnership Contract"/>
    <x v="1"/>
  </r>
  <r>
    <s v="SO0580"/>
    <s v="PS0020"/>
    <s v="ST0004"/>
    <d v="2021-08-21T00:00:00"/>
    <s v="Sulawesi, Maluku, North Maluku"/>
    <s v="CASH"/>
    <n v="12236940"/>
    <m/>
    <s v="Sales Region Sulawesi - Maluku Team"/>
    <s v="Corporate Negotiate/Patnership Contract"/>
    <x v="15"/>
  </r>
  <r>
    <s v="SO0581"/>
    <s v="PS0041"/>
    <s v="ST0001"/>
    <d v="2021-08-21T00:00:00"/>
    <s v="Jakarta"/>
    <s v="CASH"/>
    <n v="32556153"/>
    <m/>
    <s v="Online Sales Team"/>
    <s v="OnlineMarketing"/>
    <x v="40"/>
  </r>
  <r>
    <s v="SO0582"/>
    <s v="PS0021"/>
    <s v="ST0001"/>
    <d v="2021-08-24T00:00:00"/>
    <s v="Jakarta"/>
    <s v="CASH"/>
    <n v="223239010"/>
    <m/>
    <s v="Online Sales Team"/>
    <s v="OnlineMarketing"/>
    <x v="19"/>
  </r>
  <r>
    <s v="SO0583"/>
    <s v="PS0037"/>
    <s v="ST0002"/>
    <d v="2021-08-24T00:00:00"/>
    <s v="Java"/>
    <s v="CASH"/>
    <n v="31888080.000000004"/>
    <m/>
    <s v="Sales Java Region Team"/>
    <s v="OnlineMarketing/Corporate Negotiate/Patnership Contract"/>
    <x v="6"/>
  </r>
  <r>
    <s v="SO0584"/>
    <s v="PS0037"/>
    <s v="ST0002"/>
    <d v="2021-08-24T00:00:00"/>
    <s v="Java"/>
    <s v="CASH"/>
    <n v="12786150"/>
    <m/>
    <s v="Sales Java Region Team"/>
    <s v="OnlineMarketing/Corporate Negotiate/Patnership Contract"/>
    <x v="6"/>
  </r>
  <r>
    <s v="SO0585"/>
    <s v="PS0028"/>
    <s v="ST0005"/>
    <d v="2021-08-26T00:00:00"/>
    <s v="Bali, East &amp; West Nusa Tenggara"/>
    <s v="CASH"/>
    <n v="119694800"/>
    <m/>
    <s v="Sales Region Bali - Nusa Tenggara Team"/>
    <s v="Corporate Negotiate/Patnership Contract"/>
    <x v="22"/>
  </r>
  <r>
    <s v="SO0586"/>
    <s v="PS0008"/>
    <s v="ST0004"/>
    <d v="2021-08-26T00:00:00"/>
    <s v="Sulawesi, Maluku, North Maluku"/>
    <s v="CASH"/>
    <n v="16897440"/>
    <m/>
    <s v="Sales Region Sulawesi - Maluku Team"/>
    <s v="Corporate Negotiate/Patnership Contract"/>
    <x v="12"/>
  </r>
  <r>
    <s v="SO0587"/>
    <s v="PS0008"/>
    <s v="ST0004"/>
    <d v="2021-08-26T00:00:00"/>
    <s v="Sulawesi, Maluku, North Maluku"/>
    <s v="CREDIT"/>
    <n v="263493360"/>
    <s v="Partner Store canceled the order"/>
    <s v="Sales Region Sulawesi - Maluku Team"/>
    <s v="Corporate Negotiate/Patnership Contract"/>
    <x v="12"/>
  </r>
  <r>
    <s v="SO0588"/>
    <s v="PS0009"/>
    <s v="ST0003"/>
    <d v="2021-08-28T00:00:00"/>
    <s v="Sumatera &amp; Kalimantan"/>
    <s v="CASH"/>
    <n v="141790620"/>
    <m/>
    <s v="Sales Sumatera -Kalimantan Region Team"/>
    <s v="OnlineMarketing/Corporate Negotiate/Patnership Contract"/>
    <x v="44"/>
  </r>
  <r>
    <s v="SO0589"/>
    <s v="PS0049"/>
    <s v="ST0004"/>
    <d v="2021-08-29T00:00:00"/>
    <s v="Sulawesi, Maluku, North Maluku"/>
    <s v="CASH"/>
    <n v="73889380"/>
    <s v="The product is unavailable from the vendor or there has been a product replacement"/>
    <s v="Sales Region Sulawesi - Maluku Team"/>
    <s v="Corporate Negotiate/Patnership Contract"/>
    <x v="38"/>
  </r>
  <r>
    <s v="SO0590"/>
    <s v="PS0036"/>
    <s v="ST0005"/>
    <d v="2021-08-31T00:00:00"/>
    <s v="Bali, East &amp; West Nusa Tenggara"/>
    <s v="CASH"/>
    <n v="96615016"/>
    <s v="The product is unavailable from the vendor or there has been a product replacement"/>
    <s v="Sales Region Bali - Nusa Tenggara Team"/>
    <s v="Corporate Negotiate/Patnership Contract"/>
    <x v="28"/>
  </r>
  <r>
    <s v="SO0591"/>
    <s v="PS0016"/>
    <s v="ST0003"/>
    <d v="2021-09-05T00:00:00"/>
    <s v="Sumatera &amp; Kalimantan"/>
    <s v="CASH"/>
    <n v="17347000"/>
    <m/>
    <s v="Sales Sumatera -Kalimantan Region Team"/>
    <s v="OnlineMarketing/Corporate Negotiate/Patnership Contract"/>
    <x v="48"/>
  </r>
  <r>
    <s v="SO0592"/>
    <s v="PS0012"/>
    <s v="ST0003"/>
    <d v="2021-09-05T00:00:00"/>
    <s v="Sumatera &amp; Kalimantan"/>
    <s v="CREDIT"/>
    <n v="268924890"/>
    <m/>
    <s v="Sales Sumatera -Kalimantan Region Team"/>
    <s v="OnlineMarketing/Corporate Negotiate/Patnership Contract"/>
    <x v="4"/>
  </r>
  <r>
    <s v="SO0593"/>
    <s v="PS0027"/>
    <s v="ST0004"/>
    <d v="2021-09-07T00:00:00"/>
    <s v="Sulawesi, Maluku, North Maluku"/>
    <s v="CASH"/>
    <n v="65189950"/>
    <m/>
    <s v="Sales Region Sulawesi - Maluku Team"/>
    <s v="Corporate Negotiate/Patnership Contract"/>
    <x v="39"/>
  </r>
  <r>
    <s v="SO0594"/>
    <s v="PS0027"/>
    <s v="ST0004"/>
    <d v="2021-09-07T00:00:00"/>
    <s v="Sulawesi, Maluku, North Maluku"/>
    <s v="CASH"/>
    <n v="28053690"/>
    <s v="Partner Store canceled the order"/>
    <s v="Sales Region Sulawesi - Maluku Team"/>
    <s v="Corporate Negotiate/Patnership Contract"/>
    <x v="39"/>
  </r>
  <r>
    <s v="SO0595"/>
    <s v="PS0041"/>
    <s v="ST0001"/>
    <d v="2021-09-09T00:00:00"/>
    <s v="Jakarta"/>
    <s v="CASH"/>
    <n v="152288840"/>
    <s v="The product is unavailable from the vendor or there has been a product replacement"/>
    <s v="Online Sales Team"/>
    <s v="OnlineMarketing"/>
    <x v="40"/>
  </r>
  <r>
    <s v="SO0596"/>
    <s v="PS0031"/>
    <s v="ST0002"/>
    <d v="2021-09-12T00:00:00"/>
    <s v="Java"/>
    <s v="CREDIT"/>
    <n v="753146848"/>
    <m/>
    <s v="Sales Java Region Team"/>
    <s v="OnlineMarketing/Corporate Negotiate/Patnership Contract"/>
    <x v="42"/>
  </r>
  <r>
    <s v="SO0597"/>
    <s v="PS0037"/>
    <s v="ST0002"/>
    <d v="2021-09-12T00:00:00"/>
    <s v="Java"/>
    <s v="CREDIT"/>
    <n v="475476370"/>
    <m/>
    <s v="Sales Java Region Team"/>
    <s v="OnlineMarketing/Corporate Negotiate/Patnership Contract"/>
    <x v="6"/>
  </r>
  <r>
    <s v="SO0598"/>
    <s v="PS0003"/>
    <s v="ST0003"/>
    <d v="2021-09-16T00:00:00"/>
    <s v="Sumatera &amp; Kalimantan"/>
    <s v="CREDIT"/>
    <n v="906069320"/>
    <s v="The transaction agreement has undergone changes"/>
    <s v="Sales Sumatera -Kalimantan Region Team"/>
    <s v="OnlineMarketing/Corporate Negotiate/Patnership Contract"/>
    <x v="7"/>
  </r>
  <r>
    <s v="SO0599"/>
    <s v="PS0028"/>
    <s v="ST0005"/>
    <d v="2021-09-19T00:00:00"/>
    <s v="Bali, East &amp; West Nusa Tenggara"/>
    <s v="CREDIT"/>
    <n v="774261840"/>
    <m/>
    <s v="Sales Region Bali - Nusa Tenggara Team"/>
    <s v="Corporate Negotiate/Patnership Contract"/>
    <x v="22"/>
  </r>
  <r>
    <s v="SO0600"/>
    <s v="PS0018"/>
    <s v="ST0002"/>
    <d v="2021-09-23T00:00:00"/>
    <s v="Java"/>
    <s v="CASH"/>
    <n v="32892530"/>
    <m/>
    <s v="Sales Java Region Team"/>
    <s v="OnlineMarketing/Corporate Negotiate/Patnership Contract"/>
    <x v="17"/>
  </r>
  <r>
    <s v="SO0601"/>
    <s v="PS0023"/>
    <s v="ST0003"/>
    <d v="2021-09-23T00:00:00"/>
    <s v="Sumatera &amp; Kalimantan"/>
    <s v="CASH"/>
    <n v="50847720"/>
    <m/>
    <s v="Sales Sumatera -Kalimantan Region Team"/>
    <s v="OnlineMarketing/Corporate Negotiate/Patnership Contract"/>
    <x v="30"/>
  </r>
  <r>
    <s v="SO0602"/>
    <s v="PS0034"/>
    <s v="ST0001"/>
    <d v="2021-09-26T00:00:00"/>
    <s v="Jakarta"/>
    <s v="CASH"/>
    <n v="11959200"/>
    <m/>
    <s v="Online Sales Team"/>
    <s v="OnlineMarketing"/>
    <x v="18"/>
  </r>
  <r>
    <s v="SO0603"/>
    <s v="PS0019"/>
    <s v="ST0005"/>
    <d v="2021-09-26T00:00:00"/>
    <s v="Bali, East &amp; West Nusa Tenggara"/>
    <s v="CASH"/>
    <n v="187848390"/>
    <m/>
    <s v="Sales Region Bali - Nusa Tenggara Team"/>
    <s v="Corporate Negotiate/Patnership Contract"/>
    <x v="16"/>
  </r>
  <r>
    <s v="SO0604"/>
    <s v="PS0016"/>
    <s v="ST0003"/>
    <d v="2021-10-01T00:00:00"/>
    <s v="Sumatera &amp; Kalimantan"/>
    <s v="CREDIT"/>
    <n v="413246280"/>
    <s v="The product is unavailable from the vendor or there has been a product replacement"/>
    <s v="Sales Sumatera -Kalimantan Region Team"/>
    <s v="OnlineMarketing/Corporate Negotiate/Patnership Contract"/>
    <x v="48"/>
  </r>
  <r>
    <s v="SO0605"/>
    <s v="PS0020"/>
    <s v="ST0004"/>
    <d v="2021-10-03T00:00:00"/>
    <s v="Sulawesi, Maluku, North Maluku"/>
    <s v="CREDIT"/>
    <n v="289564490"/>
    <m/>
    <s v="Sales Region Sulawesi - Maluku Team"/>
    <s v="Corporate Negotiate/Patnership Contract"/>
    <x v="15"/>
  </r>
  <r>
    <s v="SO0606"/>
    <s v="PS0004"/>
    <s v="ST0001"/>
    <d v="2021-10-03T00:00:00"/>
    <s v="Jakarta"/>
    <s v="CASH"/>
    <n v="140355660"/>
    <s v="The product is unavailable from the vendor or there has been a product replacement"/>
    <s v="Online Sales Team"/>
    <s v="OnlineMarketing"/>
    <x v="37"/>
  </r>
  <r>
    <s v="SO0607"/>
    <s v="PS0043"/>
    <s v="ST0004"/>
    <d v="2021-10-05T00:00:00"/>
    <s v="Sulawesi, Maluku, North Maluku"/>
    <s v="CREDIT"/>
    <n v="697134740"/>
    <m/>
    <s v="Sales Region Sulawesi - Maluku Team"/>
    <s v="Corporate Negotiate/Patnership Contract"/>
    <x v="8"/>
  </r>
  <r>
    <s v="SO0608"/>
    <s v="PS0010"/>
    <s v="ST0001"/>
    <d v="2021-10-06T00:00:00"/>
    <s v="Jakarta"/>
    <s v="CREDIT"/>
    <n v="723540090"/>
    <m/>
    <s v="Online Sales Team"/>
    <s v="OnlineMarketing"/>
    <x v="25"/>
  </r>
  <r>
    <s v="SO0609"/>
    <s v="PS0032"/>
    <s v="ST0004"/>
    <d v="2021-10-06T00:00:00"/>
    <s v="Sulawesi, Maluku, North Maluku"/>
    <s v="CASH"/>
    <n v="204669210"/>
    <m/>
    <s v="Sales Region Sulawesi - Maluku Team"/>
    <s v="Corporate Negotiate/Patnership Contract"/>
    <x v="10"/>
  </r>
  <r>
    <s v="SO0610"/>
    <s v="PS0018"/>
    <s v="ST0002"/>
    <d v="2021-10-07T00:00:00"/>
    <s v="Java"/>
    <s v="CASH"/>
    <n v="95288150"/>
    <m/>
    <s v="Sales Java Region Team"/>
    <s v="OnlineMarketing/Corporate Negotiate/Patnership Contract"/>
    <x v="17"/>
  </r>
  <r>
    <s v="SO0611"/>
    <s v="PS0045"/>
    <s v="ST0005"/>
    <d v="2021-10-09T00:00:00"/>
    <s v="Bali, East &amp; West Nusa Tenggara"/>
    <s v="CREDIT"/>
    <n v="549704000"/>
    <m/>
    <s v="Sales Region Bali - Nusa Tenggara Team"/>
    <s v="Corporate Negotiate/Patnership Contract"/>
    <x v="5"/>
  </r>
  <r>
    <s v="SO0612"/>
    <s v="PS0016"/>
    <s v="ST0003"/>
    <d v="2021-10-10T00:00:00"/>
    <s v="Sumatera &amp; Kalimantan"/>
    <s v="CASH"/>
    <n v="53232166"/>
    <m/>
    <s v="Sales Sumatera -Kalimantan Region Team"/>
    <s v="OnlineMarketing/Corporate Negotiate/Patnership Contract"/>
    <x v="48"/>
  </r>
  <r>
    <s v="SO0613"/>
    <s v="PS0021"/>
    <s v="ST0001"/>
    <d v="2021-10-10T00:00:00"/>
    <s v="Jakarta"/>
    <s v="CREDIT"/>
    <n v="620049310"/>
    <m/>
    <s v="Online Sales Team"/>
    <s v="OnlineMarketing"/>
    <x v="19"/>
  </r>
  <r>
    <s v="SO0614"/>
    <s v="PS0011"/>
    <s v="ST0002"/>
    <d v="2021-10-11T00:00:00"/>
    <s v="Java"/>
    <s v="CASH"/>
    <n v="153844767"/>
    <m/>
    <s v="Sales Java Region Team"/>
    <s v="OnlineMarketing/Corporate Negotiate/Patnership Contract"/>
    <x v="45"/>
  </r>
  <r>
    <s v="SO0615"/>
    <s v="PS0024"/>
    <s v="ST0001"/>
    <d v="2021-10-11T00:00:00"/>
    <s v="Jakarta"/>
    <s v="CASH"/>
    <n v="78036900"/>
    <m/>
    <s v="Online Sales Team"/>
    <s v="OnlineMarketing"/>
    <x v="2"/>
  </r>
  <r>
    <s v="SO0616"/>
    <s v="PS0045"/>
    <s v="ST0005"/>
    <d v="2021-10-12T00:00:00"/>
    <s v="Bali, East &amp; West Nusa Tenggara"/>
    <s v="CASH"/>
    <n v="165172200"/>
    <m/>
    <s v="Sales Region Bali - Nusa Tenggara Team"/>
    <s v="Corporate Negotiate/Patnership Contract"/>
    <x v="5"/>
  </r>
  <r>
    <s v="SO0617"/>
    <s v="PS0050"/>
    <s v="ST0004"/>
    <d v="2021-10-13T00:00:00"/>
    <s v="Sulawesi, Maluku, North Maluku"/>
    <s v="CASH"/>
    <n v="37852500"/>
    <s v="The transaction agreement has undergone changes"/>
    <s v="Sales Region Sulawesi - Maluku Team"/>
    <s v="Corporate Negotiate/Patnership Contract"/>
    <x v="9"/>
  </r>
  <r>
    <s v="SO0618"/>
    <s v="PS0036"/>
    <s v="ST0005"/>
    <d v="2021-10-13T00:00:00"/>
    <s v="Bali, East &amp; West Nusa Tenggara"/>
    <s v="CREDIT"/>
    <n v="432394000"/>
    <m/>
    <s v="Sales Region Bali - Nusa Tenggara Team"/>
    <s v="Corporate Negotiate/Patnership Contract"/>
    <x v="28"/>
  </r>
  <r>
    <s v="SO0619"/>
    <s v="PS0045"/>
    <s v="ST0005"/>
    <d v="2021-10-13T00:00:00"/>
    <s v="Bali, East &amp; West Nusa Tenggara"/>
    <s v="CASH"/>
    <n v="21584280"/>
    <s v="Partner Store canceled the order"/>
    <s v="Sales Region Bali - Nusa Tenggara Team"/>
    <s v="Corporate Negotiate/Patnership Contract"/>
    <x v="5"/>
  </r>
  <r>
    <s v="SO0620"/>
    <s v="PS0026"/>
    <s v="ST0004"/>
    <d v="2021-10-14T00:00:00"/>
    <s v="Sulawesi, Maluku, North Maluku"/>
    <s v="CASH"/>
    <n v="30330250"/>
    <m/>
    <s v="Sales Region Sulawesi - Maluku Team"/>
    <s v="Corporate Negotiate/Patnership Contract"/>
    <x v="47"/>
  </r>
  <r>
    <s v="SO0621"/>
    <s v="PS0043"/>
    <s v="ST0004"/>
    <d v="2021-10-14T00:00:00"/>
    <s v="Sulawesi, Maluku, North Maluku"/>
    <s v="CASH"/>
    <n v="48241680"/>
    <m/>
    <s v="Sales Region Sulawesi - Maluku Team"/>
    <s v="Corporate Negotiate/Patnership Contract"/>
    <x v="8"/>
  </r>
  <r>
    <s v="SO0622"/>
    <s v="PS0040"/>
    <s v="ST0003"/>
    <d v="2021-10-14T00:00:00"/>
    <s v="Sumatera &amp; Kalimantan"/>
    <s v="CASH"/>
    <n v="231435060"/>
    <m/>
    <s v="Sales Sumatera -Kalimantan Region Team"/>
    <s v="OnlineMarketing/Corporate Negotiate/Patnership Contract"/>
    <x v="0"/>
  </r>
  <r>
    <s v="SO0623"/>
    <s v="PS0027"/>
    <s v="ST0004"/>
    <d v="2021-10-15T00:00:00"/>
    <s v="Sulawesi, Maluku, North Maluku"/>
    <s v="CREDIT"/>
    <n v="334301250"/>
    <m/>
    <s v="Sales Region Sulawesi - Maluku Team"/>
    <s v="Corporate Negotiate/Patnership Contract"/>
    <x v="39"/>
  </r>
  <r>
    <s v="SO0624"/>
    <s v="PS0039"/>
    <s v="ST0003"/>
    <d v="2021-10-17T00:00:00"/>
    <s v="Sumatera &amp; Kalimantan"/>
    <s v="CREDIT"/>
    <n v="267482270.00000003"/>
    <m/>
    <s v="Sales Sumatera -Kalimantan Region Team"/>
    <s v="OnlineMarketing/Corporate Negotiate/Patnership Contract"/>
    <x v="14"/>
  </r>
  <r>
    <s v="SO0625"/>
    <s v="PS0040"/>
    <s v="ST0003"/>
    <d v="2021-10-20T00:00:00"/>
    <s v="Sumatera &amp; Kalimantan"/>
    <s v="CASH"/>
    <n v="170164750"/>
    <m/>
    <s v="Sales Sumatera -Kalimantan Region Team"/>
    <s v="OnlineMarketing/Corporate Negotiate/Patnership Contract"/>
    <x v="0"/>
  </r>
  <r>
    <s v="SO0626"/>
    <s v="PS0022"/>
    <s v="ST0004"/>
    <d v="2021-10-22T00:00:00"/>
    <s v="Sulawesi, Maluku, North Maluku"/>
    <s v="CREDIT"/>
    <n v="510373780"/>
    <m/>
    <s v="Sales Region Sulawesi - Maluku Team"/>
    <s v="Corporate Negotiate/Patnership Contract"/>
    <x v="23"/>
  </r>
  <r>
    <s v="SO0627"/>
    <s v="PS0002"/>
    <s v="ST0002"/>
    <d v="2021-10-24T00:00:00"/>
    <s v="Java"/>
    <s v="CREDIT"/>
    <n v="308202980"/>
    <m/>
    <s v="Sales Java Region Team"/>
    <s v="OnlineMarketing/Corporate Negotiate/Patnership Contract"/>
    <x v="32"/>
  </r>
  <r>
    <s v="SO0628"/>
    <s v="PS0039"/>
    <s v="ST0003"/>
    <d v="2021-10-25T00:00:00"/>
    <s v="Sumatera &amp; Kalimantan"/>
    <s v="CREDIT"/>
    <n v="383492980"/>
    <m/>
    <s v="Sales Sumatera -Kalimantan Region Team"/>
    <s v="OnlineMarketing/Corporate Negotiate/Patnership Contract"/>
    <x v="14"/>
  </r>
  <r>
    <s v="SO0629"/>
    <s v="PS0017"/>
    <s v="ST0001"/>
    <d v="2021-10-29T00:00:00"/>
    <s v="Jakarta"/>
    <s v="CASH"/>
    <n v="237464316"/>
    <m/>
    <s v="Online Sales Team"/>
    <s v="OnlineMarketing"/>
    <x v="49"/>
  </r>
  <r>
    <s v="SO0630"/>
    <s v="PS0043"/>
    <s v="ST0004"/>
    <d v="2021-10-31T00:00:00"/>
    <s v="Sulawesi, Maluku, North Maluku"/>
    <s v="CASH"/>
    <n v="153748320"/>
    <m/>
    <s v="Sales Region Sulawesi - Maluku Team"/>
    <s v="Corporate Negotiate/Patnership Contract"/>
    <x v="8"/>
  </r>
  <r>
    <s v="SO0631"/>
    <s v="PS0036"/>
    <s v="ST0005"/>
    <d v="2021-11-01T00:00:00"/>
    <s v="Bali, East &amp; West Nusa Tenggara"/>
    <s v="CASH"/>
    <n v="185151040"/>
    <m/>
    <s v="Sales Region Bali - Nusa Tenggara Team"/>
    <s v="Corporate Negotiate/Patnership Contract"/>
    <x v="28"/>
  </r>
  <r>
    <s v="SO0632"/>
    <s v="PS0018"/>
    <s v="ST0002"/>
    <d v="2021-11-03T00:00:00"/>
    <s v="Java"/>
    <s v="CREDIT"/>
    <n v="777612460"/>
    <s v="transaction as agreed with the vendor"/>
    <s v="Sales Java Region Team"/>
    <s v="OnlineMarketing/Corporate Negotiate/Patnership Contract"/>
    <x v="17"/>
  </r>
  <r>
    <s v="SO0633"/>
    <s v="PS0003"/>
    <s v="ST0003"/>
    <d v="2021-11-04T00:00:00"/>
    <s v="Sumatera &amp; Kalimantan"/>
    <s v="CREDIT"/>
    <n v="847354060"/>
    <m/>
    <s v="Sales Sumatera -Kalimantan Region Team"/>
    <s v="OnlineMarketing/Corporate Negotiate/Patnership Contract"/>
    <x v="7"/>
  </r>
  <r>
    <s v="SO0634"/>
    <s v="PS0022"/>
    <s v="ST0004"/>
    <d v="2021-11-04T00:00:00"/>
    <s v="Sulawesi, Maluku, North Maluku"/>
    <s v="CASH"/>
    <n v="27190650"/>
    <m/>
    <s v="Sales Region Sulawesi - Maluku Team"/>
    <s v="Corporate Negotiate/Patnership Contract"/>
    <x v="23"/>
  </r>
  <r>
    <s v="SO0635"/>
    <s v="PS0001"/>
    <s v="ST0005"/>
    <d v="2021-11-07T00:00:00"/>
    <s v="Bali, East &amp; West Nusa Tenggara"/>
    <s v="CREDIT"/>
    <n v="341345130"/>
    <m/>
    <s v="Sales Region Bali - Nusa Tenggara Team"/>
    <s v="Corporate Negotiate/Patnership Contract"/>
    <x v="26"/>
  </r>
  <r>
    <s v="SO0636"/>
    <s v="PS0029"/>
    <s v="ST0004"/>
    <d v="2021-11-08T00:00:00"/>
    <s v="Sulawesi, Maluku, North Maluku"/>
    <s v="CREDIT"/>
    <n v="299106360"/>
    <m/>
    <s v="Sales Region Sulawesi - Maluku Team"/>
    <s v="Corporate Negotiate/Patnership Contract"/>
    <x v="31"/>
  </r>
  <r>
    <s v="SO0637"/>
    <s v="PS0010"/>
    <s v="ST0001"/>
    <d v="2021-11-10T00:00:00"/>
    <s v="Jakarta"/>
    <s v="CASH"/>
    <n v="100862630"/>
    <m/>
    <s v="Online Sales Team"/>
    <s v="OnlineMarketing"/>
    <x v="25"/>
  </r>
  <r>
    <s v="SO0638"/>
    <s v="PS0036"/>
    <s v="ST0005"/>
    <d v="2021-11-10T00:00:00"/>
    <s v="Bali, East &amp; West Nusa Tenggara"/>
    <s v="CASH"/>
    <n v="61624752"/>
    <s v="The product is unavailable from the vendor or there has been a product replacement"/>
    <s v="Sales Region Bali - Nusa Tenggara Team"/>
    <s v="Corporate Negotiate/Patnership Contract"/>
    <x v="28"/>
  </r>
  <r>
    <s v="SO0639"/>
    <s v="PS0003"/>
    <s v="ST0003"/>
    <d v="2021-11-11T00:00:00"/>
    <s v="Sumatera &amp; Kalimantan"/>
    <s v="CASH"/>
    <n v="160263800"/>
    <m/>
    <s v="Sales Sumatera -Kalimantan Region Team"/>
    <s v="OnlineMarketing/Corporate Negotiate/Patnership Contract"/>
    <x v="7"/>
  </r>
  <r>
    <s v="SO0640"/>
    <s v="PS0050"/>
    <s v="ST0004"/>
    <d v="2021-11-12T00:00:00"/>
    <s v="Sulawesi, Maluku, North Maluku"/>
    <s v="CREDIT"/>
    <n v="377834240"/>
    <s v="Partner Store canceled the order"/>
    <s v="Sales Region Sulawesi - Maluku Team"/>
    <s v="Corporate Negotiate/Patnership Contract"/>
    <x v="9"/>
  </r>
  <r>
    <s v="SO0641"/>
    <s v="PS0037"/>
    <s v="ST0002"/>
    <d v="2021-11-13T00:00:00"/>
    <s v="Java"/>
    <s v="CASH"/>
    <n v="28037600"/>
    <m/>
    <s v="Sales Java Region Team"/>
    <s v="OnlineMarketing/Corporate Negotiate/Patnership Contract"/>
    <x v="6"/>
  </r>
  <r>
    <s v="SO0642"/>
    <s v="PS0021"/>
    <s v="ST0001"/>
    <d v="2021-11-13T00:00:00"/>
    <s v="Jakarta"/>
    <s v="CASH"/>
    <n v="24375575"/>
    <m/>
    <s v="Online Sales Team"/>
    <s v="OnlineMarketing"/>
    <x v="19"/>
  </r>
  <r>
    <s v="SO0643"/>
    <s v="PS0046"/>
    <s v="ST0003"/>
    <d v="2021-11-14T00:00:00"/>
    <s v="Sumatera &amp; Kalimantan"/>
    <s v="CREDIT"/>
    <n v="500863890"/>
    <m/>
    <s v="Sales Sumatera -Kalimantan Region Team"/>
    <s v="OnlineMarketing/Corporate Negotiate/Patnership Contract"/>
    <x v="1"/>
  </r>
  <r>
    <s v="SO0644"/>
    <s v="PS0017"/>
    <s v="ST0001"/>
    <d v="2021-11-16T00:00:00"/>
    <s v="Jakarta"/>
    <s v="CASH"/>
    <n v="25301920"/>
    <m/>
    <s v="Online Sales Team"/>
    <s v="OnlineMarketing"/>
    <x v="49"/>
  </r>
  <r>
    <s v="SO0645"/>
    <s v="PS0048"/>
    <s v="ST0003"/>
    <d v="2021-11-17T00:00:00"/>
    <s v="Sumatera &amp; Kalimantan"/>
    <s v="CASH"/>
    <n v="160051710"/>
    <m/>
    <s v="Sales Sumatera -Kalimantan Region Team"/>
    <s v="OnlineMarketing/Corporate Negotiate/Patnership Contract"/>
    <x v="3"/>
  </r>
  <r>
    <s v="SO0646"/>
    <s v="PS0031"/>
    <s v="ST0002"/>
    <d v="2021-11-17T00:00:00"/>
    <s v="Java"/>
    <s v="CASH"/>
    <n v="192581520"/>
    <s v="The transaction agreement has undergone changes"/>
    <s v="Sales Java Region Team"/>
    <s v="OnlineMarketing/Corporate Negotiate/Patnership Contract"/>
    <x v="42"/>
  </r>
  <r>
    <s v="SO0647"/>
    <s v="PS0007"/>
    <s v="ST0001"/>
    <d v="2021-11-17T00:00:00"/>
    <s v="Jakarta"/>
    <s v="CASH"/>
    <n v="13458240"/>
    <s v="Partner Store canceled the order"/>
    <s v="Online Sales Team"/>
    <s v="OnlineMarketing"/>
    <x v="24"/>
  </r>
  <r>
    <s v="SO0648"/>
    <s v="PS0013"/>
    <s v="ST0001"/>
    <d v="2021-11-18T00:00:00"/>
    <s v="Jakarta"/>
    <s v="CASH"/>
    <n v="133854110"/>
    <m/>
    <s v="Online Sales Team"/>
    <s v="OnlineMarketing"/>
    <x v="13"/>
  </r>
  <r>
    <s v="SO0649"/>
    <s v="PS0021"/>
    <s v="ST0001"/>
    <d v="2021-11-19T00:00:00"/>
    <s v="Jakarta"/>
    <s v="CREDIT"/>
    <n v="297750470"/>
    <s v="The product is unavailable from the vendor or there has been a product replacement"/>
    <s v="Online Sales Team"/>
    <s v="OnlineMarketing"/>
    <x v="19"/>
  </r>
  <r>
    <s v="SO0650"/>
    <s v="PS0026"/>
    <s v="ST0004"/>
    <d v="2021-11-21T00:00:00"/>
    <s v="Sulawesi, Maluku, North Maluku"/>
    <s v="CREDIT"/>
    <n v="329445090"/>
    <m/>
    <s v="Sales Region Sulawesi - Maluku Team"/>
    <s v="Corporate Negotiate/Patnership Contract"/>
    <x v="47"/>
  </r>
  <r>
    <s v="SO0651"/>
    <s v="PS0017"/>
    <s v="ST0001"/>
    <d v="2021-11-23T00:00:00"/>
    <s v="Jakarta"/>
    <s v="CASH"/>
    <n v="87111010"/>
    <s v="The transaction agreement has undergone changes"/>
    <s v="Online Sales Team"/>
    <s v="OnlineMarketing"/>
    <x v="49"/>
  </r>
  <r>
    <s v="SO0652"/>
    <s v="PS0050"/>
    <s v="ST0004"/>
    <d v="2021-11-25T00:00:00"/>
    <s v="Sulawesi, Maluku, North Maluku"/>
    <s v="CREDIT"/>
    <n v="596716000"/>
    <s v="The product is unavailable from the vendor or there has been a product replacement"/>
    <s v="Sales Region Sulawesi - Maluku Team"/>
    <s v="Corporate Negotiate/Patnership Contract"/>
    <x v="9"/>
  </r>
  <r>
    <s v="SO0653"/>
    <s v="PS0015"/>
    <s v="ST0004"/>
    <d v="2021-11-27T00:00:00"/>
    <s v="Sulawesi, Maluku, North Maluku"/>
    <s v="CREDIT"/>
    <n v="462918120"/>
    <m/>
    <s v="Sales Region Sulawesi - Maluku Team"/>
    <s v="Corporate Negotiate/Patnership Contract"/>
    <x v="36"/>
  </r>
  <r>
    <s v="SO0654"/>
    <s v="PS0049"/>
    <s v="ST0004"/>
    <d v="2021-11-27T00:00:00"/>
    <s v="Sulawesi, Maluku, North Maluku"/>
    <s v="CREDIT"/>
    <n v="458407850"/>
    <m/>
    <s v="Sales Region Sulawesi - Maluku Team"/>
    <s v="Corporate Negotiate/Patnership Contract"/>
    <x v="38"/>
  </r>
  <r>
    <s v="SO0655"/>
    <s v="PS0014"/>
    <s v="ST0003"/>
    <d v="2021-11-29T00:00:00"/>
    <s v="Sumatera &amp; Kalimantan"/>
    <s v="CREDIT"/>
    <n v="686829600"/>
    <s v="The transaction agreement has undergone changes"/>
    <s v="Sales Sumatera -Kalimantan Region Team"/>
    <s v="OnlineMarketing/Corporate Negotiate/Patnership Contract"/>
    <x v="11"/>
  </r>
  <r>
    <s v="SO0656"/>
    <s v="PS0009"/>
    <s v="ST0003"/>
    <d v="2021-11-29T00:00:00"/>
    <s v="Sumatera &amp; Kalimantan"/>
    <s v="CASH"/>
    <n v="9306000"/>
    <s v="Partner Store canceled the order"/>
    <s v="Sales Sumatera -Kalimantan Region Team"/>
    <s v="OnlineMarketing/Corporate Negotiate/Patnership Contract"/>
    <x v="44"/>
  </r>
  <r>
    <s v="SO0657"/>
    <s v="PS0031"/>
    <s v="ST0002"/>
    <d v="2021-11-30T00:00:00"/>
    <s v="Java"/>
    <s v="CREDIT"/>
    <n v="507346350"/>
    <m/>
    <s v="Sales Java Region Team"/>
    <s v="OnlineMarketing/Corporate Negotiate/Patnership Contract"/>
    <x v="42"/>
  </r>
  <r>
    <s v="SO0658"/>
    <s v="PS0020"/>
    <s v="ST0004"/>
    <d v="2021-11-30T00:00:00"/>
    <s v="Sulawesi, Maluku, North Maluku"/>
    <s v="CASH"/>
    <n v="131293400"/>
    <s v="The product is unavailable from the vendor or there has been a product replacement"/>
    <s v="Sales Region Sulawesi - Maluku Team"/>
    <s v="Corporate Negotiate/Patnership Contract"/>
    <x v="15"/>
  </r>
  <r>
    <s v="SO0659"/>
    <s v="PS0010"/>
    <s v="ST0001"/>
    <d v="2021-12-01T00:00:00"/>
    <s v="Jakarta"/>
    <s v="CASH"/>
    <n v="52314090"/>
    <s v="The transaction agreement has undergone changes"/>
    <s v="Online Sales Team"/>
    <s v="OnlineMarketing"/>
    <x v="25"/>
  </r>
  <r>
    <s v="SO0660"/>
    <s v="PS0029"/>
    <s v="ST0004"/>
    <d v="2021-12-02T00:00:00"/>
    <s v="Sulawesi, Maluku, North Maluku"/>
    <s v="CASH"/>
    <n v="202870110"/>
    <m/>
    <s v="Sales Region Sulawesi - Maluku Team"/>
    <s v="Corporate Negotiate/Patnership Contract"/>
    <x v="31"/>
  </r>
  <r>
    <s v="SO0661"/>
    <s v="PS0009"/>
    <s v="ST0003"/>
    <d v="2021-12-02T00:00:00"/>
    <s v="Sumatera &amp; Kalimantan"/>
    <s v="CREDIT"/>
    <n v="1094558090"/>
    <s v="Partner Store canceled the order"/>
    <s v="Sales Sumatera -Kalimantan Region Team"/>
    <s v="OnlineMarketing/Corporate Negotiate/Patnership Contract"/>
    <x v="44"/>
  </r>
  <r>
    <s v="SO0662"/>
    <s v="PS0026"/>
    <s v="ST0004"/>
    <d v="2021-12-03T00:00:00"/>
    <s v="Sulawesi, Maluku, North Maluku"/>
    <s v="CREDIT"/>
    <n v="690046750"/>
    <s v="transaction as agreed with the vendor"/>
    <s v="Sales Region Sulawesi - Maluku Team"/>
    <s v="Corporate Negotiate/Patnership Contract"/>
    <x v="47"/>
  </r>
  <r>
    <s v="SO0663"/>
    <s v="PS0050"/>
    <s v="ST0004"/>
    <d v="2021-12-03T00:00:00"/>
    <s v="Sulawesi, Maluku, North Maluku"/>
    <s v="CREDIT"/>
    <n v="303438540"/>
    <m/>
    <s v="Sales Region Sulawesi - Maluku Team"/>
    <s v="Corporate Negotiate/Patnership Contract"/>
    <x v="9"/>
  </r>
  <r>
    <s v="SO0664"/>
    <s v="PS0021"/>
    <s v="ST0001"/>
    <d v="2021-12-03T00:00:00"/>
    <s v="Jakarta"/>
    <s v="CASH"/>
    <n v="100126350"/>
    <m/>
    <s v="Online Sales Team"/>
    <s v="OnlineMarketing"/>
    <x v="19"/>
  </r>
  <r>
    <s v="SO0665"/>
    <s v="PS0006"/>
    <s v="ST0003"/>
    <d v="2021-12-07T00:00:00"/>
    <s v="Sumatera &amp; Kalimantan"/>
    <s v="CREDIT"/>
    <n v="439462920"/>
    <s v="The transaction agreement has undergone changes"/>
    <s v="Sales Sumatera -Kalimantan Region Team"/>
    <s v="OnlineMarketing/Corporate Negotiate/Patnership Contract"/>
    <x v="35"/>
  </r>
  <r>
    <s v="SO0666"/>
    <s v="PS0045"/>
    <s v="ST0005"/>
    <d v="2021-12-10T00:00:00"/>
    <s v="Bali, East &amp; West Nusa Tenggara"/>
    <s v="CREDIT"/>
    <n v="398362130"/>
    <m/>
    <s v="Sales Region Bali - Nusa Tenggara Team"/>
    <s v="Corporate Negotiate/Patnership Contract"/>
    <x v="5"/>
  </r>
  <r>
    <s v="SO0667"/>
    <s v="PS0022"/>
    <s v="ST0004"/>
    <d v="2021-12-11T00:00:00"/>
    <s v="Sulawesi, Maluku, North Maluku"/>
    <s v="CASH"/>
    <n v="30596070"/>
    <m/>
    <s v="Sales Region Sulawesi - Maluku Team"/>
    <s v="Corporate Negotiate/Patnership Contract"/>
    <x v="23"/>
  </r>
  <r>
    <s v="SO0668"/>
    <s v="PS0030"/>
    <s v="ST0004"/>
    <d v="2021-12-11T00:00:00"/>
    <s v="Sulawesi, Maluku, North Maluku"/>
    <s v="CASH"/>
    <n v="162644450"/>
    <s v="The product is unavailable from the vendor or there has been a product replacement"/>
    <s v="Sales Region Sulawesi - Maluku Team"/>
    <s v="Corporate Negotiate/Patnership Contract"/>
    <x v="29"/>
  </r>
  <r>
    <s v="SO0669"/>
    <s v="PS0030"/>
    <s v="ST0004"/>
    <d v="2021-12-11T00:00:00"/>
    <s v="Sulawesi, Maluku, North Maluku"/>
    <s v="CREDIT"/>
    <n v="504769140"/>
    <m/>
    <s v="Sales Region Sulawesi - Maluku Team"/>
    <s v="Corporate Negotiate/Patnership Contract"/>
    <x v="29"/>
  </r>
  <r>
    <s v="SO0670"/>
    <s v="PS0024"/>
    <s v="ST0001"/>
    <d v="2021-12-13T00:00:00"/>
    <s v="Jakarta"/>
    <s v="CASH"/>
    <n v="24349350"/>
    <m/>
    <s v="Online Sales Team"/>
    <s v="OnlineMarketing"/>
    <x v="2"/>
  </r>
  <r>
    <s v="SO0671"/>
    <s v="PS0014"/>
    <s v="ST0003"/>
    <d v="2021-12-14T00:00:00"/>
    <s v="Sumatera &amp; Kalimantan"/>
    <s v="CREDIT"/>
    <n v="369354780"/>
    <s v="The product is unavailable from the vendor or there has been a product replacement"/>
    <s v="Sales Sumatera -Kalimantan Region Team"/>
    <s v="OnlineMarketing/Corporate Negotiate/Patnership Contract"/>
    <x v="11"/>
  </r>
  <r>
    <s v="SO0672"/>
    <s v="PS0019"/>
    <s v="ST0005"/>
    <d v="2021-12-15T00:00:00"/>
    <s v="Bali, East &amp; West Nusa Tenggara"/>
    <s v="CREDIT"/>
    <n v="383303200"/>
    <m/>
    <s v="Sales Region Bali - Nusa Tenggara Team"/>
    <s v="Corporate Negotiate/Patnership Contract"/>
    <x v="16"/>
  </r>
  <r>
    <s v="SO0673"/>
    <s v="PS0001"/>
    <s v="ST0005"/>
    <d v="2021-12-16T00:00:00"/>
    <s v="Bali, East &amp; West Nusa Tenggara"/>
    <s v="CREDIT"/>
    <n v="327957210"/>
    <m/>
    <s v="Sales Region Bali - Nusa Tenggara Team"/>
    <s v="Corporate Negotiate/Patnership Contract"/>
    <x v="26"/>
  </r>
  <r>
    <s v="SO0674"/>
    <s v="PS0043"/>
    <s v="ST0004"/>
    <d v="2021-12-17T00:00:00"/>
    <s v="Sulawesi, Maluku, North Maluku"/>
    <s v="CASH"/>
    <n v="11643870"/>
    <m/>
    <s v="Sales Region Sulawesi - Maluku Team"/>
    <s v="Corporate Negotiate/Patnership Contract"/>
    <x v="8"/>
  </r>
  <r>
    <s v="SO0675"/>
    <s v="PS0042"/>
    <s v="ST0002"/>
    <d v="2021-12-21T00:00:00"/>
    <s v="Java"/>
    <s v="CASH"/>
    <n v="115853690"/>
    <m/>
    <s v="Sales Java Region Team"/>
    <s v="OnlineMarketing/Corporate Negotiate/Patnership Contract"/>
    <x v="43"/>
  </r>
  <r>
    <s v="SO0676"/>
    <s v="PS0041"/>
    <s v="ST0001"/>
    <d v="2021-12-21T00:00:00"/>
    <s v="Jakarta"/>
    <s v="CREDIT"/>
    <n v="464090200"/>
    <s v="Partner Store canceled the order"/>
    <s v="Online Sales Team"/>
    <s v="OnlineMarketing"/>
    <x v="40"/>
  </r>
  <r>
    <s v="SO0677"/>
    <s v="PS0022"/>
    <s v="ST0004"/>
    <d v="2021-12-22T00:00:00"/>
    <s v="Sulawesi, Maluku, North Maluku"/>
    <s v="CASH"/>
    <n v="110762670"/>
    <m/>
    <s v="Sales Region Sulawesi - Maluku Team"/>
    <s v="Corporate Negotiate/Patnership Contract"/>
    <x v="23"/>
  </r>
  <r>
    <s v="SO0678"/>
    <s v="PS0009"/>
    <s v="ST0003"/>
    <d v="2021-12-26T00:00:00"/>
    <s v="Sumatera &amp; Kalimantan"/>
    <s v="CREDIT"/>
    <n v="592193270"/>
    <s v="The product is unavailable from the vendor or there has been a product replacement"/>
    <s v="Sales Sumatera -Kalimantan Region Team"/>
    <s v="OnlineMarketing/Corporate Negotiate/Patnership Contract"/>
    <x v="44"/>
  </r>
  <r>
    <s v="SO0679"/>
    <s v="PS0032"/>
    <s v="ST0004"/>
    <d v="2021-12-28T00:00:00"/>
    <s v="Sulawesi, Maluku, North Maluku"/>
    <s v="CREDIT"/>
    <n v="465075580"/>
    <s v="Partner Store canceled the order"/>
    <s v="Sales Region Sulawesi - Maluku Team"/>
    <s v="Corporate Negotiate/Patnership Contract"/>
    <x v="10"/>
  </r>
  <r>
    <s v="SO0680"/>
    <s v="PS0012"/>
    <s v="ST0003"/>
    <d v="2021-12-29T00:00:00"/>
    <s v="Sumatera &amp; Kalimantan"/>
    <s v="CASH"/>
    <n v="116135652"/>
    <s v="The transaction agreement has undergone changes"/>
    <s v="Sales Sumatera -Kalimantan Region Team"/>
    <s v="OnlineMarketing/Corporate Negotiate/Patnership Contract"/>
    <x v="4"/>
  </r>
  <r>
    <s v="SO0681"/>
    <s v="PS0031"/>
    <s v="ST0002"/>
    <d v="2021-12-31T00:00:00"/>
    <s v="Java"/>
    <s v="CREDIT"/>
    <n v="264912970.00000003"/>
    <s v="The transaction agreement has undergone changes"/>
    <s v="Sales Java Region Team"/>
    <s v="OnlineMarketing/Corporate Negotiate/Patnership Contract"/>
    <x v="42"/>
  </r>
  <r>
    <s v="SO0682"/>
    <s v="PS0049"/>
    <s v="ST0004"/>
    <d v="2022-01-01T00:00:00"/>
    <s v="Sulawesi, Maluku, North Maluku"/>
    <s v="CASH"/>
    <n v="178944450"/>
    <s v="The transaction agreement has undergone changes"/>
    <s v="Sales Region Sulawesi - Maluku Team"/>
    <s v="Corporate Negotiate/Patnership Contract"/>
    <x v="38"/>
  </r>
  <r>
    <s v="SO0683"/>
    <s v="PS0040"/>
    <s v="ST0003"/>
    <d v="2022-01-01T00:00:00"/>
    <s v="Sumatera &amp; Kalimantan"/>
    <s v="CASH"/>
    <n v="33426250"/>
    <m/>
    <s v="Sales Sumatera -Kalimantan Region Team"/>
    <s v="OnlineMarketing/Corporate Negotiate/Patnership Contract"/>
    <x v="0"/>
  </r>
  <r>
    <s v="SO0684"/>
    <s v="PS0027"/>
    <s v="ST0004"/>
    <d v="2022-01-02T00:00:00"/>
    <s v="Sulawesi, Maluku, North Maluku"/>
    <s v="CREDIT"/>
    <n v="346950589"/>
    <s v="Partner Store canceled the order"/>
    <s v="Sales Region Sulawesi - Maluku Team"/>
    <s v="Corporate Negotiate/Patnership Contract"/>
    <x v="39"/>
  </r>
  <r>
    <s v="SO0685"/>
    <s v="PS0042"/>
    <s v="ST0002"/>
    <d v="2022-01-02T00:00:00"/>
    <s v="Java"/>
    <s v="CREDIT"/>
    <n v="1106694770"/>
    <s v="transaction as agreed with the vendor"/>
    <s v="Sales Java Region Team"/>
    <s v="OnlineMarketing/Corporate Negotiate/Patnership Contract"/>
    <x v="43"/>
  </r>
  <r>
    <s v="SO0686"/>
    <s v="PS0018"/>
    <s v="ST0002"/>
    <d v="2022-01-04T00:00:00"/>
    <s v="Java"/>
    <s v="CREDIT"/>
    <n v="301584860"/>
    <s v="Partner Store canceled the order"/>
    <s v="Sales Java Region Team"/>
    <s v="OnlineMarketing/Corporate Negotiate/Patnership Contract"/>
    <x v="17"/>
  </r>
  <r>
    <s v="SO0687"/>
    <s v="PS0007"/>
    <s v="ST0001"/>
    <d v="2022-01-04T00:00:00"/>
    <s v="Jakarta"/>
    <s v="CASH"/>
    <n v="111810362"/>
    <s v="The product is unavailable from the vendor or there has been a product replacement"/>
    <s v="Online Sales Team"/>
    <s v="OnlineMarketing"/>
    <x v="24"/>
  </r>
  <r>
    <s v="SO0688"/>
    <s v="PS0014"/>
    <s v="ST0003"/>
    <d v="2022-01-06T00:00:00"/>
    <s v="Sumatera &amp; Kalimantan"/>
    <s v="CASH"/>
    <n v="198702460"/>
    <m/>
    <s v="Sales Sumatera -Kalimantan Region Team"/>
    <s v="OnlineMarketing/Corporate Negotiate/Patnership Contract"/>
    <x v="11"/>
  </r>
  <r>
    <s v="SO0689"/>
    <s v="PS0002"/>
    <s v="ST0002"/>
    <d v="2022-01-06T00:00:00"/>
    <s v="Java"/>
    <s v="CREDIT"/>
    <n v="410983051"/>
    <s v="The product is unavailable from the vendor or there has been a product replacement"/>
    <s v="Sales Java Region Team"/>
    <s v="OnlineMarketing/Corporate Negotiate/Patnership Contract"/>
    <x v="32"/>
  </r>
  <r>
    <s v="SO0690"/>
    <s v="PS0013"/>
    <s v="ST0001"/>
    <d v="2022-01-09T00:00:00"/>
    <s v="Jakarta"/>
    <s v="CASH"/>
    <n v="7549080"/>
    <s v="The transaction agreement has undergone changes"/>
    <s v="Online Sales Team"/>
    <s v="OnlineMarketing"/>
    <x v="13"/>
  </r>
  <r>
    <s v="SO0691"/>
    <s v="PS0010"/>
    <s v="ST0001"/>
    <d v="2022-01-09T00:00:00"/>
    <s v="Jakarta"/>
    <s v="CASH"/>
    <n v="24012110"/>
    <m/>
    <s v="Online Sales Team"/>
    <s v="OnlineMarketing"/>
    <x v="25"/>
  </r>
  <r>
    <s v="SO0692"/>
    <s v="PS0016"/>
    <s v="ST0003"/>
    <d v="2022-01-10T00:00:00"/>
    <s v="Sumatera &amp; Kalimantan"/>
    <s v="CASH"/>
    <n v="58235530"/>
    <s v="Partner Store canceled the order"/>
    <s v="Sales Sumatera -Kalimantan Region Team"/>
    <s v="OnlineMarketing/Corporate Negotiate/Patnership Contract"/>
    <x v="48"/>
  </r>
  <r>
    <s v="SO0693"/>
    <s v="PS0016"/>
    <s v="ST0003"/>
    <d v="2022-01-10T00:00:00"/>
    <s v="Sumatera &amp; Kalimantan"/>
    <s v="CREDIT"/>
    <n v="377771635"/>
    <m/>
    <s v="Sales Sumatera -Kalimantan Region Team"/>
    <s v="OnlineMarketing/Corporate Negotiate/Patnership Contract"/>
    <x v="48"/>
  </r>
  <r>
    <s v="SO0694"/>
    <s v="PS0031"/>
    <s v="ST0002"/>
    <d v="2022-01-11T00:00:00"/>
    <s v="Java"/>
    <s v="CREDIT"/>
    <n v="561593630"/>
    <m/>
    <s v="Sales Java Region Team"/>
    <s v="OnlineMarketing/Corporate Negotiate/Patnership Contract"/>
    <x v="42"/>
  </r>
  <r>
    <s v="SO0695"/>
    <s v="PS0015"/>
    <s v="ST0004"/>
    <d v="2022-01-11T00:00:00"/>
    <s v="Sulawesi, Maluku, North Maluku"/>
    <s v="CREDIT"/>
    <n v="424023580"/>
    <m/>
    <s v="Sales Region Sulawesi - Maluku Team"/>
    <s v="Corporate Negotiate/Patnership Contract"/>
    <x v="36"/>
  </r>
  <r>
    <s v="SO0696"/>
    <s v="PS0019"/>
    <s v="ST0005"/>
    <d v="2022-01-13T00:00:00"/>
    <s v="Bali, East &amp; West Nusa Tenggara"/>
    <s v="CREDIT"/>
    <n v="317991870"/>
    <m/>
    <s v="Sales Region Bali - Nusa Tenggara Team"/>
    <s v="Corporate Negotiate/Patnership Contract"/>
    <x v="16"/>
  </r>
  <r>
    <s v="SO0697"/>
    <s v="PS0049"/>
    <s v="ST0004"/>
    <d v="2022-01-15T00:00:00"/>
    <s v="Sulawesi, Maluku, North Maluku"/>
    <s v="CREDIT"/>
    <n v="483522220"/>
    <m/>
    <s v="Sales Region Sulawesi - Maluku Team"/>
    <s v="Corporate Negotiate/Patnership Contract"/>
    <x v="38"/>
  </r>
  <r>
    <s v="SO0698"/>
    <s v="PS0047"/>
    <s v="ST0001"/>
    <d v="2022-01-16T00:00:00"/>
    <s v="Jakarta"/>
    <s v="CASH"/>
    <n v="45626964"/>
    <s v="The transaction agreement has undergone changes"/>
    <s v="Online Sales Team"/>
    <s v="OnlineMarketing"/>
    <x v="20"/>
  </r>
  <r>
    <s v="SO0699"/>
    <s v="PS0037"/>
    <s v="ST0002"/>
    <d v="2022-01-18T00:00:00"/>
    <s v="Java"/>
    <s v="CASH"/>
    <n v="108856480"/>
    <s v="Partner Store canceled the order"/>
    <s v="Sales Java Region Team"/>
    <s v="OnlineMarketing/Corporate Negotiate/Patnership Contract"/>
    <x v="6"/>
  </r>
  <r>
    <s v="SO0700"/>
    <s v="PS0007"/>
    <s v="ST0001"/>
    <d v="2022-01-24T00:00:00"/>
    <s v="Jakarta"/>
    <s v="CREDIT"/>
    <n v="261538560"/>
    <m/>
    <s v="Online Sales Team"/>
    <s v="OnlineMarketing"/>
    <x v="24"/>
  </r>
  <r>
    <s v="SO0701"/>
    <s v="PS0040"/>
    <s v="ST0003"/>
    <d v="2022-01-25T00:00:00"/>
    <s v="Sumatera &amp; Kalimantan"/>
    <s v="CASH"/>
    <n v="137710280"/>
    <m/>
    <s v="Sales Sumatera -Kalimantan Region Team"/>
    <s v="OnlineMarketing/Corporate Negotiate/Patnership Contract"/>
    <x v="0"/>
  </r>
  <r>
    <s v="SO0702"/>
    <s v="PS0029"/>
    <s v="ST0004"/>
    <d v="2022-01-26T00:00:00"/>
    <s v="Sulawesi, Maluku, North Maluku"/>
    <s v="CASH"/>
    <n v="244390860"/>
    <m/>
    <s v="Sales Region Sulawesi - Maluku Team"/>
    <s v="Corporate Negotiate/Patnership Contract"/>
    <x v="31"/>
  </r>
  <r>
    <s v="SO0703"/>
    <s v="PS0013"/>
    <s v="ST0001"/>
    <d v="2022-01-26T00:00:00"/>
    <s v="Jakarta"/>
    <s v="CASH"/>
    <n v="46289920"/>
    <m/>
    <s v="Online Sales Team"/>
    <s v="OnlineMarketing"/>
    <x v="13"/>
  </r>
  <r>
    <s v="SO0704"/>
    <s v="PS0015"/>
    <s v="ST0004"/>
    <d v="2022-01-27T00:00:00"/>
    <s v="Sulawesi, Maluku, North Maluku"/>
    <s v="CREDIT"/>
    <n v="746469180"/>
    <m/>
    <s v="Sales Region Sulawesi - Maluku Team"/>
    <s v="Corporate Negotiate/Patnership Contract"/>
    <x v="36"/>
  </r>
  <r>
    <s v="SO0705"/>
    <s v="PS0041"/>
    <s v="ST0001"/>
    <d v="2022-01-28T00:00:00"/>
    <s v="Jakarta"/>
    <s v="CASH"/>
    <n v="214388390"/>
    <s v="Partner Store canceled the order"/>
    <s v="Online Sales Team"/>
    <s v="OnlineMarketing"/>
    <x v="40"/>
  </r>
  <r>
    <s v="SO0706"/>
    <s v="PS0031"/>
    <s v="ST0002"/>
    <d v="2022-01-29T00:00:00"/>
    <s v="Java"/>
    <s v="CREDIT"/>
    <n v="620542600"/>
    <s v="The transaction agreement has undergone changes"/>
    <s v="Sales Java Region Team"/>
    <s v="OnlineMarketing/Corporate Negotiate/Patnership Contract"/>
    <x v="42"/>
  </r>
  <r>
    <s v="SO0707"/>
    <s v="PS0011"/>
    <s v="ST0002"/>
    <d v="2022-01-29T00:00:00"/>
    <s v="Java"/>
    <s v="CASH"/>
    <n v="186421520"/>
    <m/>
    <s v="Sales Java Region Team"/>
    <s v="OnlineMarketing/Corporate Negotiate/Patnership Contract"/>
    <x v="45"/>
  </r>
  <r>
    <s v="SO0708"/>
    <s v="PS0045"/>
    <s v="ST0005"/>
    <d v="2022-01-30T00:00:00"/>
    <s v="Bali, East &amp; West Nusa Tenggara"/>
    <s v="CREDIT"/>
    <n v="290021700"/>
    <s v="The product is unavailable from the vendor or there has been a product replacement"/>
    <s v="Sales Region Bali - Nusa Tenggara Team"/>
    <s v="Corporate Negotiate/Patnership Contract"/>
    <x v="5"/>
  </r>
  <r>
    <s v="SO0709"/>
    <s v="PS0005"/>
    <s v="ST0004"/>
    <d v="2022-01-30T00:00:00"/>
    <s v="Sulawesi, Maluku, North Maluku"/>
    <s v="CASH"/>
    <n v="68482360"/>
    <m/>
    <s v="Sales Region Sulawesi - Maluku Team"/>
    <s v="Corporate Negotiate/Patnership Contract"/>
    <x v="46"/>
  </r>
  <r>
    <s v="SO0710"/>
    <s v="PS0022"/>
    <s v="ST0004"/>
    <d v="2022-01-31T00:00:00"/>
    <s v="Sulawesi, Maluku, North Maluku"/>
    <s v="CASH"/>
    <n v="208719670"/>
    <m/>
    <s v="Sales Region Sulawesi - Maluku Team"/>
    <s v="Corporate Negotiate/Patnership Contract"/>
    <x v="23"/>
  </r>
  <r>
    <s v="SO0711"/>
    <s v="PS0049"/>
    <s v="ST0004"/>
    <d v="2022-01-31T00:00:00"/>
    <s v="Sulawesi, Maluku, North Maluku"/>
    <s v="CREDIT"/>
    <n v="870761010"/>
    <s v="The product is unavailable from the vendor or there has been a product replacement"/>
    <s v="Sales Region Sulawesi - Maluku Team"/>
    <s v="Corporate Negotiate/Patnership Contract"/>
    <x v="38"/>
  </r>
  <r>
    <s v="SO0712"/>
    <s v="PS0024"/>
    <s v="ST0001"/>
    <d v="2022-02-02T00:00:00"/>
    <s v="Jakarta"/>
    <s v="CASH"/>
    <n v="11906400"/>
    <s v="The transaction agreement has undergone changes"/>
    <s v="Online Sales Team"/>
    <s v="OnlineMarketing"/>
    <x v="2"/>
  </r>
  <r>
    <s v="SO0713"/>
    <s v="PS0009"/>
    <s v="ST0003"/>
    <d v="2022-02-03T00:00:00"/>
    <s v="Sumatera &amp; Kalimantan"/>
    <s v="CASH"/>
    <n v="47094090"/>
    <s v="The transaction agreement has undergone changes"/>
    <s v="Sales Sumatera -Kalimantan Region Team"/>
    <s v="OnlineMarketing/Corporate Negotiate/Patnership Contract"/>
    <x v="44"/>
  </r>
  <r>
    <s v="SO0714"/>
    <s v="PS0017"/>
    <s v="ST0001"/>
    <d v="2022-02-04T00:00:00"/>
    <s v="Jakarta"/>
    <s v="CREDIT"/>
    <n v="325672900"/>
    <m/>
    <s v="Online Sales Team"/>
    <s v="OnlineMarketing"/>
    <x v="49"/>
  </r>
  <r>
    <s v="SO0715"/>
    <s v="PS0016"/>
    <s v="ST0003"/>
    <d v="2022-02-05T00:00:00"/>
    <s v="Sumatera &amp; Kalimantan"/>
    <s v="CREDIT"/>
    <n v="622174165"/>
    <s v="The transaction agreement has undergone changes"/>
    <s v="Sales Sumatera -Kalimantan Region Team"/>
    <s v="OnlineMarketing/Corporate Negotiate/Patnership Contract"/>
    <x v="48"/>
  </r>
  <r>
    <s v="SO0716"/>
    <s v="PS0015"/>
    <s v="ST0004"/>
    <d v="2022-02-06T00:00:00"/>
    <s v="Sulawesi, Maluku, North Maluku"/>
    <s v="CREDIT"/>
    <n v="472734461"/>
    <s v="Partner Store canceled the order"/>
    <s v="Sales Region Sulawesi - Maluku Team"/>
    <s v="Corporate Negotiate/Patnership Contract"/>
    <x v="36"/>
  </r>
  <r>
    <s v="SO0717"/>
    <s v="PS0019"/>
    <s v="ST0005"/>
    <d v="2022-02-06T00:00:00"/>
    <s v="Bali, East &amp; West Nusa Tenggara"/>
    <s v="CASH"/>
    <n v="80338950"/>
    <s v="The transaction agreement has undergone changes"/>
    <s v="Sales Region Bali - Nusa Tenggara Team"/>
    <s v="Corporate Negotiate/Patnership Contract"/>
    <x v="16"/>
  </r>
  <r>
    <s v="SO0718"/>
    <s v="PS0037"/>
    <s v="ST0002"/>
    <d v="2022-02-07T00:00:00"/>
    <s v="Java"/>
    <s v="CASH"/>
    <n v="21761400"/>
    <s v="Partner Store canceled the order"/>
    <s v="Sales Java Region Team"/>
    <s v="OnlineMarketing/Corporate Negotiate/Patnership Contract"/>
    <x v="6"/>
  </r>
  <r>
    <s v="SO0719"/>
    <s v="PS0013"/>
    <s v="ST0001"/>
    <d v="2022-02-09T00:00:00"/>
    <s v="Jakarta"/>
    <s v="CASH"/>
    <n v="39377070"/>
    <s v="The transaction agreement has undergone changes"/>
    <s v="Online Sales Team"/>
    <s v="OnlineMarketing"/>
    <x v="13"/>
  </r>
  <r>
    <s v="SO0720"/>
    <s v="PS0038"/>
    <s v="ST0004"/>
    <d v="2022-02-09T00:00:00"/>
    <s v="Sulawesi, Maluku, North Maluku"/>
    <s v="CREDIT"/>
    <n v="440641540"/>
    <m/>
    <s v="Sales Region Sulawesi - Maluku Team"/>
    <s v="Corporate Negotiate/Patnership Contract"/>
    <x v="34"/>
  </r>
  <r>
    <s v="SO0721"/>
    <s v="PS0034"/>
    <s v="ST0001"/>
    <d v="2022-02-10T00:00:00"/>
    <s v="Jakarta"/>
    <s v="CREDIT"/>
    <n v="464841904"/>
    <s v="The product is unavailable from the vendor or there has been a product replacement"/>
    <s v="Online Sales Team"/>
    <s v="OnlineMarketing"/>
    <x v="18"/>
  </r>
  <r>
    <s v="SO0722"/>
    <s v="PS0023"/>
    <s v="ST0003"/>
    <d v="2022-02-14T00:00:00"/>
    <s v="Sumatera &amp; Kalimantan"/>
    <s v="CREDIT"/>
    <n v="387764070"/>
    <m/>
    <s v="Sales Sumatera -Kalimantan Region Team"/>
    <s v="OnlineMarketing/Corporate Negotiate/Patnership Contract"/>
    <x v="30"/>
  </r>
  <r>
    <s v="SO0723"/>
    <s v="PS0012"/>
    <s v="ST0003"/>
    <d v="2022-02-15T00:00:00"/>
    <s v="Sumatera &amp; Kalimantan"/>
    <s v="CASH"/>
    <n v="143140130"/>
    <s v="Partner Store canceled the order"/>
    <s v="Sales Sumatera -Kalimantan Region Team"/>
    <s v="OnlineMarketing/Corporate Negotiate/Patnership Contract"/>
    <x v="4"/>
  </r>
  <r>
    <s v="SO0724"/>
    <s v="PS0029"/>
    <s v="ST0004"/>
    <d v="2022-02-16T00:00:00"/>
    <s v="Sulawesi, Maluku, North Maluku"/>
    <s v="CASH"/>
    <n v="29323350"/>
    <s v="The transaction agreement has undergone changes"/>
    <s v="Sales Region Sulawesi - Maluku Team"/>
    <s v="Corporate Negotiate/Patnership Contract"/>
    <x v="31"/>
  </r>
  <r>
    <s v="SO0725"/>
    <s v="PS0026"/>
    <s v="ST0004"/>
    <d v="2022-02-17T00:00:00"/>
    <s v="Sulawesi, Maluku, North Maluku"/>
    <s v="CREDIT"/>
    <n v="282748410"/>
    <m/>
    <s v="Sales Region Sulawesi - Maluku Team"/>
    <s v="Corporate Negotiate/Patnership Contract"/>
    <x v="47"/>
  </r>
  <r>
    <s v="SO0726"/>
    <s v="PS0027"/>
    <s v="ST0004"/>
    <d v="2022-02-18T00:00:00"/>
    <s v="Sulawesi, Maluku, North Maluku"/>
    <s v="CREDIT"/>
    <n v="489953810"/>
    <m/>
    <s v="Sales Region Sulawesi - Maluku Team"/>
    <s v="Corporate Negotiate/Patnership Contract"/>
    <x v="39"/>
  </r>
  <r>
    <s v="SO0727"/>
    <s v="PS0007"/>
    <s v="ST0001"/>
    <d v="2022-02-20T00:00:00"/>
    <s v="Jakarta"/>
    <s v="CASH"/>
    <n v="46096180"/>
    <s v="The product is unavailable from the vendor or there has been a product replacement"/>
    <s v="Online Sales Team"/>
    <s v="OnlineMarketing"/>
    <x v="24"/>
  </r>
  <r>
    <s v="SO0728"/>
    <s v="PS0041"/>
    <s v="ST0001"/>
    <d v="2022-02-20T00:00:00"/>
    <s v="Jakarta"/>
    <s v="CASH"/>
    <n v="73458000"/>
    <m/>
    <s v="Online Sales Team"/>
    <s v="OnlineMarketing"/>
    <x v="40"/>
  </r>
  <r>
    <s v="SO0729"/>
    <s v="PS0033"/>
    <s v="ST0005"/>
    <d v="2022-02-20T00:00:00"/>
    <s v="Bali, East &amp; West Nusa Tenggara"/>
    <s v="CASH"/>
    <n v="168348240"/>
    <m/>
    <s v="Sales Region Bali - Nusa Tenggara Team"/>
    <s v="Corporate Negotiate/Patnership Contract"/>
    <x v="27"/>
  </r>
  <r>
    <s v="SO0730"/>
    <s v="PS0011"/>
    <s v="ST0002"/>
    <d v="2022-02-21T00:00:00"/>
    <s v="Java"/>
    <s v="CASH"/>
    <n v="98900310"/>
    <s v="The product is unavailable from the vendor or there has been a product replacement"/>
    <s v="Sales Java Region Team"/>
    <s v="OnlineMarketing/Corporate Negotiate/Patnership Contract"/>
    <x v="45"/>
  </r>
  <r>
    <s v="SO0731"/>
    <s v="PS0029"/>
    <s v="ST0004"/>
    <d v="2022-02-21T00:00:00"/>
    <s v="Sulawesi, Maluku, North Maluku"/>
    <s v="CASH"/>
    <n v="190816000"/>
    <s v="The transaction agreement has undergone changes"/>
    <s v="Sales Region Sulawesi - Maluku Team"/>
    <s v="Corporate Negotiate/Patnership Contract"/>
    <x v="31"/>
  </r>
  <r>
    <s v="SO0732"/>
    <s v="PS0001"/>
    <s v="ST0005"/>
    <d v="2022-02-23T00:00:00"/>
    <s v="Bali, East &amp; West Nusa Tenggara"/>
    <s v="CASH"/>
    <n v="182850000"/>
    <s v="Partner Store canceled the order"/>
    <s v="Sales Region Bali - Nusa Tenggara Team"/>
    <s v="Corporate Negotiate/Patnership Contract"/>
    <x v="26"/>
  </r>
  <r>
    <s v="SO0733"/>
    <s v="PS0014"/>
    <s v="ST0003"/>
    <d v="2022-02-24T00:00:00"/>
    <s v="Sumatera &amp; Kalimantan"/>
    <s v="CREDIT"/>
    <n v="655357550"/>
    <s v="Partner Store canceled the order"/>
    <s v="Sales Sumatera -Kalimantan Region Team"/>
    <s v="OnlineMarketing/Corporate Negotiate/Patnership Contract"/>
    <x v="11"/>
  </r>
  <r>
    <s v="SO0734"/>
    <s v="PS0035"/>
    <s v="ST0004"/>
    <d v="2022-02-25T00:00:00"/>
    <s v="Sulawesi, Maluku, North Maluku"/>
    <s v="CREDIT"/>
    <n v="431368230"/>
    <s v="Partner Store canceled the order"/>
    <s v="Sales Region Sulawesi - Maluku Team"/>
    <s v="Corporate Negotiate/Patnership Contract"/>
    <x v="21"/>
  </r>
  <r>
    <s v="SO0735"/>
    <s v="PS0041"/>
    <s v="ST0001"/>
    <d v="2022-02-25T00:00:00"/>
    <s v="Jakarta"/>
    <s v="CASH"/>
    <n v="110403925.00000001"/>
    <s v="The product is unavailable from the vendor or there has been a product replacement"/>
    <s v="Online Sales Team"/>
    <s v="OnlineMarketing"/>
    <x v="40"/>
  </r>
  <r>
    <s v="SO0736"/>
    <s v="PS0003"/>
    <s v="ST0003"/>
    <d v="2022-02-27T00:00:00"/>
    <s v="Sumatera &amp; Kalimantan"/>
    <s v="CASH"/>
    <n v="25103040"/>
    <m/>
    <s v="Sales Sumatera -Kalimantan Region Team"/>
    <s v="OnlineMarketing/Corporate Negotiate/Patnership Contract"/>
    <x v="7"/>
  </r>
  <r>
    <s v="SO0737"/>
    <s v="PS0020"/>
    <s v="ST0004"/>
    <d v="2022-02-28T00:00:00"/>
    <s v="Sulawesi, Maluku, North Maluku"/>
    <s v="CREDIT"/>
    <n v="301486740"/>
    <m/>
    <s v="Sales Region Sulawesi - Maluku Team"/>
    <s v="Corporate Negotiate/Patnership Contract"/>
    <x v="15"/>
  </r>
  <r>
    <s v="SO0738"/>
    <s v="PS0002"/>
    <s v="ST0002"/>
    <d v="2022-03-01T00:00:00"/>
    <s v="Java"/>
    <s v="CREDIT"/>
    <n v="384437440"/>
    <m/>
    <s v="Sales Java Region Team"/>
    <s v="OnlineMarketing/Corporate Negotiate/Patnership Contract"/>
    <x v="32"/>
  </r>
  <r>
    <s v="SO0739"/>
    <s v="PS0026"/>
    <s v="ST0004"/>
    <d v="2022-03-01T00:00:00"/>
    <s v="Sulawesi, Maluku, North Maluku"/>
    <s v="CASH"/>
    <n v="95939120"/>
    <s v="The product is unavailable from the vendor or there has been a product replacement"/>
    <s v="Sales Region Sulawesi - Maluku Team"/>
    <s v="Corporate Negotiate/Patnership Contract"/>
    <x v="47"/>
  </r>
  <r>
    <s v="SO0740"/>
    <s v="PS0011"/>
    <s v="ST0002"/>
    <d v="2022-03-02T00:00:00"/>
    <s v="Java"/>
    <s v="CASH"/>
    <n v="86587010"/>
    <s v="The product is unavailable from the vendor or there has been a product replacement"/>
    <s v="Sales Java Region Team"/>
    <s v="OnlineMarketing/Corporate Negotiate/Patnership Contract"/>
    <x v="45"/>
  </r>
  <r>
    <s v="SO0741"/>
    <s v="PS0050"/>
    <s v="ST0004"/>
    <d v="2022-03-02T00:00:00"/>
    <s v="Sulawesi, Maluku, North Maluku"/>
    <s v="CASH"/>
    <n v="164735940"/>
    <s v="The product is unavailable from the vendor or there has been a product replacement"/>
    <s v="Sales Region Sulawesi - Maluku Team"/>
    <s v="Corporate Negotiate/Patnership Contract"/>
    <x v="9"/>
  </r>
  <r>
    <s v="SO0742"/>
    <s v="PS0042"/>
    <s v="ST0002"/>
    <d v="2022-03-02T00:00:00"/>
    <s v="Java"/>
    <s v="CASH"/>
    <n v="79963790"/>
    <s v="Partner Store canceled the order"/>
    <s v="Sales Java Region Team"/>
    <s v="OnlineMarketing/Corporate Negotiate/Patnership Contract"/>
    <x v="43"/>
  </r>
  <r>
    <s v="SO0743"/>
    <s v="PS0048"/>
    <s v="ST0003"/>
    <d v="2022-03-05T00:00:00"/>
    <s v="Sumatera &amp; Kalimantan"/>
    <s v="CASH"/>
    <n v="76608080"/>
    <m/>
    <s v="Sales Sumatera -Kalimantan Region Team"/>
    <s v="OnlineMarketing/Corporate Negotiate/Patnership Contract"/>
    <x v="3"/>
  </r>
  <r>
    <s v="SO0744"/>
    <s v="PS0028"/>
    <s v="ST0005"/>
    <d v="2022-03-06T00:00:00"/>
    <s v="Bali, East &amp; West Nusa Tenggara"/>
    <s v="CREDIT"/>
    <n v="318817170"/>
    <m/>
    <s v="Sales Region Bali - Nusa Tenggara Team"/>
    <s v="Corporate Negotiate/Patnership Contract"/>
    <x v="22"/>
  </r>
  <r>
    <s v="SO0745"/>
    <s v="PS0016"/>
    <s v="ST0003"/>
    <d v="2022-03-07T00:00:00"/>
    <s v="Sumatera &amp; Kalimantan"/>
    <s v="CREDIT"/>
    <n v="499945248"/>
    <m/>
    <s v="Sales Sumatera -Kalimantan Region Team"/>
    <s v="OnlineMarketing/Corporate Negotiate/Patnership Contract"/>
    <x v="48"/>
  </r>
  <r>
    <s v="SO0746"/>
    <s v="PS0030"/>
    <s v="ST0004"/>
    <d v="2022-03-08T00:00:00"/>
    <s v="Sulawesi, Maluku, North Maluku"/>
    <s v="CREDIT"/>
    <n v="496157250"/>
    <m/>
    <s v="Sales Region Sulawesi - Maluku Team"/>
    <s v="Corporate Negotiate/Patnership Contract"/>
    <x v="29"/>
  </r>
  <r>
    <s v="SO0747"/>
    <s v="PS0045"/>
    <s v="ST0005"/>
    <d v="2022-03-10T00:00:00"/>
    <s v="Bali, East &amp; West Nusa Tenggara"/>
    <s v="CREDIT"/>
    <n v="762021990"/>
    <m/>
    <s v="Sales Region Bali - Nusa Tenggara Team"/>
    <s v="Corporate Negotiate/Patnership Contract"/>
    <x v="5"/>
  </r>
  <r>
    <s v="SO0748"/>
    <s v="PS0027"/>
    <s v="ST0004"/>
    <d v="2022-03-10T00:00:00"/>
    <s v="Sulawesi, Maluku, North Maluku"/>
    <s v="CASH"/>
    <n v="38241300"/>
    <s v="The product is unavailable from the vendor or there has been a product replacement"/>
    <s v="Sales Region Sulawesi - Maluku Team"/>
    <s v="Corporate Negotiate/Patnership Contract"/>
    <x v="39"/>
  </r>
  <r>
    <s v="SO0749"/>
    <s v="PS0011"/>
    <s v="ST0002"/>
    <d v="2022-03-11T00:00:00"/>
    <s v="Java"/>
    <s v="CREDIT"/>
    <n v="949543980"/>
    <m/>
    <s v="Sales Java Region Team"/>
    <s v="OnlineMarketing/Corporate Negotiate/Patnership Contract"/>
    <x v="45"/>
  </r>
  <r>
    <s v="SO0750"/>
    <s v="PS0035"/>
    <s v="ST0004"/>
    <d v="2022-03-13T00:00:00"/>
    <s v="Sulawesi, Maluku, North Maluku"/>
    <s v="CASH"/>
    <n v="69333100"/>
    <s v="The transaction agreement has undergone changes"/>
    <s v="Sales Region Sulawesi - Maluku Team"/>
    <s v="Corporate Negotiate/Patnership Contract"/>
    <x v="21"/>
  </r>
  <r>
    <s v="SO0751"/>
    <s v="PS0009"/>
    <s v="ST0003"/>
    <d v="2022-03-15T00:00:00"/>
    <s v="Sumatera &amp; Kalimantan"/>
    <s v="CASH"/>
    <n v="68293260"/>
    <m/>
    <s v="Sales Sumatera -Kalimantan Region Team"/>
    <s v="OnlineMarketing/Corporate Negotiate/Patnership Contract"/>
    <x v="44"/>
  </r>
  <r>
    <s v="SO0752"/>
    <s v="PS0045"/>
    <s v="ST0005"/>
    <d v="2022-03-16T00:00:00"/>
    <s v="Bali, East &amp; West Nusa Tenggara"/>
    <s v="CASH"/>
    <n v="41160020"/>
    <s v="Partner Store canceled the order"/>
    <s v="Sales Region Bali - Nusa Tenggara Team"/>
    <s v="Corporate Negotiate/Patnership Contract"/>
    <x v="5"/>
  </r>
  <r>
    <s v="SO0753"/>
    <s v="PS0039"/>
    <s v="ST0003"/>
    <d v="2022-03-17T00:00:00"/>
    <s v="Sumatera &amp; Kalimantan"/>
    <s v="CASH"/>
    <n v="178275330"/>
    <s v="The transaction agreement has undergone changes"/>
    <s v="Sales Sumatera -Kalimantan Region Team"/>
    <s v="OnlineMarketing/Corporate Negotiate/Patnership Contract"/>
    <x v="14"/>
  </r>
  <r>
    <s v="SO0754"/>
    <s v="PS0044"/>
    <s v="ST0004"/>
    <d v="2022-03-17T00:00:00"/>
    <s v="Sulawesi, Maluku, North Maluku"/>
    <s v="CREDIT"/>
    <n v="843165100"/>
    <m/>
    <s v="Sales Region Sulawesi - Maluku Team"/>
    <s v="Corporate Negotiate/Patnership Contract"/>
    <x v="33"/>
  </r>
  <r>
    <s v="SO0755"/>
    <s v="PS0017"/>
    <s v="ST0001"/>
    <d v="2022-03-18T00:00:00"/>
    <s v="Jakarta"/>
    <s v="CASH"/>
    <n v="62278020"/>
    <m/>
    <s v="Online Sales Team"/>
    <s v="OnlineMarketing"/>
    <x v="49"/>
  </r>
  <r>
    <s v="SO0756"/>
    <s v="PS0014"/>
    <s v="ST0003"/>
    <d v="2022-03-20T00:00:00"/>
    <s v="Sumatera &amp; Kalimantan"/>
    <s v="CREDIT"/>
    <n v="577489990"/>
    <m/>
    <s v="Sales Sumatera -Kalimantan Region Team"/>
    <s v="OnlineMarketing/Corporate Negotiate/Patnership Contract"/>
    <x v="11"/>
  </r>
  <r>
    <s v="SO0757"/>
    <s v="PS0022"/>
    <s v="ST0004"/>
    <d v="2022-03-20T00:00:00"/>
    <s v="Sulawesi, Maluku, North Maluku"/>
    <s v="CASH"/>
    <n v="159026800"/>
    <m/>
    <s v="Sales Region Sulawesi - Maluku Team"/>
    <s v="Corporate Negotiate/Patnership Contract"/>
    <x v="23"/>
  </r>
  <r>
    <s v="SO0758"/>
    <s v="PS0038"/>
    <s v="ST0004"/>
    <d v="2022-03-20T00:00:00"/>
    <s v="Sulawesi, Maluku, North Maluku"/>
    <s v="CREDIT"/>
    <n v="309999620"/>
    <m/>
    <s v="Sales Region Sulawesi - Maluku Team"/>
    <s v="Corporate Negotiate/Patnership Contract"/>
    <x v="34"/>
  </r>
  <r>
    <s v="SO0759"/>
    <s v="PS0037"/>
    <s v="ST0002"/>
    <d v="2022-03-25T00:00:00"/>
    <s v="Java"/>
    <s v="CASH"/>
    <n v="6953100"/>
    <m/>
    <s v="Sales Java Region Team"/>
    <s v="OnlineMarketing/Corporate Negotiate/Patnership Contract"/>
    <x v="6"/>
  </r>
  <r>
    <s v="SO0760"/>
    <s v="PS0033"/>
    <s v="ST0005"/>
    <d v="2022-03-26T00:00:00"/>
    <s v="Bali, East &amp; West Nusa Tenggara"/>
    <s v="CASH"/>
    <n v="52563450"/>
    <m/>
    <s v="Sales Region Bali - Nusa Tenggara Team"/>
    <s v="Corporate Negotiate/Patnership Contract"/>
    <x v="27"/>
  </r>
  <r>
    <s v="SO0761"/>
    <s v="PS0044"/>
    <s v="ST0004"/>
    <d v="2022-03-27T00:00:00"/>
    <s v="Sulawesi, Maluku, North Maluku"/>
    <s v="CASH"/>
    <n v="77192840"/>
    <m/>
    <s v="Sales Region Sulawesi - Maluku Team"/>
    <s v="Corporate Negotiate/Patnership Contract"/>
    <x v="33"/>
  </r>
  <r>
    <s v="SO0762"/>
    <s v="PS0018"/>
    <s v="ST0002"/>
    <d v="2022-03-29T00:00:00"/>
    <s v="Java"/>
    <s v="CREDIT"/>
    <n v="630305355"/>
    <m/>
    <s v="Sales Java Region Team"/>
    <s v="OnlineMarketing/Corporate Negotiate/Patnership Contract"/>
    <x v="17"/>
  </r>
  <r>
    <s v="SO0763"/>
    <s v="PS0026"/>
    <s v="ST0004"/>
    <d v="2022-03-30T00:00:00"/>
    <s v="Sulawesi, Maluku, North Maluku"/>
    <s v="CASH"/>
    <n v="21127710"/>
    <m/>
    <s v="Sales Region Sulawesi - Maluku Team"/>
    <s v="Corporate Negotiate/Patnership Contract"/>
    <x v="47"/>
  </r>
  <r>
    <s v="SO0764"/>
    <s v="PS0023"/>
    <s v="ST0003"/>
    <d v="2022-04-01T00:00:00"/>
    <s v="Sumatera &amp; Kalimantan"/>
    <s v="CREDIT"/>
    <n v="637286300"/>
    <s v="The transaction agreement has undergone changes"/>
    <s v="Sales Sumatera -Kalimantan Region Team"/>
    <s v="OnlineMarketing/Corporate Negotiate/Patnership Contract"/>
    <x v="30"/>
  </r>
  <r>
    <s v="SO0765"/>
    <s v="PS0040"/>
    <s v="ST0003"/>
    <d v="2022-04-01T00:00:00"/>
    <s v="Sumatera &amp; Kalimantan"/>
    <s v="CREDIT"/>
    <n v="320470980"/>
    <s v="Partner Store canceled the order"/>
    <s v="Sales Sumatera -Kalimantan Region Team"/>
    <s v="OnlineMarketing/Corporate Negotiate/Patnership Contract"/>
    <x v="0"/>
  </r>
  <r>
    <s v="SO0766"/>
    <s v="PS0009"/>
    <s v="ST0003"/>
    <d v="2022-04-02T00:00:00"/>
    <s v="Sumatera &amp; Kalimantan"/>
    <s v="CREDIT"/>
    <n v="857989710"/>
    <s v="transaction as agreed with the vendor"/>
    <s v="Sales Sumatera -Kalimantan Region Team"/>
    <s v="OnlineMarketing/Corporate Negotiate/Patnership Contract"/>
    <x v="44"/>
  </r>
  <r>
    <s v="SO0767"/>
    <s v="PS0033"/>
    <s v="ST0005"/>
    <d v="2022-04-02T00:00:00"/>
    <s v="Bali, East &amp; West Nusa Tenggara"/>
    <s v="CREDIT"/>
    <n v="263184770"/>
    <s v="The transaction agreement has undergone changes"/>
    <s v="Sales Region Bali - Nusa Tenggara Team"/>
    <s v="Corporate Negotiate/Patnership Contract"/>
    <x v="27"/>
  </r>
  <r>
    <s v="SO0768"/>
    <s v="PS0016"/>
    <s v="ST0003"/>
    <d v="2022-04-03T00:00:00"/>
    <s v="Sumatera &amp; Kalimantan"/>
    <s v="CASH"/>
    <n v="40503375"/>
    <m/>
    <s v="Sales Sumatera -Kalimantan Region Team"/>
    <s v="OnlineMarketing/Corporate Negotiate/Patnership Contract"/>
    <x v="48"/>
  </r>
  <r>
    <s v="SO0769"/>
    <s v="PS0022"/>
    <s v="ST0004"/>
    <d v="2022-04-03T00:00:00"/>
    <s v="Sulawesi, Maluku, North Maluku"/>
    <s v="CREDIT"/>
    <n v="341568010"/>
    <m/>
    <s v="Sales Region Sulawesi - Maluku Team"/>
    <s v="Corporate Negotiate/Patnership Contract"/>
    <x v="23"/>
  </r>
  <r>
    <s v="SO0770"/>
    <s v="PS0032"/>
    <s v="ST0004"/>
    <d v="2022-04-06T00:00:00"/>
    <s v="Sulawesi, Maluku, North Maluku"/>
    <s v="CASH"/>
    <n v="206567490"/>
    <s v="The product is unavailable from the vendor or there has been a product replacement"/>
    <s v="Sales Region Sulawesi - Maluku Team"/>
    <s v="Corporate Negotiate/Patnership Contract"/>
    <x v="10"/>
  </r>
  <r>
    <s v="SO0771"/>
    <s v="PS0027"/>
    <s v="ST0004"/>
    <d v="2022-04-08T00:00:00"/>
    <s v="Sulawesi, Maluku, North Maluku"/>
    <s v="CREDIT"/>
    <n v="278936540"/>
    <m/>
    <s v="Sales Region Sulawesi - Maluku Team"/>
    <s v="Corporate Negotiate/Patnership Contract"/>
    <x v="39"/>
  </r>
  <r>
    <s v="SO0772"/>
    <s v="PS0021"/>
    <s v="ST0001"/>
    <d v="2022-04-09T00:00:00"/>
    <s v="Jakarta"/>
    <s v="CASH"/>
    <n v="214075670"/>
    <s v="Partner Store canceled the order"/>
    <s v="Online Sales Team"/>
    <s v="OnlineMarketing"/>
    <x v="19"/>
  </r>
  <r>
    <s v="SO0773"/>
    <s v="PS0013"/>
    <s v="ST0001"/>
    <d v="2022-04-09T00:00:00"/>
    <s v="Jakarta"/>
    <s v="CREDIT"/>
    <n v="480975360"/>
    <m/>
    <s v="Online Sales Team"/>
    <s v="OnlineMarketing"/>
    <x v="13"/>
  </r>
  <r>
    <s v="SO0774"/>
    <s v="PS0011"/>
    <s v="ST0002"/>
    <d v="2022-04-09T00:00:00"/>
    <s v="Java"/>
    <s v="CASH"/>
    <n v="4067700"/>
    <s v="The product is unavailable from the vendor or there has been a product replacement"/>
    <s v="Sales Java Region Team"/>
    <s v="OnlineMarketing/Corporate Negotiate/Patnership Contract"/>
    <x v="45"/>
  </r>
  <r>
    <s v="SO0775"/>
    <s v="PS0042"/>
    <s v="ST0002"/>
    <d v="2022-04-09T00:00:00"/>
    <s v="Java"/>
    <s v="CASH"/>
    <n v="52975464"/>
    <m/>
    <s v="Sales Java Region Team"/>
    <s v="OnlineMarketing/Corporate Negotiate/Patnership Contract"/>
    <x v="43"/>
  </r>
  <r>
    <s v="SO0776"/>
    <s v="PS0036"/>
    <s v="ST0005"/>
    <d v="2022-04-10T00:00:00"/>
    <s v="Bali, East &amp; West Nusa Tenggara"/>
    <s v="CASH"/>
    <n v="101760200"/>
    <s v="Partner Store canceled the order"/>
    <s v="Sales Region Bali - Nusa Tenggara Team"/>
    <s v="Corporate Negotiate/Patnership Contract"/>
    <x v="28"/>
  </r>
  <r>
    <s v="SO0777"/>
    <s v="PS0040"/>
    <s v="ST0003"/>
    <d v="2022-04-13T00:00:00"/>
    <s v="Sumatera &amp; Kalimantan"/>
    <s v="CASH"/>
    <n v="33319080"/>
    <m/>
    <s v="Sales Sumatera -Kalimantan Region Team"/>
    <s v="OnlineMarketing/Corporate Negotiate/Patnership Contract"/>
    <x v="0"/>
  </r>
  <r>
    <s v="SO0778"/>
    <s v="PS0045"/>
    <s v="ST0005"/>
    <d v="2022-04-14T00:00:00"/>
    <s v="Bali, East &amp; West Nusa Tenggara"/>
    <s v="CREDIT"/>
    <n v="496499180"/>
    <s v="Partner Store canceled the order"/>
    <s v="Sales Region Bali - Nusa Tenggara Team"/>
    <s v="Corporate Negotiate/Patnership Contract"/>
    <x v="5"/>
  </r>
  <r>
    <s v="SO0779"/>
    <s v="PS0047"/>
    <s v="ST0001"/>
    <d v="2022-04-14T00:00:00"/>
    <s v="Jakarta"/>
    <s v="CREDIT"/>
    <n v="341243304"/>
    <s v="The product is unavailable from the vendor or there has been a product replacement"/>
    <s v="Online Sales Team"/>
    <s v="OnlineMarketing"/>
    <x v="20"/>
  </r>
  <r>
    <s v="SO0780"/>
    <s v="PS0049"/>
    <s v="ST0004"/>
    <d v="2022-04-16T00:00:00"/>
    <s v="Sulawesi, Maluku, North Maluku"/>
    <s v="CASH"/>
    <n v="123083530"/>
    <s v="Partner Store canceled the order"/>
    <s v="Sales Region Sulawesi - Maluku Team"/>
    <s v="Corporate Negotiate/Patnership Contract"/>
    <x v="38"/>
  </r>
  <r>
    <s v="SO0781"/>
    <s v="PS0037"/>
    <s v="ST0002"/>
    <d v="2022-04-17T00:00:00"/>
    <s v="Java"/>
    <s v="CASH"/>
    <n v="186378520"/>
    <s v="Partner Store canceled the order"/>
    <s v="Sales Java Region Team"/>
    <s v="OnlineMarketing/Corporate Negotiate/Patnership Contract"/>
    <x v="6"/>
  </r>
  <r>
    <s v="SO0782"/>
    <s v="PS0043"/>
    <s v="ST0004"/>
    <d v="2022-04-18T00:00:00"/>
    <s v="Sulawesi, Maluku, North Maluku"/>
    <s v="CREDIT"/>
    <n v="442525970"/>
    <s v="Partner Store canceled the order"/>
    <s v="Sales Region Sulawesi - Maluku Team"/>
    <s v="Corporate Negotiate/Patnership Contract"/>
    <x v="8"/>
  </r>
  <r>
    <s v="SO0783"/>
    <s v="PS0036"/>
    <s v="ST0005"/>
    <d v="2022-04-18T00:00:00"/>
    <s v="Bali, East &amp; West Nusa Tenggara"/>
    <s v="CREDIT"/>
    <n v="800907000"/>
    <s v="transaction as agreed with the vendor"/>
    <s v="Sales Region Bali - Nusa Tenggara Team"/>
    <s v="Corporate Negotiate/Patnership Contract"/>
    <x v="28"/>
  </r>
  <r>
    <s v="SO0784"/>
    <s v="PS0034"/>
    <s v="ST0001"/>
    <d v="2022-04-19T00:00:00"/>
    <s v="Jakarta"/>
    <s v="CREDIT"/>
    <n v="268215090"/>
    <s v="The transaction agreement has undergone changes"/>
    <s v="Online Sales Team"/>
    <s v="OnlineMarketing"/>
    <x v="18"/>
  </r>
  <r>
    <s v="SO0785"/>
    <s v="PS0026"/>
    <s v="ST0004"/>
    <d v="2022-04-19T00:00:00"/>
    <s v="Sulawesi, Maluku, North Maluku"/>
    <s v="CASH"/>
    <n v="22040400"/>
    <m/>
    <s v="Sales Region Sulawesi - Maluku Team"/>
    <s v="Corporate Negotiate/Patnership Contract"/>
    <x v="47"/>
  </r>
  <r>
    <s v="SO0786"/>
    <s v="PS0046"/>
    <s v="ST0003"/>
    <d v="2022-04-19T00:00:00"/>
    <s v="Sumatera &amp; Kalimantan"/>
    <s v="CASH"/>
    <n v="70629600"/>
    <m/>
    <s v="Sales Sumatera -Kalimantan Region Team"/>
    <s v="OnlineMarketing/Corporate Negotiate/Patnership Contract"/>
    <x v="1"/>
  </r>
  <r>
    <s v="SO0787"/>
    <s v="PS0018"/>
    <s v="ST0002"/>
    <d v="2022-04-20T00:00:00"/>
    <s v="Java"/>
    <s v="CASH"/>
    <n v="128831760"/>
    <s v="The product is unavailable from the vendor or there has been a product replacement"/>
    <s v="Sales Java Region Team"/>
    <s v="OnlineMarketing/Corporate Negotiate/Patnership Contract"/>
    <x v="17"/>
  </r>
  <r>
    <s v="SO0788"/>
    <s v="PS0004"/>
    <s v="ST0001"/>
    <d v="2022-04-20T00:00:00"/>
    <s v="Jakarta"/>
    <s v="CREDIT"/>
    <n v="301350960"/>
    <m/>
    <s v="Online Sales Team"/>
    <s v="OnlineMarketing"/>
    <x v="37"/>
  </r>
  <r>
    <s v="SO0789"/>
    <s v="PS0040"/>
    <s v="ST0003"/>
    <d v="2022-04-21T00:00:00"/>
    <s v="Sumatera &amp; Kalimantan"/>
    <s v="CREDIT"/>
    <n v="258997140"/>
    <s v="Partner Store canceled the order"/>
    <s v="Sales Sumatera -Kalimantan Region Team"/>
    <s v="OnlineMarketing/Corporate Negotiate/Patnership Contract"/>
    <x v="0"/>
  </r>
  <r>
    <s v="SO0790"/>
    <s v="PS0041"/>
    <s v="ST0001"/>
    <d v="2022-04-21T00:00:00"/>
    <s v="Jakarta"/>
    <s v="CREDIT"/>
    <n v="592721810"/>
    <s v="The transaction agreement has undergone changes"/>
    <s v="Online Sales Team"/>
    <s v="OnlineMarketing"/>
    <x v="40"/>
  </r>
  <r>
    <s v="SO0791"/>
    <s v="PS0011"/>
    <s v="ST0002"/>
    <d v="2022-04-22T00:00:00"/>
    <s v="Java"/>
    <s v="CREDIT"/>
    <n v="286241670"/>
    <s v="Partner Store canceled the order"/>
    <s v="Sales Java Region Team"/>
    <s v="OnlineMarketing/Corporate Negotiate/Patnership Contract"/>
    <x v="45"/>
  </r>
  <r>
    <s v="SO0792"/>
    <s v="PS0016"/>
    <s v="ST0003"/>
    <d v="2022-04-24T00:00:00"/>
    <s v="Sumatera &amp; Kalimantan"/>
    <s v="CREDIT"/>
    <n v="370721120"/>
    <m/>
    <s v="Sales Sumatera -Kalimantan Region Team"/>
    <s v="OnlineMarketing/Corporate Negotiate/Patnership Contract"/>
    <x v="48"/>
  </r>
  <r>
    <s v="SO0793"/>
    <s v="PS0022"/>
    <s v="ST0004"/>
    <d v="2022-04-24T00:00:00"/>
    <s v="Sulawesi, Maluku, North Maluku"/>
    <s v="CREDIT"/>
    <n v="515108770"/>
    <s v="Partner Store canceled the order"/>
    <s v="Sales Region Sulawesi - Maluku Team"/>
    <s v="Corporate Negotiate/Patnership Contract"/>
    <x v="23"/>
  </r>
  <r>
    <s v="SO0794"/>
    <s v="PS0014"/>
    <s v="ST0003"/>
    <d v="2022-04-26T00:00:00"/>
    <s v="Sumatera &amp; Kalimantan"/>
    <s v="CASH"/>
    <n v="160429550"/>
    <s v="The product is unavailable from the vendor or there has been a product replacement"/>
    <s v="Sales Sumatera -Kalimantan Region Team"/>
    <s v="OnlineMarketing/Corporate Negotiate/Patnership Contract"/>
    <x v="11"/>
  </r>
  <r>
    <s v="SO0795"/>
    <s v="PS0033"/>
    <s v="ST0005"/>
    <d v="2022-04-26T00:00:00"/>
    <s v="Bali, East &amp; West Nusa Tenggara"/>
    <s v="CREDIT"/>
    <n v="370256470"/>
    <s v="The product is unavailable from the vendor or there has been a product replacement"/>
    <s v="Sales Region Bali - Nusa Tenggara Team"/>
    <s v="Corporate Negotiate/Patnership Contract"/>
    <x v="27"/>
  </r>
  <r>
    <s v="SO0796"/>
    <s v="PS0042"/>
    <s v="ST0002"/>
    <d v="2022-04-27T00:00:00"/>
    <s v="Java"/>
    <s v="CASH"/>
    <n v="79285080"/>
    <s v="The product is unavailable from the vendor or there has been a product replacement"/>
    <s v="Sales Java Region Team"/>
    <s v="OnlineMarketing/Corporate Negotiate/Patnership Contract"/>
    <x v="43"/>
  </r>
  <r>
    <s v="SO0797"/>
    <s v="PS0005"/>
    <s v="ST0004"/>
    <d v="2022-04-27T00:00:00"/>
    <s v="Sulawesi, Maluku, North Maluku"/>
    <s v="CASH"/>
    <n v="20062914"/>
    <m/>
    <s v="Sales Region Sulawesi - Maluku Team"/>
    <s v="Corporate Negotiate/Patnership Contract"/>
    <x v="46"/>
  </r>
  <r>
    <s v="SO0798"/>
    <s v="PS0008"/>
    <s v="ST0004"/>
    <d v="2022-04-28T00:00:00"/>
    <s v="Sulawesi, Maluku, North Maluku"/>
    <s v="CASH"/>
    <n v="60223890"/>
    <s v="The product is unavailable from the vendor or there has been a product replacement"/>
    <s v="Sales Region Sulawesi - Maluku Team"/>
    <s v="Corporate Negotiate/Patnership Contract"/>
    <x v="12"/>
  </r>
  <r>
    <s v="SO0799"/>
    <s v="PS0025"/>
    <s v="ST0003"/>
    <d v="2022-04-30T00:00:00"/>
    <s v="Sumatera &amp; Kalimantan"/>
    <s v="CREDIT"/>
    <n v="264966820"/>
    <s v="The transaction agreement has undergone changes"/>
    <s v="Sales Sumatera -Kalimantan Region Team"/>
    <s v="OnlineMarketing/Corporate Negotiate/Patnership Contract"/>
    <x v="41"/>
  </r>
  <r>
    <s v="SO0800"/>
    <s v="PS0018"/>
    <s v="ST0002"/>
    <d v="2022-04-30T00:00:00"/>
    <s v="Java"/>
    <s v="CASH"/>
    <n v="82026870"/>
    <m/>
    <s v="Sales Java Region Team"/>
    <s v="OnlineMarketing/Corporate Negotiate/Patnership Contract"/>
    <x v="17"/>
  </r>
  <r>
    <s v="SO0801"/>
    <s v="PS0041"/>
    <s v="ST0001"/>
    <d v="2022-05-01T00:00:00"/>
    <s v="Jakarta"/>
    <s v="CREDIT"/>
    <n v="286109650"/>
    <m/>
    <s v="Online Sales Team"/>
    <s v="OnlineMarketing"/>
    <x v="40"/>
  </r>
  <r>
    <s v="SO0802"/>
    <s v="PS0031"/>
    <s v="ST0002"/>
    <d v="2022-05-02T00:00:00"/>
    <s v="Java"/>
    <s v="CREDIT"/>
    <n v="523137470"/>
    <s v="The product is unavailable from the vendor or there has been a product replacement"/>
    <s v="Sales Java Region Team"/>
    <s v="OnlineMarketing/Corporate Negotiate/Patnership Contract"/>
    <x v="42"/>
  </r>
  <r>
    <s v="SO0803"/>
    <s v="PS0005"/>
    <s v="ST0004"/>
    <d v="2022-05-03T00:00:00"/>
    <s v="Sulawesi, Maluku, North Maluku"/>
    <s v="CREDIT"/>
    <n v="315347876"/>
    <m/>
    <s v="Sales Region Sulawesi - Maluku Team"/>
    <s v="Corporate Negotiate/Patnership Contract"/>
    <x v="46"/>
  </r>
  <r>
    <s v="SO0804"/>
    <s v="PS0046"/>
    <s v="ST0003"/>
    <d v="2022-05-06T00:00:00"/>
    <s v="Sumatera &amp; Kalimantan"/>
    <s v="CREDIT"/>
    <n v="831164468"/>
    <m/>
    <s v="Sales Sumatera -Kalimantan Region Team"/>
    <s v="OnlineMarketing/Corporate Negotiate/Patnership Contract"/>
    <x v="1"/>
  </r>
  <r>
    <s v="SO0805"/>
    <s v="PS0043"/>
    <s v="ST0004"/>
    <d v="2022-05-06T00:00:00"/>
    <s v="Sulawesi, Maluku, North Maluku"/>
    <s v="CREDIT"/>
    <n v="333265450"/>
    <s v="The transaction agreement has undergone changes"/>
    <s v="Sales Region Sulawesi - Maluku Team"/>
    <s v="Corporate Negotiate/Patnership Contract"/>
    <x v="8"/>
  </r>
  <r>
    <s v="SO0806"/>
    <s v="PS0039"/>
    <s v="ST0003"/>
    <d v="2022-05-07T00:00:00"/>
    <s v="Sumatera &amp; Kalimantan"/>
    <s v="CREDIT"/>
    <n v="270974458"/>
    <m/>
    <s v="Sales Sumatera -Kalimantan Region Team"/>
    <s v="OnlineMarketing/Corporate Negotiate/Patnership Contract"/>
    <x v="14"/>
  </r>
  <r>
    <s v="SO0807"/>
    <s v="PS0016"/>
    <s v="ST0003"/>
    <d v="2022-05-07T00:00:00"/>
    <s v="Sumatera &amp; Kalimantan"/>
    <s v="CREDIT"/>
    <n v="701216380"/>
    <s v="The transaction agreement has undergone changes"/>
    <s v="Sales Sumatera -Kalimantan Region Team"/>
    <s v="OnlineMarketing/Corporate Negotiate/Patnership Contract"/>
    <x v="48"/>
  </r>
  <r>
    <s v="SO0808"/>
    <s v="PS0003"/>
    <s v="ST0003"/>
    <d v="2022-05-09T00:00:00"/>
    <s v="Sumatera &amp; Kalimantan"/>
    <s v="CASH"/>
    <n v="19945330"/>
    <m/>
    <s v="Sales Sumatera -Kalimantan Region Team"/>
    <s v="OnlineMarketing/Corporate Negotiate/Patnership Contract"/>
    <x v="7"/>
  </r>
  <r>
    <s v="SO0809"/>
    <s v="PS0021"/>
    <s v="ST0001"/>
    <d v="2022-05-09T00:00:00"/>
    <s v="Jakarta"/>
    <s v="CASH"/>
    <n v="184863542"/>
    <s v="The transaction agreement has undergone changes"/>
    <s v="Online Sales Team"/>
    <s v="OnlineMarketing"/>
    <x v="19"/>
  </r>
  <r>
    <s v="SO0810"/>
    <s v="PS0003"/>
    <s v="ST0003"/>
    <d v="2022-05-10T00:00:00"/>
    <s v="Sumatera &amp; Kalimantan"/>
    <s v="CASH"/>
    <n v="131008000"/>
    <s v="The transaction agreement has undergone changes"/>
    <s v="Sales Sumatera -Kalimantan Region Team"/>
    <s v="OnlineMarketing/Corporate Negotiate/Patnership Contract"/>
    <x v="7"/>
  </r>
  <r>
    <s v="SO0811"/>
    <s v="PS0026"/>
    <s v="ST0004"/>
    <d v="2022-05-14T00:00:00"/>
    <s v="Sulawesi, Maluku, North Maluku"/>
    <s v="CASH"/>
    <n v="47881880"/>
    <m/>
    <s v="Sales Region Sulawesi - Maluku Team"/>
    <s v="Corporate Negotiate/Patnership Contract"/>
    <x v="47"/>
  </r>
  <r>
    <s v="SO0812"/>
    <s v="PS0020"/>
    <s v="ST0004"/>
    <d v="2022-05-15T00:00:00"/>
    <s v="Sulawesi, Maluku, North Maluku"/>
    <s v="CREDIT"/>
    <n v="426916980"/>
    <m/>
    <s v="Sales Region Sulawesi - Maluku Team"/>
    <s v="Corporate Negotiate/Patnership Contract"/>
    <x v="15"/>
  </r>
  <r>
    <s v="SO0813"/>
    <s v="PS0043"/>
    <s v="ST0004"/>
    <d v="2022-05-16T00:00:00"/>
    <s v="Sulawesi, Maluku, North Maluku"/>
    <s v="CASH"/>
    <n v="61099140"/>
    <s v="The product is unavailable from the vendor or there has been a product replacement"/>
    <s v="Sales Region Sulawesi - Maluku Team"/>
    <s v="Corporate Negotiate/Patnership Contract"/>
    <x v="8"/>
  </r>
  <r>
    <s v="SO0814"/>
    <s v="PS0002"/>
    <s v="ST0002"/>
    <d v="2022-05-16T00:00:00"/>
    <s v="Java"/>
    <s v="CASH"/>
    <n v="39321090"/>
    <m/>
    <s v="Sales Java Region Team"/>
    <s v="OnlineMarketing/Corporate Negotiate/Patnership Contract"/>
    <x v="32"/>
  </r>
  <r>
    <s v="SO0815"/>
    <s v="PS0043"/>
    <s v="ST0004"/>
    <d v="2022-05-16T00:00:00"/>
    <s v="Sulawesi, Maluku, North Maluku"/>
    <s v="CREDIT"/>
    <n v="649668636"/>
    <s v="The transaction agreement has undergone changes"/>
    <s v="Sales Region Sulawesi - Maluku Team"/>
    <s v="Corporate Negotiate/Patnership Contract"/>
    <x v="8"/>
  </r>
  <r>
    <s v="SO0816"/>
    <s v="PS0022"/>
    <s v="ST0004"/>
    <d v="2022-05-17T00:00:00"/>
    <s v="Sulawesi, Maluku, North Maluku"/>
    <s v="CASH"/>
    <n v="2038400"/>
    <s v="Partner Store canceled the order"/>
    <s v="Sales Region Sulawesi - Maluku Team"/>
    <s v="Corporate Negotiate/Patnership Contract"/>
    <x v="23"/>
  </r>
  <r>
    <s v="SO0817"/>
    <s v="PS0042"/>
    <s v="ST0002"/>
    <d v="2022-05-17T00:00:00"/>
    <s v="Java"/>
    <s v="CASH"/>
    <n v="22274100"/>
    <m/>
    <s v="Sales Java Region Team"/>
    <s v="OnlineMarketing/Corporate Negotiate/Patnership Contract"/>
    <x v="43"/>
  </r>
  <r>
    <s v="SO0818"/>
    <s v="PS0029"/>
    <s v="ST0004"/>
    <d v="2022-05-17T00:00:00"/>
    <s v="Sulawesi, Maluku, North Maluku"/>
    <s v="CASH"/>
    <n v="182050750"/>
    <m/>
    <s v="Sales Region Sulawesi - Maluku Team"/>
    <s v="Corporate Negotiate/Patnership Contract"/>
    <x v="31"/>
  </r>
  <r>
    <s v="SO0819"/>
    <s v="PS0023"/>
    <s v="ST0003"/>
    <d v="2022-05-18T00:00:00"/>
    <s v="Sumatera &amp; Kalimantan"/>
    <s v="CASH"/>
    <n v="207128880"/>
    <s v="The transaction agreement has undergone changes"/>
    <s v="Sales Sumatera -Kalimantan Region Team"/>
    <s v="OnlineMarketing/Corporate Negotiate/Patnership Contract"/>
    <x v="30"/>
  </r>
  <r>
    <s v="SO0820"/>
    <s v="PS0015"/>
    <s v="ST0004"/>
    <d v="2022-05-18T00:00:00"/>
    <s v="Sulawesi, Maluku, North Maluku"/>
    <s v="CASH"/>
    <n v="37016390"/>
    <m/>
    <s v="Sales Region Sulawesi - Maluku Team"/>
    <s v="Corporate Negotiate/Patnership Contract"/>
    <x v="36"/>
  </r>
  <r>
    <s v="SO0821"/>
    <s v="PS0034"/>
    <s v="ST0001"/>
    <d v="2022-05-20T00:00:00"/>
    <s v="Jakarta"/>
    <s v="CASH"/>
    <n v="228375900"/>
    <m/>
    <s v="Online Sales Team"/>
    <s v="OnlineMarketing"/>
    <x v="18"/>
  </r>
  <r>
    <s v="SO0822"/>
    <s v="PS0022"/>
    <s v="ST0004"/>
    <d v="2022-05-22T00:00:00"/>
    <s v="Sulawesi, Maluku, North Maluku"/>
    <s v="CASH"/>
    <n v="134080210"/>
    <m/>
    <s v="Sales Region Sulawesi - Maluku Team"/>
    <s v="Corporate Negotiate/Patnership Contract"/>
    <x v="23"/>
  </r>
  <r>
    <s v="SO0823"/>
    <s v="PS0019"/>
    <s v="ST0005"/>
    <d v="2022-05-24T00:00:00"/>
    <s v="Bali, East &amp; West Nusa Tenggara"/>
    <s v="CASH"/>
    <n v="104547230"/>
    <m/>
    <s v="Sales Region Bali - Nusa Tenggara Team"/>
    <s v="Corporate Negotiate/Patnership Contract"/>
    <x v="16"/>
  </r>
  <r>
    <s v="SO0824"/>
    <s v="PS0028"/>
    <s v="ST0005"/>
    <d v="2022-05-25T00:00:00"/>
    <s v="Bali, East &amp; West Nusa Tenggara"/>
    <s v="CREDIT"/>
    <n v="1219271050"/>
    <s v="transaction as agreed with the vendor"/>
    <s v="Sales Region Bali - Nusa Tenggara Team"/>
    <s v="Corporate Negotiate/Patnership Contract"/>
    <x v="22"/>
  </r>
  <r>
    <s v="SO0825"/>
    <s v="PS0008"/>
    <s v="ST0004"/>
    <d v="2022-05-25T00:00:00"/>
    <s v="Sulawesi, Maluku, North Maluku"/>
    <s v="CREDIT"/>
    <n v="314483090"/>
    <s v="The product is unavailable from the vendor or there has been a product replacement"/>
    <s v="Sales Region Sulawesi - Maluku Team"/>
    <s v="Corporate Negotiate/Patnership Contract"/>
    <x v="12"/>
  </r>
  <r>
    <s v="SO0826"/>
    <s v="PS0037"/>
    <s v="ST0002"/>
    <d v="2022-05-26T00:00:00"/>
    <s v="Java"/>
    <s v="CREDIT"/>
    <n v="252936120"/>
    <m/>
    <s v="Sales Java Region Team"/>
    <s v="OnlineMarketing/Corporate Negotiate/Patnership Contract"/>
    <x v="6"/>
  </r>
  <r>
    <s v="SO0827"/>
    <s v="PS0008"/>
    <s v="ST0004"/>
    <d v="2022-05-28T00:00:00"/>
    <s v="Sulawesi, Maluku, North Maluku"/>
    <s v="CASH"/>
    <n v="20540790"/>
    <s v="The product is unavailable from the vendor or there has been a product replacement"/>
    <s v="Sales Region Sulawesi - Maluku Team"/>
    <s v="Corporate Negotiate/Patnership Contract"/>
    <x v="12"/>
  </r>
  <r>
    <s v="SO0828"/>
    <s v="PS0039"/>
    <s v="ST0003"/>
    <d v="2022-05-28T00:00:00"/>
    <s v="Sumatera &amp; Kalimantan"/>
    <s v="CREDIT"/>
    <n v="299947950"/>
    <s v="The transaction agreement has undergone changes"/>
    <s v="Sales Sumatera -Kalimantan Region Team"/>
    <s v="OnlineMarketing/Corporate Negotiate/Patnership Contract"/>
    <x v="14"/>
  </r>
  <r>
    <s v="SO0829"/>
    <s v="PS0001"/>
    <s v="ST0005"/>
    <d v="2022-05-29T00:00:00"/>
    <s v="Bali, East &amp; West Nusa Tenggara"/>
    <s v="CREDIT"/>
    <n v="271285000"/>
    <m/>
    <s v="Sales Region Bali - Nusa Tenggara Team"/>
    <s v="Corporate Negotiate/Patnership Contract"/>
    <x v="26"/>
  </r>
  <r>
    <s v="SO0830"/>
    <s v="PS0001"/>
    <s v="ST0005"/>
    <d v="2022-05-29T00:00:00"/>
    <s v="Bali, East &amp; West Nusa Tenggara"/>
    <s v="CREDIT"/>
    <n v="394363590"/>
    <m/>
    <s v="Sales Region Bali - Nusa Tenggara Team"/>
    <s v="Corporate Negotiate/Patnership Contract"/>
    <x v="26"/>
  </r>
  <r>
    <s v="SO0831"/>
    <s v="PS0008"/>
    <s v="ST0004"/>
    <d v="2022-05-30T00:00:00"/>
    <s v="Sulawesi, Maluku, North Maluku"/>
    <s v="CASH"/>
    <n v="96159000"/>
    <m/>
    <s v="Sales Region Sulawesi - Maluku Team"/>
    <s v="Corporate Negotiate/Patnership Contract"/>
    <x v="12"/>
  </r>
  <r>
    <s v="SO0832"/>
    <s v="PS0018"/>
    <s v="ST0002"/>
    <d v="2022-05-31T00:00:00"/>
    <s v="Java"/>
    <s v="CREDIT"/>
    <n v="382431516"/>
    <m/>
    <s v="Sales Java Region Team"/>
    <s v="OnlineMarketing/Corporate Negotiate/Patnership Contract"/>
    <x v="17"/>
  </r>
  <r>
    <s v="SO0833"/>
    <s v="PS0019"/>
    <s v="ST0005"/>
    <d v="2022-06-01T00:00:00"/>
    <s v="Bali, East &amp; West Nusa Tenggara"/>
    <s v="CREDIT"/>
    <n v="330846420"/>
    <m/>
    <s v="Sales Region Bali - Nusa Tenggara Team"/>
    <s v="Corporate Negotiate/Patnership Contract"/>
    <x v="16"/>
  </r>
  <r>
    <s v="SO0834"/>
    <s v="PS0013"/>
    <s v="ST0001"/>
    <d v="2022-06-03T00:00:00"/>
    <s v="Jakarta"/>
    <s v="CASH"/>
    <n v="37203140"/>
    <s v="The transaction agreement has undergone changes"/>
    <s v="Online Sales Team"/>
    <s v="OnlineMarketing"/>
    <x v="13"/>
  </r>
  <r>
    <s v="SO0835"/>
    <s v="PS0003"/>
    <s v="ST0003"/>
    <d v="2022-06-05T00:00:00"/>
    <s v="Sumatera &amp; Kalimantan"/>
    <s v="CASH"/>
    <n v="31305840"/>
    <s v="Partner Store canceled the order"/>
    <s v="Sales Sumatera -Kalimantan Region Team"/>
    <s v="OnlineMarketing/Corporate Negotiate/Patnership Contract"/>
    <x v="7"/>
  </r>
  <r>
    <s v="SO0836"/>
    <s v="PS0010"/>
    <s v="ST0001"/>
    <d v="2022-06-06T00:00:00"/>
    <s v="Jakarta"/>
    <s v="CASH"/>
    <n v="24096750"/>
    <m/>
    <s v="Online Sales Team"/>
    <s v="OnlineMarketing"/>
    <x v="25"/>
  </r>
  <r>
    <s v="SO0837"/>
    <s v="PS0032"/>
    <s v="ST0004"/>
    <d v="2022-06-06T00:00:00"/>
    <s v="Sulawesi, Maluku, North Maluku"/>
    <s v="CREDIT"/>
    <n v="410907891"/>
    <s v="The product is unavailable from the vendor or there has been a product replacement"/>
    <s v="Sales Region Sulawesi - Maluku Team"/>
    <s v="Corporate Negotiate/Patnership Contract"/>
    <x v="10"/>
  </r>
  <r>
    <s v="SO0838"/>
    <s v="PS0025"/>
    <s v="ST0003"/>
    <d v="2022-06-07T00:00:00"/>
    <s v="Sumatera &amp; Kalimantan"/>
    <s v="CASH"/>
    <n v="30551880"/>
    <m/>
    <s v="Sales Sumatera -Kalimantan Region Team"/>
    <s v="OnlineMarketing/Corporate Negotiate/Patnership Contract"/>
    <x v="41"/>
  </r>
  <r>
    <s v="SO0839"/>
    <s v="PS0002"/>
    <s v="ST0002"/>
    <d v="2022-06-08T00:00:00"/>
    <s v="Java"/>
    <s v="CASH"/>
    <n v="19714200"/>
    <m/>
    <s v="Sales Java Region Team"/>
    <s v="OnlineMarketing/Corporate Negotiate/Patnership Contract"/>
    <x v="32"/>
  </r>
  <r>
    <s v="SO0840"/>
    <s v="PS0006"/>
    <s v="ST0003"/>
    <d v="2022-06-09T00:00:00"/>
    <s v="Sumatera &amp; Kalimantan"/>
    <s v="CASH"/>
    <n v="74152610"/>
    <m/>
    <s v="Sales Sumatera -Kalimantan Region Team"/>
    <s v="OnlineMarketing/Corporate Negotiate/Patnership Contract"/>
    <x v="35"/>
  </r>
  <r>
    <s v="SO0841"/>
    <s v="PS0024"/>
    <s v="ST0001"/>
    <d v="2022-06-10T00:00:00"/>
    <s v="Jakarta"/>
    <s v="CREDIT"/>
    <n v="384861750"/>
    <m/>
    <s v="Online Sales Team"/>
    <s v="OnlineMarketing"/>
    <x v="2"/>
  </r>
  <r>
    <s v="SO0842"/>
    <s v="PS0048"/>
    <s v="ST0003"/>
    <d v="2022-06-10T00:00:00"/>
    <s v="Sumatera &amp; Kalimantan"/>
    <s v="CASH"/>
    <n v="31275570"/>
    <s v="The transaction agreement has undergone changes"/>
    <s v="Sales Sumatera -Kalimantan Region Team"/>
    <s v="OnlineMarketing/Corporate Negotiate/Patnership Contract"/>
    <x v="3"/>
  </r>
  <r>
    <s v="SO0843"/>
    <s v="PS0019"/>
    <s v="ST0005"/>
    <d v="2022-06-10T00:00:00"/>
    <s v="Bali, East &amp; West Nusa Tenggara"/>
    <s v="CASH"/>
    <n v="64172210"/>
    <m/>
    <s v="Sales Region Bali - Nusa Tenggara Team"/>
    <s v="Corporate Negotiate/Patnership Contract"/>
    <x v="16"/>
  </r>
  <r>
    <s v="SO0844"/>
    <s v="PS0029"/>
    <s v="ST0004"/>
    <d v="2022-06-13T00:00:00"/>
    <s v="Sulawesi, Maluku, North Maluku"/>
    <s v="CASH"/>
    <n v="123644300"/>
    <m/>
    <s v="Sales Region Sulawesi - Maluku Team"/>
    <s v="Corporate Negotiate/Patnership Contract"/>
    <x v="31"/>
  </r>
  <r>
    <s v="SO0845"/>
    <s v="PS0028"/>
    <s v="ST0005"/>
    <d v="2022-06-13T00:00:00"/>
    <s v="Bali, East &amp; West Nusa Tenggara"/>
    <s v="CREDIT"/>
    <n v="622771691"/>
    <s v="The product is unavailable from the vendor or there has been a product replacement"/>
    <s v="Sales Region Bali - Nusa Tenggara Team"/>
    <s v="Corporate Negotiate/Patnership Contract"/>
    <x v="22"/>
  </r>
  <r>
    <s v="SO0846"/>
    <s v="PS0036"/>
    <s v="ST0005"/>
    <d v="2022-06-13T00:00:00"/>
    <s v="Bali, East &amp; West Nusa Tenggara"/>
    <s v="CREDIT"/>
    <n v="595558220"/>
    <m/>
    <s v="Sales Region Bali - Nusa Tenggara Team"/>
    <s v="Corporate Negotiate/Patnership Contract"/>
    <x v="28"/>
  </r>
  <r>
    <s v="SO0847"/>
    <s v="PS0016"/>
    <s v="ST0003"/>
    <d v="2022-06-14T00:00:00"/>
    <s v="Sumatera &amp; Kalimantan"/>
    <s v="CREDIT"/>
    <n v="375501950"/>
    <m/>
    <s v="Sales Sumatera -Kalimantan Region Team"/>
    <s v="OnlineMarketing/Corporate Negotiate/Patnership Contract"/>
    <x v="48"/>
  </r>
  <r>
    <s v="SO0848"/>
    <s v="PS0041"/>
    <s v="ST0001"/>
    <d v="2022-06-17T00:00:00"/>
    <s v="Jakarta"/>
    <s v="CASH"/>
    <n v="39943476"/>
    <m/>
    <s v="Online Sales Team"/>
    <s v="OnlineMarketing"/>
    <x v="40"/>
  </r>
  <r>
    <s v="SO0849"/>
    <s v="PS0037"/>
    <s v="ST0002"/>
    <d v="2022-06-17T00:00:00"/>
    <s v="Java"/>
    <s v="CASH"/>
    <n v="27690410"/>
    <m/>
    <s v="Sales Java Region Team"/>
    <s v="OnlineMarketing/Corporate Negotiate/Patnership Contract"/>
    <x v="6"/>
  </r>
  <r>
    <s v="SO0850"/>
    <s v="PS0037"/>
    <s v="ST0002"/>
    <d v="2022-06-19T00:00:00"/>
    <s v="Java"/>
    <s v="CREDIT"/>
    <n v="256555992"/>
    <s v="The product is unavailable from the vendor or there has been a product replacement"/>
    <s v="Sales Java Region Team"/>
    <s v="OnlineMarketing/Corporate Negotiate/Patnership Contract"/>
    <x v="6"/>
  </r>
  <r>
    <s v="SO0851"/>
    <s v="PS0027"/>
    <s v="ST0004"/>
    <d v="2022-06-23T00:00:00"/>
    <s v="Sulawesi, Maluku, North Maluku"/>
    <s v="CREDIT"/>
    <n v="627670860"/>
    <m/>
    <s v="Sales Region Sulawesi - Maluku Team"/>
    <s v="Corporate Negotiate/Patnership Contract"/>
    <x v="39"/>
  </r>
  <r>
    <s v="SO0852"/>
    <s v="PS0033"/>
    <s v="ST0005"/>
    <d v="2022-06-23T00:00:00"/>
    <s v="Bali, East &amp; West Nusa Tenggara"/>
    <s v="CASH"/>
    <n v="124551810"/>
    <s v="Partner Store canceled the order"/>
    <s v="Sales Region Bali - Nusa Tenggara Team"/>
    <s v="Corporate Negotiate/Patnership Contract"/>
    <x v="27"/>
  </r>
  <r>
    <s v="SO0853"/>
    <s v="PS0046"/>
    <s v="ST0003"/>
    <d v="2022-06-25T00:00:00"/>
    <s v="Sumatera &amp; Kalimantan"/>
    <s v="CREDIT"/>
    <n v="321632000"/>
    <m/>
    <s v="Sales Sumatera -Kalimantan Region Team"/>
    <s v="OnlineMarketing/Corporate Negotiate/Patnership Contract"/>
    <x v="1"/>
  </r>
  <r>
    <s v="SO0854"/>
    <s v="PS0004"/>
    <s v="ST0001"/>
    <d v="2022-06-26T00:00:00"/>
    <s v="Jakarta"/>
    <s v="CREDIT"/>
    <n v="282151729"/>
    <m/>
    <s v="Online Sales Team"/>
    <s v="OnlineMarketing"/>
    <x v="37"/>
  </r>
  <r>
    <s v="SO0855"/>
    <s v="PS0009"/>
    <s v="ST0003"/>
    <d v="2022-06-26T00:00:00"/>
    <s v="Sumatera &amp; Kalimantan"/>
    <s v="CREDIT"/>
    <n v="657995895"/>
    <m/>
    <s v="Sales Sumatera -Kalimantan Region Team"/>
    <s v="OnlineMarketing/Corporate Negotiate/Patnership Contract"/>
    <x v="44"/>
  </r>
  <r>
    <s v="SO0856"/>
    <s v="PS0047"/>
    <s v="ST0001"/>
    <d v="2022-06-26T00:00:00"/>
    <s v="Jakarta"/>
    <s v="CASH"/>
    <n v="132858650"/>
    <m/>
    <s v="Online Sales Team"/>
    <s v="OnlineMarketing"/>
    <x v="20"/>
  </r>
  <r>
    <s v="SO0857"/>
    <s v="PS0001"/>
    <s v="ST0005"/>
    <d v="2022-06-27T00:00:00"/>
    <s v="Bali, East &amp; West Nusa Tenggara"/>
    <s v="CREDIT"/>
    <n v="490650930"/>
    <s v="The product is unavailable from the vendor or there has been a product replacement"/>
    <s v="Sales Region Bali - Nusa Tenggara Team"/>
    <s v="Corporate Negotiate/Patnership Contract"/>
    <x v="26"/>
  </r>
  <r>
    <s v="SO0858"/>
    <s v="PS0036"/>
    <s v="ST0005"/>
    <d v="2022-06-29T00:00:00"/>
    <s v="Bali, East &amp; West Nusa Tenggara"/>
    <s v="CREDIT"/>
    <n v="519221070"/>
    <s v="Partner Store canceled the order"/>
    <s v="Sales Region Bali - Nusa Tenggara Team"/>
    <s v="Corporate Negotiate/Patnership Contract"/>
    <x v="28"/>
  </r>
  <r>
    <s v="SO0859"/>
    <s v="PS0045"/>
    <s v="ST0005"/>
    <d v="2022-06-29T00:00:00"/>
    <s v="Bali, East &amp; West Nusa Tenggara"/>
    <s v="CASH"/>
    <n v="18814690"/>
    <m/>
    <s v="Sales Region Bali - Nusa Tenggara Team"/>
    <s v="Corporate Negotiate/Patnership Contract"/>
    <x v="5"/>
  </r>
  <r>
    <s v="SO0860"/>
    <s v="PS0038"/>
    <s v="ST0004"/>
    <d v="2022-06-30T00:00:00"/>
    <s v="Sulawesi, Maluku, North Maluku"/>
    <s v="CASH"/>
    <n v="38280400"/>
    <m/>
    <s v="Sales Region Sulawesi - Maluku Team"/>
    <s v="Corporate Negotiate/Patnership Contract"/>
    <x v="34"/>
  </r>
  <r>
    <s v="SO0861"/>
    <s v="PS0039"/>
    <s v="ST0003"/>
    <d v="2022-07-02T00:00:00"/>
    <s v="Sumatera &amp; Kalimantan"/>
    <s v="CASH"/>
    <n v="77747840"/>
    <s v="The product is unavailable from the vendor or there has been a product replacement"/>
    <s v="Sales Sumatera -Kalimantan Region Team"/>
    <s v="OnlineMarketing/Corporate Negotiate/Patnership Contract"/>
    <x v="14"/>
  </r>
  <r>
    <s v="SO0862"/>
    <s v="PS0039"/>
    <s v="ST0003"/>
    <d v="2022-07-02T00:00:00"/>
    <s v="Sumatera &amp; Kalimantan"/>
    <s v="CASH"/>
    <n v="132311500"/>
    <m/>
    <s v="Sales Sumatera -Kalimantan Region Team"/>
    <s v="OnlineMarketing/Corporate Negotiate/Patnership Contract"/>
    <x v="14"/>
  </r>
  <r>
    <s v="SO0863"/>
    <s v="PS0003"/>
    <s v="ST0003"/>
    <d v="2022-07-05T00:00:00"/>
    <s v="Sumatera &amp; Kalimantan"/>
    <s v="CASH"/>
    <n v="36029700"/>
    <m/>
    <s v="Sales Sumatera -Kalimantan Region Team"/>
    <s v="OnlineMarketing/Corporate Negotiate/Patnership Contract"/>
    <x v="7"/>
  </r>
  <r>
    <s v="SO0864"/>
    <s v="PS0020"/>
    <s v="ST0004"/>
    <d v="2022-07-06T00:00:00"/>
    <s v="Sulawesi, Maluku, North Maluku"/>
    <s v="CASH"/>
    <n v="113856440"/>
    <m/>
    <s v="Sales Region Sulawesi - Maluku Team"/>
    <s v="Corporate Negotiate/Patnership Contract"/>
    <x v="15"/>
  </r>
  <r>
    <s v="SO0865"/>
    <s v="PS0033"/>
    <s v="ST0005"/>
    <d v="2022-07-07T00:00:00"/>
    <s v="Bali, East &amp; West Nusa Tenggara"/>
    <s v="CASH"/>
    <n v="74779980"/>
    <m/>
    <s v="Sales Region Bali - Nusa Tenggara Team"/>
    <s v="Corporate Negotiate/Patnership Contract"/>
    <x v="27"/>
  </r>
  <r>
    <s v="SO0866"/>
    <s v="PS0024"/>
    <s v="ST0001"/>
    <d v="2022-07-08T00:00:00"/>
    <s v="Jakarta"/>
    <s v="CREDIT"/>
    <n v="320608120"/>
    <s v="The transaction agreement has undergone changes"/>
    <s v="Online Sales Team"/>
    <s v="OnlineMarketing"/>
    <x v="2"/>
  </r>
  <r>
    <s v="SO0867"/>
    <s v="PS0012"/>
    <s v="ST0003"/>
    <d v="2022-07-09T00:00:00"/>
    <s v="Sumatera &amp; Kalimantan"/>
    <s v="CREDIT"/>
    <n v="252363690"/>
    <s v="The product is unavailable from the vendor or there has been a product replacement"/>
    <s v="Sales Sumatera -Kalimantan Region Team"/>
    <s v="OnlineMarketing/Corporate Negotiate/Patnership Contract"/>
    <x v="4"/>
  </r>
  <r>
    <s v="SO0868"/>
    <s v="PS0014"/>
    <s v="ST0003"/>
    <d v="2022-07-10T00:00:00"/>
    <s v="Sumatera &amp; Kalimantan"/>
    <s v="CASH"/>
    <n v="202485340"/>
    <s v="The transaction agreement has undergone changes"/>
    <s v="Sales Sumatera -Kalimantan Region Team"/>
    <s v="OnlineMarketing/Corporate Negotiate/Patnership Contract"/>
    <x v="11"/>
  </r>
  <r>
    <s v="SO0869"/>
    <s v="PS0023"/>
    <s v="ST0003"/>
    <d v="2022-07-11T00:00:00"/>
    <s v="Sumatera &amp; Kalimantan"/>
    <s v="CASH"/>
    <n v="58475500"/>
    <m/>
    <s v="Sales Sumatera -Kalimantan Region Team"/>
    <s v="OnlineMarketing/Corporate Negotiate/Patnership Contract"/>
    <x v="30"/>
  </r>
  <r>
    <s v="SO0870"/>
    <s v="PS0031"/>
    <s v="ST0002"/>
    <d v="2022-07-14T00:00:00"/>
    <s v="Java"/>
    <s v="CASH"/>
    <n v="49439820"/>
    <m/>
    <s v="Sales Java Region Team"/>
    <s v="OnlineMarketing/Corporate Negotiate/Patnership Contract"/>
    <x v="42"/>
  </r>
  <r>
    <s v="SO0871"/>
    <s v="PS0039"/>
    <s v="ST0003"/>
    <d v="2022-07-15T00:00:00"/>
    <s v="Sumatera &amp; Kalimantan"/>
    <s v="CREDIT"/>
    <n v="393197760"/>
    <m/>
    <s v="Sales Sumatera -Kalimantan Region Team"/>
    <s v="OnlineMarketing/Corporate Negotiate/Patnership Contract"/>
    <x v="14"/>
  </r>
  <r>
    <s v="SO0872"/>
    <s v="PS0043"/>
    <s v="ST0004"/>
    <d v="2022-07-17T00:00:00"/>
    <s v="Sulawesi, Maluku, North Maluku"/>
    <s v="CREDIT"/>
    <n v="390571270"/>
    <s v="The product is unavailable from the vendor or there has been a product replacement"/>
    <s v="Sales Region Sulawesi - Maluku Team"/>
    <s v="Corporate Negotiate/Patnership Contract"/>
    <x v="8"/>
  </r>
  <r>
    <s v="SO0873"/>
    <s v="PS0006"/>
    <s v="ST0003"/>
    <d v="2022-07-17T00:00:00"/>
    <s v="Sumatera &amp; Kalimantan"/>
    <s v="CREDIT"/>
    <n v="939279100"/>
    <s v="transaction as agreed with the vendor"/>
    <s v="Sales Sumatera -Kalimantan Region Team"/>
    <s v="OnlineMarketing/Corporate Negotiate/Patnership Contract"/>
    <x v="35"/>
  </r>
  <r>
    <s v="SO0874"/>
    <s v="PS0019"/>
    <s v="ST0005"/>
    <d v="2022-07-17T00:00:00"/>
    <s v="Bali, East &amp; West Nusa Tenggara"/>
    <s v="CASH"/>
    <n v="67063160"/>
    <m/>
    <s v="Sales Region Bali - Nusa Tenggara Team"/>
    <s v="Corporate Negotiate/Patnership Contract"/>
    <x v="16"/>
  </r>
  <r>
    <s v="SO0875"/>
    <s v="PS0038"/>
    <s v="ST0004"/>
    <d v="2022-07-19T00:00:00"/>
    <s v="Sulawesi, Maluku, North Maluku"/>
    <s v="CASH"/>
    <n v="86968284"/>
    <s v="The transaction agreement has undergone changes"/>
    <s v="Sales Region Sulawesi - Maluku Team"/>
    <s v="Corporate Negotiate/Patnership Contract"/>
    <x v="34"/>
  </r>
  <r>
    <s v="SO0876"/>
    <s v="PS0039"/>
    <s v="ST0003"/>
    <d v="2022-07-19T00:00:00"/>
    <s v="Sumatera &amp; Kalimantan"/>
    <s v="CASH"/>
    <n v="101496120"/>
    <s v="The product is unavailable from the vendor or there has been a product replacement"/>
    <s v="Sales Sumatera -Kalimantan Region Team"/>
    <s v="OnlineMarketing/Corporate Negotiate/Patnership Contract"/>
    <x v="14"/>
  </r>
  <r>
    <s v="SO0877"/>
    <s v="PS0038"/>
    <s v="ST0004"/>
    <d v="2022-07-21T00:00:00"/>
    <s v="Sulawesi, Maluku, North Maluku"/>
    <s v="CASH"/>
    <n v="214186340"/>
    <m/>
    <s v="Sales Region Sulawesi - Maluku Team"/>
    <s v="Corporate Negotiate/Patnership Contract"/>
    <x v="34"/>
  </r>
  <r>
    <s v="SO0878"/>
    <s v="PS0025"/>
    <s v="ST0003"/>
    <d v="2022-07-21T00:00:00"/>
    <s v="Sumatera &amp; Kalimantan"/>
    <s v="CASH"/>
    <n v="14355120"/>
    <m/>
    <s v="Sales Sumatera -Kalimantan Region Team"/>
    <s v="OnlineMarketing/Corporate Negotiate/Patnership Contract"/>
    <x v="41"/>
  </r>
  <r>
    <s v="SO0879"/>
    <s v="PS0017"/>
    <s v="ST0001"/>
    <d v="2022-07-23T00:00:00"/>
    <s v="Jakarta"/>
    <s v="CREDIT"/>
    <n v="347867150"/>
    <m/>
    <s v="Online Sales Team"/>
    <s v="OnlineMarketing"/>
    <x v="49"/>
  </r>
  <r>
    <s v="SO0880"/>
    <s v="PS0015"/>
    <s v="ST0004"/>
    <d v="2022-07-24T00:00:00"/>
    <s v="Sulawesi, Maluku, North Maluku"/>
    <s v="CASH"/>
    <n v="42697580"/>
    <m/>
    <s v="Sales Region Sulawesi - Maluku Team"/>
    <s v="Corporate Negotiate/Patnership Contract"/>
    <x v="36"/>
  </r>
  <r>
    <s v="SO0881"/>
    <s v="PS0028"/>
    <s v="ST0005"/>
    <d v="2022-07-24T00:00:00"/>
    <s v="Bali, East &amp; West Nusa Tenggara"/>
    <s v="CREDIT"/>
    <n v="317473980"/>
    <m/>
    <s v="Sales Region Bali - Nusa Tenggara Team"/>
    <s v="Corporate Negotiate/Patnership Contract"/>
    <x v="22"/>
  </r>
  <r>
    <s v="SO0882"/>
    <s v="PS0036"/>
    <s v="ST0005"/>
    <d v="2022-07-25T00:00:00"/>
    <s v="Bali, East &amp; West Nusa Tenggara"/>
    <s v="CASH"/>
    <n v="220487740"/>
    <m/>
    <s v="Sales Region Bali - Nusa Tenggara Team"/>
    <s v="Corporate Negotiate/Patnership Contract"/>
    <x v="28"/>
  </r>
  <r>
    <s v="SO0883"/>
    <s v="PS0020"/>
    <s v="ST0004"/>
    <d v="2022-07-26T00:00:00"/>
    <s v="Sulawesi, Maluku, North Maluku"/>
    <s v="CASH"/>
    <n v="218815590"/>
    <m/>
    <s v="Sales Region Sulawesi - Maluku Team"/>
    <s v="Corporate Negotiate/Patnership Contract"/>
    <x v="15"/>
  </r>
  <r>
    <s v="SO0884"/>
    <s v="PS0039"/>
    <s v="ST0003"/>
    <d v="2022-07-26T00:00:00"/>
    <s v="Sumatera &amp; Kalimantan"/>
    <s v="CASH"/>
    <n v="53249270"/>
    <m/>
    <s v="Sales Sumatera -Kalimantan Region Team"/>
    <s v="OnlineMarketing/Corporate Negotiate/Patnership Contract"/>
    <x v="14"/>
  </r>
  <r>
    <s v="SO0885"/>
    <s v="PS0038"/>
    <s v="ST0004"/>
    <d v="2022-07-30T00:00:00"/>
    <s v="Sulawesi, Maluku, North Maluku"/>
    <s v="CASH"/>
    <n v="41408250"/>
    <m/>
    <s v="Sales Region Sulawesi - Maluku Team"/>
    <s v="Corporate Negotiate/Patnership Contract"/>
    <x v="34"/>
  </r>
  <r>
    <s v="SO0886"/>
    <s v="PS0016"/>
    <s v="ST0003"/>
    <d v="2022-07-31T00:00:00"/>
    <s v="Sumatera &amp; Kalimantan"/>
    <s v="CASH"/>
    <n v="136046120"/>
    <m/>
    <s v="Sales Sumatera -Kalimantan Region Team"/>
    <s v="OnlineMarketing/Corporate Negotiate/Patnership Contract"/>
    <x v="48"/>
  </r>
  <r>
    <s v="SO0887"/>
    <s v="PS0009"/>
    <s v="ST0003"/>
    <d v="2022-08-03T00:00:00"/>
    <s v="Sumatera &amp; Kalimantan"/>
    <s v="CASH"/>
    <n v="39712690"/>
    <m/>
    <s v="Sales Sumatera -Kalimantan Region Team"/>
    <s v="OnlineMarketing/Corporate Negotiate/Patnership Contract"/>
    <x v="44"/>
  </r>
  <r>
    <s v="SO0888"/>
    <s v="PS0009"/>
    <s v="ST0003"/>
    <d v="2022-08-05T00:00:00"/>
    <s v="Sumatera &amp; Kalimantan"/>
    <s v="CASH"/>
    <n v="19698250"/>
    <m/>
    <s v="Sales Sumatera -Kalimantan Region Team"/>
    <s v="OnlineMarketing/Corporate Negotiate/Patnership Contract"/>
    <x v="44"/>
  </r>
  <r>
    <s v="SO0889"/>
    <s v="PS0017"/>
    <s v="ST0001"/>
    <d v="2022-08-05T00:00:00"/>
    <s v="Jakarta"/>
    <s v="CREDIT"/>
    <n v="637280700"/>
    <s v="Partner Store canceled the order"/>
    <s v="Online Sales Team"/>
    <s v="OnlineMarketing"/>
    <x v="49"/>
  </r>
  <r>
    <s v="SO0890"/>
    <s v="PS0025"/>
    <s v="ST0003"/>
    <d v="2022-08-09T00:00:00"/>
    <s v="Sumatera &amp; Kalimantan"/>
    <s v="CREDIT"/>
    <n v="783664230"/>
    <s v="The transaction agreement has undergone changes"/>
    <s v="Sales Sumatera -Kalimantan Region Team"/>
    <s v="OnlineMarketing/Corporate Negotiate/Patnership Contract"/>
    <x v="41"/>
  </r>
  <r>
    <s v="SO0891"/>
    <s v="PS0032"/>
    <s v="ST0004"/>
    <d v="2022-08-12T00:00:00"/>
    <s v="Sulawesi, Maluku, North Maluku"/>
    <s v="CASH"/>
    <n v="134127470"/>
    <s v="The product is unavailable from the vendor or there has been a product replacement"/>
    <s v="Sales Region Sulawesi - Maluku Team"/>
    <s v="Corporate Negotiate/Patnership Contract"/>
    <x v="10"/>
  </r>
  <r>
    <s v="SO0892"/>
    <s v="PS0027"/>
    <s v="ST0004"/>
    <d v="2022-08-13T00:00:00"/>
    <s v="Sulawesi, Maluku, North Maluku"/>
    <s v="CASH"/>
    <n v="189755520"/>
    <m/>
    <s v="Sales Region Sulawesi - Maluku Team"/>
    <s v="Corporate Negotiate/Patnership Contract"/>
    <x v="39"/>
  </r>
  <r>
    <s v="SO0893"/>
    <s v="PS0020"/>
    <s v="ST0004"/>
    <d v="2022-08-15T00:00:00"/>
    <s v="Sulawesi, Maluku, North Maluku"/>
    <s v="CREDIT"/>
    <n v="314978190"/>
    <m/>
    <s v="Sales Region Sulawesi - Maluku Team"/>
    <s v="Corporate Negotiate/Patnership Contract"/>
    <x v="15"/>
  </r>
  <r>
    <s v="SO0894"/>
    <s v="PS0035"/>
    <s v="ST0004"/>
    <d v="2022-08-17T00:00:00"/>
    <s v="Sulawesi, Maluku, North Maluku"/>
    <s v="CASH"/>
    <n v="140645000"/>
    <m/>
    <s v="Sales Region Sulawesi - Maluku Team"/>
    <s v="Corporate Negotiate/Patnership Contract"/>
    <x v="21"/>
  </r>
  <r>
    <s v="SO0895"/>
    <s v="PS0009"/>
    <s v="ST0003"/>
    <d v="2022-08-17T00:00:00"/>
    <s v="Sumatera &amp; Kalimantan"/>
    <s v="CREDIT"/>
    <n v="269834270"/>
    <m/>
    <s v="Sales Sumatera -Kalimantan Region Team"/>
    <s v="OnlineMarketing/Corporate Negotiate/Patnership Contract"/>
    <x v="44"/>
  </r>
  <r>
    <s v="SO0896"/>
    <s v="PS0009"/>
    <s v="ST0003"/>
    <d v="2022-08-17T00:00:00"/>
    <s v="Sumatera &amp; Kalimantan"/>
    <s v="CASH"/>
    <n v="234221930"/>
    <s v="The product is unavailable from the vendor or there has been a product replacement"/>
    <s v="Sales Sumatera -Kalimantan Region Team"/>
    <s v="OnlineMarketing/Corporate Negotiate/Patnership Contract"/>
    <x v="44"/>
  </r>
  <r>
    <s v="SO0897"/>
    <s v="PS0042"/>
    <s v="ST0002"/>
    <d v="2022-08-17T00:00:00"/>
    <s v="Java"/>
    <s v="CREDIT"/>
    <n v="535672102"/>
    <m/>
    <s v="Sales Java Region Team"/>
    <s v="OnlineMarketing/Corporate Negotiate/Patnership Contract"/>
    <x v="43"/>
  </r>
  <r>
    <s v="SO0898"/>
    <s v="PS0027"/>
    <s v="ST0004"/>
    <d v="2022-08-20T00:00:00"/>
    <s v="Sulawesi, Maluku, North Maluku"/>
    <s v="CREDIT"/>
    <n v="374576520"/>
    <m/>
    <s v="Sales Region Sulawesi - Maluku Team"/>
    <s v="Corporate Negotiate/Patnership Contract"/>
    <x v="39"/>
  </r>
  <r>
    <s v="SO0899"/>
    <s v="PS0008"/>
    <s v="ST0004"/>
    <d v="2022-08-25T00:00:00"/>
    <s v="Sulawesi, Maluku, North Maluku"/>
    <s v="CASH"/>
    <n v="225228245"/>
    <m/>
    <s v="Sales Region Sulawesi - Maluku Team"/>
    <s v="Corporate Negotiate/Patnership Contract"/>
    <x v="12"/>
  </r>
  <r>
    <s v="SO0900"/>
    <s v="PS0010"/>
    <s v="ST0001"/>
    <d v="2022-08-26T00:00:00"/>
    <s v="Jakarta"/>
    <s v="CASH"/>
    <n v="96313178"/>
    <s v="The product is unavailable from the vendor or there has been a product replacement"/>
    <s v="Online Sales Team"/>
    <s v="OnlineMarketing"/>
    <x v="25"/>
  </r>
  <r>
    <s v="SO0901"/>
    <s v="PS0003"/>
    <s v="ST0003"/>
    <d v="2022-08-26T00:00:00"/>
    <s v="Sumatera &amp; Kalimantan"/>
    <s v="CREDIT"/>
    <n v="482346240"/>
    <m/>
    <s v="Sales Sumatera -Kalimantan Region Team"/>
    <s v="OnlineMarketing/Corporate Negotiate/Patnership Contract"/>
    <x v="7"/>
  </r>
  <r>
    <s v="SO0902"/>
    <s v="PS0004"/>
    <s v="ST0001"/>
    <d v="2022-08-26T00:00:00"/>
    <s v="Jakarta"/>
    <s v="CASH"/>
    <n v="31413840"/>
    <m/>
    <s v="Online Sales Team"/>
    <s v="OnlineMarketing"/>
    <x v="37"/>
  </r>
  <r>
    <s v="SO0903"/>
    <s v="PS0022"/>
    <s v="ST0004"/>
    <d v="2022-08-27T00:00:00"/>
    <s v="Sulawesi, Maluku, North Maluku"/>
    <s v="CREDIT"/>
    <n v="311219658"/>
    <m/>
    <s v="Sales Region Sulawesi - Maluku Team"/>
    <s v="Corporate Negotiate/Patnership Contract"/>
    <x v="23"/>
  </r>
  <r>
    <s v="SO0904"/>
    <s v="PS0011"/>
    <s v="ST0002"/>
    <d v="2022-08-28T00:00:00"/>
    <s v="Java"/>
    <s v="CASH"/>
    <n v="135198960"/>
    <m/>
    <s v="Sales Java Region Team"/>
    <s v="OnlineMarketing/Corporate Negotiate/Patnership Contract"/>
    <x v="45"/>
  </r>
  <r>
    <s v="SO0905"/>
    <s v="PS0045"/>
    <s v="ST0005"/>
    <d v="2022-08-28T00:00:00"/>
    <s v="Bali, East &amp; West Nusa Tenggara"/>
    <s v="CASH"/>
    <n v="56431200"/>
    <s v="Partner Store canceled the order"/>
    <s v="Sales Region Bali - Nusa Tenggara Team"/>
    <s v="Corporate Negotiate/Patnership Contract"/>
    <x v="5"/>
  </r>
  <r>
    <s v="SO0906"/>
    <s v="PS0018"/>
    <s v="ST0002"/>
    <d v="2022-08-28T00:00:00"/>
    <s v="Java"/>
    <s v="CREDIT"/>
    <n v="557426240"/>
    <m/>
    <s v="Sales Java Region Team"/>
    <s v="OnlineMarketing/Corporate Negotiate/Patnership Contract"/>
    <x v="17"/>
  </r>
  <r>
    <s v="SO0907"/>
    <s v="PS0048"/>
    <s v="ST0003"/>
    <d v="2022-08-29T00:00:00"/>
    <s v="Sumatera &amp; Kalimantan"/>
    <s v="CREDIT"/>
    <n v="525080790"/>
    <m/>
    <s v="Sales Sumatera -Kalimantan Region Team"/>
    <s v="OnlineMarketing/Corporate Negotiate/Patnership Contract"/>
    <x v="3"/>
  </r>
  <r>
    <s v="SO0908"/>
    <s v="PS0035"/>
    <s v="ST0004"/>
    <d v="2022-08-30T00:00:00"/>
    <s v="Sulawesi, Maluku, North Maluku"/>
    <s v="CREDIT"/>
    <n v="392682160"/>
    <s v="Partner Store canceled the order"/>
    <s v="Sales Region Sulawesi - Maluku Team"/>
    <s v="Corporate Negotiate/Patnership Contract"/>
    <x v="21"/>
  </r>
  <r>
    <s v="SO0909"/>
    <s v="PS0027"/>
    <s v="ST0004"/>
    <d v="2022-09-01T00:00:00"/>
    <s v="Sulawesi, Maluku, North Maluku"/>
    <s v="CREDIT"/>
    <n v="736874190"/>
    <m/>
    <s v="Sales Region Sulawesi - Maluku Team"/>
    <s v="Corporate Negotiate/Patnership Contract"/>
    <x v="39"/>
  </r>
  <r>
    <s v="SO0910"/>
    <s v="PS0025"/>
    <s v="ST0003"/>
    <d v="2022-09-01T00:00:00"/>
    <s v="Sumatera &amp; Kalimantan"/>
    <s v="CASH"/>
    <n v="5680620"/>
    <s v="The transaction agreement has undergone changes"/>
    <s v="Sales Sumatera -Kalimantan Region Team"/>
    <s v="OnlineMarketing/Corporate Negotiate/Patnership Contract"/>
    <x v="41"/>
  </r>
  <r>
    <s v="SO0911"/>
    <s v="PS0026"/>
    <s v="ST0004"/>
    <d v="2022-09-02T00:00:00"/>
    <s v="Sulawesi, Maluku, North Maluku"/>
    <s v="CREDIT"/>
    <n v="1309915710"/>
    <s v="transaction as agreed with the vendor"/>
    <s v="Sales Region Sulawesi - Maluku Team"/>
    <s v="Corporate Negotiate/Patnership Contract"/>
    <x v="47"/>
  </r>
  <r>
    <s v="SO0912"/>
    <s v="PS0005"/>
    <s v="ST0004"/>
    <d v="2022-09-04T00:00:00"/>
    <s v="Sulawesi, Maluku, North Maluku"/>
    <s v="CASH"/>
    <n v="32676700"/>
    <s v="Partner Store canceled the order"/>
    <s v="Sales Region Sulawesi - Maluku Team"/>
    <s v="Corporate Negotiate/Patnership Contract"/>
    <x v="46"/>
  </r>
  <r>
    <s v="SO0913"/>
    <s v="PS0010"/>
    <s v="ST0001"/>
    <d v="2022-09-06T00:00:00"/>
    <s v="Jakarta"/>
    <s v="CREDIT"/>
    <n v="824934230"/>
    <m/>
    <s v="Online Sales Team"/>
    <s v="OnlineMarketing"/>
    <x v="25"/>
  </r>
  <r>
    <s v="SO0914"/>
    <s v="PS0039"/>
    <s v="ST0003"/>
    <d v="2022-09-07T00:00:00"/>
    <s v="Sumatera &amp; Kalimantan"/>
    <s v="CREDIT"/>
    <n v="295134200"/>
    <m/>
    <s v="Sales Sumatera -Kalimantan Region Team"/>
    <s v="OnlineMarketing/Corporate Negotiate/Patnership Contract"/>
    <x v="14"/>
  </r>
  <r>
    <s v="SO0915"/>
    <s v="PS0009"/>
    <s v="ST0003"/>
    <d v="2022-09-09T00:00:00"/>
    <s v="Sumatera &amp; Kalimantan"/>
    <s v="CASH"/>
    <n v="13257440"/>
    <s v="The product is unavailable from the vendor or there has been a product replacement"/>
    <s v="Sales Sumatera -Kalimantan Region Team"/>
    <s v="OnlineMarketing/Corporate Negotiate/Patnership Contract"/>
    <x v="44"/>
  </r>
  <r>
    <s v="SO0916"/>
    <s v="PS0031"/>
    <s v="ST0002"/>
    <d v="2022-09-09T00:00:00"/>
    <s v="Java"/>
    <s v="CREDIT"/>
    <n v="254408400"/>
    <s v="The product is unavailable from the vendor or there has been a product replacement"/>
    <s v="Sales Java Region Team"/>
    <s v="OnlineMarketing/Corporate Negotiate/Patnership Contract"/>
    <x v="42"/>
  </r>
  <r>
    <s v="SO0917"/>
    <s v="PS0031"/>
    <s v="ST0002"/>
    <d v="2022-09-11T00:00:00"/>
    <s v="Java"/>
    <s v="CREDIT"/>
    <n v="408897700"/>
    <m/>
    <s v="Sales Java Region Team"/>
    <s v="OnlineMarketing/Corporate Negotiate/Patnership Contract"/>
    <x v="42"/>
  </r>
  <r>
    <s v="SO0918"/>
    <s v="PS0003"/>
    <s v="ST0003"/>
    <d v="2022-09-11T00:00:00"/>
    <s v="Sumatera &amp; Kalimantan"/>
    <s v="CASH"/>
    <n v="17138730"/>
    <s v="The transaction agreement has undergone changes"/>
    <s v="Sales Sumatera -Kalimantan Region Team"/>
    <s v="OnlineMarketing/Corporate Negotiate/Patnership Contract"/>
    <x v="7"/>
  </r>
  <r>
    <s v="SO0919"/>
    <s v="PS0038"/>
    <s v="ST0004"/>
    <d v="2022-09-13T00:00:00"/>
    <s v="Sulawesi, Maluku, North Maluku"/>
    <s v="CREDIT"/>
    <n v="447245890"/>
    <m/>
    <s v="Sales Region Sulawesi - Maluku Team"/>
    <s v="Corporate Negotiate/Patnership Contract"/>
    <x v="34"/>
  </r>
  <r>
    <s v="SO0920"/>
    <s v="PS0043"/>
    <s v="ST0004"/>
    <d v="2022-09-13T00:00:00"/>
    <s v="Sulawesi, Maluku, North Maluku"/>
    <s v="CREDIT"/>
    <n v="1231841330"/>
    <s v="transaction as agreed with the vendor"/>
    <s v="Sales Region Sulawesi - Maluku Team"/>
    <s v="Corporate Negotiate/Patnership Contract"/>
    <x v="8"/>
  </r>
  <r>
    <s v="SO0921"/>
    <s v="PS0032"/>
    <s v="ST0004"/>
    <d v="2022-09-14T00:00:00"/>
    <s v="Sulawesi, Maluku, North Maluku"/>
    <s v="CASH"/>
    <n v="177678000"/>
    <m/>
    <s v="Sales Region Sulawesi - Maluku Team"/>
    <s v="Corporate Negotiate/Patnership Contract"/>
    <x v="10"/>
  </r>
  <r>
    <s v="SO0922"/>
    <s v="PS0048"/>
    <s v="ST0003"/>
    <d v="2022-09-14T00:00:00"/>
    <s v="Sumatera &amp; Kalimantan"/>
    <s v="CASH"/>
    <n v="246048140"/>
    <s v="The product is unavailable from the vendor or there has been a product replacement"/>
    <s v="Sales Sumatera -Kalimantan Region Team"/>
    <s v="OnlineMarketing/Corporate Negotiate/Patnership Contract"/>
    <x v="3"/>
  </r>
  <r>
    <s v="SO0923"/>
    <s v="PS0038"/>
    <s v="ST0004"/>
    <d v="2022-09-15T00:00:00"/>
    <s v="Sulawesi, Maluku, North Maluku"/>
    <s v="CASH"/>
    <n v="56616620.000000007"/>
    <m/>
    <s v="Sales Region Sulawesi - Maluku Team"/>
    <s v="Corporate Negotiate/Patnership Contract"/>
    <x v="34"/>
  </r>
  <r>
    <s v="SO0924"/>
    <s v="PS0027"/>
    <s v="ST0004"/>
    <d v="2022-09-17T00:00:00"/>
    <s v="Sulawesi, Maluku, North Maluku"/>
    <s v="CASH"/>
    <n v="26196280"/>
    <m/>
    <s v="Sales Region Sulawesi - Maluku Team"/>
    <s v="Corporate Negotiate/Patnership Contract"/>
    <x v="39"/>
  </r>
  <r>
    <s v="SO0925"/>
    <s v="PS0003"/>
    <s v="ST0003"/>
    <d v="2022-09-18T00:00:00"/>
    <s v="Sumatera &amp; Kalimantan"/>
    <s v="CREDIT"/>
    <n v="272866550"/>
    <m/>
    <s v="Sales Sumatera -Kalimantan Region Team"/>
    <s v="OnlineMarketing/Corporate Negotiate/Patnership Contract"/>
    <x v="7"/>
  </r>
  <r>
    <s v="SO0926"/>
    <s v="PS0018"/>
    <s v="ST0002"/>
    <d v="2022-09-18T00:00:00"/>
    <s v="Java"/>
    <s v="CASH"/>
    <n v="18974400"/>
    <m/>
    <s v="Sales Java Region Team"/>
    <s v="OnlineMarketing/Corporate Negotiate/Patnership Contract"/>
    <x v="17"/>
  </r>
  <r>
    <s v="SO0927"/>
    <s v="PS0022"/>
    <s v="ST0004"/>
    <d v="2022-09-20T00:00:00"/>
    <s v="Sulawesi, Maluku, North Maluku"/>
    <s v="CASH"/>
    <n v="167455070"/>
    <m/>
    <s v="Sales Region Sulawesi - Maluku Team"/>
    <s v="Corporate Negotiate/Patnership Contract"/>
    <x v="23"/>
  </r>
  <r>
    <s v="SO0928"/>
    <s v="PS0050"/>
    <s v="ST0004"/>
    <d v="2022-09-21T00:00:00"/>
    <s v="Sulawesi, Maluku, North Maluku"/>
    <s v="CASH"/>
    <n v="79189580"/>
    <s v="The product is unavailable from the vendor or there has been a product replacement"/>
    <s v="Sales Region Sulawesi - Maluku Team"/>
    <s v="Corporate Negotiate/Patnership Contract"/>
    <x v="9"/>
  </r>
  <r>
    <s v="SO0929"/>
    <s v="PS0006"/>
    <s v="ST0003"/>
    <d v="2022-09-22T00:00:00"/>
    <s v="Sumatera &amp; Kalimantan"/>
    <s v="CREDIT"/>
    <n v="633480060"/>
    <s v="The product is unavailable from the vendor or there has been a product replacement"/>
    <s v="Sales Sumatera -Kalimantan Region Team"/>
    <s v="OnlineMarketing/Corporate Negotiate/Patnership Contract"/>
    <x v="35"/>
  </r>
  <r>
    <s v="SO0930"/>
    <s v="PS0044"/>
    <s v="ST0004"/>
    <d v="2022-09-24T00:00:00"/>
    <s v="Sulawesi, Maluku, North Maluku"/>
    <s v="CREDIT"/>
    <n v="381296340"/>
    <m/>
    <s v="Sales Region Sulawesi - Maluku Team"/>
    <s v="Corporate Negotiate/Patnership Contract"/>
    <x v="33"/>
  </r>
  <r>
    <s v="SO0931"/>
    <s v="PS0026"/>
    <s v="ST0004"/>
    <d v="2022-09-24T00:00:00"/>
    <s v="Sulawesi, Maluku, North Maluku"/>
    <s v="CASH"/>
    <n v="147352350"/>
    <m/>
    <s v="Sales Region Sulawesi - Maluku Team"/>
    <s v="Corporate Negotiate/Patnership Contract"/>
    <x v="47"/>
  </r>
  <r>
    <s v="SO0932"/>
    <s v="PS0031"/>
    <s v="ST0002"/>
    <d v="2022-09-25T00:00:00"/>
    <s v="Java"/>
    <s v="CASH"/>
    <n v="108421460"/>
    <m/>
    <s v="Sales Java Region Team"/>
    <s v="OnlineMarketing/Corporate Negotiate/Patnership Contract"/>
    <x v="42"/>
  </r>
  <r>
    <s v="SO0933"/>
    <s v="PS0018"/>
    <s v="ST0002"/>
    <d v="2022-09-25T00:00:00"/>
    <s v="Java"/>
    <s v="CREDIT"/>
    <n v="463957934"/>
    <m/>
    <s v="Sales Java Region Team"/>
    <s v="OnlineMarketing/Corporate Negotiate/Patnership Contract"/>
    <x v="17"/>
  </r>
  <r>
    <s v="SO0934"/>
    <s v="PS0021"/>
    <s v="ST0001"/>
    <d v="2022-09-28T00:00:00"/>
    <s v="Jakarta"/>
    <s v="CASH"/>
    <n v="120465330"/>
    <s v="The transaction agreement has undergone changes"/>
    <s v="Online Sales Team"/>
    <s v="OnlineMarketing"/>
    <x v="19"/>
  </r>
  <r>
    <s v="SO0935"/>
    <s v="PS0050"/>
    <s v="ST0004"/>
    <d v="2022-09-29T00:00:00"/>
    <s v="Sulawesi, Maluku, North Maluku"/>
    <s v="CASH"/>
    <n v="29641060"/>
    <m/>
    <s v="Sales Region Sulawesi - Maluku Team"/>
    <s v="Corporate Negotiate/Patnership Contract"/>
    <x v="9"/>
  </r>
  <r>
    <s v="SO0936"/>
    <s v="PS0038"/>
    <s v="ST0004"/>
    <d v="2022-09-30T00:00:00"/>
    <s v="Sulawesi, Maluku, North Maluku"/>
    <s v="CASH"/>
    <n v="9784080"/>
    <s v="The transaction agreement has undergone changes"/>
    <s v="Sales Region Sulawesi - Maluku Team"/>
    <s v="Corporate Negotiate/Patnership Contract"/>
    <x v="34"/>
  </r>
  <r>
    <s v="SO0937"/>
    <s v="PS0023"/>
    <s v="ST0003"/>
    <d v="2022-10-01T00:00:00"/>
    <s v="Sumatera &amp; Kalimantan"/>
    <s v="CASH"/>
    <n v="29223315"/>
    <m/>
    <s v="Sales Sumatera -Kalimantan Region Team"/>
    <s v="OnlineMarketing/Corporate Negotiate/Patnership Contract"/>
    <x v="30"/>
  </r>
  <r>
    <s v="SO0938"/>
    <s v="PS0050"/>
    <s v="ST0004"/>
    <d v="2022-10-02T00:00:00"/>
    <s v="Sulawesi, Maluku, North Maluku"/>
    <s v="CASH"/>
    <n v="98496660"/>
    <m/>
    <s v="Sales Region Sulawesi - Maluku Team"/>
    <s v="Corporate Negotiate/Patnership Contract"/>
    <x v="9"/>
  </r>
  <r>
    <s v="SO0939"/>
    <s v="PS0040"/>
    <s v="ST0003"/>
    <d v="2022-10-04T00:00:00"/>
    <s v="Sumatera &amp; Kalimantan"/>
    <s v="CREDIT"/>
    <n v="320403000"/>
    <s v="Partner Store canceled the order"/>
    <s v="Sales Sumatera -Kalimantan Region Team"/>
    <s v="OnlineMarketing/Corporate Negotiate/Patnership Contract"/>
    <x v="0"/>
  </r>
  <r>
    <s v="SO0940"/>
    <s v="PS0019"/>
    <s v="ST0005"/>
    <d v="2022-10-04T00:00:00"/>
    <s v="Bali, East &amp; West Nusa Tenggara"/>
    <s v="CASH"/>
    <n v="143240160"/>
    <s v="The product is unavailable from the vendor or there has been a product replacement"/>
    <s v="Sales Region Bali - Nusa Tenggara Team"/>
    <s v="Corporate Negotiate/Patnership Contract"/>
    <x v="16"/>
  </r>
  <r>
    <s v="SO0941"/>
    <s v="PS0030"/>
    <s v="ST0004"/>
    <d v="2022-10-05T00:00:00"/>
    <s v="Sulawesi, Maluku, North Maluku"/>
    <s v="CASH"/>
    <n v="93987240"/>
    <m/>
    <s v="Sales Region Sulawesi - Maluku Team"/>
    <s v="Corporate Negotiate/Patnership Contract"/>
    <x v="29"/>
  </r>
  <r>
    <s v="SO0942"/>
    <s v="PS0002"/>
    <s v="ST0002"/>
    <d v="2022-10-06T00:00:00"/>
    <s v="Java"/>
    <s v="CREDIT"/>
    <n v="422965160"/>
    <m/>
    <s v="Sales Java Region Team"/>
    <s v="OnlineMarketing/Corporate Negotiate/Patnership Contract"/>
    <x v="32"/>
  </r>
  <r>
    <s v="SO0943"/>
    <s v="PS0020"/>
    <s v="ST0004"/>
    <d v="2022-10-07T00:00:00"/>
    <s v="Sulawesi, Maluku, North Maluku"/>
    <s v="CREDIT"/>
    <n v="578886030"/>
    <m/>
    <s v="Sales Region Sulawesi - Maluku Team"/>
    <s v="Corporate Negotiate/Patnership Contract"/>
    <x v="15"/>
  </r>
  <r>
    <s v="SO0944"/>
    <s v="PS0023"/>
    <s v="ST0003"/>
    <d v="2022-10-08T00:00:00"/>
    <s v="Sumatera &amp; Kalimantan"/>
    <s v="CASH"/>
    <n v="14411279.999999998"/>
    <m/>
    <s v="Sales Sumatera -Kalimantan Region Team"/>
    <s v="OnlineMarketing/Corporate Negotiate/Patnership Contract"/>
    <x v="30"/>
  </r>
  <r>
    <s v="SO0945"/>
    <s v="PS0025"/>
    <s v="ST0003"/>
    <d v="2022-10-08T00:00:00"/>
    <s v="Sumatera &amp; Kalimantan"/>
    <s v="CREDIT"/>
    <n v="763950070"/>
    <m/>
    <s v="Sales Sumatera -Kalimantan Region Team"/>
    <s v="OnlineMarketing/Corporate Negotiate/Patnership Contract"/>
    <x v="41"/>
  </r>
  <r>
    <s v="SO0946"/>
    <s v="PS0009"/>
    <s v="ST0003"/>
    <d v="2022-10-09T00:00:00"/>
    <s v="Sumatera &amp; Kalimantan"/>
    <s v="CASH"/>
    <n v="37043600"/>
    <m/>
    <s v="Sales Sumatera -Kalimantan Region Team"/>
    <s v="OnlineMarketing/Corporate Negotiate/Patnership Contract"/>
    <x v="44"/>
  </r>
  <r>
    <s v="SO0947"/>
    <s v="PS0001"/>
    <s v="ST0005"/>
    <d v="2022-10-11T00:00:00"/>
    <s v="Bali, East &amp; West Nusa Tenggara"/>
    <s v="CASH"/>
    <n v="23610730"/>
    <m/>
    <s v="Sales Region Bali - Nusa Tenggara Team"/>
    <s v="Corporate Negotiate/Patnership Contract"/>
    <x v="26"/>
  </r>
  <r>
    <s v="SO0948"/>
    <s v="PS0038"/>
    <s v="ST0004"/>
    <d v="2022-10-11T00:00:00"/>
    <s v="Sulawesi, Maluku, North Maluku"/>
    <s v="CREDIT"/>
    <n v="1137224812"/>
    <s v="transaction as agreed with the vendor"/>
    <s v="Sales Region Sulawesi - Maluku Team"/>
    <s v="Corporate Negotiate/Patnership Contract"/>
    <x v="34"/>
  </r>
  <r>
    <s v="SO0949"/>
    <s v="PS0015"/>
    <s v="ST0004"/>
    <d v="2022-10-13T00:00:00"/>
    <s v="Sulawesi, Maluku, North Maluku"/>
    <s v="CASH"/>
    <n v="230615840"/>
    <m/>
    <s v="Sales Region Sulawesi - Maluku Team"/>
    <s v="Corporate Negotiate/Patnership Contract"/>
    <x v="36"/>
  </r>
  <r>
    <s v="SO0950"/>
    <s v="PS0048"/>
    <s v="ST0003"/>
    <d v="2022-10-13T00:00:00"/>
    <s v="Sumatera &amp; Kalimantan"/>
    <s v="CREDIT"/>
    <n v="363813400"/>
    <m/>
    <s v="Sales Sumatera -Kalimantan Region Team"/>
    <s v="OnlineMarketing/Corporate Negotiate/Patnership Contract"/>
    <x v="3"/>
  </r>
  <r>
    <s v="SO0951"/>
    <s v="PS0036"/>
    <s v="ST0005"/>
    <d v="2022-10-14T00:00:00"/>
    <s v="Bali, East &amp; West Nusa Tenggara"/>
    <s v="CREDIT"/>
    <n v="934764040"/>
    <m/>
    <s v="Sales Region Bali - Nusa Tenggara Team"/>
    <s v="Corporate Negotiate/Patnership Contract"/>
    <x v="28"/>
  </r>
  <r>
    <s v="SO0952"/>
    <s v="PS0022"/>
    <s v="ST0004"/>
    <d v="2022-10-14T00:00:00"/>
    <s v="Sulawesi, Maluku, North Maluku"/>
    <s v="CASH"/>
    <n v="76974740"/>
    <m/>
    <s v="Sales Region Sulawesi - Maluku Team"/>
    <s v="Corporate Negotiate/Patnership Contract"/>
    <x v="23"/>
  </r>
  <r>
    <s v="SO0953"/>
    <s v="PS0003"/>
    <s v="ST0003"/>
    <d v="2022-10-15T00:00:00"/>
    <s v="Sumatera &amp; Kalimantan"/>
    <s v="CREDIT"/>
    <n v="300707000"/>
    <m/>
    <s v="Sales Sumatera -Kalimantan Region Team"/>
    <s v="OnlineMarketing/Corporate Negotiate/Patnership Contract"/>
    <x v="7"/>
  </r>
  <r>
    <s v="SO0954"/>
    <s v="PS0010"/>
    <s v="ST0001"/>
    <d v="2022-10-16T00:00:00"/>
    <s v="Jakarta"/>
    <s v="CASH"/>
    <n v="9415310"/>
    <m/>
    <s v="Online Sales Team"/>
    <s v="OnlineMarketing"/>
    <x v="25"/>
  </r>
  <r>
    <s v="SO0955"/>
    <s v="PS0042"/>
    <s v="ST0002"/>
    <d v="2022-10-16T00:00:00"/>
    <s v="Java"/>
    <s v="CASH"/>
    <n v="242601255"/>
    <m/>
    <s v="Sales Java Region Team"/>
    <s v="OnlineMarketing/Corporate Negotiate/Patnership Contract"/>
    <x v="43"/>
  </r>
  <r>
    <s v="SO0956"/>
    <s v="PS0017"/>
    <s v="ST0001"/>
    <d v="2022-10-16T00:00:00"/>
    <s v="Jakarta"/>
    <s v="CREDIT"/>
    <n v="310285940"/>
    <m/>
    <s v="Online Sales Team"/>
    <s v="OnlineMarketing"/>
    <x v="49"/>
  </r>
  <r>
    <s v="SO0957"/>
    <s v="PS0010"/>
    <s v="ST0001"/>
    <d v="2022-10-17T00:00:00"/>
    <s v="Jakarta"/>
    <s v="CREDIT"/>
    <n v="327313500"/>
    <m/>
    <s v="Online Sales Team"/>
    <s v="OnlineMarketing"/>
    <x v="25"/>
  </r>
  <r>
    <s v="SO0958"/>
    <s v="PS0037"/>
    <s v="ST0002"/>
    <d v="2022-10-18T00:00:00"/>
    <s v="Java"/>
    <s v="CREDIT"/>
    <n v="258688590"/>
    <m/>
    <s v="Sales Java Region Team"/>
    <s v="OnlineMarketing/Corporate Negotiate/Patnership Contract"/>
    <x v="6"/>
  </r>
  <r>
    <s v="SO0959"/>
    <s v="PS0007"/>
    <s v="ST0001"/>
    <d v="2022-10-19T00:00:00"/>
    <s v="Jakarta"/>
    <s v="CASH"/>
    <n v="165166786"/>
    <m/>
    <s v="Online Sales Team"/>
    <s v="OnlineMarketing"/>
    <x v="24"/>
  </r>
  <r>
    <s v="SO0960"/>
    <s v="PS0026"/>
    <s v="ST0004"/>
    <d v="2022-10-19T00:00:00"/>
    <s v="Sulawesi, Maluku, North Maluku"/>
    <s v="CREDIT"/>
    <n v="396684600"/>
    <m/>
    <s v="Sales Region Sulawesi - Maluku Team"/>
    <s v="Corporate Negotiate/Patnership Contract"/>
    <x v="47"/>
  </r>
  <r>
    <s v="SO0961"/>
    <s v="PS0014"/>
    <s v="ST0003"/>
    <d v="2022-10-19T00:00:00"/>
    <s v="Sumatera &amp; Kalimantan"/>
    <s v="CREDIT"/>
    <n v="428538200"/>
    <m/>
    <s v="Sales Sumatera -Kalimantan Region Team"/>
    <s v="OnlineMarketing/Corporate Negotiate/Patnership Contract"/>
    <x v="11"/>
  </r>
  <r>
    <s v="SO0962"/>
    <s v="PS0002"/>
    <s v="ST0002"/>
    <d v="2022-10-19T00:00:00"/>
    <s v="Java"/>
    <s v="CASH"/>
    <n v="183171230"/>
    <m/>
    <s v="Sales Java Region Team"/>
    <s v="OnlineMarketing/Corporate Negotiate/Patnership Contract"/>
    <x v="32"/>
  </r>
  <r>
    <s v="SO0963"/>
    <s v="PS0006"/>
    <s v="ST0003"/>
    <d v="2022-10-20T00:00:00"/>
    <s v="Sumatera &amp; Kalimantan"/>
    <s v="CREDIT"/>
    <n v="367521960"/>
    <m/>
    <s v="Sales Sumatera -Kalimantan Region Team"/>
    <s v="OnlineMarketing/Corporate Negotiate/Patnership Contract"/>
    <x v="35"/>
  </r>
  <r>
    <s v="SO0964"/>
    <s v="PS0050"/>
    <s v="ST0004"/>
    <d v="2022-10-20T00:00:00"/>
    <s v="Sulawesi, Maluku, North Maluku"/>
    <s v="CREDIT"/>
    <n v="366003740"/>
    <s v="Partner Store canceled the order"/>
    <s v="Sales Region Sulawesi - Maluku Team"/>
    <s v="Corporate Negotiate/Patnership Contract"/>
    <x v="9"/>
  </r>
  <r>
    <s v="SO0965"/>
    <s v="PS0044"/>
    <s v="ST0004"/>
    <d v="2022-10-20T00:00:00"/>
    <s v="Sulawesi, Maluku, North Maluku"/>
    <s v="CASH"/>
    <n v="175068560"/>
    <m/>
    <s v="Sales Region Sulawesi - Maluku Team"/>
    <s v="Corporate Negotiate/Patnership Contract"/>
    <x v="33"/>
  </r>
  <r>
    <s v="SO0966"/>
    <s v="PS0017"/>
    <s v="ST0001"/>
    <d v="2022-10-21T00:00:00"/>
    <s v="Jakarta"/>
    <s v="CASH"/>
    <n v="21849750"/>
    <m/>
    <s v="Online Sales Team"/>
    <s v="OnlineMarketing"/>
    <x v="49"/>
  </r>
  <r>
    <s v="SO0967"/>
    <s v="PS0021"/>
    <s v="ST0001"/>
    <d v="2022-10-21T00:00:00"/>
    <s v="Jakarta"/>
    <s v="CASH"/>
    <n v="133038600"/>
    <m/>
    <s v="Online Sales Team"/>
    <s v="OnlineMarketing"/>
    <x v="19"/>
  </r>
  <r>
    <s v="SO0968"/>
    <s v="PS0029"/>
    <s v="ST0004"/>
    <d v="2022-10-22T00:00:00"/>
    <s v="Sulawesi, Maluku, North Maluku"/>
    <s v="CREDIT"/>
    <n v="764390690"/>
    <m/>
    <s v="Sales Region Sulawesi - Maluku Team"/>
    <s v="Corporate Negotiate/Patnership Contract"/>
    <x v="31"/>
  </r>
  <r>
    <s v="SO0969"/>
    <s v="PS0011"/>
    <s v="ST0002"/>
    <d v="2022-10-23T00:00:00"/>
    <s v="Java"/>
    <s v="CASH"/>
    <n v="135571260"/>
    <m/>
    <s v="Sales Java Region Team"/>
    <s v="OnlineMarketing/Corporate Negotiate/Patnership Contract"/>
    <x v="45"/>
  </r>
  <r>
    <s v="SO0970"/>
    <s v="PS0046"/>
    <s v="ST0003"/>
    <d v="2022-10-25T00:00:00"/>
    <s v="Sumatera &amp; Kalimantan"/>
    <s v="CREDIT"/>
    <n v="316785430"/>
    <s v="The transaction agreement has undergone changes"/>
    <s v="Sales Sumatera -Kalimantan Region Team"/>
    <s v="OnlineMarketing/Corporate Negotiate/Patnership Contract"/>
    <x v="1"/>
  </r>
  <r>
    <s v="SO0971"/>
    <s v="PS0023"/>
    <s v="ST0003"/>
    <d v="2022-10-25T00:00:00"/>
    <s v="Sumatera &amp; Kalimantan"/>
    <s v="CASH"/>
    <n v="194467350"/>
    <m/>
    <s v="Sales Sumatera -Kalimantan Region Team"/>
    <s v="OnlineMarketing/Corporate Negotiate/Patnership Contract"/>
    <x v="30"/>
  </r>
  <r>
    <s v="SO0972"/>
    <s v="PS0040"/>
    <s v="ST0003"/>
    <d v="2022-10-26T00:00:00"/>
    <s v="Sumatera &amp; Kalimantan"/>
    <s v="CREDIT"/>
    <n v="314035560"/>
    <m/>
    <s v="Sales Sumatera -Kalimantan Region Team"/>
    <s v="OnlineMarketing/Corporate Negotiate/Patnership Contract"/>
    <x v="0"/>
  </r>
  <r>
    <s v="SO0973"/>
    <s v="PS0046"/>
    <s v="ST0003"/>
    <d v="2022-10-27T00:00:00"/>
    <s v="Sumatera &amp; Kalimantan"/>
    <s v="CASH"/>
    <n v="172329150"/>
    <m/>
    <s v="Sales Sumatera -Kalimantan Region Team"/>
    <s v="OnlineMarketing/Corporate Negotiate/Patnership Contract"/>
    <x v="1"/>
  </r>
  <r>
    <s v="SO0974"/>
    <s v="PS0041"/>
    <s v="ST0001"/>
    <d v="2022-10-27T00:00:00"/>
    <s v="Jakarta"/>
    <s v="CASH"/>
    <n v="191079000"/>
    <m/>
    <s v="Online Sales Team"/>
    <s v="OnlineMarketing"/>
    <x v="40"/>
  </r>
  <r>
    <s v="SO0975"/>
    <s v="PS0036"/>
    <s v="ST0005"/>
    <d v="2022-10-27T00:00:00"/>
    <s v="Bali, East &amp; West Nusa Tenggara"/>
    <s v="CASH"/>
    <n v="69933500"/>
    <m/>
    <s v="Sales Region Bali - Nusa Tenggara Team"/>
    <s v="Corporate Negotiate/Patnership Contract"/>
    <x v="28"/>
  </r>
  <r>
    <s v="SO0976"/>
    <s v="PS0029"/>
    <s v="ST0004"/>
    <d v="2022-10-28T00:00:00"/>
    <s v="Sulawesi, Maluku, North Maluku"/>
    <s v="CASH"/>
    <n v="229837770"/>
    <m/>
    <s v="Sales Region Sulawesi - Maluku Team"/>
    <s v="Corporate Negotiate/Patnership Contract"/>
    <x v="31"/>
  </r>
  <r>
    <s v="SO0977"/>
    <s v="PS0050"/>
    <s v="ST0004"/>
    <d v="2022-10-29T00:00:00"/>
    <s v="Sulawesi, Maluku, North Maluku"/>
    <s v="CREDIT"/>
    <n v="1162213850"/>
    <s v="transaction as agreed with the vendor"/>
    <s v="Sales Region Sulawesi - Maluku Team"/>
    <s v="Corporate Negotiate/Patnership Contract"/>
    <x v="9"/>
  </r>
  <r>
    <s v="SO0978"/>
    <s v="PS0028"/>
    <s v="ST0005"/>
    <d v="2022-10-29T00:00:00"/>
    <s v="Bali, East &amp; West Nusa Tenggara"/>
    <s v="CASH"/>
    <n v="240232250"/>
    <m/>
    <s v="Sales Region Bali - Nusa Tenggara Team"/>
    <s v="Corporate Negotiate/Patnership Contract"/>
    <x v="22"/>
  </r>
  <r>
    <s v="SO0979"/>
    <s v="PS0020"/>
    <s v="ST0004"/>
    <d v="2022-10-31T00:00:00"/>
    <s v="Sulawesi, Maluku, North Maluku"/>
    <s v="CASH"/>
    <n v="69082590"/>
    <m/>
    <s v="Sales Region Sulawesi - Maluku Team"/>
    <s v="Corporate Negotiate/Patnership Contract"/>
    <x v="15"/>
  </r>
  <r>
    <s v="SO0980"/>
    <s v="PS0004"/>
    <s v="ST0001"/>
    <d v="2022-10-31T00:00:00"/>
    <s v="Jakarta"/>
    <s v="CREDIT"/>
    <n v="357539140"/>
    <m/>
    <s v="Online Sales Team"/>
    <s v="OnlineMarketing"/>
    <x v="37"/>
  </r>
  <r>
    <s v="SO0981"/>
    <s v="PS0013"/>
    <s v="ST0001"/>
    <d v="2022-11-01T00:00:00"/>
    <s v="Jakarta"/>
    <s v="CREDIT"/>
    <n v="737735770"/>
    <m/>
    <s v="Online Sales Team"/>
    <s v="OnlineMarketing"/>
    <x v="13"/>
  </r>
  <r>
    <s v="SO0982"/>
    <s v="PS0014"/>
    <s v="ST0003"/>
    <d v="2022-11-01T00:00:00"/>
    <s v="Sumatera &amp; Kalimantan"/>
    <s v="CREDIT"/>
    <n v="461518750"/>
    <m/>
    <s v="Sales Sumatera -Kalimantan Region Team"/>
    <s v="OnlineMarketing/Corporate Negotiate/Patnership Contract"/>
    <x v="11"/>
  </r>
  <r>
    <s v="SO0983"/>
    <s v="PS0048"/>
    <s v="ST0003"/>
    <d v="2022-11-01T00:00:00"/>
    <s v="Sumatera &amp; Kalimantan"/>
    <s v="CREDIT"/>
    <n v="390520370"/>
    <s v="Partner Store canceled the order"/>
    <s v="Sales Sumatera -Kalimantan Region Team"/>
    <s v="OnlineMarketing/Corporate Negotiate/Patnership Contract"/>
    <x v="3"/>
  </r>
  <r>
    <s v="SO0984"/>
    <s v="PS0008"/>
    <s v="ST0004"/>
    <d v="2022-11-03T00:00:00"/>
    <s v="Sulawesi, Maluku, North Maluku"/>
    <s v="CREDIT"/>
    <n v="261344720"/>
    <m/>
    <s v="Sales Region Sulawesi - Maluku Team"/>
    <s v="Corporate Negotiate/Patnership Contract"/>
    <x v="12"/>
  </r>
  <r>
    <s v="SO0985"/>
    <s v="PS0006"/>
    <s v="ST0003"/>
    <d v="2022-11-03T00:00:00"/>
    <s v="Sumatera &amp; Kalimantan"/>
    <s v="CASH"/>
    <n v="17134140"/>
    <m/>
    <s v="Sales Sumatera -Kalimantan Region Team"/>
    <s v="OnlineMarketing/Corporate Negotiate/Patnership Contract"/>
    <x v="35"/>
  </r>
  <r>
    <s v="SO0986"/>
    <s v="PS0020"/>
    <s v="ST0004"/>
    <d v="2022-11-04T00:00:00"/>
    <s v="Sulawesi, Maluku, North Maluku"/>
    <s v="CASH"/>
    <n v="153621290"/>
    <m/>
    <s v="Sales Region Sulawesi - Maluku Team"/>
    <s v="Corporate Negotiate/Patnership Contract"/>
    <x v="15"/>
  </r>
  <r>
    <s v="SO0987"/>
    <s v="PS0023"/>
    <s v="ST0003"/>
    <d v="2022-11-04T00:00:00"/>
    <s v="Sumatera &amp; Kalimantan"/>
    <s v="CASH"/>
    <n v="245369190"/>
    <m/>
    <s v="Sales Sumatera -Kalimantan Region Team"/>
    <s v="OnlineMarketing/Corporate Negotiate/Patnership Contract"/>
    <x v="30"/>
  </r>
  <r>
    <s v="SO0988"/>
    <s v="PS0047"/>
    <s v="ST0001"/>
    <d v="2022-11-05T00:00:00"/>
    <s v="Jakarta"/>
    <s v="CASH"/>
    <n v="105581440"/>
    <m/>
    <s v="Online Sales Team"/>
    <s v="OnlineMarketing"/>
    <x v="20"/>
  </r>
  <r>
    <s v="SO0989"/>
    <s v="PS0047"/>
    <s v="ST0001"/>
    <d v="2022-11-05T00:00:00"/>
    <s v="Jakarta"/>
    <s v="CASH"/>
    <n v="5775000"/>
    <m/>
    <s v="Online Sales Team"/>
    <s v="OnlineMarketing"/>
    <x v="20"/>
  </r>
  <r>
    <s v="SO0990"/>
    <s v="PS0029"/>
    <s v="ST0004"/>
    <d v="2022-11-05T00:00:00"/>
    <s v="Sulawesi, Maluku, North Maluku"/>
    <s v="CASH"/>
    <n v="7634250"/>
    <s v="Partner Store canceled the order"/>
    <s v="Sales Region Sulawesi - Maluku Team"/>
    <s v="Corporate Negotiate/Patnership Contract"/>
    <x v="31"/>
  </r>
  <r>
    <s v="SO0991"/>
    <s v="PS0043"/>
    <s v="ST0004"/>
    <d v="2022-11-09T00:00:00"/>
    <s v="Sulawesi, Maluku, North Maluku"/>
    <s v="CASH"/>
    <n v="18427500"/>
    <m/>
    <s v="Sales Region Sulawesi - Maluku Team"/>
    <s v="Corporate Negotiate/Patnership Contract"/>
    <x v="8"/>
  </r>
  <r>
    <s v="SO0992"/>
    <s v="PS0047"/>
    <s v="ST0001"/>
    <d v="2022-11-10T00:00:00"/>
    <s v="Jakarta"/>
    <s v="CREDIT"/>
    <n v="241035960"/>
    <m/>
    <s v="Online Sales Team"/>
    <s v="OnlineMarketing"/>
    <x v="20"/>
  </r>
  <r>
    <s v="SO0993"/>
    <s v="PS0010"/>
    <s v="ST0001"/>
    <d v="2022-11-12T00:00:00"/>
    <s v="Jakarta"/>
    <s v="CREDIT"/>
    <n v="441293360"/>
    <m/>
    <s v="Online Sales Team"/>
    <s v="OnlineMarketing"/>
    <x v="25"/>
  </r>
  <r>
    <s v="SO0994"/>
    <s v="PS0049"/>
    <s v="ST0004"/>
    <d v="2022-11-12T00:00:00"/>
    <s v="Sulawesi, Maluku, North Maluku"/>
    <s v="CASH"/>
    <n v="176644980"/>
    <m/>
    <s v="Sales Region Sulawesi - Maluku Team"/>
    <s v="Corporate Negotiate/Patnership Contract"/>
    <x v="38"/>
  </r>
  <r>
    <s v="SO0995"/>
    <s v="PS0045"/>
    <s v="ST0005"/>
    <d v="2022-11-12T00:00:00"/>
    <s v="Bali, East &amp; West Nusa Tenggara"/>
    <s v="CASH"/>
    <n v="18281252"/>
    <m/>
    <s v="Sales Region Bali - Nusa Tenggara Team"/>
    <s v="Corporate Negotiate/Patnership Contract"/>
    <x v="5"/>
  </r>
  <r>
    <s v="SO0996"/>
    <s v="PS0025"/>
    <s v="ST0003"/>
    <d v="2022-11-15T00:00:00"/>
    <s v="Sumatera &amp; Kalimantan"/>
    <s v="CREDIT"/>
    <n v="396607500"/>
    <m/>
    <s v="Sales Sumatera -Kalimantan Region Team"/>
    <s v="OnlineMarketing/Corporate Negotiate/Patnership Contract"/>
    <x v="41"/>
  </r>
  <r>
    <s v="SO0997"/>
    <s v="PS0028"/>
    <s v="ST0005"/>
    <d v="2022-11-15T00:00:00"/>
    <s v="Bali, East &amp; West Nusa Tenggara"/>
    <s v="CASH"/>
    <n v="228088630"/>
    <m/>
    <s v="Sales Region Bali - Nusa Tenggara Team"/>
    <s v="Corporate Negotiate/Patnership Contract"/>
    <x v="22"/>
  </r>
  <r>
    <s v="SO0998"/>
    <s v="PS0033"/>
    <s v="ST0005"/>
    <d v="2022-11-16T00:00:00"/>
    <s v="Bali, East &amp; West Nusa Tenggara"/>
    <s v="CREDIT"/>
    <n v="587114991"/>
    <s v="The product is unavailable from the vendor or there has been a product replacement"/>
    <s v="Sales Region Bali - Nusa Tenggara Team"/>
    <s v="Corporate Negotiate/Patnership Contract"/>
    <x v="27"/>
  </r>
  <r>
    <s v="SO0999"/>
    <s v="PS0038"/>
    <s v="ST0004"/>
    <d v="2022-11-16T00:00:00"/>
    <s v="Sulawesi, Maluku, North Maluku"/>
    <s v="CREDIT"/>
    <n v="848790920"/>
    <s v="transaction as agreed with the vendor"/>
    <s v="Sales Region Sulawesi - Maluku Team"/>
    <s v="Corporate Negotiate/Patnership Contract"/>
    <x v="34"/>
  </r>
  <r>
    <s v="SO1000"/>
    <s v="PS0017"/>
    <s v="ST0001"/>
    <d v="2022-11-18T00:00:00"/>
    <s v="Jakarta"/>
    <s v="CASH"/>
    <n v="25770840"/>
    <m/>
    <s v="Online Sales Team"/>
    <s v="OnlineMarketing"/>
    <x v="49"/>
  </r>
  <r>
    <s v="SO1001"/>
    <s v="PS0015"/>
    <s v="ST0004"/>
    <d v="2022-11-21T00:00:00"/>
    <s v="Sulawesi, Maluku, North Maluku"/>
    <s v="CASH"/>
    <n v="57115520"/>
    <m/>
    <s v="Sales Region Sulawesi - Maluku Team"/>
    <s v="Corporate Negotiate/Patnership Contract"/>
    <x v="36"/>
  </r>
  <r>
    <s v="SO1002"/>
    <s v="PS0049"/>
    <s v="ST0004"/>
    <d v="2022-11-21T00:00:00"/>
    <s v="Sulawesi, Maluku, North Maluku"/>
    <s v="CREDIT"/>
    <n v="417355830"/>
    <m/>
    <s v="Sales Region Sulawesi - Maluku Team"/>
    <s v="Corporate Negotiate/Patnership Contract"/>
    <x v="38"/>
  </r>
  <r>
    <s v="SO1003"/>
    <s v="PS0036"/>
    <s v="ST0005"/>
    <d v="2022-11-22T00:00:00"/>
    <s v="Bali, East &amp; West Nusa Tenggara"/>
    <s v="CASH"/>
    <n v="114707711"/>
    <m/>
    <s v="Sales Region Bali - Nusa Tenggara Team"/>
    <s v="Corporate Negotiate/Patnership Contract"/>
    <x v="28"/>
  </r>
  <r>
    <s v="SO1004"/>
    <s v="PS0030"/>
    <s v="ST0004"/>
    <d v="2022-11-23T00:00:00"/>
    <s v="Sulawesi, Maluku, North Maluku"/>
    <s v="CREDIT"/>
    <n v="739640230"/>
    <m/>
    <s v="Sales Region Sulawesi - Maluku Team"/>
    <s v="Corporate Negotiate/Patnership Contract"/>
    <x v="29"/>
  </r>
  <r>
    <s v="SO1005"/>
    <s v="PS0002"/>
    <s v="ST0002"/>
    <d v="2022-11-25T00:00:00"/>
    <s v="Java"/>
    <s v="CASH"/>
    <n v="76368600"/>
    <m/>
    <s v="Sales Java Region Team"/>
    <s v="OnlineMarketing/Corporate Negotiate/Patnership Contract"/>
    <x v="32"/>
  </r>
  <r>
    <s v="SO1006"/>
    <s v="PS0007"/>
    <s v="ST0001"/>
    <d v="2022-11-25T00:00:00"/>
    <s v="Jakarta"/>
    <s v="CASH"/>
    <n v="24352350"/>
    <m/>
    <s v="Online Sales Team"/>
    <s v="OnlineMarketing"/>
    <x v="24"/>
  </r>
  <r>
    <s v="SO1007"/>
    <s v="PS0050"/>
    <s v="ST0004"/>
    <d v="2022-11-26T00:00:00"/>
    <s v="Sulawesi, Maluku, North Maluku"/>
    <s v="CREDIT"/>
    <n v="256748290"/>
    <m/>
    <s v="Sales Region Sulawesi - Maluku Team"/>
    <s v="Corporate Negotiate/Patnership Contract"/>
    <x v="9"/>
  </r>
  <r>
    <s v="SO1008"/>
    <s v="PS0012"/>
    <s v="ST0003"/>
    <d v="2022-11-26T00:00:00"/>
    <s v="Sumatera &amp; Kalimantan"/>
    <s v="CREDIT"/>
    <n v="413536410"/>
    <m/>
    <s v="Sales Sumatera -Kalimantan Region Team"/>
    <s v="OnlineMarketing/Corporate Negotiate/Patnership Contract"/>
    <x v="4"/>
  </r>
  <r>
    <s v="SO1009"/>
    <s v="PS0030"/>
    <s v="ST0004"/>
    <d v="2022-11-27T00:00:00"/>
    <s v="Sulawesi, Maluku, North Maluku"/>
    <s v="CASH"/>
    <n v="26180440"/>
    <m/>
    <s v="Sales Region Sulawesi - Maluku Team"/>
    <s v="Corporate Negotiate/Patnership Contract"/>
    <x v="29"/>
  </r>
  <r>
    <s v="SO1010"/>
    <s v="PS0021"/>
    <s v="ST0001"/>
    <d v="2022-11-29T00:00:00"/>
    <s v="Jakarta"/>
    <s v="CASH"/>
    <n v="33999420"/>
    <m/>
    <s v="Online Sales Team"/>
    <s v="OnlineMarketing"/>
    <x v="19"/>
  </r>
  <r>
    <s v="SO1011"/>
    <s v="PS0031"/>
    <s v="ST0002"/>
    <d v="2022-11-30T00:00:00"/>
    <s v="Java"/>
    <s v="CREDIT"/>
    <n v="363292820"/>
    <m/>
    <s v="Sales Java Region Team"/>
    <s v="OnlineMarketing/Corporate Negotiate/Patnership Contract"/>
    <x v="42"/>
  </r>
  <r>
    <s v="SO1012"/>
    <s v="PS0031"/>
    <s v="ST0002"/>
    <d v="2022-12-01T00:00:00"/>
    <s v="Java"/>
    <s v="CREDIT"/>
    <n v="509240650"/>
    <m/>
    <s v="Sales Java Region Team"/>
    <s v="OnlineMarketing/Corporate Negotiate/Patnership Contract"/>
    <x v="42"/>
  </r>
  <r>
    <s v="SO1013"/>
    <s v="PS0029"/>
    <s v="ST0004"/>
    <d v="2022-12-02T00:00:00"/>
    <s v="Sulawesi, Maluku, North Maluku"/>
    <s v="CREDIT"/>
    <n v="467132688"/>
    <m/>
    <s v="Sales Region Sulawesi - Maluku Team"/>
    <s v="Corporate Negotiate/Patnership Contract"/>
    <x v="31"/>
  </r>
  <r>
    <s v="SO1014"/>
    <s v="PS0004"/>
    <s v="ST0001"/>
    <d v="2022-12-03T00:00:00"/>
    <s v="Jakarta"/>
    <s v="CREDIT"/>
    <n v="295516340"/>
    <s v="The product is unavailable from the vendor or there has been a product replacement"/>
    <s v="Online Sales Team"/>
    <s v="OnlineMarketing"/>
    <x v="37"/>
  </r>
  <r>
    <s v="SO1015"/>
    <s v="PS0020"/>
    <s v="ST0004"/>
    <d v="2022-12-07T00:00:00"/>
    <s v="Sulawesi, Maluku, North Maluku"/>
    <s v="CASH"/>
    <n v="242647004"/>
    <m/>
    <s v="Sales Region Sulawesi - Maluku Team"/>
    <s v="Corporate Negotiate/Patnership Contract"/>
    <x v="15"/>
  </r>
  <r>
    <s v="SO1016"/>
    <s v="PS0013"/>
    <s v="ST0001"/>
    <d v="2022-12-08T00:00:00"/>
    <s v="Jakarta"/>
    <s v="CASH"/>
    <n v="25899000"/>
    <m/>
    <s v="Online Sales Team"/>
    <s v="OnlineMarketing"/>
    <x v="13"/>
  </r>
  <r>
    <s v="SO1017"/>
    <s v="PS0044"/>
    <s v="ST0004"/>
    <d v="2022-12-08T00:00:00"/>
    <s v="Sulawesi, Maluku, North Maluku"/>
    <s v="CASH"/>
    <n v="29038430"/>
    <m/>
    <s v="Sales Region Sulawesi - Maluku Team"/>
    <s v="Corporate Negotiate/Patnership Contract"/>
    <x v="33"/>
  </r>
  <r>
    <s v="SO1018"/>
    <s v="PS0005"/>
    <s v="ST0004"/>
    <d v="2022-12-10T00:00:00"/>
    <s v="Sulawesi, Maluku, North Maluku"/>
    <s v="CASH"/>
    <n v="111211330"/>
    <s v="The product is unavailable from the vendor or there has been a product replacement"/>
    <s v="Sales Region Sulawesi - Maluku Team"/>
    <s v="Corporate Negotiate/Patnership Contract"/>
    <x v="46"/>
  </r>
  <r>
    <s v="SO1019"/>
    <s v="PS0004"/>
    <s v="ST0001"/>
    <d v="2022-12-10T00:00:00"/>
    <s v="Jakarta"/>
    <s v="CASH"/>
    <n v="23861490"/>
    <m/>
    <s v="Online Sales Team"/>
    <s v="OnlineMarketing"/>
    <x v="37"/>
  </r>
  <r>
    <s v="SO1020"/>
    <s v="PS0002"/>
    <s v="ST0002"/>
    <d v="2022-12-10T00:00:00"/>
    <s v="Java"/>
    <s v="CREDIT"/>
    <n v="479156570"/>
    <m/>
    <s v="Sales Java Region Team"/>
    <s v="OnlineMarketing/Corporate Negotiate/Patnership Contract"/>
    <x v="32"/>
  </r>
  <r>
    <s v="SO1021"/>
    <s v="PS0017"/>
    <s v="ST0001"/>
    <d v="2022-12-10T00:00:00"/>
    <s v="Jakarta"/>
    <s v="CASH"/>
    <n v="102921900"/>
    <s v="Partner Store canceled the order"/>
    <s v="Online Sales Team"/>
    <s v="OnlineMarketing"/>
    <x v="49"/>
  </r>
  <r>
    <s v="SO1022"/>
    <s v="PS0029"/>
    <s v="ST0004"/>
    <d v="2022-12-12T00:00:00"/>
    <s v="Sulawesi, Maluku, North Maluku"/>
    <s v="CASH"/>
    <n v="54724400"/>
    <m/>
    <s v="Sales Region Sulawesi - Maluku Team"/>
    <s v="Corporate Negotiate/Patnership Contract"/>
    <x v="31"/>
  </r>
  <r>
    <s v="SO1023"/>
    <s v="PS0007"/>
    <s v="ST0001"/>
    <d v="2022-12-13T00:00:00"/>
    <s v="Jakarta"/>
    <s v="CREDIT"/>
    <n v="261747380"/>
    <m/>
    <s v="Online Sales Team"/>
    <s v="OnlineMarketing"/>
    <x v="24"/>
  </r>
  <r>
    <s v="SO1024"/>
    <s v="PS0012"/>
    <s v="ST0003"/>
    <d v="2022-12-13T00:00:00"/>
    <s v="Sumatera &amp; Kalimantan"/>
    <s v="CREDIT"/>
    <n v="351291960"/>
    <m/>
    <s v="Sales Sumatera -Kalimantan Region Team"/>
    <s v="OnlineMarketing/Corporate Negotiate/Patnership Contract"/>
    <x v="4"/>
  </r>
  <r>
    <s v="SO1025"/>
    <s v="PS0011"/>
    <s v="ST0002"/>
    <d v="2022-12-16T00:00:00"/>
    <s v="Java"/>
    <s v="CASH"/>
    <n v="78509200"/>
    <m/>
    <s v="Sales Java Region Team"/>
    <s v="OnlineMarketing/Corporate Negotiate/Patnership Contract"/>
    <x v="45"/>
  </r>
  <r>
    <s v="SO1026"/>
    <s v="PS0040"/>
    <s v="ST0003"/>
    <d v="2022-12-16T00:00:00"/>
    <s v="Sumatera &amp; Kalimantan"/>
    <s v="CREDIT"/>
    <n v="759074380"/>
    <s v="transaction as agreed with the vendor"/>
    <s v="Sales Sumatera -Kalimantan Region Team"/>
    <s v="OnlineMarketing/Corporate Negotiate/Patnership Contract"/>
    <x v="0"/>
  </r>
  <r>
    <s v="SO1027"/>
    <s v="PS0036"/>
    <s v="ST0005"/>
    <d v="2022-12-19T00:00:00"/>
    <s v="Bali, East &amp; West Nusa Tenggara"/>
    <s v="CREDIT"/>
    <n v="543527800"/>
    <s v="The transaction agreement has undergone changes"/>
    <s v="Sales Region Bali - Nusa Tenggara Team"/>
    <s v="Corporate Negotiate/Patnership Contract"/>
    <x v="28"/>
  </r>
  <r>
    <s v="SO1028"/>
    <s v="PS0002"/>
    <s v="ST0002"/>
    <d v="2022-12-20T00:00:00"/>
    <s v="Java"/>
    <s v="CREDIT"/>
    <n v="480510700"/>
    <m/>
    <s v="Sales Java Region Team"/>
    <s v="OnlineMarketing/Corporate Negotiate/Patnership Contract"/>
    <x v="3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d v="2020-01-02T00:00:00"/>
    <s v="Sumatera &amp; Kalimantan"/>
    <s v="CASH"/>
    <n v="114641676"/>
    <m/>
    <s v="Sales Sumatera -Kalimantan Region Team"/>
    <s v="OnlineMarketing/Corporate Negotiate/Patnership Contract"/>
    <x v="0"/>
    <x v="0"/>
  </r>
  <r>
    <s v="SO0002"/>
    <s v="PS0046"/>
    <s v="ST0003"/>
    <d v="2020-01-02T00:00:00"/>
    <s v="Sumatera &amp; Kalimantan"/>
    <s v="CASH"/>
    <n v="44870970"/>
    <m/>
    <s v="Sales Sumatera -Kalimantan Region Team"/>
    <s v="OnlineMarketing/Corporate Negotiate/Patnership Contract"/>
    <x v="1"/>
    <x v="0"/>
  </r>
  <r>
    <s v="SO0003"/>
    <s v="PS0024"/>
    <s v="ST0001"/>
    <d v="2020-01-03T00:00:00"/>
    <s v="Jakarta"/>
    <s v="CREDIT"/>
    <n v="1101806050"/>
    <s v="transaction as agreed with the vendor"/>
    <s v="Online Sales Team"/>
    <s v="OnlineMarketing"/>
    <x v="2"/>
    <x v="0"/>
  </r>
  <r>
    <s v="SO0004"/>
    <s v="PS0048"/>
    <s v="ST0003"/>
    <d v="2020-01-04T00:00:00"/>
    <s v="Sumatera &amp; Kalimantan"/>
    <s v="CASH"/>
    <n v="10698048"/>
    <m/>
    <s v="Sales Sumatera -Kalimantan Region Team"/>
    <s v="OnlineMarketing/Corporate Negotiate/Patnership Contract"/>
    <x v="3"/>
    <x v="0"/>
  </r>
  <r>
    <s v="SO0005"/>
    <s v="PS0024"/>
    <s v="ST0001"/>
    <d v="2020-01-05T00:00:00"/>
    <s v="Jakarta"/>
    <s v="CREDIT"/>
    <n v="250560000"/>
    <m/>
    <s v="Online Sales Team"/>
    <s v="OnlineMarketing"/>
    <x v="2"/>
    <x v="0"/>
  </r>
  <r>
    <s v="SO0006"/>
    <s v="PS0012"/>
    <s v="ST0003"/>
    <d v="2020-01-07T00:00:00"/>
    <s v="Sumatera &amp; Kalimantan"/>
    <s v="CASH"/>
    <n v="11269440"/>
    <m/>
    <s v="Sales Sumatera -Kalimantan Region Team"/>
    <s v="OnlineMarketing/Corporate Negotiate/Patnership Contract"/>
    <x v="4"/>
    <x v="0"/>
  </r>
  <r>
    <s v="SO0007"/>
    <s v="PS0024"/>
    <s v="ST0001"/>
    <d v="2020-01-09T00:00:00"/>
    <s v="Jakarta"/>
    <s v="CREDIT"/>
    <n v="427027780"/>
    <m/>
    <s v="Online Sales Team"/>
    <s v="OnlineMarketing"/>
    <x v="2"/>
    <x v="0"/>
  </r>
  <r>
    <s v="SO0008"/>
    <s v="PS0045"/>
    <s v="ST0005"/>
    <d v="2020-01-10T00:00:00"/>
    <s v="Bali, East &amp; West Nusa Tenggara"/>
    <s v="CREDIT"/>
    <n v="614116940"/>
    <m/>
    <s v="Sales Region Bali - Nusa Tenggara Team"/>
    <s v="Corporate Negotiate/Patnership Contract"/>
    <x v="5"/>
    <x v="0"/>
  </r>
  <r>
    <s v="SO0009"/>
    <s v="PS0037"/>
    <s v="ST0002"/>
    <d v="2020-01-11T00:00:00"/>
    <s v="Java"/>
    <s v="CASH"/>
    <n v="175419850"/>
    <m/>
    <s v="Sales Java Region Team"/>
    <s v="OnlineMarketing/Corporate Negotiate/Patnership Contract"/>
    <x v="6"/>
    <x v="0"/>
  </r>
  <r>
    <s v="SO0010"/>
    <s v="PS0037"/>
    <s v="ST0002"/>
    <d v="2020-01-11T00:00:00"/>
    <s v="Java"/>
    <s v="CREDIT"/>
    <n v="669084987"/>
    <m/>
    <s v="Sales Java Region Team"/>
    <s v="OnlineMarketing/Corporate Negotiate/Patnership Contract"/>
    <x v="6"/>
    <x v="0"/>
  </r>
  <r>
    <s v="SO0011"/>
    <s v="PS0003"/>
    <s v="ST0003"/>
    <d v="2020-01-13T00:00:00"/>
    <s v="Sumatera &amp; Kalimantan"/>
    <s v="CASH"/>
    <n v="70191310"/>
    <s v="The transaction agreement has undergone changes"/>
    <s v="Sales Sumatera -Kalimantan Region Team"/>
    <s v="OnlineMarketing/Corporate Negotiate/Patnership Contract"/>
    <x v="7"/>
    <x v="0"/>
  </r>
  <r>
    <s v="SO0012"/>
    <s v="PS0043"/>
    <s v="ST0004"/>
    <d v="2020-01-17T00:00:00"/>
    <s v="Sulawesi, Maluku, North Maluku"/>
    <s v="CASH"/>
    <n v="97549900"/>
    <m/>
    <s v="Sales Region Sulawesi - Maluku Team"/>
    <s v="Corporate Negotiate/Patnership Contract"/>
    <x v="8"/>
    <x v="0"/>
  </r>
  <r>
    <s v="SO0013"/>
    <s v="PS0050"/>
    <s v="ST0004"/>
    <d v="2020-01-18T00:00:00"/>
    <s v="Sulawesi, Maluku, North Maluku"/>
    <s v="CREDIT"/>
    <n v="637102960"/>
    <m/>
    <s v="Sales Region Sulawesi - Maluku Team"/>
    <s v="Corporate Negotiate/Patnership Contract"/>
    <x v="9"/>
    <x v="0"/>
  </r>
  <r>
    <s v="SO0014"/>
    <s v="PS0032"/>
    <s v="ST0004"/>
    <d v="2020-01-19T00:00:00"/>
    <s v="Sulawesi, Maluku, North Maluku"/>
    <s v="CREDIT"/>
    <n v="290103980"/>
    <m/>
    <s v="Sales Region Sulawesi - Maluku Team"/>
    <s v="Corporate Negotiate/Patnership Contract"/>
    <x v="10"/>
    <x v="0"/>
  </r>
  <r>
    <s v="SO0015"/>
    <s v="PS0014"/>
    <s v="ST0003"/>
    <d v="2020-01-20T00:00:00"/>
    <s v="Sumatera &amp; Kalimantan"/>
    <s v="CREDIT"/>
    <n v="644706190"/>
    <s v="transaction as agreed with the vendor"/>
    <s v="Sales Sumatera -Kalimantan Region Team"/>
    <s v="OnlineMarketing/Corporate Negotiate/Patnership Contract"/>
    <x v="11"/>
    <x v="1"/>
  </r>
  <r>
    <s v="SO0016"/>
    <s v="PS0008"/>
    <s v="ST0004"/>
    <d v="2020-01-20T00:00:00"/>
    <s v="Sulawesi, Maluku, North Maluku"/>
    <s v="CASH"/>
    <n v="248020740"/>
    <s v="Partner Store canceled the order"/>
    <s v="Sales Region Sulawesi - Maluku Team"/>
    <s v="Corporate Negotiate/Patnership Contract"/>
    <x v="12"/>
    <x v="0"/>
  </r>
  <r>
    <s v="SO0017"/>
    <s v="PS0013"/>
    <s v="ST0001"/>
    <d v="2020-01-23T00:00:00"/>
    <s v="Jakarta"/>
    <s v="CREDIT"/>
    <n v="688063360"/>
    <m/>
    <s v="Online Sales Team"/>
    <s v="OnlineMarketing"/>
    <x v="13"/>
    <x v="0"/>
  </r>
  <r>
    <s v="SO0018"/>
    <s v="PS0039"/>
    <s v="ST0003"/>
    <d v="2020-01-23T00:00:00"/>
    <s v="Sumatera &amp; Kalimantan"/>
    <s v="CASH"/>
    <n v="44061600"/>
    <m/>
    <s v="Sales Sumatera -Kalimantan Region Team"/>
    <s v="OnlineMarketing/Corporate Negotiate/Patnership Contract"/>
    <x v="14"/>
    <x v="0"/>
  </r>
  <r>
    <s v="SO0019"/>
    <s v="PS0020"/>
    <s v="ST0004"/>
    <d v="2020-01-24T00:00:00"/>
    <s v="Sulawesi, Maluku, North Maluku"/>
    <s v="CREDIT"/>
    <n v="301033270"/>
    <m/>
    <s v="Sales Region Sulawesi - Maluku Team"/>
    <s v="Corporate Negotiate/Patnership Contract"/>
    <x v="15"/>
    <x v="0"/>
  </r>
  <r>
    <s v="SO0020"/>
    <s v="PS0019"/>
    <s v="ST0005"/>
    <d v="2020-01-26T00:00:00"/>
    <s v="Bali, East &amp; West Nusa Tenggara"/>
    <s v="CASH"/>
    <n v="70487380"/>
    <m/>
    <s v="Sales Region Bali - Nusa Tenggara Team"/>
    <s v="Corporate Negotiate/Patnership Contract"/>
    <x v="16"/>
    <x v="0"/>
  </r>
  <r>
    <s v="SO0021"/>
    <s v="PS0037"/>
    <s v="ST0002"/>
    <d v="2020-01-26T00:00:00"/>
    <s v="Java"/>
    <s v="CASH"/>
    <n v="219754110"/>
    <m/>
    <s v="Sales Java Region Team"/>
    <s v="OnlineMarketing/Corporate Negotiate/Patnership Contract"/>
    <x v="6"/>
    <x v="0"/>
  </r>
  <r>
    <s v="SO0022"/>
    <s v="PS0018"/>
    <s v="ST0002"/>
    <d v="2020-01-26T00:00:00"/>
    <s v="Java"/>
    <s v="CREDIT"/>
    <n v="473835924"/>
    <s v="The product is unavailable from the vendor or there has been a product replacement"/>
    <s v="Sales Java Region Team"/>
    <s v="OnlineMarketing/Corporate Negotiate/Patnership Contract"/>
    <x v="17"/>
    <x v="1"/>
  </r>
  <r>
    <s v="SO0023"/>
    <s v="PS0013"/>
    <s v="ST0001"/>
    <d v="2020-01-27T00:00:00"/>
    <s v="Jakarta"/>
    <s v="CASH"/>
    <n v="177937976"/>
    <m/>
    <s v="Online Sales Team"/>
    <s v="OnlineMarketing"/>
    <x v="13"/>
    <x v="0"/>
  </r>
  <r>
    <s v="SO0024"/>
    <s v="PS0040"/>
    <s v="ST0003"/>
    <d v="2020-01-29T00:00:00"/>
    <s v="Sumatera &amp; Kalimantan"/>
    <s v="CASH"/>
    <n v="43468350"/>
    <m/>
    <s v="Sales Sumatera -Kalimantan Region Team"/>
    <s v="OnlineMarketing/Corporate Negotiate/Patnership Contract"/>
    <x v="0"/>
    <x v="0"/>
  </r>
  <r>
    <s v="SO0025"/>
    <s v="PS0034"/>
    <s v="ST0001"/>
    <d v="2020-01-30T00:00:00"/>
    <s v="Jakarta"/>
    <s v="CASH"/>
    <n v="72692150"/>
    <m/>
    <s v="Online Sales Team"/>
    <s v="OnlineMarketing"/>
    <x v="18"/>
    <x v="0"/>
  </r>
  <r>
    <s v="SO0026"/>
    <s v="PS0021"/>
    <s v="ST0001"/>
    <d v="2020-01-31T00:00:00"/>
    <s v="Jakarta"/>
    <s v="CASH"/>
    <n v="249589510"/>
    <s v="The product is unavailable from the vendor or there has been a product replacement"/>
    <s v="Online Sales Team"/>
    <s v="OnlineMarketing"/>
    <x v="19"/>
    <x v="0"/>
  </r>
  <r>
    <s v="SO0027"/>
    <s v="PS0047"/>
    <s v="ST0001"/>
    <d v="2020-01-31T00:00:00"/>
    <s v="Jakarta"/>
    <s v="CREDIT"/>
    <n v="665340650"/>
    <s v="transaction as agreed with the vendor"/>
    <s v="Online Sales Team"/>
    <s v="OnlineMarketing"/>
    <x v="20"/>
    <x v="0"/>
  </r>
  <r>
    <s v="SO0028"/>
    <s v="PS0035"/>
    <s v="ST0004"/>
    <d v="2020-02-05T00:00:00"/>
    <s v="Sulawesi, Maluku, North Maluku"/>
    <s v="CASH"/>
    <n v="110695360"/>
    <s v="Partner Store canceled the order"/>
    <s v="Sales Region Sulawesi - Maluku Team"/>
    <s v="Corporate Negotiate/Patnership Contract"/>
    <x v="21"/>
    <x v="0"/>
  </r>
  <r>
    <s v="SO0029"/>
    <s v="PS0028"/>
    <s v="ST0005"/>
    <d v="2020-02-05T00:00:00"/>
    <s v="Bali, East &amp; West Nusa Tenggara"/>
    <s v="CASH"/>
    <n v="48219680"/>
    <m/>
    <s v="Sales Region Bali - Nusa Tenggara Team"/>
    <s v="Corporate Negotiate/Patnership Contract"/>
    <x v="22"/>
    <x v="0"/>
  </r>
  <r>
    <s v="SO0030"/>
    <s v="PS0022"/>
    <s v="ST0004"/>
    <d v="2020-02-07T00:00:00"/>
    <s v="Sulawesi, Maluku, North Maluku"/>
    <s v="CASH"/>
    <n v="80974010"/>
    <m/>
    <s v="Sales Region Sulawesi - Maluku Team"/>
    <s v="Corporate Negotiate/Patnership Contract"/>
    <x v="23"/>
    <x v="0"/>
  </r>
  <r>
    <s v="SO0031"/>
    <s v="PS0007"/>
    <s v="ST0001"/>
    <d v="2020-02-13T00:00:00"/>
    <s v="Jakarta"/>
    <s v="CASH"/>
    <n v="21634158"/>
    <s v="The transaction agreement has undergone changes"/>
    <s v="Online Sales Team"/>
    <s v="OnlineMarketing"/>
    <x v="24"/>
    <x v="0"/>
  </r>
  <r>
    <s v="SO0032"/>
    <s v="PS0010"/>
    <s v="ST0001"/>
    <d v="2020-02-14T00:00:00"/>
    <s v="Jakarta"/>
    <s v="CASH"/>
    <n v="38254350"/>
    <m/>
    <s v="Online Sales Team"/>
    <s v="OnlineMarketing"/>
    <x v="25"/>
    <x v="0"/>
  </r>
  <r>
    <s v="SO0033"/>
    <s v="PS0012"/>
    <s v="ST0003"/>
    <d v="2020-02-14T00:00:00"/>
    <s v="Sumatera &amp; Kalimantan"/>
    <s v="CREDIT"/>
    <n v="274768110"/>
    <s v="The transaction agreement has undergone changes"/>
    <s v="Sales Sumatera -Kalimantan Region Team"/>
    <s v="OnlineMarketing/Corporate Negotiate/Patnership Contract"/>
    <x v="4"/>
    <x v="0"/>
  </r>
  <r>
    <s v="SO0034"/>
    <s v="PS0001"/>
    <s v="ST0005"/>
    <d v="2020-02-15T00:00:00"/>
    <s v="Bali, East &amp; West Nusa Tenggara"/>
    <s v="CASH"/>
    <n v="156249110"/>
    <m/>
    <s v="Sales Region Bali - Nusa Tenggara Team"/>
    <s v="Corporate Negotiate/Patnership Contract"/>
    <x v="26"/>
    <x v="1"/>
  </r>
  <r>
    <s v="SO0035"/>
    <s v="PS0033"/>
    <s v="ST0005"/>
    <d v="2020-02-16T00:00:00"/>
    <s v="Bali, East &amp; West Nusa Tenggara"/>
    <s v="CREDIT"/>
    <n v="473491910"/>
    <m/>
    <s v="Sales Region Bali - Nusa Tenggara Team"/>
    <s v="Corporate Negotiate/Patnership Contract"/>
    <x v="27"/>
    <x v="0"/>
  </r>
  <r>
    <s v="SO0036"/>
    <s v="PS0034"/>
    <s v="ST0001"/>
    <d v="2020-02-17T00:00:00"/>
    <s v="Jakarta"/>
    <s v="CREDIT"/>
    <n v="376525700"/>
    <m/>
    <s v="Online Sales Team"/>
    <s v="OnlineMarketing"/>
    <x v="18"/>
    <x v="0"/>
  </r>
  <r>
    <s v="SO0037"/>
    <s v="PS0028"/>
    <s v="ST0005"/>
    <d v="2020-02-20T00:00:00"/>
    <s v="Bali, East &amp; West Nusa Tenggara"/>
    <s v="CREDIT"/>
    <n v="1038581420"/>
    <s v="transaction as agreed with the vendor"/>
    <s v="Sales Region Bali - Nusa Tenggara Team"/>
    <s v="Corporate Negotiate/Patnership Contract"/>
    <x v="22"/>
    <x v="0"/>
  </r>
  <r>
    <s v="SO0038"/>
    <s v="PS0036"/>
    <s v="ST0005"/>
    <d v="2020-02-21T00:00:00"/>
    <s v="Bali, East &amp; West Nusa Tenggara"/>
    <s v="CASH"/>
    <n v="130531820"/>
    <m/>
    <s v="Sales Region Bali - Nusa Tenggara Team"/>
    <s v="Corporate Negotiate/Patnership Contract"/>
    <x v="28"/>
    <x v="0"/>
  </r>
  <r>
    <s v="SO0039"/>
    <s v="PS0013"/>
    <s v="ST0001"/>
    <d v="2020-02-22T00:00:00"/>
    <s v="Jakarta"/>
    <s v="CREDIT"/>
    <n v="1115480621"/>
    <s v="transaction as agreed with the vendor"/>
    <s v="Online Sales Team"/>
    <s v="OnlineMarketing"/>
    <x v="13"/>
    <x v="0"/>
  </r>
  <r>
    <s v="SO0040"/>
    <s v="PS0018"/>
    <s v="ST0002"/>
    <d v="2020-02-24T00:00:00"/>
    <s v="Java"/>
    <s v="CREDIT"/>
    <n v="348772960"/>
    <m/>
    <s v="Sales Java Region Team"/>
    <s v="OnlineMarketing/Corporate Negotiate/Patnership Contract"/>
    <x v="17"/>
    <x v="1"/>
  </r>
  <r>
    <s v="SO0041"/>
    <s v="PS0033"/>
    <s v="ST0005"/>
    <d v="2020-02-25T00:00:00"/>
    <s v="Bali, East &amp; West Nusa Tenggara"/>
    <s v="CREDIT"/>
    <n v="771270590"/>
    <m/>
    <s v="Sales Region Bali - Nusa Tenggara Team"/>
    <s v="Corporate Negotiate/Patnership Contract"/>
    <x v="27"/>
    <x v="0"/>
  </r>
  <r>
    <s v="SO0042"/>
    <s v="PS0030"/>
    <s v="ST0004"/>
    <d v="2020-02-26T00:00:00"/>
    <s v="Sulawesi, Maluku, North Maluku"/>
    <s v="CREDIT"/>
    <n v="536592260"/>
    <m/>
    <s v="Sales Region Sulawesi - Maluku Team"/>
    <s v="Corporate Negotiate/Patnership Contract"/>
    <x v="29"/>
    <x v="0"/>
  </r>
  <r>
    <s v="SO0043"/>
    <s v="PS0013"/>
    <s v="ST0001"/>
    <d v="2020-02-26T00:00:00"/>
    <s v="Jakarta"/>
    <s v="CASH"/>
    <n v="123668650"/>
    <m/>
    <s v="Online Sales Team"/>
    <s v="OnlineMarketing"/>
    <x v="13"/>
    <x v="0"/>
  </r>
  <r>
    <s v="SO0044"/>
    <s v="PS0019"/>
    <s v="ST0005"/>
    <d v="2020-02-26T00:00:00"/>
    <s v="Bali, East &amp; West Nusa Tenggara"/>
    <s v="CREDIT"/>
    <n v="1067431930"/>
    <m/>
    <s v="Sales Region Bali - Nusa Tenggara Team"/>
    <s v="Corporate Negotiate/Patnership Contract"/>
    <x v="16"/>
    <x v="0"/>
  </r>
  <r>
    <s v="SO0045"/>
    <s v="PS0023"/>
    <s v="ST0003"/>
    <d v="2020-02-27T00:00:00"/>
    <s v="Sumatera &amp; Kalimantan"/>
    <s v="CASH"/>
    <n v="217941590"/>
    <s v="The transaction agreement has undergone changes"/>
    <s v="Sales Sumatera -Kalimantan Region Team"/>
    <s v="OnlineMarketing/Corporate Negotiate/Patnership Contract"/>
    <x v="30"/>
    <x v="0"/>
  </r>
  <r>
    <s v="SO0046"/>
    <s v="PS0007"/>
    <s v="ST0001"/>
    <d v="2020-02-28T00:00:00"/>
    <s v="Jakarta"/>
    <s v="CREDIT"/>
    <n v="311577560"/>
    <m/>
    <s v="Online Sales Team"/>
    <s v="OnlineMarketing"/>
    <x v="24"/>
    <x v="0"/>
  </r>
  <r>
    <s v="SO0047"/>
    <s v="PS0001"/>
    <s v="ST0005"/>
    <d v="2020-02-28T00:00:00"/>
    <s v="Bali, East &amp; West Nusa Tenggara"/>
    <s v="CREDIT"/>
    <n v="1147156860"/>
    <s v="transaction as agreed with the vendor"/>
    <s v="Sales Region Bali - Nusa Tenggara Team"/>
    <s v="Corporate Negotiate/Patnership Contract"/>
    <x v="26"/>
    <x v="1"/>
  </r>
  <r>
    <s v="SO0048"/>
    <s v="PS0029"/>
    <s v="ST0004"/>
    <d v="2020-02-28T00:00:00"/>
    <s v="Sulawesi, Maluku, North Maluku"/>
    <s v="CASH"/>
    <n v="240900870"/>
    <m/>
    <s v="Sales Region Sulawesi - Maluku Team"/>
    <s v="Corporate Negotiate/Patnership Contract"/>
    <x v="31"/>
    <x v="0"/>
  </r>
  <r>
    <s v="SO0049"/>
    <s v="PS0048"/>
    <s v="ST0003"/>
    <d v="2020-02-28T00:00:00"/>
    <s v="Sumatera &amp; Kalimantan"/>
    <s v="CASH"/>
    <n v="37095840"/>
    <m/>
    <s v="Sales Sumatera -Kalimantan Region Team"/>
    <s v="OnlineMarketing/Corporate Negotiate/Patnership Contract"/>
    <x v="3"/>
    <x v="0"/>
  </r>
  <r>
    <s v="SO0050"/>
    <s v="PS0010"/>
    <s v="ST0001"/>
    <d v="2020-02-29T00:00:00"/>
    <s v="Jakarta"/>
    <s v="CASH"/>
    <n v="129203710"/>
    <s v="The product is unavailable from the vendor or there has been a product replacement"/>
    <s v="Online Sales Team"/>
    <s v="OnlineMarketing"/>
    <x v="25"/>
    <x v="0"/>
  </r>
  <r>
    <s v="SO0051"/>
    <s v="PS0034"/>
    <s v="ST0001"/>
    <d v="2020-02-29T00:00:00"/>
    <s v="Jakarta"/>
    <s v="CASH"/>
    <n v="76098970"/>
    <m/>
    <s v="Online Sales Team"/>
    <s v="OnlineMarketing"/>
    <x v="18"/>
    <x v="0"/>
  </r>
  <r>
    <s v="SO0052"/>
    <s v="PS0024"/>
    <s v="ST0001"/>
    <d v="2020-03-02T00:00:00"/>
    <s v="Jakarta"/>
    <s v="CREDIT"/>
    <n v="465515470"/>
    <s v="The transaction agreement has undergone changes"/>
    <s v="Online Sales Team"/>
    <s v="OnlineMarketing"/>
    <x v="2"/>
    <x v="0"/>
  </r>
  <r>
    <s v="SO0053"/>
    <s v="PS0048"/>
    <s v="ST0003"/>
    <d v="2020-03-04T00:00:00"/>
    <s v="Sumatera &amp; Kalimantan"/>
    <s v="CREDIT"/>
    <n v="464354520"/>
    <m/>
    <s v="Sales Sumatera -Kalimantan Region Team"/>
    <s v="OnlineMarketing/Corporate Negotiate/Patnership Contract"/>
    <x v="3"/>
    <x v="0"/>
  </r>
  <r>
    <s v="SO0054"/>
    <s v="PS0013"/>
    <s v="ST0001"/>
    <d v="2020-03-06T00:00:00"/>
    <s v="Jakarta"/>
    <s v="CREDIT"/>
    <n v="284343460"/>
    <m/>
    <s v="Online Sales Team"/>
    <s v="OnlineMarketing"/>
    <x v="13"/>
    <x v="0"/>
  </r>
  <r>
    <s v="SO0055"/>
    <s v="PS0002"/>
    <s v="ST0002"/>
    <d v="2020-03-08T00:00:00"/>
    <s v="Java"/>
    <s v="CASH"/>
    <n v="77442120"/>
    <m/>
    <s v="Sales Java Region Team"/>
    <s v="OnlineMarketing/Corporate Negotiate/Patnership Contract"/>
    <x v="32"/>
    <x v="0"/>
  </r>
  <r>
    <s v="SO0056"/>
    <s v="PS0044"/>
    <s v="ST0004"/>
    <d v="2020-03-08T00:00:00"/>
    <s v="Sulawesi, Maluku, North Maluku"/>
    <s v="CREDIT"/>
    <n v="382553210"/>
    <m/>
    <s v="Sales Region Sulawesi - Maluku Team"/>
    <s v="Corporate Negotiate/Patnership Contract"/>
    <x v="33"/>
    <x v="0"/>
  </r>
  <r>
    <s v="SO0057"/>
    <s v="PS0034"/>
    <s v="ST0001"/>
    <d v="2020-03-09T00:00:00"/>
    <s v="Jakarta"/>
    <s v="CASH"/>
    <n v="61818400"/>
    <m/>
    <s v="Online Sales Team"/>
    <s v="OnlineMarketing"/>
    <x v="18"/>
    <x v="0"/>
  </r>
  <r>
    <s v="SO0058"/>
    <s v="PS0038"/>
    <s v="ST0004"/>
    <d v="2020-03-10T00:00:00"/>
    <s v="Sulawesi, Maluku, North Maluku"/>
    <s v="CREDIT"/>
    <n v="757026440"/>
    <m/>
    <s v="Sales Region Sulawesi - Maluku Team"/>
    <s v="Corporate Negotiate/Patnership Contract"/>
    <x v="34"/>
    <x v="0"/>
  </r>
  <r>
    <s v="SO0059"/>
    <s v="PS0046"/>
    <s v="ST0003"/>
    <d v="2020-03-10T00:00:00"/>
    <s v="Sumatera &amp; Kalimantan"/>
    <s v="CREDIT"/>
    <n v="312940260"/>
    <m/>
    <s v="Sales Sumatera -Kalimantan Region Team"/>
    <s v="OnlineMarketing/Corporate Negotiate/Patnership Contract"/>
    <x v="1"/>
    <x v="0"/>
  </r>
  <r>
    <s v="SO0060"/>
    <s v="PS0006"/>
    <s v="ST0003"/>
    <d v="2020-03-13T00:00:00"/>
    <s v="Sumatera &amp; Kalimantan"/>
    <s v="CREDIT"/>
    <n v="331282420"/>
    <m/>
    <s v="Sales Sumatera -Kalimantan Region Team"/>
    <s v="OnlineMarketing/Corporate Negotiate/Patnership Contract"/>
    <x v="35"/>
    <x v="0"/>
  </r>
  <r>
    <s v="SO0061"/>
    <s v="PS0045"/>
    <s v="ST0005"/>
    <d v="2020-03-13T00:00:00"/>
    <s v="Bali, East &amp; West Nusa Tenggara"/>
    <s v="CREDIT"/>
    <n v="398127800"/>
    <s v="Partner Store canceled the order"/>
    <s v="Sales Region Bali - Nusa Tenggara Team"/>
    <s v="Corporate Negotiate/Patnership Contract"/>
    <x v="5"/>
    <x v="0"/>
  </r>
  <r>
    <s v="SO0062"/>
    <s v="PS0050"/>
    <s v="ST0004"/>
    <d v="2020-03-14T00:00:00"/>
    <s v="Sulawesi, Maluku, North Maluku"/>
    <s v="CASH"/>
    <n v="157292976"/>
    <s v="The transaction agreement has undergone changes"/>
    <s v="Sales Region Sulawesi - Maluku Team"/>
    <s v="Corporate Negotiate/Patnership Contract"/>
    <x v="9"/>
    <x v="0"/>
  </r>
  <r>
    <s v="SO0063"/>
    <s v="PS0015"/>
    <s v="ST0004"/>
    <d v="2020-03-15T00:00:00"/>
    <s v="Sulawesi, Maluku, North Maluku"/>
    <s v="CASH"/>
    <n v="259271600"/>
    <s v="Partner Store canceled the order"/>
    <s v="Sales Region Sulawesi - Maluku Team"/>
    <s v="Corporate Negotiate/Patnership Contract"/>
    <x v="36"/>
    <x v="0"/>
  </r>
  <r>
    <s v="SO0064"/>
    <s v="PS0004"/>
    <s v="ST0001"/>
    <d v="2020-03-16T00:00:00"/>
    <s v="Jakarta"/>
    <s v="CREDIT"/>
    <n v="750000080"/>
    <s v="The transaction agreement has undergone changes"/>
    <s v="Online Sales Team"/>
    <s v="OnlineMarketing"/>
    <x v="37"/>
    <x v="0"/>
  </r>
  <r>
    <s v="SO0065"/>
    <s v="PS0043"/>
    <s v="ST0004"/>
    <d v="2020-03-17T00:00:00"/>
    <s v="Sulawesi, Maluku, North Maluku"/>
    <s v="CREDIT"/>
    <n v="919658870"/>
    <s v="transaction as agreed with the vendor"/>
    <s v="Sales Region Sulawesi - Maluku Team"/>
    <s v="Corporate Negotiate/Patnership Contract"/>
    <x v="8"/>
    <x v="0"/>
  </r>
  <r>
    <s v="SO0066"/>
    <s v="PS0023"/>
    <s v="ST0003"/>
    <d v="2020-03-19T00:00:00"/>
    <s v="Sumatera &amp; Kalimantan"/>
    <s v="CASH"/>
    <n v="181153520"/>
    <m/>
    <s v="Sales Sumatera -Kalimantan Region Team"/>
    <s v="OnlineMarketing/Corporate Negotiate/Patnership Contract"/>
    <x v="30"/>
    <x v="0"/>
  </r>
  <r>
    <s v="SO0067"/>
    <s v="PS0049"/>
    <s v="ST0004"/>
    <d v="2020-03-20T00:00:00"/>
    <s v="Sulawesi, Maluku, North Maluku"/>
    <s v="CREDIT"/>
    <n v="299483548"/>
    <s v="The transaction agreement has undergone changes"/>
    <s v="Sales Region Sulawesi - Maluku Team"/>
    <s v="Corporate Negotiate/Patnership Contract"/>
    <x v="38"/>
    <x v="0"/>
  </r>
  <r>
    <s v="SO0068"/>
    <s v="PS0039"/>
    <s v="ST0003"/>
    <d v="2020-03-20T00:00:00"/>
    <s v="Sumatera &amp; Kalimantan"/>
    <s v="CASH"/>
    <n v="23910534"/>
    <m/>
    <s v="Sales Sumatera -Kalimantan Region Team"/>
    <s v="OnlineMarketing/Corporate Negotiate/Patnership Contract"/>
    <x v="14"/>
    <x v="0"/>
  </r>
  <r>
    <s v="SO0069"/>
    <s v="PS0033"/>
    <s v="ST0005"/>
    <d v="2020-03-21T00:00:00"/>
    <s v="Bali, East &amp; West Nusa Tenggara"/>
    <s v="CREDIT"/>
    <n v="781515220"/>
    <m/>
    <s v="Sales Region Bali - Nusa Tenggara Team"/>
    <s v="Corporate Negotiate/Patnership Contract"/>
    <x v="27"/>
    <x v="0"/>
  </r>
  <r>
    <s v="SO0070"/>
    <s v="PS0010"/>
    <s v="ST0001"/>
    <d v="2020-03-22T00:00:00"/>
    <s v="Jakarta"/>
    <s v="CREDIT"/>
    <n v="559930221"/>
    <m/>
    <s v="Online Sales Team"/>
    <s v="OnlineMarketing"/>
    <x v="25"/>
    <x v="0"/>
  </r>
  <r>
    <s v="SO0071"/>
    <s v="PS0014"/>
    <s v="ST0003"/>
    <d v="2020-03-24T00:00:00"/>
    <s v="Sumatera &amp; Kalimantan"/>
    <s v="CASH"/>
    <n v="247944360"/>
    <s v="Partner Store canceled the order"/>
    <s v="Sales Sumatera -Kalimantan Region Team"/>
    <s v="OnlineMarketing/Corporate Negotiate/Patnership Contract"/>
    <x v="11"/>
    <x v="1"/>
  </r>
  <r>
    <s v="SO0072"/>
    <s v="PS0002"/>
    <s v="ST0002"/>
    <d v="2020-03-25T00:00:00"/>
    <s v="Java"/>
    <s v="CREDIT"/>
    <n v="494604260"/>
    <m/>
    <s v="Sales Java Region Team"/>
    <s v="OnlineMarketing/Corporate Negotiate/Patnership Contract"/>
    <x v="32"/>
    <x v="0"/>
  </r>
  <r>
    <s v="SO0073"/>
    <s v="PS0006"/>
    <s v="ST0003"/>
    <d v="2020-03-28T00:00:00"/>
    <s v="Sumatera &amp; Kalimantan"/>
    <s v="CREDIT"/>
    <n v="545147080"/>
    <s v="The product is unavailable from the vendor or there has been a product replacement"/>
    <s v="Sales Sumatera -Kalimantan Region Team"/>
    <s v="OnlineMarketing/Corporate Negotiate/Patnership Contract"/>
    <x v="35"/>
    <x v="0"/>
  </r>
  <r>
    <s v="SO0074"/>
    <s v="PS0045"/>
    <s v="ST0005"/>
    <d v="2020-03-28T00:00:00"/>
    <s v="Bali, East &amp; West Nusa Tenggara"/>
    <s v="CREDIT"/>
    <n v="270630790"/>
    <m/>
    <s v="Sales Region Bali - Nusa Tenggara Team"/>
    <s v="Corporate Negotiate/Patnership Contract"/>
    <x v="5"/>
    <x v="0"/>
  </r>
  <r>
    <s v="SO0075"/>
    <s v="PS0047"/>
    <s v="ST0001"/>
    <d v="2020-03-28T00:00:00"/>
    <s v="Jakarta"/>
    <s v="CREDIT"/>
    <n v="377959410"/>
    <s v="The transaction agreement has undergone changes"/>
    <s v="Online Sales Team"/>
    <s v="OnlineMarketing"/>
    <x v="20"/>
    <x v="0"/>
  </r>
  <r>
    <s v="SO0076"/>
    <s v="PS0044"/>
    <s v="ST0004"/>
    <d v="2020-04-01T00:00:00"/>
    <s v="Sulawesi, Maluku, North Maluku"/>
    <s v="CREDIT"/>
    <n v="876499000"/>
    <m/>
    <s v="Sales Region Sulawesi - Maluku Team"/>
    <s v="Corporate Negotiate/Patnership Contract"/>
    <x v="33"/>
    <x v="0"/>
  </r>
  <r>
    <s v="SO0077"/>
    <s v="PS0037"/>
    <s v="ST0002"/>
    <d v="2020-04-01T00:00:00"/>
    <s v="Java"/>
    <s v="CASH"/>
    <n v="131974560"/>
    <m/>
    <s v="Sales Java Region Team"/>
    <s v="OnlineMarketing/Corporate Negotiate/Patnership Contract"/>
    <x v="6"/>
    <x v="0"/>
  </r>
  <r>
    <s v="SO0078"/>
    <s v="PS0021"/>
    <s v="ST0001"/>
    <d v="2020-04-02T00:00:00"/>
    <s v="Jakarta"/>
    <s v="CREDIT"/>
    <n v="765396800"/>
    <m/>
    <s v="Online Sales Team"/>
    <s v="OnlineMarketing"/>
    <x v="19"/>
    <x v="0"/>
  </r>
  <r>
    <s v="SO0079"/>
    <s v="PS0021"/>
    <s v="ST0001"/>
    <d v="2020-04-03T00:00:00"/>
    <s v="Jakarta"/>
    <s v="CREDIT"/>
    <n v="573244800"/>
    <m/>
    <s v="Online Sales Team"/>
    <s v="OnlineMarketing"/>
    <x v="19"/>
    <x v="0"/>
  </r>
  <r>
    <s v="SO0080"/>
    <s v="PS0027"/>
    <s v="ST0004"/>
    <d v="2020-04-03T00:00:00"/>
    <s v="Sulawesi, Maluku, North Maluku"/>
    <s v="CASH"/>
    <n v="244735950"/>
    <s v="The product is unavailable from the vendor or there has been a product replacement"/>
    <s v="Sales Region Sulawesi - Maluku Team"/>
    <s v="Corporate Negotiate/Patnership Contract"/>
    <x v="39"/>
    <x v="0"/>
  </r>
  <r>
    <s v="SO0081"/>
    <s v="PS0041"/>
    <s v="ST0001"/>
    <d v="2020-04-05T00:00:00"/>
    <s v="Jakarta"/>
    <s v="CREDIT"/>
    <n v="271572380"/>
    <m/>
    <s v="Online Sales Team"/>
    <s v="OnlineMarketing"/>
    <x v="40"/>
    <x v="0"/>
  </r>
  <r>
    <s v="SO0082"/>
    <s v="PS0020"/>
    <s v="ST0004"/>
    <d v="2020-04-06T00:00:00"/>
    <s v="Sulawesi, Maluku, North Maluku"/>
    <s v="CREDIT"/>
    <n v="490183780"/>
    <m/>
    <s v="Sales Region Sulawesi - Maluku Team"/>
    <s v="Corporate Negotiate/Patnership Contract"/>
    <x v="15"/>
    <x v="0"/>
  </r>
  <r>
    <s v="SO0083"/>
    <s v="PS0033"/>
    <s v="ST0005"/>
    <d v="2020-04-06T00:00:00"/>
    <s v="Bali, East &amp; West Nusa Tenggara"/>
    <s v="CREDIT"/>
    <n v="276751040"/>
    <s v="The product is unavailable from the vendor or there has been a product replacement"/>
    <s v="Sales Region Bali - Nusa Tenggara Team"/>
    <s v="Corporate Negotiate/Patnership Contract"/>
    <x v="27"/>
    <x v="0"/>
  </r>
  <r>
    <s v="SO0084"/>
    <s v="PS0041"/>
    <s v="ST0001"/>
    <d v="2020-04-08T00:00:00"/>
    <s v="Jakarta"/>
    <s v="CASH"/>
    <n v="64066010"/>
    <m/>
    <s v="Online Sales Team"/>
    <s v="OnlineMarketing"/>
    <x v="40"/>
    <x v="0"/>
  </r>
  <r>
    <s v="SO0085"/>
    <s v="PS0049"/>
    <s v="ST0004"/>
    <d v="2020-04-11T00:00:00"/>
    <s v="Sulawesi, Maluku, North Maluku"/>
    <s v="CASH"/>
    <n v="244066360"/>
    <m/>
    <s v="Sales Region Sulawesi - Maluku Team"/>
    <s v="Corporate Negotiate/Patnership Contract"/>
    <x v="38"/>
    <x v="0"/>
  </r>
  <r>
    <s v="SO0086"/>
    <s v="PS0019"/>
    <s v="ST0005"/>
    <d v="2020-04-12T00:00:00"/>
    <s v="Bali, East &amp; West Nusa Tenggara"/>
    <s v="CASH"/>
    <n v="231369915"/>
    <m/>
    <s v="Sales Region Bali - Nusa Tenggara Team"/>
    <s v="Corporate Negotiate/Patnership Contract"/>
    <x v="16"/>
    <x v="0"/>
  </r>
  <r>
    <s v="SO0087"/>
    <s v="PS0004"/>
    <s v="ST0001"/>
    <d v="2020-04-13T00:00:00"/>
    <s v="Jakarta"/>
    <s v="CASH"/>
    <n v="99405960"/>
    <s v="The product is unavailable from the vendor or there has been a product replacement"/>
    <s v="Online Sales Team"/>
    <s v="OnlineMarketing"/>
    <x v="37"/>
    <x v="0"/>
  </r>
  <r>
    <s v="SO0088"/>
    <s v="PS0001"/>
    <s v="ST0005"/>
    <d v="2020-04-13T00:00:00"/>
    <s v="Bali, East &amp; West Nusa Tenggara"/>
    <s v="CREDIT"/>
    <n v="600198050"/>
    <s v="The product is unavailable from the vendor or there has been a product replacement"/>
    <s v="Sales Region Bali - Nusa Tenggara Team"/>
    <s v="Corporate Negotiate/Patnership Contract"/>
    <x v="26"/>
    <x v="1"/>
  </r>
  <r>
    <s v="SO0089"/>
    <s v="PS0046"/>
    <s v="ST0003"/>
    <d v="2020-04-13T00:00:00"/>
    <s v="Sumatera &amp; Kalimantan"/>
    <s v="CREDIT"/>
    <n v="256372920"/>
    <m/>
    <s v="Sales Sumatera -Kalimantan Region Team"/>
    <s v="OnlineMarketing/Corporate Negotiate/Patnership Contract"/>
    <x v="1"/>
    <x v="0"/>
  </r>
  <r>
    <s v="SO0090"/>
    <s v="PS0029"/>
    <s v="ST0004"/>
    <d v="2020-04-14T00:00:00"/>
    <s v="Sulawesi, Maluku, North Maluku"/>
    <s v="CREDIT"/>
    <n v="359696134"/>
    <s v="The product is unavailable from the vendor or there has been a product replacement"/>
    <s v="Sales Region Sulawesi - Maluku Team"/>
    <s v="Corporate Negotiate/Patnership Contract"/>
    <x v="31"/>
    <x v="0"/>
  </r>
  <r>
    <s v="SO0091"/>
    <s v="PS0010"/>
    <s v="ST0001"/>
    <d v="2020-04-15T00:00:00"/>
    <s v="Jakarta"/>
    <s v="CASH"/>
    <n v="223064820"/>
    <m/>
    <s v="Online Sales Team"/>
    <s v="OnlineMarketing"/>
    <x v="25"/>
    <x v="0"/>
  </r>
  <r>
    <s v="SO0092"/>
    <s v="PS0025"/>
    <s v="ST0003"/>
    <d v="2020-04-15T00:00:00"/>
    <s v="Sumatera &amp; Kalimantan"/>
    <s v="CREDIT"/>
    <n v="244572270"/>
    <s v="The product is unavailable from the vendor or there has been a product replacement"/>
    <s v="Sales Sumatera -Kalimantan Region Team"/>
    <s v="OnlineMarketing/Corporate Negotiate/Patnership Contract"/>
    <x v="41"/>
    <x v="0"/>
  </r>
  <r>
    <s v="SO0093"/>
    <s v="PS0032"/>
    <s v="ST0004"/>
    <d v="2020-04-17T00:00:00"/>
    <s v="Sulawesi, Maluku, North Maluku"/>
    <s v="CREDIT"/>
    <n v="320330080"/>
    <m/>
    <s v="Sales Region Sulawesi - Maluku Team"/>
    <s v="Corporate Negotiate/Patnership Contract"/>
    <x v="10"/>
    <x v="0"/>
  </r>
  <r>
    <s v="SO0094"/>
    <s v="PS0015"/>
    <s v="ST0004"/>
    <d v="2020-04-17T00:00:00"/>
    <s v="Sulawesi, Maluku, North Maluku"/>
    <s v="CASH"/>
    <n v="117155640"/>
    <m/>
    <s v="Sales Region Sulawesi - Maluku Team"/>
    <s v="Corporate Negotiate/Patnership Contract"/>
    <x v="36"/>
    <x v="0"/>
  </r>
  <r>
    <s v="SO0095"/>
    <s v="PS0046"/>
    <s v="ST0003"/>
    <d v="2020-04-17T00:00:00"/>
    <s v="Sumatera &amp; Kalimantan"/>
    <s v="CASH"/>
    <n v="72653090"/>
    <m/>
    <s v="Sales Sumatera -Kalimantan Region Team"/>
    <s v="OnlineMarketing/Corporate Negotiate/Patnership Contract"/>
    <x v="1"/>
    <x v="0"/>
  </r>
  <r>
    <s v="SO0096"/>
    <s v="PS0048"/>
    <s v="ST0003"/>
    <d v="2020-04-17T00:00:00"/>
    <s v="Sumatera &amp; Kalimantan"/>
    <s v="CREDIT"/>
    <n v="297933696"/>
    <m/>
    <s v="Sales Sumatera -Kalimantan Region Team"/>
    <s v="OnlineMarketing/Corporate Negotiate/Patnership Contract"/>
    <x v="3"/>
    <x v="0"/>
  </r>
  <r>
    <s v="SO0097"/>
    <s v="PS0007"/>
    <s v="ST0001"/>
    <d v="2020-04-18T00:00:00"/>
    <s v="Jakarta"/>
    <s v="CASH"/>
    <n v="58267980"/>
    <s v="The product is unavailable from the vendor or there has been a product replacement"/>
    <s v="Online Sales Team"/>
    <s v="OnlineMarketing"/>
    <x v="24"/>
    <x v="0"/>
  </r>
  <r>
    <s v="SO0098"/>
    <s v="PS0031"/>
    <s v="ST0002"/>
    <d v="2020-04-20T00:00:00"/>
    <s v="Java"/>
    <s v="CREDIT"/>
    <n v="318965530"/>
    <s v="The transaction agreement has undergone changes"/>
    <s v="Sales Java Region Team"/>
    <s v="OnlineMarketing/Corporate Negotiate/Patnership Contract"/>
    <x v="42"/>
    <x v="0"/>
  </r>
  <r>
    <s v="SO0099"/>
    <s v="PS0007"/>
    <s v="ST0001"/>
    <d v="2020-04-22T00:00:00"/>
    <s v="Jakarta"/>
    <s v="CASH"/>
    <n v="236758060"/>
    <m/>
    <s v="Online Sales Team"/>
    <s v="OnlineMarketing"/>
    <x v="24"/>
    <x v="0"/>
  </r>
  <r>
    <s v="SO0100"/>
    <s v="PS0006"/>
    <s v="ST0003"/>
    <d v="2020-04-23T00:00:00"/>
    <s v="Sumatera &amp; Kalimantan"/>
    <s v="CREDIT"/>
    <n v="621754926"/>
    <m/>
    <s v="Sales Sumatera -Kalimantan Region Team"/>
    <s v="OnlineMarketing/Corporate Negotiate/Patnership Contract"/>
    <x v="35"/>
    <x v="0"/>
  </r>
  <r>
    <s v="SO0101"/>
    <s v="PS0042"/>
    <s v="ST0002"/>
    <d v="2020-04-23T00:00:00"/>
    <s v="Java"/>
    <s v="CREDIT"/>
    <n v="305378640.00000006"/>
    <s v="Partner Store canceled the order"/>
    <s v="Sales Java Region Team"/>
    <s v="OnlineMarketing/Corporate Negotiate/Patnership Contract"/>
    <x v="43"/>
    <x v="0"/>
  </r>
  <r>
    <s v="SO0102"/>
    <s v="PS0012"/>
    <s v="ST0003"/>
    <d v="2020-04-24T00:00:00"/>
    <s v="Sumatera &amp; Kalimantan"/>
    <s v="CASH"/>
    <n v="83840710"/>
    <s v="The transaction agreement has undergone changes"/>
    <s v="Sales Sumatera -Kalimantan Region Team"/>
    <s v="OnlineMarketing/Corporate Negotiate/Patnership Contract"/>
    <x v="4"/>
    <x v="0"/>
  </r>
  <r>
    <s v="SO0103"/>
    <s v="PS0018"/>
    <s v="ST0002"/>
    <d v="2020-04-26T00:00:00"/>
    <s v="Java"/>
    <s v="CREDIT"/>
    <n v="1036408339"/>
    <m/>
    <s v="Sales Java Region Team"/>
    <s v="OnlineMarketing/Corporate Negotiate/Patnership Contract"/>
    <x v="17"/>
    <x v="1"/>
  </r>
  <r>
    <s v="SO0104"/>
    <s v="PS0027"/>
    <s v="ST0004"/>
    <d v="2020-04-26T00:00:00"/>
    <s v="Sulawesi, Maluku, North Maluku"/>
    <s v="CASH"/>
    <n v="202677650"/>
    <m/>
    <s v="Sales Region Sulawesi - Maluku Team"/>
    <s v="Corporate Negotiate/Patnership Contract"/>
    <x v="39"/>
    <x v="0"/>
  </r>
  <r>
    <s v="SO0105"/>
    <s v="PS0044"/>
    <s v="ST0004"/>
    <d v="2020-04-27T00:00:00"/>
    <s v="Sulawesi, Maluku, North Maluku"/>
    <s v="CREDIT"/>
    <n v="617885030"/>
    <m/>
    <s v="Sales Region Sulawesi - Maluku Team"/>
    <s v="Corporate Negotiate/Patnership Contract"/>
    <x v="33"/>
    <x v="0"/>
  </r>
  <r>
    <s v="SO0106"/>
    <s v="PS0038"/>
    <s v="ST0004"/>
    <d v="2020-04-28T00:00:00"/>
    <s v="Sulawesi, Maluku, North Maluku"/>
    <s v="CREDIT"/>
    <n v="1062147270"/>
    <s v="transaction as agreed with the vendor"/>
    <s v="Sales Region Sulawesi - Maluku Team"/>
    <s v="Corporate Negotiate/Patnership Contract"/>
    <x v="34"/>
    <x v="0"/>
  </r>
  <r>
    <s v="SO0107"/>
    <s v="PS0024"/>
    <s v="ST0001"/>
    <d v="2020-04-28T00:00:00"/>
    <s v="Jakarta"/>
    <s v="CREDIT"/>
    <n v="382289690"/>
    <s v="The product is unavailable from the vendor or there has been a product replacement"/>
    <s v="Online Sales Team"/>
    <s v="OnlineMarketing"/>
    <x v="2"/>
    <x v="0"/>
  </r>
  <r>
    <s v="SO0108"/>
    <s v="PS0009"/>
    <s v="ST0003"/>
    <d v="2020-04-29T00:00:00"/>
    <s v="Sumatera &amp; Kalimantan"/>
    <s v="CASH"/>
    <n v="212879540"/>
    <m/>
    <s v="Sales Sumatera -Kalimantan Region Team"/>
    <s v="OnlineMarketing/Corporate Negotiate/Patnership Contract"/>
    <x v="44"/>
    <x v="1"/>
  </r>
  <r>
    <s v="SO0109"/>
    <s v="PS0011"/>
    <s v="ST0002"/>
    <d v="2020-04-29T00:00:00"/>
    <s v="Java"/>
    <s v="CASH"/>
    <n v="58247950"/>
    <m/>
    <s v="Sales Java Region Team"/>
    <s v="OnlineMarketing/Corporate Negotiate/Patnership Contract"/>
    <x v="45"/>
    <x v="0"/>
  </r>
  <r>
    <s v="SO0110"/>
    <s v="PS0050"/>
    <s v="ST0004"/>
    <d v="2020-04-29T00:00:00"/>
    <s v="Sulawesi, Maluku, North Maluku"/>
    <s v="CREDIT"/>
    <n v="253397760"/>
    <m/>
    <s v="Sales Region Sulawesi - Maluku Team"/>
    <s v="Corporate Negotiate/Patnership Contract"/>
    <x v="9"/>
    <x v="0"/>
  </r>
  <r>
    <s v="SO0111"/>
    <s v="PS0002"/>
    <s v="ST0002"/>
    <d v="2020-04-30T00:00:00"/>
    <s v="Java"/>
    <s v="CREDIT"/>
    <n v="802668954"/>
    <m/>
    <s v="Sales Java Region Team"/>
    <s v="OnlineMarketing/Corporate Negotiate/Patnership Contract"/>
    <x v="32"/>
    <x v="0"/>
  </r>
  <r>
    <s v="SO0112"/>
    <s v="PS0043"/>
    <s v="ST0004"/>
    <d v="2020-05-01T00:00:00"/>
    <s v="Sulawesi, Maluku, North Maluku"/>
    <s v="CASH"/>
    <n v="449400700"/>
    <m/>
    <s v="Sales Region Sulawesi - Maluku Team"/>
    <s v="Corporate Negotiate/Patnership Contract"/>
    <x v="8"/>
    <x v="0"/>
  </r>
  <r>
    <s v="SO0113"/>
    <s v="PS0003"/>
    <s v="ST0003"/>
    <d v="2020-05-02T00:00:00"/>
    <s v="Sumatera &amp; Kalimantan"/>
    <s v="CASH"/>
    <n v="37981940"/>
    <s v="Partner Store canceled the order"/>
    <s v="Sales Sumatera -Kalimantan Region Team"/>
    <s v="OnlineMarketing/Corporate Negotiate/Patnership Contract"/>
    <x v="7"/>
    <x v="0"/>
  </r>
  <r>
    <s v="SO0114"/>
    <s v="PS0042"/>
    <s v="ST0002"/>
    <d v="2020-05-03T00:00:00"/>
    <s v="Java"/>
    <s v="CASH"/>
    <n v="108186772"/>
    <m/>
    <s v="Sales Java Region Team"/>
    <s v="OnlineMarketing/Corporate Negotiate/Patnership Contract"/>
    <x v="43"/>
    <x v="0"/>
  </r>
  <r>
    <s v="SO0115"/>
    <s v="PS0022"/>
    <s v="ST0004"/>
    <d v="2020-05-05T00:00:00"/>
    <s v="Sulawesi, Maluku, North Maluku"/>
    <s v="CASH"/>
    <n v="43738140"/>
    <s v="The transaction agreement has undergone changes"/>
    <s v="Sales Region Sulawesi - Maluku Team"/>
    <s v="Corporate Negotiate/Patnership Contract"/>
    <x v="23"/>
    <x v="0"/>
  </r>
  <r>
    <s v="SO0116"/>
    <s v="PS0028"/>
    <s v="ST0005"/>
    <d v="2020-05-06T00:00:00"/>
    <s v="Bali, East &amp; West Nusa Tenggara"/>
    <s v="CREDIT"/>
    <n v="460537850"/>
    <s v="Partner Store canceled the order"/>
    <s v="Sales Region Bali - Nusa Tenggara Team"/>
    <s v="Corporate Negotiate/Patnership Contract"/>
    <x v="22"/>
    <x v="0"/>
  </r>
  <r>
    <s v="SO0117"/>
    <s v="PS0003"/>
    <s v="ST0003"/>
    <d v="2020-05-07T00:00:00"/>
    <s v="Sumatera &amp; Kalimantan"/>
    <s v="CREDIT"/>
    <n v="685061170"/>
    <m/>
    <s v="Sales Sumatera -Kalimantan Region Team"/>
    <s v="OnlineMarketing/Corporate Negotiate/Patnership Contract"/>
    <x v="7"/>
    <x v="0"/>
  </r>
  <r>
    <s v="SO0118"/>
    <s v="PS0042"/>
    <s v="ST0002"/>
    <d v="2020-05-09T00:00:00"/>
    <s v="Java"/>
    <s v="CASH"/>
    <n v="67066528"/>
    <m/>
    <s v="Sales Java Region Team"/>
    <s v="OnlineMarketing/Corporate Negotiate/Patnership Contract"/>
    <x v="43"/>
    <x v="0"/>
  </r>
  <r>
    <s v="SO0119"/>
    <s v="PS0010"/>
    <s v="ST0001"/>
    <d v="2020-05-09T00:00:00"/>
    <s v="Jakarta"/>
    <s v="CREDIT"/>
    <n v="695799770"/>
    <m/>
    <s v="Online Sales Team"/>
    <s v="OnlineMarketing"/>
    <x v="25"/>
    <x v="0"/>
  </r>
  <r>
    <s v="SO0120"/>
    <s v="PS0007"/>
    <s v="ST0001"/>
    <d v="2020-05-11T00:00:00"/>
    <s v="Jakarta"/>
    <s v="CREDIT"/>
    <n v="476606910"/>
    <s v="The product is unavailable from the vendor or there has been a product replacement"/>
    <s v="Online Sales Team"/>
    <s v="OnlineMarketing"/>
    <x v="24"/>
    <x v="0"/>
  </r>
  <r>
    <s v="SO0121"/>
    <s v="PS0020"/>
    <s v="ST0004"/>
    <d v="2020-05-11T00:00:00"/>
    <s v="Sulawesi, Maluku, North Maluku"/>
    <s v="CASH"/>
    <n v="148617000"/>
    <s v="Partner Store canceled the order"/>
    <s v="Sales Region Sulawesi - Maluku Team"/>
    <s v="Corporate Negotiate/Patnership Contract"/>
    <x v="15"/>
    <x v="0"/>
  </r>
  <r>
    <s v="SO0122"/>
    <s v="PS0005"/>
    <s v="ST0004"/>
    <d v="2020-05-11T00:00:00"/>
    <s v="Sulawesi, Maluku, North Maluku"/>
    <s v="CREDIT"/>
    <n v="1059173930"/>
    <m/>
    <s v="Sales Region Sulawesi - Maluku Team"/>
    <s v="Corporate Negotiate/Patnership Contract"/>
    <x v="46"/>
    <x v="1"/>
  </r>
  <r>
    <s v="SO0123"/>
    <s v="PS0038"/>
    <s v="ST0004"/>
    <d v="2020-05-11T00:00:00"/>
    <s v="Sulawesi, Maluku, North Maluku"/>
    <s v="CASH"/>
    <n v="105925420"/>
    <m/>
    <s v="Sales Region Sulawesi - Maluku Team"/>
    <s v="Corporate Negotiate/Patnership Contract"/>
    <x v="34"/>
    <x v="0"/>
  </r>
  <r>
    <s v="SO0124"/>
    <s v="PS0026"/>
    <s v="ST0004"/>
    <d v="2020-05-13T00:00:00"/>
    <s v="Sulawesi, Maluku, North Maluku"/>
    <s v="CASH"/>
    <n v="123380950"/>
    <m/>
    <s v="Sales Region Sulawesi - Maluku Team"/>
    <s v="Corporate Negotiate/Patnership Contract"/>
    <x v="47"/>
    <x v="0"/>
  </r>
  <r>
    <s v="SO0125"/>
    <s v="PS0029"/>
    <s v="ST0004"/>
    <d v="2020-05-14T00:00:00"/>
    <s v="Sulawesi, Maluku, North Maluku"/>
    <s v="CASH"/>
    <n v="78916200"/>
    <m/>
    <s v="Sales Region Sulawesi - Maluku Team"/>
    <s v="Corporate Negotiate/Patnership Contract"/>
    <x v="31"/>
    <x v="0"/>
  </r>
  <r>
    <s v="SO0126"/>
    <s v="PS0020"/>
    <s v="ST0004"/>
    <d v="2020-05-14T00:00:00"/>
    <s v="Sulawesi, Maluku, North Maluku"/>
    <s v="CASH"/>
    <n v="50706860"/>
    <m/>
    <s v="Sales Region Sulawesi - Maluku Team"/>
    <s v="Corporate Negotiate/Patnership Contract"/>
    <x v="15"/>
    <x v="0"/>
  </r>
  <r>
    <s v="SO0127"/>
    <s v="PS0006"/>
    <s v="ST0003"/>
    <d v="2020-05-15T00:00:00"/>
    <s v="Sumatera &amp; Kalimantan"/>
    <s v="CREDIT"/>
    <n v="274275000"/>
    <s v="The transaction agreement has undergone changes"/>
    <s v="Sales Sumatera -Kalimantan Region Team"/>
    <s v="OnlineMarketing/Corporate Negotiate/Patnership Contract"/>
    <x v="35"/>
    <x v="0"/>
  </r>
  <r>
    <s v="SO0128"/>
    <s v="PS0011"/>
    <s v="ST0002"/>
    <d v="2020-05-15T00:00:00"/>
    <s v="Java"/>
    <s v="CASH"/>
    <n v="112638420"/>
    <m/>
    <s v="Sales Java Region Team"/>
    <s v="OnlineMarketing/Corporate Negotiate/Patnership Contract"/>
    <x v="45"/>
    <x v="0"/>
  </r>
  <r>
    <s v="SO0129"/>
    <s v="PS0040"/>
    <s v="ST0003"/>
    <d v="2020-05-16T00:00:00"/>
    <s v="Sumatera &amp; Kalimantan"/>
    <s v="CREDIT"/>
    <n v="397786080"/>
    <m/>
    <s v="Sales Sumatera -Kalimantan Region Team"/>
    <s v="OnlineMarketing/Corporate Negotiate/Patnership Contract"/>
    <x v="0"/>
    <x v="0"/>
  </r>
  <r>
    <s v="SO0130"/>
    <s v="PS0034"/>
    <s v="ST0001"/>
    <d v="2020-05-17T00:00:00"/>
    <s v="Jakarta"/>
    <s v="CASH"/>
    <n v="142107666"/>
    <m/>
    <s v="Online Sales Team"/>
    <s v="OnlineMarketing"/>
    <x v="18"/>
    <x v="0"/>
  </r>
  <r>
    <s v="SO0131"/>
    <s v="PS0048"/>
    <s v="ST0003"/>
    <d v="2020-05-19T00:00:00"/>
    <s v="Sumatera &amp; Kalimantan"/>
    <s v="CASH"/>
    <n v="162710070"/>
    <m/>
    <s v="Sales Sumatera -Kalimantan Region Team"/>
    <s v="OnlineMarketing/Corporate Negotiate/Patnership Contract"/>
    <x v="3"/>
    <x v="0"/>
  </r>
  <r>
    <s v="SO0132"/>
    <s v="PS0011"/>
    <s v="ST0002"/>
    <d v="2020-05-22T00:00:00"/>
    <s v="Java"/>
    <s v="CASH"/>
    <n v="240605652"/>
    <m/>
    <s v="Sales Java Region Team"/>
    <s v="OnlineMarketing/Corporate Negotiate/Patnership Contract"/>
    <x v="45"/>
    <x v="0"/>
  </r>
  <r>
    <s v="SO0133"/>
    <s v="PS0015"/>
    <s v="ST0004"/>
    <d v="2020-05-24T00:00:00"/>
    <s v="Sulawesi, Maluku, North Maluku"/>
    <s v="CASH"/>
    <n v="161246077"/>
    <m/>
    <s v="Sales Region Sulawesi - Maluku Team"/>
    <s v="Corporate Negotiate/Patnership Contract"/>
    <x v="36"/>
    <x v="0"/>
  </r>
  <r>
    <s v="SO0134"/>
    <s v="PS0009"/>
    <s v="ST0003"/>
    <d v="2020-05-27T00:00:00"/>
    <s v="Sumatera &amp; Kalimantan"/>
    <s v="CASH"/>
    <n v="102679360"/>
    <m/>
    <s v="Sales Sumatera -Kalimantan Region Team"/>
    <s v="OnlineMarketing/Corporate Negotiate/Patnership Contract"/>
    <x v="44"/>
    <x v="1"/>
  </r>
  <r>
    <s v="SO0135"/>
    <s v="PS0011"/>
    <s v="ST0002"/>
    <d v="2020-05-28T00:00:00"/>
    <s v="Java"/>
    <s v="CASH"/>
    <n v="5304400"/>
    <m/>
    <s v="Sales Java Region Team"/>
    <s v="OnlineMarketing/Corporate Negotiate/Patnership Contract"/>
    <x v="45"/>
    <x v="0"/>
  </r>
  <r>
    <s v="SO0136"/>
    <s v="PS0049"/>
    <s v="ST0004"/>
    <d v="2020-05-29T00:00:00"/>
    <s v="Sulawesi, Maluku, North Maluku"/>
    <s v="CASH"/>
    <n v="106767080"/>
    <m/>
    <s v="Sales Region Sulawesi - Maluku Team"/>
    <s v="Corporate Negotiate/Patnership Contract"/>
    <x v="38"/>
    <x v="0"/>
  </r>
  <r>
    <s v="SO0137"/>
    <s v="PS0044"/>
    <s v="ST0004"/>
    <d v="2020-05-29T00:00:00"/>
    <s v="Sulawesi, Maluku, North Maluku"/>
    <s v="CREDIT"/>
    <n v="469979260"/>
    <m/>
    <s v="Sales Region Sulawesi - Maluku Team"/>
    <s v="Corporate Negotiate/Patnership Contract"/>
    <x v="33"/>
    <x v="0"/>
  </r>
  <r>
    <s v="SO0138"/>
    <s v="PS0025"/>
    <s v="ST0003"/>
    <d v="2020-05-30T00:00:00"/>
    <s v="Sumatera &amp; Kalimantan"/>
    <s v="CREDIT"/>
    <n v="602547400"/>
    <m/>
    <s v="Sales Sumatera -Kalimantan Region Team"/>
    <s v="OnlineMarketing/Corporate Negotiate/Patnership Contract"/>
    <x v="41"/>
    <x v="0"/>
  </r>
  <r>
    <s v="SO0139"/>
    <s v="PS0001"/>
    <s v="ST0005"/>
    <d v="2020-06-01T00:00:00"/>
    <s v="Bali, East &amp; West Nusa Tenggara"/>
    <s v="CREDIT"/>
    <n v="314461140"/>
    <m/>
    <s v="Sales Region Bali - Nusa Tenggara Team"/>
    <s v="Corporate Negotiate/Patnership Contract"/>
    <x v="26"/>
    <x v="1"/>
  </r>
  <r>
    <s v="SO0140"/>
    <s v="PS0030"/>
    <s v="ST0004"/>
    <d v="2020-06-04T00:00:00"/>
    <s v="Sulawesi, Maluku, North Maluku"/>
    <s v="CASH"/>
    <n v="5831280"/>
    <m/>
    <s v="Sales Region Sulawesi - Maluku Team"/>
    <s v="Corporate Negotiate/Patnership Contract"/>
    <x v="29"/>
    <x v="0"/>
  </r>
  <r>
    <s v="SO0141"/>
    <s v="PS0046"/>
    <s v="ST0003"/>
    <d v="2020-06-04T00:00:00"/>
    <s v="Sumatera &amp; Kalimantan"/>
    <s v="CASH"/>
    <n v="53803250"/>
    <m/>
    <s v="Sales Sumatera -Kalimantan Region Team"/>
    <s v="OnlineMarketing/Corporate Negotiate/Patnership Contract"/>
    <x v="1"/>
    <x v="0"/>
  </r>
  <r>
    <s v="SO0142"/>
    <s v="PS0022"/>
    <s v="ST0004"/>
    <d v="2020-06-05T00:00:00"/>
    <s v="Sulawesi, Maluku, North Maluku"/>
    <s v="CASH"/>
    <n v="226389800"/>
    <s v="Partner Store canceled the order"/>
    <s v="Sales Region Sulawesi - Maluku Team"/>
    <s v="Corporate Negotiate/Patnership Contract"/>
    <x v="23"/>
    <x v="0"/>
  </r>
  <r>
    <s v="SO0143"/>
    <s v="PS0012"/>
    <s v="ST0003"/>
    <d v="2020-06-07T00:00:00"/>
    <s v="Sumatera &amp; Kalimantan"/>
    <s v="CASH"/>
    <n v="105810240"/>
    <s v="Partner Store canceled the order"/>
    <s v="Sales Sumatera -Kalimantan Region Team"/>
    <s v="OnlineMarketing/Corporate Negotiate/Patnership Contract"/>
    <x v="4"/>
    <x v="0"/>
  </r>
  <r>
    <s v="SO0144"/>
    <s v="PS0021"/>
    <s v="ST0001"/>
    <d v="2020-06-08T00:00:00"/>
    <s v="Jakarta"/>
    <s v="CREDIT"/>
    <n v="293302710"/>
    <m/>
    <s v="Online Sales Team"/>
    <s v="OnlineMarketing"/>
    <x v="19"/>
    <x v="0"/>
  </r>
  <r>
    <s v="SO0145"/>
    <s v="PS0047"/>
    <s v="ST0001"/>
    <d v="2020-06-08T00:00:00"/>
    <s v="Jakarta"/>
    <s v="CASH"/>
    <n v="76480780"/>
    <m/>
    <s v="Online Sales Team"/>
    <s v="OnlineMarketing"/>
    <x v="20"/>
    <x v="0"/>
  </r>
  <r>
    <s v="SO0146"/>
    <s v="PS0005"/>
    <s v="ST0004"/>
    <d v="2020-06-09T00:00:00"/>
    <s v="Sulawesi, Maluku, North Maluku"/>
    <s v="CASH"/>
    <n v="97126240"/>
    <m/>
    <s v="Sales Region Sulawesi - Maluku Team"/>
    <s v="Corporate Negotiate/Patnership Contract"/>
    <x v="46"/>
    <x v="1"/>
  </r>
  <r>
    <s v="SO0147"/>
    <s v="PS0036"/>
    <s v="ST0005"/>
    <d v="2020-06-09T00:00:00"/>
    <s v="Bali, East &amp; West Nusa Tenggara"/>
    <s v="CASH"/>
    <n v="60467420"/>
    <m/>
    <s v="Sales Region Bali - Nusa Tenggara Team"/>
    <s v="Corporate Negotiate/Patnership Contract"/>
    <x v="28"/>
    <x v="0"/>
  </r>
  <r>
    <s v="SO0148"/>
    <s v="PS0023"/>
    <s v="ST0003"/>
    <d v="2020-06-11T00:00:00"/>
    <s v="Sumatera &amp; Kalimantan"/>
    <s v="CREDIT"/>
    <n v="923403570"/>
    <m/>
    <s v="Sales Sumatera -Kalimantan Region Team"/>
    <s v="OnlineMarketing/Corporate Negotiate/Patnership Contract"/>
    <x v="30"/>
    <x v="0"/>
  </r>
  <r>
    <s v="SO0149"/>
    <s v="PS0033"/>
    <s v="ST0005"/>
    <d v="2020-06-15T00:00:00"/>
    <s v="Bali, East &amp; West Nusa Tenggara"/>
    <s v="CREDIT"/>
    <n v="262080000"/>
    <m/>
    <s v="Sales Region Bali - Nusa Tenggara Team"/>
    <s v="Corporate Negotiate/Patnership Contract"/>
    <x v="27"/>
    <x v="0"/>
  </r>
  <r>
    <s v="SO0150"/>
    <s v="PS0024"/>
    <s v="ST0001"/>
    <d v="2020-06-15T00:00:00"/>
    <s v="Jakarta"/>
    <s v="CREDIT"/>
    <n v="837813860"/>
    <s v="Partner Store canceled the order"/>
    <s v="Online Sales Team"/>
    <s v="OnlineMarketing"/>
    <x v="2"/>
    <x v="0"/>
  </r>
  <r>
    <s v="SO0151"/>
    <s v="PS0019"/>
    <s v="ST0005"/>
    <d v="2020-06-19T00:00:00"/>
    <s v="Bali, East &amp; West Nusa Tenggara"/>
    <s v="CASH"/>
    <n v="240598860"/>
    <s v="Partner Store canceled the order"/>
    <s v="Sales Region Bali - Nusa Tenggara Team"/>
    <s v="Corporate Negotiate/Patnership Contract"/>
    <x v="16"/>
    <x v="0"/>
  </r>
  <r>
    <s v="SO0152"/>
    <s v="PS0031"/>
    <s v="ST0002"/>
    <d v="2020-06-21T00:00:00"/>
    <s v="Java"/>
    <s v="CASH"/>
    <n v="20055150"/>
    <m/>
    <s v="Sales Java Region Team"/>
    <s v="OnlineMarketing/Corporate Negotiate/Patnership Contract"/>
    <x v="42"/>
    <x v="0"/>
  </r>
  <r>
    <s v="SO0153"/>
    <s v="PS0040"/>
    <s v="ST0003"/>
    <d v="2020-06-22T00:00:00"/>
    <s v="Sumatera &amp; Kalimantan"/>
    <s v="CASH"/>
    <n v="182387730"/>
    <m/>
    <s v="Sales Sumatera -Kalimantan Region Team"/>
    <s v="OnlineMarketing/Corporate Negotiate/Patnership Contract"/>
    <x v="0"/>
    <x v="0"/>
  </r>
  <r>
    <s v="SO0154"/>
    <s v="PS0011"/>
    <s v="ST0002"/>
    <d v="2020-06-22T00:00:00"/>
    <s v="Java"/>
    <s v="CASH"/>
    <n v="222940680"/>
    <m/>
    <s v="Sales Java Region Team"/>
    <s v="OnlineMarketing/Corporate Negotiate/Patnership Contract"/>
    <x v="45"/>
    <x v="0"/>
  </r>
  <r>
    <s v="SO0155"/>
    <s v="PS0024"/>
    <s v="ST0001"/>
    <d v="2020-06-22T00:00:00"/>
    <s v="Jakarta"/>
    <s v="CASH"/>
    <n v="62306280"/>
    <m/>
    <s v="Online Sales Team"/>
    <s v="OnlineMarketing"/>
    <x v="2"/>
    <x v="0"/>
  </r>
  <r>
    <s v="SO0156"/>
    <s v="PS0038"/>
    <s v="ST0004"/>
    <d v="2020-06-23T00:00:00"/>
    <s v="Sulawesi, Maluku, North Maluku"/>
    <s v="CASH"/>
    <n v="201498450"/>
    <s v="Partner Store canceled the order"/>
    <s v="Sales Region Sulawesi - Maluku Team"/>
    <s v="Corporate Negotiate/Patnership Contract"/>
    <x v="34"/>
    <x v="0"/>
  </r>
  <r>
    <s v="SO0157"/>
    <s v="PS0035"/>
    <s v="ST0004"/>
    <d v="2020-06-23T00:00:00"/>
    <s v="Sulawesi, Maluku, North Maluku"/>
    <s v="CREDIT"/>
    <n v="305556540"/>
    <s v="The transaction agreement has undergone changes"/>
    <s v="Sales Region Sulawesi - Maluku Team"/>
    <s v="Corporate Negotiate/Patnership Contract"/>
    <x v="21"/>
    <x v="0"/>
  </r>
  <r>
    <s v="SO0158"/>
    <s v="PS0016"/>
    <s v="ST0003"/>
    <d v="2020-06-24T00:00:00"/>
    <s v="Sumatera &amp; Kalimantan"/>
    <s v="CASH"/>
    <n v="36252650"/>
    <m/>
    <s v="Sales Sumatera -Kalimantan Region Team"/>
    <s v="OnlineMarketing/Corporate Negotiate/Patnership Contract"/>
    <x v="48"/>
    <x v="0"/>
  </r>
  <r>
    <s v="SO0159"/>
    <s v="PS0028"/>
    <s v="ST0005"/>
    <d v="2020-06-24T00:00:00"/>
    <s v="Bali, East &amp; West Nusa Tenggara"/>
    <s v="CREDIT"/>
    <n v="405604710"/>
    <m/>
    <s v="Sales Region Bali - Nusa Tenggara Team"/>
    <s v="Corporate Negotiate/Patnership Contract"/>
    <x v="22"/>
    <x v="0"/>
  </r>
  <r>
    <s v="SO0160"/>
    <s v="PS0050"/>
    <s v="ST0004"/>
    <d v="2020-06-25T00:00:00"/>
    <s v="Sulawesi, Maluku, North Maluku"/>
    <s v="CREDIT"/>
    <n v="365679990"/>
    <m/>
    <s v="Sales Region Sulawesi - Maluku Team"/>
    <s v="Corporate Negotiate/Patnership Contract"/>
    <x v="9"/>
    <x v="0"/>
  </r>
  <r>
    <s v="SO0161"/>
    <s v="PS0020"/>
    <s v="ST0004"/>
    <d v="2020-06-25T00:00:00"/>
    <s v="Sulawesi, Maluku, North Maluku"/>
    <s v="CREDIT"/>
    <n v="845856240"/>
    <m/>
    <s v="Sales Region Sulawesi - Maluku Team"/>
    <s v="Corporate Negotiate/Patnership Contract"/>
    <x v="15"/>
    <x v="0"/>
  </r>
  <r>
    <s v="SO0162"/>
    <s v="PS0005"/>
    <s v="ST0004"/>
    <d v="2020-06-26T00:00:00"/>
    <s v="Sulawesi, Maluku, North Maluku"/>
    <s v="CASH"/>
    <n v="270070440"/>
    <s v="The transaction agreement has undergone changes"/>
    <s v="Sales Region Sulawesi - Maluku Team"/>
    <s v="Corporate Negotiate/Patnership Contract"/>
    <x v="46"/>
    <x v="1"/>
  </r>
  <r>
    <s v="SO0163"/>
    <s v="PS0007"/>
    <s v="ST0001"/>
    <d v="2020-06-26T00:00:00"/>
    <s v="Jakarta"/>
    <s v="CASH"/>
    <n v="73821470"/>
    <s v="Partner Store canceled the order"/>
    <s v="Online Sales Team"/>
    <s v="OnlineMarketing"/>
    <x v="24"/>
    <x v="0"/>
  </r>
  <r>
    <s v="SO0164"/>
    <s v="PS0034"/>
    <s v="ST0001"/>
    <d v="2020-06-26T00:00:00"/>
    <s v="Jakarta"/>
    <s v="CASH"/>
    <n v="148052360"/>
    <m/>
    <s v="Online Sales Team"/>
    <s v="OnlineMarketing"/>
    <x v="18"/>
    <x v="0"/>
  </r>
  <r>
    <s v="SO0165"/>
    <s v="PS0020"/>
    <s v="ST0004"/>
    <d v="2020-06-26T00:00:00"/>
    <s v="Sulawesi, Maluku, North Maluku"/>
    <s v="CREDIT"/>
    <n v="581626010"/>
    <m/>
    <s v="Sales Region Sulawesi - Maluku Team"/>
    <s v="Corporate Negotiate/Patnership Contract"/>
    <x v="15"/>
    <x v="0"/>
  </r>
  <r>
    <s v="SO0166"/>
    <s v="PS0013"/>
    <s v="ST0001"/>
    <d v="2020-06-27T00:00:00"/>
    <s v="Jakarta"/>
    <s v="CASH"/>
    <n v="53006820"/>
    <s v="Partner Store canceled the order"/>
    <s v="Online Sales Team"/>
    <s v="OnlineMarketing"/>
    <x v="13"/>
    <x v="0"/>
  </r>
  <r>
    <s v="SO0167"/>
    <s v="PS0035"/>
    <s v="ST0004"/>
    <d v="2020-06-28T00:00:00"/>
    <s v="Sulawesi, Maluku, North Maluku"/>
    <s v="CREDIT"/>
    <n v="874708360"/>
    <s v="transaction as agreed with the vendor"/>
    <s v="Sales Region Sulawesi - Maluku Team"/>
    <s v="Corporate Negotiate/Patnership Contract"/>
    <x v="21"/>
    <x v="0"/>
  </r>
  <r>
    <s v="SO0168"/>
    <s v="PS0037"/>
    <s v="ST0002"/>
    <d v="2020-06-29T00:00:00"/>
    <s v="Java"/>
    <s v="CREDIT"/>
    <n v="711423240"/>
    <m/>
    <s v="Sales Java Region Team"/>
    <s v="OnlineMarketing/Corporate Negotiate/Patnership Contract"/>
    <x v="6"/>
    <x v="0"/>
  </r>
  <r>
    <s v="SO0169"/>
    <s v="PS0023"/>
    <s v="ST0003"/>
    <d v="2020-06-30T00:00:00"/>
    <s v="Sumatera &amp; Kalimantan"/>
    <s v="CREDIT"/>
    <n v="355622400"/>
    <m/>
    <s v="Sales Sumatera -Kalimantan Region Team"/>
    <s v="OnlineMarketing/Corporate Negotiate/Patnership Contract"/>
    <x v="30"/>
    <x v="0"/>
  </r>
  <r>
    <s v="SO0170"/>
    <s v="PS0042"/>
    <s v="ST0002"/>
    <d v="2020-06-30T00:00:00"/>
    <s v="Java"/>
    <s v="CREDIT"/>
    <n v="281755030"/>
    <s v="Partner Store canceled the order"/>
    <s v="Sales Java Region Team"/>
    <s v="OnlineMarketing/Corporate Negotiate/Patnership Contract"/>
    <x v="43"/>
    <x v="0"/>
  </r>
  <r>
    <s v="SO0171"/>
    <s v="PS0004"/>
    <s v="ST0001"/>
    <d v="2020-07-03T00:00:00"/>
    <s v="Jakarta"/>
    <s v="CASH"/>
    <n v="37376260"/>
    <s v="The transaction agreement has undergone changes"/>
    <s v="Online Sales Team"/>
    <s v="OnlineMarketing"/>
    <x v="37"/>
    <x v="0"/>
  </r>
  <r>
    <s v="SO0172"/>
    <s v="PS0028"/>
    <s v="ST0005"/>
    <d v="2020-07-04T00:00:00"/>
    <s v="Bali, East &amp; West Nusa Tenggara"/>
    <s v="CREDIT"/>
    <n v="487521860"/>
    <m/>
    <s v="Sales Region Bali - Nusa Tenggara Team"/>
    <s v="Corporate Negotiate/Patnership Contract"/>
    <x v="22"/>
    <x v="0"/>
  </r>
  <r>
    <s v="SO0173"/>
    <s v="PS0012"/>
    <s v="ST0003"/>
    <d v="2020-07-04T00:00:00"/>
    <s v="Sumatera &amp; Kalimantan"/>
    <s v="CREDIT"/>
    <n v="272931120"/>
    <m/>
    <s v="Sales Sumatera -Kalimantan Region Team"/>
    <s v="OnlineMarketing/Corporate Negotiate/Patnership Contract"/>
    <x v="4"/>
    <x v="0"/>
  </r>
  <r>
    <s v="SO0174"/>
    <s v="PS0036"/>
    <s v="ST0005"/>
    <d v="2020-07-07T00:00:00"/>
    <s v="Bali, East &amp; West Nusa Tenggara"/>
    <s v="CREDIT"/>
    <n v="314665870"/>
    <m/>
    <s v="Sales Region Bali - Nusa Tenggara Team"/>
    <s v="Corporate Negotiate/Patnership Contract"/>
    <x v="28"/>
    <x v="0"/>
  </r>
  <r>
    <s v="SO0175"/>
    <s v="PS0036"/>
    <s v="ST0005"/>
    <d v="2020-07-10T00:00:00"/>
    <s v="Bali, East &amp; West Nusa Tenggara"/>
    <s v="CASH"/>
    <n v="67556440"/>
    <m/>
    <s v="Sales Region Bali - Nusa Tenggara Team"/>
    <s v="Corporate Negotiate/Patnership Contract"/>
    <x v="28"/>
    <x v="0"/>
  </r>
  <r>
    <s v="SO0176"/>
    <s v="PS0034"/>
    <s v="ST0001"/>
    <d v="2020-07-11T00:00:00"/>
    <s v="Jakarta"/>
    <s v="CREDIT"/>
    <n v="608410070"/>
    <m/>
    <s v="Online Sales Team"/>
    <s v="OnlineMarketing"/>
    <x v="18"/>
    <x v="0"/>
  </r>
  <r>
    <s v="SO0177"/>
    <s v="PS0006"/>
    <s v="ST0003"/>
    <d v="2020-07-12T00:00:00"/>
    <s v="Sumatera &amp; Kalimantan"/>
    <s v="CASH"/>
    <n v="246096840"/>
    <m/>
    <s v="Sales Sumatera -Kalimantan Region Team"/>
    <s v="OnlineMarketing/Corporate Negotiate/Patnership Contract"/>
    <x v="35"/>
    <x v="0"/>
  </r>
  <r>
    <s v="SO0178"/>
    <s v="PS0019"/>
    <s v="ST0005"/>
    <d v="2020-07-12T00:00:00"/>
    <s v="Bali, East &amp; West Nusa Tenggara"/>
    <s v="CREDIT"/>
    <n v="899607720"/>
    <s v="The transaction agreement has undergone changes"/>
    <s v="Sales Region Bali - Nusa Tenggara Team"/>
    <s v="Corporate Negotiate/Patnership Contract"/>
    <x v="16"/>
    <x v="0"/>
  </r>
  <r>
    <s v="SO0179"/>
    <s v="PS0039"/>
    <s v="ST0003"/>
    <d v="2020-07-16T00:00:00"/>
    <s v="Sumatera &amp; Kalimantan"/>
    <s v="CASH"/>
    <n v="36296460"/>
    <m/>
    <s v="Sales Sumatera -Kalimantan Region Team"/>
    <s v="OnlineMarketing/Corporate Negotiate/Patnership Contract"/>
    <x v="14"/>
    <x v="0"/>
  </r>
  <r>
    <s v="SO0180"/>
    <s v="PS0029"/>
    <s v="ST0004"/>
    <d v="2020-07-18T00:00:00"/>
    <s v="Sulawesi, Maluku, North Maluku"/>
    <s v="CREDIT"/>
    <n v="412576460"/>
    <m/>
    <s v="Sales Region Sulawesi - Maluku Team"/>
    <s v="Corporate Negotiate/Patnership Contract"/>
    <x v="31"/>
    <x v="0"/>
  </r>
  <r>
    <s v="SO0181"/>
    <s v="PS0011"/>
    <s v="ST0002"/>
    <d v="2020-07-18T00:00:00"/>
    <s v="Java"/>
    <s v="CASH"/>
    <n v="136112550"/>
    <m/>
    <s v="Sales Java Region Team"/>
    <s v="OnlineMarketing/Corporate Negotiate/Patnership Contract"/>
    <x v="45"/>
    <x v="0"/>
  </r>
  <r>
    <s v="SO0182"/>
    <s v="PS0029"/>
    <s v="ST0004"/>
    <d v="2020-07-19T00:00:00"/>
    <s v="Sulawesi, Maluku, North Maluku"/>
    <s v="CREDIT"/>
    <n v="253764000"/>
    <m/>
    <s v="Sales Region Sulawesi - Maluku Team"/>
    <s v="Corporate Negotiate/Patnership Contract"/>
    <x v="31"/>
    <x v="0"/>
  </r>
  <r>
    <s v="SO0183"/>
    <s v="PS0012"/>
    <s v="ST0003"/>
    <d v="2020-07-20T00:00:00"/>
    <s v="Sumatera &amp; Kalimantan"/>
    <s v="CASH"/>
    <n v="229366902"/>
    <m/>
    <s v="Sales Sumatera -Kalimantan Region Team"/>
    <s v="OnlineMarketing/Corporate Negotiate/Patnership Contract"/>
    <x v="4"/>
    <x v="0"/>
  </r>
  <r>
    <s v="SO0184"/>
    <s v="PS0021"/>
    <s v="ST0001"/>
    <d v="2020-07-20T00:00:00"/>
    <s v="Jakarta"/>
    <s v="CASH"/>
    <n v="276068850"/>
    <m/>
    <s v="Online Sales Team"/>
    <s v="OnlineMarketing"/>
    <x v="19"/>
    <x v="0"/>
  </r>
  <r>
    <s v="SO0185"/>
    <s v="PS0043"/>
    <s v="ST0004"/>
    <d v="2020-07-22T00:00:00"/>
    <s v="Sulawesi, Maluku, North Maluku"/>
    <s v="CREDIT"/>
    <n v="488661930"/>
    <m/>
    <s v="Sales Region Sulawesi - Maluku Team"/>
    <s v="Corporate Negotiate/Patnership Contract"/>
    <x v="8"/>
    <x v="0"/>
  </r>
  <r>
    <s v="SO0186"/>
    <s v="PS0023"/>
    <s v="ST0003"/>
    <d v="2020-07-23T00:00:00"/>
    <s v="Sumatera &amp; Kalimantan"/>
    <s v="CASH"/>
    <n v="969000"/>
    <m/>
    <s v="Sales Sumatera -Kalimantan Region Team"/>
    <s v="OnlineMarketing/Corporate Negotiate/Patnership Contract"/>
    <x v="30"/>
    <x v="0"/>
  </r>
  <r>
    <s v="SO0187"/>
    <s v="PS0006"/>
    <s v="ST0003"/>
    <d v="2020-07-23T00:00:00"/>
    <s v="Sumatera &amp; Kalimantan"/>
    <s v="CASH"/>
    <n v="91406520"/>
    <m/>
    <s v="Sales Sumatera -Kalimantan Region Team"/>
    <s v="OnlineMarketing/Corporate Negotiate/Patnership Contract"/>
    <x v="35"/>
    <x v="0"/>
  </r>
  <r>
    <s v="SO0188"/>
    <s v="PS0019"/>
    <s v="ST0005"/>
    <d v="2020-07-25T00:00:00"/>
    <s v="Bali, East &amp; West Nusa Tenggara"/>
    <s v="CREDIT"/>
    <n v="950146778"/>
    <s v="transaction as agreed with the vendor"/>
    <s v="Sales Region Bali - Nusa Tenggara Team"/>
    <s v="Corporate Negotiate/Patnership Contract"/>
    <x v="16"/>
    <x v="0"/>
  </r>
  <r>
    <s v="SO0189"/>
    <s v="PS0025"/>
    <s v="ST0003"/>
    <d v="2020-07-26T00:00:00"/>
    <s v="Sumatera &amp; Kalimantan"/>
    <s v="CASH"/>
    <n v="212160000"/>
    <m/>
    <s v="Sales Sumatera -Kalimantan Region Team"/>
    <s v="OnlineMarketing/Corporate Negotiate/Patnership Contract"/>
    <x v="41"/>
    <x v="0"/>
  </r>
  <r>
    <s v="SO0190"/>
    <s v="PS0037"/>
    <s v="ST0002"/>
    <d v="2020-07-27T00:00:00"/>
    <s v="Java"/>
    <s v="CASH"/>
    <n v="170193550"/>
    <m/>
    <s v="Sales Java Region Team"/>
    <s v="OnlineMarketing/Corporate Negotiate/Patnership Contract"/>
    <x v="6"/>
    <x v="0"/>
  </r>
  <r>
    <s v="SO0191"/>
    <s v="PS0038"/>
    <s v="ST0004"/>
    <d v="2020-07-29T00:00:00"/>
    <s v="Sulawesi, Maluku, North Maluku"/>
    <s v="CASH"/>
    <n v="54280970"/>
    <m/>
    <s v="Sales Region Sulawesi - Maluku Team"/>
    <s v="Corporate Negotiate/Patnership Contract"/>
    <x v="34"/>
    <x v="0"/>
  </r>
  <r>
    <s v="SO0192"/>
    <s v="PS0011"/>
    <s v="ST0002"/>
    <d v="2020-07-29T00:00:00"/>
    <s v="Java"/>
    <s v="CREDIT"/>
    <n v="261575600"/>
    <m/>
    <s v="Sales Java Region Team"/>
    <s v="OnlineMarketing/Corporate Negotiate/Patnership Contract"/>
    <x v="45"/>
    <x v="0"/>
  </r>
  <r>
    <s v="SO0193"/>
    <s v="PS0038"/>
    <s v="ST0004"/>
    <d v="2020-07-31T00:00:00"/>
    <s v="Sulawesi, Maluku, North Maluku"/>
    <s v="CREDIT"/>
    <n v="398624724"/>
    <m/>
    <s v="Sales Region Sulawesi - Maluku Team"/>
    <s v="Corporate Negotiate/Patnership Contract"/>
    <x v="34"/>
    <x v="0"/>
  </r>
  <r>
    <s v="SO0194"/>
    <s v="PS0002"/>
    <s v="ST0002"/>
    <d v="2020-07-31T00:00:00"/>
    <s v="Java"/>
    <s v="CASH"/>
    <n v="32089320"/>
    <s v="The transaction agreement has undergone changes"/>
    <s v="Sales Java Region Team"/>
    <s v="OnlineMarketing/Corporate Negotiate/Patnership Contract"/>
    <x v="32"/>
    <x v="0"/>
  </r>
  <r>
    <s v="SO0195"/>
    <s v="PS0043"/>
    <s v="ST0004"/>
    <d v="2020-08-01T00:00:00"/>
    <s v="Sulawesi, Maluku, North Maluku"/>
    <s v="CASH"/>
    <n v="6754440"/>
    <m/>
    <s v="Sales Region Sulawesi - Maluku Team"/>
    <s v="Corporate Negotiate/Patnership Contract"/>
    <x v="8"/>
    <x v="0"/>
  </r>
  <r>
    <s v="SO0196"/>
    <s v="PS0030"/>
    <s v="ST0004"/>
    <d v="2020-08-02T00:00:00"/>
    <s v="Sulawesi, Maluku, North Maluku"/>
    <s v="CASH"/>
    <n v="151722500"/>
    <m/>
    <s v="Sales Region Sulawesi - Maluku Team"/>
    <s v="Corporate Negotiate/Patnership Contract"/>
    <x v="29"/>
    <x v="0"/>
  </r>
  <r>
    <s v="SO0197"/>
    <s v="PS0030"/>
    <s v="ST0004"/>
    <d v="2020-08-02T00:00:00"/>
    <s v="Sulawesi, Maluku, North Maluku"/>
    <s v="CREDIT"/>
    <n v="327000370"/>
    <m/>
    <s v="Sales Region Sulawesi - Maluku Team"/>
    <s v="Corporate Negotiate/Patnership Contract"/>
    <x v="29"/>
    <x v="0"/>
  </r>
  <r>
    <s v="SO0198"/>
    <s v="PS0030"/>
    <s v="ST0004"/>
    <d v="2020-08-02T00:00:00"/>
    <s v="Sulawesi, Maluku, North Maluku"/>
    <s v="CASH"/>
    <n v="114402580"/>
    <m/>
    <s v="Sales Region Sulawesi - Maluku Team"/>
    <s v="Corporate Negotiate/Patnership Contract"/>
    <x v="29"/>
    <x v="0"/>
  </r>
  <r>
    <s v="SO0199"/>
    <s v="PS0027"/>
    <s v="ST0004"/>
    <d v="2020-08-03T00:00:00"/>
    <s v="Sulawesi, Maluku, North Maluku"/>
    <s v="CREDIT"/>
    <n v="637407850"/>
    <s v="The transaction agreement has undergone changes"/>
    <s v="Sales Region Sulawesi - Maluku Team"/>
    <s v="Corporate Negotiate/Patnership Contract"/>
    <x v="39"/>
    <x v="0"/>
  </r>
  <r>
    <s v="SO0200"/>
    <s v="PS0005"/>
    <s v="ST0004"/>
    <d v="2020-08-04T00:00:00"/>
    <s v="Sulawesi, Maluku, North Maluku"/>
    <s v="CASH"/>
    <n v="94809290"/>
    <m/>
    <s v="Sales Region Sulawesi - Maluku Team"/>
    <s v="Corporate Negotiate/Patnership Contract"/>
    <x v="46"/>
    <x v="1"/>
  </r>
  <r>
    <s v="SO0201"/>
    <s v="PS0040"/>
    <s v="ST0003"/>
    <d v="2020-08-05T00:00:00"/>
    <s v="Sumatera &amp; Kalimantan"/>
    <s v="CASH"/>
    <n v="101823450"/>
    <m/>
    <s v="Sales Sumatera -Kalimantan Region Team"/>
    <s v="OnlineMarketing/Corporate Negotiate/Patnership Contract"/>
    <x v="0"/>
    <x v="0"/>
  </r>
  <r>
    <s v="SO0202"/>
    <s v="PS0020"/>
    <s v="ST0004"/>
    <d v="2020-08-05T00:00:00"/>
    <s v="Sulawesi, Maluku, North Maluku"/>
    <s v="CASH"/>
    <n v="46616130"/>
    <m/>
    <s v="Sales Region Sulawesi - Maluku Team"/>
    <s v="Corporate Negotiate/Patnership Contract"/>
    <x v="15"/>
    <x v="0"/>
  </r>
  <r>
    <s v="SO0203"/>
    <s v="PS0035"/>
    <s v="ST0004"/>
    <d v="2020-08-06T00:00:00"/>
    <s v="Sulawesi, Maluku, North Maluku"/>
    <s v="CREDIT"/>
    <n v="560743360"/>
    <m/>
    <s v="Sales Region Sulawesi - Maluku Team"/>
    <s v="Corporate Negotiate/Patnership Contract"/>
    <x v="21"/>
    <x v="0"/>
  </r>
  <r>
    <s v="SO0204"/>
    <s v="PS0033"/>
    <s v="ST0005"/>
    <d v="2020-08-06T00:00:00"/>
    <s v="Bali, East &amp; West Nusa Tenggara"/>
    <s v="CREDIT"/>
    <n v="362678100"/>
    <s v="The transaction agreement has undergone changes"/>
    <s v="Sales Region Bali - Nusa Tenggara Team"/>
    <s v="Corporate Negotiate/Patnership Contract"/>
    <x v="27"/>
    <x v="0"/>
  </r>
  <r>
    <s v="SO0205"/>
    <s v="PS0026"/>
    <s v="ST0004"/>
    <d v="2020-08-08T00:00:00"/>
    <s v="Sulawesi, Maluku, North Maluku"/>
    <s v="CREDIT"/>
    <n v="733152160"/>
    <m/>
    <s v="Sales Region Sulawesi - Maluku Team"/>
    <s v="Corporate Negotiate/Patnership Contract"/>
    <x v="47"/>
    <x v="0"/>
  </r>
  <r>
    <s v="SO0206"/>
    <s v="PS0020"/>
    <s v="ST0004"/>
    <d v="2020-08-08T00:00:00"/>
    <s v="Sulawesi, Maluku, North Maluku"/>
    <s v="CREDIT"/>
    <n v="285036060"/>
    <m/>
    <s v="Sales Region Sulawesi - Maluku Team"/>
    <s v="Corporate Negotiate/Patnership Contract"/>
    <x v="15"/>
    <x v="0"/>
  </r>
  <r>
    <s v="SO0207"/>
    <s v="PS0013"/>
    <s v="ST0001"/>
    <d v="2020-08-09T00:00:00"/>
    <s v="Jakarta"/>
    <s v="CREDIT"/>
    <n v="317701400"/>
    <m/>
    <s v="Online Sales Team"/>
    <s v="OnlineMarketing"/>
    <x v="13"/>
    <x v="0"/>
  </r>
  <r>
    <s v="SO0208"/>
    <s v="PS0031"/>
    <s v="ST0002"/>
    <d v="2020-08-10T00:00:00"/>
    <s v="Java"/>
    <s v="CASH"/>
    <n v="98850310"/>
    <m/>
    <s v="Sales Java Region Team"/>
    <s v="OnlineMarketing/Corporate Negotiate/Patnership Contract"/>
    <x v="42"/>
    <x v="0"/>
  </r>
  <r>
    <s v="SO0209"/>
    <s v="PS0022"/>
    <s v="ST0004"/>
    <d v="2020-08-11T00:00:00"/>
    <s v="Sulawesi, Maluku, North Maluku"/>
    <s v="CASH"/>
    <n v="46242000"/>
    <m/>
    <s v="Sales Region Sulawesi - Maluku Team"/>
    <s v="Corporate Negotiate/Patnership Contract"/>
    <x v="23"/>
    <x v="0"/>
  </r>
  <r>
    <s v="SO0210"/>
    <s v="PS0038"/>
    <s v="ST0004"/>
    <d v="2020-08-12T00:00:00"/>
    <s v="Sulawesi, Maluku, North Maluku"/>
    <s v="CASH"/>
    <n v="147258490"/>
    <m/>
    <s v="Sales Region Sulawesi - Maluku Team"/>
    <s v="Corporate Negotiate/Patnership Contract"/>
    <x v="34"/>
    <x v="0"/>
  </r>
  <r>
    <s v="SO0211"/>
    <s v="PS0020"/>
    <s v="ST0004"/>
    <d v="2020-08-12T00:00:00"/>
    <s v="Sulawesi, Maluku, North Maluku"/>
    <s v="CASH"/>
    <n v="211021050"/>
    <m/>
    <s v="Sales Region Sulawesi - Maluku Team"/>
    <s v="Corporate Negotiate/Patnership Contract"/>
    <x v="15"/>
    <x v="0"/>
  </r>
  <r>
    <s v="SO0212"/>
    <s v="PS0006"/>
    <s v="ST0003"/>
    <d v="2020-08-17T00:00:00"/>
    <s v="Sumatera &amp; Kalimantan"/>
    <s v="CASH"/>
    <n v="94240540"/>
    <m/>
    <s v="Sales Sumatera -Kalimantan Region Team"/>
    <s v="OnlineMarketing/Corporate Negotiate/Patnership Contract"/>
    <x v="35"/>
    <x v="0"/>
  </r>
  <r>
    <s v="SO0213"/>
    <s v="PS0040"/>
    <s v="ST0003"/>
    <d v="2020-08-17T00:00:00"/>
    <s v="Sumatera &amp; Kalimantan"/>
    <s v="CREDIT"/>
    <n v="489620590"/>
    <m/>
    <s v="Sales Sumatera -Kalimantan Region Team"/>
    <s v="OnlineMarketing/Corporate Negotiate/Patnership Contract"/>
    <x v="0"/>
    <x v="0"/>
  </r>
  <r>
    <s v="SO0214"/>
    <s v="PS0050"/>
    <s v="ST0004"/>
    <d v="2020-08-18T00:00:00"/>
    <s v="Sulawesi, Maluku, North Maluku"/>
    <s v="CREDIT"/>
    <n v="443940460"/>
    <s v="The product is unavailable from the vendor or there has been a product replacement"/>
    <s v="Sales Region Sulawesi - Maluku Team"/>
    <s v="Corporate Negotiate/Patnership Contract"/>
    <x v="9"/>
    <x v="0"/>
  </r>
  <r>
    <s v="SO0215"/>
    <s v="PS0008"/>
    <s v="ST0004"/>
    <d v="2020-08-18T00:00:00"/>
    <s v="Sulawesi, Maluku, North Maluku"/>
    <s v="CREDIT"/>
    <n v="334749650"/>
    <m/>
    <s v="Sales Region Sulawesi - Maluku Team"/>
    <s v="Corporate Negotiate/Patnership Contract"/>
    <x v="12"/>
    <x v="0"/>
  </r>
  <r>
    <s v="SO0216"/>
    <s v="PS0005"/>
    <s v="ST0004"/>
    <d v="2020-08-18T00:00:00"/>
    <s v="Sulawesi, Maluku, North Maluku"/>
    <s v="CASH"/>
    <n v="121897290"/>
    <m/>
    <s v="Sales Region Sulawesi - Maluku Team"/>
    <s v="Corporate Negotiate/Patnership Contract"/>
    <x v="46"/>
    <x v="1"/>
  </r>
  <r>
    <s v="SO0217"/>
    <s v="PS0027"/>
    <s v="ST0004"/>
    <d v="2020-08-18T00:00:00"/>
    <s v="Sulawesi, Maluku, North Maluku"/>
    <s v="CASH"/>
    <n v="10250110"/>
    <s v="Partner Store canceled the order"/>
    <s v="Sales Region Sulawesi - Maluku Team"/>
    <s v="Corporate Negotiate/Patnership Contract"/>
    <x v="39"/>
    <x v="0"/>
  </r>
  <r>
    <s v="SO0218"/>
    <s v="PS0028"/>
    <s v="ST0005"/>
    <d v="2020-08-19T00:00:00"/>
    <s v="Bali, East &amp; West Nusa Tenggara"/>
    <s v="CASH"/>
    <n v="51391200"/>
    <m/>
    <s v="Sales Region Bali - Nusa Tenggara Team"/>
    <s v="Corporate Negotiate/Patnership Contract"/>
    <x v="22"/>
    <x v="0"/>
  </r>
  <r>
    <s v="SO0219"/>
    <s v="PS0028"/>
    <s v="ST0005"/>
    <d v="2020-08-20T00:00:00"/>
    <s v="Bali, East &amp; West Nusa Tenggara"/>
    <s v="CREDIT"/>
    <n v="268152340"/>
    <m/>
    <s v="Sales Region Bali - Nusa Tenggara Team"/>
    <s v="Corporate Negotiate/Patnership Contract"/>
    <x v="22"/>
    <x v="0"/>
  </r>
  <r>
    <s v="SO0220"/>
    <s v="PS0040"/>
    <s v="ST0003"/>
    <d v="2020-08-20T00:00:00"/>
    <s v="Sumatera &amp; Kalimantan"/>
    <s v="CREDIT"/>
    <n v="429940100"/>
    <m/>
    <s v="Sales Sumatera -Kalimantan Region Team"/>
    <s v="OnlineMarketing/Corporate Negotiate/Patnership Contract"/>
    <x v="0"/>
    <x v="0"/>
  </r>
  <r>
    <s v="SO0221"/>
    <s v="PS0048"/>
    <s v="ST0003"/>
    <d v="2020-08-20T00:00:00"/>
    <s v="Sumatera &amp; Kalimantan"/>
    <s v="CASH"/>
    <n v="28495140"/>
    <m/>
    <s v="Sales Sumatera -Kalimantan Region Team"/>
    <s v="OnlineMarketing/Corporate Negotiate/Patnership Contract"/>
    <x v="3"/>
    <x v="0"/>
  </r>
  <r>
    <s v="SO0222"/>
    <s v="PS0043"/>
    <s v="ST0004"/>
    <d v="2020-08-21T00:00:00"/>
    <s v="Sulawesi, Maluku, North Maluku"/>
    <s v="CREDIT"/>
    <n v="312463980"/>
    <m/>
    <s v="Sales Region Sulawesi - Maluku Team"/>
    <s v="Corporate Negotiate/Patnership Contract"/>
    <x v="8"/>
    <x v="0"/>
  </r>
  <r>
    <s v="SO0223"/>
    <s v="PS0017"/>
    <s v="ST0001"/>
    <d v="2020-08-22T00:00:00"/>
    <s v="Jakarta"/>
    <s v="CREDIT"/>
    <n v="698932980"/>
    <s v="Partner Store canceled the order"/>
    <s v="Online Sales Team"/>
    <s v="OnlineMarketing"/>
    <x v="49"/>
    <x v="0"/>
  </r>
  <r>
    <s v="SO0224"/>
    <s v="PS0049"/>
    <s v="ST0004"/>
    <d v="2020-08-22T00:00:00"/>
    <s v="Sulawesi, Maluku, North Maluku"/>
    <s v="CREDIT"/>
    <n v="950402010"/>
    <s v="transaction as agreed with the vendor"/>
    <s v="Sales Region Sulawesi - Maluku Team"/>
    <s v="Corporate Negotiate/Patnership Contract"/>
    <x v="38"/>
    <x v="0"/>
  </r>
  <r>
    <s v="SO0225"/>
    <s v="PS0047"/>
    <s v="ST0001"/>
    <d v="2020-08-23T00:00:00"/>
    <s v="Jakarta"/>
    <s v="CASH"/>
    <n v="165233440"/>
    <m/>
    <s v="Online Sales Team"/>
    <s v="OnlineMarketing"/>
    <x v="20"/>
    <x v="0"/>
  </r>
  <r>
    <s v="SO0226"/>
    <s v="PS0046"/>
    <s v="ST0003"/>
    <d v="2020-08-24T00:00:00"/>
    <s v="Sumatera &amp; Kalimantan"/>
    <s v="CASH"/>
    <n v="200135930"/>
    <m/>
    <s v="Sales Sumatera -Kalimantan Region Team"/>
    <s v="OnlineMarketing/Corporate Negotiate/Patnership Contract"/>
    <x v="1"/>
    <x v="0"/>
  </r>
  <r>
    <s v="SO0227"/>
    <s v="PS0047"/>
    <s v="ST0001"/>
    <d v="2020-08-25T00:00:00"/>
    <s v="Jakarta"/>
    <s v="CASH"/>
    <n v="73342550"/>
    <m/>
    <s v="Online Sales Team"/>
    <s v="OnlineMarketing"/>
    <x v="20"/>
    <x v="0"/>
  </r>
  <r>
    <s v="SO0228"/>
    <s v="PS0003"/>
    <s v="ST0003"/>
    <d v="2020-08-25T00:00:00"/>
    <s v="Sumatera &amp; Kalimantan"/>
    <s v="CREDIT"/>
    <n v="466109980"/>
    <m/>
    <s v="Sales Sumatera -Kalimantan Region Team"/>
    <s v="OnlineMarketing/Corporate Negotiate/Patnership Contract"/>
    <x v="7"/>
    <x v="0"/>
  </r>
  <r>
    <s v="SO0229"/>
    <s v="PS0021"/>
    <s v="ST0001"/>
    <d v="2020-08-27T00:00:00"/>
    <s v="Jakarta"/>
    <s v="CREDIT"/>
    <n v="345832620"/>
    <m/>
    <s v="Online Sales Team"/>
    <s v="OnlineMarketing"/>
    <x v="19"/>
    <x v="0"/>
  </r>
  <r>
    <s v="SO0230"/>
    <s v="PS0028"/>
    <s v="ST0005"/>
    <d v="2020-08-27T00:00:00"/>
    <s v="Bali, East &amp; West Nusa Tenggara"/>
    <s v="CASH"/>
    <n v="38528400"/>
    <m/>
    <s v="Sales Region Bali - Nusa Tenggara Team"/>
    <s v="Corporate Negotiate/Patnership Contract"/>
    <x v="22"/>
    <x v="0"/>
  </r>
  <r>
    <s v="SO0231"/>
    <s v="PS0048"/>
    <s v="ST0003"/>
    <d v="2020-08-28T00:00:00"/>
    <s v="Sumatera &amp; Kalimantan"/>
    <s v="CASH"/>
    <n v="215620170"/>
    <s v="Partner Store canceled the order"/>
    <s v="Sales Sumatera -Kalimantan Region Team"/>
    <s v="OnlineMarketing/Corporate Negotiate/Patnership Contract"/>
    <x v="3"/>
    <x v="0"/>
  </r>
  <r>
    <s v="SO0232"/>
    <s v="PS0027"/>
    <s v="ST0004"/>
    <d v="2020-09-02T00:00:00"/>
    <s v="Sulawesi, Maluku, North Maluku"/>
    <s v="CASH"/>
    <n v="28645600"/>
    <s v="The product is unavailable from the vendor or there has been a product replacement"/>
    <s v="Sales Region Sulawesi - Maluku Team"/>
    <s v="Corporate Negotiate/Patnership Contract"/>
    <x v="39"/>
    <x v="0"/>
  </r>
  <r>
    <s v="SO0233"/>
    <s v="PS0011"/>
    <s v="ST0002"/>
    <d v="2020-09-03T00:00:00"/>
    <s v="Java"/>
    <s v="CASH"/>
    <n v="134584560"/>
    <m/>
    <s v="Sales Java Region Team"/>
    <s v="OnlineMarketing/Corporate Negotiate/Patnership Contract"/>
    <x v="45"/>
    <x v="0"/>
  </r>
  <r>
    <s v="SO0234"/>
    <s v="PS0013"/>
    <s v="ST0001"/>
    <d v="2020-09-03T00:00:00"/>
    <s v="Jakarta"/>
    <s v="CASH"/>
    <n v="109069100"/>
    <s v="The transaction agreement has undergone changes"/>
    <s v="Online Sales Team"/>
    <s v="OnlineMarketing"/>
    <x v="13"/>
    <x v="0"/>
  </r>
  <r>
    <s v="SO0235"/>
    <s v="PS0014"/>
    <s v="ST0003"/>
    <d v="2020-09-05T00:00:00"/>
    <s v="Sumatera &amp; Kalimantan"/>
    <s v="CREDIT"/>
    <n v="339904000"/>
    <m/>
    <s v="Sales Sumatera -Kalimantan Region Team"/>
    <s v="OnlineMarketing/Corporate Negotiate/Patnership Contract"/>
    <x v="11"/>
    <x v="1"/>
  </r>
  <r>
    <s v="SO0236"/>
    <s v="PS0036"/>
    <s v="ST0005"/>
    <d v="2020-09-09T00:00:00"/>
    <s v="Bali, East &amp; West Nusa Tenggara"/>
    <s v="CASH"/>
    <n v="95885020"/>
    <m/>
    <s v="Sales Region Bali - Nusa Tenggara Team"/>
    <s v="Corporate Negotiate/Patnership Contract"/>
    <x v="28"/>
    <x v="0"/>
  </r>
  <r>
    <s v="SO0237"/>
    <s v="PS0035"/>
    <s v="ST0004"/>
    <d v="2020-09-09T00:00:00"/>
    <s v="Sulawesi, Maluku, North Maluku"/>
    <s v="CREDIT"/>
    <n v="288089880"/>
    <m/>
    <s v="Sales Region Sulawesi - Maluku Team"/>
    <s v="Corporate Negotiate/Patnership Contract"/>
    <x v="21"/>
    <x v="0"/>
  </r>
  <r>
    <s v="SO0238"/>
    <s v="PS0046"/>
    <s v="ST0003"/>
    <d v="2020-09-10T00:00:00"/>
    <s v="Sumatera &amp; Kalimantan"/>
    <s v="CREDIT"/>
    <n v="504895050"/>
    <m/>
    <s v="Sales Sumatera -Kalimantan Region Team"/>
    <s v="OnlineMarketing/Corporate Negotiate/Patnership Contract"/>
    <x v="1"/>
    <x v="0"/>
  </r>
  <r>
    <s v="SO0239"/>
    <s v="PS0040"/>
    <s v="ST0003"/>
    <d v="2020-09-12T00:00:00"/>
    <s v="Sumatera &amp; Kalimantan"/>
    <s v="CASH"/>
    <n v="88433960"/>
    <m/>
    <s v="Sales Sumatera -Kalimantan Region Team"/>
    <s v="OnlineMarketing/Corporate Negotiate/Patnership Contract"/>
    <x v="0"/>
    <x v="0"/>
  </r>
  <r>
    <s v="SO0240"/>
    <s v="PS0006"/>
    <s v="ST0003"/>
    <d v="2020-09-12T00:00:00"/>
    <s v="Sumatera &amp; Kalimantan"/>
    <s v="CASH"/>
    <n v="92398052"/>
    <m/>
    <s v="Sales Sumatera -Kalimantan Region Team"/>
    <s v="OnlineMarketing/Corporate Negotiate/Patnership Contract"/>
    <x v="35"/>
    <x v="0"/>
  </r>
  <r>
    <s v="SO0241"/>
    <s v="PS0022"/>
    <s v="ST0004"/>
    <d v="2020-09-15T00:00:00"/>
    <s v="Sulawesi, Maluku, North Maluku"/>
    <s v="CASH"/>
    <n v="8199650"/>
    <s v="The product is unavailable from the vendor or there has been a product replacement"/>
    <s v="Sales Region Sulawesi - Maluku Team"/>
    <s v="Corporate Negotiate/Patnership Contract"/>
    <x v="23"/>
    <x v="0"/>
  </r>
  <r>
    <s v="SO0242"/>
    <s v="PS0031"/>
    <s v="ST0002"/>
    <d v="2020-09-16T00:00:00"/>
    <s v="Java"/>
    <s v="CASH"/>
    <n v="247997460"/>
    <s v="The transaction agreement has undergone changes"/>
    <s v="Sales Java Region Team"/>
    <s v="OnlineMarketing/Corporate Negotiate/Patnership Contract"/>
    <x v="42"/>
    <x v="0"/>
  </r>
  <r>
    <s v="SO0243"/>
    <s v="PS0049"/>
    <s v="ST0004"/>
    <d v="2020-09-16T00:00:00"/>
    <s v="Sulawesi, Maluku, North Maluku"/>
    <s v="CREDIT"/>
    <n v="367721450"/>
    <s v="The product is unavailable from the vendor or there has been a product replacement"/>
    <s v="Sales Region Sulawesi - Maluku Team"/>
    <s v="Corporate Negotiate/Patnership Contract"/>
    <x v="38"/>
    <x v="0"/>
  </r>
  <r>
    <s v="SO0244"/>
    <s v="PS0004"/>
    <s v="ST0001"/>
    <d v="2020-09-17T00:00:00"/>
    <s v="Jakarta"/>
    <s v="CASH"/>
    <n v="40799850"/>
    <m/>
    <s v="Online Sales Team"/>
    <s v="OnlineMarketing"/>
    <x v="37"/>
    <x v="0"/>
  </r>
  <r>
    <s v="SO0245"/>
    <s v="PS0012"/>
    <s v="ST0003"/>
    <d v="2020-09-17T00:00:00"/>
    <s v="Sumatera &amp; Kalimantan"/>
    <s v="CREDIT"/>
    <n v="369679280"/>
    <m/>
    <s v="Sales Sumatera -Kalimantan Region Team"/>
    <s v="OnlineMarketing/Corporate Negotiate/Patnership Contract"/>
    <x v="4"/>
    <x v="0"/>
  </r>
  <r>
    <s v="SO0246"/>
    <s v="PS0017"/>
    <s v="ST0001"/>
    <d v="2020-09-21T00:00:00"/>
    <s v="Jakarta"/>
    <s v="CREDIT"/>
    <n v="407178030"/>
    <m/>
    <s v="Online Sales Team"/>
    <s v="OnlineMarketing"/>
    <x v="49"/>
    <x v="0"/>
  </r>
  <r>
    <s v="SO0247"/>
    <s v="PS0027"/>
    <s v="ST0004"/>
    <d v="2020-09-24T00:00:00"/>
    <s v="Sulawesi, Maluku, North Maluku"/>
    <s v="CREDIT"/>
    <n v="782620120"/>
    <m/>
    <s v="Sales Region Sulawesi - Maluku Team"/>
    <s v="Corporate Negotiate/Patnership Contract"/>
    <x v="39"/>
    <x v="0"/>
  </r>
  <r>
    <s v="SO0248"/>
    <s v="PS0013"/>
    <s v="ST0001"/>
    <d v="2020-09-24T00:00:00"/>
    <s v="Jakarta"/>
    <s v="CREDIT"/>
    <n v="418363470"/>
    <s v="The product is unavailable from the vendor or there has been a product replacement"/>
    <s v="Online Sales Team"/>
    <s v="OnlineMarketing"/>
    <x v="13"/>
    <x v="0"/>
  </r>
  <r>
    <s v="SO0249"/>
    <s v="PS0024"/>
    <s v="ST0001"/>
    <d v="2020-09-25T00:00:00"/>
    <s v="Jakarta"/>
    <s v="CREDIT"/>
    <n v="759301680"/>
    <m/>
    <s v="Online Sales Team"/>
    <s v="OnlineMarketing"/>
    <x v="2"/>
    <x v="0"/>
  </r>
  <r>
    <s v="SO0250"/>
    <s v="PS0050"/>
    <s v="ST0004"/>
    <d v="2020-09-27T00:00:00"/>
    <s v="Sulawesi, Maluku, North Maluku"/>
    <s v="CASH"/>
    <n v="39184230"/>
    <m/>
    <s v="Sales Region Sulawesi - Maluku Team"/>
    <s v="Corporate Negotiate/Patnership Contract"/>
    <x v="9"/>
    <x v="0"/>
  </r>
  <r>
    <s v="SO0251"/>
    <s v="PS0035"/>
    <s v="ST0004"/>
    <d v="2020-09-27T00:00:00"/>
    <s v="Sulawesi, Maluku, North Maluku"/>
    <s v="CREDIT"/>
    <n v="363414640"/>
    <s v="The transaction agreement has undergone changes"/>
    <s v="Sales Region Sulawesi - Maluku Team"/>
    <s v="Corporate Negotiate/Patnership Contract"/>
    <x v="21"/>
    <x v="0"/>
  </r>
  <r>
    <s v="SO0252"/>
    <s v="PS0027"/>
    <s v="ST0004"/>
    <d v="2020-09-28T00:00:00"/>
    <s v="Sulawesi, Maluku, North Maluku"/>
    <s v="CASH"/>
    <n v="72878080"/>
    <s v="The product is unavailable from the vendor or there has been a product replacement"/>
    <s v="Sales Region Sulawesi - Maluku Team"/>
    <s v="Corporate Negotiate/Patnership Contract"/>
    <x v="39"/>
    <x v="0"/>
  </r>
  <r>
    <s v="SO0253"/>
    <s v="PS0042"/>
    <s v="ST0002"/>
    <d v="2020-10-01T00:00:00"/>
    <s v="Java"/>
    <s v="CASH"/>
    <n v="244851060"/>
    <s v="The transaction agreement has undergone changes"/>
    <s v="Sales Java Region Team"/>
    <s v="OnlineMarketing/Corporate Negotiate/Patnership Contract"/>
    <x v="43"/>
    <x v="0"/>
  </r>
  <r>
    <s v="SO0254"/>
    <s v="PS0037"/>
    <s v="ST0002"/>
    <d v="2020-10-02T00:00:00"/>
    <s v="Java"/>
    <s v="CREDIT"/>
    <n v="679386910"/>
    <s v="Partner Store canceled the order"/>
    <s v="Sales Java Region Team"/>
    <s v="OnlineMarketing/Corporate Negotiate/Patnership Contract"/>
    <x v="6"/>
    <x v="0"/>
  </r>
  <r>
    <s v="SO0255"/>
    <s v="PS0042"/>
    <s v="ST0002"/>
    <d v="2020-10-04T00:00:00"/>
    <s v="Java"/>
    <s v="CREDIT"/>
    <n v="339312720"/>
    <m/>
    <s v="Sales Java Region Team"/>
    <s v="OnlineMarketing/Corporate Negotiate/Patnership Contract"/>
    <x v="43"/>
    <x v="0"/>
  </r>
  <r>
    <s v="SO0256"/>
    <s v="PS0047"/>
    <s v="ST0001"/>
    <d v="2020-10-10T00:00:00"/>
    <s v="Jakarta"/>
    <s v="CREDIT"/>
    <n v="311401050"/>
    <m/>
    <s v="Online Sales Team"/>
    <s v="OnlineMarketing"/>
    <x v="20"/>
    <x v="0"/>
  </r>
  <r>
    <s v="SO0257"/>
    <s v="PS0038"/>
    <s v="ST0004"/>
    <d v="2020-10-11T00:00:00"/>
    <s v="Sulawesi, Maluku, North Maluku"/>
    <s v="CREDIT"/>
    <n v="712731320"/>
    <s v="transaction as agreed with the vendor"/>
    <s v="Sales Region Sulawesi - Maluku Team"/>
    <s v="Corporate Negotiate/Patnership Contract"/>
    <x v="34"/>
    <x v="0"/>
  </r>
  <r>
    <s v="SO0258"/>
    <s v="PS0005"/>
    <s v="ST0004"/>
    <d v="2020-10-12T00:00:00"/>
    <s v="Sulawesi, Maluku, North Maluku"/>
    <s v="CREDIT"/>
    <n v="588840348"/>
    <m/>
    <s v="Sales Region Sulawesi - Maluku Team"/>
    <s v="Corporate Negotiate/Patnership Contract"/>
    <x v="46"/>
    <x v="1"/>
  </r>
  <r>
    <s v="SO0259"/>
    <s v="PS0028"/>
    <s v="ST0005"/>
    <d v="2020-10-12T00:00:00"/>
    <s v="Bali, East &amp; West Nusa Tenggara"/>
    <s v="CASH"/>
    <n v="142782400"/>
    <m/>
    <s v="Sales Region Bali - Nusa Tenggara Team"/>
    <s v="Corporate Negotiate/Patnership Contract"/>
    <x v="22"/>
    <x v="0"/>
  </r>
  <r>
    <s v="SO0260"/>
    <s v="PS0039"/>
    <s v="ST0003"/>
    <d v="2020-10-12T00:00:00"/>
    <s v="Sumatera &amp; Kalimantan"/>
    <s v="CASH"/>
    <n v="237481100"/>
    <m/>
    <s v="Sales Sumatera -Kalimantan Region Team"/>
    <s v="OnlineMarketing/Corporate Negotiate/Patnership Contract"/>
    <x v="14"/>
    <x v="0"/>
  </r>
  <r>
    <s v="SO0261"/>
    <s v="PS0028"/>
    <s v="ST0005"/>
    <d v="2020-10-12T00:00:00"/>
    <s v="Bali, East &amp; West Nusa Tenggara"/>
    <s v="CASH"/>
    <n v="47511120"/>
    <m/>
    <s v="Sales Region Bali - Nusa Tenggara Team"/>
    <s v="Corporate Negotiate/Patnership Contract"/>
    <x v="22"/>
    <x v="0"/>
  </r>
  <r>
    <s v="SO0262"/>
    <s v="PS0034"/>
    <s v="ST0001"/>
    <d v="2020-10-14T00:00:00"/>
    <s v="Jakarta"/>
    <s v="CASH"/>
    <n v="8847090"/>
    <m/>
    <s v="Online Sales Team"/>
    <s v="OnlineMarketing"/>
    <x v="18"/>
    <x v="0"/>
  </r>
  <r>
    <s v="SO0263"/>
    <s v="PS0046"/>
    <s v="ST0003"/>
    <d v="2020-10-17T00:00:00"/>
    <s v="Sumatera &amp; Kalimantan"/>
    <s v="CREDIT"/>
    <n v="260442000"/>
    <m/>
    <s v="Sales Sumatera -Kalimantan Region Team"/>
    <s v="OnlineMarketing/Corporate Negotiate/Patnership Contract"/>
    <x v="1"/>
    <x v="0"/>
  </r>
  <r>
    <s v="SO0264"/>
    <s v="PS0001"/>
    <s v="ST0005"/>
    <d v="2020-10-18T00:00:00"/>
    <s v="Bali, East &amp; West Nusa Tenggara"/>
    <s v="CASH"/>
    <n v="32440353"/>
    <m/>
    <s v="Sales Region Bali - Nusa Tenggara Team"/>
    <s v="Corporate Negotiate/Patnership Contract"/>
    <x v="26"/>
    <x v="1"/>
  </r>
  <r>
    <s v="SO0265"/>
    <s v="PS0010"/>
    <s v="ST0001"/>
    <d v="2020-10-18T00:00:00"/>
    <s v="Jakarta"/>
    <s v="CREDIT"/>
    <n v="456702610"/>
    <m/>
    <s v="Online Sales Team"/>
    <s v="OnlineMarketing"/>
    <x v="25"/>
    <x v="0"/>
  </r>
  <r>
    <s v="SO0266"/>
    <s v="PS0015"/>
    <s v="ST0004"/>
    <d v="2020-10-18T00:00:00"/>
    <s v="Sulawesi, Maluku, North Maluku"/>
    <s v="CASH"/>
    <n v="74267600"/>
    <m/>
    <s v="Sales Region Sulawesi - Maluku Team"/>
    <s v="Corporate Negotiate/Patnership Contract"/>
    <x v="36"/>
    <x v="0"/>
  </r>
  <r>
    <s v="SO0267"/>
    <s v="PS0016"/>
    <s v="ST0003"/>
    <d v="2020-10-20T00:00:00"/>
    <s v="Sumatera &amp; Kalimantan"/>
    <s v="CREDIT"/>
    <n v="714896770"/>
    <m/>
    <s v="Sales Sumatera -Kalimantan Region Team"/>
    <s v="OnlineMarketing/Corporate Negotiate/Patnership Contract"/>
    <x v="48"/>
    <x v="0"/>
  </r>
  <r>
    <s v="SO0268"/>
    <s v="PS0048"/>
    <s v="ST0003"/>
    <d v="2020-10-22T00:00:00"/>
    <s v="Sumatera &amp; Kalimantan"/>
    <s v="CASH"/>
    <n v="148427980"/>
    <m/>
    <s v="Sales Sumatera -Kalimantan Region Team"/>
    <s v="OnlineMarketing/Corporate Negotiate/Patnership Contract"/>
    <x v="3"/>
    <x v="0"/>
  </r>
  <r>
    <s v="SO0269"/>
    <s v="PS0027"/>
    <s v="ST0004"/>
    <d v="2020-10-24T00:00:00"/>
    <s v="Sulawesi, Maluku, North Maluku"/>
    <s v="CASH"/>
    <n v="133303823"/>
    <m/>
    <s v="Sales Region Sulawesi - Maluku Team"/>
    <s v="Corporate Negotiate/Patnership Contract"/>
    <x v="39"/>
    <x v="0"/>
  </r>
  <r>
    <s v="SO0270"/>
    <s v="PS0037"/>
    <s v="ST0002"/>
    <d v="2020-10-24T00:00:00"/>
    <s v="Java"/>
    <s v="CASH"/>
    <n v="16795240"/>
    <m/>
    <s v="Sales Java Region Team"/>
    <s v="OnlineMarketing/Corporate Negotiate/Patnership Contract"/>
    <x v="6"/>
    <x v="0"/>
  </r>
  <r>
    <s v="SO0271"/>
    <s v="PS0008"/>
    <s v="ST0004"/>
    <d v="2020-10-24T00:00:00"/>
    <s v="Sulawesi, Maluku, North Maluku"/>
    <s v="CREDIT"/>
    <n v="369317110"/>
    <m/>
    <s v="Sales Region Sulawesi - Maluku Team"/>
    <s v="Corporate Negotiate/Patnership Contract"/>
    <x v="12"/>
    <x v="0"/>
  </r>
  <r>
    <s v="SO0272"/>
    <s v="PS0014"/>
    <s v="ST0003"/>
    <d v="2020-10-25T00:00:00"/>
    <s v="Sumatera &amp; Kalimantan"/>
    <s v="CASH"/>
    <n v="232403634"/>
    <m/>
    <s v="Sales Sumatera -Kalimantan Region Team"/>
    <s v="OnlineMarketing/Corporate Negotiate/Patnership Contract"/>
    <x v="11"/>
    <x v="1"/>
  </r>
  <r>
    <s v="SO0273"/>
    <s v="PS0007"/>
    <s v="ST0001"/>
    <d v="2020-10-25T00:00:00"/>
    <s v="Jakarta"/>
    <s v="CREDIT"/>
    <n v="292660100"/>
    <s v="Partner Store canceled the order"/>
    <s v="Online Sales Team"/>
    <s v="OnlineMarketing"/>
    <x v="24"/>
    <x v="0"/>
  </r>
  <r>
    <s v="SO0274"/>
    <s v="PS0042"/>
    <s v="ST0002"/>
    <d v="2020-10-26T00:00:00"/>
    <s v="Java"/>
    <s v="CASH"/>
    <n v="23593140"/>
    <m/>
    <s v="Sales Java Region Team"/>
    <s v="OnlineMarketing/Corporate Negotiate/Patnership Contract"/>
    <x v="43"/>
    <x v="0"/>
  </r>
  <r>
    <s v="SO0275"/>
    <s v="PS0024"/>
    <s v="ST0001"/>
    <d v="2020-10-27T00:00:00"/>
    <s v="Jakarta"/>
    <s v="CASH"/>
    <n v="79320140"/>
    <s v="The transaction agreement has undergone changes"/>
    <s v="Online Sales Team"/>
    <s v="OnlineMarketing"/>
    <x v="2"/>
    <x v="0"/>
  </r>
  <r>
    <s v="SO0276"/>
    <s v="PS0044"/>
    <s v="ST0004"/>
    <d v="2020-10-31T00:00:00"/>
    <s v="Sulawesi, Maluku, North Maluku"/>
    <s v="CREDIT"/>
    <n v="541090180"/>
    <s v="The product is unavailable from the vendor or there has been a product replacement"/>
    <s v="Sales Region Sulawesi - Maluku Team"/>
    <s v="Corporate Negotiate/Patnership Contract"/>
    <x v="33"/>
    <x v="0"/>
  </r>
  <r>
    <s v="SO0277"/>
    <s v="PS0026"/>
    <s v="ST0004"/>
    <d v="2020-11-01T00:00:00"/>
    <s v="Sulawesi, Maluku, North Maluku"/>
    <s v="CASH"/>
    <n v="104175670"/>
    <m/>
    <s v="Sales Region Sulawesi - Maluku Team"/>
    <s v="Corporate Negotiate/Patnership Contract"/>
    <x v="47"/>
    <x v="0"/>
  </r>
  <r>
    <s v="SO0278"/>
    <s v="PS0031"/>
    <s v="ST0002"/>
    <d v="2020-11-01T00:00:00"/>
    <s v="Java"/>
    <s v="CREDIT"/>
    <n v="1000550160"/>
    <s v="transaction as agreed with the vendor"/>
    <s v="Sales Java Region Team"/>
    <s v="OnlineMarketing/Corporate Negotiate/Patnership Contract"/>
    <x v="42"/>
    <x v="0"/>
  </r>
  <r>
    <s v="SO0279"/>
    <s v="PS0033"/>
    <s v="ST0005"/>
    <d v="2020-11-02T00:00:00"/>
    <s v="Bali, East &amp; West Nusa Tenggara"/>
    <s v="CREDIT"/>
    <n v="407410210"/>
    <m/>
    <s v="Sales Region Bali - Nusa Tenggara Team"/>
    <s v="Corporate Negotiate/Patnership Contract"/>
    <x v="27"/>
    <x v="0"/>
  </r>
  <r>
    <s v="SO0280"/>
    <s v="PS0035"/>
    <s v="ST0004"/>
    <d v="2020-11-02T00:00:00"/>
    <s v="Sulawesi, Maluku, North Maluku"/>
    <s v="CASH"/>
    <n v="31455880"/>
    <m/>
    <s v="Sales Region Sulawesi - Maluku Team"/>
    <s v="Corporate Negotiate/Patnership Contract"/>
    <x v="21"/>
    <x v="0"/>
  </r>
  <r>
    <s v="SO0281"/>
    <s v="PS0004"/>
    <s v="ST0001"/>
    <d v="2020-11-06T00:00:00"/>
    <s v="Jakarta"/>
    <s v="CREDIT"/>
    <n v="1110706575"/>
    <s v="transaction as agreed with the vendor"/>
    <s v="Online Sales Team"/>
    <s v="OnlineMarketing"/>
    <x v="37"/>
    <x v="0"/>
  </r>
  <r>
    <s v="SO0282"/>
    <s v="PS0042"/>
    <s v="ST0002"/>
    <d v="2020-11-06T00:00:00"/>
    <s v="Java"/>
    <s v="CASH"/>
    <n v="128029240"/>
    <s v="The product is unavailable from the vendor or there has been a product replacement"/>
    <s v="Sales Java Region Team"/>
    <s v="OnlineMarketing/Corporate Negotiate/Patnership Contract"/>
    <x v="43"/>
    <x v="0"/>
  </r>
  <r>
    <s v="SO0283"/>
    <s v="PS0029"/>
    <s v="ST0004"/>
    <d v="2020-11-06T00:00:00"/>
    <s v="Sulawesi, Maluku, North Maluku"/>
    <s v="CREDIT"/>
    <n v="1118040600"/>
    <s v="Partner Store canceled the order"/>
    <s v="Sales Region Sulawesi - Maluku Team"/>
    <s v="Corporate Negotiate/Patnership Contract"/>
    <x v="31"/>
    <x v="0"/>
  </r>
  <r>
    <s v="SO0284"/>
    <s v="PS0004"/>
    <s v="ST0001"/>
    <d v="2020-11-06T00:00:00"/>
    <s v="Jakarta"/>
    <s v="CREDIT"/>
    <n v="546443100"/>
    <s v="Partner Store canceled the order"/>
    <s v="Online Sales Team"/>
    <s v="OnlineMarketing"/>
    <x v="37"/>
    <x v="0"/>
  </r>
  <r>
    <s v="SO0285"/>
    <s v="PS0041"/>
    <s v="ST0001"/>
    <d v="2020-11-06T00:00:00"/>
    <s v="Jakarta"/>
    <s v="CASH"/>
    <n v="154022980"/>
    <s v="Partner Store canceled the order"/>
    <s v="Online Sales Team"/>
    <s v="OnlineMarketing"/>
    <x v="40"/>
    <x v="0"/>
  </r>
  <r>
    <s v="SO0286"/>
    <s v="PS0030"/>
    <s v="ST0004"/>
    <d v="2020-11-08T00:00:00"/>
    <s v="Sulawesi, Maluku, North Maluku"/>
    <s v="CREDIT"/>
    <n v="535807980"/>
    <s v="The transaction agreement has undergone changes"/>
    <s v="Sales Region Sulawesi - Maluku Team"/>
    <s v="Corporate Negotiate/Patnership Contract"/>
    <x v="29"/>
    <x v="0"/>
  </r>
  <r>
    <s v="SO0287"/>
    <s v="PS0046"/>
    <s v="ST0003"/>
    <d v="2020-11-08T00:00:00"/>
    <s v="Sumatera &amp; Kalimantan"/>
    <s v="CASH"/>
    <n v="211521470"/>
    <m/>
    <s v="Sales Sumatera -Kalimantan Region Team"/>
    <s v="OnlineMarketing/Corporate Negotiate/Patnership Contract"/>
    <x v="1"/>
    <x v="0"/>
  </r>
  <r>
    <s v="SO0288"/>
    <s v="PS0005"/>
    <s v="ST0004"/>
    <d v="2020-11-12T00:00:00"/>
    <s v="Sulawesi, Maluku, North Maluku"/>
    <s v="CREDIT"/>
    <n v="270065290"/>
    <m/>
    <s v="Sales Region Sulawesi - Maluku Team"/>
    <s v="Corporate Negotiate/Patnership Contract"/>
    <x v="46"/>
    <x v="1"/>
  </r>
  <r>
    <s v="SO0289"/>
    <s v="PS0013"/>
    <s v="ST0001"/>
    <d v="2020-11-12T00:00:00"/>
    <s v="Jakarta"/>
    <s v="CASH"/>
    <n v="78766250"/>
    <m/>
    <s v="Online Sales Team"/>
    <s v="OnlineMarketing"/>
    <x v="13"/>
    <x v="0"/>
  </r>
  <r>
    <s v="SO0290"/>
    <s v="PS0017"/>
    <s v="ST0001"/>
    <d v="2020-11-14T00:00:00"/>
    <s v="Jakarta"/>
    <s v="CASH"/>
    <n v="24259314"/>
    <m/>
    <s v="Online Sales Team"/>
    <s v="OnlineMarketing"/>
    <x v="49"/>
    <x v="0"/>
  </r>
  <r>
    <s v="SO0291"/>
    <s v="PS0014"/>
    <s v="ST0003"/>
    <d v="2020-11-14T00:00:00"/>
    <s v="Sumatera &amp; Kalimantan"/>
    <s v="CREDIT"/>
    <n v="851382930"/>
    <s v="transaction as agreed with the vendor"/>
    <s v="Sales Sumatera -Kalimantan Region Team"/>
    <s v="OnlineMarketing/Corporate Negotiate/Patnership Contract"/>
    <x v="11"/>
    <x v="1"/>
  </r>
  <r>
    <s v="SO0292"/>
    <s v="PS0014"/>
    <s v="ST0003"/>
    <d v="2020-11-14T00:00:00"/>
    <s v="Sumatera &amp; Kalimantan"/>
    <s v="CREDIT"/>
    <n v="274048000"/>
    <s v="The transaction agreement has undergone changes"/>
    <s v="Sales Sumatera -Kalimantan Region Team"/>
    <s v="OnlineMarketing/Corporate Negotiate/Patnership Contract"/>
    <x v="11"/>
    <x v="1"/>
  </r>
  <r>
    <s v="SO0293"/>
    <s v="PS0007"/>
    <s v="ST0001"/>
    <d v="2020-11-14T00:00:00"/>
    <s v="Jakarta"/>
    <s v="CREDIT"/>
    <n v="1000127730"/>
    <s v="The product is unavailable from the vendor or there has been a product replacement"/>
    <s v="Online Sales Team"/>
    <s v="OnlineMarketing"/>
    <x v="24"/>
    <x v="0"/>
  </r>
  <r>
    <s v="SO0294"/>
    <s v="PS0024"/>
    <s v="ST0001"/>
    <d v="2020-11-16T00:00:00"/>
    <s v="Jakarta"/>
    <s v="CASH"/>
    <n v="26277210"/>
    <m/>
    <s v="Online Sales Team"/>
    <s v="OnlineMarketing"/>
    <x v="2"/>
    <x v="0"/>
  </r>
  <r>
    <s v="SO0295"/>
    <s v="PS0037"/>
    <s v="ST0002"/>
    <d v="2020-11-17T00:00:00"/>
    <s v="Java"/>
    <s v="CASH"/>
    <n v="122986880"/>
    <s v="The product is unavailable from the vendor or there has been a product replacement"/>
    <s v="Sales Java Region Team"/>
    <s v="OnlineMarketing/Corporate Negotiate/Patnership Contract"/>
    <x v="6"/>
    <x v="0"/>
  </r>
  <r>
    <s v="SO0296"/>
    <s v="PS0048"/>
    <s v="ST0003"/>
    <d v="2020-11-19T00:00:00"/>
    <s v="Sumatera &amp; Kalimantan"/>
    <s v="CASH"/>
    <n v="166874500"/>
    <m/>
    <s v="Sales Sumatera -Kalimantan Region Team"/>
    <s v="OnlineMarketing/Corporate Negotiate/Patnership Contract"/>
    <x v="3"/>
    <x v="0"/>
  </r>
  <r>
    <s v="SO0297"/>
    <s v="PS0042"/>
    <s v="ST0002"/>
    <d v="2020-11-20T00:00:00"/>
    <s v="Java"/>
    <s v="CREDIT"/>
    <n v="586969334"/>
    <s v="The transaction agreement has undergone changes"/>
    <s v="Sales Java Region Team"/>
    <s v="OnlineMarketing/Corporate Negotiate/Patnership Contract"/>
    <x v="43"/>
    <x v="0"/>
  </r>
  <r>
    <s v="SO0298"/>
    <s v="PS0015"/>
    <s v="ST0004"/>
    <d v="2020-11-22T00:00:00"/>
    <s v="Sulawesi, Maluku, North Maluku"/>
    <s v="CREDIT"/>
    <n v="251956230"/>
    <s v="The transaction agreement has undergone changes"/>
    <s v="Sales Region Sulawesi - Maluku Team"/>
    <s v="Corporate Negotiate/Patnership Contract"/>
    <x v="36"/>
    <x v="0"/>
  </r>
  <r>
    <s v="SO0299"/>
    <s v="PS0008"/>
    <s v="ST0004"/>
    <d v="2020-11-23T00:00:00"/>
    <s v="Sulawesi, Maluku, North Maluku"/>
    <s v="CREDIT"/>
    <n v="271966470"/>
    <m/>
    <s v="Sales Region Sulawesi - Maluku Team"/>
    <s v="Corporate Negotiate/Patnership Contract"/>
    <x v="12"/>
    <x v="0"/>
  </r>
  <r>
    <s v="SO0300"/>
    <s v="PS0037"/>
    <s v="ST0002"/>
    <d v="2020-11-23T00:00:00"/>
    <s v="Java"/>
    <s v="CREDIT"/>
    <n v="934920070"/>
    <s v="transaction as agreed with the vendor"/>
    <s v="Sales Java Region Team"/>
    <s v="OnlineMarketing/Corporate Negotiate/Patnership Contract"/>
    <x v="6"/>
    <x v="0"/>
  </r>
  <r>
    <s v="SO0301"/>
    <s v="PS0014"/>
    <s v="ST0003"/>
    <d v="2020-11-24T00:00:00"/>
    <s v="Sumatera &amp; Kalimantan"/>
    <s v="CASH"/>
    <n v="162498750"/>
    <m/>
    <s v="Sales Sumatera -Kalimantan Region Team"/>
    <s v="OnlineMarketing/Corporate Negotiate/Patnership Contract"/>
    <x v="11"/>
    <x v="1"/>
  </r>
  <r>
    <s v="SO0302"/>
    <s v="PS0001"/>
    <s v="ST0005"/>
    <d v="2020-11-25T00:00:00"/>
    <s v="Bali, East &amp; West Nusa Tenggara"/>
    <s v="CREDIT"/>
    <n v="448628280"/>
    <m/>
    <s v="Sales Region Bali - Nusa Tenggara Team"/>
    <s v="Corporate Negotiate/Patnership Contract"/>
    <x v="26"/>
    <x v="1"/>
  </r>
  <r>
    <s v="SO0303"/>
    <s v="PS0003"/>
    <s v="ST0003"/>
    <d v="2020-11-25T00:00:00"/>
    <s v="Sumatera &amp; Kalimantan"/>
    <s v="CREDIT"/>
    <n v="481486500"/>
    <s v="The transaction agreement has undergone changes"/>
    <s v="Sales Sumatera -Kalimantan Region Team"/>
    <s v="OnlineMarketing/Corporate Negotiate/Patnership Contract"/>
    <x v="7"/>
    <x v="0"/>
  </r>
  <r>
    <s v="SO0304"/>
    <s v="PS0010"/>
    <s v="ST0001"/>
    <d v="2020-11-25T00:00:00"/>
    <s v="Jakarta"/>
    <s v="CREDIT"/>
    <n v="257259910"/>
    <m/>
    <s v="Online Sales Team"/>
    <s v="OnlineMarketing"/>
    <x v="25"/>
    <x v="0"/>
  </r>
  <r>
    <s v="SO0305"/>
    <s v="PS0037"/>
    <s v="ST0002"/>
    <d v="2020-11-25T00:00:00"/>
    <s v="Java"/>
    <s v="CREDIT"/>
    <n v="555095690"/>
    <s v="The transaction agreement has undergone changes"/>
    <s v="Sales Java Region Team"/>
    <s v="OnlineMarketing/Corporate Negotiate/Patnership Contract"/>
    <x v="6"/>
    <x v="0"/>
  </r>
  <r>
    <s v="SO0306"/>
    <s v="PS0012"/>
    <s v="ST0003"/>
    <d v="2020-11-26T00:00:00"/>
    <s v="Sumatera &amp; Kalimantan"/>
    <s v="CASH"/>
    <n v="116999700"/>
    <m/>
    <s v="Sales Sumatera -Kalimantan Region Team"/>
    <s v="OnlineMarketing/Corporate Negotiate/Patnership Contract"/>
    <x v="4"/>
    <x v="0"/>
  </r>
  <r>
    <s v="SO0307"/>
    <s v="PS0043"/>
    <s v="ST0004"/>
    <d v="2020-11-27T00:00:00"/>
    <s v="Sulawesi, Maluku, North Maluku"/>
    <s v="CREDIT"/>
    <n v="253386900"/>
    <s v="The product is unavailable from the vendor or there has been a product replacement"/>
    <s v="Sales Region Sulawesi - Maluku Team"/>
    <s v="Corporate Negotiate/Patnership Contract"/>
    <x v="8"/>
    <x v="0"/>
  </r>
  <r>
    <s v="SO0308"/>
    <s v="PS0050"/>
    <s v="ST0004"/>
    <d v="2020-11-27T00:00:00"/>
    <s v="Sulawesi, Maluku, North Maluku"/>
    <s v="CREDIT"/>
    <n v="257744970"/>
    <m/>
    <s v="Sales Region Sulawesi - Maluku Team"/>
    <s v="Corporate Negotiate/Patnership Contract"/>
    <x v="9"/>
    <x v="0"/>
  </r>
  <r>
    <s v="SO0309"/>
    <s v="PS0038"/>
    <s v="ST0004"/>
    <d v="2020-11-27T00:00:00"/>
    <s v="Sulawesi, Maluku, North Maluku"/>
    <s v="CASH"/>
    <n v="155530280"/>
    <m/>
    <s v="Sales Region Sulawesi - Maluku Team"/>
    <s v="Corporate Negotiate/Patnership Contract"/>
    <x v="34"/>
    <x v="0"/>
  </r>
  <r>
    <s v="SO0310"/>
    <s v="PS0025"/>
    <s v="ST0003"/>
    <d v="2020-11-29T00:00:00"/>
    <s v="Sumatera &amp; Kalimantan"/>
    <s v="CREDIT"/>
    <n v="281179780"/>
    <m/>
    <s v="Sales Sumatera -Kalimantan Region Team"/>
    <s v="OnlineMarketing/Corporate Negotiate/Patnership Contract"/>
    <x v="41"/>
    <x v="0"/>
  </r>
  <r>
    <s v="SO0311"/>
    <s v="PS0020"/>
    <s v="ST0004"/>
    <d v="2020-11-29T00:00:00"/>
    <s v="Sulawesi, Maluku, North Maluku"/>
    <s v="CASH"/>
    <n v="63201600"/>
    <s v="Partner Store canceled the order"/>
    <s v="Sales Region Sulawesi - Maluku Team"/>
    <s v="Corporate Negotiate/Patnership Contract"/>
    <x v="15"/>
    <x v="0"/>
  </r>
  <r>
    <s v="SO0312"/>
    <s v="PS0047"/>
    <s v="ST0001"/>
    <d v="2020-12-02T00:00:00"/>
    <s v="Jakarta"/>
    <s v="CASH"/>
    <n v="24750000"/>
    <m/>
    <s v="Online Sales Team"/>
    <s v="OnlineMarketing"/>
    <x v="20"/>
    <x v="0"/>
  </r>
  <r>
    <s v="SO0313"/>
    <s v="PS0005"/>
    <s v="ST0004"/>
    <d v="2020-12-02T00:00:00"/>
    <s v="Sulawesi, Maluku, North Maluku"/>
    <s v="CASH"/>
    <n v="120019190"/>
    <m/>
    <s v="Sales Region Sulawesi - Maluku Team"/>
    <s v="Corporate Negotiate/Patnership Contract"/>
    <x v="46"/>
    <x v="1"/>
  </r>
  <r>
    <s v="SO0314"/>
    <s v="PS0012"/>
    <s v="ST0003"/>
    <d v="2020-12-03T00:00:00"/>
    <s v="Sumatera &amp; Kalimantan"/>
    <s v="CASH"/>
    <n v="86428070"/>
    <m/>
    <s v="Sales Sumatera -Kalimantan Region Team"/>
    <s v="OnlineMarketing/Corporate Negotiate/Patnership Contract"/>
    <x v="4"/>
    <x v="0"/>
  </r>
  <r>
    <s v="SO0315"/>
    <s v="PS0032"/>
    <s v="ST0004"/>
    <d v="2020-12-03T00:00:00"/>
    <s v="Sulawesi, Maluku, North Maluku"/>
    <s v="CREDIT"/>
    <n v="549546700"/>
    <m/>
    <s v="Sales Region Sulawesi - Maluku Team"/>
    <s v="Corporate Negotiate/Patnership Contract"/>
    <x v="10"/>
    <x v="0"/>
  </r>
  <r>
    <s v="SO0316"/>
    <s v="PS0040"/>
    <s v="ST0003"/>
    <d v="2020-12-03T00:00:00"/>
    <s v="Sumatera &amp; Kalimantan"/>
    <s v="CREDIT"/>
    <n v="738416990"/>
    <m/>
    <s v="Sales Sumatera -Kalimantan Region Team"/>
    <s v="OnlineMarketing/Corporate Negotiate/Patnership Contract"/>
    <x v="0"/>
    <x v="0"/>
  </r>
  <r>
    <s v="SO0317"/>
    <s v="PS0021"/>
    <s v="ST0001"/>
    <d v="2020-12-04T00:00:00"/>
    <s v="Jakarta"/>
    <s v="CASH"/>
    <n v="43177863"/>
    <m/>
    <s v="Online Sales Team"/>
    <s v="OnlineMarketing"/>
    <x v="19"/>
    <x v="0"/>
  </r>
  <r>
    <s v="SO0318"/>
    <s v="PS0048"/>
    <s v="ST0003"/>
    <d v="2020-12-04T00:00:00"/>
    <s v="Sumatera &amp; Kalimantan"/>
    <s v="CASH"/>
    <n v="243801900"/>
    <s v="Partner Store canceled the order"/>
    <s v="Sales Sumatera -Kalimantan Region Team"/>
    <s v="OnlineMarketing/Corporate Negotiate/Patnership Contract"/>
    <x v="3"/>
    <x v="0"/>
  </r>
  <r>
    <s v="SO0319"/>
    <s v="PS0049"/>
    <s v="ST0004"/>
    <d v="2020-12-05T00:00:00"/>
    <s v="Sulawesi, Maluku, North Maluku"/>
    <s v="CREDIT"/>
    <n v="673523350"/>
    <m/>
    <s v="Sales Region Sulawesi - Maluku Team"/>
    <s v="Corporate Negotiate/Patnership Contract"/>
    <x v="38"/>
    <x v="0"/>
  </r>
  <r>
    <s v="SO0320"/>
    <s v="PS0050"/>
    <s v="ST0004"/>
    <d v="2020-12-06T00:00:00"/>
    <s v="Sulawesi, Maluku, North Maluku"/>
    <s v="CASH"/>
    <n v="16876320"/>
    <m/>
    <s v="Sales Region Sulawesi - Maluku Team"/>
    <s v="Corporate Negotiate/Patnership Contract"/>
    <x v="9"/>
    <x v="0"/>
  </r>
  <r>
    <s v="SO0321"/>
    <s v="PS0016"/>
    <s v="ST0003"/>
    <d v="2020-12-06T00:00:00"/>
    <s v="Sumatera &amp; Kalimantan"/>
    <s v="CASH"/>
    <n v="105222130"/>
    <s v="The product is unavailable from the vendor or there has been a product replacement"/>
    <s v="Sales Sumatera -Kalimantan Region Team"/>
    <s v="OnlineMarketing/Corporate Negotiate/Patnership Contract"/>
    <x v="48"/>
    <x v="0"/>
  </r>
  <r>
    <s v="SO0322"/>
    <s v="PS0036"/>
    <s v="ST0005"/>
    <d v="2020-12-07T00:00:00"/>
    <s v="Bali, East &amp; West Nusa Tenggara"/>
    <s v="CREDIT"/>
    <n v="371187460"/>
    <m/>
    <s v="Sales Region Bali - Nusa Tenggara Team"/>
    <s v="Corporate Negotiate/Patnership Contract"/>
    <x v="28"/>
    <x v="0"/>
  </r>
  <r>
    <s v="SO0323"/>
    <s v="PS0003"/>
    <s v="ST0003"/>
    <d v="2020-12-08T00:00:00"/>
    <s v="Sumatera &amp; Kalimantan"/>
    <s v="CREDIT"/>
    <n v="287904700"/>
    <m/>
    <s v="Sales Sumatera -Kalimantan Region Team"/>
    <s v="OnlineMarketing/Corporate Negotiate/Patnership Contract"/>
    <x v="7"/>
    <x v="0"/>
  </r>
  <r>
    <s v="SO0324"/>
    <s v="PS0025"/>
    <s v="ST0003"/>
    <d v="2020-12-09T00:00:00"/>
    <s v="Sumatera &amp; Kalimantan"/>
    <s v="CREDIT"/>
    <n v="290475200"/>
    <s v="The transaction agreement has undergone changes"/>
    <s v="Sales Sumatera -Kalimantan Region Team"/>
    <s v="OnlineMarketing/Corporate Negotiate/Patnership Contract"/>
    <x v="41"/>
    <x v="0"/>
  </r>
  <r>
    <s v="SO0325"/>
    <s v="PS0026"/>
    <s v="ST0004"/>
    <d v="2020-12-10T00:00:00"/>
    <s v="Sulawesi, Maluku, North Maluku"/>
    <s v="CASH"/>
    <n v="147603820"/>
    <m/>
    <s v="Sales Region Sulawesi - Maluku Team"/>
    <s v="Corporate Negotiate/Patnership Contract"/>
    <x v="47"/>
    <x v="0"/>
  </r>
  <r>
    <s v="SO0326"/>
    <s v="PS0016"/>
    <s v="ST0003"/>
    <d v="2020-12-11T00:00:00"/>
    <s v="Sumatera &amp; Kalimantan"/>
    <s v="CASH"/>
    <n v="6478380"/>
    <s v="The transaction agreement has undergone changes"/>
    <s v="Sales Sumatera -Kalimantan Region Team"/>
    <s v="OnlineMarketing/Corporate Negotiate/Patnership Contract"/>
    <x v="48"/>
    <x v="0"/>
  </r>
  <r>
    <s v="SO0327"/>
    <s v="PS0022"/>
    <s v="ST0004"/>
    <d v="2020-12-11T00:00:00"/>
    <s v="Sulawesi, Maluku, North Maluku"/>
    <s v="CREDIT"/>
    <n v="311322000"/>
    <s v="The product is unavailable from the vendor or there has been a product replacement"/>
    <s v="Sales Region Sulawesi - Maluku Team"/>
    <s v="Corporate Negotiate/Patnership Contract"/>
    <x v="23"/>
    <x v="0"/>
  </r>
  <r>
    <s v="SO0328"/>
    <s v="PS0002"/>
    <s v="ST0002"/>
    <d v="2020-12-11T00:00:00"/>
    <s v="Java"/>
    <s v="CASH"/>
    <n v="153854120"/>
    <s v="Partner Store canceled the order"/>
    <s v="Sales Java Region Team"/>
    <s v="OnlineMarketing/Corporate Negotiate/Patnership Contract"/>
    <x v="32"/>
    <x v="0"/>
  </r>
  <r>
    <s v="SO0329"/>
    <s v="PS0008"/>
    <s v="ST0004"/>
    <d v="2020-12-12T00:00:00"/>
    <s v="Sulawesi, Maluku, North Maluku"/>
    <s v="CREDIT"/>
    <n v="628753920"/>
    <s v="Partner Store canceled the order"/>
    <s v="Sales Region Sulawesi - Maluku Team"/>
    <s v="Corporate Negotiate/Patnership Contract"/>
    <x v="12"/>
    <x v="0"/>
  </r>
  <r>
    <s v="SO0330"/>
    <s v="PS0014"/>
    <s v="ST0003"/>
    <d v="2020-12-12T00:00:00"/>
    <s v="Sumatera &amp; Kalimantan"/>
    <s v="CREDIT"/>
    <n v="371594100"/>
    <m/>
    <s v="Sales Sumatera -Kalimantan Region Team"/>
    <s v="OnlineMarketing/Corporate Negotiate/Patnership Contract"/>
    <x v="11"/>
    <x v="1"/>
  </r>
  <r>
    <s v="SO0331"/>
    <s v="PS0025"/>
    <s v="ST0003"/>
    <d v="2020-12-14T00:00:00"/>
    <s v="Sumatera &amp; Kalimantan"/>
    <s v="CREDIT"/>
    <n v="597486340"/>
    <s v="Partner Store canceled the order"/>
    <s v="Sales Sumatera -Kalimantan Region Team"/>
    <s v="OnlineMarketing/Corporate Negotiate/Patnership Contract"/>
    <x v="41"/>
    <x v="0"/>
  </r>
  <r>
    <s v="SO0332"/>
    <s v="PS0030"/>
    <s v="ST0004"/>
    <d v="2020-12-14T00:00:00"/>
    <s v="Sulawesi, Maluku, North Maluku"/>
    <s v="CASH"/>
    <n v="223292600"/>
    <m/>
    <s v="Sales Region Sulawesi - Maluku Team"/>
    <s v="Corporate Negotiate/Patnership Contract"/>
    <x v="29"/>
    <x v="0"/>
  </r>
  <r>
    <s v="SO0333"/>
    <s v="PS0028"/>
    <s v="ST0005"/>
    <d v="2020-12-14T00:00:00"/>
    <s v="Bali, East &amp; West Nusa Tenggara"/>
    <s v="CASH"/>
    <n v="211153230"/>
    <m/>
    <s v="Sales Region Bali - Nusa Tenggara Team"/>
    <s v="Corporate Negotiate/Patnership Contract"/>
    <x v="22"/>
    <x v="0"/>
  </r>
  <r>
    <s v="SO0334"/>
    <s v="PS0027"/>
    <s v="ST0004"/>
    <d v="2020-12-14T00:00:00"/>
    <s v="Sulawesi, Maluku, North Maluku"/>
    <s v="CREDIT"/>
    <n v="833562150"/>
    <s v="transaction as agreed with the vendor"/>
    <s v="Sales Region Sulawesi - Maluku Team"/>
    <s v="Corporate Negotiate/Patnership Contract"/>
    <x v="39"/>
    <x v="0"/>
  </r>
  <r>
    <s v="SO0335"/>
    <s v="PS0022"/>
    <s v="ST0004"/>
    <d v="2020-12-14T00:00:00"/>
    <s v="Sulawesi, Maluku, North Maluku"/>
    <s v="CREDIT"/>
    <n v="479511750"/>
    <m/>
    <s v="Sales Region Sulawesi - Maluku Team"/>
    <s v="Corporate Negotiate/Patnership Contract"/>
    <x v="23"/>
    <x v="0"/>
  </r>
  <r>
    <s v="SO0336"/>
    <s v="PS0048"/>
    <s v="ST0003"/>
    <d v="2020-12-14T00:00:00"/>
    <s v="Sumatera &amp; Kalimantan"/>
    <s v="CREDIT"/>
    <n v="554125630"/>
    <s v="The transaction agreement has undergone changes"/>
    <s v="Sales Sumatera -Kalimantan Region Team"/>
    <s v="OnlineMarketing/Corporate Negotiate/Patnership Contract"/>
    <x v="3"/>
    <x v="0"/>
  </r>
  <r>
    <s v="SO0337"/>
    <s v="PS0027"/>
    <s v="ST0004"/>
    <d v="2020-12-16T00:00:00"/>
    <s v="Sulawesi, Maluku, North Maluku"/>
    <s v="CREDIT"/>
    <n v="463321880"/>
    <m/>
    <s v="Sales Region Sulawesi - Maluku Team"/>
    <s v="Corporate Negotiate/Patnership Contract"/>
    <x v="39"/>
    <x v="0"/>
  </r>
  <r>
    <s v="SO0338"/>
    <s v="PS0046"/>
    <s v="ST0003"/>
    <d v="2020-12-16T00:00:00"/>
    <s v="Sumatera &amp; Kalimantan"/>
    <s v="CREDIT"/>
    <n v="442807440"/>
    <m/>
    <s v="Sales Sumatera -Kalimantan Region Team"/>
    <s v="OnlineMarketing/Corporate Negotiate/Patnership Contract"/>
    <x v="1"/>
    <x v="0"/>
  </r>
  <r>
    <s v="SO0339"/>
    <s v="PS0046"/>
    <s v="ST0003"/>
    <d v="2020-12-16T00:00:00"/>
    <s v="Sumatera &amp; Kalimantan"/>
    <s v="CASH"/>
    <n v="77629714"/>
    <m/>
    <s v="Sales Sumatera -Kalimantan Region Team"/>
    <s v="OnlineMarketing/Corporate Negotiate/Patnership Contract"/>
    <x v="1"/>
    <x v="0"/>
  </r>
  <r>
    <s v="SO0340"/>
    <s v="PS0046"/>
    <s v="ST0003"/>
    <d v="2020-12-17T00:00:00"/>
    <s v="Sumatera &amp; Kalimantan"/>
    <s v="CASH"/>
    <n v="75810000"/>
    <m/>
    <s v="Sales Sumatera -Kalimantan Region Team"/>
    <s v="OnlineMarketing/Corporate Negotiate/Patnership Contract"/>
    <x v="1"/>
    <x v="0"/>
  </r>
  <r>
    <s v="SO0341"/>
    <s v="PS0049"/>
    <s v="ST0004"/>
    <d v="2020-12-17T00:00:00"/>
    <s v="Sulawesi, Maluku, North Maluku"/>
    <s v="CASH"/>
    <n v="51848530"/>
    <m/>
    <s v="Sales Region Sulawesi - Maluku Team"/>
    <s v="Corporate Negotiate/Patnership Contract"/>
    <x v="38"/>
    <x v="0"/>
  </r>
  <r>
    <s v="SO0342"/>
    <s v="PS0034"/>
    <s v="ST0001"/>
    <d v="2020-12-18T00:00:00"/>
    <s v="Jakarta"/>
    <s v="CREDIT"/>
    <n v="338170525"/>
    <m/>
    <s v="Online Sales Team"/>
    <s v="OnlineMarketing"/>
    <x v="18"/>
    <x v="0"/>
  </r>
  <r>
    <s v="SO0343"/>
    <s v="PS0023"/>
    <s v="ST0003"/>
    <d v="2020-12-18T00:00:00"/>
    <s v="Sumatera &amp; Kalimantan"/>
    <s v="CASH"/>
    <n v="19031760"/>
    <s v="The product is unavailable from the vendor or there has been a product replacement"/>
    <s v="Sales Sumatera -Kalimantan Region Team"/>
    <s v="OnlineMarketing/Corporate Negotiate/Patnership Contract"/>
    <x v="30"/>
    <x v="0"/>
  </r>
  <r>
    <s v="SO0344"/>
    <s v="PS0034"/>
    <s v="ST0001"/>
    <d v="2020-12-21T00:00:00"/>
    <s v="Jakarta"/>
    <s v="CASH"/>
    <n v="130459540"/>
    <m/>
    <s v="Online Sales Team"/>
    <s v="OnlineMarketing"/>
    <x v="18"/>
    <x v="0"/>
  </r>
  <r>
    <s v="SO0345"/>
    <s v="PS0004"/>
    <s v="ST0001"/>
    <d v="2020-12-23T00:00:00"/>
    <s v="Jakarta"/>
    <s v="CREDIT"/>
    <n v="351704645"/>
    <m/>
    <s v="Online Sales Team"/>
    <s v="OnlineMarketing"/>
    <x v="37"/>
    <x v="0"/>
  </r>
  <r>
    <s v="SO0346"/>
    <s v="PS0030"/>
    <s v="ST0004"/>
    <d v="2020-12-24T00:00:00"/>
    <s v="Sulawesi, Maluku, North Maluku"/>
    <s v="CASH"/>
    <n v="78225894"/>
    <m/>
    <s v="Sales Region Sulawesi - Maluku Team"/>
    <s v="Corporate Negotiate/Patnership Contract"/>
    <x v="29"/>
    <x v="0"/>
  </r>
  <r>
    <s v="SO0347"/>
    <s v="PS0017"/>
    <s v="ST0001"/>
    <d v="2020-12-24T00:00:00"/>
    <s v="Jakarta"/>
    <s v="CASH"/>
    <n v="126553720"/>
    <m/>
    <s v="Online Sales Team"/>
    <s v="OnlineMarketing"/>
    <x v="49"/>
    <x v="0"/>
  </r>
  <r>
    <s v="SO0348"/>
    <s v="PS0006"/>
    <s v="ST0003"/>
    <d v="2020-12-25T00:00:00"/>
    <s v="Sumatera &amp; Kalimantan"/>
    <s v="CASH"/>
    <n v="90259860"/>
    <m/>
    <s v="Sales Sumatera -Kalimantan Region Team"/>
    <s v="OnlineMarketing/Corporate Negotiate/Patnership Contract"/>
    <x v="35"/>
    <x v="0"/>
  </r>
  <r>
    <s v="SO0349"/>
    <s v="PS0050"/>
    <s v="ST0004"/>
    <d v="2020-12-25T00:00:00"/>
    <s v="Sulawesi, Maluku, North Maluku"/>
    <s v="CREDIT"/>
    <n v="727842370"/>
    <s v="transaction as agreed with the vendor"/>
    <s v="Sales Region Sulawesi - Maluku Team"/>
    <s v="Corporate Negotiate/Patnership Contract"/>
    <x v="9"/>
    <x v="0"/>
  </r>
  <r>
    <s v="SO0350"/>
    <s v="PS0004"/>
    <s v="ST0001"/>
    <d v="2020-12-25T00:00:00"/>
    <s v="Jakarta"/>
    <s v="CREDIT"/>
    <n v="471561990"/>
    <m/>
    <s v="Online Sales Team"/>
    <s v="OnlineMarketing"/>
    <x v="37"/>
    <x v="0"/>
  </r>
  <r>
    <s v="SO0351"/>
    <s v="PS0030"/>
    <s v="ST0004"/>
    <d v="2020-12-29T00:00:00"/>
    <s v="Sulawesi, Maluku, North Maluku"/>
    <s v="CASH"/>
    <n v="16017760"/>
    <m/>
    <s v="Sales Region Sulawesi - Maluku Team"/>
    <s v="Corporate Negotiate/Patnership Contract"/>
    <x v="29"/>
    <x v="0"/>
  </r>
  <r>
    <s v="SO0352"/>
    <s v="PS0044"/>
    <s v="ST0004"/>
    <d v="2020-12-29T00:00:00"/>
    <s v="Sulawesi, Maluku, North Maluku"/>
    <s v="CASH"/>
    <n v="78162480"/>
    <m/>
    <s v="Sales Region Sulawesi - Maluku Team"/>
    <s v="Corporate Negotiate/Patnership Contract"/>
    <x v="33"/>
    <x v="0"/>
  </r>
  <r>
    <s v="SO0353"/>
    <s v="PS0017"/>
    <s v="ST0001"/>
    <d v="2020-12-29T00:00:00"/>
    <s v="Jakarta"/>
    <s v="CASH"/>
    <n v="50854050"/>
    <m/>
    <s v="Online Sales Team"/>
    <s v="OnlineMarketing"/>
    <x v="49"/>
    <x v="0"/>
  </r>
  <r>
    <s v="SO0354"/>
    <s v="PS0023"/>
    <s v="ST0003"/>
    <d v="2020-12-30T00:00:00"/>
    <s v="Sumatera &amp; Kalimantan"/>
    <s v="CASH"/>
    <n v="123334884"/>
    <m/>
    <s v="Sales Sumatera -Kalimantan Region Team"/>
    <s v="OnlineMarketing/Corporate Negotiate/Patnership Contract"/>
    <x v="30"/>
    <x v="0"/>
  </r>
  <r>
    <s v="SO0355"/>
    <s v="PS0015"/>
    <s v="ST0004"/>
    <d v="2020-12-31T00:00:00"/>
    <s v="Sulawesi, Maluku, North Maluku"/>
    <s v="CREDIT"/>
    <n v="305587700"/>
    <m/>
    <s v="Sales Region Sulawesi - Maluku Team"/>
    <s v="Corporate Negotiate/Patnership Contract"/>
    <x v="36"/>
    <x v="0"/>
  </r>
  <r>
    <s v="SO0356"/>
    <s v="PS0049"/>
    <s v="ST0004"/>
    <d v="2021-01-01T00:00:00"/>
    <s v="Sulawesi, Maluku, North Maluku"/>
    <s v="CASH"/>
    <n v="17998200"/>
    <m/>
    <s v="Sales Region Sulawesi - Maluku Team"/>
    <s v="Corporate Negotiate/Patnership Contract"/>
    <x v="38"/>
    <x v="0"/>
  </r>
  <r>
    <s v="SO0357"/>
    <s v="PS0011"/>
    <s v="ST0002"/>
    <d v="2021-01-01T00:00:00"/>
    <s v="Java"/>
    <s v="CREDIT"/>
    <n v="438953900"/>
    <m/>
    <s v="Sales Java Region Team"/>
    <s v="OnlineMarketing/Corporate Negotiate/Patnership Contract"/>
    <x v="45"/>
    <x v="0"/>
  </r>
  <r>
    <s v="SO0358"/>
    <s v="PS0031"/>
    <s v="ST0002"/>
    <d v="2021-01-02T00:00:00"/>
    <s v="Java"/>
    <s v="CASH"/>
    <n v="28694250.000000004"/>
    <m/>
    <s v="Sales Java Region Team"/>
    <s v="OnlineMarketing/Corporate Negotiate/Patnership Contract"/>
    <x v="42"/>
    <x v="0"/>
  </r>
  <r>
    <s v="SO0359"/>
    <s v="PS0002"/>
    <s v="ST0002"/>
    <d v="2021-01-03T00:00:00"/>
    <s v="Java"/>
    <s v="CASH"/>
    <n v="2171400"/>
    <s v="Partner Store canceled the order"/>
    <s v="Sales Java Region Team"/>
    <s v="OnlineMarketing/Corporate Negotiate/Patnership Contract"/>
    <x v="32"/>
    <x v="0"/>
  </r>
  <r>
    <s v="SO0360"/>
    <s v="PS0047"/>
    <s v="ST0001"/>
    <d v="2021-01-04T00:00:00"/>
    <s v="Jakarta"/>
    <s v="CASH"/>
    <n v="20453175"/>
    <m/>
    <s v="Online Sales Team"/>
    <s v="OnlineMarketing"/>
    <x v="20"/>
    <x v="0"/>
  </r>
  <r>
    <s v="SO0361"/>
    <s v="PS0001"/>
    <s v="ST0005"/>
    <d v="2021-01-06T00:00:00"/>
    <s v="Bali, East &amp; West Nusa Tenggara"/>
    <s v="CASH"/>
    <n v="26372640"/>
    <m/>
    <s v="Sales Region Bali - Nusa Tenggara Team"/>
    <s v="Corporate Negotiate/Patnership Contract"/>
    <x v="26"/>
    <x v="1"/>
  </r>
  <r>
    <s v="SO0362"/>
    <s v="PS0035"/>
    <s v="ST0004"/>
    <d v="2021-01-07T00:00:00"/>
    <s v="Sulawesi, Maluku, North Maluku"/>
    <s v="CASH"/>
    <n v="245018180"/>
    <m/>
    <s v="Sales Region Sulawesi - Maluku Team"/>
    <s v="Corporate Negotiate/Patnership Contract"/>
    <x v="21"/>
    <x v="0"/>
  </r>
  <r>
    <s v="SO0363"/>
    <s v="PS0029"/>
    <s v="ST0004"/>
    <d v="2021-01-08T00:00:00"/>
    <s v="Sulawesi, Maluku, North Maluku"/>
    <s v="CASH"/>
    <n v="24468020"/>
    <m/>
    <s v="Sales Region Sulawesi - Maluku Team"/>
    <s v="Corporate Negotiate/Patnership Contract"/>
    <x v="31"/>
    <x v="0"/>
  </r>
  <r>
    <s v="SO0364"/>
    <s v="PS0031"/>
    <s v="ST0002"/>
    <d v="2021-01-09T00:00:00"/>
    <s v="Java"/>
    <s v="CREDIT"/>
    <n v="251863150"/>
    <m/>
    <s v="Sales Java Region Team"/>
    <s v="OnlineMarketing/Corporate Negotiate/Patnership Contract"/>
    <x v="42"/>
    <x v="0"/>
  </r>
  <r>
    <s v="SO0365"/>
    <s v="PS0049"/>
    <s v="ST0004"/>
    <d v="2021-01-09T00:00:00"/>
    <s v="Sulawesi, Maluku, North Maluku"/>
    <s v="CASH"/>
    <n v="39319293"/>
    <m/>
    <s v="Sales Region Sulawesi - Maluku Team"/>
    <s v="Corporate Negotiate/Patnership Contract"/>
    <x v="38"/>
    <x v="0"/>
  </r>
  <r>
    <s v="SO0366"/>
    <s v="PS0030"/>
    <s v="ST0004"/>
    <d v="2021-01-09T00:00:00"/>
    <s v="Sulawesi, Maluku, North Maluku"/>
    <s v="CREDIT"/>
    <n v="272841130"/>
    <m/>
    <s v="Sales Region Sulawesi - Maluku Team"/>
    <s v="Corporate Negotiate/Patnership Contract"/>
    <x v="29"/>
    <x v="0"/>
  </r>
  <r>
    <s v="SO0367"/>
    <s v="PS0029"/>
    <s v="ST0004"/>
    <d v="2021-01-14T00:00:00"/>
    <s v="Sulawesi, Maluku, North Maluku"/>
    <s v="CREDIT"/>
    <n v="585726234"/>
    <m/>
    <s v="Sales Region Sulawesi - Maluku Team"/>
    <s v="Corporate Negotiate/Patnership Contract"/>
    <x v="31"/>
    <x v="0"/>
  </r>
  <r>
    <s v="SO0368"/>
    <s v="PS0039"/>
    <s v="ST0003"/>
    <d v="2021-01-14T00:00:00"/>
    <s v="Sumatera &amp; Kalimantan"/>
    <s v="CASH"/>
    <n v="123583210"/>
    <s v="The transaction agreement has undergone changes"/>
    <s v="Sales Sumatera -Kalimantan Region Team"/>
    <s v="OnlineMarketing/Corporate Negotiate/Patnership Contract"/>
    <x v="14"/>
    <x v="0"/>
  </r>
  <r>
    <s v="SO0369"/>
    <s v="PS0009"/>
    <s v="ST0003"/>
    <d v="2021-01-17T00:00:00"/>
    <s v="Sumatera &amp; Kalimantan"/>
    <s v="CASH"/>
    <n v="12608950"/>
    <s v="Partner Store canceled the order"/>
    <s v="Sales Sumatera -Kalimantan Region Team"/>
    <s v="OnlineMarketing/Corporate Negotiate/Patnership Contract"/>
    <x v="44"/>
    <x v="1"/>
  </r>
  <r>
    <s v="SO0370"/>
    <s v="PS0026"/>
    <s v="ST0004"/>
    <d v="2021-01-18T00:00:00"/>
    <s v="Sulawesi, Maluku, North Maluku"/>
    <s v="CREDIT"/>
    <n v="344747974"/>
    <m/>
    <s v="Sales Region Sulawesi - Maluku Team"/>
    <s v="Corporate Negotiate/Patnership Contract"/>
    <x v="47"/>
    <x v="0"/>
  </r>
  <r>
    <s v="SO0371"/>
    <s v="PS0007"/>
    <s v="ST0001"/>
    <d v="2021-01-20T00:00:00"/>
    <s v="Jakarta"/>
    <s v="CREDIT"/>
    <n v="680117640"/>
    <m/>
    <s v="Online Sales Team"/>
    <s v="OnlineMarketing"/>
    <x v="24"/>
    <x v="0"/>
  </r>
  <r>
    <s v="SO0372"/>
    <s v="PS0047"/>
    <s v="ST0001"/>
    <d v="2021-01-21T00:00:00"/>
    <s v="Jakarta"/>
    <s v="CREDIT"/>
    <n v="704557790"/>
    <m/>
    <s v="Online Sales Team"/>
    <s v="OnlineMarketing"/>
    <x v="20"/>
    <x v="0"/>
  </r>
  <r>
    <s v="SO0373"/>
    <s v="PS0022"/>
    <s v="ST0004"/>
    <d v="2021-01-21T00:00:00"/>
    <s v="Sulawesi, Maluku, North Maluku"/>
    <s v="CREDIT"/>
    <n v="259697480"/>
    <m/>
    <s v="Sales Region Sulawesi - Maluku Team"/>
    <s v="Corporate Negotiate/Patnership Contract"/>
    <x v="23"/>
    <x v="0"/>
  </r>
  <r>
    <s v="SO0374"/>
    <s v="PS0029"/>
    <s v="ST0004"/>
    <d v="2021-01-22T00:00:00"/>
    <s v="Sulawesi, Maluku, North Maluku"/>
    <s v="CASH"/>
    <n v="45288740"/>
    <m/>
    <s v="Sales Region Sulawesi - Maluku Team"/>
    <s v="Corporate Negotiate/Patnership Contract"/>
    <x v="31"/>
    <x v="0"/>
  </r>
  <r>
    <s v="SO0375"/>
    <s v="PS0015"/>
    <s v="ST0004"/>
    <d v="2021-01-23T00:00:00"/>
    <s v="Sulawesi, Maluku, North Maluku"/>
    <s v="CASH"/>
    <n v="64783420"/>
    <m/>
    <s v="Sales Region Sulawesi - Maluku Team"/>
    <s v="Corporate Negotiate/Patnership Contract"/>
    <x v="36"/>
    <x v="0"/>
  </r>
  <r>
    <s v="SO0376"/>
    <s v="PS0035"/>
    <s v="ST0004"/>
    <d v="2021-01-23T00:00:00"/>
    <s v="Sulawesi, Maluku, North Maluku"/>
    <s v="CREDIT"/>
    <n v="340635520"/>
    <m/>
    <s v="Sales Region Sulawesi - Maluku Team"/>
    <s v="Corporate Negotiate/Patnership Contract"/>
    <x v="21"/>
    <x v="0"/>
  </r>
  <r>
    <s v="SO0377"/>
    <s v="PS0006"/>
    <s v="ST0003"/>
    <d v="2021-01-24T00:00:00"/>
    <s v="Sumatera &amp; Kalimantan"/>
    <s v="CASH"/>
    <n v="160512000"/>
    <m/>
    <s v="Sales Sumatera -Kalimantan Region Team"/>
    <s v="OnlineMarketing/Corporate Negotiate/Patnership Contract"/>
    <x v="35"/>
    <x v="0"/>
  </r>
  <r>
    <s v="SO0378"/>
    <s v="PS0017"/>
    <s v="ST0001"/>
    <d v="2021-01-27T00:00:00"/>
    <s v="Jakarta"/>
    <s v="CASH"/>
    <n v="18726500"/>
    <m/>
    <s v="Online Sales Team"/>
    <s v="OnlineMarketing"/>
    <x v="49"/>
    <x v="0"/>
  </r>
  <r>
    <s v="SO0379"/>
    <s v="PS0026"/>
    <s v="ST0004"/>
    <d v="2021-01-27T00:00:00"/>
    <s v="Sulawesi, Maluku, North Maluku"/>
    <s v="CASH"/>
    <n v="64936500"/>
    <m/>
    <s v="Sales Region Sulawesi - Maluku Team"/>
    <s v="Corporate Negotiate/Patnership Contract"/>
    <x v="47"/>
    <x v="0"/>
  </r>
  <r>
    <s v="SO0380"/>
    <s v="PS0031"/>
    <s v="ST0002"/>
    <d v="2021-01-27T00:00:00"/>
    <s v="Java"/>
    <s v="CASH"/>
    <n v="168115240"/>
    <m/>
    <s v="Sales Java Region Team"/>
    <s v="OnlineMarketing/Corporate Negotiate/Patnership Contract"/>
    <x v="42"/>
    <x v="0"/>
  </r>
  <r>
    <s v="SO0381"/>
    <s v="PS0026"/>
    <s v="ST0004"/>
    <d v="2021-01-28T00:00:00"/>
    <s v="Sulawesi, Maluku, North Maluku"/>
    <s v="CREDIT"/>
    <n v="580474400"/>
    <m/>
    <s v="Sales Region Sulawesi - Maluku Team"/>
    <s v="Corporate Negotiate/Patnership Contract"/>
    <x v="47"/>
    <x v="0"/>
  </r>
  <r>
    <s v="SO0382"/>
    <s v="PS0045"/>
    <s v="ST0005"/>
    <d v="2021-01-28T00:00:00"/>
    <s v="Bali, East &amp; West Nusa Tenggara"/>
    <s v="CASH"/>
    <n v="60787636"/>
    <m/>
    <s v="Sales Region Bali - Nusa Tenggara Team"/>
    <s v="Corporate Negotiate/Patnership Contract"/>
    <x v="5"/>
    <x v="0"/>
  </r>
  <r>
    <s v="SO0383"/>
    <s v="PS0039"/>
    <s v="ST0003"/>
    <d v="2021-01-30T00:00:00"/>
    <s v="Sumatera &amp; Kalimantan"/>
    <s v="CASH"/>
    <n v="80981360"/>
    <m/>
    <s v="Sales Sumatera -Kalimantan Region Team"/>
    <s v="OnlineMarketing/Corporate Negotiate/Patnership Contract"/>
    <x v="14"/>
    <x v="0"/>
  </r>
  <r>
    <s v="SO0384"/>
    <s v="PS0016"/>
    <s v="ST0003"/>
    <d v="2021-01-31T00:00:00"/>
    <s v="Sumatera &amp; Kalimantan"/>
    <s v="CREDIT"/>
    <n v="342486990"/>
    <m/>
    <s v="Sales Sumatera -Kalimantan Region Team"/>
    <s v="OnlineMarketing/Corporate Negotiate/Patnership Contract"/>
    <x v="48"/>
    <x v="0"/>
  </r>
  <r>
    <s v="SO0385"/>
    <s v="PS0005"/>
    <s v="ST0004"/>
    <d v="2021-02-01T00:00:00"/>
    <s v="Sulawesi, Maluku, North Maluku"/>
    <s v="CASH"/>
    <n v="918000"/>
    <m/>
    <s v="Sales Region Sulawesi - Maluku Team"/>
    <s v="Corporate Negotiate/Patnership Contract"/>
    <x v="46"/>
    <x v="1"/>
  </r>
  <r>
    <s v="SO0386"/>
    <s v="PS0043"/>
    <s v="ST0004"/>
    <d v="2021-02-02T00:00:00"/>
    <s v="Sulawesi, Maluku, North Maluku"/>
    <s v="CASH"/>
    <n v="231752710"/>
    <m/>
    <s v="Sales Region Sulawesi - Maluku Team"/>
    <s v="Corporate Negotiate/Patnership Contract"/>
    <x v="8"/>
    <x v="0"/>
  </r>
  <r>
    <s v="SO0387"/>
    <s v="PS0033"/>
    <s v="ST0005"/>
    <d v="2021-02-03T00:00:00"/>
    <s v="Bali, East &amp; West Nusa Tenggara"/>
    <s v="CREDIT"/>
    <n v="371539773"/>
    <m/>
    <s v="Sales Region Bali - Nusa Tenggara Team"/>
    <s v="Corporate Negotiate/Patnership Contract"/>
    <x v="27"/>
    <x v="0"/>
  </r>
  <r>
    <s v="SO0388"/>
    <s v="PS0011"/>
    <s v="ST0002"/>
    <d v="2021-02-04T00:00:00"/>
    <s v="Java"/>
    <s v="CASH"/>
    <n v="70678250"/>
    <m/>
    <s v="Sales Java Region Team"/>
    <s v="OnlineMarketing/Corporate Negotiate/Patnership Contract"/>
    <x v="45"/>
    <x v="0"/>
  </r>
  <r>
    <s v="SO0389"/>
    <s v="PS0036"/>
    <s v="ST0005"/>
    <d v="2021-02-04T00:00:00"/>
    <s v="Bali, East &amp; West Nusa Tenggara"/>
    <s v="CASH"/>
    <n v="170414160"/>
    <s v="The transaction agreement has undergone changes"/>
    <s v="Sales Region Bali - Nusa Tenggara Team"/>
    <s v="Corporate Negotiate/Patnership Contract"/>
    <x v="28"/>
    <x v="0"/>
  </r>
  <r>
    <s v="SO0390"/>
    <s v="PS0050"/>
    <s v="ST0004"/>
    <d v="2021-02-04T00:00:00"/>
    <s v="Sulawesi, Maluku, North Maluku"/>
    <s v="CREDIT"/>
    <n v="557271300"/>
    <s v="The transaction agreement has undergone changes"/>
    <s v="Sales Region Sulawesi - Maluku Team"/>
    <s v="Corporate Negotiate/Patnership Contract"/>
    <x v="9"/>
    <x v="0"/>
  </r>
  <r>
    <s v="SO0391"/>
    <s v="PS0030"/>
    <s v="ST0004"/>
    <d v="2021-02-04T00:00:00"/>
    <s v="Sulawesi, Maluku, North Maluku"/>
    <s v="CREDIT"/>
    <n v="1281327240"/>
    <s v="transaction as agreed with the vendor"/>
    <s v="Sales Region Sulawesi - Maluku Team"/>
    <s v="Corporate Negotiate/Patnership Contract"/>
    <x v="29"/>
    <x v="0"/>
  </r>
  <r>
    <s v="SO0392"/>
    <s v="PS0039"/>
    <s v="ST0003"/>
    <d v="2021-02-06T00:00:00"/>
    <s v="Sumatera &amp; Kalimantan"/>
    <s v="CREDIT"/>
    <n v="427491780"/>
    <m/>
    <s v="Sales Sumatera -Kalimantan Region Team"/>
    <s v="OnlineMarketing/Corporate Negotiate/Patnership Contract"/>
    <x v="14"/>
    <x v="0"/>
  </r>
  <r>
    <s v="SO0393"/>
    <s v="PS0030"/>
    <s v="ST0004"/>
    <d v="2021-02-07T00:00:00"/>
    <s v="Sulawesi, Maluku, North Maluku"/>
    <s v="CREDIT"/>
    <n v="708007640"/>
    <m/>
    <s v="Sales Region Sulawesi - Maluku Team"/>
    <s v="Corporate Negotiate/Patnership Contract"/>
    <x v="29"/>
    <x v="0"/>
  </r>
  <r>
    <s v="SO0394"/>
    <s v="PS0038"/>
    <s v="ST0004"/>
    <d v="2021-02-10T00:00:00"/>
    <s v="Sulawesi, Maluku, North Maluku"/>
    <s v="CREDIT"/>
    <n v="585726390"/>
    <m/>
    <s v="Sales Region Sulawesi - Maluku Team"/>
    <s v="Corporate Negotiate/Patnership Contract"/>
    <x v="34"/>
    <x v="0"/>
  </r>
  <r>
    <s v="SO0395"/>
    <s v="PS0033"/>
    <s v="ST0005"/>
    <d v="2021-02-10T00:00:00"/>
    <s v="Bali, East &amp; West Nusa Tenggara"/>
    <s v="CASH"/>
    <n v="114121450"/>
    <m/>
    <s v="Sales Region Bali - Nusa Tenggara Team"/>
    <s v="Corporate Negotiate/Patnership Contract"/>
    <x v="27"/>
    <x v="0"/>
  </r>
  <r>
    <s v="SO0396"/>
    <s v="PS0025"/>
    <s v="ST0003"/>
    <d v="2021-02-11T00:00:00"/>
    <s v="Sumatera &amp; Kalimantan"/>
    <s v="CREDIT"/>
    <n v="463175280"/>
    <m/>
    <s v="Sales Sumatera -Kalimantan Region Team"/>
    <s v="OnlineMarketing/Corporate Negotiate/Patnership Contract"/>
    <x v="41"/>
    <x v="0"/>
  </r>
  <r>
    <s v="SO0397"/>
    <s v="PS0016"/>
    <s v="ST0003"/>
    <d v="2021-02-12T00:00:00"/>
    <s v="Sumatera &amp; Kalimantan"/>
    <s v="CASH"/>
    <n v="210861000"/>
    <m/>
    <s v="Sales Sumatera -Kalimantan Region Team"/>
    <s v="OnlineMarketing/Corporate Negotiate/Patnership Contract"/>
    <x v="48"/>
    <x v="0"/>
  </r>
  <r>
    <s v="SO0398"/>
    <s v="PS0035"/>
    <s v="ST0004"/>
    <d v="2021-02-12T00:00:00"/>
    <s v="Sulawesi, Maluku, North Maluku"/>
    <s v="CASH"/>
    <n v="163028860"/>
    <m/>
    <s v="Sales Region Sulawesi - Maluku Team"/>
    <s v="Corporate Negotiate/Patnership Contract"/>
    <x v="21"/>
    <x v="0"/>
  </r>
  <r>
    <s v="SO0399"/>
    <s v="PS0045"/>
    <s v="ST0005"/>
    <d v="2021-02-12T00:00:00"/>
    <s v="Bali, East &amp; West Nusa Tenggara"/>
    <s v="CASH"/>
    <n v="235085970"/>
    <m/>
    <s v="Sales Region Bali - Nusa Tenggara Team"/>
    <s v="Corporate Negotiate/Patnership Contract"/>
    <x v="5"/>
    <x v="0"/>
  </r>
  <r>
    <s v="SO0400"/>
    <s v="PS0004"/>
    <s v="ST0001"/>
    <d v="2021-02-13T00:00:00"/>
    <s v="Jakarta"/>
    <s v="CASH"/>
    <n v="217839910"/>
    <s v="The product is unavailable from the vendor or there has been a product replacement"/>
    <s v="Online Sales Team"/>
    <s v="OnlineMarketing"/>
    <x v="37"/>
    <x v="0"/>
  </r>
  <r>
    <s v="SO0401"/>
    <s v="PS0015"/>
    <s v="ST0004"/>
    <d v="2021-02-15T00:00:00"/>
    <s v="Sulawesi, Maluku, North Maluku"/>
    <s v="CASH"/>
    <n v="61318900"/>
    <m/>
    <s v="Sales Region Sulawesi - Maluku Team"/>
    <s v="Corporate Negotiate/Patnership Contract"/>
    <x v="36"/>
    <x v="0"/>
  </r>
  <r>
    <s v="SO0402"/>
    <s v="PS0018"/>
    <s v="ST0002"/>
    <d v="2021-02-16T00:00:00"/>
    <s v="Java"/>
    <s v="CASH"/>
    <n v="35954650"/>
    <m/>
    <s v="Sales Java Region Team"/>
    <s v="OnlineMarketing/Corporate Negotiate/Patnership Contract"/>
    <x v="17"/>
    <x v="1"/>
  </r>
  <r>
    <s v="SO0403"/>
    <s v="PS0016"/>
    <s v="ST0003"/>
    <d v="2021-02-16T00:00:00"/>
    <s v="Sumatera &amp; Kalimantan"/>
    <s v="CREDIT"/>
    <n v="423820090"/>
    <m/>
    <s v="Sales Sumatera -Kalimantan Region Team"/>
    <s v="OnlineMarketing/Corporate Negotiate/Patnership Contract"/>
    <x v="48"/>
    <x v="0"/>
  </r>
  <r>
    <s v="SO0404"/>
    <s v="PS0032"/>
    <s v="ST0004"/>
    <d v="2021-02-16T00:00:00"/>
    <s v="Sulawesi, Maluku, North Maluku"/>
    <s v="CREDIT"/>
    <n v="320629620"/>
    <m/>
    <s v="Sales Region Sulawesi - Maluku Team"/>
    <s v="Corporate Negotiate/Patnership Contract"/>
    <x v="10"/>
    <x v="0"/>
  </r>
  <r>
    <s v="SO0405"/>
    <s v="PS0015"/>
    <s v="ST0004"/>
    <d v="2021-02-17T00:00:00"/>
    <s v="Sulawesi, Maluku, North Maluku"/>
    <s v="CASH"/>
    <n v="155801100"/>
    <m/>
    <s v="Sales Region Sulawesi - Maluku Team"/>
    <s v="Corporate Negotiate/Patnership Contract"/>
    <x v="36"/>
    <x v="0"/>
  </r>
  <r>
    <s v="SO0406"/>
    <s v="PS0041"/>
    <s v="ST0001"/>
    <d v="2021-02-18T00:00:00"/>
    <s v="Jakarta"/>
    <s v="CREDIT"/>
    <n v="1136080590"/>
    <s v="transaction as agreed with the vendor"/>
    <s v="Online Sales Team"/>
    <s v="OnlineMarketing"/>
    <x v="40"/>
    <x v="0"/>
  </r>
  <r>
    <s v="SO0407"/>
    <s v="PS0006"/>
    <s v="ST0003"/>
    <d v="2021-02-18T00:00:00"/>
    <s v="Sumatera &amp; Kalimantan"/>
    <s v="CASH"/>
    <n v="205659580"/>
    <m/>
    <s v="Sales Sumatera -Kalimantan Region Team"/>
    <s v="OnlineMarketing/Corporate Negotiate/Patnership Contract"/>
    <x v="35"/>
    <x v="0"/>
  </r>
  <r>
    <s v="SO0408"/>
    <s v="PS0026"/>
    <s v="ST0004"/>
    <d v="2021-02-20T00:00:00"/>
    <s v="Sulawesi, Maluku, North Maluku"/>
    <s v="CASH"/>
    <n v="41297860"/>
    <s v="The transaction agreement has undergone changes"/>
    <s v="Sales Region Sulawesi - Maluku Team"/>
    <s v="Corporate Negotiate/Patnership Contract"/>
    <x v="47"/>
    <x v="0"/>
  </r>
  <r>
    <s v="SO0409"/>
    <s v="PS0041"/>
    <s v="ST0001"/>
    <d v="2021-02-21T00:00:00"/>
    <s v="Jakarta"/>
    <s v="CASH"/>
    <n v="24031000"/>
    <m/>
    <s v="Online Sales Team"/>
    <s v="OnlineMarketing"/>
    <x v="40"/>
    <x v="0"/>
  </r>
  <r>
    <s v="SO0410"/>
    <s v="PS0022"/>
    <s v="ST0004"/>
    <d v="2021-02-21T00:00:00"/>
    <s v="Sulawesi, Maluku, North Maluku"/>
    <s v="CREDIT"/>
    <n v="748380810"/>
    <s v="transaction as agreed with the vendor"/>
    <s v="Sales Region Sulawesi - Maluku Team"/>
    <s v="Corporate Negotiate/Patnership Contract"/>
    <x v="23"/>
    <x v="0"/>
  </r>
  <r>
    <s v="SO0411"/>
    <s v="PS0030"/>
    <s v="ST0004"/>
    <d v="2021-02-21T00:00:00"/>
    <s v="Sulawesi, Maluku, North Maluku"/>
    <s v="CASH"/>
    <n v="81765000"/>
    <s v="Partner Store canceled the order"/>
    <s v="Sales Region Sulawesi - Maluku Team"/>
    <s v="Corporate Negotiate/Patnership Contract"/>
    <x v="29"/>
    <x v="0"/>
  </r>
  <r>
    <s v="SO0412"/>
    <s v="PS0035"/>
    <s v="ST0004"/>
    <d v="2021-02-22T00:00:00"/>
    <s v="Sulawesi, Maluku, North Maluku"/>
    <s v="CASH"/>
    <n v="237082300"/>
    <m/>
    <s v="Sales Region Sulawesi - Maluku Team"/>
    <s v="Corporate Negotiate/Patnership Contract"/>
    <x v="21"/>
    <x v="0"/>
  </r>
  <r>
    <s v="SO0413"/>
    <s v="PS0032"/>
    <s v="ST0004"/>
    <d v="2021-02-23T00:00:00"/>
    <s v="Sulawesi, Maluku, North Maluku"/>
    <s v="CREDIT"/>
    <n v="343106270"/>
    <m/>
    <s v="Sales Region Sulawesi - Maluku Team"/>
    <s v="Corporate Negotiate/Patnership Contract"/>
    <x v="10"/>
    <x v="0"/>
  </r>
  <r>
    <s v="SO0414"/>
    <s v="PS0029"/>
    <s v="ST0004"/>
    <d v="2021-02-24T00:00:00"/>
    <s v="Sulawesi, Maluku, North Maluku"/>
    <s v="CASH"/>
    <n v="248503180.00000003"/>
    <m/>
    <s v="Sales Region Sulawesi - Maluku Team"/>
    <s v="Corporate Negotiate/Patnership Contract"/>
    <x v="31"/>
    <x v="0"/>
  </r>
  <r>
    <s v="SO0415"/>
    <s v="PS0041"/>
    <s v="ST0001"/>
    <d v="2021-02-25T00:00:00"/>
    <s v="Jakarta"/>
    <s v="CREDIT"/>
    <n v="796416552"/>
    <m/>
    <s v="Online Sales Team"/>
    <s v="OnlineMarketing"/>
    <x v="40"/>
    <x v="0"/>
  </r>
  <r>
    <s v="SO0416"/>
    <s v="PS0044"/>
    <s v="ST0004"/>
    <d v="2021-02-27T00:00:00"/>
    <s v="Sulawesi, Maluku, North Maluku"/>
    <s v="CASH"/>
    <n v="141857450"/>
    <s v="The product is unavailable from the vendor or there has been a product replacement"/>
    <s v="Sales Region Sulawesi - Maluku Team"/>
    <s v="Corporate Negotiate/Patnership Contract"/>
    <x v="33"/>
    <x v="0"/>
  </r>
  <r>
    <s v="SO0417"/>
    <s v="PS0014"/>
    <s v="ST0003"/>
    <d v="2021-03-01T00:00:00"/>
    <s v="Sumatera &amp; Kalimantan"/>
    <s v="CREDIT"/>
    <n v="530749580"/>
    <m/>
    <s v="Sales Sumatera -Kalimantan Region Team"/>
    <s v="OnlineMarketing/Corporate Negotiate/Patnership Contract"/>
    <x v="11"/>
    <x v="1"/>
  </r>
  <r>
    <s v="SO0418"/>
    <s v="PS0043"/>
    <s v="ST0004"/>
    <d v="2021-03-02T00:00:00"/>
    <s v="Sulawesi, Maluku, North Maluku"/>
    <s v="CASH"/>
    <n v="6816744"/>
    <m/>
    <s v="Sales Region Sulawesi - Maluku Team"/>
    <s v="Corporate Negotiate/Patnership Contract"/>
    <x v="8"/>
    <x v="0"/>
  </r>
  <r>
    <s v="SO0419"/>
    <s v="PS0043"/>
    <s v="ST0004"/>
    <d v="2021-03-02T00:00:00"/>
    <s v="Sulawesi, Maluku, North Maluku"/>
    <s v="CREDIT"/>
    <n v="414463470"/>
    <m/>
    <s v="Sales Region Sulawesi - Maluku Team"/>
    <s v="Corporate Negotiate/Patnership Contract"/>
    <x v="8"/>
    <x v="0"/>
  </r>
  <r>
    <s v="SO0420"/>
    <s v="PS0036"/>
    <s v="ST0005"/>
    <d v="2021-03-02T00:00:00"/>
    <s v="Bali, East &amp; West Nusa Tenggara"/>
    <s v="CASH"/>
    <n v="229673020"/>
    <m/>
    <s v="Sales Region Bali - Nusa Tenggara Team"/>
    <s v="Corporate Negotiate/Patnership Contract"/>
    <x v="28"/>
    <x v="0"/>
  </r>
  <r>
    <s v="SO0421"/>
    <s v="PS0034"/>
    <s v="ST0001"/>
    <d v="2021-03-04T00:00:00"/>
    <s v="Jakarta"/>
    <s v="CASH"/>
    <n v="77104190"/>
    <s v="The transaction agreement has undergone changes"/>
    <s v="Online Sales Team"/>
    <s v="OnlineMarketing"/>
    <x v="18"/>
    <x v="0"/>
  </r>
  <r>
    <s v="SO0422"/>
    <s v="PS0035"/>
    <s v="ST0004"/>
    <d v="2021-03-04T00:00:00"/>
    <s v="Sulawesi, Maluku, North Maluku"/>
    <s v="CREDIT"/>
    <n v="587307480"/>
    <m/>
    <s v="Sales Region Sulawesi - Maluku Team"/>
    <s v="Corporate Negotiate/Patnership Contract"/>
    <x v="21"/>
    <x v="0"/>
  </r>
  <r>
    <s v="SO0423"/>
    <s v="PS0046"/>
    <s v="ST0003"/>
    <d v="2021-03-05T00:00:00"/>
    <s v="Sumatera &amp; Kalimantan"/>
    <s v="CASH"/>
    <n v="100247630"/>
    <m/>
    <s v="Sales Sumatera -Kalimantan Region Team"/>
    <s v="OnlineMarketing/Corporate Negotiate/Patnership Contract"/>
    <x v="1"/>
    <x v="0"/>
  </r>
  <r>
    <s v="SO0424"/>
    <s v="PS0048"/>
    <s v="ST0003"/>
    <d v="2021-03-05T00:00:00"/>
    <s v="Sumatera &amp; Kalimantan"/>
    <s v="CREDIT"/>
    <n v="292680760"/>
    <m/>
    <s v="Sales Sumatera -Kalimantan Region Team"/>
    <s v="OnlineMarketing/Corporate Negotiate/Patnership Contract"/>
    <x v="3"/>
    <x v="0"/>
  </r>
  <r>
    <s v="SO0425"/>
    <s v="PS0015"/>
    <s v="ST0004"/>
    <d v="2021-03-06T00:00:00"/>
    <s v="Sulawesi, Maluku, North Maluku"/>
    <s v="CASH"/>
    <n v="101104300"/>
    <m/>
    <s v="Sales Region Sulawesi - Maluku Team"/>
    <s v="Corporate Negotiate/Patnership Contract"/>
    <x v="36"/>
    <x v="0"/>
  </r>
  <r>
    <s v="SO0426"/>
    <s v="PS0002"/>
    <s v="ST0002"/>
    <d v="2021-03-06T00:00:00"/>
    <s v="Java"/>
    <s v="CREDIT"/>
    <n v="363691080"/>
    <m/>
    <s v="Sales Java Region Team"/>
    <s v="OnlineMarketing/Corporate Negotiate/Patnership Contract"/>
    <x v="32"/>
    <x v="0"/>
  </r>
  <r>
    <s v="SO0427"/>
    <s v="PS0001"/>
    <s v="ST0005"/>
    <d v="2021-03-07T00:00:00"/>
    <s v="Bali, East &amp; West Nusa Tenggara"/>
    <s v="CREDIT"/>
    <n v="273834110"/>
    <m/>
    <s v="Sales Region Bali - Nusa Tenggara Team"/>
    <s v="Corporate Negotiate/Patnership Contract"/>
    <x v="26"/>
    <x v="1"/>
  </r>
  <r>
    <s v="SO0428"/>
    <s v="PS0014"/>
    <s v="ST0003"/>
    <d v="2021-03-08T00:00:00"/>
    <s v="Sumatera &amp; Kalimantan"/>
    <s v="CREDIT"/>
    <n v="782139400"/>
    <m/>
    <s v="Sales Sumatera -Kalimantan Region Team"/>
    <s v="OnlineMarketing/Corporate Negotiate/Patnership Contract"/>
    <x v="11"/>
    <x v="1"/>
  </r>
  <r>
    <s v="SO0429"/>
    <s v="PS0021"/>
    <s v="ST0001"/>
    <d v="2021-03-09T00:00:00"/>
    <s v="Jakarta"/>
    <s v="CREDIT"/>
    <n v="319178900"/>
    <m/>
    <s v="Online Sales Team"/>
    <s v="OnlineMarketing"/>
    <x v="19"/>
    <x v="0"/>
  </r>
  <r>
    <s v="SO0430"/>
    <s v="PS0035"/>
    <s v="ST0004"/>
    <d v="2021-03-13T00:00:00"/>
    <s v="Sulawesi, Maluku, North Maluku"/>
    <s v="CREDIT"/>
    <n v="303946900"/>
    <m/>
    <s v="Sales Region Sulawesi - Maluku Team"/>
    <s v="Corporate Negotiate/Patnership Contract"/>
    <x v="21"/>
    <x v="0"/>
  </r>
  <r>
    <s v="SO0431"/>
    <s v="PS0042"/>
    <s v="ST0002"/>
    <d v="2021-03-15T00:00:00"/>
    <s v="Java"/>
    <s v="CASH"/>
    <n v="213303440"/>
    <m/>
    <s v="Sales Java Region Team"/>
    <s v="OnlineMarketing/Corporate Negotiate/Patnership Contract"/>
    <x v="43"/>
    <x v="0"/>
  </r>
  <r>
    <s v="SO0432"/>
    <s v="PS0009"/>
    <s v="ST0003"/>
    <d v="2021-03-15T00:00:00"/>
    <s v="Sumatera &amp; Kalimantan"/>
    <s v="CREDIT"/>
    <n v="264019500.00000003"/>
    <m/>
    <s v="Sales Sumatera -Kalimantan Region Team"/>
    <s v="OnlineMarketing/Corporate Negotiate/Patnership Contract"/>
    <x v="44"/>
    <x v="1"/>
  </r>
  <r>
    <s v="SO0433"/>
    <s v="PS0019"/>
    <s v="ST0005"/>
    <d v="2021-03-15T00:00:00"/>
    <s v="Bali, East &amp; West Nusa Tenggara"/>
    <s v="CASH"/>
    <n v="233172490"/>
    <m/>
    <s v="Sales Region Bali - Nusa Tenggara Team"/>
    <s v="Corporate Negotiate/Patnership Contract"/>
    <x v="16"/>
    <x v="0"/>
  </r>
  <r>
    <s v="SO0434"/>
    <s v="PS0039"/>
    <s v="ST0003"/>
    <d v="2021-03-16T00:00:00"/>
    <s v="Sumatera &amp; Kalimantan"/>
    <s v="CREDIT"/>
    <n v="766658936"/>
    <m/>
    <s v="Sales Sumatera -Kalimantan Region Team"/>
    <s v="OnlineMarketing/Corporate Negotiate/Patnership Contract"/>
    <x v="14"/>
    <x v="0"/>
  </r>
  <r>
    <s v="SO0435"/>
    <s v="PS0028"/>
    <s v="ST0005"/>
    <d v="2021-03-18T00:00:00"/>
    <s v="Bali, East &amp; West Nusa Tenggara"/>
    <s v="CREDIT"/>
    <n v="754147200"/>
    <m/>
    <s v="Sales Region Bali - Nusa Tenggara Team"/>
    <s v="Corporate Negotiate/Patnership Contract"/>
    <x v="22"/>
    <x v="0"/>
  </r>
  <r>
    <s v="SO0436"/>
    <s v="PS0019"/>
    <s v="ST0005"/>
    <d v="2021-03-19T00:00:00"/>
    <s v="Bali, East &amp; West Nusa Tenggara"/>
    <s v="CASH"/>
    <n v="211006500"/>
    <m/>
    <s v="Sales Region Bali - Nusa Tenggara Team"/>
    <s v="Corporate Negotiate/Patnership Contract"/>
    <x v="16"/>
    <x v="0"/>
  </r>
  <r>
    <s v="SO0437"/>
    <s v="PS0032"/>
    <s v="ST0004"/>
    <d v="2021-03-19T00:00:00"/>
    <s v="Sulawesi, Maluku, North Maluku"/>
    <s v="CREDIT"/>
    <n v="573807690"/>
    <m/>
    <s v="Sales Region Sulawesi - Maluku Team"/>
    <s v="Corporate Negotiate/Patnership Contract"/>
    <x v="10"/>
    <x v="0"/>
  </r>
  <r>
    <s v="SO0438"/>
    <s v="PS0039"/>
    <s v="ST0003"/>
    <d v="2021-03-19T00:00:00"/>
    <s v="Sumatera &amp; Kalimantan"/>
    <s v="CASH"/>
    <n v="61688120"/>
    <m/>
    <s v="Sales Sumatera -Kalimantan Region Team"/>
    <s v="OnlineMarketing/Corporate Negotiate/Patnership Contract"/>
    <x v="14"/>
    <x v="0"/>
  </r>
  <r>
    <s v="SO0439"/>
    <s v="PS0017"/>
    <s v="ST0001"/>
    <d v="2021-03-21T00:00:00"/>
    <s v="Jakarta"/>
    <s v="CASH"/>
    <n v="68003950"/>
    <m/>
    <s v="Online Sales Team"/>
    <s v="OnlineMarketing"/>
    <x v="49"/>
    <x v="0"/>
  </r>
  <r>
    <s v="SO0440"/>
    <s v="PS0024"/>
    <s v="ST0001"/>
    <d v="2021-03-21T00:00:00"/>
    <s v="Jakarta"/>
    <s v="CREDIT"/>
    <n v="466809400"/>
    <m/>
    <s v="Online Sales Team"/>
    <s v="OnlineMarketing"/>
    <x v="2"/>
    <x v="0"/>
  </r>
  <r>
    <s v="SO0441"/>
    <s v="PS0029"/>
    <s v="ST0004"/>
    <d v="2021-03-22T00:00:00"/>
    <s v="Sulawesi, Maluku, North Maluku"/>
    <s v="CREDIT"/>
    <n v="293208330"/>
    <m/>
    <s v="Sales Region Sulawesi - Maluku Team"/>
    <s v="Corporate Negotiate/Patnership Contract"/>
    <x v="31"/>
    <x v="0"/>
  </r>
  <r>
    <s v="SO0442"/>
    <s v="PS0021"/>
    <s v="ST0001"/>
    <d v="2021-03-23T00:00:00"/>
    <s v="Jakarta"/>
    <s v="CREDIT"/>
    <n v="348365640"/>
    <m/>
    <s v="Online Sales Team"/>
    <s v="OnlineMarketing"/>
    <x v="19"/>
    <x v="0"/>
  </r>
  <r>
    <s v="SO0443"/>
    <s v="PS0032"/>
    <s v="ST0004"/>
    <d v="2021-03-24T00:00:00"/>
    <s v="Sulawesi, Maluku, North Maluku"/>
    <s v="CREDIT"/>
    <n v="346992660"/>
    <m/>
    <s v="Sales Region Sulawesi - Maluku Team"/>
    <s v="Corporate Negotiate/Patnership Contract"/>
    <x v="10"/>
    <x v="0"/>
  </r>
  <r>
    <s v="SO0444"/>
    <s v="PS0011"/>
    <s v="ST0002"/>
    <d v="2021-03-24T00:00:00"/>
    <s v="Java"/>
    <s v="CASH"/>
    <n v="223257690"/>
    <m/>
    <s v="Sales Java Region Team"/>
    <s v="OnlineMarketing/Corporate Negotiate/Patnership Contract"/>
    <x v="45"/>
    <x v="0"/>
  </r>
  <r>
    <s v="SO0445"/>
    <s v="PS0032"/>
    <s v="ST0004"/>
    <d v="2021-03-26T00:00:00"/>
    <s v="Sulawesi, Maluku, North Maluku"/>
    <s v="CASH"/>
    <n v="222871220"/>
    <m/>
    <s v="Sales Region Sulawesi - Maluku Team"/>
    <s v="Corporate Negotiate/Patnership Contract"/>
    <x v="10"/>
    <x v="0"/>
  </r>
  <r>
    <s v="SO0446"/>
    <s v="PS0028"/>
    <s v="ST0005"/>
    <d v="2021-03-26T00:00:00"/>
    <s v="Bali, East &amp; West Nusa Tenggara"/>
    <s v="CREDIT"/>
    <n v="327200160"/>
    <m/>
    <s v="Sales Region Bali - Nusa Tenggara Team"/>
    <s v="Corporate Negotiate/Patnership Contract"/>
    <x v="22"/>
    <x v="0"/>
  </r>
  <r>
    <s v="SO0447"/>
    <s v="PS0020"/>
    <s v="ST0004"/>
    <d v="2021-03-28T00:00:00"/>
    <s v="Sulawesi, Maluku, North Maluku"/>
    <s v="CASH"/>
    <n v="14790600"/>
    <m/>
    <s v="Sales Region Sulawesi - Maluku Team"/>
    <s v="Corporate Negotiate/Patnership Contract"/>
    <x v="15"/>
    <x v="0"/>
  </r>
  <r>
    <s v="SO0448"/>
    <s v="PS0031"/>
    <s v="ST0002"/>
    <d v="2021-03-30T00:00:00"/>
    <s v="Java"/>
    <s v="CREDIT"/>
    <n v="405716500"/>
    <s v="Partner Store canceled the order"/>
    <s v="Sales Java Region Team"/>
    <s v="OnlineMarketing/Corporate Negotiate/Patnership Contract"/>
    <x v="42"/>
    <x v="0"/>
  </r>
  <r>
    <s v="SO0449"/>
    <s v="PS0025"/>
    <s v="ST0003"/>
    <d v="2021-03-30T00:00:00"/>
    <s v="Sumatera &amp; Kalimantan"/>
    <s v="CASH"/>
    <n v="5582772"/>
    <m/>
    <s v="Sales Sumatera -Kalimantan Region Team"/>
    <s v="OnlineMarketing/Corporate Negotiate/Patnership Contract"/>
    <x v="41"/>
    <x v="0"/>
  </r>
  <r>
    <s v="SO0450"/>
    <s v="PS0040"/>
    <s v="ST0003"/>
    <d v="2021-03-30T00:00:00"/>
    <s v="Sumatera &amp; Kalimantan"/>
    <s v="CREDIT"/>
    <n v="347534900"/>
    <m/>
    <s v="Sales Sumatera -Kalimantan Region Team"/>
    <s v="OnlineMarketing/Corporate Negotiate/Patnership Contract"/>
    <x v="0"/>
    <x v="0"/>
  </r>
  <r>
    <s v="SO0451"/>
    <s v="PS0028"/>
    <s v="ST0005"/>
    <d v="2021-04-05T00:00:00"/>
    <s v="Bali, East &amp; West Nusa Tenggara"/>
    <s v="CASH"/>
    <n v="114624360"/>
    <s v="Partner Store canceled the order"/>
    <s v="Sales Region Bali - Nusa Tenggara Team"/>
    <s v="Corporate Negotiate/Patnership Contract"/>
    <x v="22"/>
    <x v="0"/>
  </r>
  <r>
    <s v="SO0452"/>
    <s v="PS0030"/>
    <s v="ST0004"/>
    <d v="2021-04-06T00:00:00"/>
    <s v="Sulawesi, Maluku, North Maluku"/>
    <s v="CREDIT"/>
    <n v="269597410"/>
    <s v="Partner Store canceled the order"/>
    <s v="Sales Region Sulawesi - Maluku Team"/>
    <s v="Corporate Negotiate/Patnership Contract"/>
    <x v="29"/>
    <x v="0"/>
  </r>
  <r>
    <s v="SO0453"/>
    <s v="PS0040"/>
    <s v="ST0003"/>
    <d v="2021-04-08T00:00:00"/>
    <s v="Sumatera &amp; Kalimantan"/>
    <s v="CASH"/>
    <n v="141634360"/>
    <m/>
    <s v="Sales Sumatera -Kalimantan Region Team"/>
    <s v="OnlineMarketing/Corporate Negotiate/Patnership Contract"/>
    <x v="0"/>
    <x v="0"/>
  </r>
  <r>
    <s v="SO0454"/>
    <s v="PS0040"/>
    <s v="ST0003"/>
    <d v="2021-04-10T00:00:00"/>
    <s v="Sumatera &amp; Kalimantan"/>
    <s v="CASH"/>
    <n v="33666630"/>
    <m/>
    <s v="Sales Sumatera -Kalimantan Region Team"/>
    <s v="OnlineMarketing/Corporate Negotiate/Patnership Contract"/>
    <x v="0"/>
    <x v="0"/>
  </r>
  <r>
    <s v="SO0455"/>
    <s v="PS0027"/>
    <s v="ST0004"/>
    <d v="2021-04-12T00:00:00"/>
    <s v="Sulawesi, Maluku, North Maluku"/>
    <s v="CASH"/>
    <n v="149093180"/>
    <m/>
    <s v="Sales Region Sulawesi - Maluku Team"/>
    <s v="Corporate Negotiate/Patnership Contract"/>
    <x v="39"/>
    <x v="0"/>
  </r>
  <r>
    <s v="SO0456"/>
    <s v="PS0004"/>
    <s v="ST0001"/>
    <d v="2021-04-14T00:00:00"/>
    <s v="Jakarta"/>
    <s v="CREDIT"/>
    <n v="902232180"/>
    <m/>
    <s v="Online Sales Team"/>
    <s v="OnlineMarketing"/>
    <x v="37"/>
    <x v="0"/>
  </r>
  <r>
    <s v="SO0457"/>
    <s v="PS0010"/>
    <s v="ST0001"/>
    <d v="2021-04-14T00:00:00"/>
    <s v="Jakarta"/>
    <s v="CREDIT"/>
    <n v="457137630"/>
    <m/>
    <s v="Online Sales Team"/>
    <s v="OnlineMarketing"/>
    <x v="25"/>
    <x v="0"/>
  </r>
  <r>
    <s v="SO0458"/>
    <s v="PS0021"/>
    <s v="ST0001"/>
    <d v="2021-04-15T00:00:00"/>
    <s v="Jakarta"/>
    <s v="CASH"/>
    <n v="31238460"/>
    <s v="The product is unavailable from the vendor or there has been a product replacement"/>
    <s v="Online Sales Team"/>
    <s v="OnlineMarketing"/>
    <x v="19"/>
    <x v="0"/>
  </r>
  <r>
    <s v="SO0459"/>
    <s v="PS0043"/>
    <s v="ST0004"/>
    <d v="2021-04-15T00:00:00"/>
    <s v="Sulawesi, Maluku, North Maluku"/>
    <s v="CASH"/>
    <n v="94733380"/>
    <m/>
    <s v="Sales Region Sulawesi - Maluku Team"/>
    <s v="Corporate Negotiate/Patnership Contract"/>
    <x v="8"/>
    <x v="0"/>
  </r>
  <r>
    <s v="SO0460"/>
    <s v="PS0029"/>
    <s v="ST0004"/>
    <d v="2021-04-15T00:00:00"/>
    <s v="Sulawesi, Maluku, North Maluku"/>
    <s v="CREDIT"/>
    <n v="793863360"/>
    <m/>
    <s v="Sales Region Sulawesi - Maluku Team"/>
    <s v="Corporate Negotiate/Patnership Contract"/>
    <x v="31"/>
    <x v="0"/>
  </r>
  <r>
    <s v="SO0461"/>
    <s v="PS0025"/>
    <s v="ST0003"/>
    <d v="2021-04-17T00:00:00"/>
    <s v="Sumatera &amp; Kalimantan"/>
    <s v="CREDIT"/>
    <n v="321893040"/>
    <m/>
    <s v="Sales Sumatera -Kalimantan Region Team"/>
    <s v="OnlineMarketing/Corporate Negotiate/Patnership Contract"/>
    <x v="41"/>
    <x v="0"/>
  </r>
  <r>
    <s v="SO0462"/>
    <s v="PS0021"/>
    <s v="ST0001"/>
    <d v="2021-04-19T00:00:00"/>
    <s v="Jakarta"/>
    <s v="CREDIT"/>
    <n v="453120443"/>
    <s v="Partner Store canceled the order"/>
    <s v="Online Sales Team"/>
    <s v="OnlineMarketing"/>
    <x v="19"/>
    <x v="0"/>
  </r>
  <r>
    <s v="SO0463"/>
    <s v="PS0027"/>
    <s v="ST0004"/>
    <d v="2021-04-20T00:00:00"/>
    <s v="Sulawesi, Maluku, North Maluku"/>
    <s v="CASH"/>
    <n v="49501800"/>
    <s v="Partner Store canceled the order"/>
    <s v="Sales Region Sulawesi - Maluku Team"/>
    <s v="Corporate Negotiate/Patnership Contract"/>
    <x v="39"/>
    <x v="0"/>
  </r>
  <r>
    <s v="SO0464"/>
    <s v="PS0015"/>
    <s v="ST0004"/>
    <d v="2021-04-23T00:00:00"/>
    <s v="Sulawesi, Maluku, North Maluku"/>
    <s v="CREDIT"/>
    <n v="329151070"/>
    <s v="The transaction agreement has undergone changes"/>
    <s v="Sales Region Sulawesi - Maluku Team"/>
    <s v="Corporate Negotiate/Patnership Contract"/>
    <x v="36"/>
    <x v="0"/>
  </r>
  <r>
    <s v="SO0465"/>
    <s v="PS0004"/>
    <s v="ST0001"/>
    <d v="2021-04-25T00:00:00"/>
    <s v="Jakarta"/>
    <s v="CASH"/>
    <n v="39656480"/>
    <m/>
    <s v="Online Sales Team"/>
    <s v="OnlineMarketing"/>
    <x v="37"/>
    <x v="0"/>
  </r>
  <r>
    <s v="SO0466"/>
    <s v="PS0011"/>
    <s v="ST0002"/>
    <d v="2021-04-26T00:00:00"/>
    <s v="Java"/>
    <s v="CASH"/>
    <n v="7160790"/>
    <m/>
    <s v="Sales Java Region Team"/>
    <s v="OnlineMarketing/Corporate Negotiate/Patnership Contract"/>
    <x v="45"/>
    <x v="0"/>
  </r>
  <r>
    <s v="SO0467"/>
    <s v="PS0025"/>
    <s v="ST0003"/>
    <d v="2021-04-26T00:00:00"/>
    <s v="Sumatera &amp; Kalimantan"/>
    <s v="CASH"/>
    <n v="187672500"/>
    <m/>
    <s v="Sales Sumatera -Kalimantan Region Team"/>
    <s v="OnlineMarketing/Corporate Negotiate/Patnership Contract"/>
    <x v="41"/>
    <x v="0"/>
  </r>
  <r>
    <s v="SO0468"/>
    <s v="PS0030"/>
    <s v="ST0004"/>
    <d v="2021-04-27T00:00:00"/>
    <s v="Sulawesi, Maluku, North Maluku"/>
    <s v="CREDIT"/>
    <n v="622623064"/>
    <m/>
    <s v="Sales Region Sulawesi - Maluku Team"/>
    <s v="Corporate Negotiate/Patnership Contract"/>
    <x v="29"/>
    <x v="0"/>
  </r>
  <r>
    <s v="SO0469"/>
    <s v="PS0032"/>
    <s v="ST0004"/>
    <d v="2021-04-30T00:00:00"/>
    <s v="Sulawesi, Maluku, North Maluku"/>
    <s v="CREDIT"/>
    <n v="703134740"/>
    <m/>
    <s v="Sales Region Sulawesi - Maluku Team"/>
    <s v="Corporate Negotiate/Patnership Contract"/>
    <x v="10"/>
    <x v="0"/>
  </r>
  <r>
    <s v="SO0470"/>
    <s v="PS0026"/>
    <s v="ST0004"/>
    <d v="2021-04-30T00:00:00"/>
    <s v="Sulawesi, Maluku, North Maluku"/>
    <s v="CASH"/>
    <n v="180120000"/>
    <m/>
    <s v="Sales Region Sulawesi - Maluku Team"/>
    <s v="Corporate Negotiate/Patnership Contract"/>
    <x v="47"/>
    <x v="0"/>
  </r>
  <r>
    <s v="SO0471"/>
    <s v="PS0017"/>
    <s v="ST0001"/>
    <d v="2021-04-30T00:00:00"/>
    <s v="Jakarta"/>
    <s v="CASH"/>
    <n v="27215500"/>
    <m/>
    <s v="Online Sales Team"/>
    <s v="OnlineMarketing"/>
    <x v="49"/>
    <x v="0"/>
  </r>
  <r>
    <s v="SO0472"/>
    <s v="PS0025"/>
    <s v="ST0003"/>
    <d v="2021-05-01T00:00:00"/>
    <s v="Sumatera &amp; Kalimantan"/>
    <s v="CASH"/>
    <n v="141582620"/>
    <m/>
    <s v="Sales Sumatera -Kalimantan Region Team"/>
    <s v="OnlineMarketing/Corporate Negotiate/Patnership Contract"/>
    <x v="41"/>
    <x v="0"/>
  </r>
  <r>
    <s v="SO0473"/>
    <s v="PS0033"/>
    <s v="ST0005"/>
    <d v="2021-05-10T00:00:00"/>
    <s v="Bali, East &amp; West Nusa Tenggara"/>
    <s v="CREDIT"/>
    <n v="437297980"/>
    <m/>
    <s v="Sales Region Bali - Nusa Tenggara Team"/>
    <s v="Corporate Negotiate/Patnership Contract"/>
    <x v="27"/>
    <x v="0"/>
  </r>
  <r>
    <s v="SO0474"/>
    <s v="PS0006"/>
    <s v="ST0003"/>
    <d v="2021-05-10T00:00:00"/>
    <s v="Sumatera &amp; Kalimantan"/>
    <s v="CREDIT"/>
    <n v="356836000"/>
    <m/>
    <s v="Sales Sumatera -Kalimantan Region Team"/>
    <s v="OnlineMarketing/Corporate Negotiate/Patnership Contract"/>
    <x v="35"/>
    <x v="0"/>
  </r>
  <r>
    <s v="SO0475"/>
    <s v="PS0011"/>
    <s v="ST0002"/>
    <d v="2021-05-11T00:00:00"/>
    <s v="Java"/>
    <s v="CREDIT"/>
    <n v="607403130"/>
    <s v="The transaction agreement has undergone changes"/>
    <s v="Sales Java Region Team"/>
    <s v="OnlineMarketing/Corporate Negotiate/Patnership Contract"/>
    <x v="45"/>
    <x v="0"/>
  </r>
  <r>
    <s v="SO0476"/>
    <s v="PS0015"/>
    <s v="ST0004"/>
    <d v="2021-05-11T00:00:00"/>
    <s v="Sulawesi, Maluku, North Maluku"/>
    <s v="CASH"/>
    <n v="230340230"/>
    <m/>
    <s v="Sales Region Sulawesi - Maluku Team"/>
    <s v="Corporate Negotiate/Patnership Contract"/>
    <x v="36"/>
    <x v="0"/>
  </r>
  <r>
    <s v="SO0477"/>
    <s v="PS0021"/>
    <s v="ST0001"/>
    <d v="2021-05-13T00:00:00"/>
    <s v="Jakarta"/>
    <s v="CASH"/>
    <n v="60663920"/>
    <m/>
    <s v="Online Sales Team"/>
    <s v="OnlineMarketing"/>
    <x v="19"/>
    <x v="0"/>
  </r>
  <r>
    <s v="SO0478"/>
    <s v="PS0027"/>
    <s v="ST0004"/>
    <d v="2021-05-14T00:00:00"/>
    <s v="Sulawesi, Maluku, North Maluku"/>
    <s v="CREDIT"/>
    <n v="427511575"/>
    <m/>
    <s v="Sales Region Sulawesi - Maluku Team"/>
    <s v="Corporate Negotiate/Patnership Contract"/>
    <x v="39"/>
    <x v="0"/>
  </r>
  <r>
    <s v="SO0479"/>
    <s v="PS0046"/>
    <s v="ST0003"/>
    <d v="2021-05-14T00:00:00"/>
    <s v="Sumatera &amp; Kalimantan"/>
    <s v="CASH"/>
    <n v="51420650"/>
    <m/>
    <s v="Sales Sumatera -Kalimantan Region Team"/>
    <s v="OnlineMarketing/Corporate Negotiate/Patnership Contract"/>
    <x v="1"/>
    <x v="0"/>
  </r>
  <r>
    <s v="SO0480"/>
    <s v="PS0023"/>
    <s v="ST0003"/>
    <d v="2021-05-15T00:00:00"/>
    <s v="Sumatera &amp; Kalimantan"/>
    <s v="CREDIT"/>
    <n v="278248550"/>
    <m/>
    <s v="Sales Sumatera -Kalimantan Region Team"/>
    <s v="OnlineMarketing/Corporate Negotiate/Patnership Contract"/>
    <x v="30"/>
    <x v="0"/>
  </r>
  <r>
    <s v="SO0481"/>
    <s v="PS0032"/>
    <s v="ST0004"/>
    <d v="2021-05-15T00:00:00"/>
    <s v="Sulawesi, Maluku, North Maluku"/>
    <s v="CASH"/>
    <n v="37900278"/>
    <m/>
    <s v="Sales Region Sulawesi - Maluku Team"/>
    <s v="Corporate Negotiate/Patnership Contract"/>
    <x v="10"/>
    <x v="0"/>
  </r>
  <r>
    <s v="SO0482"/>
    <s v="PS0010"/>
    <s v="ST0001"/>
    <d v="2021-05-15T00:00:00"/>
    <s v="Jakarta"/>
    <s v="CASH"/>
    <n v="207233250"/>
    <s v="Partner Store canceled the order"/>
    <s v="Online Sales Team"/>
    <s v="OnlineMarketing"/>
    <x v="25"/>
    <x v="0"/>
  </r>
  <r>
    <s v="SO0483"/>
    <s v="PS0040"/>
    <s v="ST0003"/>
    <d v="2021-05-15T00:00:00"/>
    <s v="Sumatera &amp; Kalimantan"/>
    <s v="CREDIT"/>
    <n v="514956280"/>
    <m/>
    <s v="Sales Sumatera -Kalimantan Region Team"/>
    <s v="OnlineMarketing/Corporate Negotiate/Patnership Contract"/>
    <x v="0"/>
    <x v="0"/>
  </r>
  <r>
    <s v="SO0484"/>
    <s v="PS0043"/>
    <s v="ST0004"/>
    <d v="2021-05-16T00:00:00"/>
    <s v="Sulawesi, Maluku, North Maluku"/>
    <s v="CREDIT"/>
    <n v="418152000"/>
    <m/>
    <s v="Sales Region Sulawesi - Maluku Team"/>
    <s v="Corporate Negotiate/Patnership Contract"/>
    <x v="8"/>
    <x v="0"/>
  </r>
  <r>
    <s v="SO0485"/>
    <s v="PS0022"/>
    <s v="ST0004"/>
    <d v="2021-05-18T00:00:00"/>
    <s v="Sulawesi, Maluku, North Maluku"/>
    <s v="CREDIT"/>
    <n v="931519000"/>
    <m/>
    <s v="Sales Region Sulawesi - Maluku Team"/>
    <s v="Corporate Negotiate/Patnership Contract"/>
    <x v="23"/>
    <x v="0"/>
  </r>
  <r>
    <s v="SO0486"/>
    <s v="PS0036"/>
    <s v="ST0005"/>
    <d v="2021-05-18T00:00:00"/>
    <s v="Bali, East &amp; West Nusa Tenggara"/>
    <s v="CREDIT"/>
    <n v="489839920"/>
    <m/>
    <s v="Sales Region Bali - Nusa Tenggara Team"/>
    <s v="Corporate Negotiate/Patnership Contract"/>
    <x v="28"/>
    <x v="0"/>
  </r>
  <r>
    <s v="SO0487"/>
    <s v="PS0030"/>
    <s v="ST0004"/>
    <d v="2021-05-18T00:00:00"/>
    <s v="Sulawesi, Maluku, North Maluku"/>
    <s v="CREDIT"/>
    <n v="989382700"/>
    <m/>
    <s v="Sales Region Sulawesi - Maluku Team"/>
    <s v="Corporate Negotiate/Patnership Contract"/>
    <x v="29"/>
    <x v="0"/>
  </r>
  <r>
    <s v="SO0488"/>
    <s v="PS0041"/>
    <s v="ST0001"/>
    <d v="2021-05-20T00:00:00"/>
    <s v="Jakarta"/>
    <s v="CASH"/>
    <n v="45683380"/>
    <m/>
    <s v="Online Sales Team"/>
    <s v="OnlineMarketing"/>
    <x v="40"/>
    <x v="0"/>
  </r>
  <r>
    <s v="SO0489"/>
    <s v="PS0038"/>
    <s v="ST0004"/>
    <d v="2021-05-20T00:00:00"/>
    <s v="Sulawesi, Maluku, North Maluku"/>
    <s v="CREDIT"/>
    <n v="318096900"/>
    <m/>
    <s v="Sales Region Sulawesi - Maluku Team"/>
    <s v="Corporate Negotiate/Patnership Contract"/>
    <x v="34"/>
    <x v="0"/>
  </r>
  <r>
    <s v="SO0490"/>
    <s v="PS0029"/>
    <s v="ST0004"/>
    <d v="2021-05-21T00:00:00"/>
    <s v="Sulawesi, Maluku, North Maluku"/>
    <s v="CASH"/>
    <n v="61893770"/>
    <m/>
    <s v="Sales Region Sulawesi - Maluku Team"/>
    <s v="Corporate Negotiate/Patnership Contract"/>
    <x v="31"/>
    <x v="0"/>
  </r>
  <r>
    <s v="SO0491"/>
    <s v="PS0024"/>
    <s v="ST0001"/>
    <d v="2021-05-22T00:00:00"/>
    <s v="Jakarta"/>
    <s v="CASH"/>
    <n v="22409310"/>
    <m/>
    <s v="Online Sales Team"/>
    <s v="OnlineMarketing"/>
    <x v="2"/>
    <x v="0"/>
  </r>
  <r>
    <s v="SO0492"/>
    <s v="PS0025"/>
    <s v="ST0003"/>
    <d v="2021-05-22T00:00:00"/>
    <s v="Sumatera &amp; Kalimantan"/>
    <s v="CASH"/>
    <n v="47837520"/>
    <m/>
    <s v="Sales Sumatera -Kalimantan Region Team"/>
    <s v="OnlineMarketing/Corporate Negotiate/Patnership Contract"/>
    <x v="41"/>
    <x v="0"/>
  </r>
  <r>
    <s v="SO0493"/>
    <s v="PS0004"/>
    <s v="ST0001"/>
    <d v="2021-05-23T00:00:00"/>
    <s v="Jakarta"/>
    <s v="CREDIT"/>
    <n v="1275220310"/>
    <m/>
    <s v="Online Sales Team"/>
    <s v="OnlineMarketing"/>
    <x v="37"/>
    <x v="0"/>
  </r>
  <r>
    <s v="SO0494"/>
    <s v="PS0024"/>
    <s v="ST0001"/>
    <d v="2021-05-23T00:00:00"/>
    <s v="Jakarta"/>
    <s v="CREDIT"/>
    <n v="297241230"/>
    <m/>
    <s v="Online Sales Team"/>
    <s v="OnlineMarketing"/>
    <x v="2"/>
    <x v="0"/>
  </r>
  <r>
    <s v="SO0495"/>
    <s v="PS0012"/>
    <s v="ST0003"/>
    <d v="2021-05-24T00:00:00"/>
    <s v="Sumatera &amp; Kalimantan"/>
    <s v="CASH"/>
    <n v="230497844"/>
    <m/>
    <s v="Sales Sumatera -Kalimantan Region Team"/>
    <s v="OnlineMarketing/Corporate Negotiate/Patnership Contract"/>
    <x v="4"/>
    <x v="0"/>
  </r>
  <r>
    <s v="SO0496"/>
    <s v="PS0016"/>
    <s v="ST0003"/>
    <d v="2021-05-25T00:00:00"/>
    <s v="Sumatera &amp; Kalimantan"/>
    <s v="CASH"/>
    <n v="97150260"/>
    <m/>
    <s v="Sales Sumatera -Kalimantan Region Team"/>
    <s v="OnlineMarketing/Corporate Negotiate/Patnership Contract"/>
    <x v="48"/>
    <x v="0"/>
  </r>
  <r>
    <s v="SO0497"/>
    <s v="PS0049"/>
    <s v="ST0004"/>
    <d v="2021-05-25T00:00:00"/>
    <s v="Sulawesi, Maluku, North Maluku"/>
    <s v="CREDIT"/>
    <n v="420574990"/>
    <m/>
    <s v="Sales Region Sulawesi - Maluku Team"/>
    <s v="Corporate Negotiate/Patnership Contract"/>
    <x v="38"/>
    <x v="0"/>
  </r>
  <r>
    <s v="SO0498"/>
    <s v="PS0008"/>
    <s v="ST0004"/>
    <d v="2021-05-26T00:00:00"/>
    <s v="Sulawesi, Maluku, North Maluku"/>
    <s v="CASH"/>
    <n v="102523230"/>
    <m/>
    <s v="Sales Region Sulawesi - Maluku Team"/>
    <s v="Corporate Negotiate/Patnership Contract"/>
    <x v="12"/>
    <x v="0"/>
  </r>
  <r>
    <s v="SO0499"/>
    <s v="PS0014"/>
    <s v="ST0003"/>
    <d v="2021-05-26T00:00:00"/>
    <s v="Sumatera &amp; Kalimantan"/>
    <s v="CREDIT"/>
    <n v="288364480"/>
    <s v="Partner Store canceled the order"/>
    <s v="Sales Sumatera -Kalimantan Region Team"/>
    <s v="OnlineMarketing/Corporate Negotiate/Patnership Contract"/>
    <x v="11"/>
    <x v="1"/>
  </r>
  <r>
    <s v="SO0500"/>
    <s v="PS0044"/>
    <s v="ST0004"/>
    <d v="2021-05-29T00:00:00"/>
    <s v="Sulawesi, Maluku, North Maluku"/>
    <s v="CREDIT"/>
    <n v="891817920"/>
    <s v="transaction as agreed with the vendor"/>
    <s v="Sales Region Sulawesi - Maluku Team"/>
    <s v="Corporate Negotiate/Patnership Contract"/>
    <x v="33"/>
    <x v="0"/>
  </r>
  <r>
    <s v="SO0501"/>
    <s v="PS0033"/>
    <s v="ST0005"/>
    <d v="2021-05-30T00:00:00"/>
    <s v="Bali, East &amp; West Nusa Tenggara"/>
    <s v="CREDIT"/>
    <n v="335509160"/>
    <s v="The product is unavailable from the vendor or there has been a product replacement"/>
    <s v="Sales Region Bali - Nusa Tenggara Team"/>
    <s v="Corporate Negotiate/Patnership Contract"/>
    <x v="27"/>
    <x v="0"/>
  </r>
  <r>
    <s v="SO0502"/>
    <s v="PS0035"/>
    <s v="ST0004"/>
    <d v="2021-05-31T00:00:00"/>
    <s v="Sulawesi, Maluku, North Maluku"/>
    <s v="CREDIT"/>
    <n v="346080570"/>
    <m/>
    <s v="Sales Region Sulawesi - Maluku Team"/>
    <s v="Corporate Negotiate/Patnership Contract"/>
    <x v="21"/>
    <x v="0"/>
  </r>
  <r>
    <s v="SO0503"/>
    <s v="PS0003"/>
    <s v="ST0003"/>
    <d v="2021-06-03T00:00:00"/>
    <s v="Sumatera &amp; Kalimantan"/>
    <s v="CASH"/>
    <n v="23400000"/>
    <m/>
    <s v="Sales Sumatera -Kalimantan Region Team"/>
    <s v="OnlineMarketing/Corporate Negotiate/Patnership Contract"/>
    <x v="7"/>
    <x v="0"/>
  </r>
  <r>
    <s v="SO0504"/>
    <s v="PS0020"/>
    <s v="ST0004"/>
    <d v="2021-06-05T00:00:00"/>
    <s v="Sulawesi, Maluku, North Maluku"/>
    <s v="CASH"/>
    <n v="99902170"/>
    <m/>
    <s v="Sales Region Sulawesi - Maluku Team"/>
    <s v="Corporate Negotiate/Patnership Contract"/>
    <x v="15"/>
    <x v="0"/>
  </r>
  <r>
    <s v="SO0505"/>
    <s v="PS0011"/>
    <s v="ST0002"/>
    <d v="2021-06-07T00:00:00"/>
    <s v="Java"/>
    <s v="CREDIT"/>
    <n v="318117750"/>
    <m/>
    <s v="Sales Java Region Team"/>
    <s v="OnlineMarketing/Corporate Negotiate/Patnership Contract"/>
    <x v="45"/>
    <x v="0"/>
  </r>
  <r>
    <s v="SO0506"/>
    <s v="PS0020"/>
    <s v="ST0004"/>
    <d v="2021-06-07T00:00:00"/>
    <s v="Sulawesi, Maluku, North Maluku"/>
    <s v="CASH"/>
    <n v="1372400"/>
    <m/>
    <s v="Sales Region Sulawesi - Maluku Team"/>
    <s v="Corporate Negotiate/Patnership Contract"/>
    <x v="15"/>
    <x v="0"/>
  </r>
  <r>
    <s v="SO0507"/>
    <s v="PS0032"/>
    <s v="ST0004"/>
    <d v="2021-06-09T00:00:00"/>
    <s v="Sulawesi, Maluku, North Maluku"/>
    <s v="CREDIT"/>
    <n v="348734130"/>
    <m/>
    <s v="Sales Region Sulawesi - Maluku Team"/>
    <s v="Corporate Negotiate/Patnership Contract"/>
    <x v="10"/>
    <x v="0"/>
  </r>
  <r>
    <s v="SO0508"/>
    <s v="PS0008"/>
    <s v="ST0004"/>
    <d v="2021-06-11T00:00:00"/>
    <s v="Sulawesi, Maluku, North Maluku"/>
    <s v="CASH"/>
    <n v="12821000"/>
    <s v="Partner Store canceled the order"/>
    <s v="Sales Region Sulawesi - Maluku Team"/>
    <s v="Corporate Negotiate/Patnership Contract"/>
    <x v="12"/>
    <x v="0"/>
  </r>
  <r>
    <s v="SO0509"/>
    <s v="PS0026"/>
    <s v="ST0004"/>
    <d v="2021-06-11T00:00:00"/>
    <s v="Sulawesi, Maluku, North Maluku"/>
    <s v="CASH"/>
    <n v="59448680"/>
    <m/>
    <s v="Sales Region Sulawesi - Maluku Team"/>
    <s v="Corporate Negotiate/Patnership Contract"/>
    <x v="47"/>
    <x v="0"/>
  </r>
  <r>
    <s v="SO0510"/>
    <s v="PS0018"/>
    <s v="ST0002"/>
    <d v="2021-06-13T00:00:00"/>
    <s v="Java"/>
    <s v="CASH"/>
    <n v="35408520"/>
    <m/>
    <s v="Sales Java Region Team"/>
    <s v="OnlineMarketing/Corporate Negotiate/Patnership Contract"/>
    <x v="17"/>
    <x v="1"/>
  </r>
  <r>
    <s v="SO0511"/>
    <s v="PS0039"/>
    <s v="ST0003"/>
    <d v="2021-06-14T00:00:00"/>
    <s v="Sumatera &amp; Kalimantan"/>
    <s v="CREDIT"/>
    <n v="424647510"/>
    <m/>
    <s v="Sales Sumatera -Kalimantan Region Team"/>
    <s v="OnlineMarketing/Corporate Negotiate/Patnership Contract"/>
    <x v="14"/>
    <x v="0"/>
  </r>
  <r>
    <s v="SO0512"/>
    <s v="PS0005"/>
    <s v="ST0004"/>
    <d v="2021-06-17T00:00:00"/>
    <s v="Sulawesi, Maluku, North Maluku"/>
    <s v="CREDIT"/>
    <n v="343989890"/>
    <m/>
    <s v="Sales Region Sulawesi - Maluku Team"/>
    <s v="Corporate Negotiate/Patnership Contract"/>
    <x v="46"/>
    <x v="1"/>
  </r>
  <r>
    <s v="SO0513"/>
    <s v="PS0010"/>
    <s v="ST0001"/>
    <d v="2021-06-17T00:00:00"/>
    <s v="Jakarta"/>
    <s v="CASH"/>
    <n v="185828700"/>
    <s v="The product is unavailable from the vendor or there has been a product replacement"/>
    <s v="Online Sales Team"/>
    <s v="OnlineMarketing"/>
    <x v="25"/>
    <x v="0"/>
  </r>
  <r>
    <s v="SO0514"/>
    <s v="PS0041"/>
    <s v="ST0001"/>
    <d v="2021-06-18T00:00:00"/>
    <s v="Jakarta"/>
    <s v="CREDIT"/>
    <n v="797598330"/>
    <m/>
    <s v="Online Sales Team"/>
    <s v="OnlineMarketing"/>
    <x v="40"/>
    <x v="0"/>
  </r>
  <r>
    <s v="SO0515"/>
    <s v="PS0035"/>
    <s v="ST0004"/>
    <d v="2021-06-18T00:00:00"/>
    <s v="Sulawesi, Maluku, North Maluku"/>
    <s v="CREDIT"/>
    <n v="446565983"/>
    <m/>
    <s v="Sales Region Sulawesi - Maluku Team"/>
    <s v="Corporate Negotiate/Patnership Contract"/>
    <x v="21"/>
    <x v="0"/>
  </r>
  <r>
    <s v="SO0516"/>
    <s v="PS0020"/>
    <s v="ST0004"/>
    <d v="2021-06-19T00:00:00"/>
    <s v="Sulawesi, Maluku, North Maluku"/>
    <s v="CASH"/>
    <n v="33075522"/>
    <m/>
    <s v="Sales Region Sulawesi - Maluku Team"/>
    <s v="Corporate Negotiate/Patnership Contract"/>
    <x v="15"/>
    <x v="0"/>
  </r>
  <r>
    <s v="SO0517"/>
    <s v="PS0017"/>
    <s v="ST0001"/>
    <d v="2021-06-20T00:00:00"/>
    <s v="Jakarta"/>
    <s v="CASH"/>
    <n v="34433840"/>
    <m/>
    <s v="Online Sales Team"/>
    <s v="OnlineMarketing"/>
    <x v="49"/>
    <x v="0"/>
  </r>
  <r>
    <s v="SO0518"/>
    <s v="PS0039"/>
    <s v="ST0003"/>
    <d v="2021-06-20T00:00:00"/>
    <s v="Sumatera &amp; Kalimantan"/>
    <s v="CREDIT"/>
    <n v="340093950"/>
    <m/>
    <s v="Sales Sumatera -Kalimantan Region Team"/>
    <s v="OnlineMarketing/Corporate Negotiate/Patnership Contract"/>
    <x v="14"/>
    <x v="0"/>
  </r>
  <r>
    <s v="SO0519"/>
    <s v="PS0036"/>
    <s v="ST0005"/>
    <d v="2021-06-20T00:00:00"/>
    <s v="Bali, East &amp; West Nusa Tenggara"/>
    <s v="CREDIT"/>
    <n v="256545630"/>
    <m/>
    <s v="Sales Region Bali - Nusa Tenggara Team"/>
    <s v="Corporate Negotiate/Patnership Contract"/>
    <x v="28"/>
    <x v="0"/>
  </r>
  <r>
    <s v="SO0520"/>
    <s v="PS0038"/>
    <s v="ST0004"/>
    <d v="2021-06-21T00:00:00"/>
    <s v="Sulawesi, Maluku, North Maluku"/>
    <s v="CASH"/>
    <n v="140114040"/>
    <s v="The product is unavailable from the vendor or there has been a product replacement"/>
    <s v="Sales Region Sulawesi - Maluku Team"/>
    <s v="Corporate Negotiate/Patnership Contract"/>
    <x v="34"/>
    <x v="0"/>
  </r>
  <r>
    <s v="SO0521"/>
    <s v="PS0048"/>
    <s v="ST0003"/>
    <d v="2021-06-22T00:00:00"/>
    <s v="Sumatera &amp; Kalimantan"/>
    <s v="CASH"/>
    <n v="41880969"/>
    <m/>
    <s v="Sales Sumatera -Kalimantan Region Team"/>
    <s v="OnlineMarketing/Corporate Negotiate/Patnership Contract"/>
    <x v="3"/>
    <x v="0"/>
  </r>
  <r>
    <s v="SO0522"/>
    <s v="PS0033"/>
    <s v="ST0005"/>
    <d v="2021-06-24T00:00:00"/>
    <s v="Bali, East &amp; West Nusa Tenggara"/>
    <s v="CREDIT"/>
    <n v="576713370"/>
    <m/>
    <s v="Sales Region Bali - Nusa Tenggara Team"/>
    <s v="Corporate Negotiate/Patnership Contract"/>
    <x v="27"/>
    <x v="0"/>
  </r>
  <r>
    <s v="SO0523"/>
    <s v="PS0035"/>
    <s v="ST0004"/>
    <d v="2021-06-24T00:00:00"/>
    <s v="Sulawesi, Maluku, North Maluku"/>
    <s v="CREDIT"/>
    <n v="561398400"/>
    <m/>
    <s v="Sales Region Sulawesi - Maluku Team"/>
    <s v="Corporate Negotiate/Patnership Contract"/>
    <x v="21"/>
    <x v="0"/>
  </r>
  <r>
    <s v="SO0524"/>
    <s v="PS0003"/>
    <s v="ST0003"/>
    <d v="2021-06-25T00:00:00"/>
    <s v="Sumatera &amp; Kalimantan"/>
    <s v="CREDIT"/>
    <n v="981564100"/>
    <m/>
    <s v="Sales Sumatera -Kalimantan Region Team"/>
    <s v="OnlineMarketing/Corporate Negotiate/Patnership Contract"/>
    <x v="7"/>
    <x v="0"/>
  </r>
  <r>
    <s v="SO0525"/>
    <s v="PS0040"/>
    <s v="ST0003"/>
    <d v="2021-06-26T00:00:00"/>
    <s v="Sumatera &amp; Kalimantan"/>
    <s v="CREDIT"/>
    <n v="574852020"/>
    <m/>
    <s v="Sales Sumatera -Kalimantan Region Team"/>
    <s v="OnlineMarketing/Corporate Negotiate/Patnership Contract"/>
    <x v="0"/>
    <x v="0"/>
  </r>
  <r>
    <s v="SO0526"/>
    <s v="PS0007"/>
    <s v="ST0001"/>
    <d v="2021-06-28T00:00:00"/>
    <s v="Jakarta"/>
    <s v="CREDIT"/>
    <n v="320171360"/>
    <m/>
    <s v="Online Sales Team"/>
    <s v="OnlineMarketing"/>
    <x v="24"/>
    <x v="0"/>
  </r>
  <r>
    <s v="SO0527"/>
    <s v="PS0033"/>
    <s v="ST0005"/>
    <d v="2021-06-28T00:00:00"/>
    <s v="Bali, East &amp; West Nusa Tenggara"/>
    <s v="CASH"/>
    <n v="146022870"/>
    <m/>
    <s v="Sales Region Bali - Nusa Tenggara Team"/>
    <s v="Corporate Negotiate/Patnership Contract"/>
    <x v="27"/>
    <x v="0"/>
  </r>
  <r>
    <s v="SO0528"/>
    <s v="PS0041"/>
    <s v="ST0001"/>
    <d v="2021-06-29T00:00:00"/>
    <s v="Jakarta"/>
    <s v="CASH"/>
    <n v="242990250"/>
    <m/>
    <s v="Online Sales Team"/>
    <s v="OnlineMarketing"/>
    <x v="40"/>
    <x v="0"/>
  </r>
  <r>
    <s v="SO0529"/>
    <s v="PS0009"/>
    <s v="ST0003"/>
    <d v="2021-06-30T00:00:00"/>
    <s v="Sumatera &amp; Kalimantan"/>
    <s v="CASH"/>
    <n v="31297500"/>
    <m/>
    <s v="Sales Sumatera -Kalimantan Region Team"/>
    <s v="OnlineMarketing/Corporate Negotiate/Patnership Contract"/>
    <x v="44"/>
    <x v="1"/>
  </r>
  <r>
    <s v="SO0530"/>
    <s v="PS0002"/>
    <s v="ST0002"/>
    <d v="2021-07-01T00:00:00"/>
    <s v="Java"/>
    <s v="CREDIT"/>
    <n v="597542290"/>
    <m/>
    <s v="Sales Java Region Team"/>
    <s v="OnlineMarketing/Corporate Negotiate/Patnership Contract"/>
    <x v="32"/>
    <x v="0"/>
  </r>
  <r>
    <s v="SO0531"/>
    <s v="PS0027"/>
    <s v="ST0004"/>
    <d v="2021-07-03T00:00:00"/>
    <s v="Sulawesi, Maluku, North Maluku"/>
    <s v="CREDIT"/>
    <n v="309955260"/>
    <m/>
    <s v="Sales Region Sulawesi - Maluku Team"/>
    <s v="Corporate Negotiate/Patnership Contract"/>
    <x v="39"/>
    <x v="0"/>
  </r>
  <r>
    <s v="SO0532"/>
    <s v="PS0009"/>
    <s v="ST0003"/>
    <d v="2021-07-04T00:00:00"/>
    <s v="Sumatera &amp; Kalimantan"/>
    <s v="CASH"/>
    <n v="189428740"/>
    <s v="The product is unavailable from the vendor or there has been a product replacement"/>
    <s v="Sales Sumatera -Kalimantan Region Team"/>
    <s v="OnlineMarketing/Corporate Negotiate/Patnership Contract"/>
    <x v="44"/>
    <x v="1"/>
  </r>
  <r>
    <s v="SO0533"/>
    <s v="PS0035"/>
    <s v="ST0004"/>
    <d v="2021-07-05T00:00:00"/>
    <s v="Sulawesi, Maluku, North Maluku"/>
    <s v="CASH"/>
    <n v="82668250"/>
    <m/>
    <s v="Sales Region Sulawesi - Maluku Team"/>
    <s v="Corporate Negotiate/Patnership Contract"/>
    <x v="21"/>
    <x v="0"/>
  </r>
  <r>
    <s v="SO0534"/>
    <s v="PS0016"/>
    <s v="ST0003"/>
    <d v="2021-07-05T00:00:00"/>
    <s v="Sumatera &amp; Kalimantan"/>
    <s v="CASH"/>
    <n v="27198960"/>
    <m/>
    <s v="Sales Sumatera -Kalimantan Region Team"/>
    <s v="OnlineMarketing/Corporate Negotiate/Patnership Contract"/>
    <x v="48"/>
    <x v="0"/>
  </r>
  <r>
    <s v="SO0535"/>
    <s v="PS0008"/>
    <s v="ST0004"/>
    <d v="2021-07-05T00:00:00"/>
    <s v="Sulawesi, Maluku, North Maluku"/>
    <s v="CASH"/>
    <n v="207230000"/>
    <m/>
    <s v="Sales Region Sulawesi - Maluku Team"/>
    <s v="Corporate Negotiate/Patnership Contract"/>
    <x v="12"/>
    <x v="0"/>
  </r>
  <r>
    <s v="SO0536"/>
    <s v="PS0008"/>
    <s v="ST0004"/>
    <d v="2021-07-06T00:00:00"/>
    <s v="Sulawesi, Maluku, North Maluku"/>
    <s v="CREDIT"/>
    <n v="455817130"/>
    <m/>
    <s v="Sales Region Sulawesi - Maluku Team"/>
    <s v="Corporate Negotiate/Patnership Contract"/>
    <x v="12"/>
    <x v="0"/>
  </r>
  <r>
    <s v="SO0537"/>
    <s v="PS0040"/>
    <s v="ST0003"/>
    <d v="2021-07-08T00:00:00"/>
    <s v="Sumatera &amp; Kalimantan"/>
    <s v="CASH"/>
    <n v="70308230"/>
    <m/>
    <s v="Sales Sumatera -Kalimantan Region Team"/>
    <s v="OnlineMarketing/Corporate Negotiate/Patnership Contract"/>
    <x v="0"/>
    <x v="0"/>
  </r>
  <r>
    <s v="SO0538"/>
    <s v="PS0013"/>
    <s v="ST0001"/>
    <d v="2021-07-09T00:00:00"/>
    <s v="Jakarta"/>
    <s v="CASH"/>
    <n v="24569074"/>
    <m/>
    <s v="Online Sales Team"/>
    <s v="OnlineMarketing"/>
    <x v="13"/>
    <x v="0"/>
  </r>
  <r>
    <s v="SO0539"/>
    <s v="PS0035"/>
    <s v="ST0004"/>
    <d v="2021-07-10T00:00:00"/>
    <s v="Sulawesi, Maluku, North Maluku"/>
    <s v="CASH"/>
    <n v="36039010"/>
    <s v="The transaction agreement has undergone changes"/>
    <s v="Sales Region Sulawesi - Maluku Team"/>
    <s v="Corporate Negotiate/Patnership Contract"/>
    <x v="21"/>
    <x v="0"/>
  </r>
  <r>
    <s v="SO0540"/>
    <s v="PS0043"/>
    <s v="ST0004"/>
    <d v="2021-07-10T00:00:00"/>
    <s v="Sulawesi, Maluku, North Maluku"/>
    <s v="CREDIT"/>
    <n v="319158560"/>
    <m/>
    <s v="Sales Region Sulawesi - Maluku Team"/>
    <s v="Corporate Negotiate/Patnership Contract"/>
    <x v="8"/>
    <x v="0"/>
  </r>
  <r>
    <s v="SO0541"/>
    <s v="PS0022"/>
    <s v="ST0004"/>
    <d v="2021-07-15T00:00:00"/>
    <s v="Sulawesi, Maluku, North Maluku"/>
    <s v="CREDIT"/>
    <n v="692599490"/>
    <m/>
    <s v="Sales Region Sulawesi - Maluku Team"/>
    <s v="Corporate Negotiate/Patnership Contract"/>
    <x v="23"/>
    <x v="0"/>
  </r>
  <r>
    <s v="SO0542"/>
    <s v="PS0031"/>
    <s v="ST0002"/>
    <d v="2021-07-17T00:00:00"/>
    <s v="Java"/>
    <s v="CREDIT"/>
    <n v="989487270"/>
    <m/>
    <s v="Sales Java Region Team"/>
    <s v="OnlineMarketing/Corporate Negotiate/Patnership Contract"/>
    <x v="42"/>
    <x v="0"/>
  </r>
  <r>
    <s v="SO0543"/>
    <s v="PS0047"/>
    <s v="ST0001"/>
    <d v="2021-07-17T00:00:00"/>
    <s v="Jakarta"/>
    <s v="CASH"/>
    <n v="121244770"/>
    <m/>
    <s v="Online Sales Team"/>
    <s v="OnlineMarketing"/>
    <x v="20"/>
    <x v="0"/>
  </r>
  <r>
    <s v="SO0544"/>
    <s v="PS0044"/>
    <s v="ST0004"/>
    <d v="2021-07-19T00:00:00"/>
    <s v="Sulawesi, Maluku, North Maluku"/>
    <s v="CREDIT"/>
    <n v="338781560"/>
    <m/>
    <s v="Sales Region Sulawesi - Maluku Team"/>
    <s v="Corporate Negotiate/Patnership Contract"/>
    <x v="33"/>
    <x v="0"/>
  </r>
  <r>
    <s v="SO0545"/>
    <s v="PS0023"/>
    <s v="ST0003"/>
    <d v="2021-07-19T00:00:00"/>
    <s v="Sumatera &amp; Kalimantan"/>
    <s v="CASH"/>
    <n v="160186460"/>
    <m/>
    <s v="Sales Sumatera -Kalimantan Region Team"/>
    <s v="OnlineMarketing/Corporate Negotiate/Patnership Contract"/>
    <x v="30"/>
    <x v="0"/>
  </r>
  <r>
    <s v="SO0546"/>
    <s v="PS0032"/>
    <s v="ST0004"/>
    <d v="2021-07-20T00:00:00"/>
    <s v="Sulawesi, Maluku, North Maluku"/>
    <s v="CASH"/>
    <n v="100156980"/>
    <m/>
    <s v="Sales Region Sulawesi - Maluku Team"/>
    <s v="Corporate Negotiate/Patnership Contract"/>
    <x v="10"/>
    <x v="0"/>
  </r>
  <r>
    <s v="SO0547"/>
    <s v="PS0034"/>
    <s v="ST0001"/>
    <d v="2021-07-22T00:00:00"/>
    <s v="Jakarta"/>
    <s v="CASH"/>
    <n v="27202850"/>
    <s v="The transaction agreement has undergone changes"/>
    <s v="Online Sales Team"/>
    <s v="OnlineMarketing"/>
    <x v="18"/>
    <x v="0"/>
  </r>
  <r>
    <s v="SO0548"/>
    <s v="PS0039"/>
    <s v="ST0003"/>
    <d v="2021-07-25T00:00:00"/>
    <s v="Sumatera &amp; Kalimantan"/>
    <s v="CREDIT"/>
    <n v="495578300"/>
    <m/>
    <s v="Sales Sumatera -Kalimantan Region Team"/>
    <s v="OnlineMarketing/Corporate Negotiate/Patnership Contract"/>
    <x v="14"/>
    <x v="0"/>
  </r>
  <r>
    <s v="SO0549"/>
    <s v="PS0027"/>
    <s v="ST0004"/>
    <d v="2021-07-25T00:00:00"/>
    <s v="Sulawesi, Maluku, North Maluku"/>
    <s v="CASH"/>
    <n v="174592080"/>
    <m/>
    <s v="Sales Region Sulawesi - Maluku Team"/>
    <s v="Corporate Negotiate/Patnership Contract"/>
    <x v="39"/>
    <x v="0"/>
  </r>
  <r>
    <s v="SO0550"/>
    <s v="PS0002"/>
    <s v="ST0002"/>
    <d v="2021-07-27T00:00:00"/>
    <s v="Java"/>
    <s v="CASH"/>
    <n v="138945100"/>
    <m/>
    <s v="Sales Java Region Team"/>
    <s v="OnlineMarketing/Corporate Negotiate/Patnership Contract"/>
    <x v="32"/>
    <x v="0"/>
  </r>
  <r>
    <s v="SO0551"/>
    <s v="PS0016"/>
    <s v="ST0003"/>
    <d v="2021-07-27T00:00:00"/>
    <s v="Sumatera &amp; Kalimantan"/>
    <s v="CASH"/>
    <n v="31479270"/>
    <m/>
    <s v="Sales Sumatera -Kalimantan Region Team"/>
    <s v="OnlineMarketing/Corporate Negotiate/Patnership Contract"/>
    <x v="48"/>
    <x v="0"/>
  </r>
  <r>
    <s v="SO0552"/>
    <s v="PS0029"/>
    <s v="ST0004"/>
    <d v="2021-07-27T00:00:00"/>
    <s v="Sulawesi, Maluku, North Maluku"/>
    <s v="CREDIT"/>
    <n v="312272180"/>
    <s v="The transaction agreement has undergone changes"/>
    <s v="Sales Region Sulawesi - Maluku Team"/>
    <s v="Corporate Negotiate/Patnership Contract"/>
    <x v="31"/>
    <x v="0"/>
  </r>
  <r>
    <s v="SO0553"/>
    <s v="PS0034"/>
    <s v="ST0001"/>
    <d v="2021-07-29T00:00:00"/>
    <s v="Jakarta"/>
    <s v="CASH"/>
    <n v="10261610"/>
    <m/>
    <s v="Online Sales Team"/>
    <s v="OnlineMarketing"/>
    <x v="18"/>
    <x v="0"/>
  </r>
  <r>
    <s v="SO0554"/>
    <s v="PS0034"/>
    <s v="ST0001"/>
    <d v="2021-07-29T00:00:00"/>
    <s v="Jakarta"/>
    <s v="CASH"/>
    <n v="37977030"/>
    <m/>
    <s v="Online Sales Team"/>
    <s v="OnlineMarketing"/>
    <x v="18"/>
    <x v="0"/>
  </r>
  <r>
    <s v="SO0555"/>
    <s v="PS0007"/>
    <s v="ST0001"/>
    <d v="2021-07-30T00:00:00"/>
    <s v="Jakarta"/>
    <s v="CREDIT"/>
    <n v="323808100"/>
    <m/>
    <s v="Online Sales Team"/>
    <s v="OnlineMarketing"/>
    <x v="24"/>
    <x v="0"/>
  </r>
  <r>
    <s v="SO0556"/>
    <s v="PS0046"/>
    <s v="ST0003"/>
    <d v="2021-07-30T00:00:00"/>
    <s v="Sumatera &amp; Kalimantan"/>
    <s v="CASH"/>
    <n v="215517950"/>
    <m/>
    <s v="Sales Sumatera -Kalimantan Region Team"/>
    <s v="OnlineMarketing/Corporate Negotiate/Patnership Contract"/>
    <x v="1"/>
    <x v="0"/>
  </r>
  <r>
    <s v="SO0557"/>
    <s v="PS0045"/>
    <s v="ST0005"/>
    <d v="2021-08-02T00:00:00"/>
    <s v="Bali, East &amp; West Nusa Tenggara"/>
    <s v="CASH"/>
    <n v="79064950"/>
    <m/>
    <s v="Sales Region Bali - Nusa Tenggara Team"/>
    <s v="Corporate Negotiate/Patnership Contract"/>
    <x v="5"/>
    <x v="0"/>
  </r>
  <r>
    <s v="SO0558"/>
    <s v="PS0029"/>
    <s v="ST0004"/>
    <d v="2021-08-02T00:00:00"/>
    <s v="Sulawesi, Maluku, North Maluku"/>
    <s v="CASH"/>
    <n v="38832924"/>
    <m/>
    <s v="Sales Region Sulawesi - Maluku Team"/>
    <s v="Corporate Negotiate/Patnership Contract"/>
    <x v="31"/>
    <x v="0"/>
  </r>
  <r>
    <s v="SO0559"/>
    <s v="PS0024"/>
    <s v="ST0001"/>
    <d v="2021-08-02T00:00:00"/>
    <s v="Jakarta"/>
    <s v="CASH"/>
    <n v="36748380"/>
    <m/>
    <s v="Online Sales Team"/>
    <s v="OnlineMarketing"/>
    <x v="2"/>
    <x v="0"/>
  </r>
  <r>
    <s v="SO0560"/>
    <s v="PS0025"/>
    <s v="ST0003"/>
    <d v="2021-08-04T00:00:00"/>
    <s v="Sumatera &amp; Kalimantan"/>
    <s v="CASH"/>
    <n v="125845600"/>
    <m/>
    <s v="Sales Sumatera -Kalimantan Region Team"/>
    <s v="OnlineMarketing/Corporate Negotiate/Patnership Contract"/>
    <x v="41"/>
    <x v="0"/>
  </r>
  <r>
    <s v="SO0561"/>
    <s v="PS0039"/>
    <s v="ST0003"/>
    <d v="2021-08-05T00:00:00"/>
    <s v="Sumatera &amp; Kalimantan"/>
    <s v="CASH"/>
    <n v="148364970"/>
    <m/>
    <s v="Sales Sumatera -Kalimantan Region Team"/>
    <s v="OnlineMarketing/Corporate Negotiate/Patnership Contract"/>
    <x v="14"/>
    <x v="0"/>
  </r>
  <r>
    <s v="SO0562"/>
    <s v="PS0050"/>
    <s v="ST0004"/>
    <d v="2021-08-05T00:00:00"/>
    <s v="Sulawesi, Maluku, North Maluku"/>
    <s v="CASH"/>
    <n v="50237520"/>
    <m/>
    <s v="Sales Region Sulawesi - Maluku Team"/>
    <s v="Corporate Negotiate/Patnership Contract"/>
    <x v="9"/>
    <x v="0"/>
  </r>
  <r>
    <s v="SO0563"/>
    <s v="PS0039"/>
    <s v="ST0003"/>
    <d v="2021-08-05T00:00:00"/>
    <s v="Sumatera &amp; Kalimantan"/>
    <s v="CREDIT"/>
    <n v="706752360"/>
    <s v="The transaction agreement has undergone changes"/>
    <s v="Sales Sumatera -Kalimantan Region Team"/>
    <s v="OnlineMarketing/Corporate Negotiate/Patnership Contract"/>
    <x v="14"/>
    <x v="0"/>
  </r>
  <r>
    <s v="SO0564"/>
    <s v="PS0031"/>
    <s v="ST0002"/>
    <d v="2021-08-05T00:00:00"/>
    <s v="Java"/>
    <s v="CREDIT"/>
    <n v="782646120"/>
    <s v="The transaction agreement has undergone changes"/>
    <s v="Sales Java Region Team"/>
    <s v="OnlineMarketing/Corporate Negotiate/Patnership Contract"/>
    <x v="42"/>
    <x v="0"/>
  </r>
  <r>
    <s v="SO0565"/>
    <s v="PS0043"/>
    <s v="ST0004"/>
    <d v="2021-08-06T00:00:00"/>
    <s v="Sulawesi, Maluku, North Maluku"/>
    <s v="CREDIT"/>
    <n v="298741830"/>
    <m/>
    <s v="Sales Region Sulawesi - Maluku Team"/>
    <s v="Corporate Negotiate/Patnership Contract"/>
    <x v="8"/>
    <x v="0"/>
  </r>
  <r>
    <s v="SO0566"/>
    <s v="PS0034"/>
    <s v="ST0001"/>
    <d v="2021-08-07T00:00:00"/>
    <s v="Jakarta"/>
    <s v="CASH"/>
    <n v="45604410"/>
    <m/>
    <s v="Online Sales Team"/>
    <s v="OnlineMarketing"/>
    <x v="18"/>
    <x v="0"/>
  </r>
  <r>
    <s v="SO0567"/>
    <s v="PS0004"/>
    <s v="ST0001"/>
    <d v="2021-08-07T00:00:00"/>
    <s v="Jakarta"/>
    <s v="CREDIT"/>
    <n v="769614390"/>
    <m/>
    <s v="Online Sales Team"/>
    <s v="OnlineMarketing"/>
    <x v="37"/>
    <x v="0"/>
  </r>
  <r>
    <s v="SO0568"/>
    <s v="PS0018"/>
    <s v="ST0002"/>
    <d v="2021-08-07T00:00:00"/>
    <s v="Java"/>
    <s v="CASH"/>
    <n v="28001340"/>
    <s v="The transaction agreement has undergone changes"/>
    <s v="Sales Java Region Team"/>
    <s v="OnlineMarketing/Corporate Negotiate/Patnership Contract"/>
    <x v="17"/>
    <x v="1"/>
  </r>
  <r>
    <s v="SO0569"/>
    <s v="PS0033"/>
    <s v="ST0005"/>
    <d v="2021-08-09T00:00:00"/>
    <s v="Bali, East &amp; West Nusa Tenggara"/>
    <s v="CASH"/>
    <n v="71586250"/>
    <m/>
    <s v="Sales Region Bali - Nusa Tenggara Team"/>
    <s v="Corporate Negotiate/Patnership Contract"/>
    <x v="27"/>
    <x v="0"/>
  </r>
  <r>
    <s v="SO0570"/>
    <s v="PS0034"/>
    <s v="ST0001"/>
    <d v="2021-08-10T00:00:00"/>
    <s v="Jakarta"/>
    <s v="CREDIT"/>
    <n v="766102390"/>
    <m/>
    <s v="Online Sales Team"/>
    <s v="OnlineMarketing"/>
    <x v="18"/>
    <x v="0"/>
  </r>
  <r>
    <s v="SO0571"/>
    <s v="PS0022"/>
    <s v="ST0004"/>
    <d v="2021-08-10T00:00:00"/>
    <s v="Sulawesi, Maluku, North Maluku"/>
    <s v="CREDIT"/>
    <n v="237471230"/>
    <m/>
    <s v="Sales Region Sulawesi - Maluku Team"/>
    <s v="Corporate Negotiate/Patnership Contract"/>
    <x v="23"/>
    <x v="0"/>
  </r>
  <r>
    <s v="SO0572"/>
    <s v="PS0032"/>
    <s v="ST0004"/>
    <d v="2021-08-11T00:00:00"/>
    <s v="Sulawesi, Maluku, North Maluku"/>
    <s v="CASH"/>
    <n v="28464870"/>
    <m/>
    <s v="Sales Region Sulawesi - Maluku Team"/>
    <s v="Corporate Negotiate/Patnership Contract"/>
    <x v="10"/>
    <x v="0"/>
  </r>
  <r>
    <s v="SO0573"/>
    <s v="PS0012"/>
    <s v="ST0003"/>
    <d v="2021-08-11T00:00:00"/>
    <s v="Sumatera &amp; Kalimantan"/>
    <s v="CREDIT"/>
    <n v="584621160"/>
    <m/>
    <s v="Sales Sumatera -Kalimantan Region Team"/>
    <s v="OnlineMarketing/Corporate Negotiate/Patnership Contract"/>
    <x v="4"/>
    <x v="0"/>
  </r>
  <r>
    <s v="SO0574"/>
    <s v="PS0041"/>
    <s v="ST0001"/>
    <d v="2021-08-12T00:00:00"/>
    <s v="Jakarta"/>
    <s v="CREDIT"/>
    <n v="322981730"/>
    <s v="The product is unavailable from the vendor or there has been a product replacement"/>
    <s v="Online Sales Team"/>
    <s v="OnlineMarketing"/>
    <x v="40"/>
    <x v="0"/>
  </r>
  <r>
    <s v="SO0575"/>
    <s v="PS0037"/>
    <s v="ST0002"/>
    <d v="2021-08-13T00:00:00"/>
    <s v="Java"/>
    <s v="CASH"/>
    <n v="73200000"/>
    <m/>
    <s v="Sales Java Region Team"/>
    <s v="OnlineMarketing/Corporate Negotiate/Patnership Contract"/>
    <x v="6"/>
    <x v="0"/>
  </r>
  <r>
    <s v="SO0576"/>
    <s v="PS0026"/>
    <s v="ST0004"/>
    <d v="2021-08-16T00:00:00"/>
    <s v="Sulawesi, Maluku, North Maluku"/>
    <s v="CASH"/>
    <n v="66637450"/>
    <m/>
    <s v="Sales Region Sulawesi - Maluku Team"/>
    <s v="Corporate Negotiate/Patnership Contract"/>
    <x v="47"/>
    <x v="0"/>
  </r>
  <r>
    <s v="SO0577"/>
    <s v="PS0044"/>
    <s v="ST0004"/>
    <d v="2021-08-18T00:00:00"/>
    <s v="Sulawesi, Maluku, North Maluku"/>
    <s v="CREDIT"/>
    <n v="643499940"/>
    <m/>
    <s v="Sales Region Sulawesi - Maluku Team"/>
    <s v="Corporate Negotiate/Patnership Contract"/>
    <x v="33"/>
    <x v="0"/>
  </r>
  <r>
    <s v="SO0578"/>
    <s v="PS0012"/>
    <s v="ST0003"/>
    <d v="2021-08-19T00:00:00"/>
    <s v="Sumatera &amp; Kalimantan"/>
    <s v="CREDIT"/>
    <n v="381646662"/>
    <m/>
    <s v="Sales Sumatera -Kalimantan Region Team"/>
    <s v="OnlineMarketing/Corporate Negotiate/Patnership Contract"/>
    <x v="4"/>
    <x v="0"/>
  </r>
  <r>
    <s v="SO0579"/>
    <s v="PS0046"/>
    <s v="ST0003"/>
    <d v="2021-08-20T00:00:00"/>
    <s v="Sumatera &amp; Kalimantan"/>
    <s v="CREDIT"/>
    <n v="436417610"/>
    <s v="The product is unavailable from the vendor or there has been a product replacement"/>
    <s v="Sales Sumatera -Kalimantan Region Team"/>
    <s v="OnlineMarketing/Corporate Negotiate/Patnership Contract"/>
    <x v="1"/>
    <x v="0"/>
  </r>
  <r>
    <s v="SO0580"/>
    <s v="PS0020"/>
    <s v="ST0004"/>
    <d v="2021-08-21T00:00:00"/>
    <s v="Sulawesi, Maluku, North Maluku"/>
    <s v="CASH"/>
    <n v="12236940"/>
    <m/>
    <s v="Sales Region Sulawesi - Maluku Team"/>
    <s v="Corporate Negotiate/Patnership Contract"/>
    <x v="15"/>
    <x v="0"/>
  </r>
  <r>
    <s v="SO0581"/>
    <s v="PS0041"/>
    <s v="ST0001"/>
    <d v="2021-08-21T00:00:00"/>
    <s v="Jakarta"/>
    <s v="CASH"/>
    <n v="32556153"/>
    <m/>
    <s v="Online Sales Team"/>
    <s v="OnlineMarketing"/>
    <x v="40"/>
    <x v="0"/>
  </r>
  <r>
    <s v="SO0582"/>
    <s v="PS0021"/>
    <s v="ST0001"/>
    <d v="2021-08-24T00:00:00"/>
    <s v="Jakarta"/>
    <s v="CASH"/>
    <n v="223239010"/>
    <m/>
    <s v="Online Sales Team"/>
    <s v="OnlineMarketing"/>
    <x v="19"/>
    <x v="0"/>
  </r>
  <r>
    <s v="SO0583"/>
    <s v="PS0037"/>
    <s v="ST0002"/>
    <d v="2021-08-24T00:00:00"/>
    <s v="Java"/>
    <s v="CASH"/>
    <n v="31888080.000000004"/>
    <m/>
    <s v="Sales Java Region Team"/>
    <s v="OnlineMarketing/Corporate Negotiate/Patnership Contract"/>
    <x v="6"/>
    <x v="0"/>
  </r>
  <r>
    <s v="SO0584"/>
    <s v="PS0037"/>
    <s v="ST0002"/>
    <d v="2021-08-24T00:00:00"/>
    <s v="Java"/>
    <s v="CASH"/>
    <n v="12786150"/>
    <m/>
    <s v="Sales Java Region Team"/>
    <s v="OnlineMarketing/Corporate Negotiate/Patnership Contract"/>
    <x v="6"/>
    <x v="0"/>
  </r>
  <r>
    <s v="SO0585"/>
    <s v="PS0028"/>
    <s v="ST0005"/>
    <d v="2021-08-26T00:00:00"/>
    <s v="Bali, East &amp; West Nusa Tenggara"/>
    <s v="CASH"/>
    <n v="119694800"/>
    <m/>
    <s v="Sales Region Bali - Nusa Tenggara Team"/>
    <s v="Corporate Negotiate/Patnership Contract"/>
    <x v="22"/>
    <x v="0"/>
  </r>
  <r>
    <s v="SO0586"/>
    <s v="PS0008"/>
    <s v="ST0004"/>
    <d v="2021-08-26T00:00:00"/>
    <s v="Sulawesi, Maluku, North Maluku"/>
    <s v="CASH"/>
    <n v="16897440"/>
    <m/>
    <s v="Sales Region Sulawesi - Maluku Team"/>
    <s v="Corporate Negotiate/Patnership Contract"/>
    <x v="12"/>
    <x v="0"/>
  </r>
  <r>
    <s v="SO0587"/>
    <s v="PS0008"/>
    <s v="ST0004"/>
    <d v="2021-08-26T00:00:00"/>
    <s v="Sulawesi, Maluku, North Maluku"/>
    <s v="CREDIT"/>
    <n v="263493360"/>
    <s v="Partner Store canceled the order"/>
    <s v="Sales Region Sulawesi - Maluku Team"/>
    <s v="Corporate Negotiate/Patnership Contract"/>
    <x v="12"/>
    <x v="0"/>
  </r>
  <r>
    <s v="SO0588"/>
    <s v="PS0009"/>
    <s v="ST0003"/>
    <d v="2021-08-28T00:00:00"/>
    <s v="Sumatera &amp; Kalimantan"/>
    <s v="CASH"/>
    <n v="141790620"/>
    <m/>
    <s v="Sales Sumatera -Kalimantan Region Team"/>
    <s v="OnlineMarketing/Corporate Negotiate/Patnership Contract"/>
    <x v="44"/>
    <x v="1"/>
  </r>
  <r>
    <s v="SO0589"/>
    <s v="PS0049"/>
    <s v="ST0004"/>
    <d v="2021-08-29T00:00:00"/>
    <s v="Sulawesi, Maluku, North Maluku"/>
    <s v="CASH"/>
    <n v="73889380"/>
    <s v="The product is unavailable from the vendor or there has been a product replacement"/>
    <s v="Sales Region Sulawesi - Maluku Team"/>
    <s v="Corporate Negotiate/Patnership Contract"/>
    <x v="38"/>
    <x v="0"/>
  </r>
  <r>
    <s v="SO0590"/>
    <s v="PS0036"/>
    <s v="ST0005"/>
    <d v="2021-08-31T00:00:00"/>
    <s v="Bali, East &amp; West Nusa Tenggara"/>
    <s v="CASH"/>
    <n v="96615016"/>
    <s v="The product is unavailable from the vendor or there has been a product replacement"/>
    <s v="Sales Region Bali - Nusa Tenggara Team"/>
    <s v="Corporate Negotiate/Patnership Contract"/>
    <x v="28"/>
    <x v="0"/>
  </r>
  <r>
    <s v="SO0591"/>
    <s v="PS0016"/>
    <s v="ST0003"/>
    <d v="2021-09-05T00:00:00"/>
    <s v="Sumatera &amp; Kalimantan"/>
    <s v="CASH"/>
    <n v="17347000"/>
    <m/>
    <s v="Sales Sumatera -Kalimantan Region Team"/>
    <s v="OnlineMarketing/Corporate Negotiate/Patnership Contract"/>
    <x v="48"/>
    <x v="0"/>
  </r>
  <r>
    <s v="SO0592"/>
    <s v="PS0012"/>
    <s v="ST0003"/>
    <d v="2021-09-05T00:00:00"/>
    <s v="Sumatera &amp; Kalimantan"/>
    <s v="CREDIT"/>
    <n v="268924890"/>
    <m/>
    <s v="Sales Sumatera -Kalimantan Region Team"/>
    <s v="OnlineMarketing/Corporate Negotiate/Patnership Contract"/>
    <x v="4"/>
    <x v="0"/>
  </r>
  <r>
    <s v="SO0593"/>
    <s v="PS0027"/>
    <s v="ST0004"/>
    <d v="2021-09-07T00:00:00"/>
    <s v="Sulawesi, Maluku, North Maluku"/>
    <s v="CASH"/>
    <n v="65189950"/>
    <m/>
    <s v="Sales Region Sulawesi - Maluku Team"/>
    <s v="Corporate Negotiate/Patnership Contract"/>
    <x v="39"/>
    <x v="0"/>
  </r>
  <r>
    <s v="SO0594"/>
    <s v="PS0027"/>
    <s v="ST0004"/>
    <d v="2021-09-07T00:00:00"/>
    <s v="Sulawesi, Maluku, North Maluku"/>
    <s v="CASH"/>
    <n v="28053690"/>
    <s v="Partner Store canceled the order"/>
    <s v="Sales Region Sulawesi - Maluku Team"/>
    <s v="Corporate Negotiate/Patnership Contract"/>
    <x v="39"/>
    <x v="0"/>
  </r>
  <r>
    <s v="SO0595"/>
    <s v="PS0041"/>
    <s v="ST0001"/>
    <d v="2021-09-09T00:00:00"/>
    <s v="Jakarta"/>
    <s v="CASH"/>
    <n v="152288840"/>
    <s v="The product is unavailable from the vendor or there has been a product replacement"/>
    <s v="Online Sales Team"/>
    <s v="OnlineMarketing"/>
    <x v="40"/>
    <x v="0"/>
  </r>
  <r>
    <s v="SO0596"/>
    <s v="PS0031"/>
    <s v="ST0002"/>
    <d v="2021-09-12T00:00:00"/>
    <s v="Java"/>
    <s v="CREDIT"/>
    <n v="753146848"/>
    <m/>
    <s v="Sales Java Region Team"/>
    <s v="OnlineMarketing/Corporate Negotiate/Patnership Contract"/>
    <x v="42"/>
    <x v="0"/>
  </r>
  <r>
    <s v="SO0597"/>
    <s v="PS0037"/>
    <s v="ST0002"/>
    <d v="2021-09-12T00:00:00"/>
    <s v="Java"/>
    <s v="CREDIT"/>
    <n v="475476370"/>
    <m/>
    <s v="Sales Java Region Team"/>
    <s v="OnlineMarketing/Corporate Negotiate/Patnership Contract"/>
    <x v="6"/>
    <x v="0"/>
  </r>
  <r>
    <s v="SO0598"/>
    <s v="PS0003"/>
    <s v="ST0003"/>
    <d v="2021-09-16T00:00:00"/>
    <s v="Sumatera &amp; Kalimantan"/>
    <s v="CREDIT"/>
    <n v="906069320"/>
    <s v="The transaction agreement has undergone changes"/>
    <s v="Sales Sumatera -Kalimantan Region Team"/>
    <s v="OnlineMarketing/Corporate Negotiate/Patnership Contract"/>
    <x v="7"/>
    <x v="0"/>
  </r>
  <r>
    <s v="SO0599"/>
    <s v="PS0028"/>
    <s v="ST0005"/>
    <d v="2021-09-19T00:00:00"/>
    <s v="Bali, East &amp; West Nusa Tenggara"/>
    <s v="CREDIT"/>
    <n v="774261840"/>
    <m/>
    <s v="Sales Region Bali - Nusa Tenggara Team"/>
    <s v="Corporate Negotiate/Patnership Contract"/>
    <x v="22"/>
    <x v="0"/>
  </r>
  <r>
    <s v="SO0600"/>
    <s v="PS0018"/>
    <s v="ST0002"/>
    <d v="2021-09-23T00:00:00"/>
    <s v="Java"/>
    <s v="CASH"/>
    <n v="32892530"/>
    <m/>
    <s v="Sales Java Region Team"/>
    <s v="OnlineMarketing/Corporate Negotiate/Patnership Contract"/>
    <x v="17"/>
    <x v="1"/>
  </r>
  <r>
    <s v="SO0601"/>
    <s v="PS0023"/>
    <s v="ST0003"/>
    <d v="2021-09-23T00:00:00"/>
    <s v="Sumatera &amp; Kalimantan"/>
    <s v="CASH"/>
    <n v="50847720"/>
    <m/>
    <s v="Sales Sumatera -Kalimantan Region Team"/>
    <s v="OnlineMarketing/Corporate Negotiate/Patnership Contract"/>
    <x v="30"/>
    <x v="0"/>
  </r>
  <r>
    <s v="SO0602"/>
    <s v="PS0034"/>
    <s v="ST0001"/>
    <d v="2021-09-26T00:00:00"/>
    <s v="Jakarta"/>
    <s v="CASH"/>
    <n v="11959200"/>
    <m/>
    <s v="Online Sales Team"/>
    <s v="OnlineMarketing"/>
    <x v="18"/>
    <x v="0"/>
  </r>
  <r>
    <s v="SO0603"/>
    <s v="PS0019"/>
    <s v="ST0005"/>
    <d v="2021-09-26T00:00:00"/>
    <s v="Bali, East &amp; West Nusa Tenggara"/>
    <s v="CASH"/>
    <n v="187848390"/>
    <m/>
    <s v="Sales Region Bali - Nusa Tenggara Team"/>
    <s v="Corporate Negotiate/Patnership Contract"/>
    <x v="16"/>
    <x v="0"/>
  </r>
  <r>
    <s v="SO0604"/>
    <s v="PS0016"/>
    <s v="ST0003"/>
    <d v="2021-10-01T00:00:00"/>
    <s v="Sumatera &amp; Kalimantan"/>
    <s v="CREDIT"/>
    <n v="413246280"/>
    <s v="The product is unavailable from the vendor or there has been a product replacement"/>
    <s v="Sales Sumatera -Kalimantan Region Team"/>
    <s v="OnlineMarketing/Corporate Negotiate/Patnership Contract"/>
    <x v="48"/>
    <x v="0"/>
  </r>
  <r>
    <s v="SO0605"/>
    <s v="PS0020"/>
    <s v="ST0004"/>
    <d v="2021-10-03T00:00:00"/>
    <s v="Sulawesi, Maluku, North Maluku"/>
    <s v="CREDIT"/>
    <n v="289564490"/>
    <m/>
    <s v="Sales Region Sulawesi - Maluku Team"/>
    <s v="Corporate Negotiate/Patnership Contract"/>
    <x v="15"/>
    <x v="0"/>
  </r>
  <r>
    <s v="SO0606"/>
    <s v="PS0004"/>
    <s v="ST0001"/>
    <d v="2021-10-03T00:00:00"/>
    <s v="Jakarta"/>
    <s v="CASH"/>
    <n v="140355660"/>
    <s v="The product is unavailable from the vendor or there has been a product replacement"/>
    <s v="Online Sales Team"/>
    <s v="OnlineMarketing"/>
    <x v="37"/>
    <x v="0"/>
  </r>
  <r>
    <s v="SO0607"/>
    <s v="PS0043"/>
    <s v="ST0004"/>
    <d v="2021-10-05T00:00:00"/>
    <s v="Sulawesi, Maluku, North Maluku"/>
    <s v="CREDIT"/>
    <n v="697134740"/>
    <m/>
    <s v="Sales Region Sulawesi - Maluku Team"/>
    <s v="Corporate Negotiate/Patnership Contract"/>
    <x v="8"/>
    <x v="0"/>
  </r>
  <r>
    <s v="SO0608"/>
    <s v="PS0010"/>
    <s v="ST0001"/>
    <d v="2021-10-06T00:00:00"/>
    <s v="Jakarta"/>
    <s v="CREDIT"/>
    <n v="723540090"/>
    <m/>
    <s v="Online Sales Team"/>
    <s v="OnlineMarketing"/>
    <x v="25"/>
    <x v="0"/>
  </r>
  <r>
    <s v="SO0609"/>
    <s v="PS0032"/>
    <s v="ST0004"/>
    <d v="2021-10-06T00:00:00"/>
    <s v="Sulawesi, Maluku, North Maluku"/>
    <s v="CASH"/>
    <n v="204669210"/>
    <m/>
    <s v="Sales Region Sulawesi - Maluku Team"/>
    <s v="Corporate Negotiate/Patnership Contract"/>
    <x v="10"/>
    <x v="0"/>
  </r>
  <r>
    <s v="SO0610"/>
    <s v="PS0018"/>
    <s v="ST0002"/>
    <d v="2021-10-07T00:00:00"/>
    <s v="Java"/>
    <s v="CASH"/>
    <n v="95288150"/>
    <m/>
    <s v="Sales Java Region Team"/>
    <s v="OnlineMarketing/Corporate Negotiate/Patnership Contract"/>
    <x v="17"/>
    <x v="1"/>
  </r>
  <r>
    <s v="SO0611"/>
    <s v="PS0045"/>
    <s v="ST0005"/>
    <d v="2021-10-09T00:00:00"/>
    <s v="Bali, East &amp; West Nusa Tenggara"/>
    <s v="CREDIT"/>
    <n v="549704000"/>
    <m/>
    <s v="Sales Region Bali - Nusa Tenggara Team"/>
    <s v="Corporate Negotiate/Patnership Contract"/>
    <x v="5"/>
    <x v="0"/>
  </r>
  <r>
    <s v="SO0612"/>
    <s v="PS0016"/>
    <s v="ST0003"/>
    <d v="2021-10-10T00:00:00"/>
    <s v="Sumatera &amp; Kalimantan"/>
    <s v="CASH"/>
    <n v="53232166"/>
    <m/>
    <s v="Sales Sumatera -Kalimantan Region Team"/>
    <s v="OnlineMarketing/Corporate Negotiate/Patnership Contract"/>
    <x v="48"/>
    <x v="0"/>
  </r>
  <r>
    <s v="SO0613"/>
    <s v="PS0021"/>
    <s v="ST0001"/>
    <d v="2021-10-10T00:00:00"/>
    <s v="Jakarta"/>
    <s v="CREDIT"/>
    <n v="620049310"/>
    <m/>
    <s v="Online Sales Team"/>
    <s v="OnlineMarketing"/>
    <x v="19"/>
    <x v="0"/>
  </r>
  <r>
    <s v="SO0614"/>
    <s v="PS0011"/>
    <s v="ST0002"/>
    <d v="2021-10-11T00:00:00"/>
    <s v="Java"/>
    <s v="CASH"/>
    <n v="153844767"/>
    <m/>
    <s v="Sales Java Region Team"/>
    <s v="OnlineMarketing/Corporate Negotiate/Patnership Contract"/>
    <x v="45"/>
    <x v="0"/>
  </r>
  <r>
    <s v="SO0615"/>
    <s v="PS0024"/>
    <s v="ST0001"/>
    <d v="2021-10-11T00:00:00"/>
    <s v="Jakarta"/>
    <s v="CASH"/>
    <n v="78036900"/>
    <m/>
    <s v="Online Sales Team"/>
    <s v="OnlineMarketing"/>
    <x v="2"/>
    <x v="0"/>
  </r>
  <r>
    <s v="SO0616"/>
    <s v="PS0045"/>
    <s v="ST0005"/>
    <d v="2021-10-12T00:00:00"/>
    <s v="Bali, East &amp; West Nusa Tenggara"/>
    <s v="CASH"/>
    <n v="165172200"/>
    <m/>
    <s v="Sales Region Bali - Nusa Tenggara Team"/>
    <s v="Corporate Negotiate/Patnership Contract"/>
    <x v="5"/>
    <x v="0"/>
  </r>
  <r>
    <s v="SO0617"/>
    <s v="PS0050"/>
    <s v="ST0004"/>
    <d v="2021-10-13T00:00:00"/>
    <s v="Sulawesi, Maluku, North Maluku"/>
    <s v="CASH"/>
    <n v="37852500"/>
    <s v="The transaction agreement has undergone changes"/>
    <s v="Sales Region Sulawesi - Maluku Team"/>
    <s v="Corporate Negotiate/Patnership Contract"/>
    <x v="9"/>
    <x v="0"/>
  </r>
  <r>
    <s v="SO0618"/>
    <s v="PS0036"/>
    <s v="ST0005"/>
    <d v="2021-10-13T00:00:00"/>
    <s v="Bali, East &amp; West Nusa Tenggara"/>
    <s v="CREDIT"/>
    <n v="432394000"/>
    <m/>
    <s v="Sales Region Bali - Nusa Tenggara Team"/>
    <s v="Corporate Negotiate/Patnership Contract"/>
    <x v="28"/>
    <x v="0"/>
  </r>
  <r>
    <s v="SO0619"/>
    <s v="PS0045"/>
    <s v="ST0005"/>
    <d v="2021-10-13T00:00:00"/>
    <s v="Bali, East &amp; West Nusa Tenggara"/>
    <s v="CASH"/>
    <n v="21584280"/>
    <s v="Partner Store canceled the order"/>
    <s v="Sales Region Bali - Nusa Tenggara Team"/>
    <s v="Corporate Negotiate/Patnership Contract"/>
    <x v="5"/>
    <x v="0"/>
  </r>
  <r>
    <s v="SO0620"/>
    <s v="PS0026"/>
    <s v="ST0004"/>
    <d v="2021-10-14T00:00:00"/>
    <s v="Sulawesi, Maluku, North Maluku"/>
    <s v="CASH"/>
    <n v="30330250"/>
    <m/>
    <s v="Sales Region Sulawesi - Maluku Team"/>
    <s v="Corporate Negotiate/Patnership Contract"/>
    <x v="47"/>
    <x v="0"/>
  </r>
  <r>
    <s v="SO0621"/>
    <s v="PS0043"/>
    <s v="ST0004"/>
    <d v="2021-10-14T00:00:00"/>
    <s v="Sulawesi, Maluku, North Maluku"/>
    <s v="CASH"/>
    <n v="48241680"/>
    <m/>
    <s v="Sales Region Sulawesi - Maluku Team"/>
    <s v="Corporate Negotiate/Patnership Contract"/>
    <x v="8"/>
    <x v="0"/>
  </r>
  <r>
    <s v="SO0622"/>
    <s v="PS0040"/>
    <s v="ST0003"/>
    <d v="2021-10-14T00:00:00"/>
    <s v="Sumatera &amp; Kalimantan"/>
    <s v="CASH"/>
    <n v="231435060"/>
    <m/>
    <s v="Sales Sumatera -Kalimantan Region Team"/>
    <s v="OnlineMarketing/Corporate Negotiate/Patnership Contract"/>
    <x v="0"/>
    <x v="0"/>
  </r>
  <r>
    <s v="SO0623"/>
    <s v="PS0027"/>
    <s v="ST0004"/>
    <d v="2021-10-15T00:00:00"/>
    <s v="Sulawesi, Maluku, North Maluku"/>
    <s v="CREDIT"/>
    <n v="334301250"/>
    <m/>
    <s v="Sales Region Sulawesi - Maluku Team"/>
    <s v="Corporate Negotiate/Patnership Contract"/>
    <x v="39"/>
    <x v="0"/>
  </r>
  <r>
    <s v="SO0624"/>
    <s v="PS0039"/>
    <s v="ST0003"/>
    <d v="2021-10-17T00:00:00"/>
    <s v="Sumatera &amp; Kalimantan"/>
    <s v="CREDIT"/>
    <n v="267482270.00000003"/>
    <m/>
    <s v="Sales Sumatera -Kalimantan Region Team"/>
    <s v="OnlineMarketing/Corporate Negotiate/Patnership Contract"/>
    <x v="14"/>
    <x v="0"/>
  </r>
  <r>
    <s v="SO0625"/>
    <s v="PS0040"/>
    <s v="ST0003"/>
    <d v="2021-10-20T00:00:00"/>
    <s v="Sumatera &amp; Kalimantan"/>
    <s v="CASH"/>
    <n v="170164750"/>
    <m/>
    <s v="Sales Sumatera -Kalimantan Region Team"/>
    <s v="OnlineMarketing/Corporate Negotiate/Patnership Contract"/>
    <x v="0"/>
    <x v="0"/>
  </r>
  <r>
    <s v="SO0626"/>
    <s v="PS0022"/>
    <s v="ST0004"/>
    <d v="2021-10-22T00:00:00"/>
    <s v="Sulawesi, Maluku, North Maluku"/>
    <s v="CREDIT"/>
    <n v="510373780"/>
    <m/>
    <s v="Sales Region Sulawesi - Maluku Team"/>
    <s v="Corporate Negotiate/Patnership Contract"/>
    <x v="23"/>
    <x v="0"/>
  </r>
  <r>
    <s v="SO0627"/>
    <s v="PS0002"/>
    <s v="ST0002"/>
    <d v="2021-10-24T00:00:00"/>
    <s v="Java"/>
    <s v="CREDIT"/>
    <n v="308202980"/>
    <m/>
    <s v="Sales Java Region Team"/>
    <s v="OnlineMarketing/Corporate Negotiate/Patnership Contract"/>
    <x v="32"/>
    <x v="0"/>
  </r>
  <r>
    <s v="SO0628"/>
    <s v="PS0039"/>
    <s v="ST0003"/>
    <d v="2021-10-25T00:00:00"/>
    <s v="Sumatera &amp; Kalimantan"/>
    <s v="CREDIT"/>
    <n v="383492980"/>
    <m/>
    <s v="Sales Sumatera -Kalimantan Region Team"/>
    <s v="OnlineMarketing/Corporate Negotiate/Patnership Contract"/>
    <x v="14"/>
    <x v="0"/>
  </r>
  <r>
    <s v="SO0629"/>
    <s v="PS0017"/>
    <s v="ST0001"/>
    <d v="2021-10-29T00:00:00"/>
    <s v="Jakarta"/>
    <s v="CASH"/>
    <n v="237464316"/>
    <m/>
    <s v="Online Sales Team"/>
    <s v="OnlineMarketing"/>
    <x v="49"/>
    <x v="0"/>
  </r>
  <r>
    <s v="SO0630"/>
    <s v="PS0043"/>
    <s v="ST0004"/>
    <d v="2021-10-31T00:00:00"/>
    <s v="Sulawesi, Maluku, North Maluku"/>
    <s v="CASH"/>
    <n v="153748320"/>
    <m/>
    <s v="Sales Region Sulawesi - Maluku Team"/>
    <s v="Corporate Negotiate/Patnership Contract"/>
    <x v="8"/>
    <x v="0"/>
  </r>
  <r>
    <s v="SO0631"/>
    <s v="PS0036"/>
    <s v="ST0005"/>
    <d v="2021-11-01T00:00:00"/>
    <s v="Bali, East &amp; West Nusa Tenggara"/>
    <s v="CASH"/>
    <n v="185151040"/>
    <m/>
    <s v="Sales Region Bali - Nusa Tenggara Team"/>
    <s v="Corporate Negotiate/Patnership Contract"/>
    <x v="28"/>
    <x v="0"/>
  </r>
  <r>
    <s v="SO0632"/>
    <s v="PS0018"/>
    <s v="ST0002"/>
    <d v="2021-11-03T00:00:00"/>
    <s v="Java"/>
    <s v="CREDIT"/>
    <n v="777612460"/>
    <s v="transaction as agreed with the vendor"/>
    <s v="Sales Java Region Team"/>
    <s v="OnlineMarketing/Corporate Negotiate/Patnership Contract"/>
    <x v="17"/>
    <x v="1"/>
  </r>
  <r>
    <s v="SO0633"/>
    <s v="PS0003"/>
    <s v="ST0003"/>
    <d v="2021-11-04T00:00:00"/>
    <s v="Sumatera &amp; Kalimantan"/>
    <s v="CREDIT"/>
    <n v="847354060"/>
    <m/>
    <s v="Sales Sumatera -Kalimantan Region Team"/>
    <s v="OnlineMarketing/Corporate Negotiate/Patnership Contract"/>
    <x v="7"/>
    <x v="0"/>
  </r>
  <r>
    <s v="SO0634"/>
    <s v="PS0022"/>
    <s v="ST0004"/>
    <d v="2021-11-04T00:00:00"/>
    <s v="Sulawesi, Maluku, North Maluku"/>
    <s v="CASH"/>
    <n v="27190650"/>
    <m/>
    <s v="Sales Region Sulawesi - Maluku Team"/>
    <s v="Corporate Negotiate/Patnership Contract"/>
    <x v="23"/>
    <x v="0"/>
  </r>
  <r>
    <s v="SO0635"/>
    <s v="PS0001"/>
    <s v="ST0005"/>
    <d v="2021-11-07T00:00:00"/>
    <s v="Bali, East &amp; West Nusa Tenggara"/>
    <s v="CREDIT"/>
    <n v="341345130"/>
    <m/>
    <s v="Sales Region Bali - Nusa Tenggara Team"/>
    <s v="Corporate Negotiate/Patnership Contract"/>
    <x v="26"/>
    <x v="1"/>
  </r>
  <r>
    <s v="SO0636"/>
    <s v="PS0029"/>
    <s v="ST0004"/>
    <d v="2021-11-08T00:00:00"/>
    <s v="Sulawesi, Maluku, North Maluku"/>
    <s v="CREDIT"/>
    <n v="299106360"/>
    <m/>
    <s v="Sales Region Sulawesi - Maluku Team"/>
    <s v="Corporate Negotiate/Patnership Contract"/>
    <x v="31"/>
    <x v="0"/>
  </r>
  <r>
    <s v="SO0637"/>
    <s v="PS0010"/>
    <s v="ST0001"/>
    <d v="2021-11-10T00:00:00"/>
    <s v="Jakarta"/>
    <s v="CASH"/>
    <n v="100862630"/>
    <m/>
    <s v="Online Sales Team"/>
    <s v="OnlineMarketing"/>
    <x v="25"/>
    <x v="0"/>
  </r>
  <r>
    <s v="SO0638"/>
    <s v="PS0036"/>
    <s v="ST0005"/>
    <d v="2021-11-10T00:00:00"/>
    <s v="Bali, East &amp; West Nusa Tenggara"/>
    <s v="CASH"/>
    <n v="61624752"/>
    <s v="The product is unavailable from the vendor or there has been a product replacement"/>
    <s v="Sales Region Bali - Nusa Tenggara Team"/>
    <s v="Corporate Negotiate/Patnership Contract"/>
    <x v="28"/>
    <x v="0"/>
  </r>
  <r>
    <s v="SO0639"/>
    <s v="PS0003"/>
    <s v="ST0003"/>
    <d v="2021-11-11T00:00:00"/>
    <s v="Sumatera &amp; Kalimantan"/>
    <s v="CASH"/>
    <n v="160263800"/>
    <m/>
    <s v="Sales Sumatera -Kalimantan Region Team"/>
    <s v="OnlineMarketing/Corporate Negotiate/Patnership Contract"/>
    <x v="7"/>
    <x v="0"/>
  </r>
  <r>
    <s v="SO0640"/>
    <s v="PS0050"/>
    <s v="ST0004"/>
    <d v="2021-11-12T00:00:00"/>
    <s v="Sulawesi, Maluku, North Maluku"/>
    <s v="CREDIT"/>
    <n v="377834240"/>
    <s v="Partner Store canceled the order"/>
    <s v="Sales Region Sulawesi - Maluku Team"/>
    <s v="Corporate Negotiate/Patnership Contract"/>
    <x v="9"/>
    <x v="0"/>
  </r>
  <r>
    <s v="SO0641"/>
    <s v="PS0037"/>
    <s v="ST0002"/>
    <d v="2021-11-13T00:00:00"/>
    <s v="Java"/>
    <s v="CASH"/>
    <n v="28037600"/>
    <m/>
    <s v="Sales Java Region Team"/>
    <s v="OnlineMarketing/Corporate Negotiate/Patnership Contract"/>
    <x v="6"/>
    <x v="0"/>
  </r>
  <r>
    <s v="SO0642"/>
    <s v="PS0021"/>
    <s v="ST0001"/>
    <d v="2021-11-13T00:00:00"/>
    <s v="Jakarta"/>
    <s v="CASH"/>
    <n v="24375575"/>
    <m/>
    <s v="Online Sales Team"/>
    <s v="OnlineMarketing"/>
    <x v="19"/>
    <x v="0"/>
  </r>
  <r>
    <s v="SO0643"/>
    <s v="PS0046"/>
    <s v="ST0003"/>
    <d v="2021-11-14T00:00:00"/>
    <s v="Sumatera &amp; Kalimantan"/>
    <s v="CREDIT"/>
    <n v="500863890"/>
    <m/>
    <s v="Sales Sumatera -Kalimantan Region Team"/>
    <s v="OnlineMarketing/Corporate Negotiate/Patnership Contract"/>
    <x v="1"/>
    <x v="0"/>
  </r>
  <r>
    <s v="SO0644"/>
    <s v="PS0017"/>
    <s v="ST0001"/>
    <d v="2021-11-16T00:00:00"/>
    <s v="Jakarta"/>
    <s v="CASH"/>
    <n v="25301920"/>
    <m/>
    <s v="Online Sales Team"/>
    <s v="OnlineMarketing"/>
    <x v="49"/>
    <x v="0"/>
  </r>
  <r>
    <s v="SO0645"/>
    <s v="PS0048"/>
    <s v="ST0003"/>
    <d v="2021-11-17T00:00:00"/>
    <s v="Sumatera &amp; Kalimantan"/>
    <s v="CASH"/>
    <n v="160051710"/>
    <m/>
    <s v="Sales Sumatera -Kalimantan Region Team"/>
    <s v="OnlineMarketing/Corporate Negotiate/Patnership Contract"/>
    <x v="3"/>
    <x v="0"/>
  </r>
  <r>
    <s v="SO0646"/>
    <s v="PS0031"/>
    <s v="ST0002"/>
    <d v="2021-11-17T00:00:00"/>
    <s v="Java"/>
    <s v="CASH"/>
    <n v="192581520"/>
    <s v="The transaction agreement has undergone changes"/>
    <s v="Sales Java Region Team"/>
    <s v="OnlineMarketing/Corporate Negotiate/Patnership Contract"/>
    <x v="42"/>
    <x v="0"/>
  </r>
  <r>
    <s v="SO0647"/>
    <s v="PS0007"/>
    <s v="ST0001"/>
    <d v="2021-11-17T00:00:00"/>
    <s v="Jakarta"/>
    <s v="CASH"/>
    <n v="13458240"/>
    <s v="Partner Store canceled the order"/>
    <s v="Online Sales Team"/>
    <s v="OnlineMarketing"/>
    <x v="24"/>
    <x v="0"/>
  </r>
  <r>
    <s v="SO0648"/>
    <s v="PS0013"/>
    <s v="ST0001"/>
    <d v="2021-11-18T00:00:00"/>
    <s v="Jakarta"/>
    <s v="CASH"/>
    <n v="133854110"/>
    <m/>
    <s v="Online Sales Team"/>
    <s v="OnlineMarketing"/>
    <x v="13"/>
    <x v="0"/>
  </r>
  <r>
    <s v="SO0649"/>
    <s v="PS0021"/>
    <s v="ST0001"/>
    <d v="2021-11-19T00:00:00"/>
    <s v="Jakarta"/>
    <s v="CREDIT"/>
    <n v="297750470"/>
    <s v="The product is unavailable from the vendor or there has been a product replacement"/>
    <s v="Online Sales Team"/>
    <s v="OnlineMarketing"/>
    <x v="19"/>
    <x v="0"/>
  </r>
  <r>
    <s v="SO0650"/>
    <s v="PS0026"/>
    <s v="ST0004"/>
    <d v="2021-11-21T00:00:00"/>
    <s v="Sulawesi, Maluku, North Maluku"/>
    <s v="CREDIT"/>
    <n v="329445090"/>
    <m/>
    <s v="Sales Region Sulawesi - Maluku Team"/>
    <s v="Corporate Negotiate/Patnership Contract"/>
    <x v="47"/>
    <x v="0"/>
  </r>
  <r>
    <s v="SO0651"/>
    <s v="PS0017"/>
    <s v="ST0001"/>
    <d v="2021-11-23T00:00:00"/>
    <s v="Jakarta"/>
    <s v="CASH"/>
    <n v="87111010"/>
    <s v="The transaction agreement has undergone changes"/>
    <s v="Online Sales Team"/>
    <s v="OnlineMarketing"/>
    <x v="49"/>
    <x v="0"/>
  </r>
  <r>
    <s v="SO0652"/>
    <s v="PS0050"/>
    <s v="ST0004"/>
    <d v="2021-11-25T00:00:00"/>
    <s v="Sulawesi, Maluku, North Maluku"/>
    <s v="CREDIT"/>
    <n v="596716000"/>
    <s v="The product is unavailable from the vendor or there has been a product replacement"/>
    <s v="Sales Region Sulawesi - Maluku Team"/>
    <s v="Corporate Negotiate/Patnership Contract"/>
    <x v="9"/>
    <x v="0"/>
  </r>
  <r>
    <s v="SO0653"/>
    <s v="PS0015"/>
    <s v="ST0004"/>
    <d v="2021-11-27T00:00:00"/>
    <s v="Sulawesi, Maluku, North Maluku"/>
    <s v="CREDIT"/>
    <n v="462918120"/>
    <m/>
    <s v="Sales Region Sulawesi - Maluku Team"/>
    <s v="Corporate Negotiate/Patnership Contract"/>
    <x v="36"/>
    <x v="0"/>
  </r>
  <r>
    <s v="SO0654"/>
    <s v="PS0049"/>
    <s v="ST0004"/>
    <d v="2021-11-27T00:00:00"/>
    <s v="Sulawesi, Maluku, North Maluku"/>
    <s v="CREDIT"/>
    <n v="458407850"/>
    <m/>
    <s v="Sales Region Sulawesi - Maluku Team"/>
    <s v="Corporate Negotiate/Patnership Contract"/>
    <x v="38"/>
    <x v="0"/>
  </r>
  <r>
    <s v="SO0655"/>
    <s v="PS0014"/>
    <s v="ST0003"/>
    <d v="2021-11-29T00:00:00"/>
    <s v="Sumatera &amp; Kalimantan"/>
    <s v="CREDIT"/>
    <n v="686829600"/>
    <s v="The transaction agreement has undergone changes"/>
    <s v="Sales Sumatera -Kalimantan Region Team"/>
    <s v="OnlineMarketing/Corporate Negotiate/Patnership Contract"/>
    <x v="11"/>
    <x v="1"/>
  </r>
  <r>
    <s v="SO0656"/>
    <s v="PS0009"/>
    <s v="ST0003"/>
    <d v="2021-11-29T00:00:00"/>
    <s v="Sumatera &amp; Kalimantan"/>
    <s v="CASH"/>
    <n v="9306000"/>
    <s v="Partner Store canceled the order"/>
    <s v="Sales Sumatera -Kalimantan Region Team"/>
    <s v="OnlineMarketing/Corporate Negotiate/Patnership Contract"/>
    <x v="44"/>
    <x v="1"/>
  </r>
  <r>
    <s v="SO0657"/>
    <s v="PS0031"/>
    <s v="ST0002"/>
    <d v="2021-11-30T00:00:00"/>
    <s v="Java"/>
    <s v="CREDIT"/>
    <n v="507346350"/>
    <m/>
    <s v="Sales Java Region Team"/>
    <s v="OnlineMarketing/Corporate Negotiate/Patnership Contract"/>
    <x v="42"/>
    <x v="0"/>
  </r>
  <r>
    <s v="SO0658"/>
    <s v="PS0020"/>
    <s v="ST0004"/>
    <d v="2021-11-30T00:00:00"/>
    <s v="Sulawesi, Maluku, North Maluku"/>
    <s v="CASH"/>
    <n v="131293400"/>
    <s v="The product is unavailable from the vendor or there has been a product replacement"/>
    <s v="Sales Region Sulawesi - Maluku Team"/>
    <s v="Corporate Negotiate/Patnership Contract"/>
    <x v="15"/>
    <x v="0"/>
  </r>
  <r>
    <s v="SO0659"/>
    <s v="PS0010"/>
    <s v="ST0001"/>
    <d v="2021-12-01T00:00:00"/>
    <s v="Jakarta"/>
    <s v="CASH"/>
    <n v="52314090"/>
    <s v="The transaction agreement has undergone changes"/>
    <s v="Online Sales Team"/>
    <s v="OnlineMarketing"/>
    <x v="25"/>
    <x v="0"/>
  </r>
  <r>
    <s v="SO0660"/>
    <s v="PS0029"/>
    <s v="ST0004"/>
    <d v="2021-12-02T00:00:00"/>
    <s v="Sulawesi, Maluku, North Maluku"/>
    <s v="CASH"/>
    <n v="202870110"/>
    <m/>
    <s v="Sales Region Sulawesi - Maluku Team"/>
    <s v="Corporate Negotiate/Patnership Contract"/>
    <x v="31"/>
    <x v="0"/>
  </r>
  <r>
    <s v="SO0661"/>
    <s v="PS0009"/>
    <s v="ST0003"/>
    <d v="2021-12-02T00:00:00"/>
    <s v="Sumatera &amp; Kalimantan"/>
    <s v="CREDIT"/>
    <n v="1094558090"/>
    <s v="Partner Store canceled the order"/>
    <s v="Sales Sumatera -Kalimantan Region Team"/>
    <s v="OnlineMarketing/Corporate Negotiate/Patnership Contract"/>
    <x v="44"/>
    <x v="1"/>
  </r>
  <r>
    <s v="SO0662"/>
    <s v="PS0026"/>
    <s v="ST0004"/>
    <d v="2021-12-03T00:00:00"/>
    <s v="Sulawesi, Maluku, North Maluku"/>
    <s v="CREDIT"/>
    <n v="690046750"/>
    <s v="transaction as agreed with the vendor"/>
    <s v="Sales Region Sulawesi - Maluku Team"/>
    <s v="Corporate Negotiate/Patnership Contract"/>
    <x v="47"/>
    <x v="0"/>
  </r>
  <r>
    <s v="SO0663"/>
    <s v="PS0050"/>
    <s v="ST0004"/>
    <d v="2021-12-03T00:00:00"/>
    <s v="Sulawesi, Maluku, North Maluku"/>
    <s v="CREDIT"/>
    <n v="303438540"/>
    <m/>
    <s v="Sales Region Sulawesi - Maluku Team"/>
    <s v="Corporate Negotiate/Patnership Contract"/>
    <x v="9"/>
    <x v="0"/>
  </r>
  <r>
    <s v="SO0664"/>
    <s v="PS0021"/>
    <s v="ST0001"/>
    <d v="2021-12-03T00:00:00"/>
    <s v="Jakarta"/>
    <s v="CASH"/>
    <n v="100126350"/>
    <m/>
    <s v="Online Sales Team"/>
    <s v="OnlineMarketing"/>
    <x v="19"/>
    <x v="0"/>
  </r>
  <r>
    <s v="SO0665"/>
    <s v="PS0006"/>
    <s v="ST0003"/>
    <d v="2021-12-07T00:00:00"/>
    <s v="Sumatera &amp; Kalimantan"/>
    <s v="CREDIT"/>
    <n v="439462920"/>
    <s v="The transaction agreement has undergone changes"/>
    <s v="Sales Sumatera -Kalimantan Region Team"/>
    <s v="OnlineMarketing/Corporate Negotiate/Patnership Contract"/>
    <x v="35"/>
    <x v="0"/>
  </r>
  <r>
    <s v="SO0666"/>
    <s v="PS0045"/>
    <s v="ST0005"/>
    <d v="2021-12-10T00:00:00"/>
    <s v="Bali, East &amp; West Nusa Tenggara"/>
    <s v="CREDIT"/>
    <n v="398362130"/>
    <m/>
    <s v="Sales Region Bali - Nusa Tenggara Team"/>
    <s v="Corporate Negotiate/Patnership Contract"/>
    <x v="5"/>
    <x v="0"/>
  </r>
  <r>
    <s v="SO0667"/>
    <s v="PS0022"/>
    <s v="ST0004"/>
    <d v="2021-12-11T00:00:00"/>
    <s v="Sulawesi, Maluku, North Maluku"/>
    <s v="CASH"/>
    <n v="30596070"/>
    <m/>
    <s v="Sales Region Sulawesi - Maluku Team"/>
    <s v="Corporate Negotiate/Patnership Contract"/>
    <x v="23"/>
    <x v="0"/>
  </r>
  <r>
    <s v="SO0668"/>
    <s v="PS0030"/>
    <s v="ST0004"/>
    <d v="2021-12-11T00:00:00"/>
    <s v="Sulawesi, Maluku, North Maluku"/>
    <s v="CASH"/>
    <n v="162644450"/>
    <s v="The product is unavailable from the vendor or there has been a product replacement"/>
    <s v="Sales Region Sulawesi - Maluku Team"/>
    <s v="Corporate Negotiate/Patnership Contract"/>
    <x v="29"/>
    <x v="0"/>
  </r>
  <r>
    <s v="SO0669"/>
    <s v="PS0030"/>
    <s v="ST0004"/>
    <d v="2021-12-11T00:00:00"/>
    <s v="Sulawesi, Maluku, North Maluku"/>
    <s v="CREDIT"/>
    <n v="504769140"/>
    <m/>
    <s v="Sales Region Sulawesi - Maluku Team"/>
    <s v="Corporate Negotiate/Patnership Contract"/>
    <x v="29"/>
    <x v="0"/>
  </r>
  <r>
    <s v="SO0670"/>
    <s v="PS0024"/>
    <s v="ST0001"/>
    <d v="2021-12-13T00:00:00"/>
    <s v="Jakarta"/>
    <s v="CASH"/>
    <n v="24349350"/>
    <m/>
    <s v="Online Sales Team"/>
    <s v="OnlineMarketing"/>
    <x v="2"/>
    <x v="0"/>
  </r>
  <r>
    <s v="SO0671"/>
    <s v="PS0014"/>
    <s v="ST0003"/>
    <d v="2021-12-14T00:00:00"/>
    <s v="Sumatera &amp; Kalimantan"/>
    <s v="CREDIT"/>
    <n v="369354780"/>
    <s v="The product is unavailable from the vendor or there has been a product replacement"/>
    <s v="Sales Sumatera -Kalimantan Region Team"/>
    <s v="OnlineMarketing/Corporate Negotiate/Patnership Contract"/>
    <x v="11"/>
    <x v="1"/>
  </r>
  <r>
    <s v="SO0672"/>
    <s v="PS0019"/>
    <s v="ST0005"/>
    <d v="2021-12-15T00:00:00"/>
    <s v="Bali, East &amp; West Nusa Tenggara"/>
    <s v="CREDIT"/>
    <n v="383303200"/>
    <m/>
    <s v="Sales Region Bali - Nusa Tenggara Team"/>
    <s v="Corporate Negotiate/Patnership Contract"/>
    <x v="16"/>
    <x v="0"/>
  </r>
  <r>
    <s v="SO0673"/>
    <s v="PS0001"/>
    <s v="ST0005"/>
    <d v="2021-12-16T00:00:00"/>
    <s v="Bali, East &amp; West Nusa Tenggara"/>
    <s v="CREDIT"/>
    <n v="327957210"/>
    <m/>
    <s v="Sales Region Bali - Nusa Tenggara Team"/>
    <s v="Corporate Negotiate/Patnership Contract"/>
    <x v="26"/>
    <x v="1"/>
  </r>
  <r>
    <s v="SO0674"/>
    <s v="PS0043"/>
    <s v="ST0004"/>
    <d v="2021-12-17T00:00:00"/>
    <s v="Sulawesi, Maluku, North Maluku"/>
    <s v="CASH"/>
    <n v="11643870"/>
    <m/>
    <s v="Sales Region Sulawesi - Maluku Team"/>
    <s v="Corporate Negotiate/Patnership Contract"/>
    <x v="8"/>
    <x v="0"/>
  </r>
  <r>
    <s v="SO0675"/>
    <s v="PS0042"/>
    <s v="ST0002"/>
    <d v="2021-12-21T00:00:00"/>
    <s v="Java"/>
    <s v="CASH"/>
    <n v="115853690"/>
    <m/>
    <s v="Sales Java Region Team"/>
    <s v="OnlineMarketing/Corporate Negotiate/Patnership Contract"/>
    <x v="43"/>
    <x v="0"/>
  </r>
  <r>
    <s v="SO0676"/>
    <s v="PS0041"/>
    <s v="ST0001"/>
    <d v="2021-12-21T00:00:00"/>
    <s v="Jakarta"/>
    <s v="CREDIT"/>
    <n v="464090200"/>
    <s v="Partner Store canceled the order"/>
    <s v="Online Sales Team"/>
    <s v="OnlineMarketing"/>
    <x v="40"/>
    <x v="0"/>
  </r>
  <r>
    <s v="SO0677"/>
    <s v="PS0022"/>
    <s v="ST0004"/>
    <d v="2021-12-22T00:00:00"/>
    <s v="Sulawesi, Maluku, North Maluku"/>
    <s v="CASH"/>
    <n v="110762670"/>
    <m/>
    <s v="Sales Region Sulawesi - Maluku Team"/>
    <s v="Corporate Negotiate/Patnership Contract"/>
    <x v="23"/>
    <x v="0"/>
  </r>
  <r>
    <s v="SO0678"/>
    <s v="PS0009"/>
    <s v="ST0003"/>
    <d v="2021-12-26T00:00:00"/>
    <s v="Sumatera &amp; Kalimantan"/>
    <s v="CREDIT"/>
    <n v="592193270"/>
    <s v="The product is unavailable from the vendor or there has been a product replacement"/>
    <s v="Sales Sumatera -Kalimantan Region Team"/>
    <s v="OnlineMarketing/Corporate Negotiate/Patnership Contract"/>
    <x v="44"/>
    <x v="1"/>
  </r>
  <r>
    <s v="SO0679"/>
    <s v="PS0032"/>
    <s v="ST0004"/>
    <d v="2021-12-28T00:00:00"/>
    <s v="Sulawesi, Maluku, North Maluku"/>
    <s v="CREDIT"/>
    <n v="465075580"/>
    <s v="Partner Store canceled the order"/>
    <s v="Sales Region Sulawesi - Maluku Team"/>
    <s v="Corporate Negotiate/Patnership Contract"/>
    <x v="10"/>
    <x v="0"/>
  </r>
  <r>
    <s v="SO0680"/>
    <s v="PS0012"/>
    <s v="ST0003"/>
    <d v="2021-12-29T00:00:00"/>
    <s v="Sumatera &amp; Kalimantan"/>
    <s v="CASH"/>
    <n v="116135652"/>
    <s v="The transaction agreement has undergone changes"/>
    <s v="Sales Sumatera -Kalimantan Region Team"/>
    <s v="OnlineMarketing/Corporate Negotiate/Patnership Contract"/>
    <x v="4"/>
    <x v="0"/>
  </r>
  <r>
    <s v="SO0681"/>
    <s v="PS0031"/>
    <s v="ST0002"/>
    <d v="2021-12-31T00:00:00"/>
    <s v="Java"/>
    <s v="CREDIT"/>
    <n v="264912970.00000003"/>
    <s v="The transaction agreement has undergone changes"/>
    <s v="Sales Java Region Team"/>
    <s v="OnlineMarketing/Corporate Negotiate/Patnership Contract"/>
    <x v="42"/>
    <x v="0"/>
  </r>
  <r>
    <s v="SO0682"/>
    <s v="PS0049"/>
    <s v="ST0004"/>
    <d v="2022-01-01T00:00:00"/>
    <s v="Sulawesi, Maluku, North Maluku"/>
    <s v="CASH"/>
    <n v="178944450"/>
    <s v="The transaction agreement has undergone changes"/>
    <s v="Sales Region Sulawesi - Maluku Team"/>
    <s v="Corporate Negotiate/Patnership Contract"/>
    <x v="38"/>
    <x v="0"/>
  </r>
  <r>
    <s v="SO0683"/>
    <s v="PS0040"/>
    <s v="ST0003"/>
    <d v="2022-01-01T00:00:00"/>
    <s v="Sumatera &amp; Kalimantan"/>
    <s v="CASH"/>
    <n v="33426250"/>
    <m/>
    <s v="Sales Sumatera -Kalimantan Region Team"/>
    <s v="OnlineMarketing/Corporate Negotiate/Patnership Contract"/>
    <x v="0"/>
    <x v="0"/>
  </r>
  <r>
    <s v="SO0684"/>
    <s v="PS0027"/>
    <s v="ST0004"/>
    <d v="2022-01-02T00:00:00"/>
    <s v="Sulawesi, Maluku, North Maluku"/>
    <s v="CREDIT"/>
    <n v="346950589"/>
    <s v="Partner Store canceled the order"/>
    <s v="Sales Region Sulawesi - Maluku Team"/>
    <s v="Corporate Negotiate/Patnership Contract"/>
    <x v="39"/>
    <x v="0"/>
  </r>
  <r>
    <s v="SO0685"/>
    <s v="PS0042"/>
    <s v="ST0002"/>
    <d v="2022-01-02T00:00:00"/>
    <s v="Java"/>
    <s v="CREDIT"/>
    <n v="1106694770"/>
    <s v="transaction as agreed with the vendor"/>
    <s v="Sales Java Region Team"/>
    <s v="OnlineMarketing/Corporate Negotiate/Patnership Contract"/>
    <x v="43"/>
    <x v="0"/>
  </r>
  <r>
    <s v="SO0686"/>
    <s v="PS0018"/>
    <s v="ST0002"/>
    <d v="2022-01-04T00:00:00"/>
    <s v="Java"/>
    <s v="CREDIT"/>
    <n v="301584860"/>
    <s v="Partner Store canceled the order"/>
    <s v="Sales Java Region Team"/>
    <s v="OnlineMarketing/Corporate Negotiate/Patnership Contract"/>
    <x v="17"/>
    <x v="1"/>
  </r>
  <r>
    <s v="SO0687"/>
    <s v="PS0007"/>
    <s v="ST0001"/>
    <d v="2022-01-04T00:00:00"/>
    <s v="Jakarta"/>
    <s v="CASH"/>
    <n v="111810362"/>
    <s v="The product is unavailable from the vendor or there has been a product replacement"/>
    <s v="Online Sales Team"/>
    <s v="OnlineMarketing"/>
    <x v="24"/>
    <x v="0"/>
  </r>
  <r>
    <s v="SO0688"/>
    <s v="PS0014"/>
    <s v="ST0003"/>
    <d v="2022-01-06T00:00:00"/>
    <s v="Sumatera &amp; Kalimantan"/>
    <s v="CASH"/>
    <n v="198702460"/>
    <m/>
    <s v="Sales Sumatera -Kalimantan Region Team"/>
    <s v="OnlineMarketing/Corporate Negotiate/Patnership Contract"/>
    <x v="11"/>
    <x v="1"/>
  </r>
  <r>
    <s v="SO0689"/>
    <s v="PS0002"/>
    <s v="ST0002"/>
    <d v="2022-01-06T00:00:00"/>
    <s v="Java"/>
    <s v="CREDIT"/>
    <n v="410983051"/>
    <s v="The product is unavailable from the vendor or there has been a product replacement"/>
    <s v="Sales Java Region Team"/>
    <s v="OnlineMarketing/Corporate Negotiate/Patnership Contract"/>
    <x v="32"/>
    <x v="0"/>
  </r>
  <r>
    <s v="SO0690"/>
    <s v="PS0013"/>
    <s v="ST0001"/>
    <d v="2022-01-09T00:00:00"/>
    <s v="Jakarta"/>
    <s v="CASH"/>
    <n v="7549080"/>
    <s v="The transaction agreement has undergone changes"/>
    <s v="Online Sales Team"/>
    <s v="OnlineMarketing"/>
    <x v="13"/>
    <x v="0"/>
  </r>
  <r>
    <s v="SO0691"/>
    <s v="PS0010"/>
    <s v="ST0001"/>
    <d v="2022-01-09T00:00:00"/>
    <s v="Jakarta"/>
    <s v="CASH"/>
    <n v="24012110"/>
    <m/>
    <s v="Online Sales Team"/>
    <s v="OnlineMarketing"/>
    <x v="25"/>
    <x v="0"/>
  </r>
  <r>
    <s v="SO0692"/>
    <s v="PS0016"/>
    <s v="ST0003"/>
    <d v="2022-01-10T00:00:00"/>
    <s v="Sumatera &amp; Kalimantan"/>
    <s v="CASH"/>
    <n v="58235530"/>
    <s v="Partner Store canceled the order"/>
    <s v="Sales Sumatera -Kalimantan Region Team"/>
    <s v="OnlineMarketing/Corporate Negotiate/Patnership Contract"/>
    <x v="48"/>
    <x v="0"/>
  </r>
  <r>
    <s v="SO0693"/>
    <s v="PS0016"/>
    <s v="ST0003"/>
    <d v="2022-01-10T00:00:00"/>
    <s v="Sumatera &amp; Kalimantan"/>
    <s v="CREDIT"/>
    <n v="377771635"/>
    <m/>
    <s v="Sales Sumatera -Kalimantan Region Team"/>
    <s v="OnlineMarketing/Corporate Negotiate/Patnership Contract"/>
    <x v="48"/>
    <x v="0"/>
  </r>
  <r>
    <s v="SO0694"/>
    <s v="PS0031"/>
    <s v="ST0002"/>
    <d v="2022-01-11T00:00:00"/>
    <s v="Java"/>
    <s v="CREDIT"/>
    <n v="561593630"/>
    <m/>
    <s v="Sales Java Region Team"/>
    <s v="OnlineMarketing/Corporate Negotiate/Patnership Contract"/>
    <x v="42"/>
    <x v="0"/>
  </r>
  <r>
    <s v="SO0695"/>
    <s v="PS0015"/>
    <s v="ST0004"/>
    <d v="2022-01-11T00:00:00"/>
    <s v="Sulawesi, Maluku, North Maluku"/>
    <s v="CREDIT"/>
    <n v="424023580"/>
    <m/>
    <s v="Sales Region Sulawesi - Maluku Team"/>
    <s v="Corporate Negotiate/Patnership Contract"/>
    <x v="36"/>
    <x v="0"/>
  </r>
  <r>
    <s v="SO0696"/>
    <s v="PS0019"/>
    <s v="ST0005"/>
    <d v="2022-01-13T00:00:00"/>
    <s v="Bali, East &amp; West Nusa Tenggara"/>
    <s v="CREDIT"/>
    <n v="317991870"/>
    <m/>
    <s v="Sales Region Bali - Nusa Tenggara Team"/>
    <s v="Corporate Negotiate/Patnership Contract"/>
    <x v="16"/>
    <x v="0"/>
  </r>
  <r>
    <s v="SO0697"/>
    <s v="PS0049"/>
    <s v="ST0004"/>
    <d v="2022-01-15T00:00:00"/>
    <s v="Sulawesi, Maluku, North Maluku"/>
    <s v="CREDIT"/>
    <n v="483522220"/>
    <m/>
    <s v="Sales Region Sulawesi - Maluku Team"/>
    <s v="Corporate Negotiate/Patnership Contract"/>
    <x v="38"/>
    <x v="0"/>
  </r>
  <r>
    <s v="SO0698"/>
    <s v="PS0047"/>
    <s v="ST0001"/>
    <d v="2022-01-16T00:00:00"/>
    <s v="Jakarta"/>
    <s v="CASH"/>
    <n v="45626964"/>
    <s v="The transaction agreement has undergone changes"/>
    <s v="Online Sales Team"/>
    <s v="OnlineMarketing"/>
    <x v="20"/>
    <x v="0"/>
  </r>
  <r>
    <s v="SO0699"/>
    <s v="PS0037"/>
    <s v="ST0002"/>
    <d v="2022-01-18T00:00:00"/>
    <s v="Java"/>
    <s v="CASH"/>
    <n v="108856480"/>
    <s v="Partner Store canceled the order"/>
    <s v="Sales Java Region Team"/>
    <s v="OnlineMarketing/Corporate Negotiate/Patnership Contract"/>
    <x v="6"/>
    <x v="0"/>
  </r>
  <r>
    <s v="SO0700"/>
    <s v="PS0007"/>
    <s v="ST0001"/>
    <d v="2022-01-24T00:00:00"/>
    <s v="Jakarta"/>
    <s v="CREDIT"/>
    <n v="261538560"/>
    <m/>
    <s v="Online Sales Team"/>
    <s v="OnlineMarketing"/>
    <x v="24"/>
    <x v="0"/>
  </r>
  <r>
    <s v="SO0701"/>
    <s v="PS0040"/>
    <s v="ST0003"/>
    <d v="2022-01-25T00:00:00"/>
    <s v="Sumatera &amp; Kalimantan"/>
    <s v="CASH"/>
    <n v="137710280"/>
    <m/>
    <s v="Sales Sumatera -Kalimantan Region Team"/>
    <s v="OnlineMarketing/Corporate Negotiate/Patnership Contract"/>
    <x v="0"/>
    <x v="0"/>
  </r>
  <r>
    <s v="SO0702"/>
    <s v="PS0029"/>
    <s v="ST0004"/>
    <d v="2022-01-26T00:00:00"/>
    <s v="Sulawesi, Maluku, North Maluku"/>
    <s v="CASH"/>
    <n v="244390860"/>
    <m/>
    <s v="Sales Region Sulawesi - Maluku Team"/>
    <s v="Corporate Negotiate/Patnership Contract"/>
    <x v="31"/>
    <x v="0"/>
  </r>
  <r>
    <s v="SO0703"/>
    <s v="PS0013"/>
    <s v="ST0001"/>
    <d v="2022-01-26T00:00:00"/>
    <s v="Jakarta"/>
    <s v="CASH"/>
    <n v="46289920"/>
    <m/>
    <s v="Online Sales Team"/>
    <s v="OnlineMarketing"/>
    <x v="13"/>
    <x v="0"/>
  </r>
  <r>
    <s v="SO0704"/>
    <s v="PS0015"/>
    <s v="ST0004"/>
    <d v="2022-01-27T00:00:00"/>
    <s v="Sulawesi, Maluku, North Maluku"/>
    <s v="CREDIT"/>
    <n v="746469180"/>
    <m/>
    <s v="Sales Region Sulawesi - Maluku Team"/>
    <s v="Corporate Negotiate/Patnership Contract"/>
    <x v="36"/>
    <x v="0"/>
  </r>
  <r>
    <s v="SO0705"/>
    <s v="PS0041"/>
    <s v="ST0001"/>
    <d v="2022-01-28T00:00:00"/>
    <s v="Jakarta"/>
    <s v="CASH"/>
    <n v="214388390"/>
    <s v="Partner Store canceled the order"/>
    <s v="Online Sales Team"/>
    <s v="OnlineMarketing"/>
    <x v="40"/>
    <x v="0"/>
  </r>
  <r>
    <s v="SO0706"/>
    <s v="PS0031"/>
    <s v="ST0002"/>
    <d v="2022-01-29T00:00:00"/>
    <s v="Java"/>
    <s v="CREDIT"/>
    <n v="620542600"/>
    <s v="The transaction agreement has undergone changes"/>
    <s v="Sales Java Region Team"/>
    <s v="OnlineMarketing/Corporate Negotiate/Patnership Contract"/>
    <x v="42"/>
    <x v="0"/>
  </r>
  <r>
    <s v="SO0707"/>
    <s v="PS0011"/>
    <s v="ST0002"/>
    <d v="2022-01-29T00:00:00"/>
    <s v="Java"/>
    <s v="CASH"/>
    <n v="186421520"/>
    <m/>
    <s v="Sales Java Region Team"/>
    <s v="OnlineMarketing/Corporate Negotiate/Patnership Contract"/>
    <x v="45"/>
    <x v="0"/>
  </r>
  <r>
    <s v="SO0708"/>
    <s v="PS0045"/>
    <s v="ST0005"/>
    <d v="2022-01-30T00:00:00"/>
    <s v="Bali, East &amp; West Nusa Tenggara"/>
    <s v="CREDIT"/>
    <n v="290021700"/>
    <s v="The product is unavailable from the vendor or there has been a product replacement"/>
    <s v="Sales Region Bali - Nusa Tenggara Team"/>
    <s v="Corporate Negotiate/Patnership Contract"/>
    <x v="5"/>
    <x v="0"/>
  </r>
  <r>
    <s v="SO0709"/>
    <s v="PS0005"/>
    <s v="ST0004"/>
    <d v="2022-01-30T00:00:00"/>
    <s v="Sulawesi, Maluku, North Maluku"/>
    <s v="CASH"/>
    <n v="68482360"/>
    <m/>
    <s v="Sales Region Sulawesi - Maluku Team"/>
    <s v="Corporate Negotiate/Patnership Contract"/>
    <x v="46"/>
    <x v="1"/>
  </r>
  <r>
    <s v="SO0710"/>
    <s v="PS0022"/>
    <s v="ST0004"/>
    <d v="2022-01-31T00:00:00"/>
    <s v="Sulawesi, Maluku, North Maluku"/>
    <s v="CASH"/>
    <n v="208719670"/>
    <m/>
    <s v="Sales Region Sulawesi - Maluku Team"/>
    <s v="Corporate Negotiate/Patnership Contract"/>
    <x v="23"/>
    <x v="0"/>
  </r>
  <r>
    <s v="SO0711"/>
    <s v="PS0049"/>
    <s v="ST0004"/>
    <d v="2022-01-31T00:00:00"/>
    <s v="Sulawesi, Maluku, North Maluku"/>
    <s v="CREDIT"/>
    <n v="870761010"/>
    <s v="The product is unavailable from the vendor or there has been a product replacement"/>
    <s v="Sales Region Sulawesi - Maluku Team"/>
    <s v="Corporate Negotiate/Patnership Contract"/>
    <x v="38"/>
    <x v="0"/>
  </r>
  <r>
    <s v="SO0712"/>
    <s v="PS0024"/>
    <s v="ST0001"/>
    <d v="2022-02-02T00:00:00"/>
    <s v="Jakarta"/>
    <s v="CASH"/>
    <n v="11906400"/>
    <s v="The transaction agreement has undergone changes"/>
    <s v="Online Sales Team"/>
    <s v="OnlineMarketing"/>
    <x v="2"/>
    <x v="0"/>
  </r>
  <r>
    <s v="SO0713"/>
    <s v="PS0009"/>
    <s v="ST0003"/>
    <d v="2022-02-03T00:00:00"/>
    <s v="Sumatera &amp; Kalimantan"/>
    <s v="CASH"/>
    <n v="47094090"/>
    <s v="The transaction agreement has undergone changes"/>
    <s v="Sales Sumatera -Kalimantan Region Team"/>
    <s v="OnlineMarketing/Corporate Negotiate/Patnership Contract"/>
    <x v="44"/>
    <x v="1"/>
  </r>
  <r>
    <s v="SO0714"/>
    <s v="PS0017"/>
    <s v="ST0001"/>
    <d v="2022-02-04T00:00:00"/>
    <s v="Jakarta"/>
    <s v="CREDIT"/>
    <n v="325672900"/>
    <m/>
    <s v="Online Sales Team"/>
    <s v="OnlineMarketing"/>
    <x v="49"/>
    <x v="0"/>
  </r>
  <r>
    <s v="SO0715"/>
    <s v="PS0016"/>
    <s v="ST0003"/>
    <d v="2022-02-05T00:00:00"/>
    <s v="Sumatera &amp; Kalimantan"/>
    <s v="CREDIT"/>
    <n v="622174165"/>
    <s v="The transaction agreement has undergone changes"/>
    <s v="Sales Sumatera -Kalimantan Region Team"/>
    <s v="OnlineMarketing/Corporate Negotiate/Patnership Contract"/>
    <x v="48"/>
    <x v="0"/>
  </r>
  <r>
    <s v="SO0716"/>
    <s v="PS0015"/>
    <s v="ST0004"/>
    <d v="2022-02-06T00:00:00"/>
    <s v="Sulawesi, Maluku, North Maluku"/>
    <s v="CREDIT"/>
    <n v="472734461"/>
    <s v="Partner Store canceled the order"/>
    <s v="Sales Region Sulawesi - Maluku Team"/>
    <s v="Corporate Negotiate/Patnership Contract"/>
    <x v="36"/>
    <x v="0"/>
  </r>
  <r>
    <s v="SO0717"/>
    <s v="PS0019"/>
    <s v="ST0005"/>
    <d v="2022-02-06T00:00:00"/>
    <s v="Bali, East &amp; West Nusa Tenggara"/>
    <s v="CASH"/>
    <n v="80338950"/>
    <s v="The transaction agreement has undergone changes"/>
    <s v="Sales Region Bali - Nusa Tenggara Team"/>
    <s v="Corporate Negotiate/Patnership Contract"/>
    <x v="16"/>
    <x v="0"/>
  </r>
  <r>
    <s v="SO0718"/>
    <s v="PS0037"/>
    <s v="ST0002"/>
    <d v="2022-02-07T00:00:00"/>
    <s v="Java"/>
    <s v="CASH"/>
    <n v="21761400"/>
    <s v="Partner Store canceled the order"/>
    <s v="Sales Java Region Team"/>
    <s v="OnlineMarketing/Corporate Negotiate/Patnership Contract"/>
    <x v="6"/>
    <x v="0"/>
  </r>
  <r>
    <s v="SO0719"/>
    <s v="PS0013"/>
    <s v="ST0001"/>
    <d v="2022-02-09T00:00:00"/>
    <s v="Jakarta"/>
    <s v="CASH"/>
    <n v="39377070"/>
    <s v="The transaction agreement has undergone changes"/>
    <s v="Online Sales Team"/>
    <s v="OnlineMarketing"/>
    <x v="13"/>
    <x v="0"/>
  </r>
  <r>
    <s v="SO0720"/>
    <s v="PS0038"/>
    <s v="ST0004"/>
    <d v="2022-02-09T00:00:00"/>
    <s v="Sulawesi, Maluku, North Maluku"/>
    <s v="CREDIT"/>
    <n v="440641540"/>
    <m/>
    <s v="Sales Region Sulawesi - Maluku Team"/>
    <s v="Corporate Negotiate/Patnership Contract"/>
    <x v="34"/>
    <x v="0"/>
  </r>
  <r>
    <s v="SO0721"/>
    <s v="PS0034"/>
    <s v="ST0001"/>
    <d v="2022-02-10T00:00:00"/>
    <s v="Jakarta"/>
    <s v="CREDIT"/>
    <n v="464841904"/>
    <s v="The product is unavailable from the vendor or there has been a product replacement"/>
    <s v="Online Sales Team"/>
    <s v="OnlineMarketing"/>
    <x v="18"/>
    <x v="0"/>
  </r>
  <r>
    <s v="SO0722"/>
    <s v="PS0023"/>
    <s v="ST0003"/>
    <d v="2022-02-14T00:00:00"/>
    <s v="Sumatera &amp; Kalimantan"/>
    <s v="CREDIT"/>
    <n v="387764070"/>
    <m/>
    <s v="Sales Sumatera -Kalimantan Region Team"/>
    <s v="OnlineMarketing/Corporate Negotiate/Patnership Contract"/>
    <x v="30"/>
    <x v="0"/>
  </r>
  <r>
    <s v="SO0723"/>
    <s v="PS0012"/>
    <s v="ST0003"/>
    <d v="2022-02-15T00:00:00"/>
    <s v="Sumatera &amp; Kalimantan"/>
    <s v="CASH"/>
    <n v="143140130"/>
    <s v="Partner Store canceled the order"/>
    <s v="Sales Sumatera -Kalimantan Region Team"/>
    <s v="OnlineMarketing/Corporate Negotiate/Patnership Contract"/>
    <x v="4"/>
    <x v="0"/>
  </r>
  <r>
    <s v="SO0724"/>
    <s v="PS0029"/>
    <s v="ST0004"/>
    <d v="2022-02-16T00:00:00"/>
    <s v="Sulawesi, Maluku, North Maluku"/>
    <s v="CASH"/>
    <n v="29323350"/>
    <s v="The transaction agreement has undergone changes"/>
    <s v="Sales Region Sulawesi - Maluku Team"/>
    <s v="Corporate Negotiate/Patnership Contract"/>
    <x v="31"/>
    <x v="0"/>
  </r>
  <r>
    <s v="SO0725"/>
    <s v="PS0026"/>
    <s v="ST0004"/>
    <d v="2022-02-17T00:00:00"/>
    <s v="Sulawesi, Maluku, North Maluku"/>
    <s v="CREDIT"/>
    <n v="282748410"/>
    <m/>
    <s v="Sales Region Sulawesi - Maluku Team"/>
    <s v="Corporate Negotiate/Patnership Contract"/>
    <x v="47"/>
    <x v="0"/>
  </r>
  <r>
    <s v="SO0726"/>
    <s v="PS0027"/>
    <s v="ST0004"/>
    <d v="2022-02-18T00:00:00"/>
    <s v="Sulawesi, Maluku, North Maluku"/>
    <s v="CREDIT"/>
    <n v="489953810"/>
    <m/>
    <s v="Sales Region Sulawesi - Maluku Team"/>
    <s v="Corporate Negotiate/Patnership Contract"/>
    <x v="39"/>
    <x v="0"/>
  </r>
  <r>
    <s v="SO0727"/>
    <s v="PS0007"/>
    <s v="ST0001"/>
    <d v="2022-02-20T00:00:00"/>
    <s v="Jakarta"/>
    <s v="CASH"/>
    <n v="46096180"/>
    <s v="The product is unavailable from the vendor or there has been a product replacement"/>
    <s v="Online Sales Team"/>
    <s v="OnlineMarketing"/>
    <x v="24"/>
    <x v="0"/>
  </r>
  <r>
    <s v="SO0728"/>
    <s v="PS0041"/>
    <s v="ST0001"/>
    <d v="2022-02-20T00:00:00"/>
    <s v="Jakarta"/>
    <s v="CASH"/>
    <n v="73458000"/>
    <m/>
    <s v="Online Sales Team"/>
    <s v="OnlineMarketing"/>
    <x v="40"/>
    <x v="0"/>
  </r>
  <r>
    <s v="SO0729"/>
    <s v="PS0033"/>
    <s v="ST0005"/>
    <d v="2022-02-20T00:00:00"/>
    <s v="Bali, East &amp; West Nusa Tenggara"/>
    <s v="CASH"/>
    <n v="168348240"/>
    <m/>
    <s v="Sales Region Bali - Nusa Tenggara Team"/>
    <s v="Corporate Negotiate/Patnership Contract"/>
    <x v="27"/>
    <x v="0"/>
  </r>
  <r>
    <s v="SO0730"/>
    <s v="PS0011"/>
    <s v="ST0002"/>
    <d v="2022-02-21T00:00:00"/>
    <s v="Java"/>
    <s v="CASH"/>
    <n v="98900310"/>
    <s v="The product is unavailable from the vendor or there has been a product replacement"/>
    <s v="Sales Java Region Team"/>
    <s v="OnlineMarketing/Corporate Negotiate/Patnership Contract"/>
    <x v="45"/>
    <x v="0"/>
  </r>
  <r>
    <s v="SO0731"/>
    <s v="PS0029"/>
    <s v="ST0004"/>
    <d v="2022-02-21T00:00:00"/>
    <s v="Sulawesi, Maluku, North Maluku"/>
    <s v="CASH"/>
    <n v="190816000"/>
    <s v="The transaction agreement has undergone changes"/>
    <s v="Sales Region Sulawesi - Maluku Team"/>
    <s v="Corporate Negotiate/Patnership Contract"/>
    <x v="31"/>
    <x v="0"/>
  </r>
  <r>
    <s v="SO0732"/>
    <s v="PS0001"/>
    <s v="ST0005"/>
    <d v="2022-02-23T00:00:00"/>
    <s v="Bali, East &amp; West Nusa Tenggara"/>
    <s v="CASH"/>
    <n v="182850000"/>
    <s v="Partner Store canceled the order"/>
    <s v="Sales Region Bali - Nusa Tenggara Team"/>
    <s v="Corporate Negotiate/Patnership Contract"/>
    <x v="26"/>
    <x v="1"/>
  </r>
  <r>
    <s v="SO0733"/>
    <s v="PS0014"/>
    <s v="ST0003"/>
    <d v="2022-02-24T00:00:00"/>
    <s v="Sumatera &amp; Kalimantan"/>
    <s v="CREDIT"/>
    <n v="655357550"/>
    <s v="Partner Store canceled the order"/>
    <s v="Sales Sumatera -Kalimantan Region Team"/>
    <s v="OnlineMarketing/Corporate Negotiate/Patnership Contract"/>
    <x v="11"/>
    <x v="1"/>
  </r>
  <r>
    <s v="SO0734"/>
    <s v="PS0035"/>
    <s v="ST0004"/>
    <d v="2022-02-25T00:00:00"/>
    <s v="Sulawesi, Maluku, North Maluku"/>
    <s v="CREDIT"/>
    <n v="431368230"/>
    <s v="Partner Store canceled the order"/>
    <s v="Sales Region Sulawesi - Maluku Team"/>
    <s v="Corporate Negotiate/Patnership Contract"/>
    <x v="21"/>
    <x v="0"/>
  </r>
  <r>
    <s v="SO0735"/>
    <s v="PS0041"/>
    <s v="ST0001"/>
    <d v="2022-02-25T00:00:00"/>
    <s v="Jakarta"/>
    <s v="CASH"/>
    <n v="110403925.00000001"/>
    <s v="The product is unavailable from the vendor or there has been a product replacement"/>
    <s v="Online Sales Team"/>
    <s v="OnlineMarketing"/>
    <x v="40"/>
    <x v="0"/>
  </r>
  <r>
    <s v="SO0736"/>
    <s v="PS0003"/>
    <s v="ST0003"/>
    <d v="2022-02-27T00:00:00"/>
    <s v="Sumatera &amp; Kalimantan"/>
    <s v="CASH"/>
    <n v="25103040"/>
    <m/>
    <s v="Sales Sumatera -Kalimantan Region Team"/>
    <s v="OnlineMarketing/Corporate Negotiate/Patnership Contract"/>
    <x v="7"/>
    <x v="0"/>
  </r>
  <r>
    <s v="SO0737"/>
    <s v="PS0020"/>
    <s v="ST0004"/>
    <d v="2022-02-28T00:00:00"/>
    <s v="Sulawesi, Maluku, North Maluku"/>
    <s v="CREDIT"/>
    <n v="301486740"/>
    <m/>
    <s v="Sales Region Sulawesi - Maluku Team"/>
    <s v="Corporate Negotiate/Patnership Contract"/>
    <x v="15"/>
    <x v="0"/>
  </r>
  <r>
    <s v="SO0738"/>
    <s v="PS0002"/>
    <s v="ST0002"/>
    <d v="2022-03-01T00:00:00"/>
    <s v="Java"/>
    <s v="CREDIT"/>
    <n v="384437440"/>
    <m/>
    <s v="Sales Java Region Team"/>
    <s v="OnlineMarketing/Corporate Negotiate/Patnership Contract"/>
    <x v="32"/>
    <x v="0"/>
  </r>
  <r>
    <s v="SO0739"/>
    <s v="PS0026"/>
    <s v="ST0004"/>
    <d v="2022-03-01T00:00:00"/>
    <s v="Sulawesi, Maluku, North Maluku"/>
    <s v="CASH"/>
    <n v="95939120"/>
    <s v="The product is unavailable from the vendor or there has been a product replacement"/>
    <s v="Sales Region Sulawesi - Maluku Team"/>
    <s v="Corporate Negotiate/Patnership Contract"/>
    <x v="47"/>
    <x v="0"/>
  </r>
  <r>
    <s v="SO0740"/>
    <s v="PS0011"/>
    <s v="ST0002"/>
    <d v="2022-03-02T00:00:00"/>
    <s v="Java"/>
    <s v="CASH"/>
    <n v="86587010"/>
    <s v="The product is unavailable from the vendor or there has been a product replacement"/>
    <s v="Sales Java Region Team"/>
    <s v="OnlineMarketing/Corporate Negotiate/Patnership Contract"/>
    <x v="45"/>
    <x v="0"/>
  </r>
  <r>
    <s v="SO0741"/>
    <s v="PS0050"/>
    <s v="ST0004"/>
    <d v="2022-03-02T00:00:00"/>
    <s v="Sulawesi, Maluku, North Maluku"/>
    <s v="CASH"/>
    <n v="164735940"/>
    <s v="The product is unavailable from the vendor or there has been a product replacement"/>
    <s v="Sales Region Sulawesi - Maluku Team"/>
    <s v="Corporate Negotiate/Patnership Contract"/>
    <x v="9"/>
    <x v="0"/>
  </r>
  <r>
    <s v="SO0742"/>
    <s v="PS0042"/>
    <s v="ST0002"/>
    <d v="2022-03-02T00:00:00"/>
    <s v="Java"/>
    <s v="CASH"/>
    <n v="79963790"/>
    <s v="Partner Store canceled the order"/>
    <s v="Sales Java Region Team"/>
    <s v="OnlineMarketing/Corporate Negotiate/Patnership Contract"/>
    <x v="43"/>
    <x v="0"/>
  </r>
  <r>
    <s v="SO0743"/>
    <s v="PS0048"/>
    <s v="ST0003"/>
    <d v="2022-03-05T00:00:00"/>
    <s v="Sumatera &amp; Kalimantan"/>
    <s v="CASH"/>
    <n v="76608080"/>
    <m/>
    <s v="Sales Sumatera -Kalimantan Region Team"/>
    <s v="OnlineMarketing/Corporate Negotiate/Patnership Contract"/>
    <x v="3"/>
    <x v="0"/>
  </r>
  <r>
    <s v="SO0744"/>
    <s v="PS0028"/>
    <s v="ST0005"/>
    <d v="2022-03-06T00:00:00"/>
    <s v="Bali, East &amp; West Nusa Tenggara"/>
    <s v="CREDIT"/>
    <n v="318817170"/>
    <m/>
    <s v="Sales Region Bali - Nusa Tenggara Team"/>
    <s v="Corporate Negotiate/Patnership Contract"/>
    <x v="22"/>
    <x v="0"/>
  </r>
  <r>
    <s v="SO0745"/>
    <s v="PS0016"/>
    <s v="ST0003"/>
    <d v="2022-03-07T00:00:00"/>
    <s v="Sumatera &amp; Kalimantan"/>
    <s v="CREDIT"/>
    <n v="499945248"/>
    <m/>
    <s v="Sales Sumatera -Kalimantan Region Team"/>
    <s v="OnlineMarketing/Corporate Negotiate/Patnership Contract"/>
    <x v="48"/>
    <x v="0"/>
  </r>
  <r>
    <s v="SO0746"/>
    <s v="PS0030"/>
    <s v="ST0004"/>
    <d v="2022-03-08T00:00:00"/>
    <s v="Sulawesi, Maluku, North Maluku"/>
    <s v="CREDIT"/>
    <n v="496157250"/>
    <m/>
    <s v="Sales Region Sulawesi - Maluku Team"/>
    <s v="Corporate Negotiate/Patnership Contract"/>
    <x v="29"/>
    <x v="0"/>
  </r>
  <r>
    <s v="SO0747"/>
    <s v="PS0045"/>
    <s v="ST0005"/>
    <d v="2022-03-10T00:00:00"/>
    <s v="Bali, East &amp; West Nusa Tenggara"/>
    <s v="CREDIT"/>
    <n v="762021990"/>
    <m/>
    <s v="Sales Region Bali - Nusa Tenggara Team"/>
    <s v="Corporate Negotiate/Patnership Contract"/>
    <x v="5"/>
    <x v="0"/>
  </r>
  <r>
    <s v="SO0748"/>
    <s v="PS0027"/>
    <s v="ST0004"/>
    <d v="2022-03-10T00:00:00"/>
    <s v="Sulawesi, Maluku, North Maluku"/>
    <s v="CASH"/>
    <n v="38241300"/>
    <s v="The product is unavailable from the vendor or there has been a product replacement"/>
    <s v="Sales Region Sulawesi - Maluku Team"/>
    <s v="Corporate Negotiate/Patnership Contract"/>
    <x v="39"/>
    <x v="0"/>
  </r>
  <r>
    <s v="SO0749"/>
    <s v="PS0011"/>
    <s v="ST0002"/>
    <d v="2022-03-11T00:00:00"/>
    <s v="Java"/>
    <s v="CREDIT"/>
    <n v="949543980"/>
    <m/>
    <s v="Sales Java Region Team"/>
    <s v="OnlineMarketing/Corporate Negotiate/Patnership Contract"/>
    <x v="45"/>
    <x v="0"/>
  </r>
  <r>
    <s v="SO0750"/>
    <s v="PS0035"/>
    <s v="ST0004"/>
    <d v="2022-03-13T00:00:00"/>
    <s v="Sulawesi, Maluku, North Maluku"/>
    <s v="CASH"/>
    <n v="69333100"/>
    <s v="The transaction agreement has undergone changes"/>
    <s v="Sales Region Sulawesi - Maluku Team"/>
    <s v="Corporate Negotiate/Patnership Contract"/>
    <x v="21"/>
    <x v="0"/>
  </r>
  <r>
    <s v="SO0751"/>
    <s v="PS0009"/>
    <s v="ST0003"/>
    <d v="2022-03-15T00:00:00"/>
    <s v="Sumatera &amp; Kalimantan"/>
    <s v="CASH"/>
    <n v="68293260"/>
    <m/>
    <s v="Sales Sumatera -Kalimantan Region Team"/>
    <s v="OnlineMarketing/Corporate Negotiate/Patnership Contract"/>
    <x v="44"/>
    <x v="1"/>
  </r>
  <r>
    <s v="SO0752"/>
    <s v="PS0045"/>
    <s v="ST0005"/>
    <d v="2022-03-16T00:00:00"/>
    <s v="Bali, East &amp; West Nusa Tenggara"/>
    <s v="CASH"/>
    <n v="41160020"/>
    <s v="Partner Store canceled the order"/>
    <s v="Sales Region Bali - Nusa Tenggara Team"/>
    <s v="Corporate Negotiate/Patnership Contract"/>
    <x v="5"/>
    <x v="0"/>
  </r>
  <r>
    <s v="SO0753"/>
    <s v="PS0039"/>
    <s v="ST0003"/>
    <d v="2022-03-17T00:00:00"/>
    <s v="Sumatera &amp; Kalimantan"/>
    <s v="CASH"/>
    <n v="178275330"/>
    <s v="The transaction agreement has undergone changes"/>
    <s v="Sales Sumatera -Kalimantan Region Team"/>
    <s v="OnlineMarketing/Corporate Negotiate/Patnership Contract"/>
    <x v="14"/>
    <x v="0"/>
  </r>
  <r>
    <s v="SO0754"/>
    <s v="PS0044"/>
    <s v="ST0004"/>
    <d v="2022-03-17T00:00:00"/>
    <s v="Sulawesi, Maluku, North Maluku"/>
    <s v="CREDIT"/>
    <n v="843165100"/>
    <m/>
    <s v="Sales Region Sulawesi - Maluku Team"/>
    <s v="Corporate Negotiate/Patnership Contract"/>
    <x v="33"/>
    <x v="0"/>
  </r>
  <r>
    <s v="SO0755"/>
    <s v="PS0017"/>
    <s v="ST0001"/>
    <d v="2022-03-18T00:00:00"/>
    <s v="Jakarta"/>
    <s v="CASH"/>
    <n v="62278020"/>
    <m/>
    <s v="Online Sales Team"/>
    <s v="OnlineMarketing"/>
    <x v="49"/>
    <x v="0"/>
  </r>
  <r>
    <s v="SO0756"/>
    <s v="PS0014"/>
    <s v="ST0003"/>
    <d v="2022-03-20T00:00:00"/>
    <s v="Sumatera &amp; Kalimantan"/>
    <s v="CREDIT"/>
    <n v="577489990"/>
    <m/>
    <s v="Sales Sumatera -Kalimantan Region Team"/>
    <s v="OnlineMarketing/Corporate Negotiate/Patnership Contract"/>
    <x v="11"/>
    <x v="1"/>
  </r>
  <r>
    <s v="SO0757"/>
    <s v="PS0022"/>
    <s v="ST0004"/>
    <d v="2022-03-20T00:00:00"/>
    <s v="Sulawesi, Maluku, North Maluku"/>
    <s v="CASH"/>
    <n v="159026800"/>
    <m/>
    <s v="Sales Region Sulawesi - Maluku Team"/>
    <s v="Corporate Negotiate/Patnership Contract"/>
    <x v="23"/>
    <x v="0"/>
  </r>
  <r>
    <s v="SO0758"/>
    <s v="PS0038"/>
    <s v="ST0004"/>
    <d v="2022-03-20T00:00:00"/>
    <s v="Sulawesi, Maluku, North Maluku"/>
    <s v="CREDIT"/>
    <n v="309999620"/>
    <m/>
    <s v="Sales Region Sulawesi - Maluku Team"/>
    <s v="Corporate Negotiate/Patnership Contract"/>
    <x v="34"/>
    <x v="0"/>
  </r>
  <r>
    <s v="SO0759"/>
    <s v="PS0037"/>
    <s v="ST0002"/>
    <d v="2022-03-25T00:00:00"/>
    <s v="Java"/>
    <s v="CASH"/>
    <n v="6953100"/>
    <m/>
    <s v="Sales Java Region Team"/>
    <s v="OnlineMarketing/Corporate Negotiate/Patnership Contract"/>
    <x v="6"/>
    <x v="0"/>
  </r>
  <r>
    <s v="SO0760"/>
    <s v="PS0033"/>
    <s v="ST0005"/>
    <d v="2022-03-26T00:00:00"/>
    <s v="Bali, East &amp; West Nusa Tenggara"/>
    <s v="CASH"/>
    <n v="52563450"/>
    <m/>
    <s v="Sales Region Bali - Nusa Tenggara Team"/>
    <s v="Corporate Negotiate/Patnership Contract"/>
    <x v="27"/>
    <x v="0"/>
  </r>
  <r>
    <s v="SO0761"/>
    <s v="PS0044"/>
    <s v="ST0004"/>
    <d v="2022-03-27T00:00:00"/>
    <s v="Sulawesi, Maluku, North Maluku"/>
    <s v="CASH"/>
    <n v="77192840"/>
    <m/>
    <s v="Sales Region Sulawesi - Maluku Team"/>
    <s v="Corporate Negotiate/Patnership Contract"/>
    <x v="33"/>
    <x v="0"/>
  </r>
  <r>
    <s v="SO0762"/>
    <s v="PS0018"/>
    <s v="ST0002"/>
    <d v="2022-03-29T00:00:00"/>
    <s v="Java"/>
    <s v="CREDIT"/>
    <n v="630305355"/>
    <m/>
    <s v="Sales Java Region Team"/>
    <s v="OnlineMarketing/Corporate Negotiate/Patnership Contract"/>
    <x v="17"/>
    <x v="1"/>
  </r>
  <r>
    <s v="SO0763"/>
    <s v="PS0026"/>
    <s v="ST0004"/>
    <d v="2022-03-30T00:00:00"/>
    <s v="Sulawesi, Maluku, North Maluku"/>
    <s v="CASH"/>
    <n v="21127710"/>
    <m/>
    <s v="Sales Region Sulawesi - Maluku Team"/>
    <s v="Corporate Negotiate/Patnership Contract"/>
    <x v="47"/>
    <x v="0"/>
  </r>
  <r>
    <s v="SO0764"/>
    <s v="PS0023"/>
    <s v="ST0003"/>
    <d v="2022-04-01T00:00:00"/>
    <s v="Sumatera &amp; Kalimantan"/>
    <s v="CREDIT"/>
    <n v="637286300"/>
    <s v="The transaction agreement has undergone changes"/>
    <s v="Sales Sumatera -Kalimantan Region Team"/>
    <s v="OnlineMarketing/Corporate Negotiate/Patnership Contract"/>
    <x v="30"/>
    <x v="0"/>
  </r>
  <r>
    <s v="SO0765"/>
    <s v="PS0040"/>
    <s v="ST0003"/>
    <d v="2022-04-01T00:00:00"/>
    <s v="Sumatera &amp; Kalimantan"/>
    <s v="CREDIT"/>
    <n v="320470980"/>
    <s v="Partner Store canceled the order"/>
    <s v="Sales Sumatera -Kalimantan Region Team"/>
    <s v="OnlineMarketing/Corporate Negotiate/Patnership Contract"/>
    <x v="0"/>
    <x v="0"/>
  </r>
  <r>
    <s v="SO0766"/>
    <s v="PS0009"/>
    <s v="ST0003"/>
    <d v="2022-04-02T00:00:00"/>
    <s v="Sumatera &amp; Kalimantan"/>
    <s v="CREDIT"/>
    <n v="857989710"/>
    <s v="transaction as agreed with the vendor"/>
    <s v="Sales Sumatera -Kalimantan Region Team"/>
    <s v="OnlineMarketing/Corporate Negotiate/Patnership Contract"/>
    <x v="44"/>
    <x v="1"/>
  </r>
  <r>
    <s v="SO0767"/>
    <s v="PS0033"/>
    <s v="ST0005"/>
    <d v="2022-04-02T00:00:00"/>
    <s v="Bali, East &amp; West Nusa Tenggara"/>
    <s v="CREDIT"/>
    <n v="263184770"/>
    <s v="The transaction agreement has undergone changes"/>
    <s v="Sales Region Bali - Nusa Tenggara Team"/>
    <s v="Corporate Negotiate/Patnership Contract"/>
    <x v="27"/>
    <x v="0"/>
  </r>
  <r>
    <s v="SO0768"/>
    <s v="PS0016"/>
    <s v="ST0003"/>
    <d v="2022-04-03T00:00:00"/>
    <s v="Sumatera &amp; Kalimantan"/>
    <s v="CASH"/>
    <n v="40503375"/>
    <m/>
    <s v="Sales Sumatera -Kalimantan Region Team"/>
    <s v="OnlineMarketing/Corporate Negotiate/Patnership Contract"/>
    <x v="48"/>
    <x v="0"/>
  </r>
  <r>
    <s v="SO0769"/>
    <s v="PS0022"/>
    <s v="ST0004"/>
    <d v="2022-04-03T00:00:00"/>
    <s v="Sulawesi, Maluku, North Maluku"/>
    <s v="CREDIT"/>
    <n v="341568010"/>
    <m/>
    <s v="Sales Region Sulawesi - Maluku Team"/>
    <s v="Corporate Negotiate/Patnership Contract"/>
    <x v="23"/>
    <x v="0"/>
  </r>
  <r>
    <s v="SO0770"/>
    <s v="PS0032"/>
    <s v="ST0004"/>
    <d v="2022-04-06T00:00:00"/>
    <s v="Sulawesi, Maluku, North Maluku"/>
    <s v="CASH"/>
    <n v="206567490"/>
    <s v="The product is unavailable from the vendor or there has been a product replacement"/>
    <s v="Sales Region Sulawesi - Maluku Team"/>
    <s v="Corporate Negotiate/Patnership Contract"/>
    <x v="10"/>
    <x v="0"/>
  </r>
  <r>
    <s v="SO0771"/>
    <s v="PS0027"/>
    <s v="ST0004"/>
    <d v="2022-04-08T00:00:00"/>
    <s v="Sulawesi, Maluku, North Maluku"/>
    <s v="CREDIT"/>
    <n v="278936540"/>
    <m/>
    <s v="Sales Region Sulawesi - Maluku Team"/>
    <s v="Corporate Negotiate/Patnership Contract"/>
    <x v="39"/>
    <x v="0"/>
  </r>
  <r>
    <s v="SO0772"/>
    <s v="PS0021"/>
    <s v="ST0001"/>
    <d v="2022-04-09T00:00:00"/>
    <s v="Jakarta"/>
    <s v="CASH"/>
    <n v="214075670"/>
    <s v="Partner Store canceled the order"/>
    <s v="Online Sales Team"/>
    <s v="OnlineMarketing"/>
    <x v="19"/>
    <x v="0"/>
  </r>
  <r>
    <s v="SO0773"/>
    <s v="PS0013"/>
    <s v="ST0001"/>
    <d v="2022-04-09T00:00:00"/>
    <s v="Jakarta"/>
    <s v="CREDIT"/>
    <n v="480975360"/>
    <m/>
    <s v="Online Sales Team"/>
    <s v="OnlineMarketing"/>
    <x v="13"/>
    <x v="0"/>
  </r>
  <r>
    <s v="SO0774"/>
    <s v="PS0011"/>
    <s v="ST0002"/>
    <d v="2022-04-09T00:00:00"/>
    <s v="Java"/>
    <s v="CASH"/>
    <n v="4067700"/>
    <s v="The product is unavailable from the vendor or there has been a product replacement"/>
    <s v="Sales Java Region Team"/>
    <s v="OnlineMarketing/Corporate Negotiate/Patnership Contract"/>
    <x v="45"/>
    <x v="0"/>
  </r>
  <r>
    <s v="SO0775"/>
    <s v="PS0042"/>
    <s v="ST0002"/>
    <d v="2022-04-09T00:00:00"/>
    <s v="Java"/>
    <s v="CASH"/>
    <n v="52975464"/>
    <m/>
    <s v="Sales Java Region Team"/>
    <s v="OnlineMarketing/Corporate Negotiate/Patnership Contract"/>
    <x v="43"/>
    <x v="0"/>
  </r>
  <r>
    <s v="SO0776"/>
    <s v="PS0036"/>
    <s v="ST0005"/>
    <d v="2022-04-10T00:00:00"/>
    <s v="Bali, East &amp; West Nusa Tenggara"/>
    <s v="CASH"/>
    <n v="101760200"/>
    <s v="Partner Store canceled the order"/>
    <s v="Sales Region Bali - Nusa Tenggara Team"/>
    <s v="Corporate Negotiate/Patnership Contract"/>
    <x v="28"/>
    <x v="0"/>
  </r>
  <r>
    <s v="SO0777"/>
    <s v="PS0040"/>
    <s v="ST0003"/>
    <d v="2022-04-13T00:00:00"/>
    <s v="Sumatera &amp; Kalimantan"/>
    <s v="CASH"/>
    <n v="33319080"/>
    <m/>
    <s v="Sales Sumatera -Kalimantan Region Team"/>
    <s v="OnlineMarketing/Corporate Negotiate/Patnership Contract"/>
    <x v="0"/>
    <x v="0"/>
  </r>
  <r>
    <s v="SO0778"/>
    <s v="PS0045"/>
    <s v="ST0005"/>
    <d v="2022-04-14T00:00:00"/>
    <s v="Bali, East &amp; West Nusa Tenggara"/>
    <s v="CREDIT"/>
    <n v="496499180"/>
    <s v="Partner Store canceled the order"/>
    <s v="Sales Region Bali - Nusa Tenggara Team"/>
    <s v="Corporate Negotiate/Patnership Contract"/>
    <x v="5"/>
    <x v="0"/>
  </r>
  <r>
    <s v="SO0779"/>
    <s v="PS0047"/>
    <s v="ST0001"/>
    <d v="2022-04-14T00:00:00"/>
    <s v="Jakarta"/>
    <s v="CREDIT"/>
    <n v="341243304"/>
    <s v="The product is unavailable from the vendor or there has been a product replacement"/>
    <s v="Online Sales Team"/>
    <s v="OnlineMarketing"/>
    <x v="20"/>
    <x v="0"/>
  </r>
  <r>
    <s v="SO0780"/>
    <s v="PS0049"/>
    <s v="ST0004"/>
    <d v="2022-04-16T00:00:00"/>
    <s v="Sulawesi, Maluku, North Maluku"/>
    <s v="CASH"/>
    <n v="123083530"/>
    <s v="Partner Store canceled the order"/>
    <s v="Sales Region Sulawesi - Maluku Team"/>
    <s v="Corporate Negotiate/Patnership Contract"/>
    <x v="38"/>
    <x v="0"/>
  </r>
  <r>
    <s v="SO0781"/>
    <s v="PS0037"/>
    <s v="ST0002"/>
    <d v="2022-04-17T00:00:00"/>
    <s v="Java"/>
    <s v="CASH"/>
    <n v="186378520"/>
    <s v="Partner Store canceled the order"/>
    <s v="Sales Java Region Team"/>
    <s v="OnlineMarketing/Corporate Negotiate/Patnership Contract"/>
    <x v="6"/>
    <x v="0"/>
  </r>
  <r>
    <s v="SO0782"/>
    <s v="PS0043"/>
    <s v="ST0004"/>
    <d v="2022-04-18T00:00:00"/>
    <s v="Sulawesi, Maluku, North Maluku"/>
    <s v="CREDIT"/>
    <n v="442525970"/>
    <s v="Partner Store canceled the order"/>
    <s v="Sales Region Sulawesi - Maluku Team"/>
    <s v="Corporate Negotiate/Patnership Contract"/>
    <x v="8"/>
    <x v="0"/>
  </r>
  <r>
    <s v="SO0783"/>
    <s v="PS0036"/>
    <s v="ST0005"/>
    <d v="2022-04-18T00:00:00"/>
    <s v="Bali, East &amp; West Nusa Tenggara"/>
    <s v="CREDIT"/>
    <n v="800907000"/>
    <s v="transaction as agreed with the vendor"/>
    <s v="Sales Region Bali - Nusa Tenggara Team"/>
    <s v="Corporate Negotiate/Patnership Contract"/>
    <x v="28"/>
    <x v="0"/>
  </r>
  <r>
    <s v="SO0784"/>
    <s v="PS0034"/>
    <s v="ST0001"/>
    <d v="2022-04-19T00:00:00"/>
    <s v="Jakarta"/>
    <s v="CREDIT"/>
    <n v="268215090"/>
    <s v="The transaction agreement has undergone changes"/>
    <s v="Online Sales Team"/>
    <s v="OnlineMarketing"/>
    <x v="18"/>
    <x v="0"/>
  </r>
  <r>
    <s v="SO0785"/>
    <s v="PS0026"/>
    <s v="ST0004"/>
    <d v="2022-04-19T00:00:00"/>
    <s v="Sulawesi, Maluku, North Maluku"/>
    <s v="CASH"/>
    <n v="22040400"/>
    <m/>
    <s v="Sales Region Sulawesi - Maluku Team"/>
    <s v="Corporate Negotiate/Patnership Contract"/>
    <x v="47"/>
    <x v="0"/>
  </r>
  <r>
    <s v="SO0786"/>
    <s v="PS0046"/>
    <s v="ST0003"/>
    <d v="2022-04-19T00:00:00"/>
    <s v="Sumatera &amp; Kalimantan"/>
    <s v="CASH"/>
    <n v="70629600"/>
    <m/>
    <s v="Sales Sumatera -Kalimantan Region Team"/>
    <s v="OnlineMarketing/Corporate Negotiate/Patnership Contract"/>
    <x v="1"/>
    <x v="0"/>
  </r>
  <r>
    <s v="SO0787"/>
    <s v="PS0018"/>
    <s v="ST0002"/>
    <d v="2022-04-20T00:00:00"/>
    <s v="Java"/>
    <s v="CASH"/>
    <n v="128831760"/>
    <s v="The product is unavailable from the vendor or there has been a product replacement"/>
    <s v="Sales Java Region Team"/>
    <s v="OnlineMarketing/Corporate Negotiate/Patnership Contract"/>
    <x v="17"/>
    <x v="1"/>
  </r>
  <r>
    <s v="SO0788"/>
    <s v="PS0004"/>
    <s v="ST0001"/>
    <d v="2022-04-20T00:00:00"/>
    <s v="Jakarta"/>
    <s v="CREDIT"/>
    <n v="301350960"/>
    <m/>
    <s v="Online Sales Team"/>
    <s v="OnlineMarketing"/>
    <x v="37"/>
    <x v="0"/>
  </r>
  <r>
    <s v="SO0789"/>
    <s v="PS0040"/>
    <s v="ST0003"/>
    <d v="2022-04-21T00:00:00"/>
    <s v="Sumatera &amp; Kalimantan"/>
    <s v="CREDIT"/>
    <n v="258997140"/>
    <s v="Partner Store canceled the order"/>
    <s v="Sales Sumatera -Kalimantan Region Team"/>
    <s v="OnlineMarketing/Corporate Negotiate/Patnership Contract"/>
    <x v="0"/>
    <x v="0"/>
  </r>
  <r>
    <s v="SO0790"/>
    <s v="PS0041"/>
    <s v="ST0001"/>
    <d v="2022-04-21T00:00:00"/>
    <s v="Jakarta"/>
    <s v="CREDIT"/>
    <n v="592721810"/>
    <s v="The transaction agreement has undergone changes"/>
    <s v="Online Sales Team"/>
    <s v="OnlineMarketing"/>
    <x v="40"/>
    <x v="0"/>
  </r>
  <r>
    <s v="SO0791"/>
    <s v="PS0011"/>
    <s v="ST0002"/>
    <d v="2022-04-22T00:00:00"/>
    <s v="Java"/>
    <s v="CREDIT"/>
    <n v="286241670"/>
    <s v="Partner Store canceled the order"/>
    <s v="Sales Java Region Team"/>
    <s v="OnlineMarketing/Corporate Negotiate/Patnership Contract"/>
    <x v="45"/>
    <x v="0"/>
  </r>
  <r>
    <s v="SO0792"/>
    <s v="PS0016"/>
    <s v="ST0003"/>
    <d v="2022-04-24T00:00:00"/>
    <s v="Sumatera &amp; Kalimantan"/>
    <s v="CREDIT"/>
    <n v="370721120"/>
    <m/>
    <s v="Sales Sumatera -Kalimantan Region Team"/>
    <s v="OnlineMarketing/Corporate Negotiate/Patnership Contract"/>
    <x v="48"/>
    <x v="0"/>
  </r>
  <r>
    <s v="SO0793"/>
    <s v="PS0022"/>
    <s v="ST0004"/>
    <d v="2022-04-24T00:00:00"/>
    <s v="Sulawesi, Maluku, North Maluku"/>
    <s v="CREDIT"/>
    <n v="515108770"/>
    <s v="Partner Store canceled the order"/>
    <s v="Sales Region Sulawesi - Maluku Team"/>
    <s v="Corporate Negotiate/Patnership Contract"/>
    <x v="23"/>
    <x v="0"/>
  </r>
  <r>
    <s v="SO0794"/>
    <s v="PS0014"/>
    <s v="ST0003"/>
    <d v="2022-04-26T00:00:00"/>
    <s v="Sumatera &amp; Kalimantan"/>
    <s v="CASH"/>
    <n v="160429550"/>
    <s v="The product is unavailable from the vendor or there has been a product replacement"/>
    <s v="Sales Sumatera -Kalimantan Region Team"/>
    <s v="OnlineMarketing/Corporate Negotiate/Patnership Contract"/>
    <x v="11"/>
    <x v="1"/>
  </r>
  <r>
    <s v="SO0795"/>
    <s v="PS0033"/>
    <s v="ST0005"/>
    <d v="2022-04-26T00:00:00"/>
    <s v="Bali, East &amp; West Nusa Tenggara"/>
    <s v="CREDIT"/>
    <n v="370256470"/>
    <s v="The product is unavailable from the vendor or there has been a product replacement"/>
    <s v="Sales Region Bali - Nusa Tenggara Team"/>
    <s v="Corporate Negotiate/Patnership Contract"/>
    <x v="27"/>
    <x v="0"/>
  </r>
  <r>
    <s v="SO0796"/>
    <s v="PS0042"/>
    <s v="ST0002"/>
    <d v="2022-04-27T00:00:00"/>
    <s v="Java"/>
    <s v="CASH"/>
    <n v="79285080"/>
    <s v="The product is unavailable from the vendor or there has been a product replacement"/>
    <s v="Sales Java Region Team"/>
    <s v="OnlineMarketing/Corporate Negotiate/Patnership Contract"/>
    <x v="43"/>
    <x v="0"/>
  </r>
  <r>
    <s v="SO0797"/>
    <s v="PS0005"/>
    <s v="ST0004"/>
    <d v="2022-04-27T00:00:00"/>
    <s v="Sulawesi, Maluku, North Maluku"/>
    <s v="CASH"/>
    <n v="20062914"/>
    <m/>
    <s v="Sales Region Sulawesi - Maluku Team"/>
    <s v="Corporate Negotiate/Patnership Contract"/>
    <x v="46"/>
    <x v="1"/>
  </r>
  <r>
    <s v="SO0798"/>
    <s v="PS0008"/>
    <s v="ST0004"/>
    <d v="2022-04-28T00:00:00"/>
    <s v="Sulawesi, Maluku, North Maluku"/>
    <s v="CASH"/>
    <n v="60223890"/>
    <s v="The product is unavailable from the vendor or there has been a product replacement"/>
    <s v="Sales Region Sulawesi - Maluku Team"/>
    <s v="Corporate Negotiate/Patnership Contract"/>
    <x v="12"/>
    <x v="0"/>
  </r>
  <r>
    <s v="SO0799"/>
    <s v="PS0025"/>
    <s v="ST0003"/>
    <d v="2022-04-30T00:00:00"/>
    <s v="Sumatera &amp; Kalimantan"/>
    <s v="CREDIT"/>
    <n v="264966820"/>
    <s v="The transaction agreement has undergone changes"/>
    <s v="Sales Sumatera -Kalimantan Region Team"/>
    <s v="OnlineMarketing/Corporate Negotiate/Patnership Contract"/>
    <x v="41"/>
    <x v="0"/>
  </r>
  <r>
    <s v="SO0800"/>
    <s v="PS0018"/>
    <s v="ST0002"/>
    <d v="2022-04-30T00:00:00"/>
    <s v="Java"/>
    <s v="CASH"/>
    <n v="82026870"/>
    <m/>
    <s v="Sales Java Region Team"/>
    <s v="OnlineMarketing/Corporate Negotiate/Patnership Contract"/>
    <x v="17"/>
    <x v="1"/>
  </r>
  <r>
    <s v="SO0801"/>
    <s v="PS0041"/>
    <s v="ST0001"/>
    <d v="2022-05-01T00:00:00"/>
    <s v="Jakarta"/>
    <s v="CREDIT"/>
    <n v="286109650"/>
    <m/>
    <s v="Online Sales Team"/>
    <s v="OnlineMarketing"/>
    <x v="40"/>
    <x v="0"/>
  </r>
  <r>
    <s v="SO0802"/>
    <s v="PS0031"/>
    <s v="ST0002"/>
    <d v="2022-05-02T00:00:00"/>
    <s v="Java"/>
    <s v="CREDIT"/>
    <n v="523137470"/>
    <s v="The product is unavailable from the vendor or there has been a product replacement"/>
    <s v="Sales Java Region Team"/>
    <s v="OnlineMarketing/Corporate Negotiate/Patnership Contract"/>
    <x v="42"/>
    <x v="0"/>
  </r>
  <r>
    <s v="SO0803"/>
    <s v="PS0005"/>
    <s v="ST0004"/>
    <d v="2022-05-03T00:00:00"/>
    <s v="Sulawesi, Maluku, North Maluku"/>
    <s v="CREDIT"/>
    <n v="315347876"/>
    <m/>
    <s v="Sales Region Sulawesi - Maluku Team"/>
    <s v="Corporate Negotiate/Patnership Contract"/>
    <x v="46"/>
    <x v="1"/>
  </r>
  <r>
    <s v="SO0804"/>
    <s v="PS0046"/>
    <s v="ST0003"/>
    <d v="2022-05-06T00:00:00"/>
    <s v="Sumatera &amp; Kalimantan"/>
    <s v="CREDIT"/>
    <n v="831164468"/>
    <m/>
    <s v="Sales Sumatera -Kalimantan Region Team"/>
    <s v="OnlineMarketing/Corporate Negotiate/Patnership Contract"/>
    <x v="1"/>
    <x v="0"/>
  </r>
  <r>
    <s v="SO0805"/>
    <s v="PS0043"/>
    <s v="ST0004"/>
    <d v="2022-05-06T00:00:00"/>
    <s v="Sulawesi, Maluku, North Maluku"/>
    <s v="CREDIT"/>
    <n v="333265450"/>
    <s v="The transaction agreement has undergone changes"/>
    <s v="Sales Region Sulawesi - Maluku Team"/>
    <s v="Corporate Negotiate/Patnership Contract"/>
    <x v="8"/>
    <x v="0"/>
  </r>
  <r>
    <s v="SO0806"/>
    <s v="PS0039"/>
    <s v="ST0003"/>
    <d v="2022-05-07T00:00:00"/>
    <s v="Sumatera &amp; Kalimantan"/>
    <s v="CREDIT"/>
    <n v="270974458"/>
    <m/>
    <s v="Sales Sumatera -Kalimantan Region Team"/>
    <s v="OnlineMarketing/Corporate Negotiate/Patnership Contract"/>
    <x v="14"/>
    <x v="0"/>
  </r>
  <r>
    <s v="SO0807"/>
    <s v="PS0016"/>
    <s v="ST0003"/>
    <d v="2022-05-07T00:00:00"/>
    <s v="Sumatera &amp; Kalimantan"/>
    <s v="CREDIT"/>
    <n v="701216380"/>
    <s v="The transaction agreement has undergone changes"/>
    <s v="Sales Sumatera -Kalimantan Region Team"/>
    <s v="OnlineMarketing/Corporate Negotiate/Patnership Contract"/>
    <x v="48"/>
    <x v="0"/>
  </r>
  <r>
    <s v="SO0808"/>
    <s v="PS0003"/>
    <s v="ST0003"/>
    <d v="2022-05-09T00:00:00"/>
    <s v="Sumatera &amp; Kalimantan"/>
    <s v="CASH"/>
    <n v="19945330"/>
    <m/>
    <s v="Sales Sumatera -Kalimantan Region Team"/>
    <s v="OnlineMarketing/Corporate Negotiate/Patnership Contract"/>
    <x v="7"/>
    <x v="0"/>
  </r>
  <r>
    <s v="SO0809"/>
    <s v="PS0021"/>
    <s v="ST0001"/>
    <d v="2022-05-09T00:00:00"/>
    <s v="Jakarta"/>
    <s v="CASH"/>
    <n v="184863542"/>
    <s v="The transaction agreement has undergone changes"/>
    <s v="Online Sales Team"/>
    <s v="OnlineMarketing"/>
    <x v="19"/>
    <x v="0"/>
  </r>
  <r>
    <s v="SO0810"/>
    <s v="PS0003"/>
    <s v="ST0003"/>
    <d v="2022-05-10T00:00:00"/>
    <s v="Sumatera &amp; Kalimantan"/>
    <s v="CASH"/>
    <n v="131008000"/>
    <s v="The transaction agreement has undergone changes"/>
    <s v="Sales Sumatera -Kalimantan Region Team"/>
    <s v="OnlineMarketing/Corporate Negotiate/Patnership Contract"/>
    <x v="7"/>
    <x v="0"/>
  </r>
  <r>
    <s v="SO0811"/>
    <s v="PS0026"/>
    <s v="ST0004"/>
    <d v="2022-05-14T00:00:00"/>
    <s v="Sulawesi, Maluku, North Maluku"/>
    <s v="CASH"/>
    <n v="47881880"/>
    <m/>
    <s v="Sales Region Sulawesi - Maluku Team"/>
    <s v="Corporate Negotiate/Patnership Contract"/>
    <x v="47"/>
    <x v="0"/>
  </r>
  <r>
    <s v="SO0812"/>
    <s v="PS0020"/>
    <s v="ST0004"/>
    <d v="2022-05-15T00:00:00"/>
    <s v="Sulawesi, Maluku, North Maluku"/>
    <s v="CREDIT"/>
    <n v="426916980"/>
    <m/>
    <s v="Sales Region Sulawesi - Maluku Team"/>
    <s v="Corporate Negotiate/Patnership Contract"/>
    <x v="15"/>
    <x v="0"/>
  </r>
  <r>
    <s v="SO0813"/>
    <s v="PS0043"/>
    <s v="ST0004"/>
    <d v="2022-05-16T00:00:00"/>
    <s v="Sulawesi, Maluku, North Maluku"/>
    <s v="CASH"/>
    <n v="61099140"/>
    <s v="The product is unavailable from the vendor or there has been a product replacement"/>
    <s v="Sales Region Sulawesi - Maluku Team"/>
    <s v="Corporate Negotiate/Patnership Contract"/>
    <x v="8"/>
    <x v="0"/>
  </r>
  <r>
    <s v="SO0814"/>
    <s v="PS0002"/>
    <s v="ST0002"/>
    <d v="2022-05-16T00:00:00"/>
    <s v="Java"/>
    <s v="CASH"/>
    <n v="39321090"/>
    <m/>
    <s v="Sales Java Region Team"/>
    <s v="OnlineMarketing/Corporate Negotiate/Patnership Contract"/>
    <x v="32"/>
    <x v="0"/>
  </r>
  <r>
    <s v="SO0815"/>
    <s v="PS0043"/>
    <s v="ST0004"/>
    <d v="2022-05-16T00:00:00"/>
    <s v="Sulawesi, Maluku, North Maluku"/>
    <s v="CREDIT"/>
    <n v="649668636"/>
    <s v="The transaction agreement has undergone changes"/>
    <s v="Sales Region Sulawesi - Maluku Team"/>
    <s v="Corporate Negotiate/Patnership Contract"/>
    <x v="8"/>
    <x v="0"/>
  </r>
  <r>
    <s v="SO0816"/>
    <s v="PS0022"/>
    <s v="ST0004"/>
    <d v="2022-05-17T00:00:00"/>
    <s v="Sulawesi, Maluku, North Maluku"/>
    <s v="CASH"/>
    <n v="2038400"/>
    <s v="Partner Store canceled the order"/>
    <s v="Sales Region Sulawesi - Maluku Team"/>
    <s v="Corporate Negotiate/Patnership Contract"/>
    <x v="23"/>
    <x v="0"/>
  </r>
  <r>
    <s v="SO0817"/>
    <s v="PS0042"/>
    <s v="ST0002"/>
    <d v="2022-05-17T00:00:00"/>
    <s v="Java"/>
    <s v="CASH"/>
    <n v="22274100"/>
    <m/>
    <s v="Sales Java Region Team"/>
    <s v="OnlineMarketing/Corporate Negotiate/Patnership Contract"/>
    <x v="43"/>
    <x v="0"/>
  </r>
  <r>
    <s v="SO0818"/>
    <s v="PS0029"/>
    <s v="ST0004"/>
    <d v="2022-05-17T00:00:00"/>
    <s v="Sulawesi, Maluku, North Maluku"/>
    <s v="CASH"/>
    <n v="182050750"/>
    <m/>
    <s v="Sales Region Sulawesi - Maluku Team"/>
    <s v="Corporate Negotiate/Patnership Contract"/>
    <x v="31"/>
    <x v="0"/>
  </r>
  <r>
    <s v="SO0819"/>
    <s v="PS0023"/>
    <s v="ST0003"/>
    <d v="2022-05-18T00:00:00"/>
    <s v="Sumatera &amp; Kalimantan"/>
    <s v="CASH"/>
    <n v="207128880"/>
    <s v="The transaction agreement has undergone changes"/>
    <s v="Sales Sumatera -Kalimantan Region Team"/>
    <s v="OnlineMarketing/Corporate Negotiate/Patnership Contract"/>
    <x v="30"/>
    <x v="0"/>
  </r>
  <r>
    <s v="SO0820"/>
    <s v="PS0015"/>
    <s v="ST0004"/>
    <d v="2022-05-18T00:00:00"/>
    <s v="Sulawesi, Maluku, North Maluku"/>
    <s v="CASH"/>
    <n v="37016390"/>
    <m/>
    <s v="Sales Region Sulawesi - Maluku Team"/>
    <s v="Corporate Negotiate/Patnership Contract"/>
    <x v="36"/>
    <x v="0"/>
  </r>
  <r>
    <s v="SO0821"/>
    <s v="PS0034"/>
    <s v="ST0001"/>
    <d v="2022-05-20T00:00:00"/>
    <s v="Jakarta"/>
    <s v="CASH"/>
    <n v="228375900"/>
    <m/>
    <s v="Online Sales Team"/>
    <s v="OnlineMarketing"/>
    <x v="18"/>
    <x v="0"/>
  </r>
  <r>
    <s v="SO0822"/>
    <s v="PS0022"/>
    <s v="ST0004"/>
    <d v="2022-05-22T00:00:00"/>
    <s v="Sulawesi, Maluku, North Maluku"/>
    <s v="CASH"/>
    <n v="134080210"/>
    <m/>
    <s v="Sales Region Sulawesi - Maluku Team"/>
    <s v="Corporate Negotiate/Patnership Contract"/>
    <x v="23"/>
    <x v="0"/>
  </r>
  <r>
    <s v="SO0823"/>
    <s v="PS0019"/>
    <s v="ST0005"/>
    <d v="2022-05-24T00:00:00"/>
    <s v="Bali, East &amp; West Nusa Tenggara"/>
    <s v="CASH"/>
    <n v="104547230"/>
    <m/>
    <s v="Sales Region Bali - Nusa Tenggara Team"/>
    <s v="Corporate Negotiate/Patnership Contract"/>
    <x v="16"/>
    <x v="0"/>
  </r>
  <r>
    <s v="SO0824"/>
    <s v="PS0028"/>
    <s v="ST0005"/>
    <d v="2022-05-25T00:00:00"/>
    <s v="Bali, East &amp; West Nusa Tenggara"/>
    <s v="CREDIT"/>
    <n v="1219271050"/>
    <s v="transaction as agreed with the vendor"/>
    <s v="Sales Region Bali - Nusa Tenggara Team"/>
    <s v="Corporate Negotiate/Patnership Contract"/>
    <x v="22"/>
    <x v="0"/>
  </r>
  <r>
    <s v="SO0825"/>
    <s v="PS0008"/>
    <s v="ST0004"/>
    <d v="2022-05-25T00:00:00"/>
    <s v="Sulawesi, Maluku, North Maluku"/>
    <s v="CREDIT"/>
    <n v="314483090"/>
    <s v="The product is unavailable from the vendor or there has been a product replacement"/>
    <s v="Sales Region Sulawesi - Maluku Team"/>
    <s v="Corporate Negotiate/Patnership Contract"/>
    <x v="12"/>
    <x v="0"/>
  </r>
  <r>
    <s v="SO0826"/>
    <s v="PS0037"/>
    <s v="ST0002"/>
    <d v="2022-05-26T00:00:00"/>
    <s v="Java"/>
    <s v="CREDIT"/>
    <n v="252936120"/>
    <m/>
    <s v="Sales Java Region Team"/>
    <s v="OnlineMarketing/Corporate Negotiate/Patnership Contract"/>
    <x v="6"/>
    <x v="0"/>
  </r>
  <r>
    <s v="SO0827"/>
    <s v="PS0008"/>
    <s v="ST0004"/>
    <d v="2022-05-28T00:00:00"/>
    <s v="Sulawesi, Maluku, North Maluku"/>
    <s v="CASH"/>
    <n v="20540790"/>
    <s v="The product is unavailable from the vendor or there has been a product replacement"/>
    <s v="Sales Region Sulawesi - Maluku Team"/>
    <s v="Corporate Negotiate/Patnership Contract"/>
    <x v="12"/>
    <x v="0"/>
  </r>
  <r>
    <s v="SO0828"/>
    <s v="PS0039"/>
    <s v="ST0003"/>
    <d v="2022-05-28T00:00:00"/>
    <s v="Sumatera &amp; Kalimantan"/>
    <s v="CREDIT"/>
    <n v="299947950"/>
    <s v="The transaction agreement has undergone changes"/>
    <s v="Sales Sumatera -Kalimantan Region Team"/>
    <s v="OnlineMarketing/Corporate Negotiate/Patnership Contract"/>
    <x v="14"/>
    <x v="0"/>
  </r>
  <r>
    <s v="SO0829"/>
    <s v="PS0001"/>
    <s v="ST0005"/>
    <d v="2022-05-29T00:00:00"/>
    <s v="Bali, East &amp; West Nusa Tenggara"/>
    <s v="CREDIT"/>
    <n v="271285000"/>
    <m/>
    <s v="Sales Region Bali - Nusa Tenggara Team"/>
    <s v="Corporate Negotiate/Patnership Contract"/>
    <x v="26"/>
    <x v="1"/>
  </r>
  <r>
    <s v="SO0830"/>
    <s v="PS0001"/>
    <s v="ST0005"/>
    <d v="2022-05-29T00:00:00"/>
    <s v="Bali, East &amp; West Nusa Tenggara"/>
    <s v="CREDIT"/>
    <n v="394363590"/>
    <m/>
    <s v="Sales Region Bali - Nusa Tenggara Team"/>
    <s v="Corporate Negotiate/Patnership Contract"/>
    <x v="26"/>
    <x v="1"/>
  </r>
  <r>
    <s v="SO0831"/>
    <s v="PS0008"/>
    <s v="ST0004"/>
    <d v="2022-05-30T00:00:00"/>
    <s v="Sulawesi, Maluku, North Maluku"/>
    <s v="CASH"/>
    <n v="96159000"/>
    <m/>
    <s v="Sales Region Sulawesi - Maluku Team"/>
    <s v="Corporate Negotiate/Patnership Contract"/>
    <x v="12"/>
    <x v="0"/>
  </r>
  <r>
    <s v="SO0832"/>
    <s v="PS0018"/>
    <s v="ST0002"/>
    <d v="2022-05-31T00:00:00"/>
    <s v="Java"/>
    <s v="CREDIT"/>
    <n v="382431516"/>
    <m/>
    <s v="Sales Java Region Team"/>
    <s v="OnlineMarketing/Corporate Negotiate/Patnership Contract"/>
    <x v="17"/>
    <x v="1"/>
  </r>
  <r>
    <s v="SO0833"/>
    <s v="PS0019"/>
    <s v="ST0005"/>
    <d v="2022-06-01T00:00:00"/>
    <s v="Bali, East &amp; West Nusa Tenggara"/>
    <s v="CREDIT"/>
    <n v="330846420"/>
    <m/>
    <s v="Sales Region Bali - Nusa Tenggara Team"/>
    <s v="Corporate Negotiate/Patnership Contract"/>
    <x v="16"/>
    <x v="0"/>
  </r>
  <r>
    <s v="SO0834"/>
    <s v="PS0013"/>
    <s v="ST0001"/>
    <d v="2022-06-03T00:00:00"/>
    <s v="Jakarta"/>
    <s v="CASH"/>
    <n v="37203140"/>
    <s v="The transaction agreement has undergone changes"/>
    <s v="Online Sales Team"/>
    <s v="OnlineMarketing"/>
    <x v="13"/>
    <x v="0"/>
  </r>
  <r>
    <s v="SO0835"/>
    <s v="PS0003"/>
    <s v="ST0003"/>
    <d v="2022-06-05T00:00:00"/>
    <s v="Sumatera &amp; Kalimantan"/>
    <s v="CASH"/>
    <n v="31305840"/>
    <s v="Partner Store canceled the order"/>
    <s v="Sales Sumatera -Kalimantan Region Team"/>
    <s v="OnlineMarketing/Corporate Negotiate/Patnership Contract"/>
    <x v="7"/>
    <x v="0"/>
  </r>
  <r>
    <s v="SO0836"/>
    <s v="PS0010"/>
    <s v="ST0001"/>
    <d v="2022-06-06T00:00:00"/>
    <s v="Jakarta"/>
    <s v="CASH"/>
    <n v="24096750"/>
    <m/>
    <s v="Online Sales Team"/>
    <s v="OnlineMarketing"/>
    <x v="25"/>
    <x v="0"/>
  </r>
  <r>
    <s v="SO0837"/>
    <s v="PS0032"/>
    <s v="ST0004"/>
    <d v="2022-06-06T00:00:00"/>
    <s v="Sulawesi, Maluku, North Maluku"/>
    <s v="CREDIT"/>
    <n v="410907891"/>
    <s v="The product is unavailable from the vendor or there has been a product replacement"/>
    <s v="Sales Region Sulawesi - Maluku Team"/>
    <s v="Corporate Negotiate/Patnership Contract"/>
    <x v="10"/>
    <x v="0"/>
  </r>
  <r>
    <s v="SO0838"/>
    <s v="PS0025"/>
    <s v="ST0003"/>
    <d v="2022-06-07T00:00:00"/>
    <s v="Sumatera &amp; Kalimantan"/>
    <s v="CASH"/>
    <n v="30551880"/>
    <m/>
    <s v="Sales Sumatera -Kalimantan Region Team"/>
    <s v="OnlineMarketing/Corporate Negotiate/Patnership Contract"/>
    <x v="41"/>
    <x v="0"/>
  </r>
  <r>
    <s v="SO0839"/>
    <s v="PS0002"/>
    <s v="ST0002"/>
    <d v="2022-06-08T00:00:00"/>
    <s v="Java"/>
    <s v="CASH"/>
    <n v="19714200"/>
    <m/>
    <s v="Sales Java Region Team"/>
    <s v="OnlineMarketing/Corporate Negotiate/Patnership Contract"/>
    <x v="32"/>
    <x v="0"/>
  </r>
  <r>
    <s v="SO0840"/>
    <s v="PS0006"/>
    <s v="ST0003"/>
    <d v="2022-06-09T00:00:00"/>
    <s v="Sumatera &amp; Kalimantan"/>
    <s v="CASH"/>
    <n v="74152610"/>
    <m/>
    <s v="Sales Sumatera -Kalimantan Region Team"/>
    <s v="OnlineMarketing/Corporate Negotiate/Patnership Contract"/>
    <x v="35"/>
    <x v="0"/>
  </r>
  <r>
    <s v="SO0841"/>
    <s v="PS0024"/>
    <s v="ST0001"/>
    <d v="2022-06-10T00:00:00"/>
    <s v="Jakarta"/>
    <s v="CREDIT"/>
    <n v="384861750"/>
    <m/>
    <s v="Online Sales Team"/>
    <s v="OnlineMarketing"/>
    <x v="2"/>
    <x v="0"/>
  </r>
  <r>
    <s v="SO0842"/>
    <s v="PS0048"/>
    <s v="ST0003"/>
    <d v="2022-06-10T00:00:00"/>
    <s v="Sumatera &amp; Kalimantan"/>
    <s v="CASH"/>
    <n v="31275570"/>
    <s v="The transaction agreement has undergone changes"/>
    <s v="Sales Sumatera -Kalimantan Region Team"/>
    <s v="OnlineMarketing/Corporate Negotiate/Patnership Contract"/>
    <x v="3"/>
    <x v="0"/>
  </r>
  <r>
    <s v="SO0843"/>
    <s v="PS0019"/>
    <s v="ST0005"/>
    <d v="2022-06-10T00:00:00"/>
    <s v="Bali, East &amp; West Nusa Tenggara"/>
    <s v="CASH"/>
    <n v="64172210"/>
    <m/>
    <s v="Sales Region Bali - Nusa Tenggara Team"/>
    <s v="Corporate Negotiate/Patnership Contract"/>
    <x v="16"/>
    <x v="0"/>
  </r>
  <r>
    <s v="SO0844"/>
    <s v="PS0029"/>
    <s v="ST0004"/>
    <d v="2022-06-13T00:00:00"/>
    <s v="Sulawesi, Maluku, North Maluku"/>
    <s v="CASH"/>
    <n v="123644300"/>
    <m/>
    <s v="Sales Region Sulawesi - Maluku Team"/>
    <s v="Corporate Negotiate/Patnership Contract"/>
    <x v="31"/>
    <x v="0"/>
  </r>
  <r>
    <s v="SO0845"/>
    <s v="PS0028"/>
    <s v="ST0005"/>
    <d v="2022-06-13T00:00:00"/>
    <s v="Bali, East &amp; West Nusa Tenggara"/>
    <s v="CREDIT"/>
    <n v="622771691"/>
    <s v="The product is unavailable from the vendor or there has been a product replacement"/>
    <s v="Sales Region Bali - Nusa Tenggara Team"/>
    <s v="Corporate Negotiate/Patnership Contract"/>
    <x v="22"/>
    <x v="0"/>
  </r>
  <r>
    <s v="SO0846"/>
    <s v="PS0036"/>
    <s v="ST0005"/>
    <d v="2022-06-13T00:00:00"/>
    <s v="Bali, East &amp; West Nusa Tenggara"/>
    <s v="CREDIT"/>
    <n v="595558220"/>
    <m/>
    <s v="Sales Region Bali - Nusa Tenggara Team"/>
    <s v="Corporate Negotiate/Patnership Contract"/>
    <x v="28"/>
    <x v="0"/>
  </r>
  <r>
    <s v="SO0847"/>
    <s v="PS0016"/>
    <s v="ST0003"/>
    <d v="2022-06-14T00:00:00"/>
    <s v="Sumatera &amp; Kalimantan"/>
    <s v="CREDIT"/>
    <n v="375501950"/>
    <m/>
    <s v="Sales Sumatera -Kalimantan Region Team"/>
    <s v="OnlineMarketing/Corporate Negotiate/Patnership Contract"/>
    <x v="48"/>
    <x v="0"/>
  </r>
  <r>
    <s v="SO0848"/>
    <s v="PS0041"/>
    <s v="ST0001"/>
    <d v="2022-06-17T00:00:00"/>
    <s v="Jakarta"/>
    <s v="CASH"/>
    <n v="39943476"/>
    <m/>
    <s v="Online Sales Team"/>
    <s v="OnlineMarketing"/>
    <x v="40"/>
    <x v="0"/>
  </r>
  <r>
    <s v="SO0849"/>
    <s v="PS0037"/>
    <s v="ST0002"/>
    <d v="2022-06-17T00:00:00"/>
    <s v="Java"/>
    <s v="CASH"/>
    <n v="27690410"/>
    <m/>
    <s v="Sales Java Region Team"/>
    <s v="OnlineMarketing/Corporate Negotiate/Patnership Contract"/>
    <x v="6"/>
    <x v="0"/>
  </r>
  <r>
    <s v="SO0850"/>
    <s v="PS0037"/>
    <s v="ST0002"/>
    <d v="2022-06-19T00:00:00"/>
    <s v="Java"/>
    <s v="CREDIT"/>
    <n v="256555992"/>
    <s v="The product is unavailable from the vendor or there has been a product replacement"/>
    <s v="Sales Java Region Team"/>
    <s v="OnlineMarketing/Corporate Negotiate/Patnership Contract"/>
    <x v="6"/>
    <x v="0"/>
  </r>
  <r>
    <s v="SO0851"/>
    <s v="PS0027"/>
    <s v="ST0004"/>
    <d v="2022-06-23T00:00:00"/>
    <s v="Sulawesi, Maluku, North Maluku"/>
    <s v="CREDIT"/>
    <n v="627670860"/>
    <m/>
    <s v="Sales Region Sulawesi - Maluku Team"/>
    <s v="Corporate Negotiate/Patnership Contract"/>
    <x v="39"/>
    <x v="0"/>
  </r>
  <r>
    <s v="SO0852"/>
    <s v="PS0033"/>
    <s v="ST0005"/>
    <d v="2022-06-23T00:00:00"/>
    <s v="Bali, East &amp; West Nusa Tenggara"/>
    <s v="CASH"/>
    <n v="124551810"/>
    <s v="Partner Store canceled the order"/>
    <s v="Sales Region Bali - Nusa Tenggara Team"/>
    <s v="Corporate Negotiate/Patnership Contract"/>
    <x v="27"/>
    <x v="0"/>
  </r>
  <r>
    <s v="SO0853"/>
    <s v="PS0046"/>
    <s v="ST0003"/>
    <d v="2022-06-25T00:00:00"/>
    <s v="Sumatera &amp; Kalimantan"/>
    <s v="CREDIT"/>
    <n v="321632000"/>
    <m/>
    <s v="Sales Sumatera -Kalimantan Region Team"/>
    <s v="OnlineMarketing/Corporate Negotiate/Patnership Contract"/>
    <x v="1"/>
    <x v="0"/>
  </r>
  <r>
    <s v="SO0854"/>
    <s v="PS0004"/>
    <s v="ST0001"/>
    <d v="2022-06-26T00:00:00"/>
    <s v="Jakarta"/>
    <s v="CREDIT"/>
    <n v="282151729"/>
    <m/>
    <s v="Online Sales Team"/>
    <s v="OnlineMarketing"/>
    <x v="37"/>
    <x v="0"/>
  </r>
  <r>
    <s v="SO0855"/>
    <s v="PS0009"/>
    <s v="ST0003"/>
    <d v="2022-06-26T00:00:00"/>
    <s v="Sumatera &amp; Kalimantan"/>
    <s v="CREDIT"/>
    <n v="657995895"/>
    <m/>
    <s v="Sales Sumatera -Kalimantan Region Team"/>
    <s v="OnlineMarketing/Corporate Negotiate/Patnership Contract"/>
    <x v="44"/>
    <x v="1"/>
  </r>
  <r>
    <s v="SO0856"/>
    <s v="PS0047"/>
    <s v="ST0001"/>
    <d v="2022-06-26T00:00:00"/>
    <s v="Jakarta"/>
    <s v="CASH"/>
    <n v="132858650"/>
    <m/>
    <s v="Online Sales Team"/>
    <s v="OnlineMarketing"/>
    <x v="20"/>
    <x v="0"/>
  </r>
  <r>
    <s v="SO0857"/>
    <s v="PS0001"/>
    <s v="ST0005"/>
    <d v="2022-06-27T00:00:00"/>
    <s v="Bali, East &amp; West Nusa Tenggara"/>
    <s v="CREDIT"/>
    <n v="490650930"/>
    <s v="The product is unavailable from the vendor or there has been a product replacement"/>
    <s v="Sales Region Bali - Nusa Tenggara Team"/>
    <s v="Corporate Negotiate/Patnership Contract"/>
    <x v="26"/>
    <x v="1"/>
  </r>
  <r>
    <s v="SO0858"/>
    <s v="PS0036"/>
    <s v="ST0005"/>
    <d v="2022-06-29T00:00:00"/>
    <s v="Bali, East &amp; West Nusa Tenggara"/>
    <s v="CREDIT"/>
    <n v="519221070"/>
    <s v="Partner Store canceled the order"/>
    <s v="Sales Region Bali - Nusa Tenggara Team"/>
    <s v="Corporate Negotiate/Patnership Contract"/>
    <x v="28"/>
    <x v="0"/>
  </r>
  <r>
    <s v="SO0859"/>
    <s v="PS0045"/>
    <s v="ST0005"/>
    <d v="2022-06-29T00:00:00"/>
    <s v="Bali, East &amp; West Nusa Tenggara"/>
    <s v="CASH"/>
    <n v="18814690"/>
    <m/>
    <s v="Sales Region Bali - Nusa Tenggara Team"/>
    <s v="Corporate Negotiate/Patnership Contract"/>
    <x v="5"/>
    <x v="0"/>
  </r>
  <r>
    <s v="SO0860"/>
    <s v="PS0038"/>
    <s v="ST0004"/>
    <d v="2022-06-30T00:00:00"/>
    <s v="Sulawesi, Maluku, North Maluku"/>
    <s v="CASH"/>
    <n v="38280400"/>
    <m/>
    <s v="Sales Region Sulawesi - Maluku Team"/>
    <s v="Corporate Negotiate/Patnership Contract"/>
    <x v="34"/>
    <x v="0"/>
  </r>
  <r>
    <s v="SO0861"/>
    <s v="PS0039"/>
    <s v="ST0003"/>
    <d v="2022-07-02T00:00:00"/>
    <s v="Sumatera &amp; Kalimantan"/>
    <s v="CASH"/>
    <n v="77747840"/>
    <s v="The product is unavailable from the vendor or there has been a product replacement"/>
    <s v="Sales Sumatera -Kalimantan Region Team"/>
    <s v="OnlineMarketing/Corporate Negotiate/Patnership Contract"/>
    <x v="14"/>
    <x v="0"/>
  </r>
  <r>
    <s v="SO0862"/>
    <s v="PS0039"/>
    <s v="ST0003"/>
    <d v="2022-07-02T00:00:00"/>
    <s v="Sumatera &amp; Kalimantan"/>
    <s v="CASH"/>
    <n v="132311500"/>
    <m/>
    <s v="Sales Sumatera -Kalimantan Region Team"/>
    <s v="OnlineMarketing/Corporate Negotiate/Patnership Contract"/>
    <x v="14"/>
    <x v="0"/>
  </r>
  <r>
    <s v="SO0863"/>
    <s v="PS0003"/>
    <s v="ST0003"/>
    <d v="2022-07-05T00:00:00"/>
    <s v="Sumatera &amp; Kalimantan"/>
    <s v="CASH"/>
    <n v="36029700"/>
    <m/>
    <s v="Sales Sumatera -Kalimantan Region Team"/>
    <s v="OnlineMarketing/Corporate Negotiate/Patnership Contract"/>
    <x v="7"/>
    <x v="0"/>
  </r>
  <r>
    <s v="SO0864"/>
    <s v="PS0020"/>
    <s v="ST0004"/>
    <d v="2022-07-06T00:00:00"/>
    <s v="Sulawesi, Maluku, North Maluku"/>
    <s v="CASH"/>
    <n v="113856440"/>
    <m/>
    <s v="Sales Region Sulawesi - Maluku Team"/>
    <s v="Corporate Negotiate/Patnership Contract"/>
    <x v="15"/>
    <x v="0"/>
  </r>
  <r>
    <s v="SO0865"/>
    <s v="PS0033"/>
    <s v="ST0005"/>
    <d v="2022-07-07T00:00:00"/>
    <s v="Bali, East &amp; West Nusa Tenggara"/>
    <s v="CASH"/>
    <n v="74779980"/>
    <m/>
    <s v="Sales Region Bali - Nusa Tenggara Team"/>
    <s v="Corporate Negotiate/Patnership Contract"/>
    <x v="27"/>
    <x v="0"/>
  </r>
  <r>
    <s v="SO0866"/>
    <s v="PS0024"/>
    <s v="ST0001"/>
    <d v="2022-07-08T00:00:00"/>
    <s v="Jakarta"/>
    <s v="CREDIT"/>
    <n v="320608120"/>
    <s v="The transaction agreement has undergone changes"/>
    <s v="Online Sales Team"/>
    <s v="OnlineMarketing"/>
    <x v="2"/>
    <x v="0"/>
  </r>
  <r>
    <s v="SO0867"/>
    <s v="PS0012"/>
    <s v="ST0003"/>
    <d v="2022-07-09T00:00:00"/>
    <s v="Sumatera &amp; Kalimantan"/>
    <s v="CREDIT"/>
    <n v="252363690"/>
    <s v="The product is unavailable from the vendor or there has been a product replacement"/>
    <s v="Sales Sumatera -Kalimantan Region Team"/>
    <s v="OnlineMarketing/Corporate Negotiate/Patnership Contract"/>
    <x v="4"/>
    <x v="0"/>
  </r>
  <r>
    <s v="SO0868"/>
    <s v="PS0014"/>
    <s v="ST0003"/>
    <d v="2022-07-10T00:00:00"/>
    <s v="Sumatera &amp; Kalimantan"/>
    <s v="CASH"/>
    <n v="202485340"/>
    <s v="The transaction agreement has undergone changes"/>
    <s v="Sales Sumatera -Kalimantan Region Team"/>
    <s v="OnlineMarketing/Corporate Negotiate/Patnership Contract"/>
    <x v="11"/>
    <x v="1"/>
  </r>
  <r>
    <s v="SO0869"/>
    <s v="PS0023"/>
    <s v="ST0003"/>
    <d v="2022-07-11T00:00:00"/>
    <s v="Sumatera &amp; Kalimantan"/>
    <s v="CASH"/>
    <n v="58475500"/>
    <m/>
    <s v="Sales Sumatera -Kalimantan Region Team"/>
    <s v="OnlineMarketing/Corporate Negotiate/Patnership Contract"/>
    <x v="30"/>
    <x v="0"/>
  </r>
  <r>
    <s v="SO0870"/>
    <s v="PS0031"/>
    <s v="ST0002"/>
    <d v="2022-07-14T00:00:00"/>
    <s v="Java"/>
    <s v="CASH"/>
    <n v="49439820"/>
    <m/>
    <s v="Sales Java Region Team"/>
    <s v="OnlineMarketing/Corporate Negotiate/Patnership Contract"/>
    <x v="42"/>
    <x v="0"/>
  </r>
  <r>
    <s v="SO0871"/>
    <s v="PS0039"/>
    <s v="ST0003"/>
    <d v="2022-07-15T00:00:00"/>
    <s v="Sumatera &amp; Kalimantan"/>
    <s v="CREDIT"/>
    <n v="393197760"/>
    <m/>
    <s v="Sales Sumatera -Kalimantan Region Team"/>
    <s v="OnlineMarketing/Corporate Negotiate/Patnership Contract"/>
    <x v="14"/>
    <x v="0"/>
  </r>
  <r>
    <s v="SO0872"/>
    <s v="PS0043"/>
    <s v="ST0004"/>
    <d v="2022-07-17T00:00:00"/>
    <s v="Sulawesi, Maluku, North Maluku"/>
    <s v="CREDIT"/>
    <n v="390571270"/>
    <s v="The product is unavailable from the vendor or there has been a product replacement"/>
    <s v="Sales Region Sulawesi - Maluku Team"/>
    <s v="Corporate Negotiate/Patnership Contract"/>
    <x v="8"/>
    <x v="0"/>
  </r>
  <r>
    <s v="SO0873"/>
    <s v="PS0006"/>
    <s v="ST0003"/>
    <d v="2022-07-17T00:00:00"/>
    <s v="Sumatera &amp; Kalimantan"/>
    <s v="CREDIT"/>
    <n v="939279100"/>
    <s v="transaction as agreed with the vendor"/>
    <s v="Sales Sumatera -Kalimantan Region Team"/>
    <s v="OnlineMarketing/Corporate Negotiate/Patnership Contract"/>
    <x v="35"/>
    <x v="0"/>
  </r>
  <r>
    <s v="SO0874"/>
    <s v="PS0019"/>
    <s v="ST0005"/>
    <d v="2022-07-17T00:00:00"/>
    <s v="Bali, East &amp; West Nusa Tenggara"/>
    <s v="CASH"/>
    <n v="67063160"/>
    <m/>
    <s v="Sales Region Bali - Nusa Tenggara Team"/>
    <s v="Corporate Negotiate/Patnership Contract"/>
    <x v="16"/>
    <x v="0"/>
  </r>
  <r>
    <s v="SO0875"/>
    <s v="PS0038"/>
    <s v="ST0004"/>
    <d v="2022-07-19T00:00:00"/>
    <s v="Sulawesi, Maluku, North Maluku"/>
    <s v="CASH"/>
    <n v="86968284"/>
    <s v="The transaction agreement has undergone changes"/>
    <s v="Sales Region Sulawesi - Maluku Team"/>
    <s v="Corporate Negotiate/Patnership Contract"/>
    <x v="34"/>
    <x v="0"/>
  </r>
  <r>
    <s v="SO0876"/>
    <s v="PS0039"/>
    <s v="ST0003"/>
    <d v="2022-07-19T00:00:00"/>
    <s v="Sumatera &amp; Kalimantan"/>
    <s v="CASH"/>
    <n v="101496120"/>
    <s v="The product is unavailable from the vendor or there has been a product replacement"/>
    <s v="Sales Sumatera -Kalimantan Region Team"/>
    <s v="OnlineMarketing/Corporate Negotiate/Patnership Contract"/>
    <x v="14"/>
    <x v="0"/>
  </r>
  <r>
    <s v="SO0877"/>
    <s v="PS0038"/>
    <s v="ST0004"/>
    <d v="2022-07-21T00:00:00"/>
    <s v="Sulawesi, Maluku, North Maluku"/>
    <s v="CASH"/>
    <n v="214186340"/>
    <m/>
    <s v="Sales Region Sulawesi - Maluku Team"/>
    <s v="Corporate Negotiate/Patnership Contract"/>
    <x v="34"/>
    <x v="0"/>
  </r>
  <r>
    <s v="SO0878"/>
    <s v="PS0025"/>
    <s v="ST0003"/>
    <d v="2022-07-21T00:00:00"/>
    <s v="Sumatera &amp; Kalimantan"/>
    <s v="CASH"/>
    <n v="14355120"/>
    <m/>
    <s v="Sales Sumatera -Kalimantan Region Team"/>
    <s v="OnlineMarketing/Corporate Negotiate/Patnership Contract"/>
    <x v="41"/>
    <x v="0"/>
  </r>
  <r>
    <s v="SO0879"/>
    <s v="PS0017"/>
    <s v="ST0001"/>
    <d v="2022-07-23T00:00:00"/>
    <s v="Jakarta"/>
    <s v="CREDIT"/>
    <n v="347867150"/>
    <m/>
    <s v="Online Sales Team"/>
    <s v="OnlineMarketing"/>
    <x v="49"/>
    <x v="0"/>
  </r>
  <r>
    <s v="SO0880"/>
    <s v="PS0015"/>
    <s v="ST0004"/>
    <d v="2022-07-24T00:00:00"/>
    <s v="Sulawesi, Maluku, North Maluku"/>
    <s v="CASH"/>
    <n v="42697580"/>
    <m/>
    <s v="Sales Region Sulawesi - Maluku Team"/>
    <s v="Corporate Negotiate/Patnership Contract"/>
    <x v="36"/>
    <x v="0"/>
  </r>
  <r>
    <s v="SO0881"/>
    <s v="PS0028"/>
    <s v="ST0005"/>
    <d v="2022-07-24T00:00:00"/>
    <s v="Bali, East &amp; West Nusa Tenggara"/>
    <s v="CREDIT"/>
    <n v="317473980"/>
    <m/>
    <s v="Sales Region Bali - Nusa Tenggara Team"/>
    <s v="Corporate Negotiate/Patnership Contract"/>
    <x v="22"/>
    <x v="0"/>
  </r>
  <r>
    <s v="SO0882"/>
    <s v="PS0036"/>
    <s v="ST0005"/>
    <d v="2022-07-25T00:00:00"/>
    <s v="Bali, East &amp; West Nusa Tenggara"/>
    <s v="CASH"/>
    <n v="220487740"/>
    <m/>
    <s v="Sales Region Bali - Nusa Tenggara Team"/>
    <s v="Corporate Negotiate/Patnership Contract"/>
    <x v="28"/>
    <x v="0"/>
  </r>
  <r>
    <s v="SO0883"/>
    <s v="PS0020"/>
    <s v="ST0004"/>
    <d v="2022-07-26T00:00:00"/>
    <s v="Sulawesi, Maluku, North Maluku"/>
    <s v="CASH"/>
    <n v="218815590"/>
    <m/>
    <s v="Sales Region Sulawesi - Maluku Team"/>
    <s v="Corporate Negotiate/Patnership Contract"/>
    <x v="15"/>
    <x v="0"/>
  </r>
  <r>
    <s v="SO0884"/>
    <s v="PS0039"/>
    <s v="ST0003"/>
    <d v="2022-07-26T00:00:00"/>
    <s v="Sumatera &amp; Kalimantan"/>
    <s v="CASH"/>
    <n v="53249270"/>
    <m/>
    <s v="Sales Sumatera -Kalimantan Region Team"/>
    <s v="OnlineMarketing/Corporate Negotiate/Patnership Contract"/>
    <x v="14"/>
    <x v="0"/>
  </r>
  <r>
    <s v="SO0885"/>
    <s v="PS0038"/>
    <s v="ST0004"/>
    <d v="2022-07-30T00:00:00"/>
    <s v="Sulawesi, Maluku, North Maluku"/>
    <s v="CASH"/>
    <n v="41408250"/>
    <m/>
    <s v="Sales Region Sulawesi - Maluku Team"/>
    <s v="Corporate Negotiate/Patnership Contract"/>
    <x v="34"/>
    <x v="0"/>
  </r>
  <r>
    <s v="SO0886"/>
    <s v="PS0016"/>
    <s v="ST0003"/>
    <d v="2022-07-31T00:00:00"/>
    <s v="Sumatera &amp; Kalimantan"/>
    <s v="CASH"/>
    <n v="136046120"/>
    <m/>
    <s v="Sales Sumatera -Kalimantan Region Team"/>
    <s v="OnlineMarketing/Corporate Negotiate/Patnership Contract"/>
    <x v="48"/>
    <x v="0"/>
  </r>
  <r>
    <s v="SO0887"/>
    <s v="PS0009"/>
    <s v="ST0003"/>
    <d v="2022-08-03T00:00:00"/>
    <s v="Sumatera &amp; Kalimantan"/>
    <s v="CASH"/>
    <n v="39712690"/>
    <m/>
    <s v="Sales Sumatera -Kalimantan Region Team"/>
    <s v="OnlineMarketing/Corporate Negotiate/Patnership Contract"/>
    <x v="44"/>
    <x v="1"/>
  </r>
  <r>
    <s v="SO0888"/>
    <s v="PS0009"/>
    <s v="ST0003"/>
    <d v="2022-08-05T00:00:00"/>
    <s v="Sumatera &amp; Kalimantan"/>
    <s v="CASH"/>
    <n v="19698250"/>
    <m/>
    <s v="Sales Sumatera -Kalimantan Region Team"/>
    <s v="OnlineMarketing/Corporate Negotiate/Patnership Contract"/>
    <x v="44"/>
    <x v="1"/>
  </r>
  <r>
    <s v="SO0889"/>
    <s v="PS0017"/>
    <s v="ST0001"/>
    <d v="2022-08-05T00:00:00"/>
    <s v="Jakarta"/>
    <s v="CREDIT"/>
    <n v="637280700"/>
    <s v="Partner Store canceled the order"/>
    <s v="Online Sales Team"/>
    <s v="OnlineMarketing"/>
    <x v="49"/>
    <x v="0"/>
  </r>
  <r>
    <s v="SO0890"/>
    <s v="PS0025"/>
    <s v="ST0003"/>
    <d v="2022-08-09T00:00:00"/>
    <s v="Sumatera &amp; Kalimantan"/>
    <s v="CREDIT"/>
    <n v="783664230"/>
    <s v="The transaction agreement has undergone changes"/>
    <s v="Sales Sumatera -Kalimantan Region Team"/>
    <s v="OnlineMarketing/Corporate Negotiate/Patnership Contract"/>
    <x v="41"/>
    <x v="0"/>
  </r>
  <r>
    <s v="SO0891"/>
    <s v="PS0032"/>
    <s v="ST0004"/>
    <d v="2022-08-12T00:00:00"/>
    <s v="Sulawesi, Maluku, North Maluku"/>
    <s v="CASH"/>
    <n v="134127470"/>
    <s v="The product is unavailable from the vendor or there has been a product replacement"/>
    <s v="Sales Region Sulawesi - Maluku Team"/>
    <s v="Corporate Negotiate/Patnership Contract"/>
    <x v="10"/>
    <x v="0"/>
  </r>
  <r>
    <s v="SO0892"/>
    <s v="PS0027"/>
    <s v="ST0004"/>
    <d v="2022-08-13T00:00:00"/>
    <s v="Sulawesi, Maluku, North Maluku"/>
    <s v="CASH"/>
    <n v="189755520"/>
    <m/>
    <s v="Sales Region Sulawesi - Maluku Team"/>
    <s v="Corporate Negotiate/Patnership Contract"/>
    <x v="39"/>
    <x v="0"/>
  </r>
  <r>
    <s v="SO0893"/>
    <s v="PS0020"/>
    <s v="ST0004"/>
    <d v="2022-08-15T00:00:00"/>
    <s v="Sulawesi, Maluku, North Maluku"/>
    <s v="CREDIT"/>
    <n v="314978190"/>
    <m/>
    <s v="Sales Region Sulawesi - Maluku Team"/>
    <s v="Corporate Negotiate/Patnership Contract"/>
    <x v="15"/>
    <x v="0"/>
  </r>
  <r>
    <s v="SO0894"/>
    <s v="PS0035"/>
    <s v="ST0004"/>
    <d v="2022-08-17T00:00:00"/>
    <s v="Sulawesi, Maluku, North Maluku"/>
    <s v="CASH"/>
    <n v="140645000"/>
    <m/>
    <s v="Sales Region Sulawesi - Maluku Team"/>
    <s v="Corporate Negotiate/Patnership Contract"/>
    <x v="21"/>
    <x v="0"/>
  </r>
  <r>
    <s v="SO0895"/>
    <s v="PS0009"/>
    <s v="ST0003"/>
    <d v="2022-08-17T00:00:00"/>
    <s v="Sumatera &amp; Kalimantan"/>
    <s v="CREDIT"/>
    <n v="269834270"/>
    <m/>
    <s v="Sales Sumatera -Kalimantan Region Team"/>
    <s v="OnlineMarketing/Corporate Negotiate/Patnership Contract"/>
    <x v="44"/>
    <x v="1"/>
  </r>
  <r>
    <s v="SO0896"/>
    <s v="PS0009"/>
    <s v="ST0003"/>
    <d v="2022-08-17T00:00:00"/>
    <s v="Sumatera &amp; Kalimantan"/>
    <s v="CASH"/>
    <n v="234221930"/>
    <s v="The product is unavailable from the vendor or there has been a product replacement"/>
    <s v="Sales Sumatera -Kalimantan Region Team"/>
    <s v="OnlineMarketing/Corporate Negotiate/Patnership Contract"/>
    <x v="44"/>
    <x v="1"/>
  </r>
  <r>
    <s v="SO0897"/>
    <s v="PS0042"/>
    <s v="ST0002"/>
    <d v="2022-08-17T00:00:00"/>
    <s v="Java"/>
    <s v="CREDIT"/>
    <n v="535672102"/>
    <m/>
    <s v="Sales Java Region Team"/>
    <s v="OnlineMarketing/Corporate Negotiate/Patnership Contract"/>
    <x v="43"/>
    <x v="0"/>
  </r>
  <r>
    <s v="SO0898"/>
    <s v="PS0027"/>
    <s v="ST0004"/>
    <d v="2022-08-20T00:00:00"/>
    <s v="Sulawesi, Maluku, North Maluku"/>
    <s v="CREDIT"/>
    <n v="374576520"/>
    <m/>
    <s v="Sales Region Sulawesi - Maluku Team"/>
    <s v="Corporate Negotiate/Patnership Contract"/>
    <x v="39"/>
    <x v="0"/>
  </r>
  <r>
    <s v="SO0899"/>
    <s v="PS0008"/>
    <s v="ST0004"/>
    <d v="2022-08-25T00:00:00"/>
    <s v="Sulawesi, Maluku, North Maluku"/>
    <s v="CASH"/>
    <n v="225228245"/>
    <m/>
    <s v="Sales Region Sulawesi - Maluku Team"/>
    <s v="Corporate Negotiate/Patnership Contract"/>
    <x v="12"/>
    <x v="0"/>
  </r>
  <r>
    <s v="SO0900"/>
    <s v="PS0010"/>
    <s v="ST0001"/>
    <d v="2022-08-26T00:00:00"/>
    <s v="Jakarta"/>
    <s v="CASH"/>
    <n v="96313178"/>
    <s v="The product is unavailable from the vendor or there has been a product replacement"/>
    <s v="Online Sales Team"/>
    <s v="OnlineMarketing"/>
    <x v="25"/>
    <x v="0"/>
  </r>
  <r>
    <s v="SO0901"/>
    <s v="PS0003"/>
    <s v="ST0003"/>
    <d v="2022-08-26T00:00:00"/>
    <s v="Sumatera &amp; Kalimantan"/>
    <s v="CREDIT"/>
    <n v="482346240"/>
    <m/>
    <s v="Sales Sumatera -Kalimantan Region Team"/>
    <s v="OnlineMarketing/Corporate Negotiate/Patnership Contract"/>
    <x v="7"/>
    <x v="0"/>
  </r>
  <r>
    <s v="SO0902"/>
    <s v="PS0004"/>
    <s v="ST0001"/>
    <d v="2022-08-26T00:00:00"/>
    <s v="Jakarta"/>
    <s v="CASH"/>
    <n v="31413840"/>
    <m/>
    <s v="Online Sales Team"/>
    <s v="OnlineMarketing"/>
    <x v="37"/>
    <x v="0"/>
  </r>
  <r>
    <s v="SO0903"/>
    <s v="PS0022"/>
    <s v="ST0004"/>
    <d v="2022-08-27T00:00:00"/>
    <s v="Sulawesi, Maluku, North Maluku"/>
    <s v="CREDIT"/>
    <n v="311219658"/>
    <m/>
    <s v="Sales Region Sulawesi - Maluku Team"/>
    <s v="Corporate Negotiate/Patnership Contract"/>
    <x v="23"/>
    <x v="0"/>
  </r>
  <r>
    <s v="SO0904"/>
    <s v="PS0011"/>
    <s v="ST0002"/>
    <d v="2022-08-28T00:00:00"/>
    <s v="Java"/>
    <s v="CASH"/>
    <n v="135198960"/>
    <m/>
    <s v="Sales Java Region Team"/>
    <s v="OnlineMarketing/Corporate Negotiate/Patnership Contract"/>
    <x v="45"/>
    <x v="0"/>
  </r>
  <r>
    <s v="SO0905"/>
    <s v="PS0045"/>
    <s v="ST0005"/>
    <d v="2022-08-28T00:00:00"/>
    <s v="Bali, East &amp; West Nusa Tenggara"/>
    <s v="CASH"/>
    <n v="56431200"/>
    <s v="Partner Store canceled the order"/>
    <s v="Sales Region Bali - Nusa Tenggara Team"/>
    <s v="Corporate Negotiate/Patnership Contract"/>
    <x v="5"/>
    <x v="0"/>
  </r>
  <r>
    <s v="SO0906"/>
    <s v="PS0018"/>
    <s v="ST0002"/>
    <d v="2022-08-28T00:00:00"/>
    <s v="Java"/>
    <s v="CREDIT"/>
    <n v="557426240"/>
    <m/>
    <s v="Sales Java Region Team"/>
    <s v="OnlineMarketing/Corporate Negotiate/Patnership Contract"/>
    <x v="17"/>
    <x v="1"/>
  </r>
  <r>
    <s v="SO0907"/>
    <s v="PS0048"/>
    <s v="ST0003"/>
    <d v="2022-08-29T00:00:00"/>
    <s v="Sumatera &amp; Kalimantan"/>
    <s v="CREDIT"/>
    <n v="525080790"/>
    <m/>
    <s v="Sales Sumatera -Kalimantan Region Team"/>
    <s v="OnlineMarketing/Corporate Negotiate/Patnership Contract"/>
    <x v="3"/>
    <x v="0"/>
  </r>
  <r>
    <s v="SO0908"/>
    <s v="PS0035"/>
    <s v="ST0004"/>
    <d v="2022-08-30T00:00:00"/>
    <s v="Sulawesi, Maluku, North Maluku"/>
    <s v="CREDIT"/>
    <n v="392682160"/>
    <s v="Partner Store canceled the order"/>
    <s v="Sales Region Sulawesi - Maluku Team"/>
    <s v="Corporate Negotiate/Patnership Contract"/>
    <x v="21"/>
    <x v="0"/>
  </r>
  <r>
    <s v="SO0909"/>
    <s v="PS0027"/>
    <s v="ST0004"/>
    <d v="2022-09-01T00:00:00"/>
    <s v="Sulawesi, Maluku, North Maluku"/>
    <s v="CREDIT"/>
    <n v="736874190"/>
    <m/>
    <s v="Sales Region Sulawesi - Maluku Team"/>
    <s v="Corporate Negotiate/Patnership Contract"/>
    <x v="39"/>
    <x v="0"/>
  </r>
  <r>
    <s v="SO0910"/>
    <s v="PS0025"/>
    <s v="ST0003"/>
    <d v="2022-09-01T00:00:00"/>
    <s v="Sumatera &amp; Kalimantan"/>
    <s v="CASH"/>
    <n v="5680620"/>
    <s v="The transaction agreement has undergone changes"/>
    <s v="Sales Sumatera -Kalimantan Region Team"/>
    <s v="OnlineMarketing/Corporate Negotiate/Patnership Contract"/>
    <x v="41"/>
    <x v="0"/>
  </r>
  <r>
    <s v="SO0911"/>
    <s v="PS0026"/>
    <s v="ST0004"/>
    <d v="2022-09-02T00:00:00"/>
    <s v="Sulawesi, Maluku, North Maluku"/>
    <s v="CREDIT"/>
    <n v="1309915710"/>
    <s v="transaction as agreed with the vendor"/>
    <s v="Sales Region Sulawesi - Maluku Team"/>
    <s v="Corporate Negotiate/Patnership Contract"/>
    <x v="47"/>
    <x v="0"/>
  </r>
  <r>
    <s v="SO0912"/>
    <s v="PS0005"/>
    <s v="ST0004"/>
    <d v="2022-09-04T00:00:00"/>
    <s v="Sulawesi, Maluku, North Maluku"/>
    <s v="CASH"/>
    <n v="32676700"/>
    <s v="Partner Store canceled the order"/>
    <s v="Sales Region Sulawesi - Maluku Team"/>
    <s v="Corporate Negotiate/Patnership Contract"/>
    <x v="46"/>
    <x v="1"/>
  </r>
  <r>
    <s v="SO0913"/>
    <s v="PS0010"/>
    <s v="ST0001"/>
    <d v="2022-09-06T00:00:00"/>
    <s v="Jakarta"/>
    <s v="CREDIT"/>
    <n v="824934230"/>
    <m/>
    <s v="Online Sales Team"/>
    <s v="OnlineMarketing"/>
    <x v="25"/>
    <x v="0"/>
  </r>
  <r>
    <s v="SO0914"/>
    <s v="PS0039"/>
    <s v="ST0003"/>
    <d v="2022-09-07T00:00:00"/>
    <s v="Sumatera &amp; Kalimantan"/>
    <s v="CREDIT"/>
    <n v="295134200"/>
    <m/>
    <s v="Sales Sumatera -Kalimantan Region Team"/>
    <s v="OnlineMarketing/Corporate Negotiate/Patnership Contract"/>
    <x v="14"/>
    <x v="0"/>
  </r>
  <r>
    <s v="SO0915"/>
    <s v="PS0009"/>
    <s v="ST0003"/>
    <d v="2022-09-09T00:00:00"/>
    <s v="Sumatera &amp; Kalimantan"/>
    <s v="CASH"/>
    <n v="13257440"/>
    <s v="The product is unavailable from the vendor or there has been a product replacement"/>
    <s v="Sales Sumatera -Kalimantan Region Team"/>
    <s v="OnlineMarketing/Corporate Negotiate/Patnership Contract"/>
    <x v="44"/>
    <x v="1"/>
  </r>
  <r>
    <s v="SO0916"/>
    <s v="PS0031"/>
    <s v="ST0002"/>
    <d v="2022-09-09T00:00:00"/>
    <s v="Java"/>
    <s v="CREDIT"/>
    <n v="254408400"/>
    <s v="The product is unavailable from the vendor or there has been a product replacement"/>
    <s v="Sales Java Region Team"/>
    <s v="OnlineMarketing/Corporate Negotiate/Patnership Contract"/>
    <x v="42"/>
    <x v="0"/>
  </r>
  <r>
    <s v="SO0917"/>
    <s v="PS0031"/>
    <s v="ST0002"/>
    <d v="2022-09-11T00:00:00"/>
    <s v="Java"/>
    <s v="CREDIT"/>
    <n v="408897700"/>
    <m/>
    <s v="Sales Java Region Team"/>
    <s v="OnlineMarketing/Corporate Negotiate/Patnership Contract"/>
    <x v="42"/>
    <x v="0"/>
  </r>
  <r>
    <s v="SO0918"/>
    <s v="PS0003"/>
    <s v="ST0003"/>
    <d v="2022-09-11T00:00:00"/>
    <s v="Sumatera &amp; Kalimantan"/>
    <s v="CASH"/>
    <n v="17138730"/>
    <s v="The transaction agreement has undergone changes"/>
    <s v="Sales Sumatera -Kalimantan Region Team"/>
    <s v="OnlineMarketing/Corporate Negotiate/Patnership Contract"/>
    <x v="7"/>
    <x v="0"/>
  </r>
  <r>
    <s v="SO0919"/>
    <s v="PS0038"/>
    <s v="ST0004"/>
    <d v="2022-09-13T00:00:00"/>
    <s v="Sulawesi, Maluku, North Maluku"/>
    <s v="CREDIT"/>
    <n v="447245890"/>
    <m/>
    <s v="Sales Region Sulawesi - Maluku Team"/>
    <s v="Corporate Negotiate/Patnership Contract"/>
    <x v="34"/>
    <x v="0"/>
  </r>
  <r>
    <s v="SO0920"/>
    <s v="PS0043"/>
    <s v="ST0004"/>
    <d v="2022-09-13T00:00:00"/>
    <s v="Sulawesi, Maluku, North Maluku"/>
    <s v="CREDIT"/>
    <n v="1231841330"/>
    <s v="transaction as agreed with the vendor"/>
    <s v="Sales Region Sulawesi - Maluku Team"/>
    <s v="Corporate Negotiate/Patnership Contract"/>
    <x v="8"/>
    <x v="0"/>
  </r>
  <r>
    <s v="SO0921"/>
    <s v="PS0032"/>
    <s v="ST0004"/>
    <d v="2022-09-14T00:00:00"/>
    <s v="Sulawesi, Maluku, North Maluku"/>
    <s v="CASH"/>
    <n v="177678000"/>
    <m/>
    <s v="Sales Region Sulawesi - Maluku Team"/>
    <s v="Corporate Negotiate/Patnership Contract"/>
    <x v="10"/>
    <x v="0"/>
  </r>
  <r>
    <s v="SO0922"/>
    <s v="PS0048"/>
    <s v="ST0003"/>
    <d v="2022-09-14T00:00:00"/>
    <s v="Sumatera &amp; Kalimantan"/>
    <s v="CASH"/>
    <n v="246048140"/>
    <s v="The product is unavailable from the vendor or there has been a product replacement"/>
    <s v="Sales Sumatera -Kalimantan Region Team"/>
    <s v="OnlineMarketing/Corporate Negotiate/Patnership Contract"/>
    <x v="3"/>
    <x v="0"/>
  </r>
  <r>
    <s v="SO0923"/>
    <s v="PS0038"/>
    <s v="ST0004"/>
    <d v="2022-09-15T00:00:00"/>
    <s v="Sulawesi, Maluku, North Maluku"/>
    <s v="CASH"/>
    <n v="56616620.000000007"/>
    <m/>
    <s v="Sales Region Sulawesi - Maluku Team"/>
    <s v="Corporate Negotiate/Patnership Contract"/>
    <x v="34"/>
    <x v="0"/>
  </r>
  <r>
    <s v="SO0924"/>
    <s v="PS0027"/>
    <s v="ST0004"/>
    <d v="2022-09-17T00:00:00"/>
    <s v="Sulawesi, Maluku, North Maluku"/>
    <s v="CASH"/>
    <n v="26196280"/>
    <m/>
    <s v="Sales Region Sulawesi - Maluku Team"/>
    <s v="Corporate Negotiate/Patnership Contract"/>
    <x v="39"/>
    <x v="0"/>
  </r>
  <r>
    <s v="SO0925"/>
    <s v="PS0003"/>
    <s v="ST0003"/>
    <d v="2022-09-18T00:00:00"/>
    <s v="Sumatera &amp; Kalimantan"/>
    <s v="CREDIT"/>
    <n v="272866550"/>
    <m/>
    <s v="Sales Sumatera -Kalimantan Region Team"/>
    <s v="OnlineMarketing/Corporate Negotiate/Patnership Contract"/>
    <x v="7"/>
    <x v="0"/>
  </r>
  <r>
    <s v="SO0926"/>
    <s v="PS0018"/>
    <s v="ST0002"/>
    <d v="2022-09-18T00:00:00"/>
    <s v="Java"/>
    <s v="CASH"/>
    <n v="18974400"/>
    <m/>
    <s v="Sales Java Region Team"/>
    <s v="OnlineMarketing/Corporate Negotiate/Patnership Contract"/>
    <x v="17"/>
    <x v="1"/>
  </r>
  <r>
    <s v="SO0927"/>
    <s v="PS0022"/>
    <s v="ST0004"/>
    <d v="2022-09-20T00:00:00"/>
    <s v="Sulawesi, Maluku, North Maluku"/>
    <s v="CASH"/>
    <n v="167455070"/>
    <m/>
    <s v="Sales Region Sulawesi - Maluku Team"/>
    <s v="Corporate Negotiate/Patnership Contract"/>
    <x v="23"/>
    <x v="0"/>
  </r>
  <r>
    <s v="SO0928"/>
    <s v="PS0050"/>
    <s v="ST0004"/>
    <d v="2022-09-21T00:00:00"/>
    <s v="Sulawesi, Maluku, North Maluku"/>
    <s v="CASH"/>
    <n v="79189580"/>
    <s v="The product is unavailable from the vendor or there has been a product replacement"/>
    <s v="Sales Region Sulawesi - Maluku Team"/>
    <s v="Corporate Negotiate/Patnership Contract"/>
    <x v="9"/>
    <x v="0"/>
  </r>
  <r>
    <s v="SO0929"/>
    <s v="PS0006"/>
    <s v="ST0003"/>
    <d v="2022-09-22T00:00:00"/>
    <s v="Sumatera &amp; Kalimantan"/>
    <s v="CREDIT"/>
    <n v="633480060"/>
    <s v="The product is unavailable from the vendor or there has been a product replacement"/>
    <s v="Sales Sumatera -Kalimantan Region Team"/>
    <s v="OnlineMarketing/Corporate Negotiate/Patnership Contract"/>
    <x v="35"/>
    <x v="0"/>
  </r>
  <r>
    <s v="SO0930"/>
    <s v="PS0044"/>
    <s v="ST0004"/>
    <d v="2022-09-24T00:00:00"/>
    <s v="Sulawesi, Maluku, North Maluku"/>
    <s v="CREDIT"/>
    <n v="381296340"/>
    <m/>
    <s v="Sales Region Sulawesi - Maluku Team"/>
    <s v="Corporate Negotiate/Patnership Contract"/>
    <x v="33"/>
    <x v="0"/>
  </r>
  <r>
    <s v="SO0931"/>
    <s v="PS0026"/>
    <s v="ST0004"/>
    <d v="2022-09-24T00:00:00"/>
    <s v="Sulawesi, Maluku, North Maluku"/>
    <s v="CASH"/>
    <n v="147352350"/>
    <m/>
    <s v="Sales Region Sulawesi - Maluku Team"/>
    <s v="Corporate Negotiate/Patnership Contract"/>
    <x v="47"/>
    <x v="0"/>
  </r>
  <r>
    <s v="SO0932"/>
    <s v="PS0031"/>
    <s v="ST0002"/>
    <d v="2022-09-25T00:00:00"/>
    <s v="Java"/>
    <s v="CASH"/>
    <n v="108421460"/>
    <m/>
    <s v="Sales Java Region Team"/>
    <s v="OnlineMarketing/Corporate Negotiate/Patnership Contract"/>
    <x v="42"/>
    <x v="0"/>
  </r>
  <r>
    <s v="SO0933"/>
    <s v="PS0018"/>
    <s v="ST0002"/>
    <d v="2022-09-25T00:00:00"/>
    <s v="Java"/>
    <s v="CREDIT"/>
    <n v="463957934"/>
    <m/>
    <s v="Sales Java Region Team"/>
    <s v="OnlineMarketing/Corporate Negotiate/Patnership Contract"/>
    <x v="17"/>
    <x v="1"/>
  </r>
  <r>
    <s v="SO0934"/>
    <s v="PS0021"/>
    <s v="ST0001"/>
    <d v="2022-09-28T00:00:00"/>
    <s v="Jakarta"/>
    <s v="CASH"/>
    <n v="120465330"/>
    <s v="The transaction agreement has undergone changes"/>
    <s v="Online Sales Team"/>
    <s v="OnlineMarketing"/>
    <x v="19"/>
    <x v="0"/>
  </r>
  <r>
    <s v="SO0935"/>
    <s v="PS0050"/>
    <s v="ST0004"/>
    <d v="2022-09-29T00:00:00"/>
    <s v="Sulawesi, Maluku, North Maluku"/>
    <s v="CASH"/>
    <n v="29641060"/>
    <m/>
    <s v="Sales Region Sulawesi - Maluku Team"/>
    <s v="Corporate Negotiate/Patnership Contract"/>
    <x v="9"/>
    <x v="0"/>
  </r>
  <r>
    <s v="SO0936"/>
    <s v="PS0038"/>
    <s v="ST0004"/>
    <d v="2022-09-30T00:00:00"/>
    <s v="Sulawesi, Maluku, North Maluku"/>
    <s v="CASH"/>
    <n v="9784080"/>
    <s v="The transaction agreement has undergone changes"/>
    <s v="Sales Region Sulawesi - Maluku Team"/>
    <s v="Corporate Negotiate/Patnership Contract"/>
    <x v="34"/>
    <x v="0"/>
  </r>
  <r>
    <s v="SO0937"/>
    <s v="PS0023"/>
    <s v="ST0003"/>
    <d v="2022-10-01T00:00:00"/>
    <s v="Sumatera &amp; Kalimantan"/>
    <s v="CASH"/>
    <n v="29223315"/>
    <m/>
    <s v="Sales Sumatera -Kalimantan Region Team"/>
    <s v="OnlineMarketing/Corporate Negotiate/Patnership Contract"/>
    <x v="30"/>
    <x v="0"/>
  </r>
  <r>
    <s v="SO0938"/>
    <s v="PS0050"/>
    <s v="ST0004"/>
    <d v="2022-10-02T00:00:00"/>
    <s v="Sulawesi, Maluku, North Maluku"/>
    <s v="CASH"/>
    <n v="98496660"/>
    <m/>
    <s v="Sales Region Sulawesi - Maluku Team"/>
    <s v="Corporate Negotiate/Patnership Contract"/>
    <x v="9"/>
    <x v="0"/>
  </r>
  <r>
    <s v="SO0939"/>
    <s v="PS0040"/>
    <s v="ST0003"/>
    <d v="2022-10-04T00:00:00"/>
    <s v="Sumatera &amp; Kalimantan"/>
    <s v="CREDIT"/>
    <n v="320403000"/>
    <s v="Partner Store canceled the order"/>
    <s v="Sales Sumatera -Kalimantan Region Team"/>
    <s v="OnlineMarketing/Corporate Negotiate/Patnership Contract"/>
    <x v="0"/>
    <x v="0"/>
  </r>
  <r>
    <s v="SO0940"/>
    <s v="PS0019"/>
    <s v="ST0005"/>
    <d v="2022-10-04T00:00:00"/>
    <s v="Bali, East &amp; West Nusa Tenggara"/>
    <s v="CASH"/>
    <n v="143240160"/>
    <s v="The product is unavailable from the vendor or there has been a product replacement"/>
    <s v="Sales Region Bali - Nusa Tenggara Team"/>
    <s v="Corporate Negotiate/Patnership Contract"/>
    <x v="16"/>
    <x v="0"/>
  </r>
  <r>
    <s v="SO0941"/>
    <s v="PS0030"/>
    <s v="ST0004"/>
    <d v="2022-10-05T00:00:00"/>
    <s v="Sulawesi, Maluku, North Maluku"/>
    <s v="CASH"/>
    <n v="93987240"/>
    <m/>
    <s v="Sales Region Sulawesi - Maluku Team"/>
    <s v="Corporate Negotiate/Patnership Contract"/>
    <x v="29"/>
    <x v="0"/>
  </r>
  <r>
    <s v="SO0942"/>
    <s v="PS0002"/>
    <s v="ST0002"/>
    <d v="2022-10-06T00:00:00"/>
    <s v="Java"/>
    <s v="CREDIT"/>
    <n v="422965160"/>
    <m/>
    <s v="Sales Java Region Team"/>
    <s v="OnlineMarketing/Corporate Negotiate/Patnership Contract"/>
    <x v="32"/>
    <x v="0"/>
  </r>
  <r>
    <s v="SO0943"/>
    <s v="PS0020"/>
    <s v="ST0004"/>
    <d v="2022-10-07T00:00:00"/>
    <s v="Sulawesi, Maluku, North Maluku"/>
    <s v="CREDIT"/>
    <n v="578886030"/>
    <m/>
    <s v="Sales Region Sulawesi - Maluku Team"/>
    <s v="Corporate Negotiate/Patnership Contract"/>
    <x v="15"/>
    <x v="0"/>
  </r>
  <r>
    <s v="SO0944"/>
    <s v="PS0023"/>
    <s v="ST0003"/>
    <d v="2022-10-08T00:00:00"/>
    <s v="Sumatera &amp; Kalimantan"/>
    <s v="CASH"/>
    <n v="14411279.999999998"/>
    <m/>
    <s v="Sales Sumatera -Kalimantan Region Team"/>
    <s v="OnlineMarketing/Corporate Negotiate/Patnership Contract"/>
    <x v="30"/>
    <x v="0"/>
  </r>
  <r>
    <s v="SO0945"/>
    <s v="PS0025"/>
    <s v="ST0003"/>
    <d v="2022-10-08T00:00:00"/>
    <s v="Sumatera &amp; Kalimantan"/>
    <s v="CREDIT"/>
    <n v="763950070"/>
    <m/>
    <s v="Sales Sumatera -Kalimantan Region Team"/>
    <s v="OnlineMarketing/Corporate Negotiate/Patnership Contract"/>
    <x v="41"/>
    <x v="0"/>
  </r>
  <r>
    <s v="SO0946"/>
    <s v="PS0009"/>
    <s v="ST0003"/>
    <d v="2022-10-09T00:00:00"/>
    <s v="Sumatera &amp; Kalimantan"/>
    <s v="CASH"/>
    <n v="37043600"/>
    <m/>
    <s v="Sales Sumatera -Kalimantan Region Team"/>
    <s v="OnlineMarketing/Corporate Negotiate/Patnership Contract"/>
    <x v="44"/>
    <x v="1"/>
  </r>
  <r>
    <s v="SO0947"/>
    <s v="PS0001"/>
    <s v="ST0005"/>
    <d v="2022-10-11T00:00:00"/>
    <s v="Bali, East &amp; West Nusa Tenggara"/>
    <s v="CASH"/>
    <n v="23610730"/>
    <m/>
    <s v="Sales Region Bali - Nusa Tenggara Team"/>
    <s v="Corporate Negotiate/Patnership Contract"/>
    <x v="26"/>
    <x v="1"/>
  </r>
  <r>
    <s v="SO0948"/>
    <s v="PS0038"/>
    <s v="ST0004"/>
    <d v="2022-10-11T00:00:00"/>
    <s v="Sulawesi, Maluku, North Maluku"/>
    <s v="CREDIT"/>
    <n v="1137224812"/>
    <s v="transaction as agreed with the vendor"/>
    <s v="Sales Region Sulawesi - Maluku Team"/>
    <s v="Corporate Negotiate/Patnership Contract"/>
    <x v="34"/>
    <x v="0"/>
  </r>
  <r>
    <s v="SO0949"/>
    <s v="PS0015"/>
    <s v="ST0004"/>
    <d v="2022-10-13T00:00:00"/>
    <s v="Sulawesi, Maluku, North Maluku"/>
    <s v="CASH"/>
    <n v="230615840"/>
    <m/>
    <s v="Sales Region Sulawesi - Maluku Team"/>
    <s v="Corporate Negotiate/Patnership Contract"/>
    <x v="36"/>
    <x v="0"/>
  </r>
  <r>
    <s v="SO0950"/>
    <s v="PS0048"/>
    <s v="ST0003"/>
    <d v="2022-10-13T00:00:00"/>
    <s v="Sumatera &amp; Kalimantan"/>
    <s v="CREDIT"/>
    <n v="363813400"/>
    <m/>
    <s v="Sales Sumatera -Kalimantan Region Team"/>
    <s v="OnlineMarketing/Corporate Negotiate/Patnership Contract"/>
    <x v="3"/>
    <x v="0"/>
  </r>
  <r>
    <s v="SO0951"/>
    <s v="PS0036"/>
    <s v="ST0005"/>
    <d v="2022-10-14T00:00:00"/>
    <s v="Bali, East &amp; West Nusa Tenggara"/>
    <s v="CREDIT"/>
    <n v="934764040"/>
    <m/>
    <s v="Sales Region Bali - Nusa Tenggara Team"/>
    <s v="Corporate Negotiate/Patnership Contract"/>
    <x v="28"/>
    <x v="0"/>
  </r>
  <r>
    <s v="SO0952"/>
    <s v="PS0022"/>
    <s v="ST0004"/>
    <d v="2022-10-14T00:00:00"/>
    <s v="Sulawesi, Maluku, North Maluku"/>
    <s v="CASH"/>
    <n v="76974740"/>
    <m/>
    <s v="Sales Region Sulawesi - Maluku Team"/>
    <s v="Corporate Negotiate/Patnership Contract"/>
    <x v="23"/>
    <x v="0"/>
  </r>
  <r>
    <s v="SO0953"/>
    <s v="PS0003"/>
    <s v="ST0003"/>
    <d v="2022-10-15T00:00:00"/>
    <s v="Sumatera &amp; Kalimantan"/>
    <s v="CREDIT"/>
    <n v="300707000"/>
    <m/>
    <s v="Sales Sumatera -Kalimantan Region Team"/>
    <s v="OnlineMarketing/Corporate Negotiate/Patnership Contract"/>
    <x v="7"/>
    <x v="0"/>
  </r>
  <r>
    <s v="SO0954"/>
    <s v="PS0010"/>
    <s v="ST0001"/>
    <d v="2022-10-16T00:00:00"/>
    <s v="Jakarta"/>
    <s v="CASH"/>
    <n v="9415310"/>
    <m/>
    <s v="Online Sales Team"/>
    <s v="OnlineMarketing"/>
    <x v="25"/>
    <x v="0"/>
  </r>
  <r>
    <s v="SO0955"/>
    <s v="PS0042"/>
    <s v="ST0002"/>
    <d v="2022-10-16T00:00:00"/>
    <s v="Java"/>
    <s v="CASH"/>
    <n v="242601255"/>
    <m/>
    <s v="Sales Java Region Team"/>
    <s v="OnlineMarketing/Corporate Negotiate/Patnership Contract"/>
    <x v="43"/>
    <x v="0"/>
  </r>
  <r>
    <s v="SO0956"/>
    <s v="PS0017"/>
    <s v="ST0001"/>
    <d v="2022-10-16T00:00:00"/>
    <s v="Jakarta"/>
    <s v="CREDIT"/>
    <n v="310285940"/>
    <m/>
    <s v="Online Sales Team"/>
    <s v="OnlineMarketing"/>
    <x v="49"/>
    <x v="0"/>
  </r>
  <r>
    <s v="SO0957"/>
    <s v="PS0010"/>
    <s v="ST0001"/>
    <d v="2022-10-17T00:00:00"/>
    <s v="Jakarta"/>
    <s v="CREDIT"/>
    <n v="327313500"/>
    <m/>
    <s v="Online Sales Team"/>
    <s v="OnlineMarketing"/>
    <x v="25"/>
    <x v="0"/>
  </r>
  <r>
    <s v="SO0958"/>
    <s v="PS0037"/>
    <s v="ST0002"/>
    <d v="2022-10-18T00:00:00"/>
    <s v="Java"/>
    <s v="CREDIT"/>
    <n v="258688590"/>
    <m/>
    <s v="Sales Java Region Team"/>
    <s v="OnlineMarketing/Corporate Negotiate/Patnership Contract"/>
    <x v="6"/>
    <x v="0"/>
  </r>
  <r>
    <s v="SO0959"/>
    <s v="PS0007"/>
    <s v="ST0001"/>
    <d v="2022-10-19T00:00:00"/>
    <s v="Jakarta"/>
    <s v="CASH"/>
    <n v="165166786"/>
    <m/>
    <s v="Online Sales Team"/>
    <s v="OnlineMarketing"/>
    <x v="24"/>
    <x v="0"/>
  </r>
  <r>
    <s v="SO0960"/>
    <s v="PS0026"/>
    <s v="ST0004"/>
    <d v="2022-10-19T00:00:00"/>
    <s v="Sulawesi, Maluku, North Maluku"/>
    <s v="CREDIT"/>
    <n v="396684600"/>
    <m/>
    <s v="Sales Region Sulawesi - Maluku Team"/>
    <s v="Corporate Negotiate/Patnership Contract"/>
    <x v="47"/>
    <x v="0"/>
  </r>
  <r>
    <s v="SO0961"/>
    <s v="PS0014"/>
    <s v="ST0003"/>
    <d v="2022-10-19T00:00:00"/>
    <s v="Sumatera &amp; Kalimantan"/>
    <s v="CREDIT"/>
    <n v="428538200"/>
    <m/>
    <s v="Sales Sumatera -Kalimantan Region Team"/>
    <s v="OnlineMarketing/Corporate Negotiate/Patnership Contract"/>
    <x v="11"/>
    <x v="1"/>
  </r>
  <r>
    <s v="SO0962"/>
    <s v="PS0002"/>
    <s v="ST0002"/>
    <d v="2022-10-19T00:00:00"/>
    <s v="Java"/>
    <s v="CASH"/>
    <n v="183171230"/>
    <m/>
    <s v="Sales Java Region Team"/>
    <s v="OnlineMarketing/Corporate Negotiate/Patnership Contract"/>
    <x v="32"/>
    <x v="0"/>
  </r>
  <r>
    <s v="SO0963"/>
    <s v="PS0006"/>
    <s v="ST0003"/>
    <d v="2022-10-20T00:00:00"/>
    <s v="Sumatera &amp; Kalimantan"/>
    <s v="CREDIT"/>
    <n v="367521960"/>
    <m/>
    <s v="Sales Sumatera -Kalimantan Region Team"/>
    <s v="OnlineMarketing/Corporate Negotiate/Patnership Contract"/>
    <x v="35"/>
    <x v="0"/>
  </r>
  <r>
    <s v="SO0964"/>
    <s v="PS0050"/>
    <s v="ST0004"/>
    <d v="2022-10-20T00:00:00"/>
    <s v="Sulawesi, Maluku, North Maluku"/>
    <s v="CREDIT"/>
    <n v="366003740"/>
    <s v="Partner Store canceled the order"/>
    <s v="Sales Region Sulawesi - Maluku Team"/>
    <s v="Corporate Negotiate/Patnership Contract"/>
    <x v="9"/>
    <x v="0"/>
  </r>
  <r>
    <s v="SO0965"/>
    <s v="PS0044"/>
    <s v="ST0004"/>
    <d v="2022-10-20T00:00:00"/>
    <s v="Sulawesi, Maluku, North Maluku"/>
    <s v="CASH"/>
    <n v="175068560"/>
    <m/>
    <s v="Sales Region Sulawesi - Maluku Team"/>
    <s v="Corporate Negotiate/Patnership Contract"/>
    <x v="33"/>
    <x v="0"/>
  </r>
  <r>
    <s v="SO0966"/>
    <s v="PS0017"/>
    <s v="ST0001"/>
    <d v="2022-10-21T00:00:00"/>
    <s v="Jakarta"/>
    <s v="CASH"/>
    <n v="21849750"/>
    <m/>
    <s v="Online Sales Team"/>
    <s v="OnlineMarketing"/>
    <x v="49"/>
    <x v="0"/>
  </r>
  <r>
    <s v="SO0967"/>
    <s v="PS0021"/>
    <s v="ST0001"/>
    <d v="2022-10-21T00:00:00"/>
    <s v="Jakarta"/>
    <s v="CASH"/>
    <n v="133038600"/>
    <m/>
    <s v="Online Sales Team"/>
    <s v="OnlineMarketing"/>
    <x v="19"/>
    <x v="0"/>
  </r>
  <r>
    <s v="SO0968"/>
    <s v="PS0029"/>
    <s v="ST0004"/>
    <d v="2022-10-22T00:00:00"/>
    <s v="Sulawesi, Maluku, North Maluku"/>
    <s v="CREDIT"/>
    <n v="764390690"/>
    <m/>
    <s v="Sales Region Sulawesi - Maluku Team"/>
    <s v="Corporate Negotiate/Patnership Contract"/>
    <x v="31"/>
    <x v="0"/>
  </r>
  <r>
    <s v="SO0969"/>
    <s v="PS0011"/>
    <s v="ST0002"/>
    <d v="2022-10-23T00:00:00"/>
    <s v="Java"/>
    <s v="CASH"/>
    <n v="135571260"/>
    <m/>
    <s v="Sales Java Region Team"/>
    <s v="OnlineMarketing/Corporate Negotiate/Patnership Contract"/>
    <x v="45"/>
    <x v="0"/>
  </r>
  <r>
    <s v="SO0970"/>
    <s v="PS0046"/>
    <s v="ST0003"/>
    <d v="2022-10-25T00:00:00"/>
    <s v="Sumatera &amp; Kalimantan"/>
    <s v="CREDIT"/>
    <n v="316785430"/>
    <s v="The transaction agreement has undergone changes"/>
    <s v="Sales Sumatera -Kalimantan Region Team"/>
    <s v="OnlineMarketing/Corporate Negotiate/Patnership Contract"/>
    <x v="1"/>
    <x v="0"/>
  </r>
  <r>
    <s v="SO0971"/>
    <s v="PS0023"/>
    <s v="ST0003"/>
    <d v="2022-10-25T00:00:00"/>
    <s v="Sumatera &amp; Kalimantan"/>
    <s v="CASH"/>
    <n v="194467350"/>
    <m/>
    <s v="Sales Sumatera -Kalimantan Region Team"/>
    <s v="OnlineMarketing/Corporate Negotiate/Patnership Contract"/>
    <x v="30"/>
    <x v="0"/>
  </r>
  <r>
    <s v="SO0972"/>
    <s v="PS0040"/>
    <s v="ST0003"/>
    <d v="2022-10-26T00:00:00"/>
    <s v="Sumatera &amp; Kalimantan"/>
    <s v="CREDIT"/>
    <n v="314035560"/>
    <m/>
    <s v="Sales Sumatera -Kalimantan Region Team"/>
    <s v="OnlineMarketing/Corporate Negotiate/Patnership Contract"/>
    <x v="0"/>
    <x v="0"/>
  </r>
  <r>
    <s v="SO0973"/>
    <s v="PS0046"/>
    <s v="ST0003"/>
    <d v="2022-10-27T00:00:00"/>
    <s v="Sumatera &amp; Kalimantan"/>
    <s v="CASH"/>
    <n v="172329150"/>
    <m/>
    <s v="Sales Sumatera -Kalimantan Region Team"/>
    <s v="OnlineMarketing/Corporate Negotiate/Patnership Contract"/>
    <x v="1"/>
    <x v="0"/>
  </r>
  <r>
    <s v="SO0974"/>
    <s v="PS0041"/>
    <s v="ST0001"/>
    <d v="2022-10-27T00:00:00"/>
    <s v="Jakarta"/>
    <s v="CASH"/>
    <n v="191079000"/>
    <m/>
    <s v="Online Sales Team"/>
    <s v="OnlineMarketing"/>
    <x v="40"/>
    <x v="0"/>
  </r>
  <r>
    <s v="SO0975"/>
    <s v="PS0036"/>
    <s v="ST0005"/>
    <d v="2022-10-27T00:00:00"/>
    <s v="Bali, East &amp; West Nusa Tenggara"/>
    <s v="CASH"/>
    <n v="69933500"/>
    <m/>
    <s v="Sales Region Bali - Nusa Tenggara Team"/>
    <s v="Corporate Negotiate/Patnership Contract"/>
    <x v="28"/>
    <x v="0"/>
  </r>
  <r>
    <s v="SO0976"/>
    <s v="PS0029"/>
    <s v="ST0004"/>
    <d v="2022-10-28T00:00:00"/>
    <s v="Sulawesi, Maluku, North Maluku"/>
    <s v="CASH"/>
    <n v="229837770"/>
    <m/>
    <s v="Sales Region Sulawesi - Maluku Team"/>
    <s v="Corporate Negotiate/Patnership Contract"/>
    <x v="31"/>
    <x v="0"/>
  </r>
  <r>
    <s v="SO0977"/>
    <s v="PS0050"/>
    <s v="ST0004"/>
    <d v="2022-10-29T00:00:00"/>
    <s v="Sulawesi, Maluku, North Maluku"/>
    <s v="CREDIT"/>
    <n v="1162213850"/>
    <s v="transaction as agreed with the vendor"/>
    <s v="Sales Region Sulawesi - Maluku Team"/>
    <s v="Corporate Negotiate/Patnership Contract"/>
    <x v="9"/>
    <x v="0"/>
  </r>
  <r>
    <s v="SO0978"/>
    <s v="PS0028"/>
    <s v="ST0005"/>
    <d v="2022-10-29T00:00:00"/>
    <s v="Bali, East &amp; West Nusa Tenggara"/>
    <s v="CASH"/>
    <n v="240232250"/>
    <m/>
    <s v="Sales Region Bali - Nusa Tenggara Team"/>
    <s v="Corporate Negotiate/Patnership Contract"/>
    <x v="22"/>
    <x v="0"/>
  </r>
  <r>
    <s v="SO0979"/>
    <s v="PS0020"/>
    <s v="ST0004"/>
    <d v="2022-10-31T00:00:00"/>
    <s v="Sulawesi, Maluku, North Maluku"/>
    <s v="CASH"/>
    <n v="69082590"/>
    <m/>
    <s v="Sales Region Sulawesi - Maluku Team"/>
    <s v="Corporate Negotiate/Patnership Contract"/>
    <x v="15"/>
    <x v="0"/>
  </r>
  <r>
    <s v="SO0980"/>
    <s v="PS0004"/>
    <s v="ST0001"/>
    <d v="2022-10-31T00:00:00"/>
    <s v="Jakarta"/>
    <s v="CREDIT"/>
    <n v="357539140"/>
    <m/>
    <s v="Online Sales Team"/>
    <s v="OnlineMarketing"/>
    <x v="37"/>
    <x v="0"/>
  </r>
  <r>
    <s v="SO0981"/>
    <s v="PS0013"/>
    <s v="ST0001"/>
    <d v="2022-11-01T00:00:00"/>
    <s v="Jakarta"/>
    <s v="CREDIT"/>
    <n v="737735770"/>
    <m/>
    <s v="Online Sales Team"/>
    <s v="OnlineMarketing"/>
    <x v="13"/>
    <x v="0"/>
  </r>
  <r>
    <s v="SO0982"/>
    <s v="PS0014"/>
    <s v="ST0003"/>
    <d v="2022-11-01T00:00:00"/>
    <s v="Sumatera &amp; Kalimantan"/>
    <s v="CREDIT"/>
    <n v="461518750"/>
    <m/>
    <s v="Sales Sumatera -Kalimantan Region Team"/>
    <s v="OnlineMarketing/Corporate Negotiate/Patnership Contract"/>
    <x v="11"/>
    <x v="1"/>
  </r>
  <r>
    <s v="SO0983"/>
    <s v="PS0048"/>
    <s v="ST0003"/>
    <d v="2022-11-01T00:00:00"/>
    <s v="Sumatera &amp; Kalimantan"/>
    <s v="CREDIT"/>
    <n v="390520370"/>
    <s v="Partner Store canceled the order"/>
    <s v="Sales Sumatera -Kalimantan Region Team"/>
    <s v="OnlineMarketing/Corporate Negotiate/Patnership Contract"/>
    <x v="3"/>
    <x v="0"/>
  </r>
  <r>
    <s v="SO0984"/>
    <s v="PS0008"/>
    <s v="ST0004"/>
    <d v="2022-11-03T00:00:00"/>
    <s v="Sulawesi, Maluku, North Maluku"/>
    <s v="CREDIT"/>
    <n v="261344720"/>
    <m/>
    <s v="Sales Region Sulawesi - Maluku Team"/>
    <s v="Corporate Negotiate/Patnership Contract"/>
    <x v="12"/>
    <x v="0"/>
  </r>
  <r>
    <s v="SO0985"/>
    <s v="PS0006"/>
    <s v="ST0003"/>
    <d v="2022-11-03T00:00:00"/>
    <s v="Sumatera &amp; Kalimantan"/>
    <s v="CASH"/>
    <n v="17134140"/>
    <m/>
    <s v="Sales Sumatera -Kalimantan Region Team"/>
    <s v="OnlineMarketing/Corporate Negotiate/Patnership Contract"/>
    <x v="35"/>
    <x v="0"/>
  </r>
  <r>
    <s v="SO0986"/>
    <s v="PS0020"/>
    <s v="ST0004"/>
    <d v="2022-11-04T00:00:00"/>
    <s v="Sulawesi, Maluku, North Maluku"/>
    <s v="CASH"/>
    <n v="153621290"/>
    <m/>
    <s v="Sales Region Sulawesi - Maluku Team"/>
    <s v="Corporate Negotiate/Patnership Contract"/>
    <x v="15"/>
    <x v="0"/>
  </r>
  <r>
    <s v="SO0987"/>
    <s v="PS0023"/>
    <s v="ST0003"/>
    <d v="2022-11-04T00:00:00"/>
    <s v="Sumatera &amp; Kalimantan"/>
    <s v="CASH"/>
    <n v="245369190"/>
    <m/>
    <s v="Sales Sumatera -Kalimantan Region Team"/>
    <s v="OnlineMarketing/Corporate Negotiate/Patnership Contract"/>
    <x v="30"/>
    <x v="0"/>
  </r>
  <r>
    <s v="SO0988"/>
    <s v="PS0047"/>
    <s v="ST0001"/>
    <d v="2022-11-05T00:00:00"/>
    <s v="Jakarta"/>
    <s v="CASH"/>
    <n v="105581440"/>
    <m/>
    <s v="Online Sales Team"/>
    <s v="OnlineMarketing"/>
    <x v="20"/>
    <x v="0"/>
  </r>
  <r>
    <s v="SO0989"/>
    <s v="PS0047"/>
    <s v="ST0001"/>
    <d v="2022-11-05T00:00:00"/>
    <s v="Jakarta"/>
    <s v="CASH"/>
    <n v="5775000"/>
    <m/>
    <s v="Online Sales Team"/>
    <s v="OnlineMarketing"/>
    <x v="20"/>
    <x v="0"/>
  </r>
  <r>
    <s v="SO0990"/>
    <s v="PS0029"/>
    <s v="ST0004"/>
    <d v="2022-11-05T00:00:00"/>
    <s v="Sulawesi, Maluku, North Maluku"/>
    <s v="CASH"/>
    <n v="7634250"/>
    <s v="Partner Store canceled the order"/>
    <s v="Sales Region Sulawesi - Maluku Team"/>
    <s v="Corporate Negotiate/Patnership Contract"/>
    <x v="31"/>
    <x v="0"/>
  </r>
  <r>
    <s v="SO0991"/>
    <s v="PS0043"/>
    <s v="ST0004"/>
    <d v="2022-11-09T00:00:00"/>
    <s v="Sulawesi, Maluku, North Maluku"/>
    <s v="CASH"/>
    <n v="18427500"/>
    <m/>
    <s v="Sales Region Sulawesi - Maluku Team"/>
    <s v="Corporate Negotiate/Patnership Contract"/>
    <x v="8"/>
    <x v="0"/>
  </r>
  <r>
    <s v="SO0992"/>
    <s v="PS0047"/>
    <s v="ST0001"/>
    <d v="2022-11-10T00:00:00"/>
    <s v="Jakarta"/>
    <s v="CREDIT"/>
    <n v="241035960"/>
    <m/>
    <s v="Online Sales Team"/>
    <s v="OnlineMarketing"/>
    <x v="20"/>
    <x v="0"/>
  </r>
  <r>
    <s v="SO0993"/>
    <s v="PS0010"/>
    <s v="ST0001"/>
    <d v="2022-11-12T00:00:00"/>
    <s v="Jakarta"/>
    <s v="CREDIT"/>
    <n v="441293360"/>
    <m/>
    <s v="Online Sales Team"/>
    <s v="OnlineMarketing"/>
    <x v="25"/>
    <x v="0"/>
  </r>
  <r>
    <s v="SO0994"/>
    <s v="PS0049"/>
    <s v="ST0004"/>
    <d v="2022-11-12T00:00:00"/>
    <s v="Sulawesi, Maluku, North Maluku"/>
    <s v="CASH"/>
    <n v="176644980"/>
    <m/>
    <s v="Sales Region Sulawesi - Maluku Team"/>
    <s v="Corporate Negotiate/Patnership Contract"/>
    <x v="38"/>
    <x v="0"/>
  </r>
  <r>
    <s v="SO0995"/>
    <s v="PS0045"/>
    <s v="ST0005"/>
    <d v="2022-11-12T00:00:00"/>
    <s v="Bali, East &amp; West Nusa Tenggara"/>
    <s v="CASH"/>
    <n v="18281252"/>
    <m/>
    <s v="Sales Region Bali - Nusa Tenggara Team"/>
    <s v="Corporate Negotiate/Patnership Contract"/>
    <x v="5"/>
    <x v="0"/>
  </r>
  <r>
    <s v="SO0996"/>
    <s v="PS0025"/>
    <s v="ST0003"/>
    <d v="2022-11-15T00:00:00"/>
    <s v="Sumatera &amp; Kalimantan"/>
    <s v="CREDIT"/>
    <n v="396607500"/>
    <m/>
    <s v="Sales Sumatera -Kalimantan Region Team"/>
    <s v="OnlineMarketing/Corporate Negotiate/Patnership Contract"/>
    <x v="41"/>
    <x v="0"/>
  </r>
  <r>
    <s v="SO0997"/>
    <s v="PS0028"/>
    <s v="ST0005"/>
    <d v="2022-11-15T00:00:00"/>
    <s v="Bali, East &amp; West Nusa Tenggara"/>
    <s v="CASH"/>
    <n v="228088630"/>
    <m/>
    <s v="Sales Region Bali - Nusa Tenggara Team"/>
    <s v="Corporate Negotiate/Patnership Contract"/>
    <x v="22"/>
    <x v="0"/>
  </r>
  <r>
    <s v="SO0998"/>
    <s v="PS0033"/>
    <s v="ST0005"/>
    <d v="2022-11-16T00:00:00"/>
    <s v="Bali, East &amp; West Nusa Tenggara"/>
    <s v="CREDIT"/>
    <n v="587114991"/>
    <s v="The product is unavailable from the vendor or there has been a product replacement"/>
    <s v="Sales Region Bali - Nusa Tenggara Team"/>
    <s v="Corporate Negotiate/Patnership Contract"/>
    <x v="27"/>
    <x v="0"/>
  </r>
  <r>
    <s v="SO0999"/>
    <s v="PS0038"/>
    <s v="ST0004"/>
    <d v="2022-11-16T00:00:00"/>
    <s v="Sulawesi, Maluku, North Maluku"/>
    <s v="CREDIT"/>
    <n v="848790920"/>
    <s v="transaction as agreed with the vendor"/>
    <s v="Sales Region Sulawesi - Maluku Team"/>
    <s v="Corporate Negotiate/Patnership Contract"/>
    <x v="34"/>
    <x v="0"/>
  </r>
  <r>
    <s v="SO1000"/>
    <s v="PS0017"/>
    <s v="ST0001"/>
    <d v="2022-11-18T00:00:00"/>
    <s v="Jakarta"/>
    <s v="CASH"/>
    <n v="25770840"/>
    <m/>
    <s v="Online Sales Team"/>
    <s v="OnlineMarketing"/>
    <x v="49"/>
    <x v="0"/>
  </r>
  <r>
    <s v="SO1001"/>
    <s v="PS0015"/>
    <s v="ST0004"/>
    <d v="2022-11-21T00:00:00"/>
    <s v="Sulawesi, Maluku, North Maluku"/>
    <s v="CASH"/>
    <n v="57115520"/>
    <m/>
    <s v="Sales Region Sulawesi - Maluku Team"/>
    <s v="Corporate Negotiate/Patnership Contract"/>
    <x v="36"/>
    <x v="0"/>
  </r>
  <r>
    <s v="SO1002"/>
    <s v="PS0049"/>
    <s v="ST0004"/>
    <d v="2022-11-21T00:00:00"/>
    <s v="Sulawesi, Maluku, North Maluku"/>
    <s v="CREDIT"/>
    <n v="417355830"/>
    <m/>
    <s v="Sales Region Sulawesi - Maluku Team"/>
    <s v="Corporate Negotiate/Patnership Contract"/>
    <x v="38"/>
    <x v="0"/>
  </r>
  <r>
    <s v="SO1003"/>
    <s v="PS0036"/>
    <s v="ST0005"/>
    <d v="2022-11-22T00:00:00"/>
    <s v="Bali, East &amp; West Nusa Tenggara"/>
    <s v="CASH"/>
    <n v="114707711"/>
    <m/>
    <s v="Sales Region Bali - Nusa Tenggara Team"/>
    <s v="Corporate Negotiate/Patnership Contract"/>
    <x v="28"/>
    <x v="0"/>
  </r>
  <r>
    <s v="SO1004"/>
    <s v="PS0030"/>
    <s v="ST0004"/>
    <d v="2022-11-23T00:00:00"/>
    <s v="Sulawesi, Maluku, North Maluku"/>
    <s v="CREDIT"/>
    <n v="739640230"/>
    <m/>
    <s v="Sales Region Sulawesi - Maluku Team"/>
    <s v="Corporate Negotiate/Patnership Contract"/>
    <x v="29"/>
    <x v="0"/>
  </r>
  <r>
    <s v="SO1005"/>
    <s v="PS0002"/>
    <s v="ST0002"/>
    <d v="2022-11-25T00:00:00"/>
    <s v="Java"/>
    <s v="CASH"/>
    <n v="76368600"/>
    <m/>
    <s v="Sales Java Region Team"/>
    <s v="OnlineMarketing/Corporate Negotiate/Patnership Contract"/>
    <x v="32"/>
    <x v="0"/>
  </r>
  <r>
    <s v="SO1006"/>
    <s v="PS0007"/>
    <s v="ST0001"/>
    <d v="2022-11-25T00:00:00"/>
    <s v="Jakarta"/>
    <s v="CASH"/>
    <n v="24352350"/>
    <m/>
    <s v="Online Sales Team"/>
    <s v="OnlineMarketing"/>
    <x v="24"/>
    <x v="0"/>
  </r>
  <r>
    <s v="SO1007"/>
    <s v="PS0050"/>
    <s v="ST0004"/>
    <d v="2022-11-26T00:00:00"/>
    <s v="Sulawesi, Maluku, North Maluku"/>
    <s v="CREDIT"/>
    <n v="256748290"/>
    <m/>
    <s v="Sales Region Sulawesi - Maluku Team"/>
    <s v="Corporate Negotiate/Patnership Contract"/>
    <x v="9"/>
    <x v="0"/>
  </r>
  <r>
    <s v="SO1008"/>
    <s v="PS0012"/>
    <s v="ST0003"/>
    <d v="2022-11-26T00:00:00"/>
    <s v="Sumatera &amp; Kalimantan"/>
    <s v="CREDIT"/>
    <n v="413536410"/>
    <m/>
    <s v="Sales Sumatera -Kalimantan Region Team"/>
    <s v="OnlineMarketing/Corporate Negotiate/Patnership Contract"/>
    <x v="4"/>
    <x v="0"/>
  </r>
  <r>
    <s v="SO1009"/>
    <s v="PS0030"/>
    <s v="ST0004"/>
    <d v="2022-11-27T00:00:00"/>
    <s v="Sulawesi, Maluku, North Maluku"/>
    <s v="CASH"/>
    <n v="26180440"/>
    <m/>
    <s v="Sales Region Sulawesi - Maluku Team"/>
    <s v="Corporate Negotiate/Patnership Contract"/>
    <x v="29"/>
    <x v="0"/>
  </r>
  <r>
    <s v="SO1010"/>
    <s v="PS0021"/>
    <s v="ST0001"/>
    <d v="2022-11-29T00:00:00"/>
    <s v="Jakarta"/>
    <s v="CASH"/>
    <n v="33999420"/>
    <m/>
    <s v="Online Sales Team"/>
    <s v="OnlineMarketing"/>
    <x v="19"/>
    <x v="0"/>
  </r>
  <r>
    <s v="SO1011"/>
    <s v="PS0031"/>
    <s v="ST0002"/>
    <d v="2022-11-30T00:00:00"/>
    <s v="Java"/>
    <s v="CREDIT"/>
    <n v="363292820"/>
    <m/>
    <s v="Sales Java Region Team"/>
    <s v="OnlineMarketing/Corporate Negotiate/Patnership Contract"/>
    <x v="42"/>
    <x v="0"/>
  </r>
  <r>
    <s v="SO1012"/>
    <s v="PS0031"/>
    <s v="ST0002"/>
    <d v="2022-12-01T00:00:00"/>
    <s v="Java"/>
    <s v="CREDIT"/>
    <n v="509240650"/>
    <m/>
    <s v="Sales Java Region Team"/>
    <s v="OnlineMarketing/Corporate Negotiate/Patnership Contract"/>
    <x v="42"/>
    <x v="0"/>
  </r>
  <r>
    <s v="SO1013"/>
    <s v="PS0029"/>
    <s v="ST0004"/>
    <d v="2022-12-02T00:00:00"/>
    <s v="Sulawesi, Maluku, North Maluku"/>
    <s v="CREDIT"/>
    <n v="467132688"/>
    <m/>
    <s v="Sales Region Sulawesi - Maluku Team"/>
    <s v="Corporate Negotiate/Patnership Contract"/>
    <x v="31"/>
    <x v="0"/>
  </r>
  <r>
    <s v="SO1014"/>
    <s v="PS0004"/>
    <s v="ST0001"/>
    <d v="2022-12-03T00:00:00"/>
    <s v="Jakarta"/>
    <s v="CREDIT"/>
    <n v="295516340"/>
    <s v="The product is unavailable from the vendor or there has been a product replacement"/>
    <s v="Online Sales Team"/>
    <s v="OnlineMarketing"/>
    <x v="37"/>
    <x v="0"/>
  </r>
  <r>
    <s v="SO1015"/>
    <s v="PS0020"/>
    <s v="ST0004"/>
    <d v="2022-12-07T00:00:00"/>
    <s v="Sulawesi, Maluku, North Maluku"/>
    <s v="CASH"/>
    <n v="242647004"/>
    <m/>
    <s v="Sales Region Sulawesi - Maluku Team"/>
    <s v="Corporate Negotiate/Patnership Contract"/>
    <x v="15"/>
    <x v="0"/>
  </r>
  <r>
    <s v="SO1016"/>
    <s v="PS0013"/>
    <s v="ST0001"/>
    <d v="2022-12-08T00:00:00"/>
    <s v="Jakarta"/>
    <s v="CASH"/>
    <n v="25899000"/>
    <m/>
    <s v="Online Sales Team"/>
    <s v="OnlineMarketing"/>
    <x v="13"/>
    <x v="0"/>
  </r>
  <r>
    <s v="SO1017"/>
    <s v="PS0044"/>
    <s v="ST0004"/>
    <d v="2022-12-08T00:00:00"/>
    <s v="Sulawesi, Maluku, North Maluku"/>
    <s v="CASH"/>
    <n v="29038430"/>
    <m/>
    <s v="Sales Region Sulawesi - Maluku Team"/>
    <s v="Corporate Negotiate/Patnership Contract"/>
    <x v="33"/>
    <x v="0"/>
  </r>
  <r>
    <s v="SO1018"/>
    <s v="PS0005"/>
    <s v="ST0004"/>
    <d v="2022-12-10T00:00:00"/>
    <s v="Sulawesi, Maluku, North Maluku"/>
    <s v="CASH"/>
    <n v="111211330"/>
    <s v="The product is unavailable from the vendor or there has been a product replacement"/>
    <s v="Sales Region Sulawesi - Maluku Team"/>
    <s v="Corporate Negotiate/Patnership Contract"/>
    <x v="46"/>
    <x v="1"/>
  </r>
  <r>
    <s v="SO1019"/>
    <s v="PS0004"/>
    <s v="ST0001"/>
    <d v="2022-12-10T00:00:00"/>
    <s v="Jakarta"/>
    <s v="CASH"/>
    <n v="23861490"/>
    <m/>
    <s v="Online Sales Team"/>
    <s v="OnlineMarketing"/>
    <x v="37"/>
    <x v="0"/>
  </r>
  <r>
    <s v="SO1020"/>
    <s v="PS0002"/>
    <s v="ST0002"/>
    <d v="2022-12-10T00:00:00"/>
    <s v="Java"/>
    <s v="CREDIT"/>
    <n v="479156570"/>
    <m/>
    <s v="Sales Java Region Team"/>
    <s v="OnlineMarketing/Corporate Negotiate/Patnership Contract"/>
    <x v="32"/>
    <x v="0"/>
  </r>
  <r>
    <s v="SO1021"/>
    <s v="PS0017"/>
    <s v="ST0001"/>
    <d v="2022-12-10T00:00:00"/>
    <s v="Jakarta"/>
    <s v="CASH"/>
    <n v="102921900"/>
    <s v="Partner Store canceled the order"/>
    <s v="Online Sales Team"/>
    <s v="OnlineMarketing"/>
    <x v="49"/>
    <x v="0"/>
  </r>
  <r>
    <s v="SO1022"/>
    <s v="PS0029"/>
    <s v="ST0004"/>
    <d v="2022-12-12T00:00:00"/>
    <s v="Sulawesi, Maluku, North Maluku"/>
    <s v="CASH"/>
    <n v="54724400"/>
    <m/>
    <s v="Sales Region Sulawesi - Maluku Team"/>
    <s v="Corporate Negotiate/Patnership Contract"/>
    <x v="31"/>
    <x v="0"/>
  </r>
  <r>
    <s v="SO1023"/>
    <s v="PS0007"/>
    <s v="ST0001"/>
    <d v="2022-12-13T00:00:00"/>
    <s v="Jakarta"/>
    <s v="CREDIT"/>
    <n v="261747380"/>
    <m/>
    <s v="Online Sales Team"/>
    <s v="OnlineMarketing"/>
    <x v="24"/>
    <x v="0"/>
  </r>
  <r>
    <s v="SO1024"/>
    <s v="PS0012"/>
    <s v="ST0003"/>
    <d v="2022-12-13T00:00:00"/>
    <s v="Sumatera &amp; Kalimantan"/>
    <s v="CREDIT"/>
    <n v="351291960"/>
    <m/>
    <s v="Sales Sumatera -Kalimantan Region Team"/>
    <s v="OnlineMarketing/Corporate Negotiate/Patnership Contract"/>
    <x v="4"/>
    <x v="0"/>
  </r>
  <r>
    <s v="SO1025"/>
    <s v="PS0011"/>
    <s v="ST0002"/>
    <d v="2022-12-16T00:00:00"/>
    <s v="Java"/>
    <s v="CASH"/>
    <n v="78509200"/>
    <m/>
    <s v="Sales Java Region Team"/>
    <s v="OnlineMarketing/Corporate Negotiate/Patnership Contract"/>
    <x v="45"/>
    <x v="0"/>
  </r>
  <r>
    <s v="SO1026"/>
    <s v="PS0040"/>
    <s v="ST0003"/>
    <d v="2022-12-16T00:00:00"/>
    <s v="Sumatera &amp; Kalimantan"/>
    <s v="CREDIT"/>
    <n v="759074380"/>
    <s v="transaction as agreed with the vendor"/>
    <s v="Sales Sumatera -Kalimantan Region Team"/>
    <s v="OnlineMarketing/Corporate Negotiate/Patnership Contract"/>
    <x v="0"/>
    <x v="0"/>
  </r>
  <r>
    <s v="SO1027"/>
    <s v="PS0036"/>
    <s v="ST0005"/>
    <d v="2022-12-19T00:00:00"/>
    <s v="Bali, East &amp; West Nusa Tenggara"/>
    <s v="CREDIT"/>
    <n v="543527800"/>
    <s v="The transaction agreement has undergone changes"/>
    <s v="Sales Region Bali - Nusa Tenggara Team"/>
    <s v="Corporate Negotiate/Patnership Contract"/>
    <x v="28"/>
    <x v="0"/>
  </r>
  <r>
    <s v="SO1028"/>
    <s v="PS0002"/>
    <s v="ST0002"/>
    <d v="2022-12-20T00:00:00"/>
    <s v="Java"/>
    <s v="CREDIT"/>
    <n v="480510700"/>
    <m/>
    <s v="Sales Java Region Team"/>
    <s v="OnlineMarketing/Corporate Negotiate/Patnership Contract"/>
    <x v="32"/>
    <x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2">
  <r>
    <s v="SO0001"/>
    <d v="2020-01-02T00:00:00"/>
    <s v="PD0002"/>
    <n v="99"/>
    <n v="7.0000000000000007E-2"/>
    <n v="1841399.9999999998"/>
    <s v="SO0001-PD0002"/>
    <s v="Fishing soft lure"/>
    <s v="Fishing Equipment"/>
    <s v="Fishing soft lure"/>
    <n v="99"/>
    <s v="Sales Sumatera -Kalimantan Region Team"/>
    <m/>
    <x v="0"/>
  </r>
  <r>
    <s v="SO0001"/>
    <d v="2020-01-02T00:00:00"/>
    <s v="PD0015"/>
    <n v="89"/>
    <n v="0.24"/>
    <n v="9192276"/>
    <s v="SO0001-PD0015"/>
    <s v="Abs Roller"/>
    <s v="Gym &amp; Fitness"/>
    <s v="Abs Roller"/>
    <n v="89"/>
    <s v="Sales Sumatera -Kalimantan Region Team"/>
    <m/>
    <x v="0"/>
  </r>
  <r>
    <s v="SO0001"/>
    <d v="2020-01-02T00:00:00"/>
    <s v="PD0011"/>
    <n v="45"/>
    <n v="0.12"/>
    <n v="93416400"/>
    <s v="SO0001-PD0011"/>
    <s v="Mountain Bike"/>
    <s v="Bicycle"/>
    <s v="Mountain Bike"/>
    <n v="45"/>
    <s v="Sales Sumatera -Kalimantan Region Team"/>
    <m/>
    <x v="0"/>
  </r>
  <r>
    <s v="SO0001"/>
    <d v="2020-01-02T00:00:00"/>
    <s v="PD0008"/>
    <n v="72"/>
    <n v="0.05"/>
    <n v="10191600"/>
    <s v="SO0001-PD0008"/>
    <s v="Sunglasses"/>
    <s v="Outdoors Sport"/>
    <s v="Sunglasses"/>
    <n v="72"/>
    <s v="Sales Sumatera -Kalimantan Region Team"/>
    <m/>
    <x v="0"/>
  </r>
  <r>
    <s v="SO0002"/>
    <d v="2020-01-02T00:00:00"/>
    <s v="PD0014"/>
    <n v="77"/>
    <n v="0.17"/>
    <n v="17063970"/>
    <s v="SO0002-PD0014"/>
    <s v="1 Set Futsalball"/>
    <s v="Futsal"/>
    <s v="1 Set Futsalball"/>
    <n v="77"/>
    <s v="Sales Sumatera -Kalimantan Region Team"/>
    <m/>
    <x v="0"/>
  </r>
  <r>
    <s v="SO0002"/>
    <d v="2020-01-02T00:00:00"/>
    <s v="PD0010"/>
    <n v="92"/>
    <n v="7.0000000000000007E-2"/>
    <n v="27807000"/>
    <s v="SO0002-PD0010"/>
    <s v="Hiking Shoes"/>
    <s v="Hiking &amp; Camping"/>
    <s v="Hiking Shoes"/>
    <n v="92"/>
    <s v="Sales Sumatera -Kalimantan Region Team"/>
    <m/>
    <x v="0"/>
  </r>
  <r>
    <s v="SO0003"/>
    <d v="2020-01-03T00:00:00"/>
    <s v="PD0011"/>
    <n v="142"/>
    <n v="0.13"/>
    <n v="291430860"/>
    <s v="SO0003-PD0011"/>
    <s v="Mountain Bike"/>
    <s v="Bicycle"/>
    <s v="Mountain Bike"/>
    <n v="142"/>
    <s v="Online Sales Team"/>
    <m/>
    <x v="0"/>
  </r>
  <r>
    <s v="SO0003"/>
    <d v="2020-01-03T00:00:00"/>
    <s v="PD0018"/>
    <n v="125"/>
    <n v="0.22"/>
    <n v="51870000"/>
    <s v="SO0003-PD0018"/>
    <s v="Dumbell Set"/>
    <s v="Gym &amp; Fitness"/>
    <s v="Dumbell Set"/>
    <n v="125"/>
    <s v="Online Sales Team"/>
    <m/>
    <x v="0"/>
  </r>
  <r>
    <s v="SO0003"/>
    <d v="2020-01-03T00:00:00"/>
    <s v="PD0010"/>
    <n v="150"/>
    <n v="0.08"/>
    <n v="44850000"/>
    <s v="SO0003-PD0010"/>
    <s v="Hiking Shoes"/>
    <s v="Hiking &amp; Camping"/>
    <s v="Hiking Shoes"/>
    <n v="150"/>
    <s v="Online Sales Team"/>
    <m/>
    <x v="0"/>
  </r>
  <r>
    <s v="SO0003"/>
    <d v="2020-01-03T00:00:00"/>
    <s v="PD0008"/>
    <n v="94"/>
    <n v="0.08"/>
    <n v="12885520"/>
    <s v="SO0003-PD0008"/>
    <s v="Sunglasses"/>
    <s v="Outdoors Sport"/>
    <s v="Sunglasses"/>
    <n v="94"/>
    <s v="Online Sales Team"/>
    <m/>
    <x v="0"/>
  </r>
  <r>
    <s v="SO0003"/>
    <d v="2020-01-03T00:00:00"/>
    <s v="PD0012"/>
    <n v="128"/>
    <n v="7.0000000000000007E-2"/>
    <n v="671266560"/>
    <s v="SO0003-PD0012"/>
    <s v="Road Bike"/>
    <s v="Bicycle"/>
    <s v="Road Bike"/>
    <n v="128"/>
    <s v="Online Sales Team"/>
    <m/>
    <x v="0"/>
  </r>
  <r>
    <s v="SO0003"/>
    <d v="2020-01-03T00:00:00"/>
    <s v="PD0020"/>
    <n v="101"/>
    <n v="0.09"/>
    <n v="29503110"/>
    <s v="SO0003-PD0020"/>
    <s v="Heavy bag"/>
    <s v="Gym &amp; Fitness"/>
    <s v="Heavy bag"/>
    <n v="101"/>
    <s v="Online Sales Team"/>
    <m/>
    <x v="0"/>
  </r>
  <r>
    <s v="SO0004"/>
    <d v="2020-01-04T00:00:00"/>
    <s v="PD0015"/>
    <n v="96"/>
    <n v="0.18"/>
    <n v="10698048"/>
    <s v="SO0004-PD0015"/>
    <s v="Abs Roller"/>
    <s v="Gym &amp; Fitness"/>
    <s v="Abs Roller"/>
    <n v="96"/>
    <s v="Sales Sumatera -Kalimantan Region Team"/>
    <m/>
    <x v="0"/>
  </r>
  <r>
    <s v="SO0005"/>
    <d v="2020-01-05T00:00:00"/>
    <s v="PD0007"/>
    <n v="90"/>
    <n v="0.13"/>
    <n v="250560000"/>
    <s v="SO0005-PD0007"/>
    <s v="Stick Golf Bag"/>
    <s v="Golf"/>
    <s v="Stick Golf Bag"/>
    <n v="90"/>
    <s v="Online Sales Team"/>
    <m/>
    <x v="0"/>
  </r>
  <r>
    <s v="SO0006"/>
    <d v="2020-01-07T00:00:00"/>
    <s v="PD0009"/>
    <n v="104"/>
    <n v="0.16"/>
    <n v="11269440"/>
    <s v="SO0006-PD0009"/>
    <s v="Tracking Pole"/>
    <s v="Hiking &amp; Camping"/>
    <s v="Tracking Pole"/>
    <n v="104"/>
    <s v="Sales Sumatera -Kalimantan Region Team"/>
    <m/>
    <x v="0"/>
  </r>
  <r>
    <s v="SO0007"/>
    <d v="2020-01-09T00:00:00"/>
    <s v="PD0019"/>
    <n v="83"/>
    <n v="0.21"/>
    <n v="167137930"/>
    <s v="SO0007-PD0019"/>
    <s v="Treadmill"/>
    <s v="Gym &amp; Fitness"/>
    <s v="Treadmill"/>
    <n v="83"/>
    <s v="Online Sales Team"/>
    <m/>
    <x v="0"/>
  </r>
  <r>
    <s v="SO0007"/>
    <d v="2020-01-09T00:00:00"/>
    <s v="PD0014"/>
    <n v="123"/>
    <n v="0.25"/>
    <n v="24630750"/>
    <s v="SO0007-PD0014"/>
    <s v="1 Set Futsalball"/>
    <s v="Futsal"/>
    <s v="1 Set Futsalball"/>
    <n v="123"/>
    <s v="Online Sales Team"/>
    <m/>
    <x v="0"/>
  </r>
  <r>
    <s v="SO0007"/>
    <d v="2020-01-09T00:00:00"/>
    <s v="PD0020"/>
    <n v="62"/>
    <n v="0.25"/>
    <n v="14926500"/>
    <s v="SO0007-PD0020"/>
    <s v="Heavy bag"/>
    <s v="Gym &amp; Fitness"/>
    <s v="Heavy bag"/>
    <n v="62"/>
    <s v="Online Sales Team"/>
    <m/>
    <x v="0"/>
  </r>
  <r>
    <s v="SO0007"/>
    <d v="2020-01-09T00:00:00"/>
    <s v="PD0009"/>
    <n v="96"/>
    <n v="0.13"/>
    <n v="10774080"/>
    <s v="SO0007-PD0009"/>
    <s v="Tracking Pole"/>
    <s v="Hiking &amp; Camping"/>
    <s v="Tracking Pole"/>
    <n v="96"/>
    <s v="Online Sales Team"/>
    <m/>
    <x v="0"/>
  </r>
  <r>
    <s v="SO0007"/>
    <d v="2020-01-09T00:00:00"/>
    <s v="PD0008"/>
    <n v="92"/>
    <n v="0.12"/>
    <n v="12063040"/>
    <s v="SO0007-PD0008"/>
    <s v="Sunglasses"/>
    <s v="Outdoors Sport"/>
    <s v="Sunglasses"/>
    <n v="92"/>
    <s v="Online Sales Team"/>
    <m/>
    <x v="0"/>
  </r>
  <r>
    <s v="SO0007"/>
    <d v="2020-01-09T00:00:00"/>
    <s v="PD0011"/>
    <n v="91"/>
    <n v="0.08"/>
    <n v="197495480"/>
    <s v="SO0007-PD0011"/>
    <s v="Mountain Bike"/>
    <s v="Bicycle"/>
    <s v="Mountain Bike"/>
    <n v="91"/>
    <s v="Online Sales Team"/>
    <m/>
    <x v="0"/>
  </r>
  <r>
    <s v="SO0008"/>
    <d v="2020-01-10T00:00:00"/>
    <s v="PD0001"/>
    <n v="133"/>
    <n v="0.1"/>
    <n v="29805300"/>
    <s v="SO0008-PD0001"/>
    <s v="1 Set Fishing Equipment"/>
    <s v="Fishing Equipment"/>
    <s v="1 Set Fishing Equipment"/>
    <n v="133"/>
    <s v="Sales Region Bali - Nusa Tenggara Team"/>
    <m/>
    <x v="0"/>
  </r>
  <r>
    <s v="SO0008"/>
    <d v="2020-01-10T00:00:00"/>
    <s v="PD0006"/>
    <n v="82"/>
    <n v="0.19"/>
    <n v="13881780"/>
    <s v="SO0008-PD0006"/>
    <s v="1 set Golf Ball"/>
    <s v="Golf"/>
    <s v="1 set Golf Ball"/>
    <n v="82"/>
    <s v="Sales Region Bali - Nusa Tenggara Team"/>
    <m/>
    <x v="0"/>
  </r>
  <r>
    <s v="SO0008"/>
    <d v="2020-01-10T00:00:00"/>
    <s v="PD0012"/>
    <n v="112"/>
    <n v="0.12"/>
    <n v="555779840"/>
    <s v="SO0008-PD0012"/>
    <s v="Road Bike"/>
    <s v="Bicycle"/>
    <s v="Road Bike"/>
    <n v="112"/>
    <s v="Sales Region Bali - Nusa Tenggara Team"/>
    <m/>
    <x v="0"/>
  </r>
  <r>
    <s v="SO0008"/>
    <d v="2020-01-10T00:00:00"/>
    <s v="PD0015"/>
    <n v="140"/>
    <n v="0.23"/>
    <n v="14650020"/>
    <s v="SO0008-PD0015"/>
    <s v="Abs Roller"/>
    <s v="Gym &amp; Fitness"/>
    <s v="Abs Roller"/>
    <n v="140"/>
    <s v="Sales Region Bali - Nusa Tenggara Team"/>
    <m/>
    <x v="0"/>
  </r>
  <r>
    <s v="SO0009"/>
    <d v="2020-01-11T00:00:00"/>
    <s v="PD0006"/>
    <n v="111"/>
    <n v="0.05"/>
    <n v="22039050"/>
    <s v="SO0009-PD0006"/>
    <s v="1 set Golf Ball"/>
    <s v="Golf"/>
    <s v="1 set Golf Ball"/>
    <n v="111"/>
    <s v="Sales Java Region Team"/>
    <m/>
    <x v="0"/>
  </r>
  <r>
    <s v="SO0009"/>
    <d v="2020-01-11T00:00:00"/>
    <s v="PD0012"/>
    <n v="32"/>
    <n v="0.15"/>
    <n v="153380800"/>
    <s v="SO0009-PD0012"/>
    <s v="Road Bike"/>
    <s v="Bicycle"/>
    <s v="Road Bike"/>
    <n v="32"/>
    <s v="Sales Java Region Team"/>
    <m/>
    <x v="0"/>
  </r>
  <r>
    <s v="SO0010"/>
    <d v="2020-01-11T00:00:00"/>
    <s v="PD0015"/>
    <n v="79"/>
    <n v="0.23"/>
    <n v="8266797"/>
    <s v="SO0010-PD0015"/>
    <s v="Abs Roller"/>
    <s v="Gym &amp; Fitness"/>
    <s v="Abs Roller"/>
    <n v="79"/>
    <s v="Sales Java Region Team"/>
    <m/>
    <x v="0"/>
  </r>
  <r>
    <s v="SO0010"/>
    <d v="2020-01-11T00:00:00"/>
    <s v="PD0007"/>
    <n v="82"/>
    <n v="0.1"/>
    <n v="236160000"/>
    <s v="SO0010-PD0007"/>
    <s v="Stick Golf Bag"/>
    <s v="Golf"/>
    <s v="Stick Golf Bag"/>
    <n v="82"/>
    <s v="Sales Java Region Team"/>
    <m/>
    <x v="0"/>
  </r>
  <r>
    <s v="SO0010"/>
    <d v="2020-01-11T00:00:00"/>
    <s v="PD0003"/>
    <n v="143"/>
    <n v="0.1"/>
    <n v="119819700"/>
    <s v="SO0010-PD0003"/>
    <s v="Stick Billiard"/>
    <s v="Billiard"/>
    <s v="Stick Billiard"/>
    <n v="143"/>
    <s v="Sales Java Region Team"/>
    <m/>
    <x v="0"/>
  </r>
  <r>
    <s v="SO0010"/>
    <d v="2020-01-11T00:00:00"/>
    <s v="PD0008"/>
    <n v="114"/>
    <n v="0.08"/>
    <n v="15627120"/>
    <s v="SO0010-PD0008"/>
    <s v="Sunglasses"/>
    <s v="Outdoors Sport"/>
    <s v="Sunglasses"/>
    <n v="114"/>
    <s v="Sales Java Region Team"/>
    <m/>
    <x v="0"/>
  </r>
  <r>
    <s v="SO0011"/>
    <d v="2020-01-13T00:00:00"/>
    <s v="PD0006"/>
    <n v="80"/>
    <n v="0.13"/>
    <n v="14546400"/>
    <s v="SO0011-PD0006"/>
    <s v="1 set Golf Ball"/>
    <s v="Golf"/>
    <s v="1 set Golf Ball"/>
    <n v="80"/>
    <s v="Sales Sumatera -Kalimantan Region Team"/>
    <m/>
    <x v="0"/>
  </r>
  <r>
    <s v="SO0011"/>
    <d v="2020-01-13T00:00:00"/>
    <s v="PD0004"/>
    <n v="147"/>
    <n v="0.1"/>
    <n v="29106000"/>
    <s v="SO0011-PD0004"/>
    <s v="Stick Billiard Bag"/>
    <s v="Billiard"/>
    <s v="Stick Billiard Bag"/>
    <n v="147"/>
    <s v="Sales Sumatera -Kalimantan Region Team"/>
    <m/>
    <x v="0"/>
  </r>
  <r>
    <s v="SO0011"/>
    <d v="2020-01-13T00:00:00"/>
    <s v="PD0014"/>
    <n v="55"/>
    <n v="0.15"/>
    <n v="12482250"/>
    <s v="SO0011-PD0014"/>
    <s v="1 Set Futsalball"/>
    <s v="Futsal"/>
    <s v="1 Set Futsalball"/>
    <n v="55"/>
    <s v="Sales Sumatera -Kalimantan Region Team"/>
    <m/>
    <x v="0"/>
  </r>
  <r>
    <s v="SO0011"/>
    <d v="2020-01-13T00:00:00"/>
    <s v="PD0008"/>
    <n v="106"/>
    <n v="0.11"/>
    <n v="14056660"/>
    <s v="SO0011-PD0008"/>
    <s v="Sunglasses"/>
    <s v="Outdoors Sport"/>
    <s v="Sunglasses"/>
    <n v="106"/>
    <s v="Sales Sumatera -Kalimantan Region Team"/>
    <m/>
    <x v="0"/>
  </r>
  <r>
    <s v="SO0012"/>
    <d v="2020-01-17T00:00:00"/>
    <s v="PD0013"/>
    <n v="77"/>
    <n v="0.1"/>
    <n v="33194700"/>
    <s v="SO0012-PD0013"/>
    <s v="1 Set Basketball"/>
    <s v="Basketball"/>
    <s v="1 Set Basketball"/>
    <n v="77"/>
    <s v="Sales Region Sulawesi - Maluku Team"/>
    <m/>
    <x v="0"/>
  </r>
  <r>
    <s v="SO0012"/>
    <d v="2020-01-17T00:00:00"/>
    <s v="PD0014"/>
    <n v="109"/>
    <n v="0.24"/>
    <n v="22118280"/>
    <s v="SO0012-PD0014"/>
    <s v="1 Set Futsalball"/>
    <s v="Futsal"/>
    <s v="1 Set Futsalball"/>
    <n v="109"/>
    <s v="Sales Region Sulawesi - Maluku Team"/>
    <m/>
    <x v="0"/>
  </r>
  <r>
    <s v="SO0012"/>
    <d v="2020-01-17T00:00:00"/>
    <s v="PD0010"/>
    <n v="82"/>
    <n v="0.12"/>
    <n v="23452000"/>
    <s v="SO0012-PD0010"/>
    <s v="Hiking Shoes"/>
    <s v="Hiking &amp; Camping"/>
    <s v="Hiking Shoes"/>
    <n v="82"/>
    <s v="Sales Region Sulawesi - Maluku Team"/>
    <m/>
    <x v="0"/>
  </r>
  <r>
    <s v="SO0012"/>
    <d v="2020-01-17T00:00:00"/>
    <s v="PD0006"/>
    <n v="107"/>
    <n v="0.16"/>
    <n v="18784920"/>
    <s v="SO0012-PD0006"/>
    <s v="1 set Golf Ball"/>
    <s v="Golf"/>
    <s v="1 set Golf Ball"/>
    <n v="107"/>
    <s v="Sales Region Sulawesi - Maluku Team"/>
    <m/>
    <x v="0"/>
  </r>
  <r>
    <s v="SO0013"/>
    <d v="2020-01-18T00:00:00"/>
    <s v="PD0017"/>
    <n v="75"/>
    <n v="7.0000000000000007E-2"/>
    <n v="184837500"/>
    <s v="SO0013-PD0017"/>
    <s v="Bench Press"/>
    <s v="Gym &amp; Fitness"/>
    <s v="Bench Press"/>
    <n v="75"/>
    <s v="Sales Region Sulawesi - Maluku Team"/>
    <m/>
    <x v="0"/>
  </r>
  <r>
    <s v="SO0013"/>
    <d v="2020-01-18T00:00:00"/>
    <s v="PD0009"/>
    <n v="90"/>
    <n v="0.25"/>
    <n v="8707500"/>
    <s v="SO0013-PD0009"/>
    <s v="Tracking Pole"/>
    <s v="Hiking &amp; Camping"/>
    <s v="Tracking Pole"/>
    <n v="90"/>
    <s v="Sales Region Sulawesi - Maluku Team"/>
    <m/>
    <x v="0"/>
  </r>
  <r>
    <s v="SO0013"/>
    <d v="2020-01-18T00:00:00"/>
    <s v="PD0013"/>
    <n v="101"/>
    <n v="0.08"/>
    <n v="44508680"/>
    <s v="SO0013-PD0013"/>
    <s v="1 Set Basketball"/>
    <s v="Basketball"/>
    <s v="1 Set Basketball"/>
    <n v="101"/>
    <s v="Sales Region Sulawesi - Maluku Team"/>
    <m/>
    <x v="0"/>
  </r>
  <r>
    <s v="SO0013"/>
    <d v="2020-01-18T00:00:00"/>
    <s v="PD0016"/>
    <n v="112"/>
    <n v="0.18"/>
    <n v="24521280"/>
    <s v="SO0013-PD0016"/>
    <s v="Pull Up Bar"/>
    <s v="Gym &amp; Fitness"/>
    <s v="Pull Up Bar"/>
    <n v="112"/>
    <s v="Sales Region Sulawesi - Maluku Team"/>
    <m/>
    <x v="0"/>
  </r>
  <r>
    <s v="SO0013"/>
    <d v="2020-01-18T00:00:00"/>
    <s v="PD0007"/>
    <n v="133"/>
    <n v="0.12"/>
    <n v="374528000"/>
    <s v="SO0013-PD0007"/>
    <s v="Stick Golf Bag"/>
    <s v="Golf"/>
    <s v="Stick Golf Bag"/>
    <n v="133"/>
    <s v="Sales Region Sulawesi - Maluku Team"/>
    <m/>
    <x v="0"/>
  </r>
  <r>
    <s v="SO0014"/>
    <d v="2020-01-19T00:00:00"/>
    <s v="PD0012"/>
    <n v="56"/>
    <n v="0.22"/>
    <n v="246311520"/>
    <s v="SO0014-PD0012"/>
    <s v="Road Bike"/>
    <s v="Bicycle"/>
    <s v="Road Bike"/>
    <n v="56"/>
    <s v="Sales Region Sulawesi - Maluku Team"/>
    <m/>
    <x v="0"/>
  </r>
  <r>
    <s v="SO0014"/>
    <d v="2020-01-19T00:00:00"/>
    <s v="PD0002"/>
    <n v="36"/>
    <n v="0.22"/>
    <n v="561600"/>
    <s v="SO0014-PD0002"/>
    <s v="Fishing soft lure"/>
    <s v="Fishing Equipment"/>
    <s v="Fishing soft lure"/>
    <n v="36"/>
    <s v="Sales Region Sulawesi - Maluku Team"/>
    <m/>
    <x v="0"/>
  </r>
  <r>
    <s v="SO0015"/>
    <d v="2020-01-20T00:00:00"/>
    <s v="PD0012"/>
    <n v="82"/>
    <n v="0.05"/>
    <n v="439278100"/>
    <s v="SO0015-PD0012"/>
    <s v="Road Bike"/>
    <s v="Bicycle"/>
    <s v="Road Bike"/>
    <n v="82"/>
    <s v="Sales Sumatera -Kalimantan Region Team"/>
    <m/>
    <x v="1"/>
  </r>
  <r>
    <s v="SO0015"/>
    <d v="2020-01-20T00:00:00"/>
    <s v="PD0020"/>
    <n v="113"/>
    <n v="0.15"/>
    <n v="30832050"/>
    <s v="SO0015-PD0020"/>
    <s v="Heavy bag"/>
    <s v="Gym &amp; Fitness"/>
    <s v="Heavy bag"/>
    <n v="113"/>
    <s v="Sales Sumatera -Kalimantan Region Team"/>
    <m/>
    <x v="1"/>
  </r>
  <r>
    <s v="SO0015"/>
    <d v="2020-01-20T00:00:00"/>
    <s v="PD0004"/>
    <n v="95"/>
    <n v="0.25"/>
    <n v="15675000"/>
    <s v="SO0015-PD0004"/>
    <s v="Stick Billiard Bag"/>
    <s v="Billiard"/>
    <s v="Stick Billiard Bag"/>
    <n v="95"/>
    <s v="Sales Sumatera -Kalimantan Region Team"/>
    <m/>
    <x v="1"/>
  </r>
  <r>
    <s v="SO0015"/>
    <d v="2020-01-20T00:00:00"/>
    <s v="PD0009"/>
    <n v="83"/>
    <n v="0.15"/>
    <n v="9100950"/>
    <s v="SO0015-PD0009"/>
    <s v="Tracking Pole"/>
    <s v="Hiking &amp; Camping"/>
    <s v="Tracking Pole"/>
    <n v="83"/>
    <s v="Sales Sumatera -Kalimantan Region Team"/>
    <m/>
    <x v="1"/>
  </r>
  <r>
    <s v="SO0015"/>
    <d v="2020-01-20T00:00:00"/>
    <s v="PD0011"/>
    <n v="73"/>
    <n v="0.13"/>
    <n v="149820090"/>
    <s v="SO0015-PD0011"/>
    <s v="Mountain Bike"/>
    <s v="Bicycle"/>
    <s v="Mountain Bike"/>
    <n v="73"/>
    <s v="Sales Sumatera -Kalimantan Region Team"/>
    <m/>
    <x v="1"/>
  </r>
  <r>
    <s v="SO0016"/>
    <d v="2020-01-20T00:00:00"/>
    <s v="PD0009"/>
    <n v="97"/>
    <n v="0.24"/>
    <n v="9509880"/>
    <s v="SO0016-PD0009"/>
    <s v="Tracking Pole"/>
    <s v="Hiking &amp; Camping"/>
    <s v="Tracking Pole"/>
    <n v="97"/>
    <s v="Sales Region Sulawesi - Maluku Team"/>
    <m/>
    <x v="0"/>
  </r>
  <r>
    <s v="SO0016"/>
    <d v="2020-01-20T00:00:00"/>
    <s v="PD0015"/>
    <n v="126"/>
    <n v="0.1"/>
    <n v="15411060"/>
    <s v="SO0016-PD0015"/>
    <s v="Abs Roller"/>
    <s v="Gym &amp; Fitness"/>
    <s v="Abs Roller"/>
    <n v="126"/>
    <s v="Sales Region Sulawesi - Maluku Team"/>
    <m/>
    <x v="0"/>
  </r>
  <r>
    <s v="SO0016"/>
    <d v="2020-01-20T00:00:00"/>
    <s v="PD0005"/>
    <n v="132"/>
    <n v="0.23"/>
    <n v="223099800"/>
    <s v="SO0016-PD0005"/>
    <s v="Stick Golf Wedge"/>
    <s v="Golf"/>
    <s v="Stick Golf Wedge"/>
    <n v="132"/>
    <s v="Sales Region Sulawesi - Maluku Team"/>
    <m/>
    <x v="0"/>
  </r>
  <r>
    <s v="SO0017"/>
    <d v="2020-01-23T00:00:00"/>
    <s v="PD0007"/>
    <n v="124"/>
    <n v="0.21"/>
    <n v="313472000"/>
    <s v="SO0017-PD0007"/>
    <s v="Stick Golf Bag"/>
    <s v="Golf"/>
    <s v="Stick Golf Bag"/>
    <n v="124"/>
    <s v="Online Sales Team"/>
    <m/>
    <x v="0"/>
  </r>
  <r>
    <s v="SO0017"/>
    <d v="2020-01-23T00:00:00"/>
    <s v="PD0011"/>
    <n v="96"/>
    <n v="0.15"/>
    <n v="192494400"/>
    <s v="SO0017-PD0011"/>
    <s v="Mountain Bike"/>
    <s v="Bicycle"/>
    <s v="Mountain Bike"/>
    <n v="96"/>
    <s v="Online Sales Team"/>
    <m/>
    <x v="0"/>
  </r>
  <r>
    <s v="SO0017"/>
    <d v="2020-01-23T00:00:00"/>
    <s v="PD0017"/>
    <n v="60"/>
    <n v="7.0000000000000007E-2"/>
    <n v="147870000"/>
    <s v="SO0017-PD0017"/>
    <s v="Bench Press"/>
    <s v="Gym &amp; Fitness"/>
    <s v="Bench Press"/>
    <n v="60"/>
    <s v="Online Sales Team"/>
    <m/>
    <x v="0"/>
  </r>
  <r>
    <s v="SO0017"/>
    <d v="2020-01-23T00:00:00"/>
    <s v="PD0003"/>
    <n v="33"/>
    <n v="0.24"/>
    <n v="23349480"/>
    <s v="SO0017-PD0003"/>
    <s v="Stick Billiard"/>
    <s v="Billiard"/>
    <s v="Stick Billiard"/>
    <n v="33"/>
    <s v="Online Sales Team"/>
    <m/>
    <x v="0"/>
  </r>
  <r>
    <s v="SO0018"/>
    <d v="2020-01-23T00:00:00"/>
    <s v="PD0004"/>
    <n v="108"/>
    <n v="0.21"/>
    <n v="18770400"/>
    <s v="SO0018-PD0004"/>
    <s v="Stick Billiard Bag"/>
    <s v="Billiard"/>
    <s v="Stick Billiard Bag"/>
    <n v="108"/>
    <s v="Sales Sumatera -Kalimantan Region Team"/>
    <m/>
    <x v="0"/>
  </r>
  <r>
    <s v="SO0018"/>
    <d v="2020-01-23T00:00:00"/>
    <s v="PD0013"/>
    <n v="66"/>
    <n v="0.2"/>
    <n v="25291200"/>
    <s v="SO0018-PD0013"/>
    <s v="1 Set Basketball"/>
    <s v="Basketball"/>
    <s v="1 Set Basketball"/>
    <n v="66"/>
    <s v="Sales Sumatera -Kalimantan Region Team"/>
    <m/>
    <x v="0"/>
  </r>
  <r>
    <s v="SO0019"/>
    <d v="2020-01-24T00:00:00"/>
    <s v="PD0006"/>
    <n v="137"/>
    <n v="0.13"/>
    <n v="24910710"/>
    <s v="SO0019-PD0006"/>
    <s v="1 set Golf Ball"/>
    <s v="Golf"/>
    <s v="1 set Golf Ball"/>
    <n v="137"/>
    <s v="Sales Region Sulawesi - Maluku Team"/>
    <m/>
    <x v="0"/>
  </r>
  <r>
    <s v="SO0019"/>
    <d v="2020-01-24T00:00:00"/>
    <s v="PD0011"/>
    <n v="128"/>
    <n v="0.17"/>
    <n v="250620160"/>
    <s v="SO0019-PD0011"/>
    <s v="Mountain Bike"/>
    <s v="Bicycle"/>
    <s v="Mountain Bike"/>
    <n v="128"/>
    <s v="Sales Region Sulawesi - Maluku Team"/>
    <m/>
    <x v="0"/>
  </r>
  <r>
    <s v="SO0019"/>
    <d v="2020-01-24T00:00:00"/>
    <s v="PD0004"/>
    <n v="138"/>
    <n v="0.16"/>
    <n v="25502400"/>
    <s v="SO0019-PD0004"/>
    <s v="Stick Billiard Bag"/>
    <s v="Billiard"/>
    <s v="Stick Billiard Bag"/>
    <n v="138"/>
    <s v="Sales Region Sulawesi - Maluku Team"/>
    <m/>
    <x v="0"/>
  </r>
  <r>
    <s v="SO0020"/>
    <d v="2020-01-26T00:00:00"/>
    <s v="PD0018"/>
    <n v="34"/>
    <n v="0.2"/>
    <n v="14470400"/>
    <s v="SO0020-PD0018"/>
    <s v="Dumbell Set"/>
    <s v="Gym &amp; Fitness"/>
    <s v="Dumbell Set"/>
    <n v="34"/>
    <s v="Sales Region Bali - Nusa Tenggara Team"/>
    <m/>
    <x v="0"/>
  </r>
  <r>
    <s v="SO0020"/>
    <d v="2020-01-26T00:00:00"/>
    <s v="PD0009"/>
    <n v="55"/>
    <n v="0.14000000000000001"/>
    <n v="6101700"/>
    <s v="SO0020-PD0009"/>
    <s v="Tracking Pole"/>
    <s v="Hiking &amp; Camping"/>
    <s v="Tracking Pole"/>
    <n v="55"/>
    <s v="Sales Region Bali - Nusa Tenggara Team"/>
    <m/>
    <x v="0"/>
  </r>
  <r>
    <s v="SO0020"/>
    <d v="2020-01-26T00:00:00"/>
    <s v="PD0020"/>
    <n v="136"/>
    <n v="0.24"/>
    <n v="33178560"/>
    <s v="SO0020-PD0020"/>
    <s v="Heavy bag"/>
    <s v="Gym &amp; Fitness"/>
    <s v="Heavy bag"/>
    <n v="136"/>
    <s v="Sales Region Bali - Nusa Tenggara Team"/>
    <m/>
    <x v="0"/>
  </r>
  <r>
    <s v="SO0020"/>
    <d v="2020-01-26T00:00:00"/>
    <s v="PD0006"/>
    <n v="104"/>
    <n v="0.23"/>
    <n v="16736720"/>
    <s v="SO0020-PD0006"/>
    <s v="1 set Golf Ball"/>
    <s v="Golf"/>
    <s v="1 set Golf Ball"/>
    <n v="104"/>
    <s v="Sales Region Bali - Nusa Tenggara Team"/>
    <m/>
    <x v="0"/>
  </r>
  <r>
    <s v="SO0021"/>
    <d v="2020-01-26T00:00:00"/>
    <s v="PD0003"/>
    <n v="47"/>
    <n v="0.24"/>
    <n v="33255320"/>
    <s v="SO0021-PD0003"/>
    <s v="Stick Billiard"/>
    <s v="Billiard"/>
    <s v="Stick Billiard"/>
    <n v="47"/>
    <s v="Sales Java Region Team"/>
    <m/>
    <x v="0"/>
  </r>
  <r>
    <s v="SO0021"/>
    <d v="2020-01-26T00:00:00"/>
    <s v="PD0018"/>
    <n v="131"/>
    <n v="0.18"/>
    <n v="57147440.000000007"/>
    <s v="SO0021-PD0018"/>
    <s v="Dumbell Set"/>
    <s v="Gym &amp; Fitness"/>
    <s v="Dumbell Set"/>
    <n v="131"/>
    <s v="Sales Java Region Team"/>
    <m/>
    <x v="0"/>
  </r>
  <r>
    <s v="SO0021"/>
    <d v="2020-01-26T00:00:00"/>
    <s v="PD0005"/>
    <n v="71"/>
    <n v="0.17"/>
    <n v="129351350"/>
    <s v="SO0021-PD0005"/>
    <s v="Stick Golf Wedge"/>
    <s v="Golf"/>
    <s v="Stick Golf Wedge"/>
    <n v="71"/>
    <s v="Sales Java Region Team"/>
    <m/>
    <x v="0"/>
  </r>
  <r>
    <s v="SO0022"/>
    <d v="2020-01-26T00:00:00"/>
    <s v="PD0018"/>
    <n v="69"/>
    <n v="0.19"/>
    <n v="29733480.000000004"/>
    <s v="SO0022-PD0018"/>
    <s v="Dumbell Set"/>
    <s v="Gym &amp; Fitness"/>
    <s v="Dumbell Set"/>
    <n v="69"/>
    <s v="Sales Java Region Team"/>
    <m/>
    <x v="1"/>
  </r>
  <r>
    <s v="SO0022"/>
    <d v="2020-01-26T00:00:00"/>
    <s v="PD0015"/>
    <n v="74"/>
    <n v="0.21"/>
    <n v="7944714"/>
    <s v="SO0022-PD0015"/>
    <s v="Abs Roller"/>
    <s v="Gym &amp; Fitness"/>
    <s v="Abs Roller"/>
    <n v="74"/>
    <s v="Sales Java Region Team"/>
    <m/>
    <x v="1"/>
  </r>
  <r>
    <s v="SO0022"/>
    <d v="2020-01-26T00:00:00"/>
    <s v="PD0007"/>
    <n v="54"/>
    <n v="0.22"/>
    <n v="134784000"/>
    <s v="SO0022-PD0007"/>
    <s v="Stick Golf Bag"/>
    <s v="Golf"/>
    <s v="Stick Golf Bag"/>
    <n v="54"/>
    <s v="Sales Java Region Team"/>
    <m/>
    <x v="1"/>
  </r>
  <r>
    <s v="SO0022"/>
    <d v="2020-01-26T00:00:00"/>
    <s v="PD0011"/>
    <n v="58"/>
    <n v="0.11"/>
    <n v="121771580"/>
    <s v="SO0022-PD0011"/>
    <s v="Mountain Bike"/>
    <s v="Bicycle"/>
    <s v="Mountain Bike"/>
    <n v="58"/>
    <s v="Sales Java Region Team"/>
    <m/>
    <x v="1"/>
  </r>
  <r>
    <s v="SO0022"/>
    <d v="2020-01-26T00:00:00"/>
    <s v="PD0012"/>
    <n v="35"/>
    <n v="0.09"/>
    <n v="179602150"/>
    <s v="SO0022-PD0012"/>
    <s v="Road Bike"/>
    <s v="Bicycle"/>
    <s v="Road Bike"/>
    <n v="35"/>
    <s v="Sales Java Region Team"/>
    <m/>
    <x v="1"/>
  </r>
  <r>
    <s v="SO0023"/>
    <d v="2020-01-27T00:00:00"/>
    <s v="PD0006"/>
    <n v="56"/>
    <n v="0.09"/>
    <n v="10650640"/>
    <s v="SO0023-PD0006"/>
    <s v="1 set Golf Ball"/>
    <s v="Golf"/>
    <s v="1 set Golf Ball"/>
    <n v="56"/>
    <s v="Online Sales Team"/>
    <m/>
    <x v="0"/>
  </r>
  <r>
    <s v="SO0023"/>
    <d v="2020-01-27T00:00:00"/>
    <s v="PD0012"/>
    <n v="25"/>
    <n v="0.08"/>
    <n v="129697000"/>
    <s v="SO0023-PD0012"/>
    <s v="Road Bike"/>
    <s v="Bicycle"/>
    <s v="Road Bike"/>
    <n v="25"/>
    <s v="Online Sales Team"/>
    <m/>
    <x v="0"/>
  </r>
  <r>
    <s v="SO0023"/>
    <d v="2020-01-27T00:00:00"/>
    <s v="PD0015"/>
    <n v="62"/>
    <n v="0.18"/>
    <n v="6909156.0000000009"/>
    <s v="SO0023-PD0015"/>
    <s v="Abs Roller"/>
    <s v="Gym &amp; Fitness"/>
    <s v="Abs Roller"/>
    <n v="62"/>
    <s v="Online Sales Team"/>
    <m/>
    <x v="0"/>
  </r>
  <r>
    <s v="SO0023"/>
    <d v="2020-01-27T00:00:00"/>
    <s v="PD0020"/>
    <n v="118"/>
    <n v="0.19"/>
    <n v="30681180.000000004"/>
    <s v="SO0023-PD0020"/>
    <s v="Heavy bag"/>
    <s v="Gym &amp; Fitness"/>
    <s v="Heavy bag"/>
    <n v="118"/>
    <s v="Online Sales Team"/>
    <m/>
    <x v="0"/>
  </r>
  <r>
    <s v="SO0024"/>
    <d v="2020-01-29T00:00:00"/>
    <s v="PD0014"/>
    <n v="135"/>
    <n v="0.25"/>
    <n v="27033750"/>
    <s v="SO0024-PD0014"/>
    <s v="1 Set Futsalball"/>
    <s v="Futsal"/>
    <s v="1 Set Futsalball"/>
    <n v="135"/>
    <s v="Sales Sumatera -Kalimantan Region Team"/>
    <m/>
    <x v="0"/>
  </r>
  <r>
    <s v="SO0024"/>
    <d v="2020-01-29T00:00:00"/>
    <s v="PD0009"/>
    <n v="140"/>
    <n v="0.09"/>
    <n v="16434600"/>
    <s v="SO0024-PD0009"/>
    <s v="Tracking Pole"/>
    <s v="Hiking &amp; Camping"/>
    <s v="Tracking Pole"/>
    <n v="140"/>
    <s v="Sales Sumatera -Kalimantan Region Team"/>
    <m/>
    <x v="0"/>
  </r>
  <r>
    <s v="SO0025"/>
    <d v="2020-01-30T00:00:00"/>
    <s v="PD0016"/>
    <n v="59"/>
    <n v="7.0000000000000007E-2"/>
    <n v="14650289.999999998"/>
    <s v="SO0025-PD0016"/>
    <s v="Pull Up Bar"/>
    <s v="Gym &amp; Fitness"/>
    <s v="Pull Up Bar"/>
    <n v="59"/>
    <s v="Online Sales Team"/>
    <m/>
    <x v="0"/>
  </r>
  <r>
    <s v="SO0025"/>
    <d v="2020-01-30T00:00:00"/>
    <s v="PD0009"/>
    <n v="46"/>
    <n v="0.11"/>
    <n v="5281260"/>
    <s v="SO0025-PD0009"/>
    <s v="Tracking Pole"/>
    <s v="Hiking &amp; Camping"/>
    <s v="Tracking Pole"/>
    <n v="46"/>
    <s v="Online Sales Team"/>
    <m/>
    <x v="0"/>
  </r>
  <r>
    <s v="SO0025"/>
    <d v="2020-01-30T00:00:00"/>
    <s v="PD0002"/>
    <n v="106"/>
    <n v="0.25"/>
    <n v="1590000"/>
    <s v="SO0025-PD0002"/>
    <s v="Fishing soft lure"/>
    <s v="Fishing Equipment"/>
    <s v="Fishing soft lure"/>
    <n v="106"/>
    <s v="Online Sales Team"/>
    <m/>
    <x v="0"/>
  </r>
  <r>
    <s v="SO0025"/>
    <d v="2020-01-30T00:00:00"/>
    <s v="PD0018"/>
    <n v="65"/>
    <n v="0.18"/>
    <n v="28355600.000000004"/>
    <s v="SO0025-PD0018"/>
    <s v="Dumbell Set"/>
    <s v="Gym &amp; Fitness"/>
    <s v="Dumbell Set"/>
    <n v="65"/>
    <s v="Online Sales Team"/>
    <m/>
    <x v="0"/>
  </r>
  <r>
    <s v="SO0025"/>
    <d v="2020-01-30T00:00:00"/>
    <s v="PD0010"/>
    <n v="78"/>
    <n v="0.1"/>
    <n v="22815000"/>
    <s v="SO0025-PD0010"/>
    <s v="Hiking Shoes"/>
    <s v="Hiking &amp; Camping"/>
    <s v="Hiking Shoes"/>
    <n v="78"/>
    <s v="Online Sales Team"/>
    <m/>
    <x v="0"/>
  </r>
  <r>
    <s v="SO0026"/>
    <d v="2020-01-31T00:00:00"/>
    <s v="PD0020"/>
    <n v="40"/>
    <n v="0.23"/>
    <n v="9886800"/>
    <s v="SO0026-PD0020"/>
    <s v="Heavy bag"/>
    <s v="Gym &amp; Fitness"/>
    <s v="Heavy bag"/>
    <n v="40"/>
    <s v="Online Sales Team"/>
    <m/>
    <x v="0"/>
  </r>
  <r>
    <s v="SO0026"/>
    <d v="2020-01-31T00:00:00"/>
    <s v="PD0010"/>
    <n v="66"/>
    <n v="0.13"/>
    <n v="18661500"/>
    <s v="SO0026-PD0010"/>
    <s v="Hiking Shoes"/>
    <s v="Hiking &amp; Camping"/>
    <s v="Hiking Shoes"/>
    <n v="66"/>
    <s v="Online Sales Team"/>
    <m/>
    <x v="0"/>
  </r>
  <r>
    <s v="SO0026"/>
    <d v="2020-01-31T00:00:00"/>
    <s v="PD0009"/>
    <n v="65"/>
    <n v="0.23"/>
    <n v="6456450"/>
    <s v="SO0026-PD0009"/>
    <s v="Tracking Pole"/>
    <s v="Hiking &amp; Camping"/>
    <s v="Tracking Pole"/>
    <n v="65"/>
    <s v="Online Sales Team"/>
    <m/>
    <x v="0"/>
  </r>
  <r>
    <s v="SO0026"/>
    <d v="2020-01-31T00:00:00"/>
    <s v="PD0018"/>
    <n v="80"/>
    <n v="0.16"/>
    <n v="35750400"/>
    <s v="SO0026-PD0018"/>
    <s v="Dumbell Set"/>
    <s v="Gym &amp; Fitness"/>
    <s v="Dumbell Set"/>
    <n v="80"/>
    <s v="Online Sales Team"/>
    <m/>
    <x v="0"/>
  </r>
  <r>
    <s v="SO0026"/>
    <d v="2020-01-31T00:00:00"/>
    <s v="PD0011"/>
    <n v="99"/>
    <n v="0.24"/>
    <n v="177491160"/>
    <s v="SO0026-PD0011"/>
    <s v="Mountain Bike"/>
    <s v="Bicycle"/>
    <s v="Mountain Bike"/>
    <n v="99"/>
    <s v="Online Sales Team"/>
    <m/>
    <x v="0"/>
  </r>
  <r>
    <s v="SO0026"/>
    <d v="2020-01-31T00:00:00"/>
    <s v="PD0002"/>
    <n v="73"/>
    <n v="0.08"/>
    <n v="1343200"/>
    <s v="SO0026-PD0002"/>
    <s v="Fishing soft lure"/>
    <s v="Fishing Equipment"/>
    <s v="Fishing soft lure"/>
    <n v="73"/>
    <s v="Online Sales Team"/>
    <m/>
    <x v="0"/>
  </r>
  <r>
    <s v="SO0027"/>
    <d v="2020-01-31T00:00:00"/>
    <s v="PD0012"/>
    <n v="136"/>
    <n v="0.15"/>
    <n v="651868400"/>
    <s v="SO0027-PD0012"/>
    <s v="Road Bike"/>
    <s v="Bicycle"/>
    <s v="Road Bike"/>
    <n v="136"/>
    <s v="Online Sales Team"/>
    <m/>
    <x v="0"/>
  </r>
  <r>
    <s v="SO0027"/>
    <d v="2020-01-31T00:00:00"/>
    <s v="PD0002"/>
    <n v="60"/>
    <n v="0.12"/>
    <n v="1056000"/>
    <s v="SO0027-PD0002"/>
    <s v="Fishing soft lure"/>
    <s v="Fishing Equipment"/>
    <s v="Fishing soft lure"/>
    <n v="60"/>
    <s v="Online Sales Team"/>
    <m/>
    <x v="0"/>
  </r>
  <r>
    <s v="SO0027"/>
    <d v="2020-01-31T00:00:00"/>
    <s v="PD0009"/>
    <n v="125"/>
    <n v="0.23"/>
    <n v="12416250"/>
    <s v="SO0027-PD0009"/>
    <s v="Tracking Pole"/>
    <s v="Hiking &amp; Camping"/>
    <s v="Tracking Pole"/>
    <n v="125"/>
    <s v="Online Sales Team"/>
    <m/>
    <x v="0"/>
  </r>
  <r>
    <s v="SO0028"/>
    <d v="2020-02-05T00:00:00"/>
    <s v="PD0020"/>
    <n v="131"/>
    <n v="0.09"/>
    <n v="38266410"/>
    <s v="SO0028-PD0020"/>
    <s v="Heavy bag"/>
    <s v="Gym &amp; Fitness"/>
    <s v="Heavy bag"/>
    <n v="131"/>
    <s v="Sales Region Sulawesi - Maluku Team"/>
    <m/>
    <x v="0"/>
  </r>
  <r>
    <s v="SO0028"/>
    <d v="2020-02-05T00:00:00"/>
    <s v="PD0010"/>
    <n v="35"/>
    <n v="0.19"/>
    <n v="9213750"/>
    <s v="SO0028-PD0010"/>
    <s v="Hiking Shoes"/>
    <s v="Hiking &amp; Camping"/>
    <s v="Hiking Shoes"/>
    <n v="35"/>
    <s v="Sales Region Sulawesi - Maluku Team"/>
    <m/>
    <x v="0"/>
  </r>
  <r>
    <s v="SO0028"/>
    <d v="2020-02-05T00:00:00"/>
    <s v="PD0019"/>
    <n v="31"/>
    <n v="0.2"/>
    <n v="63215200"/>
    <s v="SO0028-PD0019"/>
    <s v="Treadmill"/>
    <s v="Gym &amp; Fitness"/>
    <s v="Treadmill"/>
    <n v="31"/>
    <s v="Sales Region Sulawesi - Maluku Team"/>
    <m/>
    <x v="0"/>
  </r>
  <r>
    <s v="SO0029"/>
    <d v="2020-02-05T00:00:00"/>
    <s v="PD0004"/>
    <n v="29"/>
    <n v="0.09"/>
    <n v="5805800"/>
    <s v="SO0029-PD0004"/>
    <s v="Stick Billiard Bag"/>
    <s v="Billiard"/>
    <s v="Stick Billiard Bag"/>
    <n v="29"/>
    <s v="Sales Region Bali - Nusa Tenggara Team"/>
    <m/>
    <x v="0"/>
  </r>
  <r>
    <s v="SO0029"/>
    <d v="2020-02-05T00:00:00"/>
    <s v="PD0008"/>
    <n v="36"/>
    <n v="0.21"/>
    <n v="4237560"/>
    <s v="SO0029-PD0008"/>
    <s v="Sunglasses"/>
    <s v="Outdoors Sport"/>
    <s v="Sunglasses"/>
    <n v="36"/>
    <s v="Sales Region Bali - Nusa Tenggara Team"/>
    <m/>
    <x v="0"/>
  </r>
  <r>
    <s v="SO0029"/>
    <d v="2020-02-05T00:00:00"/>
    <s v="PD0018"/>
    <n v="92"/>
    <n v="0.22"/>
    <n v="38176320"/>
    <s v="SO0029-PD0018"/>
    <s v="Dumbell Set"/>
    <s v="Gym &amp; Fitness"/>
    <s v="Dumbell Set"/>
    <n v="92"/>
    <s v="Sales Region Bali - Nusa Tenggara Team"/>
    <m/>
    <x v="0"/>
  </r>
  <r>
    <s v="SO0030"/>
    <d v="2020-02-07T00:00:00"/>
    <s v="PD0003"/>
    <n v="89"/>
    <n v="0.24"/>
    <n v="62972840"/>
    <s v="SO0030-PD0003"/>
    <s v="Stick Billiard"/>
    <s v="Billiard"/>
    <s v="Stick Billiard"/>
    <n v="89"/>
    <s v="Sales Region Sulawesi - Maluku Team"/>
    <m/>
    <x v="0"/>
  </r>
  <r>
    <s v="SO0030"/>
    <d v="2020-02-07T00:00:00"/>
    <s v="PD0006"/>
    <n v="99"/>
    <n v="0.13"/>
    <n v="18001170"/>
    <s v="SO0030-PD0006"/>
    <s v="1 set Golf Ball"/>
    <s v="Golf"/>
    <s v="1 set Golf Ball"/>
    <n v="99"/>
    <s v="Sales Region Sulawesi - Maluku Team"/>
    <m/>
    <x v="0"/>
  </r>
  <r>
    <s v="SO0031"/>
    <d v="2020-02-13T00:00:00"/>
    <s v="PD0009"/>
    <n v="33"/>
    <n v="0.16"/>
    <n v="3575880"/>
    <s v="SO0031-PD0009"/>
    <s v="Tracking Pole"/>
    <s v="Hiking &amp; Camping"/>
    <s v="Tracking Pole"/>
    <n v="33"/>
    <s v="Online Sales Team"/>
    <m/>
    <x v="0"/>
  </r>
  <r>
    <s v="SO0031"/>
    <d v="2020-02-13T00:00:00"/>
    <s v="PD0014"/>
    <n v="47"/>
    <n v="0.12"/>
    <n v="11043120"/>
    <s v="SO0031-PD0014"/>
    <s v="1 Set Futsalball"/>
    <s v="Futsal"/>
    <s v="1 Set Futsalball"/>
    <n v="47"/>
    <s v="Online Sales Team"/>
    <m/>
    <x v="0"/>
  </r>
  <r>
    <s v="SO0031"/>
    <d v="2020-02-13T00:00:00"/>
    <s v="PD0015"/>
    <n v="58"/>
    <n v="0.11"/>
    <n v="7015158"/>
    <s v="SO0031-PD0015"/>
    <s v="Abs Roller"/>
    <s v="Gym &amp; Fitness"/>
    <s v="Abs Roller"/>
    <n v="58"/>
    <s v="Online Sales Team"/>
    <m/>
    <x v="0"/>
  </r>
  <r>
    <s v="SO0032"/>
    <d v="2020-02-14T00:00:00"/>
    <s v="PD0006"/>
    <n v="147"/>
    <n v="0.05"/>
    <n v="29186850"/>
    <s v="SO0032-PD0006"/>
    <s v="1 set Golf Ball"/>
    <s v="Golf"/>
    <s v="1 set Golf Ball"/>
    <n v="147"/>
    <s v="Online Sales Team"/>
    <m/>
    <x v="0"/>
  </r>
  <r>
    <s v="SO0032"/>
    <d v="2020-02-14T00:00:00"/>
    <s v="PD0010"/>
    <n v="30"/>
    <n v="7.0000000000000007E-2"/>
    <n v="9067500"/>
    <s v="SO0032-PD0010"/>
    <s v="Hiking Shoes"/>
    <s v="Hiking &amp; Camping"/>
    <s v="Hiking Shoes"/>
    <n v="30"/>
    <s v="Online Sales Team"/>
    <m/>
    <x v="0"/>
  </r>
  <r>
    <s v="SO0033"/>
    <d v="2020-02-14T00:00:00"/>
    <s v="PD0018"/>
    <n v="114"/>
    <n v="0.18"/>
    <n v="49731360.000000007"/>
    <s v="SO0033-PD0018"/>
    <s v="Dumbell Set"/>
    <s v="Gym &amp; Fitness"/>
    <s v="Dumbell Set"/>
    <n v="114"/>
    <s v="Sales Sumatera -Kalimantan Region Team"/>
    <m/>
    <x v="0"/>
  </r>
  <r>
    <s v="SO0033"/>
    <d v="2020-02-14T00:00:00"/>
    <s v="PD0002"/>
    <n v="147"/>
    <n v="0.05"/>
    <n v="2793000"/>
    <s v="SO0033-PD0002"/>
    <s v="Fishing soft lure"/>
    <s v="Fishing Equipment"/>
    <s v="Fishing soft lure"/>
    <n v="147"/>
    <s v="Sales Sumatera -Kalimantan Region Team"/>
    <m/>
    <x v="0"/>
  </r>
  <r>
    <s v="SO0033"/>
    <d v="2020-02-14T00:00:00"/>
    <s v="PD0005"/>
    <n v="125"/>
    <n v="0.19"/>
    <n v="222243750"/>
    <s v="SO0033-PD0005"/>
    <s v="Stick Golf Wedge"/>
    <s v="Golf"/>
    <s v="Stick Golf Wedge"/>
    <n v="125"/>
    <s v="Sales Sumatera -Kalimantan Region Team"/>
    <m/>
    <x v="0"/>
  </r>
  <r>
    <s v="SO0034"/>
    <d v="2020-02-15T00:00:00"/>
    <s v="PD0010"/>
    <n v="99"/>
    <n v="0.17"/>
    <n v="26705250"/>
    <s v="SO0034-PD0010"/>
    <s v="Hiking Shoes"/>
    <s v="Hiking &amp; Camping"/>
    <s v="Hiking Shoes"/>
    <n v="99"/>
    <s v="Sales Region Bali - Nusa Tenggara Team"/>
    <m/>
    <x v="1"/>
  </r>
  <r>
    <s v="SO0034"/>
    <d v="2020-02-15T00:00:00"/>
    <s v="PD0018"/>
    <n v="85"/>
    <n v="0.05"/>
    <n v="42959000"/>
    <s v="SO0034-PD0018"/>
    <s v="Dumbell Set"/>
    <s v="Gym &amp; Fitness"/>
    <s v="Dumbell Set"/>
    <n v="85"/>
    <s v="Sales Region Bali - Nusa Tenggara Team"/>
    <m/>
    <x v="1"/>
  </r>
  <r>
    <s v="SO0034"/>
    <d v="2020-02-15T00:00:00"/>
    <s v="PD0015"/>
    <n v="64"/>
    <n v="0.15"/>
    <n v="7392960"/>
    <s v="SO0034-PD0015"/>
    <s v="Abs Roller"/>
    <s v="Gym &amp; Fitness"/>
    <s v="Abs Roller"/>
    <n v="64"/>
    <s v="Sales Region Bali - Nusa Tenggara Team"/>
    <m/>
    <x v="1"/>
  </r>
  <r>
    <s v="SO0034"/>
    <d v="2020-02-15T00:00:00"/>
    <s v="PD0006"/>
    <n v="84"/>
    <n v="0.24"/>
    <n v="13342560"/>
    <s v="SO0034-PD0006"/>
    <s v="1 set Golf Ball"/>
    <s v="Golf"/>
    <s v="1 set Golf Ball"/>
    <n v="84"/>
    <s v="Sales Region Bali - Nusa Tenggara Team"/>
    <m/>
    <x v="1"/>
  </r>
  <r>
    <s v="SO0034"/>
    <d v="2020-02-15T00:00:00"/>
    <s v="PD0020"/>
    <n v="138"/>
    <n v="0.12"/>
    <n v="38982240"/>
    <s v="SO0034-PD0020"/>
    <s v="Heavy bag"/>
    <s v="Gym &amp; Fitness"/>
    <s v="Heavy bag"/>
    <n v="138"/>
    <s v="Sales Region Bali - Nusa Tenggara Team"/>
    <m/>
    <x v="1"/>
  </r>
  <r>
    <s v="SO0034"/>
    <d v="2020-02-15T00:00:00"/>
    <s v="PD0001"/>
    <n v="130"/>
    <n v="0.17"/>
    <n v="26867100"/>
    <s v="SO0034-PD0001"/>
    <s v="1 Set Fishing Equipment"/>
    <s v="Fishing Equipment"/>
    <s v="1 Set Fishing Equipment"/>
    <n v="130"/>
    <s v="Sales Region Bali - Nusa Tenggara Team"/>
    <m/>
    <x v="1"/>
  </r>
  <r>
    <s v="SO0035"/>
    <d v="2020-02-16T00:00:00"/>
    <s v="PD0011"/>
    <n v="25"/>
    <n v="0.08"/>
    <n v="54257000"/>
    <s v="SO0035-PD0011"/>
    <s v="Mountain Bike"/>
    <s v="Bicycle"/>
    <s v="Mountain Bike"/>
    <n v="25"/>
    <s v="Sales Region Bali - Nusa Tenggara Team"/>
    <m/>
    <x v="0"/>
  </r>
  <r>
    <s v="SO0035"/>
    <d v="2020-02-16T00:00:00"/>
    <s v="PD0016"/>
    <n v="102"/>
    <n v="0.25"/>
    <n v="20425500"/>
    <s v="SO0035-PD0016"/>
    <s v="Pull Up Bar"/>
    <s v="Gym &amp; Fitness"/>
    <s v="Pull Up Bar"/>
    <n v="102"/>
    <s v="Sales Region Bali - Nusa Tenggara Team"/>
    <m/>
    <x v="0"/>
  </r>
  <r>
    <s v="SO0035"/>
    <d v="2020-02-16T00:00:00"/>
    <s v="PD0014"/>
    <n v="52"/>
    <n v="0.2"/>
    <n v="11107200"/>
    <s v="SO0035-PD0014"/>
    <s v="1 Set Futsalball"/>
    <s v="Futsal"/>
    <s v="1 Set Futsalball"/>
    <n v="52"/>
    <s v="Sales Region Bali - Nusa Tenggara Team"/>
    <m/>
    <x v="0"/>
  </r>
  <r>
    <s v="SO0035"/>
    <d v="2020-02-16T00:00:00"/>
    <s v="PD0009"/>
    <n v="37"/>
    <n v="0.23"/>
    <n v="3675210"/>
    <s v="SO0035-PD0009"/>
    <s v="Tracking Pole"/>
    <s v="Hiking &amp; Camping"/>
    <s v="Tracking Pole"/>
    <n v="37"/>
    <s v="Sales Region Bali - Nusa Tenggara Team"/>
    <m/>
    <x v="0"/>
  </r>
  <r>
    <s v="SO0036"/>
    <d v="2020-02-17T00:00:00"/>
    <s v="PD0006"/>
    <n v="134"/>
    <n v="0.05"/>
    <n v="26605700"/>
    <s v="SO0036-PD0006"/>
    <s v="1 set Golf Ball"/>
    <s v="Golf"/>
    <s v="1 set Golf Ball"/>
    <n v="134"/>
    <s v="Online Sales Team"/>
    <m/>
    <x v="0"/>
  </r>
  <r>
    <s v="SO0036"/>
    <d v="2020-02-17T00:00:00"/>
    <s v="PD0007"/>
    <n v="135"/>
    <n v="0.19"/>
    <n v="349920000"/>
    <s v="SO0036-PD0007"/>
    <s v="Stick Golf Bag"/>
    <s v="Golf"/>
    <s v="Stick Golf Bag"/>
    <n v="135"/>
    <s v="Online Sales Team"/>
    <m/>
    <x v="0"/>
  </r>
  <r>
    <s v="SO0037"/>
    <d v="2020-02-20T00:00:00"/>
    <s v="PD0010"/>
    <n v="110"/>
    <n v="0.21"/>
    <n v="28242500"/>
    <s v="SO0037-PD0010"/>
    <s v="Hiking Shoes"/>
    <s v="Hiking &amp; Camping"/>
    <s v="Hiking Shoes"/>
    <n v="110"/>
    <s v="Sales Region Bali - Nusa Tenggara Team"/>
    <m/>
    <x v="0"/>
  </r>
  <r>
    <s v="SO0037"/>
    <d v="2020-02-20T00:00:00"/>
    <s v="PD0018"/>
    <n v="74"/>
    <n v="0.05"/>
    <n v="37399600"/>
    <s v="SO0037-PD0018"/>
    <s v="Dumbell Set"/>
    <s v="Gym &amp; Fitness"/>
    <s v="Dumbell Set"/>
    <n v="74"/>
    <s v="Sales Region Bali - Nusa Tenggara Team"/>
    <m/>
    <x v="0"/>
  </r>
  <r>
    <s v="SO0037"/>
    <d v="2020-02-20T00:00:00"/>
    <s v="PD0001"/>
    <n v="120"/>
    <n v="0.2"/>
    <n v="23904000"/>
    <s v="SO0037-PD0001"/>
    <s v="1 Set Fishing Equipment"/>
    <s v="Fishing Equipment"/>
    <s v="1 Set Fishing Equipment"/>
    <n v="120"/>
    <s v="Sales Region Bali - Nusa Tenggara Team"/>
    <m/>
    <x v="0"/>
  </r>
  <r>
    <s v="SO0037"/>
    <d v="2020-02-20T00:00:00"/>
    <s v="PD0012"/>
    <n v="118"/>
    <n v="0.09"/>
    <n v="605515820"/>
    <s v="SO0037-PD0012"/>
    <s v="Road Bike"/>
    <s v="Bicycle"/>
    <s v="Road Bike"/>
    <n v="118"/>
    <s v="Sales Region Bali - Nusa Tenggara Team"/>
    <m/>
    <x v="0"/>
  </r>
  <r>
    <s v="SO0037"/>
    <d v="2020-02-20T00:00:00"/>
    <s v="PD0017"/>
    <n v="149"/>
    <n v="0.13"/>
    <n v="343519500"/>
    <s v="SO0037-PD0017"/>
    <s v="Bench Press"/>
    <s v="Gym &amp; Fitness"/>
    <s v="Bench Press"/>
    <n v="149"/>
    <s v="Sales Region Bali - Nusa Tenggara Team"/>
    <m/>
    <x v="0"/>
  </r>
  <r>
    <s v="SO0038"/>
    <d v="2020-02-21T00:00:00"/>
    <s v="PD0005"/>
    <n v="54"/>
    <n v="0.25"/>
    <n v="88897500"/>
    <s v="SO0038-PD0005"/>
    <s v="Stick Golf Wedge"/>
    <s v="Golf"/>
    <s v="Stick Golf Wedge"/>
    <n v="54"/>
    <s v="Sales Region Bali - Nusa Tenggara Team"/>
    <m/>
    <x v="0"/>
  </r>
  <r>
    <s v="SO0038"/>
    <d v="2020-02-21T00:00:00"/>
    <s v="PD0003"/>
    <n v="52"/>
    <n v="0.14000000000000001"/>
    <n v="41634320"/>
    <s v="SO0038-PD0003"/>
    <s v="Stick Billiard"/>
    <s v="Billiard"/>
    <s v="Stick Billiard"/>
    <n v="52"/>
    <s v="Sales Region Bali - Nusa Tenggara Team"/>
    <m/>
    <x v="0"/>
  </r>
  <r>
    <s v="SO0039"/>
    <d v="2020-02-22T00:00:00"/>
    <s v="PD0015"/>
    <n v="127"/>
    <n v="0.13"/>
    <n v="15015591"/>
    <s v="SO0039-PD0015"/>
    <s v="Abs Roller"/>
    <s v="Gym &amp; Fitness"/>
    <s v="Abs Roller"/>
    <n v="127"/>
    <s v="Online Sales Team"/>
    <m/>
    <x v="0"/>
  </r>
  <r>
    <s v="SO0039"/>
    <d v="2020-02-22T00:00:00"/>
    <s v="PD0007"/>
    <n v="139"/>
    <n v="0.16"/>
    <n v="373632000"/>
    <s v="SO0039-PD0007"/>
    <s v="Stick Golf Bag"/>
    <s v="Golf"/>
    <s v="Stick Golf Bag"/>
    <n v="139"/>
    <s v="Online Sales Team"/>
    <m/>
    <x v="0"/>
  </r>
  <r>
    <s v="SO0039"/>
    <d v="2020-02-22T00:00:00"/>
    <s v="PD0011"/>
    <n v="136"/>
    <n v="0.19"/>
    <n v="259867440.00000003"/>
    <s v="SO0039-PD0011"/>
    <s v="Mountain Bike"/>
    <s v="Bicycle"/>
    <s v="Mountain Bike"/>
    <n v="136"/>
    <s v="Online Sales Team"/>
    <m/>
    <x v="0"/>
  </r>
  <r>
    <s v="SO0039"/>
    <d v="2020-02-22T00:00:00"/>
    <s v="PD0012"/>
    <n v="91"/>
    <n v="0.09"/>
    <n v="466965590"/>
    <s v="SO0039-PD0012"/>
    <s v="Road Bike"/>
    <s v="Bicycle"/>
    <s v="Road Bike"/>
    <n v="91"/>
    <s v="Online Sales Team"/>
    <m/>
    <x v="0"/>
  </r>
  <r>
    <s v="SO0040"/>
    <d v="2020-02-24T00:00:00"/>
    <s v="PD0005"/>
    <n v="127"/>
    <n v="0.24"/>
    <n v="211861400"/>
    <s v="SO0040-PD0005"/>
    <s v="Stick Golf Wedge"/>
    <s v="Golf"/>
    <s v="Stick Golf Wedge"/>
    <n v="127"/>
    <s v="Sales Java Region Team"/>
    <m/>
    <x v="1"/>
  </r>
  <r>
    <s v="SO0040"/>
    <d v="2020-02-24T00:00:00"/>
    <s v="PD0013"/>
    <n v="32"/>
    <n v="0.11"/>
    <n v="13641920"/>
    <s v="SO0040-PD0013"/>
    <s v="1 Set Basketball"/>
    <s v="Basketball"/>
    <s v="1 Set Basketball"/>
    <n v="32"/>
    <s v="Sales Java Region Team"/>
    <m/>
    <x v="1"/>
  </r>
  <r>
    <s v="SO0040"/>
    <d v="2020-02-24T00:00:00"/>
    <s v="PD0019"/>
    <n v="62"/>
    <n v="0.22"/>
    <n v="123269640"/>
    <s v="SO0040-PD0019"/>
    <s v="Treadmill"/>
    <s v="Gym &amp; Fitness"/>
    <s v="Treadmill"/>
    <n v="62"/>
    <s v="Sales Java Region Team"/>
    <m/>
    <x v="1"/>
  </r>
  <r>
    <s v="SO0041"/>
    <d v="2020-02-25T00:00:00"/>
    <s v="PD0020"/>
    <n v="67"/>
    <n v="0.18"/>
    <n v="17635740"/>
    <s v="SO0041-PD0020"/>
    <s v="Heavy bag"/>
    <s v="Gym &amp; Fitness"/>
    <s v="Heavy bag"/>
    <n v="67"/>
    <s v="Sales Region Bali - Nusa Tenggara Team"/>
    <m/>
    <x v="0"/>
  </r>
  <r>
    <s v="SO0041"/>
    <d v="2020-02-25T00:00:00"/>
    <s v="PD0007"/>
    <n v="65"/>
    <n v="0.2"/>
    <n v="166400000"/>
    <s v="SO0041-PD0007"/>
    <s v="Stick Golf Bag"/>
    <s v="Golf"/>
    <s v="Stick Golf Bag"/>
    <n v="65"/>
    <s v="Sales Region Bali - Nusa Tenggara Team"/>
    <m/>
    <x v="0"/>
  </r>
  <r>
    <s v="SO0041"/>
    <d v="2020-02-25T00:00:00"/>
    <s v="PD0012"/>
    <n v="135"/>
    <n v="0.23"/>
    <n v="586174050"/>
    <s v="SO0041-PD0012"/>
    <s v="Road Bike"/>
    <s v="Bicycle"/>
    <s v="Road Bike"/>
    <n v="135"/>
    <s v="Sales Region Bali - Nusa Tenggara Team"/>
    <m/>
    <x v="0"/>
  </r>
  <r>
    <s v="SO0041"/>
    <d v="2020-02-25T00:00:00"/>
    <s v="PD0002"/>
    <n v="68"/>
    <n v="0.22"/>
    <n v="1060800"/>
    <s v="SO0041-PD0002"/>
    <s v="Fishing soft lure"/>
    <s v="Fishing Equipment"/>
    <s v="Fishing soft lure"/>
    <n v="68"/>
    <s v="Sales Region Bali - Nusa Tenggara Team"/>
    <m/>
    <x v="0"/>
  </r>
  <r>
    <s v="SO0042"/>
    <d v="2020-02-26T00:00:00"/>
    <s v="PD0009"/>
    <n v="146"/>
    <n v="0.24"/>
    <n v="14313840"/>
    <s v="SO0042-PD0009"/>
    <s v="Tracking Pole"/>
    <s v="Hiking &amp; Camping"/>
    <s v="Tracking Pole"/>
    <n v="146"/>
    <s v="Sales Region Sulawesi - Maluku Team"/>
    <m/>
    <x v="0"/>
  </r>
  <r>
    <s v="SO0042"/>
    <d v="2020-02-26T00:00:00"/>
    <s v="PD0019"/>
    <n v="107"/>
    <n v="0.21"/>
    <n v="215466970"/>
    <s v="SO0042-PD0019"/>
    <s v="Treadmill"/>
    <s v="Gym &amp; Fitness"/>
    <s v="Treadmill"/>
    <n v="107"/>
    <s v="Sales Region Sulawesi - Maluku Team"/>
    <m/>
    <x v="0"/>
  </r>
  <r>
    <s v="SO0042"/>
    <d v="2020-02-26T00:00:00"/>
    <s v="PD0017"/>
    <n v="126"/>
    <n v="0.16"/>
    <n v="280476000"/>
    <s v="SO0042-PD0017"/>
    <s v="Bench Press"/>
    <s v="Gym &amp; Fitness"/>
    <s v="Bench Press"/>
    <n v="126"/>
    <s v="Sales Region Sulawesi - Maluku Team"/>
    <m/>
    <x v="0"/>
  </r>
  <r>
    <s v="SO0043"/>
    <d v="2020-02-26T00:00:00"/>
    <s v="PD0002"/>
    <n v="121"/>
    <n v="0.05"/>
    <n v="2299000"/>
    <s v="SO0043-PD0002"/>
    <s v="Fishing soft lure"/>
    <s v="Fishing Equipment"/>
    <s v="Fishing soft lure"/>
    <n v="121"/>
    <s v="Online Sales Team"/>
    <m/>
    <x v="0"/>
  </r>
  <r>
    <s v="SO0043"/>
    <d v="2020-02-26T00:00:00"/>
    <s v="PD0013"/>
    <n v="31"/>
    <n v="0.25"/>
    <n v="11136750"/>
    <s v="SO0043-PD0013"/>
    <s v="1 Set Basketball"/>
    <s v="Basketball"/>
    <s v="1 Set Basketball"/>
    <n v="31"/>
    <s v="Online Sales Team"/>
    <m/>
    <x v="0"/>
  </r>
  <r>
    <s v="SO0043"/>
    <d v="2020-02-26T00:00:00"/>
    <s v="PD0005"/>
    <n v="62"/>
    <n v="0.19"/>
    <n v="110232900"/>
    <s v="SO0043-PD0005"/>
    <s v="Stick Golf Wedge"/>
    <s v="Golf"/>
    <s v="Stick Golf Wedge"/>
    <n v="62"/>
    <s v="Online Sales Team"/>
    <m/>
    <x v="0"/>
  </r>
  <r>
    <s v="SO0044"/>
    <d v="2020-02-26T00:00:00"/>
    <s v="PD0013"/>
    <n v="52"/>
    <n v="0.08"/>
    <n v="22915360"/>
    <s v="SO0044-PD0013"/>
    <s v="1 Set Basketball"/>
    <s v="Basketball"/>
    <s v="1 Set Basketball"/>
    <n v="52"/>
    <s v="Sales Region Bali - Nusa Tenggara Team"/>
    <m/>
    <x v="0"/>
  </r>
  <r>
    <s v="SO0044"/>
    <d v="2020-02-26T00:00:00"/>
    <s v="PD0018"/>
    <n v="59"/>
    <n v="0.23"/>
    <n v="24168760"/>
    <s v="SO0044-PD0018"/>
    <s v="Dumbell Set"/>
    <s v="Gym &amp; Fitness"/>
    <s v="Dumbell Set"/>
    <n v="59"/>
    <s v="Sales Region Bali - Nusa Tenggara Team"/>
    <m/>
    <x v="0"/>
  </r>
  <r>
    <s v="SO0044"/>
    <d v="2020-02-26T00:00:00"/>
    <s v="PD0016"/>
    <n v="38"/>
    <n v="0.25"/>
    <n v="7609500"/>
    <s v="SO0044-PD0016"/>
    <s v="Pull Up Bar"/>
    <s v="Gym &amp; Fitness"/>
    <s v="Pull Up Bar"/>
    <n v="38"/>
    <s v="Sales Region Bali - Nusa Tenggara Team"/>
    <m/>
    <x v="0"/>
  </r>
  <r>
    <s v="SO0044"/>
    <d v="2020-02-26T00:00:00"/>
    <s v="PD0009"/>
    <n v="68"/>
    <n v="0.05"/>
    <n v="8333400"/>
    <s v="SO0044-PD0009"/>
    <s v="Tracking Pole"/>
    <s v="Hiking &amp; Camping"/>
    <s v="Tracking Pole"/>
    <n v="68"/>
    <s v="Sales Region Bali - Nusa Tenggara Team"/>
    <m/>
    <x v="0"/>
  </r>
  <r>
    <s v="SO0044"/>
    <d v="2020-02-26T00:00:00"/>
    <s v="PD0012"/>
    <n v="117"/>
    <n v="0.18"/>
    <n v="541005660"/>
    <s v="SO0044-PD0012"/>
    <s v="Road Bike"/>
    <s v="Bicycle"/>
    <s v="Road Bike"/>
    <n v="117"/>
    <s v="Sales Region Bali - Nusa Tenggara Team"/>
    <m/>
    <x v="0"/>
  </r>
  <r>
    <s v="SO0044"/>
    <d v="2020-02-26T00:00:00"/>
    <s v="PD0017"/>
    <n v="45"/>
    <n v="0.19"/>
    <n v="96592500"/>
    <s v="SO0044-PD0017"/>
    <s v="Bench Press"/>
    <s v="Gym &amp; Fitness"/>
    <s v="Bench Press"/>
    <n v="45"/>
    <s v="Sales Region Bali - Nusa Tenggara Team"/>
    <m/>
    <x v="0"/>
  </r>
  <r>
    <s v="SO0045"/>
    <d v="2020-02-27T00:00:00"/>
    <s v="PD0018"/>
    <n v="124"/>
    <n v="0.2"/>
    <n v="52774400"/>
    <s v="SO0045-PD0018"/>
    <s v="Dumbell Set"/>
    <s v="Gym &amp; Fitness"/>
    <s v="Dumbell Set"/>
    <n v="124"/>
    <s v="Sales Sumatera -Kalimantan Region Team"/>
    <m/>
    <x v="0"/>
  </r>
  <r>
    <s v="SO0045"/>
    <d v="2020-02-27T00:00:00"/>
    <s v="PD0011"/>
    <n v="81"/>
    <n v="0.23"/>
    <n v="147130830"/>
    <s v="SO0045-PD0011"/>
    <s v="Mountain Bike"/>
    <s v="Bicycle"/>
    <s v="Mountain Bike"/>
    <n v="81"/>
    <s v="Sales Sumatera -Kalimantan Region Team"/>
    <m/>
    <x v="0"/>
  </r>
  <r>
    <s v="SO0046"/>
    <d v="2020-02-28T00:00:00"/>
    <s v="PD0009"/>
    <n v="28"/>
    <n v="0.21"/>
    <n v="2853480"/>
    <s v="SO0046-PD0009"/>
    <s v="Tracking Pole"/>
    <s v="Hiking &amp; Camping"/>
    <s v="Tracking Pole"/>
    <n v="28"/>
    <s v="Online Sales Team"/>
    <m/>
    <x v="0"/>
  </r>
  <r>
    <s v="SO0046"/>
    <d v="2020-02-28T00:00:00"/>
    <s v="PD0012"/>
    <n v="28"/>
    <n v="0.05"/>
    <n v="149997400"/>
    <s v="SO0046-PD0012"/>
    <s v="Road Bike"/>
    <s v="Bicycle"/>
    <s v="Road Bike"/>
    <n v="28"/>
    <s v="Online Sales Team"/>
    <m/>
    <x v="0"/>
  </r>
  <r>
    <s v="SO0046"/>
    <d v="2020-02-28T00:00:00"/>
    <s v="PD0015"/>
    <n v="30"/>
    <n v="0.16"/>
    <n v="3424680"/>
    <s v="SO0046-PD0015"/>
    <s v="Abs Roller"/>
    <s v="Gym &amp; Fitness"/>
    <s v="Abs Roller"/>
    <n v="30"/>
    <s v="Online Sales Team"/>
    <m/>
    <x v="0"/>
  </r>
  <r>
    <s v="SO0046"/>
    <d v="2020-02-28T00:00:00"/>
    <s v="PD0017"/>
    <n v="43"/>
    <n v="0.16"/>
    <n v="95718000"/>
    <s v="SO0046-PD0017"/>
    <s v="Bench Press"/>
    <s v="Gym &amp; Fitness"/>
    <s v="Bench Press"/>
    <n v="43"/>
    <s v="Online Sales Team"/>
    <m/>
    <x v="0"/>
  </r>
  <r>
    <s v="SO0046"/>
    <d v="2020-02-28T00:00:00"/>
    <s v="PD0003"/>
    <n v="80"/>
    <n v="0.2"/>
    <n v="59584000"/>
    <s v="SO0046-PD0003"/>
    <s v="Stick Billiard"/>
    <s v="Billiard"/>
    <s v="Stick Billiard"/>
    <n v="80"/>
    <s v="Online Sales Team"/>
    <m/>
    <x v="0"/>
  </r>
  <r>
    <s v="SO0047"/>
    <d v="2020-02-28T00:00:00"/>
    <s v="PD0012"/>
    <n v="111"/>
    <n v="0.16"/>
    <n v="525780360"/>
    <s v="SO0047-PD0012"/>
    <s v="Road Bike"/>
    <s v="Bicycle"/>
    <s v="Road Bike"/>
    <n v="111"/>
    <s v="Sales Region Bali - Nusa Tenggara Team"/>
    <m/>
    <x v="1"/>
  </r>
  <r>
    <s v="SO0047"/>
    <d v="2020-02-28T00:00:00"/>
    <s v="PD0011"/>
    <n v="145"/>
    <n v="0.1"/>
    <n v="307849500"/>
    <s v="SO0047-PD0011"/>
    <s v="Mountain Bike"/>
    <s v="Bicycle"/>
    <s v="Mountain Bike"/>
    <n v="145"/>
    <s v="Sales Region Bali - Nusa Tenggara Team"/>
    <m/>
    <x v="1"/>
  </r>
  <r>
    <s v="SO0047"/>
    <d v="2020-02-28T00:00:00"/>
    <s v="PD0019"/>
    <n v="150"/>
    <n v="0.18"/>
    <n v="313527000"/>
    <s v="SO0047-PD0019"/>
    <s v="Treadmill"/>
    <s v="Gym &amp; Fitness"/>
    <s v="Treadmill"/>
    <n v="150"/>
    <s v="Sales Region Bali - Nusa Tenggara Team"/>
    <m/>
    <x v="1"/>
  </r>
  <r>
    <s v="SO0048"/>
    <d v="2020-02-28T00:00:00"/>
    <s v="PD0015"/>
    <n v="126"/>
    <n v="0.05"/>
    <n v="16267230"/>
    <s v="SO0048-PD0015"/>
    <s v="Abs Roller"/>
    <s v="Gym &amp; Fitness"/>
    <s v="Abs Roller"/>
    <n v="126"/>
    <s v="Sales Region Sulawesi - Maluku Team"/>
    <m/>
    <x v="0"/>
  </r>
  <r>
    <s v="SO0048"/>
    <d v="2020-02-28T00:00:00"/>
    <s v="PD0011"/>
    <n v="92"/>
    <n v="0.09"/>
    <n v="197495480"/>
    <s v="SO0048-PD0011"/>
    <s v="Mountain Bike"/>
    <s v="Bicycle"/>
    <s v="Mountain Bike"/>
    <n v="92"/>
    <s v="Sales Region Sulawesi - Maluku Team"/>
    <m/>
    <x v="0"/>
  </r>
  <r>
    <s v="SO0048"/>
    <d v="2020-02-28T00:00:00"/>
    <s v="PD0008"/>
    <n v="98"/>
    <n v="0.08"/>
    <n v="13433840"/>
    <s v="SO0048-PD0008"/>
    <s v="Sunglasses"/>
    <s v="Outdoors Sport"/>
    <s v="Sunglasses"/>
    <n v="98"/>
    <s v="Sales Region Sulawesi - Maluku Team"/>
    <m/>
    <x v="0"/>
  </r>
  <r>
    <s v="SO0048"/>
    <d v="2020-02-28T00:00:00"/>
    <s v="PD0018"/>
    <n v="28"/>
    <n v="0.08"/>
    <n v="13704320"/>
    <s v="SO0048-PD0018"/>
    <s v="Dumbell Set"/>
    <s v="Gym &amp; Fitness"/>
    <s v="Dumbell Set"/>
    <n v="28"/>
    <s v="Sales Region Sulawesi - Maluku Team"/>
    <m/>
    <x v="0"/>
  </r>
  <r>
    <s v="SO0049"/>
    <d v="2020-02-28T00:00:00"/>
    <s v="PD0015"/>
    <n v="112"/>
    <n v="0.15"/>
    <n v="12937680"/>
    <s v="SO0049-PD0015"/>
    <s v="Abs Roller"/>
    <s v="Gym &amp; Fitness"/>
    <s v="Abs Roller"/>
    <n v="112"/>
    <s v="Sales Sumatera -Kalimantan Region Team"/>
    <m/>
    <x v="0"/>
  </r>
  <r>
    <s v="SO0049"/>
    <d v="2020-02-28T00:00:00"/>
    <s v="PD0014"/>
    <n v="104"/>
    <n v="0.13"/>
    <n v="24158160"/>
    <s v="SO0049-PD0014"/>
    <s v="1 Set Futsalball"/>
    <s v="Futsal"/>
    <s v="1 Set Futsalball"/>
    <n v="104"/>
    <s v="Sales Sumatera -Kalimantan Region Team"/>
    <m/>
    <x v="0"/>
  </r>
  <r>
    <s v="SO0050"/>
    <d v="2020-02-29T00:00:00"/>
    <s v="PD0009"/>
    <n v="85"/>
    <n v="7.0000000000000007E-2"/>
    <n v="10197450"/>
    <s v="SO0050-PD0009"/>
    <s v="Tracking Pole"/>
    <s v="Hiking &amp; Camping"/>
    <s v="Tracking Pole"/>
    <n v="85"/>
    <s v="Online Sales Team"/>
    <m/>
    <x v="0"/>
  </r>
  <r>
    <s v="SO0050"/>
    <d v="2020-02-29T00:00:00"/>
    <s v="PD0006"/>
    <n v="133"/>
    <n v="0.14000000000000001"/>
    <n v="23905420"/>
    <s v="SO0050-PD0006"/>
    <s v="1 set Golf Ball"/>
    <s v="Golf"/>
    <s v="1 set Golf Ball"/>
    <n v="133"/>
    <s v="Online Sales Team"/>
    <m/>
    <x v="0"/>
  </r>
  <r>
    <s v="SO0050"/>
    <d v="2020-02-29T00:00:00"/>
    <s v="PD0003"/>
    <n v="96"/>
    <n v="0.16"/>
    <n v="75075840"/>
    <s v="SO0050-PD0003"/>
    <s v="Stick Billiard"/>
    <s v="Billiard"/>
    <s v="Stick Billiard"/>
    <n v="96"/>
    <s v="Online Sales Team"/>
    <m/>
    <x v="0"/>
  </r>
  <r>
    <s v="SO0050"/>
    <d v="2020-02-29T00:00:00"/>
    <s v="PD0016"/>
    <n v="100"/>
    <n v="0.25"/>
    <n v="20025000"/>
    <s v="SO0050-PD0016"/>
    <s v="Pull Up Bar"/>
    <s v="Gym &amp; Fitness"/>
    <s v="Pull Up Bar"/>
    <n v="100"/>
    <s v="Online Sales Team"/>
    <m/>
    <x v="0"/>
  </r>
  <r>
    <s v="SO0051"/>
    <d v="2020-02-29T00:00:00"/>
    <s v="PD0016"/>
    <n v="77"/>
    <n v="0.09"/>
    <n v="18708690"/>
    <s v="SO0051-PD0016"/>
    <s v="Pull Up Bar"/>
    <s v="Gym &amp; Fitness"/>
    <s v="Pull Up Bar"/>
    <n v="77"/>
    <s v="Online Sales Team"/>
    <m/>
    <x v="0"/>
  </r>
  <r>
    <s v="SO0051"/>
    <d v="2020-02-29T00:00:00"/>
    <s v="PD0010"/>
    <n v="124"/>
    <n v="0.22"/>
    <n v="31434000"/>
    <s v="SO0051-PD0010"/>
    <s v="Hiking Shoes"/>
    <s v="Hiking &amp; Camping"/>
    <s v="Hiking Shoes"/>
    <n v="124"/>
    <s v="Online Sales Team"/>
    <m/>
    <x v="0"/>
  </r>
  <r>
    <s v="SO0051"/>
    <d v="2020-02-29T00:00:00"/>
    <s v="PD0003"/>
    <n v="34"/>
    <n v="0.18"/>
    <n v="25956280.000000004"/>
    <s v="SO0051-PD0003"/>
    <s v="Stick Billiard"/>
    <s v="Billiard"/>
    <s v="Stick Billiard"/>
    <n v="34"/>
    <s v="Online Sales Team"/>
    <m/>
    <x v="0"/>
  </r>
  <r>
    <s v="SO0052"/>
    <d v="2020-03-02T00:00:00"/>
    <s v="PD0006"/>
    <n v="81"/>
    <n v="0.15"/>
    <n v="14389650"/>
    <s v="SO0052-PD0006"/>
    <s v="1 set Golf Ball"/>
    <s v="Golf"/>
    <s v="1 set Golf Ball"/>
    <n v="81"/>
    <s v="Online Sales Team"/>
    <m/>
    <x v="0"/>
  </r>
  <r>
    <s v="SO0052"/>
    <d v="2020-03-02T00:00:00"/>
    <s v="PD0005"/>
    <n v="116"/>
    <n v="0.1"/>
    <n v="229158000"/>
    <s v="SO0052-PD0005"/>
    <s v="Stick Golf Wedge"/>
    <s v="Golf"/>
    <s v="Stick Golf Wedge"/>
    <n v="116"/>
    <s v="Online Sales Team"/>
    <m/>
    <x v="0"/>
  </r>
  <r>
    <s v="SO0053"/>
    <d v="2020-03-04T00:00:00"/>
    <s v="PD0001"/>
    <n v="137"/>
    <n v="0.2"/>
    <n v="27290400"/>
    <s v="SO0053-PD0001"/>
    <s v="1 Set Fishing Equipment"/>
    <s v="Fishing Equipment"/>
    <s v="1 Set Fishing Equipment"/>
    <n v="137"/>
    <s v="Sales Sumatera -Kalimantan Region Team"/>
    <m/>
    <x v="0"/>
  </r>
  <r>
    <s v="SO0053"/>
    <d v="2020-03-04T00:00:00"/>
    <s v="PD0015"/>
    <n v="55"/>
    <n v="0.24"/>
    <n v="5680620"/>
    <s v="SO0053-PD0015"/>
    <s v="Abs Roller"/>
    <s v="Gym &amp; Fitness"/>
    <s v="Abs Roller"/>
    <n v="55"/>
    <s v="Sales Sumatera -Kalimantan Region Team"/>
    <m/>
    <x v="0"/>
  </r>
  <r>
    <s v="SO0053"/>
    <d v="2020-03-04T00:00:00"/>
    <s v="PD0012"/>
    <n v="85"/>
    <n v="0.1"/>
    <n v="431383500"/>
    <s v="SO0053-PD0012"/>
    <s v="Road Bike"/>
    <s v="Bicycle"/>
    <s v="Road Bike"/>
    <n v="85"/>
    <s v="Sales Sumatera -Kalimantan Region Team"/>
    <m/>
    <x v="0"/>
  </r>
  <r>
    <s v="SO0054"/>
    <d v="2020-03-06T00:00:00"/>
    <s v="PD0007"/>
    <n v="83"/>
    <n v="0.09"/>
    <n v="241696000"/>
    <s v="SO0054-PD0007"/>
    <s v="Stick Golf Bag"/>
    <s v="Golf"/>
    <s v="Stick Golf Bag"/>
    <n v="83"/>
    <s v="Online Sales Team"/>
    <m/>
    <x v="0"/>
  </r>
  <r>
    <s v="SO0056"/>
    <d v="2020-03-08T00:00:00"/>
    <s v="PD0011"/>
    <n v="94"/>
    <n v="0.14000000000000001"/>
    <n v="190701560"/>
    <s v="SO0056-PD0011"/>
    <s v="Mountain Bike"/>
    <s v="Bicycle"/>
    <s v="Mountain Bike"/>
    <n v="94"/>
    <s v="Sales Region Sulawesi - Maluku Team"/>
    <m/>
    <x v="0"/>
  </r>
  <r>
    <s v="SO0056"/>
    <d v="2020-03-08T00:00:00"/>
    <s v="PD0017"/>
    <n v="33"/>
    <n v="0.18"/>
    <n v="71709000"/>
    <s v="SO0056-PD0017"/>
    <s v="Bench Press"/>
    <s v="Gym &amp; Fitness"/>
    <s v="Bench Press"/>
    <n v="33"/>
    <s v="Sales Region Sulawesi - Maluku Team"/>
    <m/>
    <x v="0"/>
  </r>
  <r>
    <s v="SO0056"/>
    <d v="2020-03-08T00:00:00"/>
    <s v="PD0007"/>
    <n v="31"/>
    <n v="0.1"/>
    <n v="89280000"/>
    <s v="SO0056-PD0007"/>
    <s v="Stick Golf Bag"/>
    <s v="Golf"/>
    <s v="Stick Golf Bag"/>
    <n v="31"/>
    <s v="Sales Region Sulawesi - Maluku Team"/>
    <m/>
    <x v="0"/>
  </r>
  <r>
    <s v="SO0056"/>
    <d v="2020-03-08T00:00:00"/>
    <s v="PD0003"/>
    <n v="39"/>
    <n v="0.15"/>
    <n v="30862650"/>
    <s v="SO0056-PD0003"/>
    <s v="Stick Billiard"/>
    <s v="Billiard"/>
    <s v="Stick Billiard"/>
    <n v="39"/>
    <s v="Sales Region Sulawesi - Maluku Team"/>
    <m/>
    <x v="0"/>
  </r>
  <r>
    <s v="SO0057"/>
    <d v="2020-03-09T00:00:00"/>
    <s v="PD0003"/>
    <n v="80"/>
    <n v="0.17"/>
    <n v="61818400"/>
    <s v="SO0057-PD0003"/>
    <s v="Stick Billiard"/>
    <s v="Billiard"/>
    <s v="Stick Billiard"/>
    <n v="80"/>
    <s v="Online Sales Team"/>
    <m/>
    <x v="0"/>
  </r>
  <r>
    <s v="SO0058"/>
    <d v="2020-03-10T00:00:00"/>
    <s v="PD0006"/>
    <n v="62"/>
    <n v="0.15"/>
    <n v="11014300"/>
    <s v="SO0058-PD0006"/>
    <s v="1 set Golf Ball"/>
    <s v="Golf"/>
    <s v="1 set Golf Ball"/>
    <n v="62"/>
    <s v="Sales Region Sulawesi - Maluku Team"/>
    <m/>
    <x v="0"/>
  </r>
  <r>
    <s v="SO0058"/>
    <d v="2020-03-10T00:00:00"/>
    <s v="PD0017"/>
    <n v="139"/>
    <n v="0.12"/>
    <n v="324148000"/>
    <s v="SO0058-PD0017"/>
    <s v="Bench Press"/>
    <s v="Gym &amp; Fitness"/>
    <s v="Bench Press"/>
    <n v="139"/>
    <s v="Sales Region Sulawesi - Maluku Team"/>
    <m/>
    <x v="0"/>
  </r>
  <r>
    <s v="SO0058"/>
    <d v="2020-03-10T00:00:00"/>
    <s v="PD0005"/>
    <n v="149"/>
    <n v="0.05"/>
    <n v="310702250"/>
    <s v="SO0058-PD0005"/>
    <s v="Stick Golf Wedge"/>
    <s v="Golf"/>
    <s v="Stick Golf Wedge"/>
    <n v="149"/>
    <s v="Sales Region Sulawesi - Maluku Team"/>
    <m/>
    <x v="0"/>
  </r>
  <r>
    <s v="SO0058"/>
    <d v="2020-03-10T00:00:00"/>
    <s v="PD0019"/>
    <n v="49"/>
    <n v="0.11"/>
    <n v="111161890"/>
    <s v="SO0058-PD0019"/>
    <s v="Treadmill"/>
    <s v="Gym &amp; Fitness"/>
    <s v="Treadmill"/>
    <n v="49"/>
    <s v="Sales Region Sulawesi - Maluku Team"/>
    <m/>
    <x v="0"/>
  </r>
  <r>
    <s v="SO0059"/>
    <d v="2020-03-10T00:00:00"/>
    <s v="PD0020"/>
    <n v="133"/>
    <n v="0.18"/>
    <n v="35008260"/>
    <s v="SO0059-PD0020"/>
    <s v="Heavy bag"/>
    <s v="Gym &amp; Fitness"/>
    <s v="Heavy bag"/>
    <n v="133"/>
    <s v="Sales Sumatera -Kalimantan Region Team"/>
    <m/>
    <x v="0"/>
  </r>
  <r>
    <s v="SO0059"/>
    <d v="2020-03-10T00:00:00"/>
    <s v="PD0017"/>
    <n v="138"/>
    <n v="0.24"/>
    <n v="277932000"/>
    <s v="SO0059-PD0017"/>
    <s v="Bench Press"/>
    <s v="Gym &amp; Fitness"/>
    <s v="Bench Press"/>
    <n v="138"/>
    <s v="Sales Sumatera -Kalimantan Region Team"/>
    <m/>
    <x v="0"/>
  </r>
  <r>
    <s v="SO0060"/>
    <d v="2020-03-13T00:00:00"/>
    <s v="PD0011"/>
    <n v="134"/>
    <n v="0.05"/>
    <n v="300300700"/>
    <s v="SO0060-PD0011"/>
    <s v="Mountain Bike"/>
    <s v="Bicycle"/>
    <s v="Mountain Bike"/>
    <n v="134"/>
    <s v="Sales Sumatera -Kalimantan Region Team"/>
    <m/>
    <x v="0"/>
  </r>
  <r>
    <s v="SO0060"/>
    <d v="2020-03-13T00:00:00"/>
    <s v="PD0013"/>
    <n v="84"/>
    <n v="0.23"/>
    <n v="30981720"/>
    <s v="SO0060-PD0013"/>
    <s v="1 Set Basketball"/>
    <s v="Basketball"/>
    <s v="1 Set Basketball"/>
    <n v="84"/>
    <s v="Sales Sumatera -Kalimantan Region Team"/>
    <m/>
    <x v="0"/>
  </r>
  <r>
    <s v="SO0061"/>
    <d v="2020-03-13T00:00:00"/>
    <s v="PD0003"/>
    <n v="61"/>
    <n v="0.2"/>
    <n v="45432800"/>
    <s v="SO0061-PD0003"/>
    <s v="Stick Billiard"/>
    <s v="Billiard"/>
    <s v="Stick Billiard"/>
    <n v="61"/>
    <s v="Sales Region Bali - Nusa Tenggara Team"/>
    <m/>
    <x v="0"/>
  </r>
  <r>
    <s v="SO0061"/>
    <d v="2020-03-13T00:00:00"/>
    <s v="PD0018"/>
    <n v="75"/>
    <n v="0.21"/>
    <n v="31521000"/>
    <s v="SO0061-PD0018"/>
    <s v="Dumbell Set"/>
    <s v="Gym &amp; Fitness"/>
    <s v="Dumbell Set"/>
    <n v="75"/>
    <s v="Sales Region Bali - Nusa Tenggara Team"/>
    <m/>
    <x v="0"/>
  </r>
  <r>
    <s v="SO0061"/>
    <d v="2020-03-13T00:00:00"/>
    <s v="PD0019"/>
    <n v="140"/>
    <n v="0.1"/>
    <n v="321174000"/>
    <s v="SO0061-PD0019"/>
    <s v="Treadmill"/>
    <s v="Gym &amp; Fitness"/>
    <s v="Treadmill"/>
    <n v="140"/>
    <s v="Sales Region Bali - Nusa Tenggara Team"/>
    <m/>
    <x v="0"/>
  </r>
  <r>
    <s v="SO0062"/>
    <d v="2020-03-14T00:00:00"/>
    <s v="PD0015"/>
    <n v="118"/>
    <n v="0.17"/>
    <n v="13310046"/>
    <s v="SO0062-PD0015"/>
    <s v="Abs Roller"/>
    <s v="Gym &amp; Fitness"/>
    <s v="Abs Roller"/>
    <n v="118"/>
    <s v="Sales Region Sulawesi - Maluku Team"/>
    <m/>
    <x v="0"/>
  </r>
  <r>
    <s v="SO0062"/>
    <d v="2020-03-14T00:00:00"/>
    <s v="PD0017"/>
    <n v="53"/>
    <n v="0.1"/>
    <n v="126405000"/>
    <s v="SO0062-PD0017"/>
    <s v="Bench Press"/>
    <s v="Gym &amp; Fitness"/>
    <s v="Bench Press"/>
    <n v="53"/>
    <s v="Sales Region Sulawesi - Maluku Team"/>
    <m/>
    <x v="0"/>
  </r>
  <r>
    <s v="SO0062"/>
    <d v="2020-03-14T00:00:00"/>
    <s v="PD0014"/>
    <n v="28"/>
    <n v="0.05"/>
    <n v="7102200"/>
    <s v="SO0062-PD0014"/>
    <s v="1 Set Futsalball"/>
    <s v="Futsal"/>
    <s v="1 Set Futsalball"/>
    <n v="28"/>
    <s v="Sales Region Sulawesi - Maluku Team"/>
    <m/>
    <x v="0"/>
  </r>
  <r>
    <s v="SO0062"/>
    <d v="2020-03-14T00:00:00"/>
    <s v="PD0013"/>
    <n v="27"/>
    <n v="0.19"/>
    <n v="10475730"/>
    <s v="SO0062-PD0013"/>
    <s v="1 Set Basketball"/>
    <s v="Basketball"/>
    <s v="1 Set Basketball"/>
    <n v="27"/>
    <s v="Sales Region Sulawesi - Maluku Team"/>
    <m/>
    <x v="0"/>
  </r>
  <r>
    <s v="SO0064"/>
    <d v="2020-03-16T00:00:00"/>
    <s v="PD0012"/>
    <n v="47"/>
    <n v="0.2"/>
    <n v="212026400"/>
    <s v="SO0064-PD0012"/>
    <s v="Road Bike"/>
    <s v="Bicycle"/>
    <s v="Road Bike"/>
    <n v="47"/>
    <s v="Online Sales Team"/>
    <m/>
    <x v="0"/>
  </r>
  <r>
    <s v="SO0064"/>
    <d v="2020-03-16T00:00:00"/>
    <s v="PD0009"/>
    <n v="136"/>
    <n v="0.08"/>
    <n v="16140480"/>
    <s v="SO0064-PD0009"/>
    <s v="Tracking Pole"/>
    <s v="Hiking &amp; Camping"/>
    <s v="Tracking Pole"/>
    <n v="136"/>
    <s v="Online Sales Team"/>
    <m/>
    <x v="0"/>
  </r>
  <r>
    <s v="SO0064"/>
    <d v="2020-03-16T00:00:00"/>
    <s v="PD0011"/>
    <n v="90"/>
    <n v="0.12"/>
    <n v="186832800"/>
    <s v="SO0064-PD0011"/>
    <s v="Mountain Bike"/>
    <s v="Bicycle"/>
    <s v="Mountain Bike"/>
    <n v="90"/>
    <s v="Online Sales Team"/>
    <m/>
    <x v="0"/>
  </r>
  <r>
    <s v="SO0064"/>
    <d v="2020-03-16T00:00:00"/>
    <s v="PD0017"/>
    <n v="142"/>
    <n v="0.13"/>
    <n v="327381000"/>
    <s v="SO0064-PD0017"/>
    <s v="Bench Press"/>
    <s v="Gym &amp; Fitness"/>
    <s v="Bench Press"/>
    <n v="142"/>
    <s v="Online Sales Team"/>
    <m/>
    <x v="0"/>
  </r>
  <r>
    <s v="SO0064"/>
    <d v="2020-03-16T00:00:00"/>
    <s v="PD0001"/>
    <n v="34"/>
    <n v="0.1"/>
    <n v="7619400"/>
    <s v="SO0064-PD0001"/>
    <s v="1 Set Fishing Equipment"/>
    <s v="Fishing Equipment"/>
    <s v="1 Set Fishing Equipment"/>
    <n v="34"/>
    <s v="Online Sales Team"/>
    <m/>
    <x v="0"/>
  </r>
  <r>
    <s v="SO0065"/>
    <d v="2020-03-17T00:00:00"/>
    <s v="PD0012"/>
    <n v="132"/>
    <n v="0.2"/>
    <n v="595478400"/>
    <s v="SO0065-PD0012"/>
    <s v="Road Bike"/>
    <s v="Bicycle"/>
    <s v="Road Bike"/>
    <n v="132"/>
    <s v="Sales Region Sulawesi - Maluku Team"/>
    <m/>
    <x v="0"/>
  </r>
  <r>
    <s v="SO0065"/>
    <d v="2020-03-17T00:00:00"/>
    <s v="PD0019"/>
    <n v="134"/>
    <n v="0.19"/>
    <n v="276668460"/>
    <s v="SO0065-PD0019"/>
    <s v="Treadmill"/>
    <s v="Gym &amp; Fitness"/>
    <s v="Treadmill"/>
    <n v="134"/>
    <s v="Sales Region Sulawesi - Maluku Team"/>
    <m/>
    <x v="0"/>
  </r>
  <r>
    <s v="SO0065"/>
    <d v="2020-03-17T00:00:00"/>
    <s v="PD0013"/>
    <n v="109"/>
    <n v="0.09"/>
    <n v="47512010"/>
    <s v="SO0065-PD0013"/>
    <s v="1 Set Basketball"/>
    <s v="Basketball"/>
    <s v="1 Set Basketball"/>
    <n v="109"/>
    <s v="Sales Region Sulawesi - Maluku Team"/>
    <m/>
    <x v="0"/>
  </r>
  <r>
    <s v="SO0066"/>
    <d v="2020-03-19T00:00:00"/>
    <s v="PD0014"/>
    <n v="125"/>
    <n v="0.08"/>
    <n v="30705000"/>
    <s v="SO0066-PD0014"/>
    <s v="1 Set Futsalball"/>
    <s v="Futsal"/>
    <s v="1 Set Futsalball"/>
    <n v="125"/>
    <s v="Sales Sumatera -Kalimantan Region Team"/>
    <m/>
    <x v="0"/>
  </r>
  <r>
    <s v="SO0066"/>
    <d v="2020-03-19T00:00:00"/>
    <s v="PD0012"/>
    <n v="29"/>
    <n v="0.08"/>
    <n v="150448520"/>
    <s v="SO0066-PD0012"/>
    <s v="Road Bike"/>
    <s v="Bicycle"/>
    <s v="Road Bike"/>
    <n v="29"/>
    <s v="Sales Sumatera -Kalimantan Region Team"/>
    <m/>
    <x v="0"/>
  </r>
  <r>
    <s v="SO0067"/>
    <d v="2020-03-20T00:00:00"/>
    <s v="PD0012"/>
    <n v="35"/>
    <n v="0.11"/>
    <n v="175654850"/>
    <s v="SO0067-PD0012"/>
    <s v="Road Bike"/>
    <s v="Bicycle"/>
    <s v="Road Bike"/>
    <n v="35"/>
    <s v="Sales Region Sulawesi - Maluku Team"/>
    <m/>
    <x v="0"/>
  </r>
  <r>
    <s v="SO0067"/>
    <d v="2020-03-20T00:00:00"/>
    <s v="PD0015"/>
    <n v="106"/>
    <n v="0.13"/>
    <n v="12532698"/>
    <s v="SO0067-PD0015"/>
    <s v="Abs Roller"/>
    <s v="Gym &amp; Fitness"/>
    <s v="Abs Roller"/>
    <n v="106"/>
    <s v="Sales Region Sulawesi - Maluku Team"/>
    <m/>
    <x v="0"/>
  </r>
  <r>
    <s v="SO0067"/>
    <d v="2020-03-20T00:00:00"/>
    <s v="PD0007"/>
    <n v="37"/>
    <n v="0.06"/>
    <n v="111296000"/>
    <s v="SO0067-PD0007"/>
    <s v="Stick Golf Bag"/>
    <s v="Golf"/>
    <s v="Stick Golf Bag"/>
    <n v="37"/>
    <s v="Sales Region Sulawesi - Maluku Team"/>
    <m/>
    <x v="0"/>
  </r>
  <r>
    <s v="SO0068"/>
    <d v="2020-03-20T00:00:00"/>
    <s v="PD0014"/>
    <n v="72"/>
    <n v="0.12"/>
    <n v="16917120"/>
    <s v="SO0068-PD0014"/>
    <s v="1 Set Futsalball"/>
    <s v="Futsal"/>
    <s v="1 Set Futsalball"/>
    <n v="72"/>
    <s v="Sales Sumatera -Kalimantan Region Team"/>
    <m/>
    <x v="0"/>
  </r>
  <r>
    <s v="SO0068"/>
    <d v="2020-03-20T00:00:00"/>
    <s v="PD0015"/>
    <n v="62"/>
    <n v="0.17"/>
    <n v="6993414"/>
    <s v="SO0068-PD0015"/>
    <s v="Abs Roller"/>
    <s v="Gym &amp; Fitness"/>
    <s v="Abs Roller"/>
    <n v="62"/>
    <s v="Sales Sumatera -Kalimantan Region Team"/>
    <m/>
    <x v="0"/>
  </r>
  <r>
    <s v="SO0069"/>
    <d v="2020-03-21T00:00:00"/>
    <s v="PD0018"/>
    <n v="132"/>
    <n v="0.09"/>
    <n v="63903840"/>
    <s v="SO0069-PD0018"/>
    <s v="Dumbell Set"/>
    <s v="Gym &amp; Fitness"/>
    <s v="Dumbell Set"/>
    <n v="132"/>
    <s v="Sales Region Bali - Nusa Tenggara Team"/>
    <m/>
    <x v="0"/>
  </r>
  <r>
    <s v="SO0069"/>
    <d v="2020-03-21T00:00:00"/>
    <s v="PD0017"/>
    <n v="120"/>
    <n v="0.12"/>
    <n v="279840000"/>
    <s v="SO0069-PD0017"/>
    <s v="Bench Press"/>
    <s v="Gym &amp; Fitness"/>
    <s v="Bench Press"/>
    <n v="120"/>
    <s v="Sales Region Bali - Nusa Tenggara Team"/>
    <m/>
    <x v="0"/>
  </r>
  <r>
    <s v="SO0069"/>
    <d v="2020-03-21T00:00:00"/>
    <s v="PD0001"/>
    <n v="133"/>
    <n v="0.11"/>
    <n v="29474130"/>
    <s v="SO0069-PD0001"/>
    <s v="1 Set Fishing Equipment"/>
    <s v="Fishing Equipment"/>
    <s v="1 Set Fishing Equipment"/>
    <n v="133"/>
    <s v="Sales Region Bali - Nusa Tenggara Team"/>
    <m/>
    <x v="0"/>
  </r>
  <r>
    <s v="SO0070"/>
    <d v="2020-03-22T00:00:00"/>
    <s v="PD0015"/>
    <n v="99"/>
    <n v="0.19"/>
    <n v="10897821"/>
    <s v="SO0070-PD0015"/>
    <s v="Abs Roller"/>
    <s v="Gym &amp; Fitness"/>
    <s v="Abs Roller"/>
    <n v="99"/>
    <s v="Online Sales Team"/>
    <m/>
    <x v="0"/>
  </r>
  <r>
    <s v="SO0070"/>
    <d v="2020-03-22T00:00:00"/>
    <s v="PD0016"/>
    <n v="110"/>
    <n v="0.25"/>
    <n v="22027500"/>
    <s v="SO0070-PD0016"/>
    <s v="Pull Up Bar"/>
    <s v="Gym &amp; Fitness"/>
    <s v="Pull Up Bar"/>
    <n v="110"/>
    <s v="Online Sales Team"/>
    <m/>
    <x v="0"/>
  </r>
  <r>
    <s v="SO0070"/>
    <d v="2020-03-22T00:00:00"/>
    <s v="PD0005"/>
    <n v="102"/>
    <n v="0.18"/>
    <n v="183589800"/>
    <s v="SO0070-PD0005"/>
    <s v="Stick Golf Wedge"/>
    <s v="Golf"/>
    <s v="Stick Golf Wedge"/>
    <n v="102"/>
    <s v="Online Sales Team"/>
    <m/>
    <x v="0"/>
  </r>
  <r>
    <s v="SO0070"/>
    <d v="2020-03-22T00:00:00"/>
    <s v="PD0012"/>
    <n v="70"/>
    <n v="0.13"/>
    <n v="343415100"/>
    <s v="SO0070-PD0012"/>
    <s v="Road Bike"/>
    <s v="Bicycle"/>
    <s v="Road Bike"/>
    <n v="70"/>
    <s v="Online Sales Team"/>
    <m/>
    <x v="0"/>
  </r>
  <r>
    <s v="SO0071"/>
    <d v="2020-03-24T00:00:00"/>
    <s v="PD0020"/>
    <n v="109"/>
    <n v="0.2"/>
    <n v="27991200"/>
    <s v="SO0071-PD0020"/>
    <s v="Heavy bag"/>
    <s v="Gym &amp; Fitness"/>
    <s v="Heavy bag"/>
    <n v="109"/>
    <s v="Sales Sumatera -Kalimantan Region Team"/>
    <m/>
    <x v="1"/>
  </r>
  <r>
    <s v="SO0071"/>
    <d v="2020-03-24T00:00:00"/>
    <s v="PD0011"/>
    <n v="111"/>
    <n v="0.16"/>
    <n v="219953160"/>
    <s v="SO0071-PD0011"/>
    <s v="Mountain Bike"/>
    <s v="Bicycle"/>
    <s v="Mountain Bike"/>
    <n v="111"/>
    <s v="Sales Sumatera -Kalimantan Region Team"/>
    <m/>
    <x v="1"/>
  </r>
  <r>
    <s v="SO0072"/>
    <d v="2020-03-25T00:00:00"/>
    <s v="PD0005"/>
    <n v="82"/>
    <n v="0.17"/>
    <n v="149391700"/>
    <s v="SO0072-PD0005"/>
    <s v="Stick Golf Wedge"/>
    <s v="Golf"/>
    <s v="Stick Golf Wedge"/>
    <n v="82"/>
    <s v="Sales Java Region Team"/>
    <m/>
    <x v="0"/>
  </r>
  <r>
    <s v="SO0072"/>
    <d v="2020-03-25T00:00:00"/>
    <s v="PD0018"/>
    <n v="144"/>
    <n v="0.08"/>
    <n v="70479360"/>
    <s v="SO0072-PD0018"/>
    <s v="Dumbell Set"/>
    <s v="Gym &amp; Fitness"/>
    <s v="Dumbell Set"/>
    <n v="144"/>
    <s v="Sales Java Region Team"/>
    <m/>
    <x v="0"/>
  </r>
  <r>
    <s v="SO0072"/>
    <d v="2020-03-25T00:00:00"/>
    <s v="PD0007"/>
    <n v="73"/>
    <n v="0.16"/>
    <n v="196224000"/>
    <s v="SO0072-PD0007"/>
    <s v="Stick Golf Bag"/>
    <s v="Golf"/>
    <s v="Stick Golf Bag"/>
    <n v="73"/>
    <s v="Sales Java Region Team"/>
    <m/>
    <x v="0"/>
  </r>
  <r>
    <s v="SO0072"/>
    <d v="2020-03-25T00:00:00"/>
    <s v="PD0019"/>
    <n v="35"/>
    <n v="0.12"/>
    <n v="78509200"/>
    <s v="SO0072-PD0019"/>
    <s v="Treadmill"/>
    <s v="Gym &amp; Fitness"/>
    <s v="Treadmill"/>
    <n v="35"/>
    <s v="Sales Java Region Team"/>
    <m/>
    <x v="0"/>
  </r>
  <r>
    <s v="SO0073"/>
    <d v="2020-03-28T00:00:00"/>
    <s v="PD0007"/>
    <n v="34"/>
    <n v="0.08"/>
    <n v="100096000"/>
    <s v="SO0073-PD0007"/>
    <s v="Stick Golf Bag"/>
    <s v="Golf"/>
    <s v="Stick Golf Bag"/>
    <n v="34"/>
    <s v="Sales Sumatera -Kalimantan Region Team"/>
    <m/>
    <x v="0"/>
  </r>
  <r>
    <s v="SO0073"/>
    <d v="2020-03-28T00:00:00"/>
    <s v="PD0011"/>
    <n v="132"/>
    <n v="0.24"/>
    <n v="236654880"/>
    <s v="SO0073-PD0011"/>
    <s v="Mountain Bike"/>
    <s v="Bicycle"/>
    <s v="Mountain Bike"/>
    <n v="132"/>
    <s v="Sales Sumatera -Kalimantan Region Team"/>
    <m/>
    <x v="0"/>
  </r>
  <r>
    <s v="SO0073"/>
    <d v="2020-03-28T00:00:00"/>
    <s v="PD0017"/>
    <n v="84"/>
    <n v="0.15"/>
    <n v="189210000"/>
    <s v="SO0073-PD0017"/>
    <s v="Bench Press"/>
    <s v="Gym &amp; Fitness"/>
    <s v="Bench Press"/>
    <n v="84"/>
    <s v="Sales Sumatera -Kalimantan Region Team"/>
    <m/>
    <x v="0"/>
  </r>
  <r>
    <s v="SO0073"/>
    <d v="2020-03-28T00:00:00"/>
    <s v="PD0006"/>
    <n v="108"/>
    <n v="0.15"/>
    <n v="19186200"/>
    <s v="SO0073-PD0006"/>
    <s v="1 set Golf Ball"/>
    <s v="Golf"/>
    <s v="1 set Golf Ball"/>
    <n v="108"/>
    <s v="Sales Sumatera -Kalimantan Region Team"/>
    <m/>
    <x v="0"/>
  </r>
  <r>
    <s v="SO0074"/>
    <d v="2020-03-28T00:00:00"/>
    <s v="PD0007"/>
    <n v="86"/>
    <n v="7.0000000000000007E-2"/>
    <n v="255935999.99999997"/>
    <s v="SO0074-PD0007"/>
    <s v="Stick Golf Bag"/>
    <s v="Golf"/>
    <s v="Stick Golf Bag"/>
    <n v="86"/>
    <s v="Sales Region Bali - Nusa Tenggara Team"/>
    <m/>
    <x v="0"/>
  </r>
  <r>
    <s v="SO0074"/>
    <d v="2020-03-28T00:00:00"/>
    <s v="PD0006"/>
    <n v="79"/>
    <n v="0.11"/>
    <n v="14694790"/>
    <s v="SO0074-PD0006"/>
    <s v="1 set Golf Ball"/>
    <s v="Golf"/>
    <s v="1 set Golf Ball"/>
    <n v="79"/>
    <s v="Sales Region Bali - Nusa Tenggara Team"/>
    <m/>
    <x v="0"/>
  </r>
  <r>
    <s v="SO0075"/>
    <d v="2020-03-28T00:00:00"/>
    <s v="PD0006"/>
    <n v="47"/>
    <n v="0.18"/>
    <n v="8054860.0000000009"/>
    <s v="SO0075-PD0006"/>
    <s v="1 set Golf Ball"/>
    <s v="Golf"/>
    <s v="1 set Golf Ball"/>
    <n v="47"/>
    <s v="Online Sales Team"/>
    <m/>
    <x v="0"/>
  </r>
  <r>
    <s v="SO0075"/>
    <d v="2020-03-28T00:00:00"/>
    <s v="PD0005"/>
    <n v="147"/>
    <n v="0.09"/>
    <n v="293625150"/>
    <s v="SO0075-PD0005"/>
    <s v="Stick Golf Wedge"/>
    <s v="Golf"/>
    <s v="Stick Golf Wedge"/>
    <n v="147"/>
    <s v="Online Sales Team"/>
    <m/>
    <x v="0"/>
  </r>
  <r>
    <s v="SO0075"/>
    <d v="2020-03-28T00:00:00"/>
    <s v="PD0009"/>
    <n v="114"/>
    <n v="0.18"/>
    <n v="12058920"/>
    <s v="SO0075-PD0009"/>
    <s v="Tracking Pole"/>
    <s v="Hiking &amp; Camping"/>
    <s v="Tracking Pole"/>
    <n v="114"/>
    <s v="Online Sales Team"/>
    <m/>
    <x v="0"/>
  </r>
  <r>
    <s v="SO0075"/>
    <d v="2020-03-28T00:00:00"/>
    <s v="PD0003"/>
    <n v="72"/>
    <n v="0.06"/>
    <n v="63010080"/>
    <s v="SO0075-PD0003"/>
    <s v="Stick Billiard"/>
    <s v="Billiard"/>
    <s v="Stick Billiard"/>
    <n v="72"/>
    <s v="Online Sales Team"/>
    <m/>
    <x v="0"/>
  </r>
  <r>
    <s v="SO0075"/>
    <d v="2020-03-28T00:00:00"/>
    <s v="PD0002"/>
    <n v="68"/>
    <n v="0.11"/>
    <n v="1210400"/>
    <s v="SO0075-PD0002"/>
    <s v="Fishing soft lure"/>
    <s v="Fishing Equipment"/>
    <s v="Fishing soft lure"/>
    <n v="68"/>
    <s v="Online Sales Team"/>
    <m/>
    <x v="0"/>
  </r>
  <r>
    <s v="SO0076"/>
    <d v="2020-04-01T00:00:00"/>
    <s v="PD0017"/>
    <n v="106"/>
    <n v="0.05"/>
    <n v="266855000"/>
    <s v="SO0076-PD0017"/>
    <s v="Bench Press"/>
    <s v="Gym &amp; Fitness"/>
    <s v="Bench Press"/>
    <n v="106"/>
    <s v="Sales Region Sulawesi - Maluku Team"/>
    <m/>
    <x v="0"/>
  </r>
  <r>
    <s v="SO0076"/>
    <d v="2020-04-01T00:00:00"/>
    <s v="PD0012"/>
    <n v="71"/>
    <n v="0.23"/>
    <n v="308284130"/>
    <s v="SO0076-PD0012"/>
    <s v="Road Bike"/>
    <s v="Bicycle"/>
    <s v="Road Bike"/>
    <n v="71"/>
    <s v="Sales Region Sulawesi - Maluku Team"/>
    <m/>
    <x v="0"/>
  </r>
  <r>
    <s v="SO0076"/>
    <d v="2020-04-01T00:00:00"/>
    <s v="PD0013"/>
    <n v="27"/>
    <n v="0.09"/>
    <n v="11769030"/>
    <s v="SO0076-PD0013"/>
    <s v="1 Set Basketball"/>
    <s v="Basketball"/>
    <s v="1 Set Basketball"/>
    <n v="27"/>
    <s v="Sales Region Sulawesi - Maluku Team"/>
    <m/>
    <x v="0"/>
  </r>
  <r>
    <s v="SO0076"/>
    <d v="2020-04-01T00:00:00"/>
    <s v="PD0011"/>
    <n v="132"/>
    <n v="7.0000000000000007E-2"/>
    <n v="289590840"/>
    <s v="SO0076-PD0011"/>
    <s v="Mountain Bike"/>
    <s v="Bicycle"/>
    <s v="Mountain Bike"/>
    <n v="132"/>
    <s v="Sales Region Sulawesi - Maluku Team"/>
    <m/>
    <x v="0"/>
  </r>
  <r>
    <s v="SO0077"/>
    <d v="2020-04-01T00:00:00"/>
    <s v="PD0014"/>
    <n v="46"/>
    <n v="0.23"/>
    <n v="9457140"/>
    <s v="SO0077-PD0014"/>
    <s v="1 Set Futsalball"/>
    <s v="Futsal"/>
    <s v="1 Set Futsalball"/>
    <n v="46"/>
    <s v="Sales Java Region Team"/>
    <m/>
    <x v="0"/>
  </r>
  <r>
    <s v="SO0077"/>
    <d v="2020-04-01T00:00:00"/>
    <s v="PD0013"/>
    <n v="144"/>
    <n v="0.23"/>
    <n v="53111520"/>
    <s v="SO0077-PD0013"/>
    <s v="1 Set Basketball"/>
    <s v="Basketball"/>
    <s v="1 Set Basketball"/>
    <n v="144"/>
    <s v="Sales Java Region Team"/>
    <m/>
    <x v="0"/>
  </r>
  <r>
    <s v="SO0077"/>
    <d v="2020-04-01T00:00:00"/>
    <s v="PD0005"/>
    <n v="34"/>
    <n v="7.0000000000000007E-2"/>
    <n v="69405900"/>
    <s v="SO0077-PD0005"/>
    <s v="Stick Golf Wedge"/>
    <s v="Golf"/>
    <s v="Stick Golf Wedge"/>
    <n v="34"/>
    <s v="Sales Java Region Team"/>
    <m/>
    <x v="0"/>
  </r>
  <r>
    <s v="SO0078"/>
    <d v="2020-04-02T00:00:00"/>
    <s v="PD0013"/>
    <n v="125"/>
    <n v="0.14000000000000001"/>
    <n v="51492500"/>
    <s v="SO0078-PD0013"/>
    <s v="1 Set Basketball"/>
    <s v="Basketball"/>
    <s v="1 Set Basketball"/>
    <n v="125"/>
    <s v="Online Sales Team"/>
    <m/>
    <x v="0"/>
  </r>
  <r>
    <s v="SO0078"/>
    <d v="2020-04-02T00:00:00"/>
    <s v="PD0012"/>
    <n v="81"/>
    <n v="0.1"/>
    <n v="411083100"/>
    <s v="SO0078-PD0012"/>
    <s v="Road Bike"/>
    <s v="Bicycle"/>
    <s v="Road Bike"/>
    <n v="81"/>
    <s v="Online Sales Team"/>
    <m/>
    <x v="0"/>
  </r>
  <r>
    <s v="SO0078"/>
    <d v="2020-04-02T00:00:00"/>
    <s v="PD0019"/>
    <n v="135"/>
    <n v="0.12"/>
    <n v="302821200"/>
    <s v="SO0078-PD0019"/>
    <s v="Treadmill"/>
    <s v="Gym &amp; Fitness"/>
    <s v="Treadmill"/>
    <n v="135"/>
    <s v="Online Sales Team"/>
    <m/>
    <x v="0"/>
  </r>
  <r>
    <s v="SO0079"/>
    <d v="2020-04-03T00:00:00"/>
    <s v="PD0017"/>
    <n v="139"/>
    <n v="0.14000000000000001"/>
    <n v="316781000"/>
    <s v="SO0079-PD0017"/>
    <s v="Bench Press"/>
    <s v="Gym &amp; Fitness"/>
    <s v="Bench Press"/>
    <n v="139"/>
    <s v="Online Sales Team"/>
    <m/>
    <x v="0"/>
  </r>
  <r>
    <s v="SO0079"/>
    <d v="2020-04-03T00:00:00"/>
    <s v="PD0005"/>
    <n v="127"/>
    <n v="0.08"/>
    <n v="256463800"/>
    <s v="SO0079-PD0005"/>
    <s v="Stick Golf Wedge"/>
    <s v="Golf"/>
    <s v="Stick Golf Wedge"/>
    <n v="127"/>
    <s v="Online Sales Team"/>
    <m/>
    <x v="0"/>
  </r>
  <r>
    <s v="SO0080"/>
    <d v="2020-04-03T00:00:00"/>
    <s v="PD0007"/>
    <n v="36"/>
    <n v="0.24"/>
    <n v="87552000"/>
    <s v="SO0080-PD0007"/>
    <s v="Stick Golf Bag"/>
    <s v="Golf"/>
    <s v="Stick Golf Bag"/>
    <n v="36"/>
    <s v="Sales Region Sulawesi - Maluku Team"/>
    <m/>
    <x v="0"/>
  </r>
  <r>
    <s v="SO0080"/>
    <d v="2020-04-03T00:00:00"/>
    <s v="PD0005"/>
    <n v="93"/>
    <n v="0.23"/>
    <n v="157183950"/>
    <s v="SO0080-PD0005"/>
    <s v="Stick Golf Wedge"/>
    <s v="Golf"/>
    <s v="Stick Golf Wedge"/>
    <n v="93"/>
    <s v="Sales Region Sulawesi - Maluku Team"/>
    <m/>
    <x v="0"/>
  </r>
  <r>
    <s v="SO0081"/>
    <d v="2020-04-05T00:00:00"/>
    <s v="PD0005"/>
    <n v="125"/>
    <n v="0.25"/>
    <n v="205781250"/>
    <s v="SO0081-PD0005"/>
    <s v="Stick Golf Wedge"/>
    <s v="Golf"/>
    <s v="Stick Golf Wedge"/>
    <n v="125"/>
    <s v="Online Sales Team"/>
    <m/>
    <x v="0"/>
  </r>
  <r>
    <s v="SO0081"/>
    <d v="2020-04-05T00:00:00"/>
    <s v="PD0016"/>
    <n v="141"/>
    <n v="0.19"/>
    <n v="30494070.000000004"/>
    <s v="SO0081-PD0016"/>
    <s v="Pull Up Bar"/>
    <s v="Gym &amp; Fitness"/>
    <s v="Pull Up Bar"/>
    <n v="141"/>
    <s v="Online Sales Team"/>
    <m/>
    <x v="0"/>
  </r>
  <r>
    <s v="SO0082"/>
    <d v="2020-04-06T00:00:00"/>
    <s v="PD0017"/>
    <n v="74"/>
    <n v="0.18"/>
    <n v="160802000"/>
    <s v="SO0082-PD0017"/>
    <s v="Bench Press"/>
    <s v="Gym &amp; Fitness"/>
    <s v="Bench Press"/>
    <n v="74"/>
    <s v="Sales Region Sulawesi - Maluku Team"/>
    <m/>
    <x v="0"/>
  </r>
  <r>
    <s v="SO0082"/>
    <d v="2020-04-06T00:00:00"/>
    <s v="PD0019"/>
    <n v="142"/>
    <n v="0.09"/>
    <n v="329381780"/>
    <s v="SO0082-PD0019"/>
    <s v="Treadmill"/>
    <s v="Gym &amp; Fitness"/>
    <s v="Treadmill"/>
    <n v="142"/>
    <s v="Sales Region Sulawesi - Maluku Team"/>
    <m/>
    <x v="0"/>
  </r>
  <r>
    <s v="SO0083"/>
    <d v="2020-04-06T00:00:00"/>
    <s v="PD0012"/>
    <n v="46"/>
    <n v="0.09"/>
    <n v="236048540"/>
    <s v="SO0083-PD0012"/>
    <s v="Road Bike"/>
    <s v="Bicycle"/>
    <s v="Road Bike"/>
    <n v="46"/>
    <s v="Sales Region Bali - Nusa Tenggara Team"/>
    <m/>
    <x v="0"/>
  </r>
  <r>
    <s v="SO0083"/>
    <d v="2020-04-06T00:00:00"/>
    <s v="PD0009"/>
    <n v="57"/>
    <n v="0.14000000000000001"/>
    <n v="6323580"/>
    <s v="SO0083-PD0009"/>
    <s v="Tracking Pole"/>
    <s v="Hiking &amp; Camping"/>
    <s v="Tracking Pole"/>
    <n v="57"/>
    <s v="Sales Region Bali - Nusa Tenggara Team"/>
    <m/>
    <x v="0"/>
  </r>
  <r>
    <s v="SO0083"/>
    <d v="2020-04-06T00:00:00"/>
    <s v="PD0016"/>
    <n v="148"/>
    <n v="0.13"/>
    <n v="34378920"/>
    <s v="SO0083-PD0016"/>
    <s v="Pull Up Bar"/>
    <s v="Gym &amp; Fitness"/>
    <s v="Pull Up Bar"/>
    <n v="148"/>
    <s v="Sales Region Bali - Nusa Tenggara Team"/>
    <m/>
    <x v="0"/>
  </r>
  <r>
    <s v="SO0084"/>
    <d v="2020-04-08T00:00:00"/>
    <s v="PD0016"/>
    <n v="49"/>
    <n v="0.13"/>
    <n v="11382210"/>
    <s v="SO0084-PD0016"/>
    <s v="Pull Up Bar"/>
    <s v="Gym &amp; Fitness"/>
    <s v="Pull Up Bar"/>
    <n v="49"/>
    <s v="Online Sales Team"/>
    <m/>
    <x v="0"/>
  </r>
  <r>
    <s v="SO0084"/>
    <d v="2020-04-08T00:00:00"/>
    <s v="PD0013"/>
    <n v="65"/>
    <n v="0.24"/>
    <n v="23662600"/>
    <s v="SO0084-PD0013"/>
    <s v="1 Set Basketball"/>
    <s v="Basketball"/>
    <s v="1 Set Basketball"/>
    <n v="65"/>
    <s v="Online Sales Team"/>
    <m/>
    <x v="0"/>
  </r>
  <r>
    <s v="SO0084"/>
    <d v="2020-04-08T00:00:00"/>
    <s v="PD0002"/>
    <n v="137"/>
    <n v="0.22"/>
    <n v="2137200"/>
    <s v="SO0084-PD0002"/>
    <s v="Fishing soft lure"/>
    <s v="Fishing Equipment"/>
    <s v="Fishing soft lure"/>
    <n v="137"/>
    <s v="Online Sales Team"/>
    <m/>
    <x v="0"/>
  </r>
  <r>
    <s v="SO0084"/>
    <d v="2020-04-08T00:00:00"/>
    <s v="PD0004"/>
    <n v="130"/>
    <n v="0.06"/>
    <n v="26884000"/>
    <s v="SO0084-PD0004"/>
    <s v="Stick Billiard Bag"/>
    <s v="Billiard"/>
    <s v="Stick Billiard Bag"/>
    <n v="130"/>
    <s v="Online Sales Team"/>
    <m/>
    <x v="0"/>
  </r>
  <r>
    <s v="SO0085"/>
    <d v="2020-04-11T00:00:00"/>
    <s v="PD0020"/>
    <n v="148"/>
    <n v="0.25"/>
    <n v="35631000"/>
    <s v="SO0085-PD0020"/>
    <s v="Heavy bag"/>
    <s v="Gym &amp; Fitness"/>
    <s v="Heavy bag"/>
    <n v="148"/>
    <s v="Sales Region Sulawesi - Maluku Team"/>
    <m/>
    <x v="0"/>
  </r>
  <r>
    <s v="SO0085"/>
    <d v="2020-04-11T00:00:00"/>
    <s v="PD0003"/>
    <n v="64"/>
    <n v="0.08"/>
    <n v="54817280"/>
    <s v="SO0085-PD0003"/>
    <s v="Stick Billiard"/>
    <s v="Billiard"/>
    <s v="Stick Billiard"/>
    <n v="64"/>
    <s v="Sales Region Sulawesi - Maluku Team"/>
    <m/>
    <x v="0"/>
  </r>
  <r>
    <s v="SO0085"/>
    <d v="2020-04-11T00:00:00"/>
    <s v="PD0011"/>
    <n v="74"/>
    <n v="0.12"/>
    <n v="153618080"/>
    <s v="SO0085-PD0011"/>
    <s v="Mountain Bike"/>
    <s v="Bicycle"/>
    <s v="Mountain Bike"/>
    <n v="74"/>
    <s v="Sales Region Sulawesi - Maluku Team"/>
    <m/>
    <x v="0"/>
  </r>
  <r>
    <s v="SO0086"/>
    <d v="2020-04-12T00:00:00"/>
    <s v="PD0005"/>
    <n v="58"/>
    <n v="0.16"/>
    <n v="106940400"/>
    <s v="SO0086-PD0005"/>
    <s v="Stick Golf Wedge"/>
    <s v="Golf"/>
    <s v="Stick Golf Wedge"/>
    <n v="58"/>
    <s v="Sales Region Bali - Nusa Tenggara Team"/>
    <m/>
    <x v="0"/>
  </r>
  <r>
    <s v="SO0086"/>
    <d v="2020-04-12T00:00:00"/>
    <s v="PD0015"/>
    <n v="105"/>
    <n v="0.17"/>
    <n v="11843685"/>
    <s v="SO0086-PD0015"/>
    <s v="Abs Roller"/>
    <s v="Gym &amp; Fitness"/>
    <s v="Abs Roller"/>
    <n v="105"/>
    <s v="Sales Region Bali - Nusa Tenggara Team"/>
    <m/>
    <x v="0"/>
  </r>
  <r>
    <s v="SO0086"/>
    <d v="2020-04-12T00:00:00"/>
    <s v="PD0003"/>
    <n v="139"/>
    <n v="0.13"/>
    <n v="112585830"/>
    <s v="SO0086-PD0003"/>
    <s v="Stick Billiard"/>
    <s v="Billiard"/>
    <s v="Stick Billiard"/>
    <n v="139"/>
    <s v="Sales Region Bali - Nusa Tenggara Team"/>
    <m/>
    <x v="0"/>
  </r>
  <r>
    <s v="SO0087"/>
    <d v="2020-04-13T00:00:00"/>
    <s v="PD0018"/>
    <n v="93"/>
    <n v="0.14000000000000001"/>
    <n v="42549360"/>
    <s v="SO0087-PD0018"/>
    <s v="Dumbell Set"/>
    <s v="Gym &amp; Fitness"/>
    <s v="Dumbell Set"/>
    <n v="93"/>
    <s v="Online Sales Team"/>
    <m/>
    <x v="0"/>
  </r>
  <r>
    <s v="SO0087"/>
    <d v="2020-04-13T00:00:00"/>
    <s v="PD0016"/>
    <n v="88"/>
    <n v="7.0000000000000007E-2"/>
    <n v="21851280"/>
    <s v="SO0087-PD0016"/>
    <s v="Pull Up Bar"/>
    <s v="Gym &amp; Fitness"/>
    <s v="Pull Up Bar"/>
    <n v="88"/>
    <s v="Online Sales Team"/>
    <m/>
    <x v="0"/>
  </r>
  <r>
    <s v="SO0087"/>
    <d v="2020-04-13T00:00:00"/>
    <s v="PD0013"/>
    <n v="84"/>
    <n v="0.13"/>
    <n v="35005320"/>
    <s v="SO0087-PD0013"/>
    <s v="1 Set Basketball"/>
    <s v="Basketball"/>
    <s v="1 Set Basketball"/>
    <n v="84"/>
    <s v="Online Sales Team"/>
    <m/>
    <x v="0"/>
  </r>
  <r>
    <s v="SO0088"/>
    <d v="2020-04-13T00:00:00"/>
    <s v="PD0012"/>
    <n v="62"/>
    <n v="7.0000000000000007E-2"/>
    <n v="325144740"/>
    <s v="SO0088-PD0012"/>
    <s v="Road Bike"/>
    <s v="Bicycle"/>
    <s v="Road Bike"/>
    <n v="62"/>
    <s v="Sales Region Bali - Nusa Tenggara Team"/>
    <m/>
    <x v="1"/>
  </r>
  <r>
    <s v="SO0088"/>
    <d v="2020-04-13T00:00:00"/>
    <s v="PD0003"/>
    <n v="38"/>
    <n v="0.13"/>
    <n v="30778860"/>
    <s v="SO0088-PD0003"/>
    <s v="Stick Billiard"/>
    <s v="Billiard"/>
    <s v="Stick Billiard"/>
    <n v="38"/>
    <s v="Sales Region Bali - Nusa Tenggara Team"/>
    <m/>
    <x v="1"/>
  </r>
  <r>
    <s v="SO0088"/>
    <d v="2020-04-13T00:00:00"/>
    <s v="PD0011"/>
    <n v="109"/>
    <n v="0.05"/>
    <n v="244274450"/>
    <s v="SO0088-PD0011"/>
    <s v="Mountain Bike"/>
    <s v="Bicycle"/>
    <s v="Mountain Bike"/>
    <n v="109"/>
    <s v="Sales Region Bali - Nusa Tenggara Team"/>
    <m/>
    <x v="1"/>
  </r>
  <r>
    <s v="SO0089"/>
    <d v="2020-04-13T00:00:00"/>
    <s v="PD0014"/>
    <n v="63"/>
    <n v="0.09"/>
    <n v="15307110"/>
    <s v="SO0089-PD0014"/>
    <s v="1 Set Futsalball"/>
    <s v="Futsal"/>
    <s v="1 Set Futsalball"/>
    <n v="63"/>
    <s v="Sales Sumatera -Kalimantan Region Team"/>
    <m/>
    <x v="0"/>
  </r>
  <r>
    <s v="SO0089"/>
    <d v="2020-04-13T00:00:00"/>
    <s v="PD0006"/>
    <n v="113"/>
    <n v="7.0000000000000007E-2"/>
    <n v="21963810"/>
    <s v="SO0089-PD0006"/>
    <s v="1 set Golf Ball"/>
    <s v="Golf"/>
    <s v="1 set Golf Ball"/>
    <n v="113"/>
    <s v="Sales Sumatera -Kalimantan Region Team"/>
    <m/>
    <x v="0"/>
  </r>
  <r>
    <s v="SO0089"/>
    <d v="2020-04-13T00:00:00"/>
    <s v="PD0017"/>
    <n v="106"/>
    <n v="0.22"/>
    <n v="219102000"/>
    <s v="SO0089-PD0017"/>
    <s v="Bench Press"/>
    <s v="Gym &amp; Fitness"/>
    <s v="Bench Press"/>
    <n v="106"/>
    <s v="Sales Sumatera -Kalimantan Region Team"/>
    <m/>
    <x v="0"/>
  </r>
  <r>
    <s v="SO0090"/>
    <d v="2020-04-14T00:00:00"/>
    <s v="PD0020"/>
    <n v="135"/>
    <n v="0.15"/>
    <n v="36834750"/>
    <s v="SO0090-PD0020"/>
    <s v="Heavy bag"/>
    <s v="Gym &amp; Fitness"/>
    <s v="Heavy bag"/>
    <n v="135"/>
    <s v="Sales Region Sulawesi - Maluku Team"/>
    <m/>
    <x v="0"/>
  </r>
  <r>
    <s v="SO0090"/>
    <d v="2020-04-14T00:00:00"/>
    <s v="PD0004"/>
    <n v="77"/>
    <n v="0.12"/>
    <n v="14907200"/>
    <s v="SO0090-PD0004"/>
    <s v="Stick Billiard Bag"/>
    <s v="Billiard"/>
    <s v="Stick Billiard Bag"/>
    <n v="77"/>
    <s v="Sales Region Sulawesi - Maluku Team"/>
    <m/>
    <x v="0"/>
  </r>
  <r>
    <s v="SO0090"/>
    <d v="2020-04-14T00:00:00"/>
    <s v="PD0015"/>
    <n v="64"/>
    <n v="0.21"/>
    <n v="6871104"/>
    <s v="SO0090-PD0015"/>
    <s v="Abs Roller"/>
    <s v="Gym &amp; Fitness"/>
    <s v="Abs Roller"/>
    <n v="64"/>
    <s v="Sales Region Sulawesi - Maluku Team"/>
    <m/>
    <x v="0"/>
  </r>
  <r>
    <s v="SO0090"/>
    <d v="2020-04-14T00:00:00"/>
    <s v="PD0013"/>
    <n v="29"/>
    <n v="7.0000000000000007E-2"/>
    <n v="12918630"/>
    <s v="SO0090-PD0013"/>
    <s v="1 Set Basketball"/>
    <s v="Basketball"/>
    <s v="1 Set Basketball"/>
    <n v="29"/>
    <s v="Sales Region Sulawesi - Maluku Team"/>
    <m/>
    <x v="0"/>
  </r>
  <r>
    <s v="SO0090"/>
    <d v="2020-04-14T00:00:00"/>
    <s v="PD0019"/>
    <n v="133"/>
    <n v="0.15"/>
    <n v="288164450"/>
    <s v="SO0090-PD0019"/>
    <s v="Treadmill"/>
    <s v="Gym &amp; Fitness"/>
    <s v="Treadmill"/>
    <n v="133"/>
    <s v="Sales Region Sulawesi - Maluku Team"/>
    <m/>
    <x v="0"/>
  </r>
  <r>
    <s v="SO0091"/>
    <d v="2020-04-15T00:00:00"/>
    <s v="PD0005"/>
    <n v="110"/>
    <n v="0.19"/>
    <n v="195574500"/>
    <s v="SO0091-PD0005"/>
    <s v="Stick Golf Wedge"/>
    <s v="Golf"/>
    <s v="Stick Golf Wedge"/>
    <n v="110"/>
    <s v="Online Sales Team"/>
    <m/>
    <x v="0"/>
  </r>
  <r>
    <s v="SO0091"/>
    <d v="2020-04-15T00:00:00"/>
    <s v="PD0014"/>
    <n v="132"/>
    <n v="0.22"/>
    <n v="27490320"/>
    <s v="SO0091-PD0014"/>
    <s v="1 Set Futsalball"/>
    <s v="Futsal"/>
    <s v="1 Set Futsalball"/>
    <n v="132"/>
    <s v="Online Sales Team"/>
    <m/>
    <x v="0"/>
  </r>
  <r>
    <s v="SO0092"/>
    <d v="2020-04-15T00:00:00"/>
    <s v="PD0006"/>
    <n v="66"/>
    <n v="0.25"/>
    <n v="10345500"/>
    <s v="SO0092-PD0006"/>
    <s v="1 set Golf Ball"/>
    <s v="Golf"/>
    <s v="1 set Golf Ball"/>
    <n v="66"/>
    <s v="Sales Sumatera -Kalimantan Region Team"/>
    <m/>
    <x v="0"/>
  </r>
  <r>
    <s v="SO0092"/>
    <d v="2020-04-15T00:00:00"/>
    <s v="PD0018"/>
    <n v="52"/>
    <n v="0.13"/>
    <n v="24067680"/>
    <s v="SO0092-PD0018"/>
    <s v="Dumbell Set"/>
    <s v="Gym &amp; Fitness"/>
    <s v="Dumbell Set"/>
    <n v="52"/>
    <s v="Sales Sumatera -Kalimantan Region Team"/>
    <m/>
    <x v="0"/>
  </r>
  <r>
    <s v="SO0093"/>
    <d v="2020-04-17T00:00:00"/>
    <s v="PD0008"/>
    <n v="116"/>
    <n v="0.06"/>
    <n v="16246960"/>
    <s v="SO0093-PD0008"/>
    <s v="Sunglasses"/>
    <s v="Outdoors Sport"/>
    <s v="Sunglasses"/>
    <n v="116"/>
    <s v="Sales Region Sulawesi - Maluku Team"/>
    <m/>
    <x v="0"/>
  </r>
  <r>
    <s v="SO0093"/>
    <d v="2020-04-17T00:00:00"/>
    <s v="PD0012"/>
    <n v="62"/>
    <n v="0.23"/>
    <n v="269205860"/>
    <s v="SO0093-PD0012"/>
    <s v="Road Bike"/>
    <s v="Bicycle"/>
    <s v="Road Bike"/>
    <n v="62"/>
    <s v="Sales Region Sulawesi - Maluku Team"/>
    <m/>
    <x v="0"/>
  </r>
  <r>
    <s v="SO0093"/>
    <d v="2020-04-17T00:00:00"/>
    <s v="PD0002"/>
    <n v="116"/>
    <n v="0.12"/>
    <n v="2041600"/>
    <s v="SO0093-PD0002"/>
    <s v="Fishing soft lure"/>
    <s v="Fishing Equipment"/>
    <s v="Fishing soft lure"/>
    <n v="116"/>
    <s v="Sales Region Sulawesi - Maluku Team"/>
    <m/>
    <x v="0"/>
  </r>
  <r>
    <s v="SO0093"/>
    <d v="2020-04-17T00:00:00"/>
    <s v="PD0014"/>
    <n v="143"/>
    <n v="0.14000000000000001"/>
    <n v="32835660"/>
    <s v="SO0093-PD0014"/>
    <s v="1 Set Futsalball"/>
    <s v="Futsal"/>
    <s v="1 Set Futsalball"/>
    <n v="143"/>
    <s v="Sales Region Sulawesi - Maluku Team"/>
    <m/>
    <x v="0"/>
  </r>
  <r>
    <s v="SO0094"/>
    <d v="2020-04-17T00:00:00"/>
    <s v="PD0014"/>
    <n v="37"/>
    <n v="0.24"/>
    <n v="7508040"/>
    <s v="SO0094-PD0014"/>
    <s v="1 Set Futsalball"/>
    <s v="Futsal"/>
    <s v="1 Set Futsalball"/>
    <n v="37"/>
    <s v="Sales Region Sulawesi - Maluku Team"/>
    <m/>
    <x v="0"/>
  </r>
  <r>
    <s v="SO0094"/>
    <d v="2020-04-17T00:00:00"/>
    <s v="PD0004"/>
    <n v="72"/>
    <n v="0.25"/>
    <n v="11880000"/>
    <s v="SO0094-PD0004"/>
    <s v="Stick Billiard Bag"/>
    <s v="Billiard"/>
    <s v="Stick Billiard Bag"/>
    <n v="72"/>
    <s v="Sales Region Sulawesi - Maluku Team"/>
    <m/>
    <x v="0"/>
  </r>
  <r>
    <s v="SO0094"/>
    <d v="2020-04-17T00:00:00"/>
    <s v="PD0008"/>
    <n v="129"/>
    <n v="0.1"/>
    <n v="17298900"/>
    <s v="SO0094-PD0008"/>
    <s v="Sunglasses"/>
    <s v="Outdoors Sport"/>
    <s v="Sunglasses"/>
    <n v="129"/>
    <s v="Sales Region Sulawesi - Maluku Team"/>
    <m/>
    <x v="0"/>
  </r>
  <r>
    <s v="SO0094"/>
    <d v="2020-04-17T00:00:00"/>
    <s v="PD0005"/>
    <n v="47"/>
    <n v="0.22"/>
    <n v="80468700"/>
    <s v="SO0094-PD0005"/>
    <s v="Stick Golf Wedge"/>
    <s v="Golf"/>
    <s v="Stick Golf Wedge"/>
    <n v="47"/>
    <s v="Sales Region Sulawesi - Maluku Team"/>
    <m/>
    <x v="0"/>
  </r>
  <r>
    <s v="SO0095"/>
    <d v="2020-04-17T00:00:00"/>
    <s v="PD0008"/>
    <n v="140"/>
    <n v="0.08"/>
    <n v="19191200"/>
    <s v="SO0095-PD0008"/>
    <s v="Sunglasses"/>
    <s v="Outdoors Sport"/>
    <s v="Sunglasses"/>
    <n v="140"/>
    <s v="Sales Sumatera -Kalimantan Region Team"/>
    <m/>
    <x v="0"/>
  </r>
  <r>
    <s v="SO0095"/>
    <d v="2020-04-17T00:00:00"/>
    <s v="PD0013"/>
    <n v="54"/>
    <n v="0.18"/>
    <n v="21210120"/>
    <s v="SO0095-PD0013"/>
    <s v="1 Set Basketball"/>
    <s v="Basketball"/>
    <s v="1 Set Basketball"/>
    <n v="54"/>
    <s v="Sales Sumatera -Kalimantan Region Team"/>
    <m/>
    <x v="0"/>
  </r>
  <r>
    <s v="SO0095"/>
    <d v="2020-04-17T00:00:00"/>
    <s v="PD0001"/>
    <n v="78"/>
    <n v="0.09"/>
    <n v="17674020"/>
    <s v="SO0095-PD0001"/>
    <s v="1 Set Fishing Equipment"/>
    <s v="Fishing Equipment"/>
    <s v="1 Set Fishing Equipment"/>
    <n v="78"/>
    <s v="Sales Sumatera -Kalimantan Region Team"/>
    <m/>
    <x v="0"/>
  </r>
  <r>
    <s v="SO0095"/>
    <d v="2020-04-17T00:00:00"/>
    <s v="PD0006"/>
    <n v="93"/>
    <n v="0.25"/>
    <n v="14577750"/>
    <s v="SO0095-PD0006"/>
    <s v="1 set Golf Ball"/>
    <s v="Golf"/>
    <s v="1 set Golf Ball"/>
    <n v="93"/>
    <s v="Sales Sumatera -Kalimantan Region Team"/>
    <m/>
    <x v="0"/>
  </r>
  <r>
    <s v="SO0096"/>
    <d v="2020-04-17T00:00:00"/>
    <s v="PD0017"/>
    <n v="118"/>
    <n v="0.1"/>
    <n v="281430000"/>
    <s v="SO0096-PD0017"/>
    <s v="Bench Press"/>
    <s v="Gym &amp; Fitness"/>
    <s v="Bench Press"/>
    <n v="118"/>
    <s v="Sales Sumatera -Kalimantan Region Team"/>
    <m/>
    <x v="0"/>
  </r>
  <r>
    <s v="SO0096"/>
    <d v="2020-04-17T00:00:00"/>
    <s v="PD0015"/>
    <n v="138"/>
    <n v="0.12"/>
    <n v="16503696"/>
    <s v="SO0096-PD0015"/>
    <s v="Abs Roller"/>
    <s v="Gym &amp; Fitness"/>
    <s v="Abs Roller"/>
    <n v="138"/>
    <s v="Sales Sumatera -Kalimantan Region Team"/>
    <m/>
    <x v="0"/>
  </r>
  <r>
    <s v="SO0097"/>
    <d v="2020-04-18T00:00:00"/>
    <s v="PD0008"/>
    <n v="104"/>
    <n v="0.22"/>
    <n v="12086880"/>
    <s v="SO0097-PD0008"/>
    <s v="Sunglasses"/>
    <s v="Outdoors Sport"/>
    <s v="Sunglasses"/>
    <n v="104"/>
    <s v="Online Sales Team"/>
    <m/>
    <x v="0"/>
  </r>
  <r>
    <s v="SO0097"/>
    <d v="2020-04-18T00:00:00"/>
    <s v="PD0010"/>
    <n v="102"/>
    <n v="0.18"/>
    <n v="27183000.000000004"/>
    <s v="SO0097-PD0010"/>
    <s v="Hiking Shoes"/>
    <s v="Hiking &amp; Camping"/>
    <s v="Hiking Shoes"/>
    <n v="102"/>
    <s v="Online Sales Team"/>
    <m/>
    <x v="0"/>
  </r>
  <r>
    <s v="SO0097"/>
    <d v="2020-04-18T00:00:00"/>
    <s v="PD0006"/>
    <n v="101"/>
    <n v="0.1"/>
    <n v="18998100"/>
    <s v="SO0097-PD0006"/>
    <s v="1 set Golf Ball"/>
    <s v="Golf"/>
    <s v="1 set Golf Ball"/>
    <n v="101"/>
    <s v="Online Sales Team"/>
    <m/>
    <x v="0"/>
  </r>
  <r>
    <s v="SO0098"/>
    <d v="2020-04-20T00:00:00"/>
    <s v="PD0013"/>
    <n v="93"/>
    <n v="0.21"/>
    <n v="35192130"/>
    <s v="SO0098-PD0013"/>
    <s v="1 Set Basketball"/>
    <s v="Basketball"/>
    <s v="1 Set Basketball"/>
    <n v="93"/>
    <s v="Sales Java Region Team"/>
    <m/>
    <x v="0"/>
  </r>
  <r>
    <s v="SO0098"/>
    <d v="2020-04-20T00:00:00"/>
    <s v="PD0017"/>
    <n v="73"/>
    <n v="0.23"/>
    <n v="148956500"/>
    <s v="SO0098-PD0017"/>
    <s v="Bench Press"/>
    <s v="Gym &amp; Fitness"/>
    <s v="Bench Press"/>
    <n v="73"/>
    <s v="Sales Java Region Team"/>
    <m/>
    <x v="0"/>
  </r>
  <r>
    <s v="SO0098"/>
    <d v="2020-04-20T00:00:00"/>
    <s v="PD0005"/>
    <n v="74"/>
    <n v="0.17"/>
    <n v="134816900"/>
    <s v="SO0098-PD0005"/>
    <s v="Stick Golf Wedge"/>
    <s v="Golf"/>
    <s v="Stick Golf Wedge"/>
    <n v="74"/>
    <s v="Sales Java Region Team"/>
    <m/>
    <x v="0"/>
  </r>
  <r>
    <s v="SO0099"/>
    <d v="2020-04-22T00:00:00"/>
    <s v="PD0011"/>
    <n v="122"/>
    <n v="0.22"/>
    <n v="224482440"/>
    <s v="SO0099-PD0011"/>
    <s v="Mountain Bike"/>
    <s v="Bicycle"/>
    <s v="Mountain Bike"/>
    <n v="122"/>
    <s v="Online Sales Team"/>
    <m/>
    <x v="0"/>
  </r>
  <r>
    <s v="SO0099"/>
    <d v="2020-04-22T00:00:00"/>
    <s v="PD0002"/>
    <n v="148"/>
    <n v="0.17"/>
    <n v="2456800"/>
    <s v="SO0099-PD0002"/>
    <s v="Fishing soft lure"/>
    <s v="Fishing Equipment"/>
    <s v="Fishing soft lure"/>
    <n v="148"/>
    <s v="Online Sales Team"/>
    <m/>
    <x v="0"/>
  </r>
  <r>
    <s v="SO0099"/>
    <d v="2020-04-22T00:00:00"/>
    <s v="PD0006"/>
    <n v="58"/>
    <n v="0.19"/>
    <n v="9818820"/>
    <s v="SO0099-PD0006"/>
    <s v="1 set Golf Ball"/>
    <s v="Golf"/>
    <s v="1 set Golf Ball"/>
    <n v="58"/>
    <s v="Online Sales Team"/>
    <m/>
    <x v="0"/>
  </r>
  <r>
    <s v="SO0100"/>
    <d v="2020-04-23T00:00:00"/>
    <s v="PD0012"/>
    <n v="122"/>
    <n v="0.13"/>
    <n v="598523460"/>
    <s v="SO0100-PD0012"/>
    <s v="Road Bike"/>
    <s v="Bicycle"/>
    <s v="Road Bike"/>
    <n v="122"/>
    <s v="Sales Sumatera -Kalimantan Region Team"/>
    <m/>
    <x v="0"/>
  </r>
  <r>
    <s v="SO0100"/>
    <d v="2020-04-23T00:00:00"/>
    <s v="PD0015"/>
    <n v="81"/>
    <n v="0.06"/>
    <n v="10347426"/>
    <s v="SO0100-PD0015"/>
    <s v="Abs Roller"/>
    <s v="Gym &amp; Fitness"/>
    <s v="Abs Roller"/>
    <n v="81"/>
    <s v="Sales Sumatera -Kalimantan Region Team"/>
    <m/>
    <x v="0"/>
  </r>
  <r>
    <s v="SO0100"/>
    <d v="2020-04-23T00:00:00"/>
    <s v="PD0009"/>
    <n v="34"/>
    <n v="0.23"/>
    <n v="3377220"/>
    <s v="SO0100-PD0009"/>
    <s v="Tracking Pole"/>
    <s v="Hiking &amp; Camping"/>
    <s v="Tracking Pole"/>
    <n v="34"/>
    <s v="Sales Sumatera -Kalimantan Region Team"/>
    <m/>
    <x v="0"/>
  </r>
  <r>
    <s v="SO0100"/>
    <d v="2020-04-23T00:00:00"/>
    <s v="PD0001"/>
    <n v="46"/>
    <n v="0.17"/>
    <n v="9506820"/>
    <s v="SO0100-PD0001"/>
    <s v="1 Set Fishing Equipment"/>
    <s v="Fishing Equipment"/>
    <s v="1 Set Fishing Equipment"/>
    <n v="46"/>
    <s v="Sales Sumatera -Kalimantan Region Team"/>
    <m/>
    <x v="0"/>
  </r>
  <r>
    <s v="SO0101"/>
    <d v="2020-04-23T00:00:00"/>
    <s v="PD0012"/>
    <n v="53"/>
    <n v="0.19"/>
    <n v="242082270.00000003"/>
    <s v="SO0101-PD0012"/>
    <s v="Road Bike"/>
    <s v="Bicycle"/>
    <s v="Road Bike"/>
    <n v="53"/>
    <s v="Sales Java Region Team"/>
    <m/>
    <x v="0"/>
  </r>
  <r>
    <s v="SO0101"/>
    <d v="2020-04-23T00:00:00"/>
    <s v="PD0020"/>
    <n v="54"/>
    <n v="0.25"/>
    <n v="13000500"/>
    <s v="SO0101-PD0020"/>
    <s v="Heavy bag"/>
    <s v="Gym &amp; Fitness"/>
    <s v="Heavy bag"/>
    <n v="54"/>
    <s v="Sales Java Region Team"/>
    <m/>
    <x v="0"/>
  </r>
  <r>
    <s v="SO0101"/>
    <d v="2020-04-23T00:00:00"/>
    <s v="PD0009"/>
    <n v="31"/>
    <n v="0.08"/>
    <n v="3679080"/>
    <s v="SO0101-PD0009"/>
    <s v="Tracking Pole"/>
    <s v="Hiking &amp; Camping"/>
    <s v="Tracking Pole"/>
    <n v="31"/>
    <s v="Sales Java Region Team"/>
    <m/>
    <x v="0"/>
  </r>
  <r>
    <s v="SO0102"/>
    <d v="2020-04-24T00:00:00"/>
    <s v="PD0019"/>
    <n v="29"/>
    <n v="0.09"/>
    <n v="67268110"/>
    <s v="SO0102-PD0019"/>
    <s v="Treadmill"/>
    <s v="Gym &amp; Fitness"/>
    <s v="Treadmill"/>
    <n v="29"/>
    <s v="Sales Sumatera -Kalimantan Region Team"/>
    <m/>
    <x v="0"/>
  </r>
  <r>
    <s v="SO0102"/>
    <d v="2020-04-24T00:00:00"/>
    <s v="PD0004"/>
    <n v="93"/>
    <n v="0.19"/>
    <n v="16572600.000000002"/>
    <s v="SO0102-PD0004"/>
    <s v="Stick Billiard Bag"/>
    <s v="Billiard"/>
    <s v="Stick Billiard Bag"/>
    <n v="93"/>
    <s v="Sales Sumatera -Kalimantan Region Team"/>
    <m/>
    <x v="0"/>
  </r>
  <r>
    <s v="SO0103"/>
    <d v="2020-04-26T00:00:00"/>
    <s v="PD0018"/>
    <n v="147"/>
    <n v="0.17"/>
    <n v="64909320"/>
    <s v="SO0103-PD0018"/>
    <s v="Dumbell Set"/>
    <s v="Gym &amp; Fitness"/>
    <s v="Dumbell Set"/>
    <n v="147"/>
    <s v="Sales Java Region Team"/>
    <m/>
    <x v="1"/>
  </r>
  <r>
    <s v="SO0103"/>
    <d v="2020-04-26T00:00:00"/>
    <s v="PD0002"/>
    <n v="140"/>
    <n v="0.05"/>
    <n v="2660000"/>
    <s v="SO0103-PD0002"/>
    <s v="Fishing soft lure"/>
    <s v="Fishing Equipment"/>
    <s v="Fishing soft lure"/>
    <n v="140"/>
    <s v="Sales Java Region Team"/>
    <m/>
    <x v="1"/>
  </r>
  <r>
    <s v="SO0103"/>
    <d v="2020-04-26T00:00:00"/>
    <s v="PD0004"/>
    <n v="80"/>
    <n v="0.08"/>
    <n v="16192000"/>
    <s v="SO0103-PD0004"/>
    <s v="Stick Billiard Bag"/>
    <s v="Billiard"/>
    <s v="Stick Billiard Bag"/>
    <n v="80"/>
    <s v="Sales Java Region Team"/>
    <m/>
    <x v="1"/>
  </r>
  <r>
    <s v="SO0103"/>
    <d v="2020-04-26T00:00:00"/>
    <s v="PD0015"/>
    <n v="71"/>
    <n v="0.19"/>
    <n v="7815609.0000000009"/>
    <s v="SO0103-PD0015"/>
    <s v="Abs Roller"/>
    <s v="Gym &amp; Fitness"/>
    <s v="Abs Roller"/>
    <n v="71"/>
    <s v="Sales Java Region Team"/>
    <m/>
    <x v="1"/>
  </r>
  <r>
    <s v="SO0104"/>
    <d v="2020-04-26T00:00:00"/>
    <s v="PD0002"/>
    <n v="85"/>
    <n v="0.14000000000000001"/>
    <n v="1462000"/>
    <s v="SO0104-PD0002"/>
    <s v="Fishing soft lure"/>
    <s v="Fishing Equipment"/>
    <s v="Fishing soft lure"/>
    <n v="85"/>
    <s v="Sales Region Sulawesi - Maluku Team"/>
    <m/>
    <x v="0"/>
  </r>
  <r>
    <s v="SO0104"/>
    <d v="2020-04-26T00:00:00"/>
    <s v="PD0005"/>
    <n v="103"/>
    <n v="0.11"/>
    <n v="201215650"/>
    <s v="SO0104-PD0005"/>
    <s v="Stick Golf Wedge"/>
    <s v="Golf"/>
    <s v="Stick Golf Wedge"/>
    <n v="103"/>
    <s v="Sales Region Sulawesi - Maluku Team"/>
    <m/>
    <x v="0"/>
  </r>
  <r>
    <s v="SO0105"/>
    <d v="2020-04-27T00:00:00"/>
    <s v="PD0012"/>
    <n v="139"/>
    <n v="0.25"/>
    <n v="587865750"/>
    <s v="SO0105-PD0012"/>
    <s v="Road Bike"/>
    <s v="Bicycle"/>
    <s v="Road Bike"/>
    <n v="139"/>
    <s v="Sales Region Sulawesi - Maluku Team"/>
    <m/>
    <x v="0"/>
  </r>
  <r>
    <s v="SO0105"/>
    <d v="2020-04-27T00:00:00"/>
    <s v="PD0018"/>
    <n v="53"/>
    <n v="0.21"/>
    <n v="22274840"/>
    <s v="SO0105-PD0018"/>
    <s v="Dumbell Set"/>
    <s v="Gym &amp; Fitness"/>
    <s v="Dumbell Set"/>
    <n v="53"/>
    <s v="Sales Region Sulawesi - Maluku Team"/>
    <m/>
    <x v="0"/>
  </r>
  <r>
    <s v="SO0106"/>
    <d v="2020-04-28T00:00:00"/>
    <s v="PD0003"/>
    <n v="87"/>
    <n v="0.13"/>
    <n v="70467390"/>
    <s v="SO0106-PD0003"/>
    <s v="Stick Billiard"/>
    <s v="Billiard"/>
    <s v="Stick Billiard"/>
    <n v="87"/>
    <s v="Sales Region Sulawesi - Maluku Team"/>
    <m/>
    <x v="0"/>
  </r>
  <r>
    <s v="SO0106"/>
    <d v="2020-04-28T00:00:00"/>
    <s v="PD0012"/>
    <n v="131"/>
    <n v="0.14000000000000001"/>
    <n v="635289740"/>
    <s v="SO0106-PD0012"/>
    <s v="Road Bike"/>
    <s v="Bicycle"/>
    <s v="Road Bike"/>
    <n v="131"/>
    <s v="Sales Region Sulawesi - Maluku Team"/>
    <m/>
    <x v="0"/>
  </r>
  <r>
    <s v="SO0106"/>
    <d v="2020-04-28T00:00:00"/>
    <s v="PD0016"/>
    <n v="126"/>
    <n v="0.1"/>
    <n v="30277800"/>
    <s v="SO0106-PD0016"/>
    <s v="Pull Up Bar"/>
    <s v="Gym &amp; Fitness"/>
    <s v="Pull Up Bar"/>
    <n v="126"/>
    <s v="Sales Region Sulawesi - Maluku Team"/>
    <m/>
    <x v="0"/>
  </r>
  <r>
    <s v="SO0106"/>
    <d v="2020-04-28T00:00:00"/>
    <s v="PD0004"/>
    <n v="57"/>
    <n v="0.06"/>
    <n v="11787600"/>
    <s v="SO0106-PD0004"/>
    <s v="Stick Billiard Bag"/>
    <s v="Billiard"/>
    <s v="Stick Billiard Bag"/>
    <n v="57"/>
    <s v="Sales Region Sulawesi - Maluku Team"/>
    <m/>
    <x v="0"/>
  </r>
  <r>
    <s v="SO0106"/>
    <d v="2020-04-28T00:00:00"/>
    <s v="PD0005"/>
    <n v="143"/>
    <n v="0.06"/>
    <n v="295051900"/>
    <s v="SO0106-PD0005"/>
    <s v="Stick Golf Wedge"/>
    <s v="Golf"/>
    <s v="Stick Golf Wedge"/>
    <n v="143"/>
    <s v="Sales Region Sulawesi - Maluku Team"/>
    <m/>
    <x v="0"/>
  </r>
  <r>
    <s v="SO0106"/>
    <d v="2020-04-28T00:00:00"/>
    <s v="PD0020"/>
    <n v="76"/>
    <n v="0.21"/>
    <n v="19272840"/>
    <s v="SO0106-PD0020"/>
    <s v="Heavy bag"/>
    <s v="Gym &amp; Fitness"/>
    <s v="Heavy bag"/>
    <n v="76"/>
    <s v="Sales Region Sulawesi - Maluku Team"/>
    <m/>
    <x v="0"/>
  </r>
  <r>
    <s v="SO0107"/>
    <d v="2020-04-28T00:00:00"/>
    <s v="PD0006"/>
    <n v="103"/>
    <n v="0.11"/>
    <n v="19159030"/>
    <s v="SO0107-PD0006"/>
    <s v="1 set Golf Ball"/>
    <s v="Golf"/>
    <s v="1 set Golf Ball"/>
    <n v="103"/>
    <s v="Online Sales Team"/>
    <m/>
    <x v="0"/>
  </r>
  <r>
    <s v="SO0107"/>
    <d v="2020-04-28T00:00:00"/>
    <s v="PD0011"/>
    <n v="69"/>
    <n v="0.06"/>
    <n v="153004740"/>
    <s v="SO0107-PD0011"/>
    <s v="Mountain Bike"/>
    <s v="Bicycle"/>
    <s v="Mountain Bike"/>
    <n v="69"/>
    <s v="Online Sales Team"/>
    <m/>
    <x v="0"/>
  </r>
  <r>
    <s v="SO0107"/>
    <d v="2020-04-28T00:00:00"/>
    <s v="PD0013"/>
    <n v="72"/>
    <n v="0.06"/>
    <n v="32418720"/>
    <s v="SO0107-PD0013"/>
    <s v="1 Set Basketball"/>
    <s v="Basketball"/>
    <s v="1 Set Basketball"/>
    <n v="72"/>
    <s v="Online Sales Team"/>
    <m/>
    <x v="0"/>
  </r>
  <r>
    <s v="SO0107"/>
    <d v="2020-04-28T00:00:00"/>
    <s v="PD0005"/>
    <n v="92"/>
    <n v="0.12"/>
    <n v="177707200"/>
    <s v="SO0107-PD0005"/>
    <s v="Stick Golf Wedge"/>
    <s v="Golf"/>
    <s v="Stick Golf Wedge"/>
    <n v="92"/>
    <s v="Online Sales Team"/>
    <m/>
    <x v="0"/>
  </r>
  <r>
    <s v="SO0108"/>
    <d v="2020-04-29T00:00:00"/>
    <s v="PD0001"/>
    <n v="117"/>
    <n v="0.18"/>
    <n v="23889060"/>
    <s v="SO0108-PD0001"/>
    <s v="1 Set Fishing Equipment"/>
    <s v="Fishing Equipment"/>
    <s v="1 Set Fishing Equipment"/>
    <n v="117"/>
    <s v="Sales Sumatera -Kalimantan Region Team"/>
    <m/>
    <x v="1"/>
  </r>
  <r>
    <s v="SO0108"/>
    <d v="2020-04-29T00:00:00"/>
    <s v="PD0011"/>
    <n v="64"/>
    <n v="0.17"/>
    <n v="125310080"/>
    <s v="SO0108-PD0011"/>
    <s v="Mountain Bike"/>
    <s v="Bicycle"/>
    <s v="Mountain Bike"/>
    <n v="64"/>
    <s v="Sales Sumatera -Kalimantan Region Team"/>
    <m/>
    <x v="1"/>
  </r>
  <r>
    <s v="SO0108"/>
    <d v="2020-04-29T00:00:00"/>
    <s v="PD0003"/>
    <n v="72"/>
    <n v="0.05"/>
    <n v="63680400"/>
    <s v="SO0108-PD0003"/>
    <s v="Stick Billiard"/>
    <s v="Billiard"/>
    <s v="Stick Billiard"/>
    <n v="72"/>
    <s v="Sales Sumatera -Kalimantan Region Team"/>
    <m/>
    <x v="1"/>
  </r>
  <r>
    <s v="SO0109"/>
    <d v="2020-04-29T00:00:00"/>
    <s v="PD0004"/>
    <n v="26"/>
    <n v="0.2"/>
    <n v="4576000"/>
    <s v="SO0109-PD0004"/>
    <s v="Stick Billiard Bag"/>
    <s v="Billiard"/>
    <s v="Stick Billiard Bag"/>
    <n v="26"/>
    <s v="Sales Java Region Team"/>
    <m/>
    <x v="0"/>
  </r>
  <r>
    <s v="SO0109"/>
    <d v="2020-04-29T00:00:00"/>
    <s v="PD0013"/>
    <n v="135"/>
    <n v="0.17"/>
    <n v="53671950"/>
    <s v="SO0109-PD0013"/>
    <s v="1 Set Basketball"/>
    <s v="Basketball"/>
    <s v="1 Set Basketball"/>
    <n v="135"/>
    <s v="Sales Java Region Team"/>
    <m/>
    <x v="0"/>
  </r>
  <r>
    <s v="SO0110"/>
    <d v="2020-04-29T00:00:00"/>
    <s v="PD0018"/>
    <n v="142"/>
    <n v="0.15"/>
    <n v="64212400"/>
    <s v="SO0110-PD0018"/>
    <s v="Dumbell Set"/>
    <s v="Gym &amp; Fitness"/>
    <s v="Dumbell Set"/>
    <n v="142"/>
    <s v="Sales Region Sulawesi - Maluku Team"/>
    <m/>
    <x v="0"/>
  </r>
  <r>
    <s v="SO0110"/>
    <d v="2020-04-29T00:00:00"/>
    <s v="PD0011"/>
    <n v="69"/>
    <n v="0.09"/>
    <n v="148121610"/>
    <s v="SO0110-PD0011"/>
    <s v="Mountain Bike"/>
    <s v="Bicycle"/>
    <s v="Mountain Bike"/>
    <n v="69"/>
    <s v="Sales Region Sulawesi - Maluku Team"/>
    <m/>
    <x v="0"/>
  </r>
  <r>
    <s v="SO0110"/>
    <d v="2020-04-29T00:00:00"/>
    <s v="PD0010"/>
    <n v="133"/>
    <n v="0.05"/>
    <n v="41063750"/>
    <s v="SO0110-PD0010"/>
    <s v="Hiking Shoes"/>
    <s v="Hiking &amp; Camping"/>
    <s v="Hiking Shoes"/>
    <n v="133"/>
    <s v="Sales Region Sulawesi - Maluku Team"/>
    <m/>
    <x v="0"/>
  </r>
  <r>
    <s v="SO0111"/>
    <d v="2020-04-30T00:00:00"/>
    <s v="PD0015"/>
    <n v="46"/>
    <n v="0.14000000000000001"/>
    <n v="5376204"/>
    <s v="SO0111-PD0015"/>
    <s v="Abs Roller"/>
    <s v="Gym &amp; Fitness"/>
    <s v="Abs Roller"/>
    <n v="46"/>
    <s v="Sales Java Region Team"/>
    <m/>
    <x v="0"/>
  </r>
  <r>
    <s v="SO0111"/>
    <d v="2020-04-30T00:00:00"/>
    <s v="PD0012"/>
    <n v="145"/>
    <n v="0.05"/>
    <n v="776772250"/>
    <s v="SO0111-PD0012"/>
    <s v="Road Bike"/>
    <s v="Bicycle"/>
    <s v="Road Bike"/>
    <n v="145"/>
    <s v="Sales Java Region Team"/>
    <m/>
    <x v="0"/>
  </r>
  <r>
    <s v="SO0111"/>
    <d v="2020-04-30T00:00:00"/>
    <s v="PD0010"/>
    <n v="82"/>
    <n v="0.23"/>
    <n v="20520500"/>
    <s v="SO0111-PD0010"/>
    <s v="Hiking Shoes"/>
    <s v="Hiking &amp; Camping"/>
    <s v="Hiking Shoes"/>
    <n v="82"/>
    <s v="Sales Java Region Team"/>
    <m/>
    <x v="0"/>
  </r>
  <r>
    <s v="SO0113"/>
    <d v="2020-05-02T00:00:00"/>
    <s v="PD0004"/>
    <n v="73"/>
    <n v="0.14000000000000001"/>
    <n v="13811600"/>
    <s v="SO0113-PD0004"/>
    <s v="Stick Billiard Bag"/>
    <s v="Billiard"/>
    <s v="Stick Billiard Bag"/>
    <n v="73"/>
    <s v="Sales Sumatera -Kalimantan Region Team"/>
    <m/>
    <x v="0"/>
  </r>
  <r>
    <s v="SO0113"/>
    <d v="2020-05-02T00:00:00"/>
    <s v="PD0013"/>
    <n v="58"/>
    <n v="0.13"/>
    <n v="24170340"/>
    <s v="SO0113-PD0013"/>
    <s v="1 Set Basketball"/>
    <s v="Basketball"/>
    <s v="1 Set Basketball"/>
    <n v="58"/>
    <s v="Sales Sumatera -Kalimantan Region Team"/>
    <m/>
    <x v="0"/>
  </r>
  <r>
    <s v="SO0114"/>
    <d v="2020-05-03T00:00:00"/>
    <s v="PD0006"/>
    <n v="145"/>
    <n v="0.09"/>
    <n v="27577550"/>
    <s v="SO0114-PD0006"/>
    <s v="1 set Golf Ball"/>
    <s v="Golf"/>
    <s v="1 set Golf Ball"/>
    <n v="145"/>
    <s v="Sales Java Region Team"/>
    <m/>
    <x v="0"/>
  </r>
  <r>
    <s v="SO0114"/>
    <d v="2020-05-03T00:00:00"/>
    <s v="PD0017"/>
    <n v="26"/>
    <n v="0.06"/>
    <n v="64766000"/>
    <s v="SO0114-PD0017"/>
    <s v="Bench Press"/>
    <s v="Gym &amp; Fitness"/>
    <s v="Bench Press"/>
    <n v="26"/>
    <s v="Sales Java Region Team"/>
    <m/>
    <x v="0"/>
  </r>
  <r>
    <s v="SO0114"/>
    <d v="2020-05-03T00:00:00"/>
    <s v="PD0015"/>
    <n v="134"/>
    <n v="0.13"/>
    <n v="15843222"/>
    <s v="SO0114-PD0015"/>
    <s v="Abs Roller"/>
    <s v="Gym &amp; Fitness"/>
    <s v="Abs Roller"/>
    <n v="134"/>
    <s v="Sales Java Region Team"/>
    <m/>
    <x v="0"/>
  </r>
  <r>
    <s v="SO0115"/>
    <d v="2020-05-05T00:00:00"/>
    <s v="PD0002"/>
    <n v="109"/>
    <n v="7.0000000000000007E-2"/>
    <n v="2027399.9999999998"/>
    <s v="SO0115-PD0002"/>
    <s v="Fishing soft lure"/>
    <s v="Fishing Equipment"/>
    <s v="Fishing soft lure"/>
    <n v="109"/>
    <s v="Sales Region Sulawesi - Maluku Team"/>
    <m/>
    <x v="0"/>
  </r>
  <r>
    <s v="SO0115"/>
    <d v="2020-05-05T00:00:00"/>
    <s v="PD0020"/>
    <n v="146"/>
    <n v="0.11"/>
    <n v="41710740"/>
    <s v="SO0115-PD0020"/>
    <s v="Heavy bag"/>
    <s v="Gym &amp; Fitness"/>
    <s v="Heavy bag"/>
    <n v="146"/>
    <s v="Sales Region Sulawesi - Maluku Team"/>
    <m/>
    <x v="0"/>
  </r>
  <r>
    <s v="SO0116"/>
    <d v="2020-05-06T00:00:00"/>
    <s v="PD0019"/>
    <n v="143"/>
    <n v="0.2"/>
    <n v="291605600"/>
    <s v="SO0116-PD0019"/>
    <s v="Treadmill"/>
    <s v="Gym &amp; Fitness"/>
    <s v="Treadmill"/>
    <n v="143"/>
    <s v="Sales Region Bali - Nusa Tenggara Team"/>
    <m/>
    <x v="0"/>
  </r>
  <r>
    <s v="SO0116"/>
    <d v="2020-05-06T00:00:00"/>
    <s v="PD0011"/>
    <n v="80"/>
    <n v="0.2"/>
    <n v="150976000"/>
    <s v="SO0116-PD0011"/>
    <s v="Mountain Bike"/>
    <s v="Bicycle"/>
    <s v="Mountain Bike"/>
    <n v="80"/>
    <s v="Sales Region Bali - Nusa Tenggara Team"/>
    <m/>
    <x v="0"/>
  </r>
  <r>
    <s v="SO0116"/>
    <d v="2020-05-06T00:00:00"/>
    <s v="PD0010"/>
    <n v="65"/>
    <n v="0.15"/>
    <n v="17956250"/>
    <s v="SO0116-PD0010"/>
    <s v="Hiking Shoes"/>
    <s v="Hiking &amp; Camping"/>
    <s v="Hiking Shoes"/>
    <n v="65"/>
    <s v="Sales Region Bali - Nusa Tenggara Team"/>
    <m/>
    <x v="0"/>
  </r>
  <r>
    <s v="SO0117"/>
    <d v="2020-05-07T00:00:00"/>
    <s v="PD0016"/>
    <n v="101"/>
    <n v="0.19"/>
    <n v="21843270"/>
    <s v="SO0117-PD0016"/>
    <s v="Pull Up Bar"/>
    <s v="Gym &amp; Fitness"/>
    <s v="Pull Up Bar"/>
    <n v="101"/>
    <s v="Sales Sumatera -Kalimantan Region Team"/>
    <m/>
    <x v="0"/>
  </r>
  <r>
    <s v="SO0117"/>
    <d v="2020-05-07T00:00:00"/>
    <s v="PD0003"/>
    <n v="33"/>
    <n v="0.05"/>
    <n v="29186850"/>
    <s v="SO0117-PD0003"/>
    <s v="Stick Billiard"/>
    <s v="Billiard"/>
    <s v="Stick Billiard"/>
    <n v="33"/>
    <s v="Sales Sumatera -Kalimantan Region Team"/>
    <m/>
    <x v="0"/>
  </r>
  <r>
    <s v="SO0117"/>
    <d v="2020-05-07T00:00:00"/>
    <s v="PD0012"/>
    <n v="88"/>
    <n v="0.25"/>
    <n v="372174000"/>
    <s v="SO0117-PD0012"/>
    <s v="Road Bike"/>
    <s v="Bicycle"/>
    <s v="Road Bike"/>
    <n v="88"/>
    <s v="Sales Sumatera -Kalimantan Region Team"/>
    <m/>
    <x v="0"/>
  </r>
  <r>
    <s v="SO0117"/>
    <d v="2020-05-07T00:00:00"/>
    <s v="PD0010"/>
    <n v="49"/>
    <n v="0.11"/>
    <n v="14173250"/>
    <s v="SO0117-PD0010"/>
    <s v="Hiking Shoes"/>
    <s v="Hiking &amp; Camping"/>
    <s v="Hiking Shoes"/>
    <n v="49"/>
    <s v="Sales Sumatera -Kalimantan Region Team"/>
    <m/>
    <x v="0"/>
  </r>
  <r>
    <s v="SO0117"/>
    <d v="2020-05-07T00:00:00"/>
    <s v="PD0005"/>
    <n v="124"/>
    <n v="0.09"/>
    <n v="247683800"/>
    <s v="SO0117-PD0005"/>
    <s v="Stick Golf Wedge"/>
    <s v="Golf"/>
    <s v="Stick Golf Wedge"/>
    <n v="124"/>
    <s v="Sales Sumatera -Kalimantan Region Team"/>
    <m/>
    <x v="0"/>
  </r>
  <r>
    <s v="SO0118"/>
    <d v="2020-05-09T00:00:00"/>
    <s v="PD0015"/>
    <n v="139"/>
    <n v="0.22"/>
    <n v="14734278"/>
    <s v="SO0118-PD0015"/>
    <s v="Abs Roller"/>
    <s v="Gym &amp; Fitness"/>
    <s v="Abs Roller"/>
    <n v="139"/>
    <s v="Sales Java Region Team"/>
    <m/>
    <x v="0"/>
  </r>
  <r>
    <s v="SO0118"/>
    <d v="2020-05-09T00:00:00"/>
    <s v="PD0004"/>
    <n v="95"/>
    <n v="0.18"/>
    <n v="17138000"/>
    <s v="SO0118-PD0004"/>
    <s v="Stick Billiard Bag"/>
    <s v="Billiard"/>
    <s v="Stick Billiard Bag"/>
    <n v="95"/>
    <s v="Sales Java Region Team"/>
    <m/>
    <x v="0"/>
  </r>
  <r>
    <s v="SO0118"/>
    <d v="2020-05-09T00:00:00"/>
    <s v="PD0010"/>
    <n v="119"/>
    <n v="0.09"/>
    <n v="35194250"/>
    <s v="SO0118-PD0010"/>
    <s v="Hiking Shoes"/>
    <s v="Hiking &amp; Camping"/>
    <s v="Hiking Shoes"/>
    <n v="119"/>
    <s v="Sales Java Region Team"/>
    <m/>
    <x v="0"/>
  </r>
  <r>
    <s v="SO0119"/>
    <d v="2020-05-09T00:00:00"/>
    <s v="PD0017"/>
    <n v="43"/>
    <n v="0.24"/>
    <n v="86602000"/>
    <s v="SO0119-PD0017"/>
    <s v="Bench Press"/>
    <s v="Gym &amp; Fitness"/>
    <s v="Bench Press"/>
    <n v="43"/>
    <s v="Online Sales Team"/>
    <m/>
    <x v="0"/>
  </r>
  <r>
    <s v="SO0119"/>
    <d v="2020-05-09T00:00:00"/>
    <s v="PD0018"/>
    <n v="141"/>
    <n v="0.1"/>
    <n v="67510800"/>
    <s v="SO0119-PD0018"/>
    <s v="Dumbell Set"/>
    <s v="Gym &amp; Fitness"/>
    <s v="Dumbell Set"/>
    <n v="141"/>
    <s v="Online Sales Team"/>
    <m/>
    <x v="0"/>
  </r>
  <r>
    <s v="SO0119"/>
    <d v="2020-05-09T00:00:00"/>
    <s v="PD0012"/>
    <n v="101"/>
    <n v="0.09"/>
    <n v="518280490"/>
    <s v="SO0119-PD0012"/>
    <s v="Road Bike"/>
    <s v="Bicycle"/>
    <s v="Road Bike"/>
    <n v="101"/>
    <s v="Online Sales Team"/>
    <m/>
    <x v="0"/>
  </r>
  <r>
    <s v="SO0120"/>
    <d v="2020-05-11T00:00:00"/>
    <s v="PD0010"/>
    <n v="147"/>
    <n v="0.18"/>
    <n v="39175500"/>
    <s v="SO0120-PD0010"/>
    <s v="Hiking Shoes"/>
    <s v="Hiking &amp; Camping"/>
    <s v="Hiking Shoes"/>
    <n v="147"/>
    <s v="Online Sales Team"/>
    <m/>
    <x v="0"/>
  </r>
  <r>
    <s v="SO0120"/>
    <d v="2020-05-11T00:00:00"/>
    <s v="PD0006"/>
    <n v="55"/>
    <n v="0.21"/>
    <n v="9081050"/>
    <s v="SO0120-PD0006"/>
    <s v="1 set Golf Ball"/>
    <s v="Golf"/>
    <s v="1 set Golf Ball"/>
    <n v="55"/>
    <s v="Online Sales Team"/>
    <m/>
    <x v="0"/>
  </r>
  <r>
    <s v="SO0120"/>
    <d v="2020-05-11T00:00:00"/>
    <s v="PD0019"/>
    <n v="113"/>
    <n v="0.18"/>
    <n v="236190340.00000003"/>
    <s v="SO0120-PD0019"/>
    <s v="Treadmill"/>
    <s v="Gym &amp; Fitness"/>
    <s v="Treadmill"/>
    <n v="113"/>
    <s v="Online Sales Team"/>
    <m/>
    <x v="0"/>
  </r>
  <r>
    <s v="SO0120"/>
    <d v="2020-05-11T00:00:00"/>
    <s v="PD0015"/>
    <n v="68"/>
    <n v="0.25"/>
    <n v="6930900"/>
    <s v="SO0120-PD0015"/>
    <s v="Abs Roller"/>
    <s v="Gym &amp; Fitness"/>
    <s v="Abs Roller"/>
    <n v="68"/>
    <s v="Online Sales Team"/>
    <m/>
    <x v="0"/>
  </r>
  <r>
    <s v="SO0120"/>
    <d v="2020-05-11T00:00:00"/>
    <s v="PD0007"/>
    <n v="60"/>
    <n v="0.14000000000000001"/>
    <n v="165120000"/>
    <s v="SO0120-PD0007"/>
    <s v="Stick Golf Bag"/>
    <s v="Golf"/>
    <s v="Stick Golf Bag"/>
    <n v="60"/>
    <s v="Online Sales Team"/>
    <m/>
    <x v="0"/>
  </r>
  <r>
    <s v="SO0121"/>
    <d v="2020-05-11T00:00:00"/>
    <s v="PD0011"/>
    <n v="84"/>
    <n v="0.25"/>
    <n v="148617000"/>
    <s v="SO0121-PD0011"/>
    <s v="Mountain Bike"/>
    <s v="Bicycle"/>
    <s v="Mountain Bike"/>
    <n v="84"/>
    <s v="Sales Region Sulawesi - Maluku Team"/>
    <m/>
    <x v="0"/>
  </r>
  <r>
    <s v="SO0122"/>
    <d v="2020-05-11T00:00:00"/>
    <s v="PD0009"/>
    <n v="136"/>
    <n v="0.13"/>
    <n v="15263280"/>
    <s v="SO0122-PD0009"/>
    <s v="Tracking Pole"/>
    <s v="Hiking &amp; Camping"/>
    <s v="Tracking Pole"/>
    <n v="136"/>
    <s v="Sales Region Sulawesi - Maluku Team"/>
    <m/>
    <x v="1"/>
  </r>
  <r>
    <s v="SO0122"/>
    <d v="2020-05-11T00:00:00"/>
    <s v="PD0016"/>
    <n v="141"/>
    <n v="0.21"/>
    <n v="29741130"/>
    <s v="SO0122-PD0016"/>
    <s v="Pull Up Bar"/>
    <s v="Gym &amp; Fitness"/>
    <s v="Pull Up Bar"/>
    <n v="141"/>
    <s v="Sales Region Sulawesi - Maluku Team"/>
    <m/>
    <x v="1"/>
  </r>
  <r>
    <s v="SO0122"/>
    <d v="2020-05-11T00:00:00"/>
    <s v="PD0013"/>
    <n v="66"/>
    <n v="0.1"/>
    <n v="28452600"/>
    <s v="SO0122-PD0013"/>
    <s v="1 Set Basketball"/>
    <s v="Basketball"/>
    <s v="1 Set Basketball"/>
    <n v="66"/>
    <s v="Sales Region Sulawesi - Maluku Team"/>
    <m/>
    <x v="1"/>
  </r>
  <r>
    <s v="SO0122"/>
    <d v="2020-05-11T00:00:00"/>
    <s v="PD0006"/>
    <n v="120"/>
    <n v="0.19"/>
    <n v="20314800"/>
    <s v="SO0122-PD0006"/>
    <s v="1 set Golf Ball"/>
    <s v="Golf"/>
    <s v="1 set Golf Ball"/>
    <n v="120"/>
    <s v="Sales Region Sulawesi - Maluku Team"/>
    <m/>
    <x v="1"/>
  </r>
  <r>
    <s v="SO0123"/>
    <d v="2020-05-11T00:00:00"/>
    <s v="PD0013"/>
    <n v="144"/>
    <n v="0.15"/>
    <n v="58629600"/>
    <s v="SO0123-PD0013"/>
    <s v="1 Set Basketball"/>
    <s v="Basketball"/>
    <s v="1 Set Basketball"/>
    <n v="144"/>
    <s v="Sales Region Sulawesi - Maluku Team"/>
    <m/>
    <x v="0"/>
  </r>
  <r>
    <s v="SO0123"/>
    <d v="2020-05-11T00:00:00"/>
    <s v="PD0009"/>
    <n v="63"/>
    <n v="0.16"/>
    <n v="6826680"/>
    <s v="SO0123-PD0009"/>
    <s v="Tracking Pole"/>
    <s v="Hiking &amp; Camping"/>
    <s v="Tracking Pole"/>
    <n v="63"/>
    <s v="Sales Region Sulawesi - Maluku Team"/>
    <m/>
    <x v="0"/>
  </r>
  <r>
    <s v="SO0123"/>
    <d v="2020-05-11T00:00:00"/>
    <s v="PD0004"/>
    <n v="137"/>
    <n v="0.17"/>
    <n v="25016200"/>
    <s v="SO0123-PD0004"/>
    <s v="Stick Billiard Bag"/>
    <s v="Billiard"/>
    <s v="Stick Billiard Bag"/>
    <n v="137"/>
    <s v="Sales Region Sulawesi - Maluku Team"/>
    <m/>
    <x v="0"/>
  </r>
  <r>
    <s v="SO0123"/>
    <d v="2020-05-11T00:00:00"/>
    <s v="PD0020"/>
    <n v="58"/>
    <n v="0.17"/>
    <n v="15452940"/>
    <s v="SO0123-PD0020"/>
    <s v="Heavy bag"/>
    <s v="Gym &amp; Fitness"/>
    <s v="Heavy bag"/>
    <n v="58"/>
    <s v="Sales Region Sulawesi - Maluku Team"/>
    <m/>
    <x v="0"/>
  </r>
  <r>
    <s v="SO0124"/>
    <d v="2020-05-13T00:00:00"/>
    <s v="PD0005"/>
    <n v="73"/>
    <n v="0.23"/>
    <n v="123380950"/>
    <s v="SO0124-PD0005"/>
    <s v="Stick Golf Wedge"/>
    <s v="Golf"/>
    <s v="Stick Golf Wedge"/>
    <n v="73"/>
    <s v="Sales Region Sulawesi - Maluku Team"/>
    <m/>
    <x v="0"/>
  </r>
  <r>
    <s v="SO0125"/>
    <d v="2020-05-14T00:00:00"/>
    <s v="PD0002"/>
    <n v="66"/>
    <n v="0.17"/>
    <n v="1095600"/>
    <s v="SO0125-PD0002"/>
    <s v="Fishing soft lure"/>
    <s v="Fishing Equipment"/>
    <s v="Fishing soft lure"/>
    <n v="66"/>
    <s v="Sales Region Sulawesi - Maluku Team"/>
    <m/>
    <x v="0"/>
  </r>
  <r>
    <s v="SO0125"/>
    <d v="2020-05-14T00:00:00"/>
    <s v="PD0004"/>
    <n v="66"/>
    <n v="0.09"/>
    <n v="13213200"/>
    <s v="SO0125-PD0004"/>
    <s v="Stick Billiard Bag"/>
    <s v="Billiard"/>
    <s v="Stick Billiard Bag"/>
    <n v="66"/>
    <s v="Sales Region Sulawesi - Maluku Team"/>
    <m/>
    <x v="0"/>
  </r>
  <r>
    <s v="SO0125"/>
    <d v="2020-05-14T00:00:00"/>
    <s v="PD0005"/>
    <n v="30"/>
    <n v="7.0000000000000007E-2"/>
    <n v="61240499.999999993"/>
    <s v="SO0125-PD0005"/>
    <s v="Stick Golf Wedge"/>
    <s v="Golf"/>
    <s v="Stick Golf Wedge"/>
    <n v="30"/>
    <s v="Sales Region Sulawesi - Maluku Team"/>
    <m/>
    <x v="0"/>
  </r>
  <r>
    <s v="SO0125"/>
    <d v="2020-05-14T00:00:00"/>
    <s v="PD0009"/>
    <n v="29"/>
    <n v="0.1"/>
    <n v="3366900"/>
    <s v="SO0125-PD0009"/>
    <s v="Tracking Pole"/>
    <s v="Hiking &amp; Camping"/>
    <s v="Tracking Pole"/>
    <n v="29"/>
    <s v="Sales Region Sulawesi - Maluku Team"/>
    <m/>
    <x v="0"/>
  </r>
  <r>
    <s v="SO0126"/>
    <d v="2020-05-14T00:00:00"/>
    <s v="PD0016"/>
    <n v="38"/>
    <n v="0.12"/>
    <n v="8928480"/>
    <s v="SO0126-PD0016"/>
    <s v="Pull Up Bar"/>
    <s v="Gym &amp; Fitness"/>
    <s v="Pull Up Bar"/>
    <n v="38"/>
    <s v="Sales Region Sulawesi - Maluku Team"/>
    <m/>
    <x v="0"/>
  </r>
  <r>
    <s v="SO0126"/>
    <d v="2020-05-14T00:00:00"/>
    <s v="PD0013"/>
    <n v="98"/>
    <n v="0.11"/>
    <n v="41778380"/>
    <s v="SO0126-PD0013"/>
    <s v="1 Set Basketball"/>
    <s v="Basketball"/>
    <s v="1 Set Basketball"/>
    <n v="98"/>
    <s v="Sales Region Sulawesi - Maluku Team"/>
    <m/>
    <x v="0"/>
  </r>
  <r>
    <s v="SO0127"/>
    <d v="2020-05-15T00:00:00"/>
    <s v="PD0017"/>
    <n v="115"/>
    <n v="0.1"/>
    <n v="274275000"/>
    <s v="SO0127-PD0017"/>
    <s v="Bench Press"/>
    <s v="Gym &amp; Fitness"/>
    <s v="Bench Press"/>
    <n v="115"/>
    <s v="Sales Sumatera -Kalimantan Region Team"/>
    <m/>
    <x v="0"/>
  </r>
  <r>
    <s v="SO0128"/>
    <d v="2020-05-15T00:00:00"/>
    <s v="PD0020"/>
    <n v="146"/>
    <n v="0.1"/>
    <n v="42179400"/>
    <s v="SO0128-PD0020"/>
    <s v="Heavy bag"/>
    <s v="Gym &amp; Fitness"/>
    <s v="Heavy bag"/>
    <n v="146"/>
    <s v="Sales Java Region Team"/>
    <m/>
    <x v="0"/>
  </r>
  <r>
    <s v="SO0128"/>
    <d v="2020-05-15T00:00:00"/>
    <s v="PD0001"/>
    <n v="85"/>
    <n v="0.16"/>
    <n v="17778600"/>
    <s v="SO0128-PD0001"/>
    <s v="1 Set Fishing Equipment"/>
    <s v="Fishing Equipment"/>
    <s v="1 Set Fishing Equipment"/>
    <n v="85"/>
    <s v="Sales Java Region Team"/>
    <m/>
    <x v="0"/>
  </r>
  <r>
    <s v="SO0128"/>
    <d v="2020-05-15T00:00:00"/>
    <s v="PD0013"/>
    <n v="117"/>
    <n v="0.06"/>
    <n v="52680420"/>
    <s v="SO0128-PD0013"/>
    <s v="1 Set Basketball"/>
    <s v="Basketball"/>
    <s v="1 Set Basketball"/>
    <n v="117"/>
    <s v="Sales Java Region Team"/>
    <m/>
    <x v="0"/>
  </r>
  <r>
    <s v="SO0129"/>
    <d v="2020-05-16T00:00:00"/>
    <s v="PD0017"/>
    <n v="62"/>
    <n v="0.06"/>
    <n v="154442000"/>
    <s v="SO0129-PD0017"/>
    <s v="Bench Press"/>
    <s v="Gym &amp; Fitness"/>
    <s v="Bench Press"/>
    <n v="62"/>
    <s v="Sales Sumatera -Kalimantan Region Team"/>
    <m/>
    <x v="0"/>
  </r>
  <r>
    <s v="SO0130"/>
    <d v="2020-05-17T00:00:00"/>
    <s v="PD0001"/>
    <n v="56"/>
    <n v="0.19"/>
    <n v="11294640"/>
    <s v="SO0130-PD0001"/>
    <s v="1 Set Fishing Equipment"/>
    <s v="Fishing Equipment"/>
    <s v="1 Set Fishing Equipment"/>
    <n v="56"/>
    <s v="Online Sales Team"/>
    <m/>
    <x v="0"/>
  </r>
  <r>
    <s v="SO0130"/>
    <d v="2020-05-17T00:00:00"/>
    <s v="PD0018"/>
    <n v="95"/>
    <n v="0.22"/>
    <n v="39421200"/>
    <s v="SO0130-PD0018"/>
    <s v="Dumbell Set"/>
    <s v="Gym &amp; Fitness"/>
    <s v="Dumbell Set"/>
    <n v="95"/>
    <s v="Online Sales Team"/>
    <m/>
    <x v="0"/>
  </r>
  <r>
    <s v="SO0130"/>
    <d v="2020-05-17T00:00:00"/>
    <s v="PD0015"/>
    <n v="42"/>
    <n v="0.13"/>
    <n v="4965786"/>
    <s v="SO0130-PD0015"/>
    <s v="Abs Roller"/>
    <s v="Gym &amp; Fitness"/>
    <s v="Abs Roller"/>
    <n v="42"/>
    <s v="Online Sales Team"/>
    <m/>
    <x v="0"/>
  </r>
  <r>
    <s v="SO0130"/>
    <d v="2020-05-17T00:00:00"/>
    <s v="PD0004"/>
    <n v="150"/>
    <n v="0.25"/>
    <n v="24750000"/>
    <s v="SO0130-PD0004"/>
    <s v="Stick Billiard Bag"/>
    <s v="Billiard"/>
    <s v="Stick Billiard Bag"/>
    <n v="150"/>
    <s v="Online Sales Team"/>
    <m/>
    <x v="0"/>
  </r>
  <r>
    <s v="SO0130"/>
    <d v="2020-05-17T00:00:00"/>
    <s v="PD0013"/>
    <n v="148"/>
    <n v="0.13"/>
    <n v="61676040"/>
    <s v="SO0130-PD0013"/>
    <s v="1 Set Basketball"/>
    <s v="Basketball"/>
    <s v="1 Set Basketball"/>
    <n v="148"/>
    <s v="Online Sales Team"/>
    <m/>
    <x v="0"/>
  </r>
  <r>
    <s v="SO0131"/>
    <d v="2020-05-19T00:00:00"/>
    <s v="PD0003"/>
    <n v="125"/>
    <n v="0.22"/>
    <n v="90772500"/>
    <s v="SO0131-PD0003"/>
    <s v="Stick Billiard"/>
    <s v="Billiard"/>
    <s v="Stick Billiard"/>
    <n v="125"/>
    <s v="Sales Sumatera -Kalimantan Region Team"/>
    <m/>
    <x v="0"/>
  </r>
  <r>
    <s v="SO0131"/>
    <d v="2020-05-19T00:00:00"/>
    <s v="PD0006"/>
    <n v="110"/>
    <n v="0.1"/>
    <n v="20691000"/>
    <s v="SO0131-PD0006"/>
    <s v="1 set Golf Ball"/>
    <s v="Golf"/>
    <s v="1 set Golf Ball"/>
    <n v="110"/>
    <s v="Sales Sumatera -Kalimantan Region Team"/>
    <m/>
    <x v="0"/>
  </r>
  <r>
    <s v="SO0132"/>
    <d v="2020-05-22T00:00:00"/>
    <s v="PD0015"/>
    <n v="47"/>
    <n v="0.06"/>
    <n v="6004062"/>
    <s v="SO0132-PD0015"/>
    <s v="Abs Roller"/>
    <s v="Gym &amp; Fitness"/>
    <s v="Abs Roller"/>
    <n v="47"/>
    <s v="Sales Java Region Team"/>
    <m/>
    <x v="0"/>
  </r>
  <r>
    <s v="SO0132"/>
    <d v="2020-05-22T00:00:00"/>
    <s v="PD0017"/>
    <n v="69"/>
    <n v="0.14000000000000001"/>
    <n v="157251000"/>
    <s v="SO0132-PD0017"/>
    <s v="Bench Press"/>
    <s v="Gym &amp; Fitness"/>
    <s v="Bench Press"/>
    <n v="69"/>
    <s v="Sales Java Region Team"/>
    <m/>
    <x v="0"/>
  </r>
  <r>
    <s v="SO0132"/>
    <d v="2020-05-22T00:00:00"/>
    <s v="PD0003"/>
    <n v="63"/>
    <n v="0.21"/>
    <n v="46335870"/>
    <s v="SO0132-PD0003"/>
    <s v="Stick Billiard"/>
    <s v="Billiard"/>
    <s v="Stick Billiard"/>
    <n v="63"/>
    <s v="Sales Java Region Team"/>
    <m/>
    <x v="0"/>
  </r>
  <r>
    <s v="SO0132"/>
    <d v="2020-05-22T00:00:00"/>
    <s v="PD0016"/>
    <n v="132"/>
    <n v="0.12"/>
    <n v="31014720"/>
    <s v="SO0132-PD0016"/>
    <s v="Pull Up Bar"/>
    <s v="Gym &amp; Fitness"/>
    <s v="Pull Up Bar"/>
    <n v="132"/>
    <s v="Sales Java Region Team"/>
    <m/>
    <x v="0"/>
  </r>
  <r>
    <s v="SO0133"/>
    <d v="2020-05-24T00:00:00"/>
    <s v="PD0017"/>
    <n v="60"/>
    <n v="0.1"/>
    <n v="143100000"/>
    <s v="SO0133-PD0017"/>
    <s v="Bench Press"/>
    <s v="Gym &amp; Fitness"/>
    <s v="Bench Press"/>
    <n v="60"/>
    <s v="Sales Region Sulawesi - Maluku Team"/>
    <m/>
    <x v="0"/>
  </r>
  <r>
    <s v="SO0133"/>
    <d v="2020-05-24T00:00:00"/>
    <s v="PD0015"/>
    <n v="123"/>
    <n v="0.19"/>
    <n v="13539717"/>
    <s v="SO0133-PD0015"/>
    <s v="Abs Roller"/>
    <s v="Gym &amp; Fitness"/>
    <s v="Abs Roller"/>
    <n v="123"/>
    <s v="Sales Region Sulawesi - Maluku Team"/>
    <m/>
    <x v="0"/>
  </r>
  <r>
    <s v="SO0133"/>
    <d v="2020-05-24T00:00:00"/>
    <s v="PD0006"/>
    <n v="29"/>
    <n v="0.24"/>
    <n v="4606360"/>
    <s v="SO0133-PD0006"/>
    <s v="1 set Golf Ball"/>
    <s v="Golf"/>
    <s v="1 set Golf Ball"/>
    <n v="29"/>
    <s v="Sales Region Sulawesi - Maluku Team"/>
    <m/>
    <x v="0"/>
  </r>
  <r>
    <s v="SO0134"/>
    <d v="2020-05-27T00:00:00"/>
    <s v="PD0010"/>
    <n v="86"/>
    <n v="0.05"/>
    <n v="26552500"/>
    <s v="SO0134-PD0010"/>
    <s v="Hiking Shoes"/>
    <s v="Hiking &amp; Camping"/>
    <s v="Hiking Shoes"/>
    <n v="86"/>
    <s v="Sales Sumatera -Kalimantan Region Team"/>
    <m/>
    <x v="1"/>
  </r>
  <r>
    <s v="SO0134"/>
    <d v="2020-05-27T00:00:00"/>
    <s v="PD0006"/>
    <n v="27"/>
    <n v="0.22"/>
    <n v="4401540"/>
    <s v="SO0134-PD0006"/>
    <s v="1 set Golf Ball"/>
    <s v="Golf"/>
    <s v="1 set Golf Ball"/>
    <n v="27"/>
    <s v="Sales Sumatera -Kalimantan Region Team"/>
    <m/>
    <x v="1"/>
  </r>
  <r>
    <s v="SO0134"/>
    <d v="2020-05-27T00:00:00"/>
    <s v="PD0018"/>
    <n v="90"/>
    <n v="0.22"/>
    <n v="37346400"/>
    <s v="SO0134-PD0018"/>
    <s v="Dumbell Set"/>
    <s v="Gym &amp; Fitness"/>
    <s v="Dumbell Set"/>
    <n v="90"/>
    <s v="Sales Sumatera -Kalimantan Region Team"/>
    <m/>
    <x v="1"/>
  </r>
  <r>
    <s v="SO0134"/>
    <d v="2020-05-27T00:00:00"/>
    <s v="PD0014"/>
    <n v="148"/>
    <n v="0.13"/>
    <n v="34378920"/>
    <s v="SO0134-PD0014"/>
    <s v="1 Set Futsalball"/>
    <s v="Futsal"/>
    <s v="1 Set Futsalball"/>
    <n v="148"/>
    <s v="Sales Sumatera -Kalimantan Region Team"/>
    <m/>
    <x v="1"/>
  </r>
  <r>
    <s v="SO0135"/>
    <d v="2020-05-28T00:00:00"/>
    <s v="PD0008"/>
    <n v="40"/>
    <n v="0.11"/>
    <n v="5304400"/>
    <s v="SO0135-PD0008"/>
    <s v="Sunglasses"/>
    <s v="Outdoors Sport"/>
    <s v="Sunglasses"/>
    <n v="40"/>
    <s v="Sales Java Region Team"/>
    <m/>
    <x v="0"/>
  </r>
  <r>
    <s v="SO0136"/>
    <d v="2020-05-29T00:00:00"/>
    <s v="PD0003"/>
    <n v="122"/>
    <n v="0.06"/>
    <n v="106767080"/>
    <s v="SO0136-PD0003"/>
    <s v="Stick Billiard"/>
    <s v="Billiard"/>
    <s v="Stick Billiard"/>
    <n v="122"/>
    <s v="Sales Region Sulawesi - Maluku Team"/>
    <m/>
    <x v="0"/>
  </r>
  <r>
    <s v="SO0137"/>
    <d v="2020-05-29T00:00:00"/>
    <s v="PD0003"/>
    <n v="32"/>
    <n v="0.16"/>
    <n v="25025280"/>
    <s v="SO0137-PD0003"/>
    <s v="Stick Billiard"/>
    <s v="Billiard"/>
    <s v="Stick Billiard"/>
    <n v="32"/>
    <s v="Sales Region Sulawesi - Maluku Team"/>
    <m/>
    <x v="0"/>
  </r>
  <r>
    <s v="SO0137"/>
    <d v="2020-05-29T00:00:00"/>
    <s v="PD0004"/>
    <n v="47"/>
    <n v="0.23"/>
    <n v="7961800"/>
    <s v="SO0137-PD0004"/>
    <s v="Stick Billiard Bag"/>
    <s v="Billiard"/>
    <s v="Stick Billiard Bag"/>
    <n v="47"/>
    <s v="Sales Region Sulawesi - Maluku Team"/>
    <m/>
    <x v="0"/>
  </r>
  <r>
    <s v="SO0137"/>
    <d v="2020-05-29T00:00:00"/>
    <s v="PD0007"/>
    <n v="110"/>
    <n v="0.1"/>
    <n v="316800000"/>
    <s v="SO0137-PD0007"/>
    <s v="Stick Golf Bag"/>
    <s v="Golf"/>
    <s v="Stick Golf Bag"/>
    <n v="110"/>
    <s v="Sales Region Sulawesi - Maluku Team"/>
    <m/>
    <x v="0"/>
  </r>
  <r>
    <s v="SO0137"/>
    <d v="2020-05-29T00:00:00"/>
    <s v="PD0014"/>
    <n v="37"/>
    <n v="0.06"/>
    <n v="9286260"/>
    <s v="SO0137-PD0014"/>
    <s v="1 Set Futsalball"/>
    <s v="Futsal"/>
    <s v="1 Set Futsalball"/>
    <n v="37"/>
    <s v="Sales Region Sulawesi - Maluku Team"/>
    <m/>
    <x v="0"/>
  </r>
  <r>
    <s v="SO0137"/>
    <d v="2020-05-29T00:00:00"/>
    <s v="PD0005"/>
    <n v="48"/>
    <n v="0.25"/>
    <n v="79020000"/>
    <s v="SO0137-PD0005"/>
    <s v="Stick Golf Wedge"/>
    <s v="Golf"/>
    <s v="Stick Golf Wedge"/>
    <n v="48"/>
    <s v="Sales Region Sulawesi - Maluku Team"/>
    <m/>
    <x v="0"/>
  </r>
  <r>
    <s v="SO0138"/>
    <d v="2020-05-30T00:00:00"/>
    <s v="PD0018"/>
    <n v="150"/>
    <n v="0.19"/>
    <n v="64638000.000000007"/>
    <s v="SO0138-PD0018"/>
    <s v="Dumbell Set"/>
    <s v="Gym &amp; Fitness"/>
    <s v="Dumbell Set"/>
    <n v="150"/>
    <s v="Sales Sumatera -Kalimantan Region Team"/>
    <m/>
    <x v="0"/>
  </r>
  <r>
    <s v="SO0138"/>
    <d v="2020-05-30T00:00:00"/>
    <s v="PD0011"/>
    <n v="146"/>
    <n v="0.05"/>
    <n v="327193300"/>
    <s v="SO0138-PD0011"/>
    <s v="Mountain Bike"/>
    <s v="Bicycle"/>
    <s v="Mountain Bike"/>
    <n v="146"/>
    <s v="Sales Sumatera -Kalimantan Region Team"/>
    <m/>
    <x v="0"/>
  </r>
  <r>
    <s v="SO0139"/>
    <d v="2020-06-01T00:00:00"/>
    <s v="PD0011"/>
    <n v="118"/>
    <n v="0.11"/>
    <n v="247742180"/>
    <s v="SO0139-PD0011"/>
    <s v="Mountain Bike"/>
    <s v="Bicycle"/>
    <s v="Mountain Bike"/>
    <n v="118"/>
    <s v="Sales Region Bali - Nusa Tenggara Team"/>
    <m/>
    <x v="1"/>
  </r>
  <r>
    <s v="SO0139"/>
    <d v="2020-06-01T00:00:00"/>
    <s v="PD0004"/>
    <n v="100"/>
    <n v="0.09"/>
    <n v="20020000"/>
    <s v="SO0139-PD0004"/>
    <s v="Stick Billiard Bag"/>
    <s v="Billiard"/>
    <s v="Stick Billiard Bag"/>
    <n v="100"/>
    <s v="Sales Region Bali - Nusa Tenggara Team"/>
    <m/>
    <x v="1"/>
  </r>
  <r>
    <s v="SO0139"/>
    <d v="2020-06-01T00:00:00"/>
    <s v="PD0003"/>
    <n v="57"/>
    <n v="0.12"/>
    <n v="46698960"/>
    <s v="SO0139-PD0003"/>
    <s v="Stick Billiard"/>
    <s v="Billiard"/>
    <s v="Stick Billiard"/>
    <n v="57"/>
    <s v="Sales Region Bali - Nusa Tenggara Team"/>
    <m/>
    <x v="1"/>
  </r>
  <r>
    <s v="SO0140"/>
    <d v="2020-06-04T00:00:00"/>
    <s v="PD0016"/>
    <n v="28"/>
    <n v="0.22"/>
    <n v="5831280"/>
    <s v="SO0140-PD0016"/>
    <s v="Pull Up Bar"/>
    <s v="Gym &amp; Fitness"/>
    <s v="Pull Up Bar"/>
    <n v="28"/>
    <s v="Sales Region Sulawesi - Maluku Team"/>
    <m/>
    <x v="0"/>
  </r>
  <r>
    <s v="SO0141"/>
    <d v="2020-06-04T00:00:00"/>
    <s v="PD0020"/>
    <n v="115"/>
    <n v="0.25"/>
    <n v="27686250"/>
    <s v="SO0141-PD0020"/>
    <s v="Heavy bag"/>
    <s v="Gym &amp; Fitness"/>
    <s v="Heavy bag"/>
    <n v="115"/>
    <s v="Sales Sumatera -Kalimantan Region Team"/>
    <m/>
    <x v="0"/>
  </r>
  <r>
    <s v="SO0141"/>
    <d v="2020-06-04T00:00:00"/>
    <s v="PD0010"/>
    <n v="98"/>
    <n v="0.18"/>
    <n v="26117000.000000004"/>
    <s v="SO0141-PD0010"/>
    <s v="Hiking Shoes"/>
    <s v="Hiking &amp; Camping"/>
    <s v="Hiking Shoes"/>
    <n v="98"/>
    <s v="Sales Sumatera -Kalimantan Region Team"/>
    <m/>
    <x v="0"/>
  </r>
  <r>
    <s v="SO0142"/>
    <d v="2020-06-05T00:00:00"/>
    <s v="PD0003"/>
    <n v="67"/>
    <n v="0.14000000000000001"/>
    <n v="53644220"/>
    <s v="SO0142-PD0003"/>
    <s v="Stick Billiard"/>
    <s v="Billiard"/>
    <s v="Stick Billiard"/>
    <n v="67"/>
    <s v="Sales Region Sulawesi - Maluku Team"/>
    <m/>
    <x v="0"/>
  </r>
  <r>
    <s v="SO0142"/>
    <d v="2020-06-05T00:00:00"/>
    <s v="PD0016"/>
    <n v="64"/>
    <n v="0.12"/>
    <n v="15037440"/>
    <s v="SO0142-PD0016"/>
    <s v="Pull Up Bar"/>
    <s v="Gym &amp; Fitness"/>
    <s v="Pull Up Bar"/>
    <n v="64"/>
    <s v="Sales Region Sulawesi - Maluku Team"/>
    <m/>
    <x v="0"/>
  </r>
  <r>
    <s v="SO0142"/>
    <d v="2020-06-05T00:00:00"/>
    <s v="PD0017"/>
    <n v="66"/>
    <n v="0.16"/>
    <n v="146916000"/>
    <s v="SO0142-PD0017"/>
    <s v="Bench Press"/>
    <s v="Gym &amp; Fitness"/>
    <s v="Bench Press"/>
    <n v="66"/>
    <s v="Sales Region Sulawesi - Maluku Team"/>
    <m/>
    <x v="0"/>
  </r>
  <r>
    <s v="SO0142"/>
    <d v="2020-06-05T00:00:00"/>
    <s v="PD0014"/>
    <n v="47"/>
    <n v="0.14000000000000001"/>
    <n v="10792140"/>
    <s v="SO0142-PD0014"/>
    <s v="1 Set Futsalball"/>
    <s v="Futsal"/>
    <s v="1 Set Futsalball"/>
    <n v="47"/>
    <s v="Sales Region Sulawesi - Maluku Team"/>
    <m/>
    <x v="0"/>
  </r>
  <r>
    <s v="SO0143"/>
    <d v="2020-06-07T00:00:00"/>
    <s v="PD0006"/>
    <n v="44"/>
    <n v="0.12"/>
    <n v="8092480"/>
    <s v="SO0143-PD0006"/>
    <s v="1 set Golf Ball"/>
    <s v="Golf"/>
    <s v="1 set Golf Ball"/>
    <n v="44"/>
    <s v="Sales Sumatera -Kalimantan Region Team"/>
    <m/>
    <x v="0"/>
  </r>
  <r>
    <s v="SO0143"/>
    <d v="2020-06-07T00:00:00"/>
    <s v="PD0003"/>
    <n v="128"/>
    <n v="0.18"/>
    <n v="97717760"/>
    <s v="SO0143-PD0003"/>
    <s v="Stick Billiard"/>
    <s v="Billiard"/>
    <s v="Stick Billiard"/>
    <n v="128"/>
    <s v="Sales Sumatera -Kalimantan Region Team"/>
    <m/>
    <x v="0"/>
  </r>
  <r>
    <s v="SO0144"/>
    <d v="2020-06-08T00:00:00"/>
    <s v="PD0019"/>
    <n v="63"/>
    <n v="0.17"/>
    <n v="133287210"/>
    <s v="SO0144-PD0019"/>
    <s v="Treadmill"/>
    <s v="Gym &amp; Fitness"/>
    <s v="Treadmill"/>
    <n v="63"/>
    <s v="Online Sales Team"/>
    <m/>
    <x v="0"/>
  </r>
  <r>
    <s v="SO0144"/>
    <d v="2020-06-08T00:00:00"/>
    <s v="PD0005"/>
    <n v="90"/>
    <n v="0.19"/>
    <n v="160015500"/>
    <s v="SO0144-PD0005"/>
    <s v="Stick Golf Wedge"/>
    <s v="Golf"/>
    <s v="Stick Golf Wedge"/>
    <n v="90"/>
    <s v="Online Sales Team"/>
    <m/>
    <x v="0"/>
  </r>
  <r>
    <s v="SO0145"/>
    <d v="2020-06-08T00:00:00"/>
    <s v="PD0001"/>
    <n v="116"/>
    <n v="0.18"/>
    <n v="23684880"/>
    <s v="SO0145-PD0001"/>
    <s v="1 Set Fishing Equipment"/>
    <s v="Fishing Equipment"/>
    <s v="1 Set Fishing Equipment"/>
    <n v="116"/>
    <s v="Online Sales Team"/>
    <m/>
    <x v="0"/>
  </r>
  <r>
    <s v="SO0145"/>
    <d v="2020-06-08T00:00:00"/>
    <s v="PD0018"/>
    <n v="45"/>
    <n v="0.09"/>
    <n v="21785400"/>
    <s v="SO0145-PD0018"/>
    <s v="Dumbell Set"/>
    <s v="Gym &amp; Fitness"/>
    <s v="Dumbell Set"/>
    <n v="45"/>
    <s v="Online Sales Team"/>
    <m/>
    <x v="0"/>
  </r>
  <r>
    <s v="SO0145"/>
    <d v="2020-06-08T00:00:00"/>
    <s v="PD0002"/>
    <n v="92"/>
    <n v="0.21"/>
    <n v="1453600"/>
    <s v="SO0145-PD0002"/>
    <s v="Fishing soft lure"/>
    <s v="Fishing Equipment"/>
    <s v="Fishing soft lure"/>
    <n v="92"/>
    <s v="Online Sales Team"/>
    <m/>
    <x v="0"/>
  </r>
  <r>
    <s v="SO0145"/>
    <d v="2020-06-08T00:00:00"/>
    <s v="PD0016"/>
    <n v="123"/>
    <n v="0.1"/>
    <n v="29556900"/>
    <s v="SO0145-PD0016"/>
    <s v="Pull Up Bar"/>
    <s v="Gym &amp; Fitness"/>
    <s v="Pull Up Bar"/>
    <n v="123"/>
    <s v="Online Sales Team"/>
    <m/>
    <x v="0"/>
  </r>
  <r>
    <s v="SO0146"/>
    <d v="2020-06-09T00:00:00"/>
    <s v="PD0016"/>
    <n v="130"/>
    <n v="0.25"/>
    <n v="26032500"/>
    <s v="SO0146-PD0016"/>
    <s v="Pull Up Bar"/>
    <s v="Gym &amp; Fitness"/>
    <s v="Pull Up Bar"/>
    <n v="130"/>
    <s v="Sales Region Sulawesi - Maluku Team"/>
    <m/>
    <x v="1"/>
  </r>
  <r>
    <s v="SO0147"/>
    <d v="2020-06-09T00:00:00"/>
    <s v="PD0009"/>
    <n v="63"/>
    <n v="0.14000000000000001"/>
    <n v="6989220"/>
    <s v="SO0147-PD0009"/>
    <s v="Tracking Pole"/>
    <s v="Hiking &amp; Camping"/>
    <s v="Tracking Pole"/>
    <n v="63"/>
    <s v="Sales Region Bali - Nusa Tenggara Team"/>
    <m/>
    <x v="0"/>
  </r>
  <r>
    <s v="SO0147"/>
    <d v="2020-06-09T00:00:00"/>
    <s v="PD0020"/>
    <n v="35"/>
    <n v="0.11"/>
    <n v="9999150"/>
    <s v="SO0147-PD0020"/>
    <s v="Heavy bag"/>
    <s v="Gym &amp; Fitness"/>
    <s v="Heavy bag"/>
    <n v="35"/>
    <s v="Sales Region Bali - Nusa Tenggara Team"/>
    <m/>
    <x v="0"/>
  </r>
  <r>
    <s v="SO0147"/>
    <d v="2020-06-09T00:00:00"/>
    <s v="PD0018"/>
    <n v="35"/>
    <n v="0.25"/>
    <n v="13965000"/>
    <s v="SO0147-PD0018"/>
    <s v="Dumbell Set"/>
    <s v="Gym &amp; Fitness"/>
    <s v="Dumbell Set"/>
    <n v="35"/>
    <s v="Sales Region Bali - Nusa Tenggara Team"/>
    <m/>
    <x v="0"/>
  </r>
  <r>
    <s v="SO0147"/>
    <d v="2020-06-09T00:00:00"/>
    <s v="PD0010"/>
    <n v="51"/>
    <n v="0.21"/>
    <n v="13094250"/>
    <s v="SO0147-PD0010"/>
    <s v="Hiking Shoes"/>
    <s v="Hiking &amp; Camping"/>
    <s v="Hiking Shoes"/>
    <n v="51"/>
    <s v="Sales Region Bali - Nusa Tenggara Team"/>
    <m/>
    <x v="0"/>
  </r>
  <r>
    <s v="SO0147"/>
    <d v="2020-06-09T00:00:00"/>
    <s v="PD0008"/>
    <n v="116"/>
    <n v="0.05"/>
    <n v="16419800"/>
    <s v="SO0147-PD0008"/>
    <s v="Sunglasses"/>
    <s v="Outdoors Sport"/>
    <s v="Sunglasses"/>
    <n v="116"/>
    <s v="Sales Region Bali - Nusa Tenggara Team"/>
    <m/>
    <x v="0"/>
  </r>
  <r>
    <s v="SO0148"/>
    <d v="2020-06-11T00:00:00"/>
    <s v="PD0017"/>
    <n v="118"/>
    <n v="0.13"/>
    <n v="272049000"/>
    <s v="SO0148-PD0017"/>
    <s v="Bench Press"/>
    <s v="Gym &amp; Fitness"/>
    <s v="Bench Press"/>
    <n v="118"/>
    <s v="Sales Sumatera -Kalimantan Region Team"/>
    <m/>
    <x v="0"/>
  </r>
  <r>
    <s v="SO0148"/>
    <d v="2020-06-11T00:00:00"/>
    <s v="PD0004"/>
    <n v="105"/>
    <n v="0.15"/>
    <n v="19635000"/>
    <s v="SO0148-PD0004"/>
    <s v="Stick Billiard Bag"/>
    <s v="Billiard"/>
    <s v="Stick Billiard Bag"/>
    <n v="105"/>
    <s v="Sales Sumatera -Kalimantan Region Team"/>
    <m/>
    <x v="0"/>
  </r>
  <r>
    <s v="SO0148"/>
    <d v="2020-06-11T00:00:00"/>
    <s v="PD0012"/>
    <n v="117"/>
    <n v="7.0000000000000007E-2"/>
    <n v="613579590"/>
    <s v="SO0148-PD0012"/>
    <s v="Road Bike"/>
    <s v="Bicycle"/>
    <s v="Road Bike"/>
    <n v="117"/>
    <s v="Sales Sumatera -Kalimantan Region Team"/>
    <m/>
    <x v="0"/>
  </r>
  <r>
    <s v="SO0148"/>
    <d v="2020-06-11T00:00:00"/>
    <s v="PD0016"/>
    <n v="86"/>
    <n v="0.21"/>
    <n v="18139980"/>
    <s v="SO0148-PD0016"/>
    <s v="Pull Up Bar"/>
    <s v="Gym &amp; Fitness"/>
    <s v="Pull Up Bar"/>
    <n v="86"/>
    <s v="Sales Sumatera -Kalimantan Region Team"/>
    <m/>
    <x v="0"/>
  </r>
  <r>
    <s v="SO0149"/>
    <d v="2020-06-15T00:00:00"/>
    <s v="PD0007"/>
    <n v="105"/>
    <n v="0.22"/>
    <n v="262080000"/>
    <s v="SO0149-PD0007"/>
    <s v="Stick Golf Bag"/>
    <s v="Golf"/>
    <s v="Stick Golf Bag"/>
    <n v="105"/>
    <s v="Sales Region Bali - Nusa Tenggara Team"/>
    <m/>
    <x v="0"/>
  </r>
  <r>
    <s v="SO0150"/>
    <d v="2020-06-15T00:00:00"/>
    <s v="PD0018"/>
    <n v="52"/>
    <n v="0.22"/>
    <n v="21577920"/>
    <s v="SO0150-PD0018"/>
    <s v="Dumbell Set"/>
    <s v="Gym &amp; Fitness"/>
    <s v="Dumbell Set"/>
    <n v="52"/>
    <s v="Online Sales Team"/>
    <m/>
    <x v="0"/>
  </r>
  <r>
    <s v="SO0150"/>
    <d v="2020-06-15T00:00:00"/>
    <s v="PD0005"/>
    <n v="125"/>
    <n v="0.16"/>
    <n v="230475000"/>
    <s v="SO0150-PD0005"/>
    <s v="Stick Golf Wedge"/>
    <s v="Golf"/>
    <s v="Stick Golf Wedge"/>
    <n v="125"/>
    <s v="Online Sales Team"/>
    <m/>
    <x v="0"/>
  </r>
  <r>
    <s v="SO0150"/>
    <d v="2020-06-15T00:00:00"/>
    <s v="PD0012"/>
    <n v="110"/>
    <n v="0.08"/>
    <n v="570666800"/>
    <s v="SO0150-PD0012"/>
    <s v="Road Bike"/>
    <s v="Bicycle"/>
    <s v="Road Bike"/>
    <n v="110"/>
    <s v="Online Sales Team"/>
    <m/>
    <x v="0"/>
  </r>
  <r>
    <s v="SO0150"/>
    <d v="2020-06-15T00:00:00"/>
    <s v="PD0002"/>
    <n v="64"/>
    <n v="0.25"/>
    <n v="960000"/>
    <s v="SO0150-PD0002"/>
    <s v="Fishing soft lure"/>
    <s v="Fishing Equipment"/>
    <s v="Fishing soft lure"/>
    <n v="64"/>
    <s v="Online Sales Team"/>
    <m/>
    <x v="0"/>
  </r>
  <r>
    <s v="SO0150"/>
    <d v="2020-06-15T00:00:00"/>
    <s v="PD0008"/>
    <n v="102"/>
    <n v="7.0000000000000007E-2"/>
    <n v="14134139.999999998"/>
    <s v="SO0150-PD0008"/>
    <s v="Sunglasses"/>
    <s v="Outdoors Sport"/>
    <s v="Sunglasses"/>
    <n v="102"/>
    <s v="Online Sales Team"/>
    <m/>
    <x v="0"/>
  </r>
  <r>
    <s v="SO0151"/>
    <d v="2020-06-19T00:00:00"/>
    <s v="PD0011"/>
    <n v="27"/>
    <n v="0.11"/>
    <n v="56686770"/>
    <s v="SO0151-PD0011"/>
    <s v="Mountain Bike"/>
    <s v="Bicycle"/>
    <s v="Mountain Bike"/>
    <n v="27"/>
    <s v="Sales Region Bali - Nusa Tenggara Team"/>
    <m/>
    <x v="0"/>
  </r>
  <r>
    <s v="SO0151"/>
    <d v="2020-06-19T00:00:00"/>
    <s v="PD0001"/>
    <n v="119"/>
    <n v="0.16"/>
    <n v="24890040"/>
    <s v="SO0151-PD0001"/>
    <s v="1 Set Fishing Equipment"/>
    <s v="Fishing Equipment"/>
    <s v="1 Set Fishing Equipment"/>
    <n v="119"/>
    <s v="Sales Region Bali - Nusa Tenggara Team"/>
    <m/>
    <x v="0"/>
  </r>
  <r>
    <s v="SO0151"/>
    <d v="2020-06-19T00:00:00"/>
    <s v="PD0005"/>
    <n v="66"/>
    <n v="0.11"/>
    <n v="128934300"/>
    <s v="SO0151-PD0005"/>
    <s v="Stick Golf Wedge"/>
    <s v="Golf"/>
    <s v="Stick Golf Wedge"/>
    <n v="66"/>
    <s v="Sales Region Bali - Nusa Tenggara Team"/>
    <m/>
    <x v="0"/>
  </r>
  <r>
    <s v="SO0152"/>
    <d v="2020-06-21T00:00:00"/>
    <s v="PD0002"/>
    <n v="108"/>
    <n v="0.24"/>
    <n v="1641600"/>
    <s v="SO0152-PD0002"/>
    <s v="Fishing soft lure"/>
    <s v="Fishing Equipment"/>
    <s v="Fishing soft lure"/>
    <n v="108"/>
    <s v="Sales Java Region Team"/>
    <m/>
    <x v="0"/>
  </r>
  <r>
    <s v="SO0152"/>
    <d v="2020-06-21T00:00:00"/>
    <s v="PD0001"/>
    <n v="85"/>
    <n v="0.13"/>
    <n v="18413550"/>
    <s v="SO0152-PD0001"/>
    <s v="1 Set Fishing Equipment"/>
    <s v="Fishing Equipment"/>
    <s v="1 Set Fishing Equipment"/>
    <n v="85"/>
    <s v="Sales Java Region Team"/>
    <m/>
    <x v="0"/>
  </r>
  <r>
    <s v="SO0153"/>
    <d v="2020-06-22T00:00:00"/>
    <s v="PD0011"/>
    <n v="71"/>
    <n v="0.19"/>
    <n v="135666090"/>
    <s v="SO0153-PD0011"/>
    <s v="Mountain Bike"/>
    <s v="Bicycle"/>
    <s v="Mountain Bike"/>
    <n v="71"/>
    <s v="Sales Sumatera -Kalimantan Region Team"/>
    <m/>
    <x v="0"/>
  </r>
  <r>
    <s v="SO0153"/>
    <d v="2020-06-22T00:00:00"/>
    <s v="PD0006"/>
    <n v="141"/>
    <n v="0.09"/>
    <n v="26816790"/>
    <s v="SO0153-PD0006"/>
    <s v="1 set Golf Ball"/>
    <s v="Golf"/>
    <s v="1 set Golf Ball"/>
    <n v="141"/>
    <s v="Sales Sumatera -Kalimantan Region Team"/>
    <m/>
    <x v="0"/>
  </r>
  <r>
    <s v="SO0153"/>
    <d v="2020-06-22T00:00:00"/>
    <s v="PD0016"/>
    <n v="51"/>
    <n v="0.05"/>
    <n v="12936150"/>
    <s v="SO0153-PD0016"/>
    <s v="Pull Up Bar"/>
    <s v="Gym &amp; Fitness"/>
    <s v="Pull Up Bar"/>
    <n v="51"/>
    <s v="Sales Sumatera -Kalimantan Region Team"/>
    <m/>
    <x v="0"/>
  </r>
  <r>
    <s v="SO0153"/>
    <d v="2020-06-22T00:00:00"/>
    <s v="PD0014"/>
    <n v="29"/>
    <n v="0.1"/>
    <n v="6968700"/>
    <s v="SO0153-PD0014"/>
    <s v="1 Set Futsalball"/>
    <s v="Futsal"/>
    <s v="1 Set Futsalball"/>
    <n v="29"/>
    <s v="Sales Sumatera -Kalimantan Region Team"/>
    <m/>
    <x v="0"/>
  </r>
  <r>
    <s v="SO0154"/>
    <d v="2020-06-22T00:00:00"/>
    <s v="PD0017"/>
    <n v="74"/>
    <n v="0.16"/>
    <n v="164724000"/>
    <s v="SO0154-PD0017"/>
    <s v="Bench Press"/>
    <s v="Gym &amp; Fitness"/>
    <s v="Bench Press"/>
    <n v="74"/>
    <s v="Sales Java Region Team"/>
    <m/>
    <x v="0"/>
  </r>
  <r>
    <s v="SO0154"/>
    <d v="2020-06-22T00:00:00"/>
    <s v="PD0016"/>
    <n v="123"/>
    <n v="0.11"/>
    <n v="29228490"/>
    <s v="SO0154-PD0016"/>
    <s v="Pull Up Bar"/>
    <s v="Gym &amp; Fitness"/>
    <s v="Pull Up Bar"/>
    <n v="123"/>
    <s v="Sales Java Region Team"/>
    <m/>
    <x v="0"/>
  </r>
  <r>
    <s v="SO0154"/>
    <d v="2020-06-22T00:00:00"/>
    <s v="PD0014"/>
    <n v="141"/>
    <n v="0.23"/>
    <n v="28988190"/>
    <s v="SO0154-PD0014"/>
    <s v="1 Set Futsalball"/>
    <s v="Futsal"/>
    <s v="1 Set Futsalball"/>
    <n v="141"/>
    <s v="Sales Java Region Team"/>
    <m/>
    <x v="0"/>
  </r>
  <r>
    <s v="SO0155"/>
    <d v="2020-06-22T00:00:00"/>
    <s v="PD0020"/>
    <n v="143"/>
    <n v="7.0000000000000007E-2"/>
    <n v="42689790"/>
    <s v="SO0155-PD0020"/>
    <s v="Heavy bag"/>
    <s v="Gym &amp; Fitness"/>
    <s v="Heavy bag"/>
    <n v="143"/>
    <s v="Online Sales Team"/>
    <m/>
    <x v="0"/>
  </r>
  <r>
    <s v="SO0155"/>
    <d v="2020-06-22T00:00:00"/>
    <s v="PD0016"/>
    <n v="93"/>
    <n v="0.21"/>
    <n v="19616490"/>
    <s v="SO0155-PD0016"/>
    <s v="Pull Up Bar"/>
    <s v="Gym &amp; Fitness"/>
    <s v="Pull Up Bar"/>
    <n v="93"/>
    <s v="Online Sales Team"/>
    <m/>
    <x v="0"/>
  </r>
  <r>
    <s v="SO0156"/>
    <d v="2020-06-23T00:00:00"/>
    <s v="PD0019"/>
    <n v="93"/>
    <n v="0.15"/>
    <n v="201498450"/>
    <s v="SO0156-PD0019"/>
    <s v="Treadmill"/>
    <s v="Gym &amp; Fitness"/>
    <s v="Treadmill"/>
    <n v="93"/>
    <s v="Sales Region Sulawesi - Maluku Team"/>
    <m/>
    <x v="0"/>
  </r>
  <r>
    <s v="SO0157"/>
    <d v="2020-06-23T00:00:00"/>
    <s v="PD0017"/>
    <n v="101"/>
    <n v="7.0000000000000007E-2"/>
    <n v="248914499.99999997"/>
    <s v="SO0157-PD0017"/>
    <s v="Bench Press"/>
    <s v="Gym &amp; Fitness"/>
    <s v="Bench Press"/>
    <n v="101"/>
    <s v="Sales Region Sulawesi - Maluku Team"/>
    <m/>
    <x v="0"/>
  </r>
  <r>
    <s v="SO0157"/>
    <d v="2020-06-23T00:00:00"/>
    <s v="PD0003"/>
    <n v="78"/>
    <n v="0.22"/>
    <n v="56642040"/>
    <s v="SO0157-PD0003"/>
    <s v="Stick Billiard"/>
    <s v="Billiard"/>
    <s v="Stick Billiard"/>
    <n v="78"/>
    <s v="Sales Region Sulawesi - Maluku Team"/>
    <m/>
    <x v="0"/>
  </r>
  <r>
    <s v="SO0159"/>
    <d v="2020-06-24T00:00:00"/>
    <s v="PD0001"/>
    <n v="131"/>
    <n v="0.15"/>
    <n v="27726150"/>
    <s v="SO0159-PD0001"/>
    <s v="1 Set Fishing Equipment"/>
    <s v="Fishing Equipment"/>
    <s v="1 Set Fishing Equipment"/>
    <n v="131"/>
    <s v="Sales Region Bali - Nusa Tenggara Team"/>
    <m/>
    <x v="0"/>
  </r>
  <r>
    <s v="SO0159"/>
    <d v="2020-06-24T00:00:00"/>
    <s v="PD0019"/>
    <n v="132"/>
    <n v="0.13"/>
    <n v="292727160"/>
    <s v="SO0159-PD0019"/>
    <s v="Treadmill"/>
    <s v="Gym &amp; Fitness"/>
    <s v="Treadmill"/>
    <n v="132"/>
    <s v="Sales Region Bali - Nusa Tenggara Team"/>
    <m/>
    <x v="0"/>
  </r>
  <r>
    <s v="SO0159"/>
    <d v="2020-06-24T00:00:00"/>
    <s v="PD0018"/>
    <n v="29"/>
    <n v="0.25"/>
    <n v="11571000"/>
    <s v="SO0159-PD0018"/>
    <s v="Dumbell Set"/>
    <s v="Gym &amp; Fitness"/>
    <s v="Dumbell Set"/>
    <n v="29"/>
    <s v="Sales Region Bali - Nusa Tenggara Team"/>
    <m/>
    <x v="0"/>
  </r>
  <r>
    <s v="SO0159"/>
    <d v="2020-06-24T00:00:00"/>
    <s v="PD0013"/>
    <n v="120"/>
    <n v="0.17"/>
    <n v="47708400"/>
    <s v="SO0159-PD0013"/>
    <s v="1 Set Basketball"/>
    <s v="Basketball"/>
    <s v="1 Set Basketball"/>
    <n v="120"/>
    <s v="Sales Region Bali - Nusa Tenggara Team"/>
    <m/>
    <x v="0"/>
  </r>
  <r>
    <s v="SO0159"/>
    <d v="2020-06-24T00:00:00"/>
    <s v="PD0004"/>
    <n v="140"/>
    <n v="0.16"/>
    <n v="25872000"/>
    <s v="SO0159-PD0004"/>
    <s v="Stick Billiard Bag"/>
    <s v="Billiard"/>
    <s v="Stick Billiard Bag"/>
    <n v="140"/>
    <s v="Sales Region Bali - Nusa Tenggara Team"/>
    <m/>
    <x v="0"/>
  </r>
  <r>
    <s v="SO0160"/>
    <d v="2020-06-25T00:00:00"/>
    <s v="PD0014"/>
    <n v="131"/>
    <n v="0.2"/>
    <n v="27981600"/>
    <s v="SO0160-PD0014"/>
    <s v="1 Set Futsalball"/>
    <s v="Futsal"/>
    <s v="1 Set Futsalball"/>
    <n v="131"/>
    <s v="Sales Region Sulawesi - Maluku Team"/>
    <m/>
    <x v="0"/>
  </r>
  <r>
    <s v="SO0160"/>
    <d v="2020-06-25T00:00:00"/>
    <s v="PD0001"/>
    <n v="30"/>
    <n v="0.12"/>
    <n v="6573600"/>
    <s v="SO0160-PD0001"/>
    <s v="1 Set Fishing Equipment"/>
    <s v="Fishing Equipment"/>
    <s v="1 Set Fishing Equipment"/>
    <n v="30"/>
    <s v="Sales Region Sulawesi - Maluku Team"/>
    <m/>
    <x v="0"/>
  </r>
  <r>
    <s v="SO0160"/>
    <d v="2020-06-25T00:00:00"/>
    <s v="PD0016"/>
    <n v="133"/>
    <n v="0.11"/>
    <n v="31604790"/>
    <s v="SO0160-PD0016"/>
    <s v="Pull Up Bar"/>
    <s v="Gym &amp; Fitness"/>
    <s v="Pull Up Bar"/>
    <n v="133"/>
    <s v="Sales Region Sulawesi - Maluku Team"/>
    <m/>
    <x v="0"/>
  </r>
  <r>
    <s v="SO0160"/>
    <d v="2020-06-25T00:00:00"/>
    <s v="PD0007"/>
    <n v="104"/>
    <n v="0.1"/>
    <n v="299520000"/>
    <s v="SO0160-PD0007"/>
    <s v="Stick Golf Bag"/>
    <s v="Golf"/>
    <s v="Stick Golf Bag"/>
    <n v="104"/>
    <s v="Sales Region Sulawesi - Maluku Team"/>
    <m/>
    <x v="0"/>
  </r>
  <r>
    <s v="SO0161"/>
    <d v="2020-06-25T00:00:00"/>
    <s v="PD0008"/>
    <n v="28"/>
    <n v="0.09"/>
    <n v="3796520"/>
    <s v="SO0161-PD0008"/>
    <s v="Sunglasses"/>
    <s v="Outdoors Sport"/>
    <s v="Sunglasses"/>
    <n v="28"/>
    <s v="Sales Region Sulawesi - Maluku Team"/>
    <m/>
    <x v="0"/>
  </r>
  <r>
    <s v="SO0161"/>
    <d v="2020-06-25T00:00:00"/>
    <s v="PD0011"/>
    <n v="128"/>
    <n v="0.12"/>
    <n v="265717760"/>
    <s v="SO0161-PD0011"/>
    <s v="Mountain Bike"/>
    <s v="Bicycle"/>
    <s v="Mountain Bike"/>
    <n v="128"/>
    <s v="Sales Region Sulawesi - Maluku Team"/>
    <m/>
    <x v="0"/>
  </r>
  <r>
    <s v="SO0161"/>
    <d v="2020-06-25T00:00:00"/>
    <s v="PD0004"/>
    <n v="96"/>
    <n v="0.06"/>
    <n v="19852800"/>
    <s v="SO0161-PD0004"/>
    <s v="Stick Billiard Bag"/>
    <s v="Billiard"/>
    <s v="Stick Billiard Bag"/>
    <n v="96"/>
    <s v="Sales Region Sulawesi - Maluku Team"/>
    <m/>
    <x v="0"/>
  </r>
  <r>
    <s v="SO0163"/>
    <d v="2020-06-26T00:00:00"/>
    <s v="PD0018"/>
    <n v="98"/>
    <n v="0.1"/>
    <n v="46922400"/>
    <s v="SO0163-PD0018"/>
    <s v="Dumbell Set"/>
    <s v="Gym &amp; Fitness"/>
    <s v="Dumbell Set"/>
    <n v="98"/>
    <s v="Online Sales Team"/>
    <m/>
    <x v="0"/>
  </r>
  <r>
    <s v="SO0164"/>
    <d v="2020-06-26T00:00:00"/>
    <s v="PD0019"/>
    <n v="40"/>
    <n v="0.06"/>
    <n v="95842400"/>
    <s v="SO0164-PD0019"/>
    <s v="Treadmill"/>
    <s v="Gym &amp; Fitness"/>
    <s v="Treadmill"/>
    <n v="40"/>
    <s v="Online Sales Team"/>
    <m/>
    <x v="0"/>
  </r>
  <r>
    <s v="SO0164"/>
    <d v="2020-06-26T00:00:00"/>
    <s v="PD0020"/>
    <n v="137"/>
    <n v="0.2"/>
    <n v="35181600"/>
    <s v="SO0164-PD0020"/>
    <s v="Heavy bag"/>
    <s v="Gym &amp; Fitness"/>
    <s v="Heavy bag"/>
    <n v="137"/>
    <s v="Online Sales Team"/>
    <m/>
    <x v="0"/>
  </r>
  <r>
    <s v="SO0164"/>
    <d v="2020-06-26T00:00:00"/>
    <s v="PD0009"/>
    <n v="90"/>
    <n v="0.06"/>
    <n v="10913400"/>
    <s v="SO0164-PD0009"/>
    <s v="Tracking Pole"/>
    <s v="Hiking &amp; Camping"/>
    <s v="Tracking Pole"/>
    <n v="90"/>
    <s v="Online Sales Team"/>
    <m/>
    <x v="0"/>
  </r>
  <r>
    <s v="SO0164"/>
    <d v="2020-06-26T00:00:00"/>
    <s v="PD0008"/>
    <n v="54"/>
    <n v="0.24"/>
    <n v="6114960"/>
    <s v="SO0164-PD0008"/>
    <s v="Sunglasses"/>
    <s v="Outdoors Sport"/>
    <s v="Sunglasses"/>
    <n v="54"/>
    <s v="Online Sales Team"/>
    <m/>
    <x v="0"/>
  </r>
  <r>
    <s v="SO0165"/>
    <d v="2020-06-26T00:00:00"/>
    <s v="PD0019"/>
    <n v="135"/>
    <n v="0.06"/>
    <n v="323468100"/>
    <s v="SO0165-PD0019"/>
    <s v="Treadmill"/>
    <s v="Gym &amp; Fitness"/>
    <s v="Treadmill"/>
    <n v="135"/>
    <s v="Sales Region Sulawesi - Maluku Team"/>
    <m/>
    <x v="0"/>
  </r>
  <r>
    <s v="SO0165"/>
    <d v="2020-06-26T00:00:00"/>
    <s v="PD0020"/>
    <n v="34"/>
    <n v="0.16"/>
    <n v="9167760"/>
    <s v="SO0165-PD0020"/>
    <s v="Heavy bag"/>
    <s v="Gym &amp; Fitness"/>
    <s v="Heavy bag"/>
    <n v="34"/>
    <s v="Sales Region Sulawesi - Maluku Team"/>
    <m/>
    <x v="0"/>
  </r>
  <r>
    <s v="SO0165"/>
    <d v="2020-06-26T00:00:00"/>
    <s v="PD0010"/>
    <n v="31"/>
    <n v="0.17"/>
    <n v="8362250"/>
    <s v="SO0165-PD0010"/>
    <s v="Hiking Shoes"/>
    <s v="Hiking &amp; Camping"/>
    <s v="Hiking Shoes"/>
    <n v="31"/>
    <s v="Sales Region Sulawesi - Maluku Team"/>
    <m/>
    <x v="0"/>
  </r>
  <r>
    <s v="SO0165"/>
    <d v="2020-06-26T00:00:00"/>
    <s v="PD0005"/>
    <n v="114"/>
    <n v="0.12"/>
    <n v="220202400"/>
    <s v="SO0165-PD0005"/>
    <s v="Stick Golf Wedge"/>
    <s v="Golf"/>
    <s v="Stick Golf Wedge"/>
    <n v="114"/>
    <s v="Sales Region Sulawesi - Maluku Team"/>
    <m/>
    <x v="0"/>
  </r>
  <r>
    <s v="SO0165"/>
    <d v="2020-06-26T00:00:00"/>
    <s v="PD0016"/>
    <n v="102"/>
    <n v="0.25"/>
    <n v="20425500"/>
    <s v="SO0165-PD0016"/>
    <s v="Pull Up Bar"/>
    <s v="Gym &amp; Fitness"/>
    <s v="Pull Up Bar"/>
    <n v="102"/>
    <s v="Sales Region Sulawesi - Maluku Team"/>
    <m/>
    <x v="0"/>
  </r>
  <r>
    <s v="SO0166"/>
    <d v="2020-06-27T00:00:00"/>
    <s v="PD0020"/>
    <n v="123"/>
    <n v="0.06"/>
    <n v="37114020"/>
    <s v="SO0166-PD0020"/>
    <s v="Heavy bag"/>
    <s v="Gym &amp; Fitness"/>
    <s v="Heavy bag"/>
    <n v="123"/>
    <s v="Online Sales Team"/>
    <m/>
    <x v="0"/>
  </r>
  <r>
    <s v="SO0166"/>
    <d v="2020-06-27T00:00:00"/>
    <s v="PD0009"/>
    <n v="140"/>
    <n v="0.12"/>
    <n v="15892800"/>
    <s v="SO0166-PD0009"/>
    <s v="Tracking Pole"/>
    <s v="Hiking &amp; Camping"/>
    <s v="Tracking Pole"/>
    <n v="140"/>
    <s v="Online Sales Team"/>
    <m/>
    <x v="0"/>
  </r>
  <r>
    <s v="SO0167"/>
    <d v="2020-06-28T00:00:00"/>
    <s v="PD0006"/>
    <n v="32"/>
    <n v="0.13"/>
    <n v="5818560"/>
    <s v="SO0167-PD0006"/>
    <s v="1 set Golf Ball"/>
    <s v="Golf"/>
    <s v="1 set Golf Ball"/>
    <n v="32"/>
    <s v="Sales Region Sulawesi - Maluku Team"/>
    <m/>
    <x v="0"/>
  </r>
  <r>
    <s v="SO0167"/>
    <d v="2020-06-28T00:00:00"/>
    <s v="PD0012"/>
    <n v="145"/>
    <n v="0.05"/>
    <n v="776772250"/>
    <s v="SO0167-PD0012"/>
    <s v="Road Bike"/>
    <s v="Bicycle"/>
    <s v="Road Bike"/>
    <n v="145"/>
    <s v="Sales Region Sulawesi - Maluku Team"/>
    <m/>
    <x v="0"/>
  </r>
  <r>
    <s v="SO0167"/>
    <d v="2020-06-28T00:00:00"/>
    <s v="PD0010"/>
    <n v="115"/>
    <n v="0.23"/>
    <n v="28778750"/>
    <s v="SO0167-PD0010"/>
    <s v="Hiking Shoes"/>
    <s v="Hiking &amp; Camping"/>
    <s v="Hiking Shoes"/>
    <n v="115"/>
    <s v="Sales Region Sulawesi - Maluku Team"/>
    <m/>
    <x v="0"/>
  </r>
  <r>
    <s v="SO0168"/>
    <d v="2020-06-29T00:00:00"/>
    <s v="PD0012"/>
    <n v="138"/>
    <n v="0.12"/>
    <n v="684800160"/>
    <s v="SO0168-PD0012"/>
    <s v="Road Bike"/>
    <s v="Bicycle"/>
    <s v="Road Bike"/>
    <n v="138"/>
    <s v="Sales Java Region Team"/>
    <m/>
    <x v="0"/>
  </r>
  <r>
    <s v="SO0168"/>
    <d v="2020-06-29T00:00:00"/>
    <s v="PD0001"/>
    <n v="132"/>
    <n v="0.19"/>
    <n v="26623080"/>
    <s v="SO0168-PD0001"/>
    <s v="1 Set Fishing Equipment"/>
    <s v="Fishing Equipment"/>
    <s v="1 Set Fishing Equipment"/>
    <n v="132"/>
    <s v="Sales Java Region Team"/>
    <m/>
    <x v="0"/>
  </r>
  <r>
    <s v="SO0169"/>
    <d v="2020-06-30T00:00:00"/>
    <s v="PD0007"/>
    <n v="119"/>
    <n v="7.0000000000000007E-2"/>
    <n v="354144000"/>
    <s v="SO0169-PD0007"/>
    <s v="Stick Golf Bag"/>
    <s v="Golf"/>
    <s v="Stick Golf Bag"/>
    <n v="119"/>
    <s v="Sales Sumatera -Kalimantan Region Team"/>
    <m/>
    <x v="0"/>
  </r>
  <r>
    <s v="SO0169"/>
    <d v="2020-06-30T00:00:00"/>
    <s v="PD0002"/>
    <n v="88"/>
    <n v="0.16"/>
    <n v="1478400"/>
    <s v="SO0169-PD0002"/>
    <s v="Fishing soft lure"/>
    <s v="Fishing Equipment"/>
    <s v="Fishing soft lure"/>
    <n v="88"/>
    <s v="Sales Sumatera -Kalimantan Region Team"/>
    <m/>
    <x v="0"/>
  </r>
  <r>
    <s v="SO0170"/>
    <d v="2020-06-30T00:00:00"/>
    <s v="PD0001"/>
    <n v="119"/>
    <n v="0.19"/>
    <n v="24001110"/>
    <s v="SO0170-PD0001"/>
    <s v="1 Set Fishing Equipment"/>
    <s v="Fishing Equipment"/>
    <s v="1 Set Fishing Equipment"/>
    <n v="119"/>
    <s v="Sales Java Region Team"/>
    <m/>
    <x v="0"/>
  </r>
  <r>
    <s v="SO0170"/>
    <d v="2020-06-30T00:00:00"/>
    <s v="PD0008"/>
    <n v="137"/>
    <n v="0.11"/>
    <n v="18167570"/>
    <s v="SO0170-PD0008"/>
    <s v="Sunglasses"/>
    <s v="Outdoors Sport"/>
    <s v="Sunglasses"/>
    <n v="137"/>
    <s v="Sales Java Region Team"/>
    <m/>
    <x v="0"/>
  </r>
  <r>
    <s v="SO0170"/>
    <d v="2020-06-30T00:00:00"/>
    <s v="PD0019"/>
    <n v="115"/>
    <n v="0.19"/>
    <n v="237439350.00000003"/>
    <s v="SO0170-PD0019"/>
    <s v="Treadmill"/>
    <s v="Gym &amp; Fitness"/>
    <s v="Treadmill"/>
    <n v="115"/>
    <s v="Sales Java Region Team"/>
    <m/>
    <x v="0"/>
  </r>
  <r>
    <s v="SO0170"/>
    <d v="2020-06-30T00:00:00"/>
    <s v="PD0002"/>
    <n v="113"/>
    <n v="0.05"/>
    <n v="2147000"/>
    <s v="SO0170-PD0002"/>
    <s v="Fishing soft lure"/>
    <s v="Fishing Equipment"/>
    <s v="Fishing soft lure"/>
    <n v="113"/>
    <s v="Sales Java Region Team"/>
    <m/>
    <x v="0"/>
  </r>
  <r>
    <s v="SO0171"/>
    <d v="2020-07-03T00:00:00"/>
    <s v="PD0002"/>
    <n v="78"/>
    <n v="0.14000000000000001"/>
    <n v="1341600"/>
    <s v="SO0171-PD0002"/>
    <s v="Fishing soft lure"/>
    <s v="Fishing Equipment"/>
    <s v="Fishing soft lure"/>
    <n v="78"/>
    <s v="Online Sales Team"/>
    <m/>
    <x v="0"/>
  </r>
  <r>
    <s v="SO0171"/>
    <d v="2020-07-03T00:00:00"/>
    <s v="PD0010"/>
    <n v="45"/>
    <n v="0.21"/>
    <n v="11553750"/>
    <s v="SO0171-PD0010"/>
    <s v="Hiking Shoes"/>
    <s v="Hiking &amp; Camping"/>
    <s v="Hiking Shoes"/>
    <n v="45"/>
    <s v="Online Sales Team"/>
    <m/>
    <x v="0"/>
  </r>
  <r>
    <s v="SO0171"/>
    <d v="2020-07-03T00:00:00"/>
    <s v="PD0014"/>
    <n v="47"/>
    <n v="0.2"/>
    <n v="10039200"/>
    <s v="SO0171-PD0014"/>
    <s v="1 Set Futsalball"/>
    <s v="Futsal"/>
    <s v="1 Set Futsalball"/>
    <n v="47"/>
    <s v="Online Sales Team"/>
    <m/>
    <x v="0"/>
  </r>
  <r>
    <s v="SO0172"/>
    <d v="2020-07-04T00:00:00"/>
    <s v="PD0012"/>
    <n v="25"/>
    <n v="0.15"/>
    <n v="119828750"/>
    <s v="SO0172-PD0012"/>
    <s v="Road Bike"/>
    <s v="Bicycle"/>
    <s v="Road Bike"/>
    <n v="25"/>
    <s v="Sales Region Bali - Nusa Tenggara Team"/>
    <m/>
    <x v="0"/>
  </r>
  <r>
    <s v="SO0172"/>
    <d v="2020-07-04T00:00:00"/>
    <s v="PD0019"/>
    <n v="114"/>
    <n v="0.24"/>
    <n v="220845360"/>
    <s v="SO0172-PD0019"/>
    <s v="Treadmill"/>
    <s v="Gym &amp; Fitness"/>
    <s v="Treadmill"/>
    <n v="114"/>
    <s v="Sales Region Bali - Nusa Tenggara Team"/>
    <m/>
    <x v="0"/>
  </r>
  <r>
    <s v="SO0172"/>
    <d v="2020-07-04T00:00:00"/>
    <s v="PD0011"/>
    <n v="75"/>
    <n v="0.17"/>
    <n v="146847750"/>
    <s v="SO0172-PD0011"/>
    <s v="Mountain Bike"/>
    <s v="Bicycle"/>
    <s v="Mountain Bike"/>
    <n v="75"/>
    <s v="Sales Region Bali - Nusa Tenggara Team"/>
    <m/>
    <x v="0"/>
  </r>
  <r>
    <s v="SO0173"/>
    <d v="2020-07-04T00:00:00"/>
    <s v="PD0002"/>
    <n v="117"/>
    <n v="0.08"/>
    <n v="2152800"/>
    <s v="SO0173-PD0002"/>
    <s v="Fishing soft lure"/>
    <s v="Fishing Equipment"/>
    <s v="Fishing soft lure"/>
    <n v="117"/>
    <s v="Sales Sumatera -Kalimantan Region Team"/>
    <m/>
    <x v="0"/>
  </r>
  <r>
    <s v="SO0173"/>
    <d v="2020-07-04T00:00:00"/>
    <s v="PD0016"/>
    <n v="127"/>
    <n v="0.23"/>
    <n v="26109930"/>
    <s v="SO0173-PD0016"/>
    <s v="Pull Up Bar"/>
    <s v="Gym &amp; Fitness"/>
    <s v="Pull Up Bar"/>
    <n v="127"/>
    <s v="Sales Sumatera -Kalimantan Region Team"/>
    <m/>
    <x v="0"/>
  </r>
  <r>
    <s v="SO0173"/>
    <d v="2020-07-04T00:00:00"/>
    <s v="PD0007"/>
    <n v="87"/>
    <n v="0.21"/>
    <n v="219936000"/>
    <s v="SO0173-PD0007"/>
    <s v="Stick Golf Bag"/>
    <s v="Golf"/>
    <s v="Stick Golf Bag"/>
    <n v="87"/>
    <s v="Sales Sumatera -Kalimantan Region Team"/>
    <m/>
    <x v="0"/>
  </r>
  <r>
    <s v="SO0173"/>
    <d v="2020-07-04T00:00:00"/>
    <s v="PD0009"/>
    <n v="52"/>
    <n v="0.06"/>
    <n v="6305520"/>
    <s v="SO0173-PD0009"/>
    <s v="Tracking Pole"/>
    <s v="Hiking &amp; Camping"/>
    <s v="Tracking Pole"/>
    <n v="52"/>
    <s v="Sales Sumatera -Kalimantan Region Team"/>
    <m/>
    <x v="0"/>
  </r>
  <r>
    <s v="SO0173"/>
    <d v="2020-07-04T00:00:00"/>
    <s v="PD0006"/>
    <n v="69"/>
    <n v="0.13"/>
    <n v="12546270"/>
    <s v="SO0173-PD0006"/>
    <s v="1 set Golf Ball"/>
    <s v="Golf"/>
    <s v="1 set Golf Ball"/>
    <n v="69"/>
    <s v="Sales Sumatera -Kalimantan Region Team"/>
    <m/>
    <x v="0"/>
  </r>
  <r>
    <s v="SO0173"/>
    <d v="2020-07-04T00:00:00"/>
    <s v="PD0004"/>
    <n v="33"/>
    <n v="0.19"/>
    <n v="5880600"/>
    <s v="SO0173-PD0004"/>
    <s v="Stick Billiard Bag"/>
    <s v="Billiard"/>
    <s v="Stick Billiard Bag"/>
    <n v="33"/>
    <s v="Sales Sumatera -Kalimantan Region Team"/>
    <m/>
    <x v="0"/>
  </r>
  <r>
    <s v="SO0174"/>
    <d v="2020-07-07T00:00:00"/>
    <s v="PD0013"/>
    <n v="34"/>
    <n v="0.24"/>
    <n v="12377360"/>
    <s v="SO0174-PD0013"/>
    <s v="1 Set Basketball"/>
    <s v="Basketball"/>
    <s v="1 Set Basketball"/>
    <n v="34"/>
    <s v="Sales Region Bali - Nusa Tenggara Team"/>
    <m/>
    <x v="0"/>
  </r>
  <r>
    <s v="SO0174"/>
    <d v="2020-07-07T00:00:00"/>
    <s v="PD0011"/>
    <n v="74"/>
    <n v="0.09"/>
    <n v="158855060"/>
    <s v="SO0174-PD0011"/>
    <s v="Mountain Bike"/>
    <s v="Bicycle"/>
    <s v="Mountain Bike"/>
    <n v="74"/>
    <s v="Sales Region Bali - Nusa Tenggara Team"/>
    <m/>
    <x v="0"/>
  </r>
  <r>
    <s v="SO0174"/>
    <d v="2020-07-07T00:00:00"/>
    <s v="PD0017"/>
    <n v="46"/>
    <n v="0.11"/>
    <n v="108491000"/>
    <s v="SO0174-PD0017"/>
    <s v="Bench Press"/>
    <s v="Gym &amp; Fitness"/>
    <s v="Bench Press"/>
    <n v="46"/>
    <s v="Sales Region Bali - Nusa Tenggara Team"/>
    <m/>
    <x v="0"/>
  </r>
  <r>
    <s v="SO0174"/>
    <d v="2020-07-07T00:00:00"/>
    <s v="PD0001"/>
    <n v="98"/>
    <n v="0.1"/>
    <n v="21961800"/>
    <s v="SO0174-PD0001"/>
    <s v="1 Set Fishing Equipment"/>
    <s v="Fishing Equipment"/>
    <s v="1 Set Fishing Equipment"/>
    <n v="98"/>
    <s v="Sales Region Bali - Nusa Tenggara Team"/>
    <m/>
    <x v="0"/>
  </r>
  <r>
    <s v="SO0175"/>
    <d v="2020-07-10T00:00:00"/>
    <s v="PD0020"/>
    <n v="104"/>
    <n v="0.05"/>
    <n v="31714800"/>
    <s v="SO0175-PD0020"/>
    <s v="Heavy bag"/>
    <s v="Gym &amp; Fitness"/>
    <s v="Heavy bag"/>
    <n v="104"/>
    <s v="Sales Region Bali - Nusa Tenggara Team"/>
    <m/>
    <x v="0"/>
  </r>
  <r>
    <s v="SO0175"/>
    <d v="2020-07-10T00:00:00"/>
    <s v="PD0004"/>
    <n v="86"/>
    <n v="0.14000000000000001"/>
    <n v="16271200"/>
    <s v="SO0175-PD0004"/>
    <s v="Stick Billiard Bag"/>
    <s v="Billiard"/>
    <s v="Stick Billiard Bag"/>
    <n v="86"/>
    <s v="Sales Region Bali - Nusa Tenggara Team"/>
    <m/>
    <x v="0"/>
  </r>
  <r>
    <s v="SO0175"/>
    <d v="2020-07-10T00:00:00"/>
    <s v="PD0009"/>
    <n v="115"/>
    <n v="0.15"/>
    <n v="12609750"/>
    <s v="SO0175-PD0009"/>
    <s v="Tracking Pole"/>
    <s v="Hiking &amp; Camping"/>
    <s v="Tracking Pole"/>
    <n v="115"/>
    <s v="Sales Region Bali - Nusa Tenggara Team"/>
    <m/>
    <x v="0"/>
  </r>
  <r>
    <s v="SO0175"/>
    <d v="2020-07-10T00:00:00"/>
    <s v="PD0014"/>
    <n v="33"/>
    <n v="0.21"/>
    <n v="6960690"/>
    <s v="SO0175-PD0014"/>
    <s v="1 Set Futsalball"/>
    <s v="Futsal"/>
    <s v="1 Set Futsalball"/>
    <n v="33"/>
    <s v="Sales Region Bali - Nusa Tenggara Team"/>
    <m/>
    <x v="0"/>
  </r>
  <r>
    <s v="SO0176"/>
    <d v="2020-07-11T00:00:00"/>
    <s v="PD0011"/>
    <n v="50"/>
    <n v="0.24"/>
    <n v="89642000"/>
    <s v="SO0176-PD0011"/>
    <s v="Mountain Bike"/>
    <s v="Bicycle"/>
    <s v="Mountain Bike"/>
    <n v="50"/>
    <s v="Online Sales Team"/>
    <m/>
    <x v="0"/>
  </r>
  <r>
    <s v="SO0176"/>
    <d v="2020-07-11T00:00:00"/>
    <s v="PD0010"/>
    <n v="148"/>
    <n v="0.22"/>
    <n v="37518000"/>
    <s v="SO0176-PD0010"/>
    <s v="Hiking Shoes"/>
    <s v="Hiking &amp; Camping"/>
    <s v="Hiking Shoes"/>
    <n v="148"/>
    <s v="Online Sales Team"/>
    <m/>
    <x v="0"/>
  </r>
  <r>
    <s v="SO0176"/>
    <d v="2020-07-11T00:00:00"/>
    <s v="PD0014"/>
    <n v="129"/>
    <n v="0.23"/>
    <n v="26521110"/>
    <s v="SO0176-PD0014"/>
    <s v="1 Set Futsalball"/>
    <s v="Futsal"/>
    <s v="1 Set Futsalball"/>
    <n v="129"/>
    <s v="Online Sales Team"/>
    <m/>
    <x v="0"/>
  </r>
  <r>
    <s v="SO0176"/>
    <d v="2020-07-11T00:00:00"/>
    <s v="PD0012"/>
    <n v="96"/>
    <n v="0.16"/>
    <n v="454728960"/>
    <s v="SO0176-PD0012"/>
    <s v="Road Bike"/>
    <s v="Bicycle"/>
    <s v="Road Bike"/>
    <n v="96"/>
    <s v="Online Sales Team"/>
    <m/>
    <x v="0"/>
  </r>
  <r>
    <s v="SO0177"/>
    <d v="2020-07-12T00:00:00"/>
    <s v="PD0008"/>
    <n v="138"/>
    <n v="0.18"/>
    <n v="16860840"/>
    <s v="SO0177-PD0008"/>
    <s v="Sunglasses"/>
    <s v="Outdoors Sport"/>
    <s v="Sunglasses"/>
    <n v="138"/>
    <s v="Sales Sumatera -Kalimantan Region Team"/>
    <m/>
    <x v="0"/>
  </r>
  <r>
    <s v="SO0177"/>
    <d v="2020-07-12T00:00:00"/>
    <s v="PD0011"/>
    <n v="110"/>
    <n v="0.12"/>
    <n v="228351200"/>
    <s v="SO0177-PD0011"/>
    <s v="Mountain Bike"/>
    <s v="Bicycle"/>
    <s v="Mountain Bike"/>
    <n v="110"/>
    <s v="Sales Sumatera -Kalimantan Region Team"/>
    <m/>
    <x v="0"/>
  </r>
  <r>
    <s v="SO0177"/>
    <d v="2020-07-12T00:00:00"/>
    <s v="PD0002"/>
    <n v="56"/>
    <n v="0.21"/>
    <n v="884800"/>
    <s v="SO0177-PD0002"/>
    <s v="Fishing soft lure"/>
    <s v="Fishing Equipment"/>
    <s v="Fishing soft lure"/>
    <n v="56"/>
    <s v="Sales Sumatera -Kalimantan Region Team"/>
    <m/>
    <x v="0"/>
  </r>
  <r>
    <s v="SO0178"/>
    <d v="2020-07-12T00:00:00"/>
    <s v="PD0012"/>
    <n v="147"/>
    <n v="0.22"/>
    <n v="646567740"/>
    <s v="SO0178-PD0012"/>
    <s v="Road Bike"/>
    <s v="Bicycle"/>
    <s v="Road Bike"/>
    <n v="147"/>
    <s v="Sales Region Bali - Nusa Tenggara Team"/>
    <m/>
    <x v="0"/>
  </r>
  <r>
    <s v="SO0178"/>
    <d v="2020-07-12T00:00:00"/>
    <s v="PD0016"/>
    <n v="64"/>
    <n v="0.19"/>
    <n v="13841280"/>
    <s v="SO0178-PD0016"/>
    <s v="Pull Up Bar"/>
    <s v="Gym &amp; Fitness"/>
    <s v="Pull Up Bar"/>
    <n v="64"/>
    <s v="Sales Region Bali - Nusa Tenggara Team"/>
    <m/>
    <x v="0"/>
  </r>
  <r>
    <s v="SO0178"/>
    <d v="2020-07-12T00:00:00"/>
    <s v="PD0002"/>
    <n v="78"/>
    <n v="0.22"/>
    <n v="1216800"/>
    <s v="SO0178-PD0002"/>
    <s v="Fishing soft lure"/>
    <s v="Fishing Equipment"/>
    <s v="Fishing soft lure"/>
    <n v="78"/>
    <s v="Sales Region Bali - Nusa Tenggara Team"/>
    <m/>
    <x v="0"/>
  </r>
  <r>
    <s v="SO0178"/>
    <d v="2020-07-12T00:00:00"/>
    <s v="PD0005"/>
    <n v="139"/>
    <n v="0.22"/>
    <n v="237981900"/>
    <s v="SO0178-PD0005"/>
    <s v="Stick Golf Wedge"/>
    <s v="Golf"/>
    <s v="Stick Golf Wedge"/>
    <n v="139"/>
    <s v="Sales Region Bali - Nusa Tenggara Team"/>
    <m/>
    <x v="0"/>
  </r>
  <r>
    <s v="SO0179"/>
    <d v="2020-07-16T00:00:00"/>
    <s v="PD0001"/>
    <n v="86"/>
    <n v="0.15"/>
    <n v="18201900"/>
    <s v="SO0179-PD0001"/>
    <s v="1 Set Fishing Equipment"/>
    <s v="Fishing Equipment"/>
    <s v="1 Set Fishing Equipment"/>
    <n v="86"/>
    <s v="Sales Sumatera -Kalimantan Region Team"/>
    <m/>
    <x v="0"/>
  </r>
  <r>
    <s v="SO0179"/>
    <d v="2020-07-16T00:00:00"/>
    <s v="PD0008"/>
    <n v="138"/>
    <n v="0.12"/>
    <n v="18094560"/>
    <s v="SO0179-PD0008"/>
    <s v="Sunglasses"/>
    <s v="Outdoors Sport"/>
    <s v="Sunglasses"/>
    <n v="138"/>
    <s v="Sales Sumatera -Kalimantan Region Team"/>
    <m/>
    <x v="0"/>
  </r>
  <r>
    <s v="SO0180"/>
    <d v="2020-07-18T00:00:00"/>
    <s v="PD0007"/>
    <n v="104"/>
    <n v="0.05"/>
    <n v="316160000"/>
    <s v="SO0180-PD0007"/>
    <s v="Stick Golf Bag"/>
    <s v="Golf"/>
    <s v="Stick Golf Bag"/>
    <n v="104"/>
    <s v="Sales Region Sulawesi - Maluku Team"/>
    <m/>
    <x v="0"/>
  </r>
  <r>
    <s v="SO0181"/>
    <d v="2020-07-18T00:00:00"/>
    <s v="PD0015"/>
    <n v="50"/>
    <n v="7.0000000000000007E-2"/>
    <n v="6319350"/>
    <s v="SO0181-PD0015"/>
    <s v="Abs Roller"/>
    <s v="Gym &amp; Fitness"/>
    <s v="Abs Roller"/>
    <n v="50"/>
    <s v="Sales Java Region Team"/>
    <m/>
    <x v="0"/>
  </r>
  <r>
    <s v="SO0181"/>
    <d v="2020-07-18T00:00:00"/>
    <s v="PD0005"/>
    <n v="48"/>
    <n v="0.21"/>
    <n v="83234400"/>
    <s v="SO0181-PD0005"/>
    <s v="Stick Golf Wedge"/>
    <s v="Golf"/>
    <s v="Stick Golf Wedge"/>
    <n v="48"/>
    <s v="Sales Java Region Team"/>
    <m/>
    <x v="0"/>
  </r>
  <r>
    <s v="SO0181"/>
    <d v="2020-07-18T00:00:00"/>
    <s v="PD0013"/>
    <n v="108"/>
    <n v="0.1"/>
    <n v="46558800"/>
    <s v="SO0181-PD0013"/>
    <s v="1 Set Basketball"/>
    <s v="Basketball"/>
    <s v="1 Set Basketball"/>
    <n v="108"/>
    <s v="Sales Java Region Team"/>
    <m/>
    <x v="0"/>
  </r>
  <r>
    <s v="SO0182"/>
    <d v="2020-07-19T00:00:00"/>
    <s v="PD0017"/>
    <n v="114"/>
    <n v="0.16"/>
    <n v="253764000"/>
    <s v="SO0182-PD0017"/>
    <s v="Bench Press"/>
    <s v="Gym &amp; Fitness"/>
    <s v="Bench Press"/>
    <n v="114"/>
    <s v="Sales Region Sulawesi - Maluku Team"/>
    <m/>
    <x v="0"/>
  </r>
  <r>
    <s v="SO0183"/>
    <d v="2020-07-20T00:00:00"/>
    <s v="PD0012"/>
    <n v="33"/>
    <n v="7.0000000000000007E-2"/>
    <n v="173060910"/>
    <s v="SO0183-PD0012"/>
    <s v="Road Bike"/>
    <s v="Bicycle"/>
    <s v="Road Bike"/>
    <n v="33"/>
    <s v="Sales Sumatera -Kalimantan Region Team"/>
    <m/>
    <x v="0"/>
  </r>
  <r>
    <s v="SO0183"/>
    <d v="2020-07-20T00:00:00"/>
    <s v="PD0014"/>
    <n v="53"/>
    <n v="0.19"/>
    <n v="11462310"/>
    <s v="SO0183-PD0014"/>
    <s v="1 Set Futsalball"/>
    <s v="Futsal"/>
    <s v="1 Set Futsalball"/>
    <n v="53"/>
    <s v="Sales Sumatera -Kalimantan Region Team"/>
    <m/>
    <x v="0"/>
  </r>
  <r>
    <s v="SO0183"/>
    <d v="2020-07-20T00:00:00"/>
    <s v="PD0016"/>
    <n v="38"/>
    <n v="0.09"/>
    <n v="9232860"/>
    <s v="SO0183-PD0016"/>
    <s v="Pull Up Bar"/>
    <s v="Gym &amp; Fitness"/>
    <s v="Pull Up Bar"/>
    <n v="38"/>
    <s v="Sales Sumatera -Kalimantan Region Team"/>
    <m/>
    <x v="0"/>
  </r>
  <r>
    <s v="SO0184"/>
    <d v="2020-07-20T00:00:00"/>
    <s v="PD0007"/>
    <n v="66"/>
    <n v="0.19"/>
    <n v="171072000"/>
    <s v="SO0184-PD0007"/>
    <s v="Stick Golf Bag"/>
    <s v="Golf"/>
    <s v="Stick Golf Bag"/>
    <n v="66"/>
    <s v="Online Sales Team"/>
    <m/>
    <x v="0"/>
  </r>
  <r>
    <s v="SO0184"/>
    <d v="2020-07-20T00:00:00"/>
    <s v="PD0020"/>
    <n v="80"/>
    <n v="0.06"/>
    <n v="24139200"/>
    <s v="SO0184-PD0020"/>
    <s v="Heavy bag"/>
    <s v="Gym &amp; Fitness"/>
    <s v="Heavy bag"/>
    <n v="80"/>
    <s v="Online Sales Team"/>
    <m/>
    <x v="0"/>
  </r>
  <r>
    <s v="SO0185"/>
    <d v="2020-07-22T00:00:00"/>
    <s v="PD0019"/>
    <n v="130"/>
    <n v="0.16"/>
    <n v="278350800"/>
    <s v="SO0185-PD0019"/>
    <s v="Treadmill"/>
    <s v="Gym &amp; Fitness"/>
    <s v="Treadmill"/>
    <n v="130"/>
    <s v="Sales Region Sulawesi - Maluku Team"/>
    <m/>
    <x v="0"/>
  </r>
  <r>
    <s v="SO0185"/>
    <d v="2020-07-22T00:00:00"/>
    <s v="PD0013"/>
    <n v="65"/>
    <n v="7.0000000000000007E-2"/>
    <n v="28955549.999999996"/>
    <s v="SO0185-PD0013"/>
    <s v="1 Set Basketball"/>
    <s v="Basketball"/>
    <s v="1 Set Basketball"/>
    <n v="65"/>
    <s v="Sales Region Sulawesi - Maluku Team"/>
    <m/>
    <x v="0"/>
  </r>
  <r>
    <s v="SO0185"/>
    <d v="2020-07-22T00:00:00"/>
    <s v="PD0003"/>
    <n v="149"/>
    <n v="0.18"/>
    <n v="113749580.00000001"/>
    <s v="SO0185-PD0003"/>
    <s v="Stick Billiard"/>
    <s v="Billiard"/>
    <s v="Stick Billiard"/>
    <n v="149"/>
    <s v="Sales Region Sulawesi - Maluku Team"/>
    <m/>
    <x v="0"/>
  </r>
  <r>
    <s v="SO0185"/>
    <d v="2020-07-22T00:00:00"/>
    <s v="PD0005"/>
    <n v="40"/>
    <n v="0.23"/>
    <n v="67606000"/>
    <s v="SO0185-PD0005"/>
    <s v="Stick Golf Wedge"/>
    <s v="Golf"/>
    <s v="Stick Golf Wedge"/>
    <n v="40"/>
    <s v="Sales Region Sulawesi - Maluku Team"/>
    <m/>
    <x v="0"/>
  </r>
  <r>
    <s v="SO0186"/>
    <d v="2020-07-23T00:00:00"/>
    <s v="PD0002"/>
    <n v="57"/>
    <n v="0.15"/>
    <n v="969000"/>
    <s v="SO0186-PD0002"/>
    <s v="Fishing soft lure"/>
    <s v="Fishing Equipment"/>
    <s v="Fishing soft lure"/>
    <n v="57"/>
    <s v="Sales Sumatera -Kalimantan Region Team"/>
    <m/>
    <x v="0"/>
  </r>
  <r>
    <s v="SO0187"/>
    <d v="2020-07-23T00:00:00"/>
    <s v="PD0018"/>
    <n v="138"/>
    <n v="0.13"/>
    <n v="63871920"/>
    <s v="SO0187-PD0018"/>
    <s v="Dumbell Set"/>
    <s v="Gym &amp; Fitness"/>
    <s v="Dumbell Set"/>
    <n v="138"/>
    <s v="Sales Sumatera -Kalimantan Region Team"/>
    <m/>
    <x v="0"/>
  </r>
  <r>
    <s v="SO0187"/>
    <d v="2020-07-23T00:00:00"/>
    <s v="PD0004"/>
    <n v="138"/>
    <n v="0.14000000000000001"/>
    <n v="26109600"/>
    <s v="SO0187-PD0004"/>
    <s v="Stick Billiard Bag"/>
    <s v="Billiard"/>
    <s v="Stick Billiard Bag"/>
    <n v="138"/>
    <s v="Sales Sumatera -Kalimantan Region Team"/>
    <m/>
    <x v="0"/>
  </r>
  <r>
    <s v="SO0187"/>
    <d v="2020-07-23T00:00:00"/>
    <s v="PD0002"/>
    <n v="75"/>
    <n v="0.05"/>
    <n v="1425000"/>
    <s v="SO0187-PD0002"/>
    <s v="Fishing soft lure"/>
    <s v="Fishing Equipment"/>
    <s v="Fishing soft lure"/>
    <n v="75"/>
    <s v="Sales Sumatera -Kalimantan Region Team"/>
    <m/>
    <x v="0"/>
  </r>
  <r>
    <s v="SO0188"/>
    <d v="2020-07-25T00:00:00"/>
    <s v="PD0004"/>
    <n v="89"/>
    <n v="0.15"/>
    <n v="16643000"/>
    <s v="SO0188-PD0004"/>
    <s v="Stick Billiard Bag"/>
    <s v="Billiard"/>
    <s v="Stick Billiard Bag"/>
    <n v="89"/>
    <s v="Sales Region Bali - Nusa Tenggara Team"/>
    <m/>
    <x v="0"/>
  </r>
  <r>
    <s v="SO0188"/>
    <d v="2020-07-25T00:00:00"/>
    <s v="PD0020"/>
    <n v="124"/>
    <n v="0.1"/>
    <n v="35823600"/>
    <s v="SO0188-PD0020"/>
    <s v="Heavy bag"/>
    <s v="Gym &amp; Fitness"/>
    <s v="Heavy bag"/>
    <n v="124"/>
    <s v="Sales Region Bali - Nusa Tenggara Team"/>
    <m/>
    <x v="0"/>
  </r>
  <r>
    <s v="SO0188"/>
    <d v="2020-07-25T00:00:00"/>
    <s v="PD0015"/>
    <n v="78"/>
    <n v="0.11"/>
    <n v="9434178"/>
    <s v="SO0188-PD0015"/>
    <s v="Abs Roller"/>
    <s v="Gym &amp; Fitness"/>
    <s v="Abs Roller"/>
    <n v="78"/>
    <s v="Sales Region Bali - Nusa Tenggara Team"/>
    <m/>
    <x v="0"/>
  </r>
  <r>
    <s v="SO0188"/>
    <d v="2020-07-25T00:00:00"/>
    <s v="PD0007"/>
    <n v="75"/>
    <n v="0.11"/>
    <n v="213600000"/>
    <s v="SO0188-PD0007"/>
    <s v="Stick Golf Bag"/>
    <s v="Golf"/>
    <s v="Stick Golf Bag"/>
    <n v="75"/>
    <s v="Sales Region Bali - Nusa Tenggara Team"/>
    <m/>
    <x v="0"/>
  </r>
  <r>
    <s v="SO0189"/>
    <d v="2020-07-26T00:00:00"/>
    <s v="PD0007"/>
    <n v="85"/>
    <n v="0.22"/>
    <n v="212160000"/>
    <s v="SO0189-PD0007"/>
    <s v="Stick Golf Bag"/>
    <s v="Golf"/>
    <s v="Stick Golf Bag"/>
    <n v="85"/>
    <s v="Sales Sumatera -Kalimantan Region Team"/>
    <m/>
    <x v="0"/>
  </r>
  <r>
    <s v="SO0190"/>
    <d v="2020-07-27T00:00:00"/>
    <s v="PD0005"/>
    <n v="64"/>
    <n v="0.08"/>
    <n v="129241600"/>
    <s v="SO0190-PD0005"/>
    <s v="Stick Golf Wedge"/>
    <s v="Golf"/>
    <s v="Stick Golf Wedge"/>
    <n v="64"/>
    <s v="Sales Java Region Team"/>
    <m/>
    <x v="0"/>
  </r>
  <r>
    <s v="SO0190"/>
    <d v="2020-07-27T00:00:00"/>
    <s v="PD0001"/>
    <n v="140"/>
    <n v="0.11"/>
    <n v="31025400"/>
    <s v="SO0190-PD0001"/>
    <s v="1 Set Fishing Equipment"/>
    <s v="Fishing Equipment"/>
    <s v="1 Set Fishing Equipment"/>
    <n v="140"/>
    <s v="Sales Java Region Team"/>
    <m/>
    <x v="0"/>
  </r>
  <r>
    <s v="SO0190"/>
    <d v="2020-07-27T00:00:00"/>
    <s v="PD0009"/>
    <n v="81"/>
    <n v="0.05"/>
    <n v="9926550"/>
    <s v="SO0190-PD0009"/>
    <s v="Tracking Pole"/>
    <s v="Hiking &amp; Camping"/>
    <s v="Tracking Pole"/>
    <n v="81"/>
    <s v="Sales Java Region Team"/>
    <m/>
    <x v="0"/>
  </r>
  <r>
    <s v="SO0191"/>
    <d v="2020-07-29T00:00:00"/>
    <s v="PD0013"/>
    <n v="116"/>
    <n v="0.19"/>
    <n v="45006840"/>
    <s v="SO0191-PD0013"/>
    <s v="1 Set Basketball"/>
    <s v="Basketball"/>
    <s v="1 Set Basketball"/>
    <n v="116"/>
    <s v="Sales Region Sulawesi - Maluku Team"/>
    <m/>
    <x v="0"/>
  </r>
  <r>
    <s v="SO0191"/>
    <d v="2020-07-29T00:00:00"/>
    <s v="PD0009"/>
    <n v="77"/>
    <n v="0.19"/>
    <n v="8045730.0000000009"/>
    <s v="SO0191-PD0009"/>
    <s v="Tracking Pole"/>
    <s v="Hiking &amp; Camping"/>
    <s v="Tracking Pole"/>
    <n v="77"/>
    <s v="Sales Region Sulawesi - Maluku Team"/>
    <m/>
    <x v="0"/>
  </r>
  <r>
    <s v="SO0191"/>
    <d v="2020-07-29T00:00:00"/>
    <s v="PD0002"/>
    <n v="74"/>
    <n v="0.17"/>
    <n v="1228400"/>
    <s v="SO0191-PD0002"/>
    <s v="Fishing soft lure"/>
    <s v="Fishing Equipment"/>
    <s v="Fishing soft lure"/>
    <n v="74"/>
    <s v="Sales Region Sulawesi - Maluku Team"/>
    <m/>
    <x v="0"/>
  </r>
  <r>
    <s v="SO0192"/>
    <d v="2020-07-29T00:00:00"/>
    <s v="PD0017"/>
    <n v="103"/>
    <n v="0.12"/>
    <n v="240196000"/>
    <s v="SO0192-PD0017"/>
    <s v="Bench Press"/>
    <s v="Gym &amp; Fitness"/>
    <s v="Bench Press"/>
    <n v="103"/>
    <s v="Sales Java Region Team"/>
    <m/>
    <x v="0"/>
  </r>
  <r>
    <s v="SO0192"/>
    <d v="2020-07-29T00:00:00"/>
    <s v="PD0004"/>
    <n v="113"/>
    <n v="0.14000000000000001"/>
    <n v="21379600"/>
    <s v="SO0192-PD0004"/>
    <s v="Stick Billiard Bag"/>
    <s v="Billiard"/>
    <s v="Stick Billiard Bag"/>
    <n v="113"/>
    <s v="Sales Java Region Team"/>
    <m/>
    <x v="0"/>
  </r>
  <r>
    <s v="SO0193"/>
    <d v="2020-07-31T00:00:00"/>
    <s v="PD0012"/>
    <n v="79"/>
    <n v="0.16"/>
    <n v="374204040"/>
    <s v="SO0193-PD0012"/>
    <s v="Road Bike"/>
    <s v="Bicycle"/>
    <s v="Road Bike"/>
    <n v="79"/>
    <s v="Sales Region Sulawesi - Maluku Team"/>
    <m/>
    <x v="0"/>
  </r>
  <r>
    <s v="SO0193"/>
    <d v="2020-07-31T00:00:00"/>
    <s v="PD0008"/>
    <n v="68"/>
    <n v="7.0000000000000007E-2"/>
    <n v="9422760"/>
    <s v="SO0193-PD0008"/>
    <s v="Sunglasses"/>
    <s v="Outdoors Sport"/>
    <s v="Sunglasses"/>
    <n v="68"/>
    <s v="Sales Region Sulawesi - Maluku Team"/>
    <m/>
    <x v="0"/>
  </r>
  <r>
    <s v="SO0193"/>
    <d v="2020-07-31T00:00:00"/>
    <s v="PD0015"/>
    <n v="124"/>
    <n v="0.11"/>
    <n v="14997924"/>
    <s v="SO0193-PD0015"/>
    <s v="Abs Roller"/>
    <s v="Gym &amp; Fitness"/>
    <s v="Abs Roller"/>
    <n v="124"/>
    <s v="Sales Region Sulawesi - Maluku Team"/>
    <m/>
    <x v="0"/>
  </r>
  <r>
    <s v="SO0194"/>
    <d v="2020-07-31T00:00:00"/>
    <s v="PD0009"/>
    <n v="102"/>
    <n v="0.06"/>
    <n v="12368520"/>
    <s v="SO0194-PD0009"/>
    <s v="Tracking Pole"/>
    <s v="Hiking &amp; Camping"/>
    <s v="Tracking Pole"/>
    <n v="102"/>
    <s v="Sales Java Region Team"/>
    <m/>
    <x v="0"/>
  </r>
  <r>
    <s v="SO0194"/>
    <d v="2020-07-31T00:00:00"/>
    <s v="PD0004"/>
    <n v="108"/>
    <n v="0.17"/>
    <n v="19720800"/>
    <s v="SO0194-PD0004"/>
    <s v="Stick Billiard Bag"/>
    <s v="Billiard"/>
    <s v="Stick Billiard Bag"/>
    <n v="108"/>
    <s v="Sales Java Region Team"/>
    <m/>
    <x v="0"/>
  </r>
  <r>
    <s v="SO0195"/>
    <d v="2020-08-01T00:00:00"/>
    <s v="PD0009"/>
    <n v="68"/>
    <n v="0.23"/>
    <n v="6754440"/>
    <s v="SO0195-PD0009"/>
    <s v="Tracking Pole"/>
    <s v="Hiking &amp; Camping"/>
    <s v="Tracking Pole"/>
    <n v="68"/>
    <s v="Sales Region Sulawesi - Maluku Team"/>
    <m/>
    <x v="0"/>
  </r>
  <r>
    <s v="SO0196"/>
    <d v="2020-08-02T00:00:00"/>
    <s v="PD0003"/>
    <n v="150"/>
    <n v="0.15"/>
    <n v="118702500"/>
    <s v="SO0196-PD0003"/>
    <s v="Stick Billiard"/>
    <s v="Billiard"/>
    <s v="Stick Billiard"/>
    <n v="150"/>
    <s v="Sales Region Sulawesi - Maluku Team"/>
    <m/>
    <x v="0"/>
  </r>
  <r>
    <s v="SO0196"/>
    <d v="2020-08-02T00:00:00"/>
    <s v="PD0010"/>
    <n v="127"/>
    <n v="0.2"/>
    <n v="33020000"/>
    <s v="SO0196-PD0010"/>
    <s v="Hiking Shoes"/>
    <s v="Hiking &amp; Camping"/>
    <s v="Hiking Shoes"/>
    <n v="127"/>
    <s v="Sales Region Sulawesi - Maluku Team"/>
    <m/>
    <x v="0"/>
  </r>
  <r>
    <s v="SO0197"/>
    <d v="2020-08-02T00:00:00"/>
    <s v="PD0014"/>
    <n v="101"/>
    <n v="0.25"/>
    <n v="20225250"/>
    <s v="SO0197-PD0014"/>
    <s v="1 Set Futsalball"/>
    <s v="Futsal"/>
    <s v="1 Set Futsalball"/>
    <n v="101"/>
    <s v="Sales Region Sulawesi - Maluku Team"/>
    <m/>
    <x v="0"/>
  </r>
  <r>
    <s v="SO0197"/>
    <d v="2020-08-02T00:00:00"/>
    <s v="PD0001"/>
    <n v="148"/>
    <n v="0.19"/>
    <n v="29850120.000000004"/>
    <s v="SO0197-PD0001"/>
    <s v="1 Set Fishing Equipment"/>
    <s v="Fishing Equipment"/>
    <s v="1 Set Fishing Equipment"/>
    <n v="148"/>
    <s v="Sales Region Sulawesi - Maluku Team"/>
    <m/>
    <x v="0"/>
  </r>
  <r>
    <s v="SO0197"/>
    <d v="2020-08-02T00:00:00"/>
    <s v="PD0017"/>
    <n v="110"/>
    <n v="0.05"/>
    <n v="276925000"/>
    <s v="SO0197-PD0017"/>
    <s v="Bench Press"/>
    <s v="Gym &amp; Fitness"/>
    <s v="Bench Press"/>
    <n v="110"/>
    <s v="Sales Region Sulawesi - Maluku Team"/>
    <m/>
    <x v="0"/>
  </r>
  <r>
    <s v="SO0198"/>
    <d v="2020-08-02T00:00:00"/>
    <s v="PD0005"/>
    <n v="37"/>
    <n v="0.22"/>
    <n v="63347700"/>
    <s v="SO0198-PD0005"/>
    <s v="Stick Golf Wedge"/>
    <s v="Golf"/>
    <s v="Stick Golf Wedge"/>
    <n v="37"/>
    <s v="Sales Region Sulawesi - Maluku Team"/>
    <m/>
    <x v="0"/>
  </r>
  <r>
    <s v="SO0198"/>
    <d v="2020-08-02T00:00:00"/>
    <s v="PD0009"/>
    <n v="42"/>
    <n v="0.19"/>
    <n v="4388580"/>
    <s v="SO0198-PD0009"/>
    <s v="Tracking Pole"/>
    <s v="Hiking &amp; Camping"/>
    <s v="Tracking Pole"/>
    <n v="42"/>
    <s v="Sales Region Sulawesi - Maluku Team"/>
    <m/>
    <x v="0"/>
  </r>
  <r>
    <s v="SO0199"/>
    <d v="2020-08-03T00:00:00"/>
    <s v="PD0017"/>
    <n v="127"/>
    <n v="0.11"/>
    <n v="299529500"/>
    <s v="SO0199-PD0017"/>
    <s v="Bench Press"/>
    <s v="Gym &amp; Fitness"/>
    <s v="Bench Press"/>
    <n v="127"/>
    <s v="Sales Region Sulawesi - Maluku Team"/>
    <m/>
    <x v="0"/>
  </r>
  <r>
    <s v="SO0199"/>
    <d v="2020-08-03T00:00:00"/>
    <s v="PD0001"/>
    <n v="105"/>
    <n v="0.19"/>
    <n v="21177450"/>
    <s v="SO0199-PD0001"/>
    <s v="1 Set Fishing Equipment"/>
    <s v="Fishing Equipment"/>
    <s v="1 Set Fishing Equipment"/>
    <n v="105"/>
    <s v="Sales Region Sulawesi - Maluku Team"/>
    <m/>
    <x v="0"/>
  </r>
  <r>
    <s v="SO0199"/>
    <d v="2020-08-03T00:00:00"/>
    <s v="PD0006"/>
    <n v="67"/>
    <n v="0.11"/>
    <n v="12462670"/>
    <s v="SO0199-PD0006"/>
    <s v="1 set Golf Ball"/>
    <s v="Golf"/>
    <s v="1 set Golf Ball"/>
    <n v="67"/>
    <s v="Sales Region Sulawesi - Maluku Team"/>
    <m/>
    <x v="0"/>
  </r>
  <r>
    <s v="SO0199"/>
    <d v="2020-08-03T00:00:00"/>
    <s v="PD0009"/>
    <n v="141"/>
    <n v="0.21"/>
    <n v="14369310"/>
    <s v="SO0199-PD0009"/>
    <s v="Tracking Pole"/>
    <s v="Hiking &amp; Camping"/>
    <s v="Tracking Pole"/>
    <n v="141"/>
    <s v="Sales Region Sulawesi - Maluku Team"/>
    <m/>
    <x v="0"/>
  </r>
  <r>
    <s v="SO0199"/>
    <d v="2020-08-03T00:00:00"/>
    <s v="PD0019"/>
    <n v="134"/>
    <n v="0.18"/>
    <n v="280084120"/>
    <s v="SO0199-PD0019"/>
    <s v="Treadmill"/>
    <s v="Gym &amp; Fitness"/>
    <s v="Treadmill"/>
    <n v="134"/>
    <s v="Sales Region Sulawesi - Maluku Team"/>
    <m/>
    <x v="0"/>
  </r>
  <r>
    <s v="SO0199"/>
    <d v="2020-08-03T00:00:00"/>
    <s v="PD0015"/>
    <n v="96"/>
    <n v="0.25"/>
    <n v="9784800"/>
    <s v="SO0199-PD0015"/>
    <s v="Abs Roller"/>
    <s v="Gym &amp; Fitness"/>
    <s v="Abs Roller"/>
    <n v="96"/>
    <s v="Sales Region Sulawesi - Maluku Team"/>
    <m/>
    <x v="0"/>
  </r>
  <r>
    <s v="SO0200"/>
    <d v="2020-08-04T00:00:00"/>
    <s v="PD0009"/>
    <n v="25"/>
    <n v="7.0000000000000007E-2"/>
    <n v="2999250"/>
    <s v="SO0200-PD0009"/>
    <s v="Tracking Pole"/>
    <s v="Hiking &amp; Camping"/>
    <s v="Tracking Pole"/>
    <n v="25"/>
    <s v="Sales Region Sulawesi - Maluku Team"/>
    <m/>
    <x v="1"/>
  </r>
  <r>
    <s v="SO0200"/>
    <d v="2020-08-04T00:00:00"/>
    <s v="PD0003"/>
    <n v="82"/>
    <n v="0.2"/>
    <n v="61073600"/>
    <s v="SO0200-PD0003"/>
    <s v="Stick Billiard"/>
    <s v="Billiard"/>
    <s v="Stick Billiard"/>
    <n v="82"/>
    <s v="Sales Region Sulawesi - Maluku Team"/>
    <m/>
    <x v="1"/>
  </r>
  <r>
    <s v="SO0200"/>
    <d v="2020-08-04T00:00:00"/>
    <s v="PD0010"/>
    <n v="33"/>
    <n v="0.16"/>
    <n v="9009000"/>
    <s v="SO0200-PD0010"/>
    <s v="Hiking Shoes"/>
    <s v="Hiking &amp; Camping"/>
    <s v="Hiking Shoes"/>
    <n v="33"/>
    <s v="Sales Region Sulawesi - Maluku Team"/>
    <m/>
    <x v="1"/>
  </r>
  <r>
    <s v="SO0200"/>
    <d v="2020-08-04T00:00:00"/>
    <s v="PD0013"/>
    <n v="54"/>
    <n v="0.16"/>
    <n v="21727440"/>
    <s v="SO0200-PD0013"/>
    <s v="1 Set Basketball"/>
    <s v="Basketball"/>
    <s v="1 Set Basketball"/>
    <n v="54"/>
    <s v="Sales Region Sulawesi - Maluku Team"/>
    <m/>
    <x v="1"/>
  </r>
  <r>
    <s v="SO0201"/>
    <d v="2020-08-05T00:00:00"/>
    <s v="PD0010"/>
    <n v="59"/>
    <n v="0.05"/>
    <n v="18216250"/>
    <s v="SO0201-PD0010"/>
    <s v="Hiking Shoes"/>
    <s v="Hiking &amp; Camping"/>
    <s v="Hiking Shoes"/>
    <n v="59"/>
    <s v="Sales Sumatera -Kalimantan Region Team"/>
    <m/>
    <x v="0"/>
  </r>
  <r>
    <s v="SO0201"/>
    <d v="2020-08-05T00:00:00"/>
    <s v="PD0019"/>
    <n v="41"/>
    <n v="0.2"/>
    <n v="83607200"/>
    <s v="SO0201-PD0019"/>
    <s v="Treadmill"/>
    <s v="Gym &amp; Fitness"/>
    <s v="Treadmill"/>
    <n v="41"/>
    <s v="Sales Sumatera -Kalimantan Region Team"/>
    <m/>
    <x v="0"/>
  </r>
  <r>
    <s v="SO0202"/>
    <d v="2020-08-05T00:00:00"/>
    <s v="PD0020"/>
    <n v="77"/>
    <n v="0.23"/>
    <n v="19032090"/>
    <s v="SO0202-PD0020"/>
    <s v="Heavy bag"/>
    <s v="Gym &amp; Fitness"/>
    <s v="Heavy bag"/>
    <n v="77"/>
    <s v="Sales Region Sulawesi - Maluku Team"/>
    <m/>
    <x v="0"/>
  </r>
  <r>
    <s v="SO0202"/>
    <d v="2020-08-05T00:00:00"/>
    <s v="PD0009"/>
    <n v="108"/>
    <n v="0.12"/>
    <n v="12260160"/>
    <s v="SO0202-PD0009"/>
    <s v="Tracking Pole"/>
    <s v="Hiking &amp; Camping"/>
    <s v="Tracking Pole"/>
    <n v="108"/>
    <s v="Sales Region Sulawesi - Maluku Team"/>
    <m/>
    <x v="0"/>
  </r>
  <r>
    <s v="SO0202"/>
    <d v="2020-08-05T00:00:00"/>
    <s v="PD0006"/>
    <n v="78"/>
    <n v="0.06"/>
    <n v="15323880"/>
    <s v="SO0202-PD0006"/>
    <s v="1 set Golf Ball"/>
    <s v="Golf"/>
    <s v="1 set Golf Ball"/>
    <n v="78"/>
    <s v="Sales Region Sulawesi - Maluku Team"/>
    <m/>
    <x v="0"/>
  </r>
  <r>
    <s v="SO0203"/>
    <d v="2020-08-06T00:00:00"/>
    <s v="PD0012"/>
    <n v="103"/>
    <n v="0.11"/>
    <n v="516927130"/>
    <s v="SO0203-PD0012"/>
    <s v="Road Bike"/>
    <s v="Bicycle"/>
    <s v="Road Bike"/>
    <n v="103"/>
    <s v="Sales Region Sulawesi - Maluku Team"/>
    <m/>
    <x v="0"/>
  </r>
  <r>
    <s v="SO0203"/>
    <d v="2020-08-06T00:00:00"/>
    <s v="PD0013"/>
    <n v="37"/>
    <n v="0.17"/>
    <n v="14710090"/>
    <s v="SO0203-PD0013"/>
    <s v="1 Set Basketball"/>
    <s v="Basketball"/>
    <s v="1 Set Basketball"/>
    <n v="37"/>
    <s v="Sales Region Sulawesi - Maluku Team"/>
    <m/>
    <x v="0"/>
  </r>
  <r>
    <s v="SO0203"/>
    <d v="2020-08-06T00:00:00"/>
    <s v="PD0018"/>
    <n v="35"/>
    <n v="0.24"/>
    <n v="14151200"/>
    <s v="SO0203-PD0018"/>
    <s v="Dumbell Set"/>
    <s v="Gym &amp; Fitness"/>
    <s v="Dumbell Set"/>
    <n v="35"/>
    <s v="Sales Region Sulawesi - Maluku Team"/>
    <m/>
    <x v="0"/>
  </r>
  <r>
    <s v="SO0203"/>
    <d v="2020-08-06T00:00:00"/>
    <s v="PD0001"/>
    <n v="66"/>
    <n v="0.09"/>
    <n v="14954940"/>
    <s v="SO0203-PD0001"/>
    <s v="1 Set Fishing Equipment"/>
    <s v="Fishing Equipment"/>
    <s v="1 Set Fishing Equipment"/>
    <n v="66"/>
    <s v="Sales Region Sulawesi - Maluku Team"/>
    <m/>
    <x v="0"/>
  </r>
  <r>
    <s v="SO0204"/>
    <d v="2020-08-06T00:00:00"/>
    <s v="PD0004"/>
    <n v="120"/>
    <n v="0.1"/>
    <n v="23760000"/>
    <s v="SO0204-PD0004"/>
    <s v="Stick Billiard Bag"/>
    <s v="Billiard"/>
    <s v="Stick Billiard Bag"/>
    <n v="120"/>
    <s v="Sales Region Bali - Nusa Tenggara Team"/>
    <m/>
    <x v="0"/>
  </r>
  <r>
    <s v="SO0204"/>
    <d v="2020-08-06T00:00:00"/>
    <s v="PD0007"/>
    <n v="130"/>
    <n v="0.22"/>
    <n v="324480000"/>
    <s v="SO0204-PD0007"/>
    <s v="Stick Golf Bag"/>
    <s v="Golf"/>
    <s v="Stick Golf Bag"/>
    <n v="130"/>
    <s v="Sales Region Bali - Nusa Tenggara Team"/>
    <m/>
    <x v="0"/>
  </r>
  <r>
    <s v="SO0204"/>
    <d v="2020-08-06T00:00:00"/>
    <s v="PD0008"/>
    <n v="114"/>
    <n v="0.15"/>
    <n v="14438100"/>
    <s v="SO0204-PD0008"/>
    <s v="Sunglasses"/>
    <s v="Outdoors Sport"/>
    <s v="Sunglasses"/>
    <n v="114"/>
    <s v="Sales Region Bali - Nusa Tenggara Team"/>
    <m/>
    <x v="0"/>
  </r>
  <r>
    <s v="SO0205"/>
    <d v="2020-08-08T00:00:00"/>
    <s v="PD0012"/>
    <n v="100"/>
    <n v="0.15"/>
    <n v="479315000"/>
    <s v="SO0205-PD0012"/>
    <s v="Road Bike"/>
    <s v="Bicycle"/>
    <s v="Road Bike"/>
    <n v="100"/>
    <s v="Sales Region Sulawesi - Maluku Team"/>
    <m/>
    <x v="0"/>
  </r>
  <r>
    <s v="SO0205"/>
    <d v="2020-08-08T00:00:00"/>
    <s v="PD0017"/>
    <n v="107"/>
    <n v="0.24"/>
    <n v="215498000"/>
    <s v="SO0205-PD0017"/>
    <s v="Bench Press"/>
    <s v="Gym &amp; Fitness"/>
    <s v="Bench Press"/>
    <n v="107"/>
    <s v="Sales Region Sulawesi - Maluku Team"/>
    <m/>
    <x v="0"/>
  </r>
  <r>
    <s v="SO0205"/>
    <d v="2020-08-08T00:00:00"/>
    <s v="PD0013"/>
    <n v="92"/>
    <n v="0.13"/>
    <n v="38339160"/>
    <s v="SO0205-PD0013"/>
    <s v="1 Set Basketball"/>
    <s v="Basketball"/>
    <s v="1 Set Basketball"/>
    <n v="92"/>
    <s v="Sales Region Sulawesi - Maluku Team"/>
    <m/>
    <x v="0"/>
  </r>
  <r>
    <s v="SO0206"/>
    <d v="2020-08-08T00:00:00"/>
    <s v="PD0007"/>
    <n v="78"/>
    <n v="0.15"/>
    <n v="212160000"/>
    <s v="SO0206-PD0007"/>
    <s v="Stick Golf Bag"/>
    <s v="Golf"/>
    <s v="Stick Golf Bag"/>
    <n v="78"/>
    <s v="Sales Region Sulawesi - Maluku Team"/>
    <m/>
    <x v="0"/>
  </r>
  <r>
    <s v="SO0206"/>
    <d v="2020-08-08T00:00:00"/>
    <s v="PD0014"/>
    <n v="87"/>
    <n v="0.08"/>
    <n v="21370680"/>
    <s v="SO0206-PD0014"/>
    <s v="1 Set Futsalball"/>
    <s v="Futsal"/>
    <s v="1 Set Futsalball"/>
    <n v="87"/>
    <s v="Sales Region Sulawesi - Maluku Team"/>
    <m/>
    <x v="0"/>
  </r>
  <r>
    <s v="SO0206"/>
    <d v="2020-08-08T00:00:00"/>
    <s v="PD0004"/>
    <n v="57"/>
    <n v="0.13"/>
    <n v="10909800"/>
    <s v="SO0206-PD0004"/>
    <s v="Stick Billiard Bag"/>
    <s v="Billiard"/>
    <s v="Stick Billiard Bag"/>
    <n v="57"/>
    <s v="Sales Region Sulawesi - Maluku Team"/>
    <m/>
    <x v="0"/>
  </r>
  <r>
    <s v="SO0206"/>
    <d v="2020-08-08T00:00:00"/>
    <s v="PD0020"/>
    <n v="107"/>
    <n v="0.24"/>
    <n v="26103720"/>
    <s v="SO0206-PD0020"/>
    <s v="Heavy bag"/>
    <s v="Gym &amp; Fitness"/>
    <s v="Heavy bag"/>
    <n v="107"/>
    <s v="Sales Region Sulawesi - Maluku Team"/>
    <m/>
    <x v="0"/>
  </r>
  <r>
    <s v="SO0206"/>
    <d v="2020-08-08T00:00:00"/>
    <s v="PD0009"/>
    <n v="137"/>
    <n v="0.18"/>
    <n v="14491860.000000002"/>
    <s v="SO0206-PD0009"/>
    <s v="Tracking Pole"/>
    <s v="Hiking &amp; Camping"/>
    <s v="Tracking Pole"/>
    <n v="137"/>
    <s v="Sales Region Sulawesi - Maluku Team"/>
    <m/>
    <x v="0"/>
  </r>
  <r>
    <s v="SO0207"/>
    <d v="2020-08-09T00:00:00"/>
    <s v="PD0005"/>
    <n v="41"/>
    <n v="0.12"/>
    <n v="79195600"/>
    <s v="SO0207-PD0005"/>
    <s v="Stick Golf Wedge"/>
    <s v="Golf"/>
    <s v="Stick Golf Wedge"/>
    <n v="41"/>
    <s v="Online Sales Team"/>
    <m/>
    <x v="0"/>
  </r>
  <r>
    <s v="SO0207"/>
    <d v="2020-08-09T00:00:00"/>
    <s v="PD0017"/>
    <n v="47"/>
    <n v="0.11"/>
    <n v="110849500"/>
    <s v="SO0207-PD0017"/>
    <s v="Bench Press"/>
    <s v="Gym &amp; Fitness"/>
    <s v="Bench Press"/>
    <n v="47"/>
    <s v="Online Sales Team"/>
    <m/>
    <x v="0"/>
  </r>
  <r>
    <s v="SO0208"/>
    <d v="2020-08-10T00:00:00"/>
    <s v="PD0020"/>
    <n v="113"/>
    <n v="0.06"/>
    <n v="34096620"/>
    <s v="SO0208-PD0020"/>
    <s v="Heavy bag"/>
    <s v="Gym &amp; Fitness"/>
    <s v="Heavy bag"/>
    <n v="113"/>
    <s v="Sales Java Region Team"/>
    <m/>
    <x v="0"/>
  </r>
  <r>
    <s v="SO0208"/>
    <d v="2020-08-10T00:00:00"/>
    <s v="PD0013"/>
    <n v="54"/>
    <n v="0.1"/>
    <n v="23279400"/>
    <s v="SO0208-PD0013"/>
    <s v="1 Set Basketball"/>
    <s v="Basketball"/>
    <s v="1 Set Basketball"/>
    <n v="54"/>
    <s v="Sales Java Region Team"/>
    <m/>
    <x v="0"/>
  </r>
  <r>
    <s v="SO0208"/>
    <d v="2020-08-10T00:00:00"/>
    <s v="PD0001"/>
    <n v="118"/>
    <n v="0.08"/>
    <n v="27031440"/>
    <s v="SO0208-PD0001"/>
    <s v="1 Set Fishing Equipment"/>
    <s v="Fishing Equipment"/>
    <s v="1 Set Fishing Equipment"/>
    <n v="118"/>
    <s v="Sales Java Region Team"/>
    <m/>
    <x v="0"/>
  </r>
  <r>
    <s v="SO0209"/>
    <d v="2020-08-11T00:00:00"/>
    <s v="PD0018"/>
    <n v="99"/>
    <n v="0.25"/>
    <n v="39501000"/>
    <s v="SO0209-PD0018"/>
    <s v="Dumbell Set"/>
    <s v="Gym &amp; Fitness"/>
    <s v="Dumbell Set"/>
    <n v="99"/>
    <s v="Sales Region Sulawesi - Maluku Team"/>
    <m/>
    <x v="0"/>
  </r>
  <r>
    <s v="SO0209"/>
    <d v="2020-08-11T00:00:00"/>
    <s v="PD0020"/>
    <n v="25"/>
    <n v="0.16"/>
    <n v="6741000"/>
    <s v="SO0209-PD0020"/>
    <s v="Heavy bag"/>
    <s v="Gym &amp; Fitness"/>
    <s v="Heavy bag"/>
    <n v="25"/>
    <s v="Sales Region Sulawesi - Maluku Team"/>
    <m/>
    <x v="0"/>
  </r>
  <r>
    <s v="SO0210"/>
    <d v="2020-08-12T00:00:00"/>
    <s v="PD0008"/>
    <n v="64"/>
    <n v="0.11"/>
    <n v="8487040"/>
    <s v="SO0210-PD0008"/>
    <s v="Sunglasses"/>
    <s v="Outdoors Sport"/>
    <s v="Sunglasses"/>
    <n v="64"/>
    <s v="Sales Region Sulawesi - Maluku Team"/>
    <m/>
    <x v="0"/>
  </r>
  <r>
    <s v="SO0210"/>
    <d v="2020-08-12T00:00:00"/>
    <s v="PD0001"/>
    <n v="128"/>
    <n v="0.1"/>
    <n v="28684800"/>
    <s v="SO0210-PD0001"/>
    <s v="1 Set Fishing Equipment"/>
    <s v="Fishing Equipment"/>
    <s v="1 Set Fishing Equipment"/>
    <n v="128"/>
    <s v="Sales Region Sulawesi - Maluku Team"/>
    <m/>
    <x v="0"/>
  </r>
  <r>
    <s v="SO0211"/>
    <d v="2020-08-12T00:00:00"/>
    <s v="PD0013"/>
    <n v="28"/>
    <n v="0.17"/>
    <n v="11131960"/>
    <s v="SO0211-PD0013"/>
    <s v="1 Set Basketball"/>
    <s v="Basketball"/>
    <s v="1 Set Basketball"/>
    <n v="28"/>
    <s v="Sales Region Sulawesi - Maluku Team"/>
    <m/>
    <x v="0"/>
  </r>
  <r>
    <s v="SO0211"/>
    <d v="2020-08-12T00:00:00"/>
    <s v="PD0008"/>
    <n v="29"/>
    <n v="0.11"/>
    <n v="3845690"/>
    <s v="SO0211-PD0008"/>
    <s v="Sunglasses"/>
    <s v="Outdoors Sport"/>
    <s v="Sunglasses"/>
    <n v="29"/>
    <s v="Sales Region Sulawesi - Maluku Team"/>
    <m/>
    <x v="0"/>
  </r>
  <r>
    <s v="SO0211"/>
    <d v="2020-08-12T00:00:00"/>
    <s v="PD0017"/>
    <n v="60"/>
    <n v="0.16"/>
    <n v="133560000"/>
    <s v="SO0211-PD0017"/>
    <s v="Bench Press"/>
    <s v="Gym &amp; Fitness"/>
    <s v="Bench Press"/>
    <n v="60"/>
    <s v="Sales Region Sulawesi - Maluku Team"/>
    <m/>
    <x v="0"/>
  </r>
  <r>
    <s v="SO0213"/>
    <d v="2020-08-17T00:00:00"/>
    <s v="PD0013"/>
    <n v="133"/>
    <n v="0.14000000000000001"/>
    <n v="54788020"/>
    <s v="SO0213-PD0013"/>
    <s v="1 Set Basketball"/>
    <s v="Basketball"/>
    <s v="1 Set Basketball"/>
    <n v="133"/>
    <s v="Sales Sumatera -Kalimantan Region Team"/>
    <m/>
    <x v="0"/>
  </r>
  <r>
    <s v="SO0213"/>
    <d v="2020-08-17T00:00:00"/>
    <s v="PD0012"/>
    <n v="72"/>
    <n v="0.05"/>
    <n v="385707600"/>
    <s v="SO0213-PD0012"/>
    <s v="Road Bike"/>
    <s v="Bicycle"/>
    <s v="Road Bike"/>
    <n v="72"/>
    <s v="Sales Sumatera -Kalimantan Region Team"/>
    <m/>
    <x v="0"/>
  </r>
  <r>
    <s v="SO0213"/>
    <d v="2020-08-17T00:00:00"/>
    <s v="PD0006"/>
    <n v="141"/>
    <n v="0.12"/>
    <n v="25932720"/>
    <s v="SO0213-PD0006"/>
    <s v="1 set Golf Ball"/>
    <s v="Golf"/>
    <s v="1 set Golf Ball"/>
    <n v="141"/>
    <s v="Sales Sumatera -Kalimantan Region Team"/>
    <m/>
    <x v="0"/>
  </r>
  <r>
    <s v="SO0213"/>
    <d v="2020-08-17T00:00:00"/>
    <s v="PD0020"/>
    <n v="85"/>
    <n v="0.15"/>
    <n v="23192250"/>
    <s v="SO0213-PD0020"/>
    <s v="Heavy bag"/>
    <s v="Gym &amp; Fitness"/>
    <s v="Heavy bag"/>
    <n v="85"/>
    <s v="Sales Sumatera -Kalimantan Region Team"/>
    <m/>
    <x v="0"/>
  </r>
  <r>
    <s v="SO0214"/>
    <d v="2020-08-18T00:00:00"/>
    <s v="PD0012"/>
    <n v="57"/>
    <n v="0.19"/>
    <n v="260352630.00000003"/>
    <s v="SO0214-PD0012"/>
    <s v="Road Bike"/>
    <s v="Bicycle"/>
    <s v="Road Bike"/>
    <n v="57"/>
    <s v="Sales Region Sulawesi - Maluku Team"/>
    <m/>
    <x v="0"/>
  </r>
  <r>
    <s v="SO0214"/>
    <d v="2020-08-18T00:00:00"/>
    <s v="PD0011"/>
    <n v="33"/>
    <n v="0.11"/>
    <n v="69283830"/>
    <s v="SO0214-PD0011"/>
    <s v="Mountain Bike"/>
    <s v="Bicycle"/>
    <s v="Mountain Bike"/>
    <n v="33"/>
    <s v="Sales Region Sulawesi - Maluku Team"/>
    <m/>
    <x v="0"/>
  </r>
  <r>
    <s v="SO0214"/>
    <d v="2020-08-18T00:00:00"/>
    <s v="PD0007"/>
    <n v="38"/>
    <n v="0.06"/>
    <n v="114304000"/>
    <s v="SO0214-PD0007"/>
    <s v="Stick Golf Bag"/>
    <s v="Golf"/>
    <s v="Stick Golf Bag"/>
    <n v="38"/>
    <s v="Sales Region Sulawesi - Maluku Team"/>
    <m/>
    <x v="0"/>
  </r>
  <r>
    <s v="SO0215"/>
    <d v="2020-08-18T00:00:00"/>
    <s v="PD0001"/>
    <n v="138"/>
    <n v="0.08"/>
    <n v="31613040"/>
    <s v="SO0215-PD0001"/>
    <s v="1 Set Fishing Equipment"/>
    <s v="Fishing Equipment"/>
    <s v="1 Set Fishing Equipment"/>
    <n v="138"/>
    <s v="Sales Region Sulawesi - Maluku Team"/>
    <m/>
    <x v="0"/>
  </r>
  <r>
    <s v="SO0215"/>
    <d v="2020-08-18T00:00:00"/>
    <s v="PD0009"/>
    <n v="27"/>
    <n v="0.05"/>
    <n v="3308850"/>
    <s v="SO0215-PD0009"/>
    <s v="Tracking Pole"/>
    <s v="Hiking &amp; Camping"/>
    <s v="Tracking Pole"/>
    <n v="27"/>
    <s v="Sales Region Sulawesi - Maluku Team"/>
    <m/>
    <x v="0"/>
  </r>
  <r>
    <s v="SO0215"/>
    <d v="2020-08-18T00:00:00"/>
    <s v="PD0003"/>
    <n v="129"/>
    <n v="0.21"/>
    <n v="94878210"/>
    <s v="SO0215-PD0003"/>
    <s v="Stick Billiard"/>
    <s v="Billiard"/>
    <s v="Stick Billiard"/>
    <n v="129"/>
    <s v="Sales Region Sulawesi - Maluku Team"/>
    <m/>
    <x v="0"/>
  </r>
  <r>
    <s v="SO0215"/>
    <d v="2020-08-18T00:00:00"/>
    <s v="PD0019"/>
    <n v="56"/>
    <n v="0.19"/>
    <n v="115622640.00000001"/>
    <s v="SO0215-PD0019"/>
    <s v="Treadmill"/>
    <s v="Gym &amp; Fitness"/>
    <s v="Treadmill"/>
    <n v="56"/>
    <s v="Sales Region Sulawesi - Maluku Team"/>
    <m/>
    <x v="0"/>
  </r>
  <r>
    <s v="SO0215"/>
    <d v="2020-08-18T00:00:00"/>
    <s v="PD0011"/>
    <n v="32"/>
    <n v="0.18"/>
    <n v="61900160.000000007"/>
    <s v="SO0215-PD0011"/>
    <s v="Mountain Bike"/>
    <s v="Bicycle"/>
    <s v="Mountain Bike"/>
    <n v="32"/>
    <s v="Sales Region Sulawesi - Maluku Team"/>
    <m/>
    <x v="0"/>
  </r>
  <r>
    <s v="SO0215"/>
    <d v="2020-08-18T00:00:00"/>
    <s v="PD0010"/>
    <n v="97"/>
    <n v="0.13"/>
    <n v="27426750"/>
    <s v="SO0215-PD0010"/>
    <s v="Hiking Shoes"/>
    <s v="Hiking &amp; Camping"/>
    <s v="Hiking Shoes"/>
    <n v="97"/>
    <s v="Sales Region Sulawesi - Maluku Team"/>
    <m/>
    <x v="0"/>
  </r>
  <r>
    <s v="SO0216"/>
    <d v="2020-08-18T00:00:00"/>
    <s v="PD0016"/>
    <n v="40"/>
    <n v="0.23"/>
    <n v="8223600"/>
    <s v="SO0216-PD0016"/>
    <s v="Pull Up Bar"/>
    <s v="Gym &amp; Fitness"/>
    <s v="Pull Up Bar"/>
    <n v="40"/>
    <s v="Sales Region Sulawesi - Maluku Team"/>
    <m/>
    <x v="1"/>
  </r>
  <r>
    <s v="SO0216"/>
    <d v="2020-08-18T00:00:00"/>
    <s v="PD0020"/>
    <n v="47"/>
    <n v="0.13"/>
    <n v="13125690"/>
    <s v="SO0216-PD0020"/>
    <s v="Heavy bag"/>
    <s v="Gym &amp; Fitness"/>
    <s v="Heavy bag"/>
    <n v="47"/>
    <s v="Sales Region Sulawesi - Maluku Team"/>
    <m/>
    <x v="1"/>
  </r>
  <r>
    <s v="SO0216"/>
    <d v="2020-08-18T00:00:00"/>
    <s v="PD0003"/>
    <n v="135"/>
    <n v="0.2"/>
    <n v="100548000"/>
    <s v="SO0216-PD0003"/>
    <s v="Stick Billiard"/>
    <s v="Billiard"/>
    <s v="Stick Billiard"/>
    <n v="135"/>
    <s v="Sales Region Sulawesi - Maluku Team"/>
    <m/>
    <x v="1"/>
  </r>
  <r>
    <s v="SO0217"/>
    <d v="2020-08-18T00:00:00"/>
    <s v="PD0002"/>
    <n v="46"/>
    <n v="0.17"/>
    <n v="763600"/>
    <s v="SO0217-PD0002"/>
    <s v="Fishing soft lure"/>
    <s v="Fishing Equipment"/>
    <s v="Fishing soft lure"/>
    <n v="46"/>
    <s v="Sales Region Sulawesi - Maluku Team"/>
    <m/>
    <x v="0"/>
  </r>
  <r>
    <s v="SO0217"/>
    <d v="2020-08-18T00:00:00"/>
    <s v="PD0006"/>
    <n v="51"/>
    <n v="0.11"/>
    <n v="9486510"/>
    <s v="SO0217-PD0006"/>
    <s v="1 set Golf Ball"/>
    <s v="Golf"/>
    <s v="1 set Golf Ball"/>
    <n v="51"/>
    <s v="Sales Region Sulawesi - Maluku Team"/>
    <m/>
    <x v="0"/>
  </r>
  <r>
    <s v="SO0218"/>
    <d v="2020-08-19T00:00:00"/>
    <s v="PD0003"/>
    <n v="60"/>
    <n v="0.08"/>
    <n v="51391200"/>
    <s v="SO0218-PD0003"/>
    <s v="Stick Billiard"/>
    <s v="Billiard"/>
    <s v="Stick Billiard"/>
    <n v="60"/>
    <s v="Sales Region Bali - Nusa Tenggara Team"/>
    <m/>
    <x v="0"/>
  </r>
  <r>
    <s v="SO0219"/>
    <d v="2020-08-20T00:00:00"/>
    <s v="PD0003"/>
    <n v="93"/>
    <n v="0.17"/>
    <n v="71863890"/>
    <s v="SO0219-PD0003"/>
    <s v="Stick Billiard"/>
    <s v="Billiard"/>
    <s v="Stick Billiard"/>
    <n v="93"/>
    <s v="Sales Region Bali - Nusa Tenggara Team"/>
    <m/>
    <x v="0"/>
  </r>
  <r>
    <s v="SO0219"/>
    <d v="2020-08-20T00:00:00"/>
    <s v="PD0005"/>
    <n v="85"/>
    <n v="0.05"/>
    <n v="177246250"/>
    <s v="SO0219-PD0005"/>
    <s v="Stick Golf Wedge"/>
    <s v="Golf"/>
    <s v="Stick Golf Wedge"/>
    <n v="85"/>
    <s v="Sales Region Bali - Nusa Tenggara Team"/>
    <m/>
    <x v="0"/>
  </r>
  <r>
    <s v="SO0219"/>
    <d v="2020-08-20T00:00:00"/>
    <s v="PD0008"/>
    <n v="142"/>
    <n v="0.1"/>
    <n v="19042200"/>
    <s v="SO0219-PD0008"/>
    <s v="Sunglasses"/>
    <s v="Outdoors Sport"/>
    <s v="Sunglasses"/>
    <n v="142"/>
    <s v="Sales Region Bali - Nusa Tenggara Team"/>
    <m/>
    <x v="0"/>
  </r>
  <r>
    <s v="SO0220"/>
    <d v="2020-08-20T00:00:00"/>
    <s v="PD0005"/>
    <n v="41"/>
    <n v="0.22"/>
    <n v="70196100"/>
    <s v="SO0220-PD0005"/>
    <s v="Stick Golf Wedge"/>
    <s v="Golf"/>
    <s v="Stick Golf Wedge"/>
    <n v="41"/>
    <s v="Sales Sumatera -Kalimantan Region Team"/>
    <m/>
    <x v="0"/>
  </r>
  <r>
    <s v="SO0220"/>
    <d v="2020-08-20T00:00:00"/>
    <s v="PD0007"/>
    <n v="146"/>
    <n v="0.23"/>
    <n v="359744000"/>
    <s v="SO0220-PD0007"/>
    <s v="Stick Golf Bag"/>
    <s v="Golf"/>
    <s v="Stick Golf Bag"/>
    <n v="146"/>
    <s v="Sales Sumatera -Kalimantan Region Team"/>
    <m/>
    <x v="0"/>
  </r>
  <r>
    <s v="SO0221"/>
    <d v="2020-08-20T00:00:00"/>
    <s v="PD0008"/>
    <n v="52"/>
    <n v="7.0000000000000007E-2"/>
    <n v="7205639.9999999991"/>
    <s v="SO0221-PD0008"/>
    <s v="Sunglasses"/>
    <s v="Outdoors Sport"/>
    <s v="Sunglasses"/>
    <n v="52"/>
    <s v="Sales Sumatera -Kalimantan Region Team"/>
    <m/>
    <x v="0"/>
  </r>
  <r>
    <s v="SO0221"/>
    <d v="2020-08-20T00:00:00"/>
    <s v="PD0001"/>
    <n v="114"/>
    <n v="0.25"/>
    <n v="21289500"/>
    <s v="SO0221-PD0001"/>
    <s v="1 Set Fishing Equipment"/>
    <s v="Fishing Equipment"/>
    <s v="1 Set Fishing Equipment"/>
    <n v="114"/>
    <s v="Sales Sumatera -Kalimantan Region Team"/>
    <m/>
    <x v="0"/>
  </r>
  <r>
    <s v="SO0222"/>
    <d v="2020-08-21T00:00:00"/>
    <s v="PD0018"/>
    <n v="32"/>
    <n v="0.24"/>
    <n v="12938240"/>
    <s v="SO0222-PD0018"/>
    <s v="Dumbell Set"/>
    <s v="Gym &amp; Fitness"/>
    <s v="Dumbell Set"/>
    <n v="32"/>
    <s v="Sales Region Sulawesi - Maluku Team"/>
    <m/>
    <x v="0"/>
  </r>
  <r>
    <s v="SO0222"/>
    <d v="2020-08-21T00:00:00"/>
    <s v="PD0013"/>
    <n v="35"/>
    <n v="0.14000000000000001"/>
    <n v="14417900"/>
    <s v="SO0222-PD0013"/>
    <s v="1 Set Basketball"/>
    <s v="Basketball"/>
    <s v="1 Set Basketball"/>
    <n v="35"/>
    <s v="Sales Region Sulawesi - Maluku Team"/>
    <m/>
    <x v="0"/>
  </r>
  <r>
    <s v="SO0222"/>
    <d v="2020-08-21T00:00:00"/>
    <s v="PD0012"/>
    <n v="64"/>
    <n v="0.21"/>
    <n v="285107840"/>
    <s v="SO0222-PD0012"/>
    <s v="Road Bike"/>
    <s v="Bicycle"/>
    <s v="Road Bike"/>
    <n v="64"/>
    <s v="Sales Region Sulawesi - Maluku Team"/>
    <m/>
    <x v="0"/>
  </r>
  <r>
    <s v="SO0223"/>
    <d v="2020-08-22T00:00:00"/>
    <s v="PD0003"/>
    <n v="130"/>
    <n v="0.25"/>
    <n v="90772500"/>
    <s v="SO0223-PD0003"/>
    <s v="Stick Billiard"/>
    <s v="Billiard"/>
    <s v="Stick Billiard"/>
    <n v="130"/>
    <s v="Online Sales Team"/>
    <m/>
    <x v="0"/>
  </r>
  <r>
    <s v="SO0223"/>
    <d v="2020-08-22T00:00:00"/>
    <s v="PD0009"/>
    <n v="65"/>
    <n v="0.13"/>
    <n v="7294950"/>
    <s v="SO0223-PD0009"/>
    <s v="Tracking Pole"/>
    <s v="Hiking &amp; Camping"/>
    <s v="Tracking Pole"/>
    <n v="65"/>
    <s v="Online Sales Team"/>
    <m/>
    <x v="0"/>
  </r>
  <r>
    <s v="SO0223"/>
    <d v="2020-08-22T00:00:00"/>
    <s v="PD0017"/>
    <n v="106"/>
    <n v="0.15"/>
    <n v="238765000"/>
    <s v="SO0223-PD0017"/>
    <s v="Bench Press"/>
    <s v="Gym &amp; Fitness"/>
    <s v="Bench Press"/>
    <n v="106"/>
    <s v="Online Sales Team"/>
    <m/>
    <x v="0"/>
  </r>
  <r>
    <s v="SO0223"/>
    <d v="2020-08-22T00:00:00"/>
    <s v="PD0019"/>
    <n v="143"/>
    <n v="0.05"/>
    <n v="346281650"/>
    <s v="SO0223-PD0019"/>
    <s v="Treadmill"/>
    <s v="Gym &amp; Fitness"/>
    <s v="Treadmill"/>
    <n v="143"/>
    <s v="Online Sales Team"/>
    <m/>
    <x v="0"/>
  </r>
  <r>
    <s v="SO0223"/>
    <d v="2020-08-22T00:00:00"/>
    <s v="PD0020"/>
    <n v="64"/>
    <n v="0.23"/>
    <n v="15818880"/>
    <s v="SO0223-PD0020"/>
    <s v="Heavy bag"/>
    <s v="Gym &amp; Fitness"/>
    <s v="Heavy bag"/>
    <n v="64"/>
    <s v="Online Sales Team"/>
    <m/>
    <x v="0"/>
  </r>
  <r>
    <s v="SO0224"/>
    <d v="2020-08-22T00:00:00"/>
    <s v="PD0015"/>
    <n v="129"/>
    <n v="0.1"/>
    <n v="15777990"/>
    <s v="SO0224-PD0015"/>
    <s v="Abs Roller"/>
    <s v="Gym &amp; Fitness"/>
    <s v="Abs Roller"/>
    <n v="129"/>
    <s v="Sales Region Sulawesi - Maluku Team"/>
    <m/>
    <x v="0"/>
  </r>
  <r>
    <s v="SO0225"/>
    <d v="2020-08-23T00:00:00"/>
    <s v="PD0004"/>
    <n v="52"/>
    <n v="0.13"/>
    <n v="9952800"/>
    <s v="SO0225-PD0004"/>
    <s v="Stick Billiard Bag"/>
    <s v="Billiard"/>
    <s v="Stick Billiard Bag"/>
    <n v="52"/>
    <s v="Online Sales Team"/>
    <m/>
    <x v="0"/>
  </r>
  <r>
    <s v="SO0225"/>
    <d v="2020-08-23T00:00:00"/>
    <s v="PD0013"/>
    <n v="139"/>
    <n v="0.25"/>
    <n v="49935750"/>
    <s v="SO0225-PD0013"/>
    <s v="1 Set Basketball"/>
    <s v="Basketball"/>
    <s v="1 Set Basketball"/>
    <n v="139"/>
    <s v="Online Sales Team"/>
    <m/>
    <x v="0"/>
  </r>
  <r>
    <s v="SO0225"/>
    <d v="2020-08-23T00:00:00"/>
    <s v="PD0003"/>
    <n v="103"/>
    <n v="0.14000000000000001"/>
    <n v="82467980"/>
    <s v="SO0225-PD0003"/>
    <s v="Stick Billiard"/>
    <s v="Billiard"/>
    <s v="Stick Billiard"/>
    <n v="103"/>
    <s v="Online Sales Team"/>
    <m/>
    <x v="0"/>
  </r>
  <r>
    <s v="SO0225"/>
    <d v="2020-08-23T00:00:00"/>
    <s v="PD0008"/>
    <n v="42"/>
    <n v="0.11"/>
    <n v="5569620"/>
    <s v="SO0225-PD0008"/>
    <s v="Sunglasses"/>
    <s v="Outdoors Sport"/>
    <s v="Sunglasses"/>
    <n v="42"/>
    <s v="Online Sales Team"/>
    <m/>
    <x v="0"/>
  </r>
  <r>
    <s v="SO0225"/>
    <d v="2020-08-23T00:00:00"/>
    <s v="PD0006"/>
    <n v="91"/>
    <n v="0.09"/>
    <n v="17307290"/>
    <s v="SO0225-PD0006"/>
    <s v="1 set Golf Ball"/>
    <s v="Golf"/>
    <s v="1 set Golf Ball"/>
    <n v="91"/>
    <s v="Online Sales Team"/>
    <m/>
    <x v="0"/>
  </r>
  <r>
    <s v="SO0226"/>
    <d v="2020-08-24T00:00:00"/>
    <s v="PD0008"/>
    <n v="135"/>
    <n v="0.23"/>
    <n v="15488550"/>
    <s v="SO0226-PD0008"/>
    <s v="Sunglasses"/>
    <s v="Outdoors Sport"/>
    <s v="Sunglasses"/>
    <n v="135"/>
    <s v="Sales Sumatera -Kalimantan Region Team"/>
    <m/>
    <x v="0"/>
  </r>
  <r>
    <s v="SO0226"/>
    <d v="2020-08-24T00:00:00"/>
    <s v="PD0016"/>
    <n v="36"/>
    <n v="0.18"/>
    <n v="7881840.0000000009"/>
    <s v="SO0226-PD0016"/>
    <s v="Pull Up Bar"/>
    <s v="Gym &amp; Fitness"/>
    <s v="Pull Up Bar"/>
    <n v="36"/>
    <s v="Sales Sumatera -Kalimantan Region Team"/>
    <m/>
    <x v="0"/>
  </r>
  <r>
    <s v="SO0226"/>
    <d v="2020-08-24T00:00:00"/>
    <s v="PD0001"/>
    <n v="79"/>
    <n v="0.22"/>
    <n v="15343380"/>
    <s v="SO0226-PD0001"/>
    <s v="1 Set Fishing Equipment"/>
    <s v="Fishing Equipment"/>
    <s v="1 Set Fishing Equipment"/>
    <n v="79"/>
    <s v="Sales Sumatera -Kalimantan Region Team"/>
    <m/>
    <x v="0"/>
  </r>
  <r>
    <s v="SO0226"/>
    <d v="2020-08-24T00:00:00"/>
    <s v="PD0017"/>
    <n v="66"/>
    <n v="0.19"/>
    <n v="141669000"/>
    <s v="SO0226-PD0017"/>
    <s v="Bench Press"/>
    <s v="Gym &amp; Fitness"/>
    <s v="Bench Press"/>
    <n v="66"/>
    <s v="Sales Sumatera -Kalimantan Region Team"/>
    <m/>
    <x v="0"/>
  </r>
  <r>
    <s v="SO0226"/>
    <d v="2020-08-24T00:00:00"/>
    <s v="PD0018"/>
    <n v="47"/>
    <n v="0.21"/>
    <n v="19753160"/>
    <s v="SO0226-PD0018"/>
    <s v="Dumbell Set"/>
    <s v="Gym &amp; Fitness"/>
    <s v="Dumbell Set"/>
    <n v="47"/>
    <s v="Sales Sumatera -Kalimantan Region Team"/>
    <m/>
    <x v="0"/>
  </r>
  <r>
    <s v="SO0227"/>
    <d v="2020-08-25T00:00:00"/>
    <s v="PD0010"/>
    <n v="47"/>
    <n v="7.0000000000000007E-2"/>
    <n v="14205749.999999998"/>
    <s v="SO0227-PD0010"/>
    <s v="Hiking Shoes"/>
    <s v="Hiking &amp; Camping"/>
    <s v="Hiking Shoes"/>
    <n v="47"/>
    <s v="Online Sales Team"/>
    <m/>
    <x v="0"/>
  </r>
  <r>
    <s v="SO0227"/>
    <d v="2020-08-25T00:00:00"/>
    <s v="PD0019"/>
    <n v="29"/>
    <n v="0.2"/>
    <n v="59136800"/>
    <s v="SO0227-PD0019"/>
    <s v="Treadmill"/>
    <s v="Gym &amp; Fitness"/>
    <s v="Treadmill"/>
    <n v="29"/>
    <s v="Online Sales Team"/>
    <m/>
    <x v="0"/>
  </r>
  <r>
    <s v="SO0228"/>
    <d v="2020-08-25T00:00:00"/>
    <s v="PD0007"/>
    <n v="49"/>
    <n v="0.06"/>
    <n v="147392000"/>
    <s v="SO0228-PD0007"/>
    <s v="Stick Golf Bag"/>
    <s v="Golf"/>
    <s v="Stick Golf Bag"/>
    <n v="49"/>
    <s v="Sales Sumatera -Kalimantan Region Team"/>
    <m/>
    <x v="0"/>
  </r>
  <r>
    <s v="SO0228"/>
    <d v="2020-08-25T00:00:00"/>
    <s v="PD0005"/>
    <n v="62"/>
    <n v="0.15"/>
    <n v="115676500"/>
    <s v="SO0228-PD0005"/>
    <s v="Stick Golf Wedge"/>
    <s v="Golf"/>
    <s v="Stick Golf Wedge"/>
    <n v="62"/>
    <s v="Sales Sumatera -Kalimantan Region Team"/>
    <m/>
    <x v="0"/>
  </r>
  <r>
    <s v="SO0228"/>
    <d v="2020-08-25T00:00:00"/>
    <s v="PD0002"/>
    <n v="131"/>
    <n v="0.09"/>
    <n v="2384200"/>
    <s v="SO0228-PD0002"/>
    <s v="Fishing soft lure"/>
    <s v="Fishing Equipment"/>
    <s v="Fishing soft lure"/>
    <n v="131"/>
    <s v="Sales Sumatera -Kalimantan Region Team"/>
    <m/>
    <x v="0"/>
  </r>
  <r>
    <s v="SO0228"/>
    <d v="2020-08-25T00:00:00"/>
    <s v="PD0019"/>
    <n v="96"/>
    <n v="0.18"/>
    <n v="200657280.00000003"/>
    <s v="SO0228-PD0019"/>
    <s v="Treadmill"/>
    <s v="Gym &amp; Fitness"/>
    <s v="Treadmill"/>
    <n v="96"/>
    <s v="Sales Sumatera -Kalimantan Region Team"/>
    <m/>
    <x v="0"/>
  </r>
  <r>
    <s v="SO0229"/>
    <d v="2020-08-27T00:00:00"/>
    <s v="PD0011"/>
    <n v="135"/>
    <n v="0.06"/>
    <n v="299357100"/>
    <s v="SO0229-PD0011"/>
    <s v="Mountain Bike"/>
    <s v="Bicycle"/>
    <s v="Mountain Bike"/>
    <n v="135"/>
    <s v="Online Sales Team"/>
    <m/>
    <x v="0"/>
  </r>
  <r>
    <s v="SO0229"/>
    <d v="2020-08-27T00:00:00"/>
    <s v="PD0018"/>
    <n v="112"/>
    <n v="0.22"/>
    <n v="46475520"/>
    <s v="SO0229-PD0018"/>
    <s v="Dumbell Set"/>
    <s v="Gym &amp; Fitness"/>
    <s v="Dumbell Set"/>
    <n v="112"/>
    <s v="Online Sales Team"/>
    <m/>
    <x v="0"/>
  </r>
  <r>
    <s v="SO0230"/>
    <d v="2020-08-27T00:00:00"/>
    <s v="PD0004"/>
    <n v="126"/>
    <n v="0.25"/>
    <n v="20790000"/>
    <s v="SO0230-PD0004"/>
    <s v="Stick Billiard Bag"/>
    <s v="Billiard"/>
    <s v="Stick Billiard Bag"/>
    <n v="126"/>
    <s v="Sales Region Bali - Nusa Tenggara Team"/>
    <m/>
    <x v="0"/>
  </r>
  <r>
    <s v="SO0231"/>
    <d v="2020-08-28T00:00:00"/>
    <s v="PD0017"/>
    <n v="78"/>
    <n v="0.05"/>
    <n v="196365000"/>
    <s v="SO0231-PD0017"/>
    <s v="Bench Press"/>
    <s v="Gym &amp; Fitness"/>
    <s v="Bench Press"/>
    <n v="78"/>
    <s v="Sales Sumatera -Kalimantan Region Team"/>
    <m/>
    <x v="0"/>
  </r>
  <r>
    <s v="SO0231"/>
    <d v="2020-08-28T00:00:00"/>
    <s v="PD0006"/>
    <n v="111"/>
    <n v="0.17"/>
    <n v="19255170"/>
    <s v="SO0231-PD0006"/>
    <s v="1 set Golf Ball"/>
    <s v="Golf"/>
    <s v="1 set Golf Ball"/>
    <n v="111"/>
    <s v="Sales Sumatera -Kalimantan Region Team"/>
    <m/>
    <x v="0"/>
  </r>
  <r>
    <s v="SO0232"/>
    <d v="2020-09-02T00:00:00"/>
    <s v="PD0004"/>
    <n v="94"/>
    <n v="0.08"/>
    <n v="19025600"/>
    <s v="SO0232-PD0004"/>
    <s v="Stick Billiard Bag"/>
    <s v="Billiard"/>
    <s v="Stick Billiard Bag"/>
    <n v="94"/>
    <s v="Sales Region Sulawesi - Maluku Team"/>
    <m/>
    <x v="0"/>
  </r>
  <r>
    <s v="SO0232"/>
    <d v="2020-09-02T00:00:00"/>
    <s v="PD0010"/>
    <n v="37"/>
    <n v="0.2"/>
    <n v="9620000"/>
    <s v="SO0232-PD0010"/>
    <s v="Hiking Shoes"/>
    <s v="Hiking &amp; Camping"/>
    <s v="Hiking Shoes"/>
    <n v="37"/>
    <s v="Sales Region Sulawesi - Maluku Team"/>
    <m/>
    <x v="0"/>
  </r>
  <r>
    <s v="SO0233"/>
    <d v="2020-09-03T00:00:00"/>
    <s v="PD0013"/>
    <n v="125"/>
    <n v="0.08"/>
    <n v="55085000"/>
    <s v="SO0233-PD0013"/>
    <s v="1 Set Basketball"/>
    <s v="Basketball"/>
    <s v="1 Set Basketball"/>
    <n v="125"/>
    <s v="Sales Java Region Team"/>
    <m/>
    <x v="0"/>
  </r>
  <r>
    <s v="SO0234"/>
    <d v="2020-09-03T00:00:00"/>
    <s v="PD0013"/>
    <n v="66"/>
    <n v="0.09"/>
    <n v="28768740"/>
    <s v="SO0234-PD0013"/>
    <s v="1 Set Basketball"/>
    <s v="Basketball"/>
    <s v="1 Set Basketball"/>
    <n v="66"/>
    <s v="Online Sales Team"/>
    <m/>
    <x v="0"/>
  </r>
  <r>
    <s v="SO0234"/>
    <d v="2020-09-03T00:00:00"/>
    <s v="PD0011"/>
    <n v="37"/>
    <n v="0.08"/>
    <n v="80300360"/>
    <s v="SO0234-PD0011"/>
    <s v="Mountain Bike"/>
    <s v="Bicycle"/>
    <s v="Mountain Bike"/>
    <n v="37"/>
    <s v="Online Sales Team"/>
    <m/>
    <x v="0"/>
  </r>
  <r>
    <s v="SO0235"/>
    <d v="2020-09-05T00:00:00"/>
    <s v="PD0007"/>
    <n v="113"/>
    <n v="0.06"/>
    <n v="339904000"/>
    <s v="SO0235-PD0007"/>
    <s v="Stick Golf Bag"/>
    <s v="Golf"/>
    <s v="Stick Golf Bag"/>
    <n v="113"/>
    <s v="Sales Sumatera -Kalimantan Region Team"/>
    <m/>
    <x v="1"/>
  </r>
  <r>
    <s v="SO0236"/>
    <d v="2020-09-09T00:00:00"/>
    <s v="PD0018"/>
    <n v="97"/>
    <n v="0.25"/>
    <n v="38703000"/>
    <s v="SO0236-PD0018"/>
    <s v="Dumbell Set"/>
    <s v="Gym &amp; Fitness"/>
    <s v="Dumbell Set"/>
    <n v="97"/>
    <s v="Sales Region Bali - Nusa Tenggara Team"/>
    <m/>
    <x v="0"/>
  </r>
  <r>
    <s v="SO0236"/>
    <d v="2020-09-09T00:00:00"/>
    <s v="PD0003"/>
    <n v="74"/>
    <n v="0.17"/>
    <n v="57182020"/>
    <s v="SO0236-PD0003"/>
    <s v="Stick Billiard"/>
    <s v="Billiard"/>
    <s v="Stick Billiard"/>
    <n v="74"/>
    <s v="Sales Region Bali - Nusa Tenggara Team"/>
    <m/>
    <x v="0"/>
  </r>
  <r>
    <s v="SO0237"/>
    <d v="2020-09-09T00:00:00"/>
    <s v="PD0019"/>
    <n v="31"/>
    <n v="0.08"/>
    <n v="72697480"/>
    <s v="SO0237-PD0019"/>
    <s v="Treadmill"/>
    <s v="Gym &amp; Fitness"/>
    <s v="Treadmill"/>
    <n v="31"/>
    <s v="Sales Region Sulawesi - Maluku Team"/>
    <m/>
    <x v="0"/>
  </r>
  <r>
    <s v="SO0237"/>
    <d v="2020-09-09T00:00:00"/>
    <s v="PD0016"/>
    <n v="98"/>
    <n v="0.1"/>
    <n v="23549400"/>
    <s v="SO0237-PD0016"/>
    <s v="Pull Up Bar"/>
    <s v="Gym &amp; Fitness"/>
    <s v="Pull Up Bar"/>
    <n v="98"/>
    <s v="Sales Region Sulawesi - Maluku Team"/>
    <m/>
    <x v="0"/>
  </r>
  <r>
    <s v="SO0237"/>
    <d v="2020-09-09T00:00:00"/>
    <s v="PD0005"/>
    <n v="115"/>
    <n v="0.24"/>
    <n v="191843000"/>
    <s v="SO0237-PD0005"/>
    <s v="Stick Golf Wedge"/>
    <s v="Golf"/>
    <s v="Stick Golf Wedge"/>
    <n v="115"/>
    <s v="Sales Region Sulawesi - Maluku Team"/>
    <m/>
    <x v="0"/>
  </r>
  <r>
    <s v="SO0238"/>
    <d v="2020-09-10T00:00:00"/>
    <s v="PD0012"/>
    <n v="115"/>
    <n v="0.23"/>
    <n v="499333450"/>
    <s v="SO0238-PD0012"/>
    <s v="Road Bike"/>
    <s v="Bicycle"/>
    <s v="Road Bike"/>
    <n v="115"/>
    <s v="Sales Sumatera -Kalimantan Region Team"/>
    <m/>
    <x v="0"/>
  </r>
  <r>
    <s v="SO0238"/>
    <d v="2020-09-10T00:00:00"/>
    <s v="PD0004"/>
    <n v="32"/>
    <n v="0.21"/>
    <n v="5561600"/>
    <s v="SO0238-PD0004"/>
    <s v="Stick Billiard Bag"/>
    <s v="Billiard"/>
    <s v="Stick Billiard Bag"/>
    <n v="32"/>
    <s v="Sales Sumatera -Kalimantan Region Team"/>
    <m/>
    <x v="0"/>
  </r>
  <r>
    <s v="SO0239"/>
    <d v="2020-09-12T00:00:00"/>
    <s v="PD0008"/>
    <n v="80"/>
    <n v="0.17"/>
    <n v="9893600"/>
    <s v="SO0239-PD0008"/>
    <s v="Sunglasses"/>
    <s v="Outdoors Sport"/>
    <s v="Sunglasses"/>
    <n v="80"/>
    <s v="Sales Sumatera -Kalimantan Region Team"/>
    <m/>
    <x v="0"/>
  </r>
  <r>
    <s v="SO0239"/>
    <d v="2020-09-12T00:00:00"/>
    <s v="PD0018"/>
    <n v="102"/>
    <n v="0.11"/>
    <n v="48294960"/>
    <s v="SO0239-PD0018"/>
    <s v="Dumbell Set"/>
    <s v="Gym &amp; Fitness"/>
    <s v="Dumbell Set"/>
    <n v="102"/>
    <s v="Sales Sumatera -Kalimantan Region Team"/>
    <m/>
    <x v="0"/>
  </r>
  <r>
    <s v="SO0239"/>
    <d v="2020-09-12T00:00:00"/>
    <s v="PD0001"/>
    <n v="126"/>
    <n v="0.1"/>
    <n v="28236600"/>
    <s v="SO0239-PD0001"/>
    <s v="1 Set Fishing Equipment"/>
    <s v="Fishing Equipment"/>
    <s v="1 Set Fishing Equipment"/>
    <n v="126"/>
    <s v="Sales Sumatera -Kalimantan Region Team"/>
    <m/>
    <x v="0"/>
  </r>
  <r>
    <s v="SO0239"/>
    <d v="2020-09-12T00:00:00"/>
    <s v="PD0002"/>
    <n v="108"/>
    <n v="7.0000000000000007E-2"/>
    <n v="2008799.9999999998"/>
    <s v="SO0239-PD0002"/>
    <s v="Fishing soft lure"/>
    <s v="Fishing Equipment"/>
    <s v="Fishing soft lure"/>
    <n v="108"/>
    <s v="Sales Sumatera -Kalimantan Region Team"/>
    <m/>
    <x v="0"/>
  </r>
  <r>
    <s v="SO0240"/>
    <d v="2020-09-12T00:00:00"/>
    <s v="PD0009"/>
    <n v="45"/>
    <n v="0.06"/>
    <n v="5456700"/>
    <s v="SO0240-PD0009"/>
    <s v="Tracking Pole"/>
    <s v="Hiking &amp; Camping"/>
    <s v="Tracking Pole"/>
    <n v="45"/>
    <s v="Sales Sumatera -Kalimantan Region Team"/>
    <m/>
    <x v="0"/>
  </r>
  <r>
    <s v="SO0240"/>
    <d v="2020-09-12T00:00:00"/>
    <s v="PD0014"/>
    <n v="60"/>
    <n v="0.06"/>
    <n v="15058800"/>
    <s v="SO0240-PD0014"/>
    <s v="1 Set Futsalball"/>
    <s v="Futsal"/>
    <s v="1 Set Futsalball"/>
    <n v="60"/>
    <s v="Sales Sumatera -Kalimantan Region Team"/>
    <m/>
    <x v="0"/>
  </r>
  <r>
    <s v="SO0240"/>
    <d v="2020-09-12T00:00:00"/>
    <s v="PD0015"/>
    <n v="88"/>
    <n v="0.14000000000000001"/>
    <n v="10284912"/>
    <s v="SO0240-PD0015"/>
    <s v="Abs Roller"/>
    <s v="Gym &amp; Fitness"/>
    <s v="Abs Roller"/>
    <n v="88"/>
    <s v="Sales Sumatera -Kalimantan Region Team"/>
    <m/>
    <x v="0"/>
  </r>
  <r>
    <s v="SO0240"/>
    <d v="2020-09-12T00:00:00"/>
    <s v="PD0004"/>
    <n v="26"/>
    <n v="0.13"/>
    <n v="4976400"/>
    <s v="SO0240-PD0004"/>
    <s v="Stick Billiard Bag"/>
    <s v="Billiard"/>
    <s v="Stick Billiard Bag"/>
    <n v="26"/>
    <s v="Sales Sumatera -Kalimantan Region Team"/>
    <m/>
    <x v="0"/>
  </r>
  <r>
    <s v="SO0240"/>
    <d v="2020-09-12T00:00:00"/>
    <s v="PD0013"/>
    <n v="44"/>
    <n v="0.22"/>
    <n v="16439280"/>
    <s v="SO0240-PD0013"/>
    <s v="1 Set Basketball"/>
    <s v="Basketball"/>
    <s v="1 Set Basketball"/>
    <n v="44"/>
    <s v="Sales Sumatera -Kalimantan Region Team"/>
    <m/>
    <x v="0"/>
  </r>
  <r>
    <s v="SO0240"/>
    <d v="2020-09-12T00:00:00"/>
    <s v="PD0018"/>
    <n v="91"/>
    <n v="0.17"/>
    <n v="40181960"/>
    <s v="SO0240-PD0018"/>
    <s v="Dumbell Set"/>
    <s v="Gym &amp; Fitness"/>
    <s v="Dumbell Set"/>
    <n v="91"/>
    <s v="Sales Sumatera -Kalimantan Region Team"/>
    <m/>
    <x v="0"/>
  </r>
  <r>
    <s v="SO0241"/>
    <d v="2020-09-15T00:00:00"/>
    <s v="PD0002"/>
    <n v="131"/>
    <n v="0.08"/>
    <n v="2410400"/>
    <s v="SO0241-PD0002"/>
    <s v="Fishing soft lure"/>
    <s v="Fishing Equipment"/>
    <s v="Fishing soft lure"/>
    <n v="131"/>
    <s v="Sales Region Sulawesi - Maluku Team"/>
    <m/>
    <x v="0"/>
  </r>
  <r>
    <s v="SO0241"/>
    <d v="2020-09-15T00:00:00"/>
    <s v="PD0001"/>
    <n v="25"/>
    <n v="7.0000000000000007E-2"/>
    <n v="5789250"/>
    <s v="SO0241-PD0001"/>
    <s v="1 Set Fishing Equipment"/>
    <s v="Fishing Equipment"/>
    <s v="1 Set Fishing Equipment"/>
    <n v="25"/>
    <s v="Sales Region Sulawesi - Maluku Team"/>
    <m/>
    <x v="0"/>
  </r>
  <r>
    <s v="SO0242"/>
    <d v="2020-09-16T00:00:00"/>
    <s v="PD0003"/>
    <n v="28"/>
    <n v="0.11"/>
    <n v="23200520"/>
    <s v="SO0242-PD0003"/>
    <s v="Stick Billiard"/>
    <s v="Billiard"/>
    <s v="Stick Billiard"/>
    <n v="28"/>
    <s v="Sales Java Region Team"/>
    <m/>
    <x v="0"/>
  </r>
  <r>
    <s v="SO0242"/>
    <d v="2020-09-16T00:00:00"/>
    <s v="PD0017"/>
    <n v="85"/>
    <n v="0.21"/>
    <n v="177947500"/>
    <s v="SO0242-PD0017"/>
    <s v="Bench Press"/>
    <s v="Gym &amp; Fitness"/>
    <s v="Bench Press"/>
    <n v="85"/>
    <s v="Sales Java Region Team"/>
    <m/>
    <x v="0"/>
  </r>
  <r>
    <s v="SO0242"/>
    <d v="2020-09-16T00:00:00"/>
    <s v="PD0004"/>
    <n v="33"/>
    <n v="0.15"/>
    <n v="6171000"/>
    <s v="SO0242-PD0004"/>
    <s v="Stick Billiard Bag"/>
    <s v="Billiard"/>
    <s v="Stick Billiard Bag"/>
    <n v="33"/>
    <s v="Sales Java Region Team"/>
    <m/>
    <x v="0"/>
  </r>
  <r>
    <s v="SO0242"/>
    <d v="2020-09-16T00:00:00"/>
    <s v="PD0006"/>
    <n v="111"/>
    <n v="0.19"/>
    <n v="18791190"/>
    <s v="SO0242-PD0006"/>
    <s v="1 set Golf Ball"/>
    <s v="Golf"/>
    <s v="1 set Golf Ball"/>
    <n v="111"/>
    <s v="Sales Java Region Team"/>
    <m/>
    <x v="0"/>
  </r>
  <r>
    <s v="SO0242"/>
    <d v="2020-09-16T00:00:00"/>
    <s v="PD0009"/>
    <n v="75"/>
    <n v="0.17"/>
    <n v="8030250"/>
    <s v="SO0242-PD0009"/>
    <s v="Tracking Pole"/>
    <s v="Hiking &amp; Camping"/>
    <s v="Tracking Pole"/>
    <n v="75"/>
    <s v="Sales Java Region Team"/>
    <m/>
    <x v="0"/>
  </r>
  <r>
    <s v="SO0242"/>
    <d v="2020-09-16T00:00:00"/>
    <s v="PD0008"/>
    <n v="100"/>
    <n v="7.0000000000000007E-2"/>
    <n v="13857000"/>
    <s v="SO0242-PD0008"/>
    <s v="Sunglasses"/>
    <s v="Outdoors Sport"/>
    <s v="Sunglasses"/>
    <n v="100"/>
    <s v="Sales Java Region Team"/>
    <m/>
    <x v="0"/>
  </r>
  <r>
    <s v="SO0243"/>
    <d v="2020-09-16T00:00:00"/>
    <s v="PD0008"/>
    <n v="89"/>
    <n v="0.14000000000000001"/>
    <n v="11404460"/>
    <s v="SO0243-PD0008"/>
    <s v="Sunglasses"/>
    <s v="Outdoors Sport"/>
    <s v="Sunglasses"/>
    <n v="89"/>
    <s v="Sales Region Sulawesi - Maluku Team"/>
    <m/>
    <x v="0"/>
  </r>
  <r>
    <s v="SO0243"/>
    <d v="2020-09-16T00:00:00"/>
    <s v="PD0009"/>
    <n v="117"/>
    <n v="0.11"/>
    <n v="13432770"/>
    <s v="SO0243-PD0009"/>
    <s v="Tracking Pole"/>
    <s v="Hiking &amp; Camping"/>
    <s v="Tracking Pole"/>
    <n v="117"/>
    <s v="Sales Region Sulawesi - Maluku Team"/>
    <m/>
    <x v="0"/>
  </r>
  <r>
    <s v="SO0243"/>
    <d v="2020-09-16T00:00:00"/>
    <s v="PD0003"/>
    <n v="41"/>
    <n v="0.18"/>
    <n v="31300220.000000004"/>
    <s v="SO0243-PD0003"/>
    <s v="Stick Billiard"/>
    <s v="Billiard"/>
    <s v="Stick Billiard"/>
    <n v="41"/>
    <s v="Sales Region Sulawesi - Maluku Team"/>
    <m/>
    <x v="0"/>
  </r>
  <r>
    <s v="SO0243"/>
    <d v="2020-09-16T00:00:00"/>
    <s v="PD0007"/>
    <n v="107"/>
    <n v="0.09"/>
    <n v="311584000"/>
    <s v="SO0243-PD0007"/>
    <s v="Stick Golf Bag"/>
    <s v="Golf"/>
    <s v="Stick Golf Bag"/>
    <n v="107"/>
    <s v="Sales Region Sulawesi - Maluku Team"/>
    <m/>
    <x v="0"/>
  </r>
  <r>
    <s v="SO0244"/>
    <d v="2020-09-17T00:00:00"/>
    <s v="PD0008"/>
    <n v="102"/>
    <n v="0.09"/>
    <n v="13830180"/>
    <s v="SO0244-PD0008"/>
    <s v="Sunglasses"/>
    <s v="Outdoors Sport"/>
    <s v="Sunglasses"/>
    <n v="102"/>
    <s v="Online Sales Team"/>
    <m/>
    <x v="0"/>
  </r>
  <r>
    <s v="SO0244"/>
    <d v="2020-09-17T00:00:00"/>
    <s v="PD0014"/>
    <n v="111"/>
    <n v="0.09"/>
    <n v="26969670"/>
    <s v="SO0244-PD0014"/>
    <s v="1 Set Futsalball"/>
    <s v="Futsal"/>
    <s v="1 Set Futsalball"/>
    <n v="111"/>
    <s v="Online Sales Team"/>
    <m/>
    <x v="0"/>
  </r>
  <r>
    <s v="SO0245"/>
    <d v="2020-09-17T00:00:00"/>
    <s v="PD0007"/>
    <n v="103"/>
    <n v="0.25"/>
    <n v="247200000"/>
    <s v="SO0245-PD0007"/>
    <s v="Stick Golf Bag"/>
    <s v="Golf"/>
    <s v="Stick Golf Bag"/>
    <n v="103"/>
    <s v="Sales Sumatera -Kalimantan Region Team"/>
    <m/>
    <x v="0"/>
  </r>
  <r>
    <s v="SO0245"/>
    <d v="2020-09-17T00:00:00"/>
    <s v="PD0011"/>
    <n v="59"/>
    <n v="0.12"/>
    <n v="122479280"/>
    <s v="SO0245-PD0011"/>
    <s v="Mountain Bike"/>
    <s v="Bicycle"/>
    <s v="Mountain Bike"/>
    <n v="59"/>
    <s v="Sales Sumatera -Kalimantan Region Team"/>
    <m/>
    <x v="0"/>
  </r>
  <r>
    <s v="SO0246"/>
    <d v="2020-09-21T00:00:00"/>
    <s v="PD0012"/>
    <n v="84"/>
    <n v="0.16"/>
    <n v="397887840"/>
    <s v="SO0246-PD0012"/>
    <s v="Road Bike"/>
    <s v="Bicycle"/>
    <s v="Road Bike"/>
    <n v="84"/>
    <s v="Online Sales Team"/>
    <m/>
    <x v="0"/>
  </r>
  <r>
    <s v="SO0246"/>
    <d v="2020-09-21T00:00:00"/>
    <s v="PD0001"/>
    <n v="41"/>
    <n v="0.09"/>
    <n v="9290190"/>
    <s v="SO0246-PD0001"/>
    <s v="1 Set Fishing Equipment"/>
    <s v="Fishing Equipment"/>
    <s v="1 Set Fishing Equipment"/>
    <n v="41"/>
    <s v="Online Sales Team"/>
    <m/>
    <x v="0"/>
  </r>
  <r>
    <s v="SO0247"/>
    <d v="2020-09-24T00:00:00"/>
    <s v="PD0009"/>
    <n v="30"/>
    <n v="0.1"/>
    <n v="3483000"/>
    <s v="SO0247-PD0009"/>
    <s v="Tracking Pole"/>
    <s v="Hiking &amp; Camping"/>
    <s v="Tracking Pole"/>
    <n v="30"/>
    <s v="Sales Region Sulawesi - Maluku Team"/>
    <m/>
    <x v="0"/>
  </r>
  <r>
    <s v="SO0247"/>
    <d v="2020-09-24T00:00:00"/>
    <s v="PD0005"/>
    <n v="141"/>
    <n v="0.13"/>
    <n v="269260650"/>
    <s v="SO0247-PD0005"/>
    <s v="Stick Golf Wedge"/>
    <s v="Golf"/>
    <s v="Stick Golf Wedge"/>
    <n v="141"/>
    <s v="Sales Region Sulawesi - Maluku Team"/>
    <m/>
    <x v="0"/>
  </r>
  <r>
    <s v="SO0247"/>
    <d v="2020-09-24T00:00:00"/>
    <s v="PD0013"/>
    <n v="65"/>
    <n v="7.0000000000000007E-2"/>
    <n v="28955549.999999996"/>
    <s v="SO0247-PD0013"/>
    <s v="1 Set Basketball"/>
    <s v="Basketball"/>
    <s v="1 Set Basketball"/>
    <n v="65"/>
    <s v="Sales Region Sulawesi - Maluku Team"/>
    <m/>
    <x v="0"/>
  </r>
  <r>
    <s v="SO0247"/>
    <d v="2020-09-24T00:00:00"/>
    <s v="PD0018"/>
    <n v="129"/>
    <n v="0.2"/>
    <n v="54902400"/>
    <s v="SO0247-PD0018"/>
    <s v="Dumbell Set"/>
    <s v="Gym &amp; Fitness"/>
    <s v="Dumbell Set"/>
    <n v="129"/>
    <s v="Sales Region Sulawesi - Maluku Team"/>
    <m/>
    <x v="0"/>
  </r>
  <r>
    <s v="SO0248"/>
    <d v="2020-09-24T00:00:00"/>
    <s v="PD0007"/>
    <n v="114"/>
    <n v="0.23"/>
    <n v="280896000"/>
    <s v="SO0248-PD0007"/>
    <s v="Stick Golf Bag"/>
    <s v="Golf"/>
    <s v="Stick Golf Bag"/>
    <n v="114"/>
    <s v="Online Sales Team"/>
    <m/>
    <x v="0"/>
  </r>
  <r>
    <s v="SO0248"/>
    <d v="2020-09-24T00:00:00"/>
    <s v="PD0001"/>
    <n v="114"/>
    <n v="0.08"/>
    <n v="26115120"/>
    <s v="SO0248-PD0001"/>
    <s v="1 Set Fishing Equipment"/>
    <s v="Fishing Equipment"/>
    <s v="1 Set Fishing Equipment"/>
    <n v="114"/>
    <s v="Online Sales Team"/>
    <m/>
    <x v="0"/>
  </r>
  <r>
    <s v="SO0248"/>
    <d v="2020-09-24T00:00:00"/>
    <s v="PD0005"/>
    <n v="57"/>
    <n v="0.11"/>
    <n v="111352350"/>
    <s v="SO0248-PD0005"/>
    <s v="Stick Golf Wedge"/>
    <s v="Golf"/>
    <s v="Stick Golf Wedge"/>
    <n v="57"/>
    <s v="Online Sales Team"/>
    <m/>
    <x v="0"/>
  </r>
  <r>
    <s v="SO0249"/>
    <d v="2020-09-25T00:00:00"/>
    <s v="PD0012"/>
    <n v="103"/>
    <n v="0.18"/>
    <n v="476269940.00000006"/>
    <s v="SO0249-PD0012"/>
    <s v="Road Bike"/>
    <s v="Bicycle"/>
    <s v="Road Bike"/>
    <n v="103"/>
    <s v="Online Sales Team"/>
    <m/>
    <x v="0"/>
  </r>
  <r>
    <s v="SO0249"/>
    <d v="2020-09-25T00:00:00"/>
    <s v="PD0004"/>
    <n v="62"/>
    <n v="0.08"/>
    <n v="12548800"/>
    <s v="SO0249-PD0004"/>
    <s v="Stick Billiard Bag"/>
    <s v="Billiard"/>
    <s v="Stick Billiard Bag"/>
    <n v="62"/>
    <s v="Online Sales Team"/>
    <m/>
    <x v="0"/>
  </r>
  <r>
    <s v="SO0249"/>
    <d v="2020-09-25T00:00:00"/>
    <s v="PD0011"/>
    <n v="126"/>
    <n v="0.09"/>
    <n v="270482940"/>
    <s v="SO0249-PD0011"/>
    <s v="Mountain Bike"/>
    <s v="Bicycle"/>
    <s v="Mountain Bike"/>
    <n v="126"/>
    <s v="Online Sales Team"/>
    <m/>
    <x v="0"/>
  </r>
  <r>
    <s v="SO0250"/>
    <d v="2020-09-27T00:00:00"/>
    <s v="PD0004"/>
    <n v="135"/>
    <n v="0.22"/>
    <n v="23166000"/>
    <s v="SO0250-PD0004"/>
    <s v="Stick Billiard Bag"/>
    <s v="Billiard"/>
    <s v="Stick Billiard Bag"/>
    <n v="135"/>
    <s v="Sales Region Sulawesi - Maluku Team"/>
    <m/>
    <x v="0"/>
  </r>
  <r>
    <s v="SO0250"/>
    <d v="2020-09-27T00:00:00"/>
    <s v="PD0001"/>
    <n v="51"/>
    <n v="0.18"/>
    <n v="10413180"/>
    <s v="SO0250-PD0001"/>
    <s v="1 Set Fishing Equipment"/>
    <s v="Fishing Equipment"/>
    <s v="1 Set Fishing Equipment"/>
    <n v="51"/>
    <s v="Sales Region Sulawesi - Maluku Team"/>
    <m/>
    <x v="0"/>
  </r>
  <r>
    <s v="SO0250"/>
    <d v="2020-09-27T00:00:00"/>
    <s v="PD0009"/>
    <n v="55"/>
    <n v="0.21"/>
    <n v="5605050"/>
    <s v="SO0250-PD0009"/>
    <s v="Tracking Pole"/>
    <s v="Hiking &amp; Camping"/>
    <s v="Tracking Pole"/>
    <n v="55"/>
    <s v="Sales Region Sulawesi - Maluku Team"/>
    <m/>
    <x v="0"/>
  </r>
  <r>
    <s v="SO0251"/>
    <d v="2020-09-27T00:00:00"/>
    <s v="PD0005"/>
    <n v="38"/>
    <n v="0.18"/>
    <n v="68396200"/>
    <s v="SO0251-PD0005"/>
    <s v="Stick Golf Wedge"/>
    <s v="Golf"/>
    <s v="Stick Golf Wedge"/>
    <n v="38"/>
    <s v="Sales Region Sulawesi - Maluku Team"/>
    <m/>
    <x v="0"/>
  </r>
  <r>
    <s v="SO0251"/>
    <d v="2020-09-27T00:00:00"/>
    <s v="PD0006"/>
    <n v="55"/>
    <n v="0.22"/>
    <n v="8966100"/>
    <s v="SO0251-PD0006"/>
    <s v="1 set Golf Ball"/>
    <s v="Golf"/>
    <s v="1 set Golf Ball"/>
    <n v="55"/>
    <s v="Sales Region Sulawesi - Maluku Team"/>
    <m/>
    <x v="0"/>
  </r>
  <r>
    <s v="SO0251"/>
    <d v="2020-09-27T00:00:00"/>
    <s v="PD0011"/>
    <n v="129"/>
    <n v="0.06"/>
    <n v="286052340"/>
    <s v="SO0251-PD0011"/>
    <s v="Mountain Bike"/>
    <s v="Bicycle"/>
    <s v="Mountain Bike"/>
    <n v="129"/>
    <s v="Sales Region Sulawesi - Maluku Team"/>
    <m/>
    <x v="0"/>
  </r>
  <r>
    <s v="SO0252"/>
    <d v="2020-09-28T00:00:00"/>
    <s v="PD0009"/>
    <n v="78"/>
    <n v="0.12"/>
    <n v="8854560"/>
    <s v="SO0252-PD0009"/>
    <s v="Tracking Pole"/>
    <s v="Hiking &amp; Camping"/>
    <s v="Tracking Pole"/>
    <n v="78"/>
    <s v="Sales Region Sulawesi - Maluku Team"/>
    <m/>
    <x v="0"/>
  </r>
  <r>
    <s v="SO0252"/>
    <d v="2020-09-28T00:00:00"/>
    <s v="PD0016"/>
    <n v="146"/>
    <n v="0.08"/>
    <n v="35863440"/>
    <s v="SO0252-PD0016"/>
    <s v="Pull Up Bar"/>
    <s v="Gym &amp; Fitness"/>
    <s v="Pull Up Bar"/>
    <n v="146"/>
    <s v="Sales Region Sulawesi - Maluku Team"/>
    <m/>
    <x v="0"/>
  </r>
  <r>
    <s v="SO0252"/>
    <d v="2020-09-28T00:00:00"/>
    <s v="PD0003"/>
    <n v="38"/>
    <n v="0.24"/>
    <n v="26887280"/>
    <s v="SO0252-PD0003"/>
    <s v="Stick Billiard"/>
    <s v="Billiard"/>
    <s v="Stick Billiard"/>
    <n v="38"/>
    <s v="Sales Region Sulawesi - Maluku Team"/>
    <m/>
    <x v="0"/>
  </r>
  <r>
    <s v="SO0252"/>
    <d v="2020-09-28T00:00:00"/>
    <s v="PD0002"/>
    <n v="74"/>
    <n v="0.14000000000000001"/>
    <n v="1272800"/>
    <s v="SO0252-PD0002"/>
    <s v="Fishing soft lure"/>
    <s v="Fishing Equipment"/>
    <s v="Fishing soft lure"/>
    <n v="74"/>
    <s v="Sales Region Sulawesi - Maluku Team"/>
    <m/>
    <x v="0"/>
  </r>
  <r>
    <s v="SO0253"/>
    <d v="2020-10-01T00:00:00"/>
    <s v="PD0017"/>
    <n v="93"/>
    <n v="0.16"/>
    <n v="207018000"/>
    <s v="SO0253-PD0017"/>
    <s v="Bench Press"/>
    <s v="Gym &amp; Fitness"/>
    <s v="Bench Press"/>
    <n v="93"/>
    <s v="Sales Java Region Team"/>
    <m/>
    <x v="0"/>
  </r>
  <r>
    <s v="SO0253"/>
    <d v="2020-10-01T00:00:00"/>
    <s v="PD0020"/>
    <n v="142"/>
    <n v="0.17"/>
    <n v="37833060"/>
    <s v="SO0253-PD0020"/>
    <s v="Heavy bag"/>
    <s v="Gym &amp; Fitness"/>
    <s v="Heavy bag"/>
    <n v="142"/>
    <s v="Sales Java Region Team"/>
    <m/>
    <x v="0"/>
  </r>
  <r>
    <s v="SO0254"/>
    <d v="2020-10-02T00:00:00"/>
    <s v="PD0020"/>
    <n v="89"/>
    <n v="0.24"/>
    <n v="21712440"/>
    <s v="SO0254-PD0020"/>
    <s v="Heavy bag"/>
    <s v="Gym &amp; Fitness"/>
    <s v="Heavy bag"/>
    <n v="89"/>
    <s v="Sales Java Region Team"/>
    <m/>
    <x v="0"/>
  </r>
  <r>
    <s v="SO0254"/>
    <d v="2020-10-02T00:00:00"/>
    <s v="PD0006"/>
    <n v="44"/>
    <n v="0.15"/>
    <n v="7816600"/>
    <s v="SO0254-PD0006"/>
    <s v="1 set Golf Ball"/>
    <s v="Golf"/>
    <s v="1 set Golf Ball"/>
    <n v="44"/>
    <s v="Sales Java Region Team"/>
    <m/>
    <x v="0"/>
  </r>
  <r>
    <s v="SO0254"/>
    <d v="2020-10-02T00:00:00"/>
    <s v="PD0017"/>
    <n v="147"/>
    <n v="0.18"/>
    <n v="319431000"/>
    <s v="SO0254-PD0017"/>
    <s v="Bench Press"/>
    <s v="Gym &amp; Fitness"/>
    <s v="Bench Press"/>
    <n v="147"/>
    <s v="Sales Java Region Team"/>
    <m/>
    <x v="0"/>
  </r>
  <r>
    <s v="SO0254"/>
    <d v="2020-10-02T00:00:00"/>
    <s v="PD0019"/>
    <n v="149"/>
    <n v="0.13"/>
    <n v="330426870"/>
    <s v="SO0254-PD0019"/>
    <s v="Treadmill"/>
    <s v="Gym &amp; Fitness"/>
    <s v="Treadmill"/>
    <n v="149"/>
    <s v="Sales Java Region Team"/>
    <m/>
    <x v="0"/>
  </r>
  <r>
    <s v="SO0255"/>
    <d v="2020-10-04T00:00:00"/>
    <s v="PD0004"/>
    <n v="57"/>
    <n v="0.21"/>
    <n v="9906600"/>
    <s v="SO0255-PD0004"/>
    <s v="Stick Billiard Bag"/>
    <s v="Billiard"/>
    <s v="Stick Billiard Bag"/>
    <n v="57"/>
    <s v="Sales Java Region Team"/>
    <m/>
    <x v="0"/>
  </r>
  <r>
    <s v="SO0255"/>
    <d v="2020-10-04T00:00:00"/>
    <s v="PD0020"/>
    <n v="134"/>
    <n v="0.12"/>
    <n v="37852320"/>
    <s v="SO0255-PD0020"/>
    <s v="Heavy bag"/>
    <s v="Gym &amp; Fitness"/>
    <s v="Heavy bag"/>
    <n v="134"/>
    <s v="Sales Java Region Team"/>
    <m/>
    <x v="0"/>
  </r>
  <r>
    <s v="SO0255"/>
    <d v="2020-10-04T00:00:00"/>
    <s v="PD0005"/>
    <n v="139"/>
    <n v="7.0000000000000007E-2"/>
    <n v="283747650"/>
    <s v="SO0255-PD0005"/>
    <s v="Stick Golf Wedge"/>
    <s v="Golf"/>
    <s v="Stick Golf Wedge"/>
    <n v="139"/>
    <s v="Sales Java Region Team"/>
    <m/>
    <x v="0"/>
  </r>
  <r>
    <s v="SO0255"/>
    <d v="2020-10-04T00:00:00"/>
    <s v="PD0001"/>
    <n v="33"/>
    <n v="0.05"/>
    <n v="7806150"/>
    <s v="SO0255-PD0001"/>
    <s v="1 Set Fishing Equipment"/>
    <s v="Fishing Equipment"/>
    <s v="1 Set Fishing Equipment"/>
    <n v="33"/>
    <s v="Sales Java Region Team"/>
    <m/>
    <x v="0"/>
  </r>
  <r>
    <s v="SO0256"/>
    <d v="2020-10-10T00:00:00"/>
    <s v="PD0014"/>
    <n v="67"/>
    <n v="0.05"/>
    <n v="16994550"/>
    <s v="SO0256-PD0014"/>
    <s v="1 Set Futsalball"/>
    <s v="Futsal"/>
    <s v="1 Set Futsalball"/>
    <n v="67"/>
    <s v="Online Sales Team"/>
    <m/>
    <x v="0"/>
  </r>
  <r>
    <s v="SO0256"/>
    <d v="2020-10-10T00:00:00"/>
    <s v="PD0011"/>
    <n v="150"/>
    <n v="0.17"/>
    <n v="293695500"/>
    <s v="SO0256-PD0011"/>
    <s v="Mountain Bike"/>
    <s v="Bicycle"/>
    <s v="Mountain Bike"/>
    <n v="150"/>
    <s v="Online Sales Team"/>
    <m/>
    <x v="0"/>
  </r>
  <r>
    <s v="SO0256"/>
    <d v="2020-10-10T00:00:00"/>
    <s v="PD0002"/>
    <n v="45"/>
    <n v="0.21"/>
    <n v="711000"/>
    <s v="SO0256-PD0002"/>
    <s v="Fishing soft lure"/>
    <s v="Fishing Equipment"/>
    <s v="Fishing soft lure"/>
    <n v="45"/>
    <s v="Online Sales Team"/>
    <m/>
    <x v="0"/>
  </r>
  <r>
    <s v="SO0257"/>
    <d v="2020-10-11T00:00:00"/>
    <s v="PD0009"/>
    <n v="54"/>
    <n v="0.13"/>
    <n v="6060420"/>
    <s v="SO0257-PD0009"/>
    <s v="Tracking Pole"/>
    <s v="Hiking &amp; Camping"/>
    <s v="Tracking Pole"/>
    <n v="54"/>
    <s v="Sales Region Sulawesi - Maluku Team"/>
    <m/>
    <x v="0"/>
  </r>
  <r>
    <s v="SO0257"/>
    <d v="2020-10-11T00:00:00"/>
    <s v="PD0014"/>
    <n v="136"/>
    <n v="0.15"/>
    <n v="30865200"/>
    <s v="SO0257-PD0014"/>
    <s v="1 Set Futsalball"/>
    <s v="Futsal"/>
    <s v="1 Set Futsalball"/>
    <n v="136"/>
    <s v="Sales Region Sulawesi - Maluku Team"/>
    <m/>
    <x v="0"/>
  </r>
  <r>
    <s v="SO0257"/>
    <d v="2020-10-11T00:00:00"/>
    <s v="PD0004"/>
    <n v="44"/>
    <n v="0.1"/>
    <n v="8712000"/>
    <s v="SO0257-PD0004"/>
    <s v="Stick Billiard Bag"/>
    <s v="Billiard"/>
    <s v="Stick Billiard Bag"/>
    <n v="44"/>
    <s v="Sales Region Sulawesi - Maluku Team"/>
    <m/>
    <x v="0"/>
  </r>
  <r>
    <s v="SO0257"/>
    <d v="2020-10-11T00:00:00"/>
    <s v="PD0012"/>
    <n v="130"/>
    <n v="0.09"/>
    <n v="667093700"/>
    <s v="SO0257-PD0012"/>
    <s v="Road Bike"/>
    <s v="Bicycle"/>
    <s v="Road Bike"/>
    <n v="130"/>
    <s v="Sales Region Sulawesi - Maluku Team"/>
    <m/>
    <x v="0"/>
  </r>
  <r>
    <s v="SO0258"/>
    <d v="2020-10-12T00:00:00"/>
    <s v="PD0019"/>
    <n v="80"/>
    <n v="0.11"/>
    <n v="181488800"/>
    <s v="SO0258-PD0019"/>
    <s v="Treadmill"/>
    <s v="Gym &amp; Fitness"/>
    <s v="Treadmill"/>
    <n v="80"/>
    <s v="Sales Region Sulawesi - Maluku Team"/>
    <m/>
    <x v="1"/>
  </r>
  <r>
    <s v="SO0258"/>
    <d v="2020-10-12T00:00:00"/>
    <s v="PD0016"/>
    <n v="112"/>
    <n v="0.18"/>
    <n v="24521280"/>
    <s v="SO0258-PD0016"/>
    <s v="Pull Up Bar"/>
    <s v="Gym &amp; Fitness"/>
    <s v="Pull Up Bar"/>
    <n v="112"/>
    <s v="Sales Region Sulawesi - Maluku Team"/>
    <m/>
    <x v="1"/>
  </r>
  <r>
    <s v="SO0258"/>
    <d v="2020-10-12T00:00:00"/>
    <s v="PD0008"/>
    <n v="143"/>
    <n v="0.13"/>
    <n v="18537090"/>
    <s v="SO0258-PD0008"/>
    <s v="Sunglasses"/>
    <s v="Outdoors Sport"/>
    <s v="Sunglasses"/>
    <n v="143"/>
    <s v="Sales Region Sulawesi - Maluku Team"/>
    <m/>
    <x v="1"/>
  </r>
  <r>
    <s v="SO0258"/>
    <d v="2020-10-12T00:00:00"/>
    <s v="PD0007"/>
    <n v="127"/>
    <n v="0.23"/>
    <n v="312928000"/>
    <s v="SO0258-PD0007"/>
    <s v="Stick Golf Bag"/>
    <s v="Golf"/>
    <s v="Stick Golf Bag"/>
    <n v="127"/>
    <s v="Sales Region Sulawesi - Maluku Team"/>
    <m/>
    <x v="1"/>
  </r>
  <r>
    <s v="SO0259"/>
    <d v="2020-10-12T00:00:00"/>
    <s v="PD0013"/>
    <n v="82"/>
    <n v="0.2"/>
    <n v="31422400"/>
    <s v="SO0259-PD0013"/>
    <s v="1 Set Basketball"/>
    <s v="Basketball"/>
    <s v="1 Set Basketball"/>
    <n v="82"/>
    <s v="Sales Region Bali - Nusa Tenggara Team"/>
    <m/>
    <x v="0"/>
  </r>
  <r>
    <s v="SO0259"/>
    <d v="2020-10-12T00:00:00"/>
    <s v="PD0007"/>
    <n v="40"/>
    <n v="0.13"/>
    <n v="111360000"/>
    <s v="SO0259-PD0007"/>
    <s v="Stick Golf Bag"/>
    <s v="Golf"/>
    <s v="Stick Golf Bag"/>
    <n v="40"/>
    <s v="Sales Region Bali - Nusa Tenggara Team"/>
    <m/>
    <x v="0"/>
  </r>
  <r>
    <s v="SO0260"/>
    <d v="2020-10-12T00:00:00"/>
    <s v="PD0011"/>
    <n v="85"/>
    <n v="0.18"/>
    <n v="164422300"/>
    <s v="SO0260-PD0011"/>
    <s v="Mountain Bike"/>
    <s v="Bicycle"/>
    <s v="Mountain Bike"/>
    <n v="85"/>
    <s v="Sales Sumatera -Kalimantan Region Team"/>
    <m/>
    <x v="0"/>
  </r>
  <r>
    <s v="SO0260"/>
    <d v="2020-10-12T00:00:00"/>
    <s v="PD0004"/>
    <n v="112"/>
    <n v="0.18"/>
    <n v="20204800"/>
    <s v="SO0260-PD0004"/>
    <s v="Stick Billiard Bag"/>
    <s v="Billiard"/>
    <s v="Stick Billiard Bag"/>
    <n v="112"/>
    <s v="Sales Sumatera -Kalimantan Region Team"/>
    <m/>
    <x v="0"/>
  </r>
  <r>
    <s v="SO0261"/>
    <d v="2020-10-12T00:00:00"/>
    <s v="PD0001"/>
    <n v="64"/>
    <n v="7.0000000000000007E-2"/>
    <n v="14820479.999999998"/>
    <s v="SO0261-PD0001"/>
    <s v="1 Set Fishing Equipment"/>
    <s v="Fishing Equipment"/>
    <s v="1 Set Fishing Equipment"/>
    <n v="64"/>
    <s v="Sales Region Bali - Nusa Tenggara Team"/>
    <m/>
    <x v="0"/>
  </r>
  <r>
    <s v="SO0261"/>
    <d v="2020-10-12T00:00:00"/>
    <s v="PD0020"/>
    <n v="134"/>
    <n v="0.24"/>
    <n v="32690640"/>
    <s v="SO0261-PD0020"/>
    <s v="Heavy bag"/>
    <s v="Gym &amp; Fitness"/>
    <s v="Heavy bag"/>
    <n v="134"/>
    <s v="Sales Region Bali - Nusa Tenggara Team"/>
    <m/>
    <x v="0"/>
  </r>
  <r>
    <s v="SO0262"/>
    <d v="2020-10-14T00:00:00"/>
    <s v="PD0015"/>
    <n v="70"/>
    <n v="7.0000000000000007E-2"/>
    <n v="8847090"/>
    <s v="SO0262-PD0015"/>
    <s v="Abs Roller"/>
    <s v="Gym &amp; Fitness"/>
    <s v="Abs Roller"/>
    <n v="70"/>
    <s v="Online Sales Team"/>
    <m/>
    <x v="0"/>
  </r>
  <r>
    <s v="SO0263"/>
    <d v="2020-10-17T00:00:00"/>
    <s v="PD0017"/>
    <n v="108"/>
    <n v="0.09"/>
    <n v="260442000"/>
    <s v="SO0263-PD0017"/>
    <s v="Bench Press"/>
    <s v="Gym &amp; Fitness"/>
    <s v="Bench Press"/>
    <n v="108"/>
    <s v="Sales Sumatera -Kalimantan Region Team"/>
    <m/>
    <x v="0"/>
  </r>
  <r>
    <s v="SO0264"/>
    <d v="2020-10-18T00:00:00"/>
    <s v="PD0008"/>
    <n v="132"/>
    <n v="0.23"/>
    <n v="15144360"/>
    <s v="SO0264-PD0008"/>
    <s v="Sunglasses"/>
    <s v="Outdoors Sport"/>
    <s v="Sunglasses"/>
    <n v="132"/>
    <s v="Sales Region Bali - Nusa Tenggara Team"/>
    <m/>
    <x v="1"/>
  </r>
  <r>
    <s v="SO0264"/>
    <d v="2020-10-18T00:00:00"/>
    <s v="PD0015"/>
    <n v="143"/>
    <n v="0.11"/>
    <n v="17295993"/>
    <s v="SO0264-PD0015"/>
    <s v="Abs Roller"/>
    <s v="Gym &amp; Fitness"/>
    <s v="Abs Roller"/>
    <n v="143"/>
    <s v="Sales Region Bali - Nusa Tenggara Team"/>
    <m/>
    <x v="1"/>
  </r>
  <r>
    <s v="SO0265"/>
    <d v="2020-10-18T00:00:00"/>
    <s v="PD0012"/>
    <n v="89"/>
    <n v="0.09"/>
    <n v="456702610"/>
    <s v="SO0265-PD0012"/>
    <s v="Road Bike"/>
    <s v="Bicycle"/>
    <s v="Road Bike"/>
    <n v="89"/>
    <s v="Online Sales Team"/>
    <m/>
    <x v="0"/>
  </r>
  <r>
    <s v="SO0266"/>
    <d v="2020-10-18T00:00:00"/>
    <s v="PD0020"/>
    <n v="80"/>
    <n v="0.06"/>
    <n v="24139200"/>
    <s v="SO0266-PD0020"/>
    <s v="Heavy bag"/>
    <s v="Gym &amp; Fitness"/>
    <s v="Heavy bag"/>
    <n v="80"/>
    <s v="Sales Region Sulawesi - Maluku Team"/>
    <m/>
    <x v="0"/>
  </r>
  <r>
    <s v="SO0266"/>
    <d v="2020-10-18T00:00:00"/>
    <s v="PD0006"/>
    <n v="136"/>
    <n v="0.09"/>
    <n v="25865840"/>
    <s v="SO0266-PD0006"/>
    <s v="1 set Golf Ball"/>
    <s v="Golf"/>
    <s v="1 set Golf Ball"/>
    <n v="136"/>
    <s v="Sales Region Sulawesi - Maluku Team"/>
    <m/>
    <x v="0"/>
  </r>
  <r>
    <s v="SO0266"/>
    <d v="2020-10-18T00:00:00"/>
    <s v="PD0001"/>
    <n v="112"/>
    <n v="0.13"/>
    <n v="24262560"/>
    <s v="SO0266-PD0001"/>
    <s v="1 Set Fishing Equipment"/>
    <s v="Fishing Equipment"/>
    <s v="1 Set Fishing Equipment"/>
    <n v="112"/>
    <s v="Sales Region Sulawesi - Maluku Team"/>
    <m/>
    <x v="0"/>
  </r>
  <r>
    <s v="SO0267"/>
    <d v="2020-10-20T00:00:00"/>
    <s v="PD0012"/>
    <n v="145"/>
    <n v="0.23"/>
    <n v="629594350"/>
    <s v="SO0267-PD0012"/>
    <s v="Road Bike"/>
    <s v="Bicycle"/>
    <s v="Road Bike"/>
    <n v="145"/>
    <s v="Sales Sumatera -Kalimantan Region Team"/>
    <m/>
    <x v="0"/>
  </r>
  <r>
    <s v="SO0267"/>
    <d v="2020-10-20T00:00:00"/>
    <s v="PD0020"/>
    <n v="132"/>
    <n v="0.19"/>
    <n v="34321320"/>
    <s v="SO0267-PD0020"/>
    <s v="Heavy bag"/>
    <s v="Gym &amp; Fitness"/>
    <s v="Heavy bag"/>
    <n v="132"/>
    <s v="Sales Sumatera -Kalimantan Region Team"/>
    <m/>
    <x v="0"/>
  </r>
  <r>
    <s v="SO0267"/>
    <d v="2020-10-20T00:00:00"/>
    <s v="PD0003"/>
    <n v="50"/>
    <n v="7.0000000000000007E-2"/>
    <n v="43291500"/>
    <s v="SO0267-PD0003"/>
    <s v="Stick Billiard"/>
    <s v="Billiard"/>
    <s v="Stick Billiard"/>
    <n v="50"/>
    <s v="Sales Sumatera -Kalimantan Region Team"/>
    <m/>
    <x v="0"/>
  </r>
  <r>
    <s v="SO0267"/>
    <d v="2020-10-20T00:00:00"/>
    <s v="PD0014"/>
    <n v="36"/>
    <n v="0.2"/>
    <n v="7689600"/>
    <s v="SO0267-PD0014"/>
    <s v="1 Set Futsalball"/>
    <s v="Futsal"/>
    <s v="1 Set Futsalball"/>
    <n v="36"/>
    <s v="Sales Sumatera -Kalimantan Region Team"/>
    <m/>
    <x v="0"/>
  </r>
  <r>
    <s v="SO0268"/>
    <d v="2020-10-22T00:00:00"/>
    <s v="PD0018"/>
    <n v="116"/>
    <n v="0.11"/>
    <n v="54923680"/>
    <s v="SO0268-PD0018"/>
    <s v="Dumbell Set"/>
    <s v="Gym &amp; Fitness"/>
    <s v="Dumbell Set"/>
    <n v="116"/>
    <s v="Sales Sumatera -Kalimantan Region Team"/>
    <m/>
    <x v="0"/>
  </r>
  <r>
    <s v="SO0268"/>
    <d v="2020-10-22T00:00:00"/>
    <s v="PD0003"/>
    <n v="44"/>
    <n v="0.2"/>
    <n v="32771200"/>
    <s v="SO0268-PD0003"/>
    <s v="Stick Billiard"/>
    <s v="Billiard"/>
    <s v="Stick Billiard"/>
    <n v="44"/>
    <s v="Sales Sumatera -Kalimantan Region Team"/>
    <m/>
    <x v="0"/>
  </r>
  <r>
    <s v="SO0268"/>
    <d v="2020-10-22T00:00:00"/>
    <s v="PD0002"/>
    <n v="99"/>
    <n v="0.1"/>
    <n v="1782000"/>
    <s v="SO0268-PD0002"/>
    <s v="Fishing soft lure"/>
    <s v="Fishing Equipment"/>
    <s v="Fishing soft lure"/>
    <n v="99"/>
    <s v="Sales Sumatera -Kalimantan Region Team"/>
    <m/>
    <x v="0"/>
  </r>
  <r>
    <s v="SO0268"/>
    <d v="2020-10-22T00:00:00"/>
    <s v="PD0010"/>
    <n v="134"/>
    <n v="0.06"/>
    <n v="40937000"/>
    <s v="SO0268-PD0010"/>
    <s v="Hiking Shoes"/>
    <s v="Hiking &amp; Camping"/>
    <s v="Hiking Shoes"/>
    <n v="134"/>
    <s v="Sales Sumatera -Kalimantan Region Team"/>
    <m/>
    <x v="0"/>
  </r>
  <r>
    <s v="SO0268"/>
    <d v="2020-10-22T00:00:00"/>
    <s v="PD0008"/>
    <n v="130"/>
    <n v="7.0000000000000007E-2"/>
    <n v="18014100"/>
    <s v="SO0268-PD0008"/>
    <s v="Sunglasses"/>
    <s v="Outdoors Sport"/>
    <s v="Sunglasses"/>
    <n v="130"/>
    <s v="Sales Sumatera -Kalimantan Region Team"/>
    <m/>
    <x v="0"/>
  </r>
  <r>
    <s v="SO0269"/>
    <d v="2020-10-24T00:00:00"/>
    <s v="PD0010"/>
    <n v="140"/>
    <n v="0.13"/>
    <n v="39585000"/>
    <s v="SO0269-PD0010"/>
    <s v="Hiking Shoes"/>
    <s v="Hiking &amp; Camping"/>
    <s v="Hiking Shoes"/>
    <n v="140"/>
    <s v="Sales Region Sulawesi - Maluku Team"/>
    <m/>
    <x v="0"/>
  </r>
  <r>
    <s v="SO0269"/>
    <d v="2020-10-24T00:00:00"/>
    <s v="PD0020"/>
    <n v="93"/>
    <n v="0.12"/>
    <n v="26270640"/>
    <s v="SO0269-PD0020"/>
    <s v="Heavy bag"/>
    <s v="Gym &amp; Fitness"/>
    <s v="Heavy bag"/>
    <n v="93"/>
    <s v="Sales Region Sulawesi - Maluku Team"/>
    <m/>
    <x v="0"/>
  </r>
  <r>
    <s v="SO0270"/>
    <d v="2020-10-24T00:00:00"/>
    <s v="PD0006"/>
    <n v="98"/>
    <n v="0.18"/>
    <n v="16795240"/>
    <s v="SO0270-PD0006"/>
    <s v="1 set Golf Ball"/>
    <s v="Golf"/>
    <s v="1 set Golf Ball"/>
    <n v="98"/>
    <s v="Sales Java Region Team"/>
    <m/>
    <x v="0"/>
  </r>
  <r>
    <s v="SO0271"/>
    <d v="2020-10-24T00:00:00"/>
    <s v="PD0004"/>
    <n v="103"/>
    <n v="0.13"/>
    <n v="19714200"/>
    <s v="SO0271-PD0004"/>
    <s v="Stick Billiard Bag"/>
    <s v="Billiard"/>
    <s v="Stick Billiard Bag"/>
    <n v="103"/>
    <s v="Sales Region Sulawesi - Maluku Team"/>
    <m/>
    <x v="0"/>
  </r>
  <r>
    <s v="SO0271"/>
    <d v="2020-10-24T00:00:00"/>
    <s v="PD0006"/>
    <n v="86"/>
    <n v="0.05"/>
    <n v="17075300"/>
    <s v="SO0271-PD0006"/>
    <s v="1 set Golf Ball"/>
    <s v="Golf"/>
    <s v="1 set Golf Ball"/>
    <n v="86"/>
    <s v="Sales Region Sulawesi - Maluku Team"/>
    <m/>
    <x v="0"/>
  </r>
  <r>
    <s v="SO0271"/>
    <d v="2020-10-24T00:00:00"/>
    <s v="PD0008"/>
    <n v="91"/>
    <n v="0.21"/>
    <n v="10711610"/>
    <s v="SO0271-PD0008"/>
    <s v="Sunglasses"/>
    <s v="Outdoors Sport"/>
    <s v="Sunglasses"/>
    <n v="91"/>
    <s v="Sales Region Sulawesi - Maluku Team"/>
    <m/>
    <x v="0"/>
  </r>
  <r>
    <s v="SO0271"/>
    <d v="2020-10-24T00:00:00"/>
    <s v="PD0017"/>
    <n v="138"/>
    <n v="0.12"/>
    <n v="321816000"/>
    <s v="SO0271-PD0017"/>
    <s v="Bench Press"/>
    <s v="Gym &amp; Fitness"/>
    <s v="Bench Press"/>
    <n v="138"/>
    <s v="Sales Region Sulawesi - Maluku Team"/>
    <m/>
    <x v="0"/>
  </r>
  <r>
    <s v="SO0272"/>
    <d v="2020-10-25T00:00:00"/>
    <s v="PD0005"/>
    <n v="125"/>
    <n v="0.19"/>
    <n v="222243750"/>
    <s v="SO0272-PD0005"/>
    <s v="Stick Golf Wedge"/>
    <s v="Golf"/>
    <s v="Stick Golf Wedge"/>
    <n v="125"/>
    <s v="Sales Sumatera -Kalimantan Region Team"/>
    <m/>
    <x v="1"/>
  </r>
  <r>
    <s v="SO0272"/>
    <d v="2020-10-25T00:00:00"/>
    <s v="PD0015"/>
    <n v="89"/>
    <n v="0.16"/>
    <n v="10159884"/>
    <s v="SO0272-PD0015"/>
    <s v="Abs Roller"/>
    <s v="Gym &amp; Fitness"/>
    <s v="Abs Roller"/>
    <n v="89"/>
    <s v="Sales Sumatera -Kalimantan Region Team"/>
    <m/>
    <x v="1"/>
  </r>
  <r>
    <s v="SO0273"/>
    <d v="2020-10-25T00:00:00"/>
    <s v="PD0003"/>
    <n v="74"/>
    <n v="0.05"/>
    <n v="65449300"/>
    <s v="SO0273-PD0003"/>
    <s v="Stick Billiard"/>
    <s v="Billiard"/>
    <s v="Stick Billiard"/>
    <n v="74"/>
    <s v="Online Sales Team"/>
    <m/>
    <x v="0"/>
  </r>
  <r>
    <s v="SO0273"/>
    <d v="2020-10-25T00:00:00"/>
    <s v="PD0012"/>
    <n v="38"/>
    <n v="0.15"/>
    <n v="182139700"/>
    <s v="SO0273-PD0012"/>
    <s v="Road Bike"/>
    <s v="Bicycle"/>
    <s v="Road Bike"/>
    <n v="38"/>
    <s v="Online Sales Team"/>
    <m/>
    <x v="0"/>
  </r>
  <r>
    <s v="SO0273"/>
    <d v="2020-10-25T00:00:00"/>
    <s v="PD0010"/>
    <n v="102"/>
    <n v="7.0000000000000007E-2"/>
    <n v="30829499.999999996"/>
    <s v="SO0273-PD0010"/>
    <s v="Hiking Shoes"/>
    <s v="Hiking &amp; Camping"/>
    <s v="Hiking Shoes"/>
    <n v="102"/>
    <s v="Online Sales Team"/>
    <m/>
    <x v="0"/>
  </r>
  <r>
    <s v="SO0273"/>
    <d v="2020-10-25T00:00:00"/>
    <s v="PD0009"/>
    <n v="138"/>
    <n v="0.2"/>
    <n v="14241600"/>
    <s v="SO0273-PD0009"/>
    <s v="Tracking Pole"/>
    <s v="Hiking &amp; Camping"/>
    <s v="Tracking Pole"/>
    <n v="138"/>
    <s v="Online Sales Team"/>
    <m/>
    <x v="0"/>
  </r>
  <r>
    <s v="SO0274"/>
    <d v="2020-10-26T00:00:00"/>
    <s v="PD0010"/>
    <n v="54"/>
    <n v="0.05"/>
    <n v="16672500"/>
    <s v="SO0274-PD0010"/>
    <s v="Hiking Shoes"/>
    <s v="Hiking &amp; Camping"/>
    <s v="Hiking Shoes"/>
    <n v="54"/>
    <s v="Sales Java Region Team"/>
    <m/>
    <x v="0"/>
  </r>
  <r>
    <s v="SO0274"/>
    <d v="2020-10-26T00:00:00"/>
    <s v="PD0016"/>
    <n v="32"/>
    <n v="0.19"/>
    <n v="6920640"/>
    <s v="SO0274-PD0016"/>
    <s v="Pull Up Bar"/>
    <s v="Gym &amp; Fitness"/>
    <s v="Pull Up Bar"/>
    <n v="32"/>
    <s v="Sales Java Region Team"/>
    <m/>
    <x v="0"/>
  </r>
  <r>
    <s v="SO0276"/>
    <d v="2020-10-31T00:00:00"/>
    <s v="PD0011"/>
    <n v="98"/>
    <n v="0.2"/>
    <n v="184945600"/>
    <s v="SO0276-PD0011"/>
    <s v="Mountain Bike"/>
    <s v="Bicycle"/>
    <s v="Mountain Bike"/>
    <n v="98"/>
    <s v="Sales Region Sulawesi - Maluku Team"/>
    <m/>
    <x v="0"/>
  </r>
  <r>
    <s v="SO0276"/>
    <d v="2020-10-31T00:00:00"/>
    <s v="PD0020"/>
    <n v="126"/>
    <n v="0.09"/>
    <n v="36805860"/>
    <s v="SO0276-PD0020"/>
    <s v="Heavy bag"/>
    <s v="Gym &amp; Fitness"/>
    <s v="Heavy bag"/>
    <n v="126"/>
    <s v="Sales Region Sulawesi - Maluku Team"/>
    <m/>
    <x v="0"/>
  </r>
  <r>
    <s v="SO0276"/>
    <d v="2020-10-31T00:00:00"/>
    <s v="PD0019"/>
    <n v="144"/>
    <n v="0.13"/>
    <n v="319338720"/>
    <s v="SO0276-PD0019"/>
    <s v="Treadmill"/>
    <s v="Gym &amp; Fitness"/>
    <s v="Treadmill"/>
    <n v="144"/>
    <s v="Sales Region Sulawesi - Maluku Team"/>
    <m/>
    <x v="0"/>
  </r>
  <r>
    <s v="SO0277"/>
    <d v="2020-11-01T00:00:00"/>
    <s v="PD0008"/>
    <n v="150"/>
    <n v="0.15"/>
    <n v="18997500"/>
    <s v="SO0277-PD0008"/>
    <s v="Sunglasses"/>
    <s v="Outdoors Sport"/>
    <s v="Sunglasses"/>
    <n v="150"/>
    <s v="Sales Region Sulawesi - Maluku Team"/>
    <m/>
    <x v="0"/>
  </r>
  <r>
    <s v="SO0277"/>
    <d v="2020-11-01T00:00:00"/>
    <s v="PD0004"/>
    <n v="35"/>
    <n v="0.22"/>
    <n v="6006000"/>
    <s v="SO0277-PD0004"/>
    <s v="Stick Billiard Bag"/>
    <s v="Billiard"/>
    <s v="Stick Billiard Bag"/>
    <n v="35"/>
    <s v="Sales Region Sulawesi - Maluku Team"/>
    <m/>
    <x v="0"/>
  </r>
  <r>
    <s v="SO0277"/>
    <d v="2020-11-01T00:00:00"/>
    <s v="PD0018"/>
    <n v="99"/>
    <n v="0.05"/>
    <n v="50034600"/>
    <s v="SO0277-PD0018"/>
    <s v="Dumbell Set"/>
    <s v="Gym &amp; Fitness"/>
    <s v="Dumbell Set"/>
    <n v="99"/>
    <s v="Sales Region Sulawesi - Maluku Team"/>
    <m/>
    <x v="0"/>
  </r>
  <r>
    <s v="SO0277"/>
    <d v="2020-11-01T00:00:00"/>
    <s v="PD0013"/>
    <n v="77"/>
    <n v="0.21"/>
    <n v="29137570"/>
    <s v="SO0277-PD0013"/>
    <s v="1 Set Basketball"/>
    <s v="Basketball"/>
    <s v="1 Set Basketball"/>
    <n v="77"/>
    <s v="Sales Region Sulawesi - Maluku Team"/>
    <m/>
    <x v="0"/>
  </r>
  <r>
    <s v="SO0278"/>
    <d v="2020-11-01T00:00:00"/>
    <s v="PD0012"/>
    <n v="112"/>
    <n v="0.08"/>
    <n v="581042560"/>
    <s v="SO0278-PD0012"/>
    <s v="Road Bike"/>
    <s v="Bicycle"/>
    <s v="Road Bike"/>
    <n v="112"/>
    <s v="Sales Java Region Team"/>
    <m/>
    <x v="0"/>
  </r>
  <r>
    <s v="SO0278"/>
    <d v="2020-11-01T00:00:00"/>
    <s v="PD0007"/>
    <n v="46"/>
    <n v="0.08"/>
    <n v="135424000"/>
    <s v="SO0278-PD0007"/>
    <s v="Stick Golf Bag"/>
    <s v="Golf"/>
    <s v="Stick Golf Bag"/>
    <n v="46"/>
    <s v="Sales Java Region Team"/>
    <m/>
    <x v="0"/>
  </r>
  <r>
    <s v="SO0278"/>
    <d v="2020-11-01T00:00:00"/>
    <s v="PD0005"/>
    <n v="124"/>
    <n v="0.17"/>
    <n v="225909400"/>
    <s v="SO0278-PD0005"/>
    <s v="Stick Golf Wedge"/>
    <s v="Golf"/>
    <s v="Stick Golf Wedge"/>
    <n v="124"/>
    <s v="Sales Java Region Team"/>
    <m/>
    <x v="0"/>
  </r>
  <r>
    <s v="SO0278"/>
    <d v="2020-11-01T00:00:00"/>
    <s v="PD0018"/>
    <n v="135"/>
    <n v="0.19"/>
    <n v="58174200.000000007"/>
    <s v="SO0278-PD0018"/>
    <s v="Dumbell Set"/>
    <s v="Gym &amp; Fitness"/>
    <s v="Dumbell Set"/>
    <n v="135"/>
    <s v="Sales Java Region Team"/>
    <m/>
    <x v="0"/>
  </r>
  <r>
    <s v="SO0279"/>
    <d v="2020-11-02T00:00:00"/>
    <s v="PD0011"/>
    <n v="87"/>
    <n v="0.23"/>
    <n v="158029410"/>
    <s v="SO0279-PD0011"/>
    <s v="Mountain Bike"/>
    <s v="Bicycle"/>
    <s v="Mountain Bike"/>
    <n v="87"/>
    <s v="Sales Region Bali - Nusa Tenggara Team"/>
    <m/>
    <x v="0"/>
  </r>
  <r>
    <s v="SO0279"/>
    <d v="2020-11-02T00:00:00"/>
    <s v="PD0005"/>
    <n v="120"/>
    <n v="0.16"/>
    <n v="221256000"/>
    <s v="SO0279-PD0005"/>
    <s v="Stick Golf Wedge"/>
    <s v="Golf"/>
    <s v="Stick Golf Wedge"/>
    <n v="120"/>
    <s v="Sales Region Bali - Nusa Tenggara Team"/>
    <m/>
    <x v="0"/>
  </r>
  <r>
    <s v="SO0279"/>
    <d v="2020-11-02T00:00:00"/>
    <s v="PD0004"/>
    <n v="136"/>
    <n v="0.06"/>
    <n v="28124800"/>
    <s v="SO0279-PD0004"/>
    <s v="Stick Billiard Bag"/>
    <s v="Billiard"/>
    <s v="Stick Billiard Bag"/>
    <n v="136"/>
    <s v="Sales Region Bali - Nusa Tenggara Team"/>
    <m/>
    <x v="0"/>
  </r>
  <r>
    <s v="SO0280"/>
    <d v="2020-11-02T00:00:00"/>
    <s v="PD0004"/>
    <n v="44"/>
    <n v="0.17"/>
    <n v="8034400"/>
    <s v="SO0280-PD0004"/>
    <s v="Stick Billiard Bag"/>
    <s v="Billiard"/>
    <s v="Stick Billiard Bag"/>
    <n v="44"/>
    <s v="Sales Region Sulawesi - Maluku Team"/>
    <m/>
    <x v="0"/>
  </r>
  <r>
    <s v="SO0280"/>
    <d v="2020-11-02T00:00:00"/>
    <s v="PD0001"/>
    <n v="59"/>
    <n v="7.0000000000000007E-2"/>
    <n v="13662630"/>
    <s v="SO0280-PD0001"/>
    <s v="1 Set Fishing Equipment"/>
    <s v="Fishing Equipment"/>
    <s v="1 Set Fishing Equipment"/>
    <n v="59"/>
    <s v="Sales Region Sulawesi - Maluku Team"/>
    <m/>
    <x v="0"/>
  </r>
  <r>
    <s v="SO0280"/>
    <d v="2020-11-02T00:00:00"/>
    <s v="PD0009"/>
    <n v="85"/>
    <n v="0.11"/>
    <n v="9758850"/>
    <s v="SO0280-PD0009"/>
    <s v="Tracking Pole"/>
    <s v="Hiking &amp; Camping"/>
    <s v="Tracking Pole"/>
    <n v="85"/>
    <s v="Sales Region Sulawesi - Maluku Team"/>
    <m/>
    <x v="0"/>
  </r>
  <r>
    <s v="SO0281"/>
    <d v="2020-11-06T00:00:00"/>
    <s v="PD0010"/>
    <n v="52"/>
    <n v="0.15"/>
    <n v="14365000"/>
    <s v="SO0281-PD0010"/>
    <s v="Hiking Shoes"/>
    <s v="Hiking &amp; Camping"/>
    <s v="Hiking Shoes"/>
    <n v="52"/>
    <s v="Online Sales Team"/>
    <m/>
    <x v="0"/>
  </r>
  <r>
    <s v="SO0281"/>
    <d v="2020-11-06T00:00:00"/>
    <s v="PD0012"/>
    <n v="84"/>
    <n v="7.0000000000000007E-2"/>
    <n v="440518680"/>
    <s v="SO0281-PD0012"/>
    <s v="Road Bike"/>
    <s v="Bicycle"/>
    <s v="Road Bike"/>
    <n v="84"/>
    <s v="Online Sales Team"/>
    <m/>
    <x v="0"/>
  </r>
  <r>
    <s v="SO0281"/>
    <d v="2020-11-06T00:00:00"/>
    <s v="PD0019"/>
    <n v="86"/>
    <n v="0.1"/>
    <n v="197292600"/>
    <s v="SO0281-PD0019"/>
    <s v="Treadmill"/>
    <s v="Gym &amp; Fitness"/>
    <s v="Treadmill"/>
    <n v="86"/>
    <s v="Online Sales Team"/>
    <m/>
    <x v="0"/>
  </r>
  <r>
    <s v="SO0281"/>
    <d v="2020-11-06T00:00:00"/>
    <s v="PD0003"/>
    <n v="33"/>
    <n v="0.21"/>
    <n v="24271170"/>
    <s v="SO0281-PD0003"/>
    <s v="Stick Billiard"/>
    <s v="Billiard"/>
    <s v="Stick Billiard"/>
    <n v="33"/>
    <s v="Online Sales Team"/>
    <m/>
    <x v="0"/>
  </r>
  <r>
    <s v="SO0281"/>
    <d v="2020-11-06T00:00:00"/>
    <s v="PD0015"/>
    <n v="105"/>
    <n v="0.25"/>
    <n v="10702125"/>
    <s v="SO0281-PD0015"/>
    <s v="Abs Roller"/>
    <s v="Gym &amp; Fitness"/>
    <s v="Abs Roller"/>
    <n v="105"/>
    <s v="Online Sales Team"/>
    <m/>
    <x v="0"/>
  </r>
  <r>
    <s v="SO0281"/>
    <d v="2020-11-06T00:00:00"/>
    <s v="PD0007"/>
    <n v="139"/>
    <n v="0.12"/>
    <n v="391424000"/>
    <s v="SO0281-PD0007"/>
    <s v="Stick Golf Bag"/>
    <s v="Golf"/>
    <s v="Stick Golf Bag"/>
    <n v="139"/>
    <s v="Online Sales Team"/>
    <m/>
    <x v="0"/>
  </r>
  <r>
    <s v="SO0281"/>
    <d v="2020-11-06T00:00:00"/>
    <s v="PD0001"/>
    <n v="101"/>
    <n v="0.2"/>
    <n v="20119200"/>
    <s v="SO0281-PD0001"/>
    <s v="1 Set Fishing Equipment"/>
    <s v="Fishing Equipment"/>
    <s v="1 Set Fishing Equipment"/>
    <n v="101"/>
    <s v="Online Sales Team"/>
    <m/>
    <x v="0"/>
  </r>
  <r>
    <s v="SO0282"/>
    <d v="2020-11-06T00:00:00"/>
    <s v="PD0011"/>
    <n v="48"/>
    <n v="0.19"/>
    <n v="91717920"/>
    <s v="SO0282-PD0011"/>
    <s v="Mountain Bike"/>
    <s v="Bicycle"/>
    <s v="Mountain Bike"/>
    <n v="48"/>
    <s v="Sales Java Region Team"/>
    <m/>
    <x v="0"/>
  </r>
  <r>
    <s v="SO0283"/>
    <d v="2020-11-06T00:00:00"/>
    <s v="PD0007"/>
    <n v="127"/>
    <n v="0.22"/>
    <n v="316992000"/>
    <s v="SO0283-PD0007"/>
    <s v="Stick Golf Bag"/>
    <s v="Golf"/>
    <s v="Stick Golf Bag"/>
    <n v="127"/>
    <s v="Sales Region Sulawesi - Maluku Team"/>
    <m/>
    <x v="0"/>
  </r>
  <r>
    <s v="SO0283"/>
    <d v="2020-11-06T00:00:00"/>
    <s v="PD0011"/>
    <n v="95"/>
    <n v="0.06"/>
    <n v="210658700"/>
    <s v="SO0283-PD0011"/>
    <s v="Mountain Bike"/>
    <s v="Bicycle"/>
    <s v="Mountain Bike"/>
    <n v="95"/>
    <s v="Sales Region Sulawesi - Maluku Team"/>
    <m/>
    <x v="0"/>
  </r>
  <r>
    <s v="SO0283"/>
    <d v="2020-11-06T00:00:00"/>
    <s v="PD0004"/>
    <n v="76"/>
    <n v="0.15"/>
    <n v="14212000"/>
    <s v="SO0283-PD0004"/>
    <s v="Stick Billiard Bag"/>
    <s v="Billiard"/>
    <s v="Stick Billiard Bag"/>
    <n v="76"/>
    <s v="Sales Region Sulawesi - Maluku Team"/>
    <m/>
    <x v="0"/>
  </r>
  <r>
    <s v="SO0283"/>
    <d v="2020-11-06T00:00:00"/>
    <s v="PD0016"/>
    <n v="144"/>
    <n v="0.05"/>
    <n v="36525600"/>
    <s v="SO0283-PD0016"/>
    <s v="Pull Up Bar"/>
    <s v="Gym &amp; Fitness"/>
    <s v="Pull Up Bar"/>
    <n v="144"/>
    <s v="Sales Region Sulawesi - Maluku Team"/>
    <m/>
    <x v="0"/>
  </r>
  <r>
    <s v="SO0283"/>
    <d v="2020-11-06T00:00:00"/>
    <s v="PD0012"/>
    <n v="110"/>
    <n v="0.13"/>
    <n v="539652300"/>
    <s v="SO0283-PD0012"/>
    <s v="Road Bike"/>
    <s v="Bicycle"/>
    <s v="Road Bike"/>
    <n v="110"/>
    <s v="Sales Region Sulawesi - Maluku Team"/>
    <m/>
    <x v="0"/>
  </r>
  <r>
    <s v="SO0284"/>
    <d v="2020-11-06T00:00:00"/>
    <s v="PD0020"/>
    <n v="131"/>
    <n v="0.24"/>
    <n v="31958760"/>
    <s v="SO0284-PD0020"/>
    <s v="Heavy bag"/>
    <s v="Gym &amp; Fitness"/>
    <s v="Heavy bag"/>
    <n v="131"/>
    <s v="Online Sales Team"/>
    <m/>
    <x v="0"/>
  </r>
  <r>
    <s v="SO0284"/>
    <d v="2020-11-06T00:00:00"/>
    <s v="PD0005"/>
    <n v="117"/>
    <n v="0.25"/>
    <n v="192611250"/>
    <s v="SO0284-PD0005"/>
    <s v="Stick Golf Wedge"/>
    <s v="Golf"/>
    <s v="Stick Golf Wedge"/>
    <n v="117"/>
    <s v="Online Sales Team"/>
    <m/>
    <x v="0"/>
  </r>
  <r>
    <s v="SO0284"/>
    <d v="2020-11-06T00:00:00"/>
    <s v="PD0008"/>
    <n v="111"/>
    <n v="0.19"/>
    <n v="13396590"/>
    <s v="SO0284-PD0008"/>
    <s v="Sunglasses"/>
    <s v="Outdoors Sport"/>
    <s v="Sunglasses"/>
    <n v="111"/>
    <s v="Online Sales Team"/>
    <m/>
    <x v="0"/>
  </r>
  <r>
    <s v="SO0284"/>
    <d v="2020-11-06T00:00:00"/>
    <s v="PD0011"/>
    <n v="104"/>
    <n v="0.23"/>
    <n v="188908720"/>
    <s v="SO0284-PD0011"/>
    <s v="Mountain Bike"/>
    <s v="Bicycle"/>
    <s v="Mountain Bike"/>
    <n v="104"/>
    <s v="Online Sales Team"/>
    <m/>
    <x v="0"/>
  </r>
  <r>
    <s v="SO0284"/>
    <d v="2020-11-06T00:00:00"/>
    <s v="PD0013"/>
    <n v="93"/>
    <n v="0.08"/>
    <n v="40983240"/>
    <s v="SO0284-PD0013"/>
    <s v="1 Set Basketball"/>
    <s v="Basketball"/>
    <s v="1 Set Basketball"/>
    <n v="93"/>
    <s v="Online Sales Team"/>
    <m/>
    <x v="0"/>
  </r>
  <r>
    <s v="SO0285"/>
    <d v="2020-11-06T00:00:00"/>
    <s v="PD0016"/>
    <n v="132"/>
    <n v="0.24"/>
    <n v="26785440"/>
    <s v="SO0285-PD0016"/>
    <s v="Pull Up Bar"/>
    <s v="Gym &amp; Fitness"/>
    <s v="Pull Up Bar"/>
    <n v="132"/>
    <s v="Online Sales Team"/>
    <m/>
    <x v="0"/>
  </r>
  <r>
    <s v="SO0285"/>
    <d v="2020-11-06T00:00:00"/>
    <s v="PD0019"/>
    <n v="29"/>
    <n v="0.22"/>
    <n v="57658380"/>
    <s v="SO0285-PD0019"/>
    <s v="Treadmill"/>
    <s v="Gym &amp; Fitness"/>
    <s v="Treadmill"/>
    <n v="29"/>
    <s v="Online Sales Team"/>
    <m/>
    <x v="0"/>
  </r>
  <r>
    <s v="SO0285"/>
    <d v="2020-11-06T00:00:00"/>
    <s v="PD0014"/>
    <n v="32"/>
    <n v="0.06"/>
    <n v="8031360"/>
    <s v="SO0285-PD0014"/>
    <s v="1 Set Futsalball"/>
    <s v="Futsal"/>
    <s v="1 Set Futsalball"/>
    <n v="32"/>
    <s v="Online Sales Team"/>
    <m/>
    <x v="0"/>
  </r>
  <r>
    <s v="SO0285"/>
    <d v="2020-11-06T00:00:00"/>
    <s v="PD0018"/>
    <n v="130"/>
    <n v="0.25"/>
    <n v="51870000"/>
    <s v="SO0285-PD0018"/>
    <s v="Dumbell Set"/>
    <s v="Gym &amp; Fitness"/>
    <s v="Dumbell Set"/>
    <n v="130"/>
    <s v="Online Sales Team"/>
    <m/>
    <x v="0"/>
  </r>
  <r>
    <s v="SO0285"/>
    <d v="2020-11-06T00:00:00"/>
    <s v="PD0004"/>
    <n v="53"/>
    <n v="0.17"/>
    <n v="9677800"/>
    <s v="SO0285-PD0004"/>
    <s v="Stick Billiard Bag"/>
    <s v="Billiard"/>
    <s v="Stick Billiard Bag"/>
    <n v="53"/>
    <s v="Online Sales Team"/>
    <m/>
    <x v="0"/>
  </r>
  <r>
    <s v="SO0286"/>
    <d v="2020-11-08T00:00:00"/>
    <s v="PD0008"/>
    <n v="111"/>
    <n v="0.1"/>
    <n v="14885100"/>
    <s v="SO0286-PD0008"/>
    <s v="Sunglasses"/>
    <s v="Outdoors Sport"/>
    <s v="Sunglasses"/>
    <n v="111"/>
    <s v="Sales Region Sulawesi - Maluku Team"/>
    <m/>
    <x v="0"/>
  </r>
  <r>
    <s v="SO0286"/>
    <d v="2020-11-08T00:00:00"/>
    <s v="PD0011"/>
    <n v="56"/>
    <n v="0.2"/>
    <n v="105683200"/>
    <s v="SO0286-PD0011"/>
    <s v="Mountain Bike"/>
    <s v="Bicycle"/>
    <s v="Mountain Bike"/>
    <n v="56"/>
    <s v="Sales Region Sulawesi - Maluku Team"/>
    <m/>
    <x v="0"/>
  </r>
  <r>
    <s v="SO0286"/>
    <d v="2020-11-08T00:00:00"/>
    <s v="PD0013"/>
    <n v="51"/>
    <n v="0.11"/>
    <n v="21741810"/>
    <s v="SO0286-PD0013"/>
    <s v="1 Set Basketball"/>
    <s v="Basketball"/>
    <s v="1 Set Basketball"/>
    <n v="51"/>
    <s v="Sales Region Sulawesi - Maluku Team"/>
    <m/>
    <x v="0"/>
  </r>
  <r>
    <s v="SO0286"/>
    <d v="2020-11-08T00:00:00"/>
    <s v="PD0014"/>
    <n v="28"/>
    <n v="0.25"/>
    <n v="5607000"/>
    <s v="SO0286-PD0014"/>
    <s v="1 Set Futsalball"/>
    <s v="Futsal"/>
    <s v="1 Set Futsalball"/>
    <n v="28"/>
    <s v="Sales Region Sulawesi - Maluku Team"/>
    <m/>
    <x v="0"/>
  </r>
  <r>
    <s v="SO0286"/>
    <d v="2020-11-08T00:00:00"/>
    <s v="PD0016"/>
    <n v="83"/>
    <n v="0.11"/>
    <n v="19723290"/>
    <s v="SO0286-PD0016"/>
    <s v="Pull Up Bar"/>
    <s v="Gym &amp; Fitness"/>
    <s v="Pull Up Bar"/>
    <n v="83"/>
    <s v="Sales Region Sulawesi - Maluku Team"/>
    <m/>
    <x v="0"/>
  </r>
  <r>
    <s v="SO0286"/>
    <d v="2020-11-08T00:00:00"/>
    <s v="PD0007"/>
    <n v="120"/>
    <n v="0.19"/>
    <n v="311040000"/>
    <s v="SO0286-PD0007"/>
    <s v="Stick Golf Bag"/>
    <s v="Golf"/>
    <s v="Stick Golf Bag"/>
    <n v="120"/>
    <s v="Sales Region Sulawesi - Maluku Team"/>
    <m/>
    <x v="0"/>
  </r>
  <r>
    <s v="SO0286"/>
    <d v="2020-11-08T00:00:00"/>
    <s v="PD0010"/>
    <n v="136"/>
    <n v="0.23"/>
    <n v="34034000"/>
    <s v="SO0286-PD0010"/>
    <s v="Hiking Shoes"/>
    <s v="Hiking &amp; Camping"/>
    <s v="Hiking Shoes"/>
    <n v="136"/>
    <s v="Sales Region Sulawesi - Maluku Team"/>
    <m/>
    <x v="0"/>
  </r>
  <r>
    <s v="SO0287"/>
    <d v="2020-11-08T00:00:00"/>
    <s v="PD0016"/>
    <n v="105"/>
    <n v="0.08"/>
    <n v="25792200"/>
    <s v="SO0287-PD0016"/>
    <s v="Pull Up Bar"/>
    <s v="Gym &amp; Fitness"/>
    <s v="Pull Up Bar"/>
    <n v="105"/>
    <s v="Sales Sumatera -Kalimantan Region Team"/>
    <m/>
    <x v="0"/>
  </r>
  <r>
    <s v="SO0287"/>
    <d v="2020-11-08T00:00:00"/>
    <s v="PD0008"/>
    <n v="131"/>
    <n v="0.17"/>
    <n v="16200770"/>
    <s v="SO0287-PD0008"/>
    <s v="Sunglasses"/>
    <s v="Outdoors Sport"/>
    <s v="Sunglasses"/>
    <n v="131"/>
    <s v="Sales Sumatera -Kalimantan Region Team"/>
    <m/>
    <x v="0"/>
  </r>
  <r>
    <s v="SO0287"/>
    <d v="2020-11-08T00:00:00"/>
    <s v="PD0005"/>
    <n v="79"/>
    <n v="0.1"/>
    <n v="156064500"/>
    <s v="SO0287-PD0005"/>
    <s v="Stick Golf Wedge"/>
    <s v="Golf"/>
    <s v="Stick Golf Wedge"/>
    <n v="79"/>
    <s v="Sales Sumatera -Kalimantan Region Team"/>
    <m/>
    <x v="0"/>
  </r>
  <r>
    <s v="SO0287"/>
    <d v="2020-11-08T00:00:00"/>
    <s v="PD0004"/>
    <n v="68"/>
    <n v="0.1"/>
    <n v="13464000"/>
    <s v="SO0287-PD0004"/>
    <s v="Stick Billiard Bag"/>
    <s v="Billiard"/>
    <s v="Stick Billiard Bag"/>
    <n v="68"/>
    <s v="Sales Sumatera -Kalimantan Region Team"/>
    <m/>
    <x v="0"/>
  </r>
  <r>
    <s v="SO0288"/>
    <d v="2020-11-12T00:00:00"/>
    <s v="PD0020"/>
    <n v="34"/>
    <n v="0.05"/>
    <n v="10368300"/>
    <s v="SO0288-PD0020"/>
    <s v="Heavy bag"/>
    <s v="Gym &amp; Fitness"/>
    <s v="Heavy bag"/>
    <n v="34"/>
    <s v="Sales Region Sulawesi - Maluku Team"/>
    <m/>
    <x v="1"/>
  </r>
  <r>
    <s v="SO0288"/>
    <d v="2020-11-12T00:00:00"/>
    <s v="PD0011"/>
    <n v="139"/>
    <n v="0.21"/>
    <n v="259041790"/>
    <s v="SO0288-PD0011"/>
    <s v="Mountain Bike"/>
    <s v="Bicycle"/>
    <s v="Mountain Bike"/>
    <n v="139"/>
    <s v="Sales Region Sulawesi - Maluku Team"/>
    <m/>
    <x v="1"/>
  </r>
  <r>
    <s v="SO0288"/>
    <d v="2020-11-12T00:00:00"/>
    <s v="PD0002"/>
    <n v="39"/>
    <n v="0.16"/>
    <n v="655200"/>
    <s v="SO0288-PD0002"/>
    <s v="Fishing soft lure"/>
    <s v="Fishing Equipment"/>
    <s v="Fishing soft lure"/>
    <n v="39"/>
    <s v="Sales Region Sulawesi - Maluku Team"/>
    <m/>
    <x v="1"/>
  </r>
  <r>
    <s v="SO0289"/>
    <d v="2020-11-12T00:00:00"/>
    <s v="PD0013"/>
    <n v="100"/>
    <n v="0.2"/>
    <n v="38320000"/>
    <s v="SO0289-PD0013"/>
    <s v="1 Set Basketball"/>
    <s v="Basketball"/>
    <s v="1 Set Basketball"/>
    <n v="100"/>
    <s v="Online Sales Team"/>
    <m/>
    <x v="0"/>
  </r>
  <r>
    <s v="SO0289"/>
    <d v="2020-11-12T00:00:00"/>
    <s v="PD0010"/>
    <n v="131"/>
    <n v="0.05"/>
    <n v="40446250"/>
    <s v="SO0289-PD0010"/>
    <s v="Hiking Shoes"/>
    <s v="Hiking &amp; Camping"/>
    <s v="Hiking Shoes"/>
    <n v="131"/>
    <s v="Online Sales Team"/>
    <m/>
    <x v="0"/>
  </r>
  <r>
    <s v="SO0290"/>
    <d v="2020-11-14T00:00:00"/>
    <s v="PD0008"/>
    <n v="53"/>
    <n v="0.19"/>
    <n v="6396570"/>
    <s v="SO0290-PD0008"/>
    <s v="Sunglasses"/>
    <s v="Outdoors Sport"/>
    <s v="Sunglasses"/>
    <n v="53"/>
    <s v="Online Sales Team"/>
    <m/>
    <x v="0"/>
  </r>
  <r>
    <s v="SO0290"/>
    <d v="2020-11-14T00:00:00"/>
    <s v="PD0016"/>
    <n v="44"/>
    <n v="0.18"/>
    <n v="9633360"/>
    <s v="SO0290-PD0016"/>
    <s v="Pull Up Bar"/>
    <s v="Gym &amp; Fitness"/>
    <s v="Pull Up Bar"/>
    <n v="44"/>
    <s v="Online Sales Team"/>
    <m/>
    <x v="0"/>
  </r>
  <r>
    <s v="SO0290"/>
    <d v="2020-11-14T00:00:00"/>
    <s v="PD0004"/>
    <n v="30"/>
    <n v="0.16"/>
    <n v="5544000"/>
    <s v="SO0290-PD0004"/>
    <s v="Stick Billiard Bag"/>
    <s v="Billiard"/>
    <s v="Stick Billiard Bag"/>
    <n v="30"/>
    <s v="Online Sales Team"/>
    <m/>
    <x v="0"/>
  </r>
  <r>
    <s v="SO0290"/>
    <d v="2020-11-14T00:00:00"/>
    <s v="PD0015"/>
    <n v="26"/>
    <n v="0.24"/>
    <n v="2685384"/>
    <s v="SO0290-PD0015"/>
    <s v="Abs Roller"/>
    <s v="Gym &amp; Fitness"/>
    <s v="Abs Roller"/>
    <n v="26"/>
    <s v="Online Sales Team"/>
    <m/>
    <x v="0"/>
  </r>
  <r>
    <s v="SO0291"/>
    <d v="2020-11-14T00:00:00"/>
    <s v="PD0007"/>
    <n v="60"/>
    <n v="0.15"/>
    <n v="163200000"/>
    <s v="SO0291-PD0007"/>
    <s v="Stick Golf Bag"/>
    <s v="Golf"/>
    <s v="Stick Golf Bag"/>
    <n v="60"/>
    <s v="Sales Sumatera -Kalimantan Region Team"/>
    <m/>
    <x v="1"/>
  </r>
  <r>
    <s v="SO0291"/>
    <d v="2020-11-14T00:00:00"/>
    <s v="PD0009"/>
    <n v="78"/>
    <n v="7.0000000000000007E-2"/>
    <n v="9357660"/>
    <s v="SO0291-PD0009"/>
    <s v="Tracking Pole"/>
    <s v="Hiking &amp; Camping"/>
    <s v="Tracking Pole"/>
    <n v="78"/>
    <s v="Sales Sumatera -Kalimantan Region Team"/>
    <m/>
    <x v="1"/>
  </r>
  <r>
    <s v="SO0291"/>
    <d v="2020-11-14T00:00:00"/>
    <s v="PD0008"/>
    <n v="85"/>
    <n v="0.17"/>
    <n v="10511950"/>
    <s v="SO0291-PD0008"/>
    <s v="Sunglasses"/>
    <s v="Outdoors Sport"/>
    <s v="Sunglasses"/>
    <n v="85"/>
    <s v="Sales Sumatera -Kalimantan Region Team"/>
    <m/>
    <x v="1"/>
  </r>
  <r>
    <s v="SO0291"/>
    <d v="2020-11-14T00:00:00"/>
    <s v="PD0012"/>
    <n v="124"/>
    <n v="0.08"/>
    <n v="643297120"/>
    <s v="SO0291-PD0012"/>
    <s v="Road Bike"/>
    <s v="Bicycle"/>
    <s v="Road Bike"/>
    <n v="124"/>
    <s v="Sales Sumatera -Kalimantan Region Team"/>
    <m/>
    <x v="1"/>
  </r>
  <r>
    <s v="SO0291"/>
    <d v="2020-11-14T00:00:00"/>
    <s v="PD0004"/>
    <n v="137"/>
    <n v="0.17"/>
    <n v="25016200"/>
    <s v="SO0291-PD0004"/>
    <s v="Stick Billiard Bag"/>
    <s v="Billiard"/>
    <s v="Stick Billiard Bag"/>
    <n v="137"/>
    <s v="Sales Sumatera -Kalimantan Region Team"/>
    <m/>
    <x v="1"/>
  </r>
  <r>
    <s v="SO0292"/>
    <d v="2020-11-14T00:00:00"/>
    <s v="PD0007"/>
    <n v="101"/>
    <n v="0.21"/>
    <n v="255328000"/>
    <s v="SO0292-PD0007"/>
    <s v="Stick Golf Bag"/>
    <s v="Golf"/>
    <s v="Stick Golf Bag"/>
    <n v="101"/>
    <s v="Sales Sumatera -Kalimantan Region Team"/>
    <m/>
    <x v="1"/>
  </r>
  <r>
    <s v="SO0292"/>
    <d v="2020-11-14T00:00:00"/>
    <s v="PD0010"/>
    <n v="64"/>
    <n v="0.1"/>
    <n v="18720000"/>
    <s v="SO0292-PD0010"/>
    <s v="Hiking Shoes"/>
    <s v="Hiking &amp; Camping"/>
    <s v="Hiking Shoes"/>
    <n v="64"/>
    <s v="Sales Sumatera -Kalimantan Region Team"/>
    <m/>
    <x v="1"/>
  </r>
  <r>
    <s v="SO0293"/>
    <d v="2020-11-14T00:00:00"/>
    <s v="PD0019"/>
    <n v="112"/>
    <n v="0.05"/>
    <n v="271213600"/>
    <s v="SO0293-PD0019"/>
    <s v="Treadmill"/>
    <s v="Gym &amp; Fitness"/>
    <s v="Treadmill"/>
    <n v="112"/>
    <s v="Online Sales Team"/>
    <m/>
    <x v="0"/>
  </r>
  <r>
    <s v="SO0293"/>
    <d v="2020-11-14T00:00:00"/>
    <s v="PD0020"/>
    <n v="87"/>
    <n v="0.15"/>
    <n v="23737950"/>
    <s v="SO0293-PD0020"/>
    <s v="Heavy bag"/>
    <s v="Gym &amp; Fitness"/>
    <s v="Heavy bag"/>
    <n v="87"/>
    <s v="Online Sales Team"/>
    <m/>
    <x v="0"/>
  </r>
  <r>
    <s v="SO0293"/>
    <d v="2020-11-14T00:00:00"/>
    <s v="PD0011"/>
    <n v="72"/>
    <n v="0.14000000000000001"/>
    <n v="146069280"/>
    <s v="SO0293-PD0011"/>
    <s v="Mountain Bike"/>
    <s v="Bicycle"/>
    <s v="Mountain Bike"/>
    <n v="72"/>
    <s v="Online Sales Team"/>
    <m/>
    <x v="0"/>
  </r>
  <r>
    <s v="SO0294"/>
    <d v="2020-11-16T00:00:00"/>
    <s v="PD0014"/>
    <n v="57"/>
    <n v="0.11"/>
    <n v="13544910"/>
    <s v="SO0294-PD0014"/>
    <s v="1 Set Futsalball"/>
    <s v="Futsal"/>
    <s v="1 Set Futsalball"/>
    <n v="57"/>
    <s v="Online Sales Team"/>
    <m/>
    <x v="0"/>
  </r>
  <r>
    <s v="SO0294"/>
    <d v="2020-11-16T00:00:00"/>
    <s v="PD0009"/>
    <n v="105"/>
    <n v="0.06"/>
    <n v="12732300"/>
    <s v="SO0294-PD0009"/>
    <s v="Tracking Pole"/>
    <s v="Hiking &amp; Camping"/>
    <s v="Tracking Pole"/>
    <n v="105"/>
    <s v="Online Sales Team"/>
    <m/>
    <x v="0"/>
  </r>
  <r>
    <s v="SO0295"/>
    <d v="2020-11-17T00:00:00"/>
    <s v="PD0001"/>
    <n v="103"/>
    <n v="0.13"/>
    <n v="22312890"/>
    <s v="SO0295-PD0001"/>
    <s v="1 Set Fishing Equipment"/>
    <s v="Fishing Equipment"/>
    <s v="1 Set Fishing Equipment"/>
    <n v="103"/>
    <s v="Sales Java Region Team"/>
    <m/>
    <x v="0"/>
  </r>
  <r>
    <s v="SO0295"/>
    <d v="2020-11-17T00:00:00"/>
    <s v="PD0014"/>
    <n v="73"/>
    <n v="0.05"/>
    <n v="18516450"/>
    <s v="SO0295-PD0014"/>
    <s v="1 Set Futsalball"/>
    <s v="Futsal"/>
    <s v="1 Set Futsalball"/>
    <n v="73"/>
    <s v="Sales Java Region Team"/>
    <m/>
    <x v="0"/>
  </r>
  <r>
    <s v="SO0295"/>
    <d v="2020-11-17T00:00:00"/>
    <s v="PD0005"/>
    <n v="37"/>
    <n v="0.24"/>
    <n v="61723400"/>
    <s v="SO0295-PD0005"/>
    <s v="Stick Golf Wedge"/>
    <s v="Golf"/>
    <s v="Stick Golf Wedge"/>
    <n v="37"/>
    <s v="Sales Java Region Team"/>
    <m/>
    <x v="0"/>
  </r>
  <r>
    <s v="SO0295"/>
    <d v="2020-11-17T00:00:00"/>
    <s v="PD0013"/>
    <n v="54"/>
    <n v="0.21"/>
    <n v="20434140"/>
    <s v="SO0295-PD0013"/>
    <s v="1 Set Basketball"/>
    <s v="Basketball"/>
    <s v="1 Set Basketball"/>
    <n v="54"/>
    <s v="Sales Java Region Team"/>
    <m/>
    <x v="0"/>
  </r>
  <r>
    <s v="SO0296"/>
    <d v="2020-11-19T00:00:00"/>
    <s v="PD0016"/>
    <n v="88"/>
    <n v="0.05"/>
    <n v="22321200"/>
    <s v="SO0296-PD0016"/>
    <s v="Pull Up Bar"/>
    <s v="Gym &amp; Fitness"/>
    <s v="Pull Up Bar"/>
    <n v="88"/>
    <s v="Sales Sumatera -Kalimantan Region Team"/>
    <m/>
    <x v="0"/>
  </r>
  <r>
    <s v="SO0296"/>
    <d v="2020-11-19T00:00:00"/>
    <s v="PD0004"/>
    <n v="34"/>
    <n v="0.19"/>
    <n v="6058800"/>
    <s v="SO0296-PD0004"/>
    <s v="Stick Billiard Bag"/>
    <s v="Billiard"/>
    <s v="Stick Billiard Bag"/>
    <n v="34"/>
    <s v="Sales Sumatera -Kalimantan Region Team"/>
    <m/>
    <x v="0"/>
  </r>
  <r>
    <s v="SO0296"/>
    <d v="2020-11-19T00:00:00"/>
    <s v="PD0010"/>
    <n v="103"/>
    <n v="0.22"/>
    <n v="26110500"/>
    <s v="SO0296-PD0010"/>
    <s v="Hiking Shoes"/>
    <s v="Hiking &amp; Camping"/>
    <s v="Hiking Shoes"/>
    <n v="103"/>
    <s v="Sales Sumatera -Kalimantan Region Team"/>
    <m/>
    <x v="0"/>
  </r>
  <r>
    <s v="SO0296"/>
    <d v="2020-11-19T00:00:00"/>
    <s v="PD0005"/>
    <n v="64"/>
    <n v="0.2"/>
    <n v="112384000"/>
    <s v="SO0296-PD0005"/>
    <s v="Stick Golf Wedge"/>
    <s v="Golf"/>
    <s v="Stick Golf Wedge"/>
    <n v="64"/>
    <s v="Sales Sumatera -Kalimantan Region Team"/>
    <m/>
    <x v="0"/>
  </r>
  <r>
    <s v="SO0297"/>
    <d v="2020-11-20T00:00:00"/>
    <s v="PD0015"/>
    <n v="104"/>
    <n v="0.11"/>
    <n v="12578904"/>
    <s v="SO0297-PD0015"/>
    <s v="Abs Roller"/>
    <s v="Gym &amp; Fitness"/>
    <s v="Abs Roller"/>
    <n v="104"/>
    <s v="Sales Java Region Team"/>
    <m/>
    <x v="0"/>
  </r>
  <r>
    <s v="SO0297"/>
    <d v="2020-11-20T00:00:00"/>
    <s v="PD0012"/>
    <n v="75"/>
    <n v="0.17"/>
    <n v="351027750"/>
    <s v="SO0297-PD0012"/>
    <s v="Road Bike"/>
    <s v="Bicycle"/>
    <s v="Road Bike"/>
    <n v="75"/>
    <s v="Sales Java Region Team"/>
    <m/>
    <x v="0"/>
  </r>
  <r>
    <s v="SO0297"/>
    <d v="2020-11-20T00:00:00"/>
    <s v="PD0013"/>
    <n v="137"/>
    <n v="0.16"/>
    <n v="55123320"/>
    <s v="SO0297-PD0013"/>
    <s v="1 Set Basketball"/>
    <s v="Basketball"/>
    <s v="1 Set Basketball"/>
    <n v="137"/>
    <s v="Sales Java Region Team"/>
    <m/>
    <x v="0"/>
  </r>
  <r>
    <s v="SO0297"/>
    <d v="2020-11-20T00:00:00"/>
    <s v="PD0010"/>
    <n v="131"/>
    <n v="0.2"/>
    <n v="34060000"/>
    <s v="SO0297-PD0010"/>
    <s v="Hiking Shoes"/>
    <s v="Hiking &amp; Camping"/>
    <s v="Hiking Shoes"/>
    <n v="131"/>
    <s v="Sales Java Region Team"/>
    <m/>
    <x v="0"/>
  </r>
  <r>
    <s v="SO0297"/>
    <d v="2020-11-20T00:00:00"/>
    <s v="PD0019"/>
    <n v="56"/>
    <n v="0.06"/>
    <n v="134179359.99999999"/>
    <s v="SO0297-PD0019"/>
    <s v="Treadmill"/>
    <s v="Gym &amp; Fitness"/>
    <s v="Treadmill"/>
    <n v="56"/>
    <s v="Sales Java Region Team"/>
    <m/>
    <x v="0"/>
  </r>
  <r>
    <s v="SO0298"/>
    <d v="2020-11-22T00:00:00"/>
    <s v="PD0019"/>
    <n v="113"/>
    <n v="0.17"/>
    <n v="239070710"/>
    <s v="SO0298-PD0019"/>
    <s v="Treadmill"/>
    <s v="Gym &amp; Fitness"/>
    <s v="Treadmill"/>
    <n v="113"/>
    <s v="Sales Region Sulawesi - Maluku Team"/>
    <m/>
    <x v="0"/>
  </r>
  <r>
    <s v="SO0298"/>
    <d v="2020-11-22T00:00:00"/>
    <s v="PD0008"/>
    <n v="94"/>
    <n v="0.08"/>
    <n v="12885520"/>
    <s v="SO0298-PD0008"/>
    <s v="Sunglasses"/>
    <s v="Outdoors Sport"/>
    <s v="Sunglasses"/>
    <n v="94"/>
    <s v="Sales Region Sulawesi - Maluku Team"/>
    <m/>
    <x v="0"/>
  </r>
  <r>
    <s v="SO0299"/>
    <d v="2020-11-23T00:00:00"/>
    <s v="PD0007"/>
    <n v="87"/>
    <n v="0.2"/>
    <n v="222720000"/>
    <s v="SO0299-PD0007"/>
    <s v="Stick Golf Bag"/>
    <s v="Golf"/>
    <s v="Stick Golf Bag"/>
    <n v="87"/>
    <s v="Sales Region Sulawesi - Maluku Team"/>
    <m/>
    <x v="0"/>
  </r>
  <r>
    <s v="SO0300"/>
    <d v="2020-11-23T00:00:00"/>
    <s v="PD0017"/>
    <n v="141"/>
    <n v="0.09"/>
    <n v="340021500"/>
    <s v="SO0300-PD0017"/>
    <s v="Bench Press"/>
    <s v="Gym &amp; Fitness"/>
    <s v="Bench Press"/>
    <n v="141"/>
    <s v="Sales Java Region Team"/>
    <m/>
    <x v="0"/>
  </r>
  <r>
    <s v="SO0300"/>
    <d v="2020-11-23T00:00:00"/>
    <s v="PD0012"/>
    <n v="79"/>
    <n v="0.13"/>
    <n v="387568470"/>
    <s v="SO0300-PD0012"/>
    <s v="Road Bike"/>
    <s v="Bicycle"/>
    <s v="Road Bike"/>
    <n v="79"/>
    <s v="Sales Java Region Team"/>
    <m/>
    <x v="0"/>
  </r>
  <r>
    <s v="SO0301"/>
    <d v="2020-11-24T00:00:00"/>
    <s v="PD0019"/>
    <n v="75"/>
    <n v="0.15"/>
    <n v="162498750"/>
    <s v="SO0301-PD0019"/>
    <s v="Treadmill"/>
    <s v="Gym &amp; Fitness"/>
    <s v="Treadmill"/>
    <n v="75"/>
    <s v="Sales Sumatera -Kalimantan Region Team"/>
    <m/>
    <x v="1"/>
  </r>
  <r>
    <s v="SO0302"/>
    <d v="2020-11-25T00:00:00"/>
    <s v="PD0019"/>
    <n v="104"/>
    <n v="7.0000000000000007E-2"/>
    <n v="246539279.99999997"/>
    <s v="SO0302-PD0019"/>
    <s v="Treadmill"/>
    <s v="Gym &amp; Fitness"/>
    <s v="Treadmill"/>
    <n v="104"/>
    <s v="Sales Region Bali - Nusa Tenggara Team"/>
    <m/>
    <x v="1"/>
  </r>
  <r>
    <s v="SO0302"/>
    <d v="2020-11-25T00:00:00"/>
    <s v="PD0017"/>
    <n v="82"/>
    <n v="7.0000000000000007E-2"/>
    <n v="202089000"/>
    <s v="SO0302-PD0017"/>
    <s v="Bench Press"/>
    <s v="Gym &amp; Fitness"/>
    <s v="Bench Press"/>
    <n v="82"/>
    <s v="Sales Region Bali - Nusa Tenggara Team"/>
    <m/>
    <x v="1"/>
  </r>
  <r>
    <s v="SO0303"/>
    <d v="2020-11-25T00:00:00"/>
    <s v="PD0009"/>
    <n v="87"/>
    <n v="0.1"/>
    <n v="10100700"/>
    <s v="SO0303-PD0009"/>
    <s v="Tracking Pole"/>
    <s v="Hiking &amp; Camping"/>
    <s v="Tracking Pole"/>
    <n v="87"/>
    <s v="Sales Sumatera -Kalimantan Region Team"/>
    <m/>
    <x v="0"/>
  </r>
  <r>
    <s v="SO0303"/>
    <d v="2020-11-25T00:00:00"/>
    <s v="PD0005"/>
    <n v="123"/>
    <n v="7.0000000000000007E-2"/>
    <n v="251086049.99999997"/>
    <s v="SO0303-PD0005"/>
    <s v="Stick Golf Wedge"/>
    <s v="Golf"/>
    <s v="Stick Golf Wedge"/>
    <n v="123"/>
    <s v="Sales Sumatera -Kalimantan Region Team"/>
    <m/>
    <x v="0"/>
  </r>
  <r>
    <s v="SO0303"/>
    <d v="2020-11-25T00:00:00"/>
    <s v="PD0007"/>
    <n v="71"/>
    <n v="0.1"/>
    <n v="204480000"/>
    <s v="SO0303-PD0007"/>
    <s v="Stick Golf Bag"/>
    <s v="Golf"/>
    <s v="Stick Golf Bag"/>
    <n v="71"/>
    <s v="Sales Sumatera -Kalimantan Region Team"/>
    <m/>
    <x v="0"/>
  </r>
  <r>
    <s v="SO0303"/>
    <d v="2020-11-25T00:00:00"/>
    <s v="PD0016"/>
    <n v="79"/>
    <n v="0.25"/>
    <n v="15819750"/>
    <s v="SO0303-PD0016"/>
    <s v="Pull Up Bar"/>
    <s v="Gym &amp; Fitness"/>
    <s v="Pull Up Bar"/>
    <n v="79"/>
    <s v="Sales Sumatera -Kalimantan Region Team"/>
    <m/>
    <x v="0"/>
  </r>
  <r>
    <s v="SO0304"/>
    <d v="2020-11-25T00:00:00"/>
    <s v="PD0010"/>
    <n v="114"/>
    <n v="0.18"/>
    <n v="30381000.000000004"/>
    <s v="SO0304-PD0010"/>
    <s v="Hiking Shoes"/>
    <s v="Hiking &amp; Camping"/>
    <s v="Hiking Shoes"/>
    <n v="114"/>
    <s v="Online Sales Team"/>
    <m/>
    <x v="0"/>
  </r>
  <r>
    <s v="SO0304"/>
    <d v="2020-11-25T00:00:00"/>
    <s v="PD0006"/>
    <n v="89"/>
    <n v="0.09"/>
    <n v="16926910"/>
    <s v="SO0304-PD0006"/>
    <s v="1 set Golf Ball"/>
    <s v="Golf"/>
    <s v="1 set Golf Ball"/>
    <n v="89"/>
    <s v="Online Sales Team"/>
    <m/>
    <x v="0"/>
  </r>
  <r>
    <s v="SO0304"/>
    <d v="2020-11-25T00:00:00"/>
    <s v="PD0007"/>
    <n v="81"/>
    <n v="0.19"/>
    <n v="209952000"/>
    <s v="SO0304-PD0007"/>
    <s v="Stick Golf Bag"/>
    <s v="Golf"/>
    <s v="Stick Golf Bag"/>
    <n v="81"/>
    <s v="Online Sales Team"/>
    <m/>
    <x v="0"/>
  </r>
  <r>
    <s v="SO0305"/>
    <d v="2020-11-25T00:00:00"/>
    <s v="PD0008"/>
    <n v="74"/>
    <n v="0.12"/>
    <n v="9702880"/>
    <s v="SO0305-PD0008"/>
    <s v="Sunglasses"/>
    <s v="Outdoors Sport"/>
    <s v="Sunglasses"/>
    <n v="74"/>
    <s v="Sales Java Region Team"/>
    <m/>
    <x v="0"/>
  </r>
  <r>
    <s v="SO0305"/>
    <d v="2020-11-25T00:00:00"/>
    <s v="PD0006"/>
    <n v="100"/>
    <n v="0.21"/>
    <n v="16511000"/>
    <s v="SO0305-PD0006"/>
    <s v="1 set Golf Ball"/>
    <s v="Golf"/>
    <s v="1 set Golf Ball"/>
    <n v="100"/>
    <s v="Sales Java Region Team"/>
    <m/>
    <x v="0"/>
  </r>
  <r>
    <s v="SO0305"/>
    <d v="2020-11-25T00:00:00"/>
    <s v="PD0012"/>
    <n v="113"/>
    <n v="0.17"/>
    <n v="528881810"/>
    <s v="SO0305-PD0012"/>
    <s v="Road Bike"/>
    <s v="Bicycle"/>
    <s v="Road Bike"/>
    <n v="113"/>
    <s v="Sales Java Region Team"/>
    <m/>
    <x v="0"/>
  </r>
  <r>
    <s v="SO0306"/>
    <d v="2020-11-26T00:00:00"/>
    <s v="PD0006"/>
    <n v="72"/>
    <n v="0.15"/>
    <n v="12790800"/>
    <s v="SO0306-PD0006"/>
    <s v="1 set Golf Ball"/>
    <s v="Golf"/>
    <s v="1 set Golf Ball"/>
    <n v="72"/>
    <s v="Sales Sumatera -Kalimantan Region Team"/>
    <m/>
    <x v="0"/>
  </r>
  <r>
    <s v="SO0306"/>
    <d v="2020-11-26T00:00:00"/>
    <s v="PD0003"/>
    <n v="111"/>
    <n v="0.21"/>
    <n v="81639390"/>
    <s v="SO0306-PD0003"/>
    <s v="Stick Billiard"/>
    <s v="Billiard"/>
    <s v="Stick Billiard"/>
    <n v="111"/>
    <s v="Sales Sumatera -Kalimantan Region Team"/>
    <m/>
    <x v="0"/>
  </r>
  <r>
    <s v="SO0306"/>
    <d v="2020-11-26T00:00:00"/>
    <s v="PD0020"/>
    <n v="89"/>
    <n v="0.21"/>
    <n v="22569510"/>
    <s v="SO0306-PD0020"/>
    <s v="Heavy bag"/>
    <s v="Gym &amp; Fitness"/>
    <s v="Heavy bag"/>
    <n v="89"/>
    <s v="Sales Sumatera -Kalimantan Region Team"/>
    <m/>
    <x v="0"/>
  </r>
  <r>
    <s v="SO0307"/>
    <d v="2020-11-27T00:00:00"/>
    <s v="PD0002"/>
    <n v="58"/>
    <n v="0.16"/>
    <n v="974400"/>
    <s v="SO0307-PD0002"/>
    <s v="Fishing soft lure"/>
    <s v="Fishing Equipment"/>
    <s v="Fishing soft lure"/>
    <n v="58"/>
    <s v="Sales Region Sulawesi - Maluku Team"/>
    <m/>
    <x v="0"/>
  </r>
  <r>
    <s v="SO0307"/>
    <d v="2020-11-27T00:00:00"/>
    <s v="PD0017"/>
    <n v="127"/>
    <n v="0.25"/>
    <n v="252412500"/>
    <s v="SO0307-PD0017"/>
    <s v="Bench Press"/>
    <s v="Gym &amp; Fitness"/>
    <s v="Bench Press"/>
    <n v="127"/>
    <s v="Sales Region Sulawesi - Maluku Team"/>
    <m/>
    <x v="0"/>
  </r>
  <r>
    <s v="SO0308"/>
    <d v="2020-11-27T00:00:00"/>
    <s v="PD0018"/>
    <n v="28"/>
    <n v="0.14000000000000001"/>
    <n v="12810560"/>
    <s v="SO0308-PD0018"/>
    <s v="Dumbell Set"/>
    <s v="Gym &amp; Fitness"/>
    <s v="Dumbell Set"/>
    <n v="28"/>
    <s v="Sales Region Sulawesi - Maluku Team"/>
    <m/>
    <x v="0"/>
  </r>
  <r>
    <s v="SO0308"/>
    <d v="2020-11-27T00:00:00"/>
    <s v="PD0019"/>
    <n v="103"/>
    <n v="0.17"/>
    <n v="217914010"/>
    <s v="SO0308-PD0019"/>
    <s v="Treadmill"/>
    <s v="Gym &amp; Fitness"/>
    <s v="Treadmill"/>
    <n v="103"/>
    <s v="Sales Region Sulawesi - Maluku Team"/>
    <m/>
    <x v="0"/>
  </r>
  <r>
    <s v="SO0308"/>
    <d v="2020-11-27T00:00:00"/>
    <s v="PD0014"/>
    <n v="115"/>
    <n v="0.12"/>
    <n v="27020400"/>
    <s v="SO0308-PD0014"/>
    <s v="1 Set Futsalball"/>
    <s v="Futsal"/>
    <s v="1 Set Futsalball"/>
    <n v="115"/>
    <s v="Sales Region Sulawesi - Maluku Team"/>
    <m/>
    <x v="0"/>
  </r>
  <r>
    <s v="SO0309"/>
    <d v="2020-11-27T00:00:00"/>
    <s v="PD0010"/>
    <n v="92"/>
    <n v="0.11"/>
    <n v="26611000"/>
    <s v="SO0309-PD0010"/>
    <s v="Hiking Shoes"/>
    <s v="Hiking &amp; Camping"/>
    <s v="Hiking Shoes"/>
    <n v="92"/>
    <s v="Sales Region Sulawesi - Maluku Team"/>
    <m/>
    <x v="0"/>
  </r>
  <r>
    <s v="SO0309"/>
    <d v="2020-11-27T00:00:00"/>
    <s v="PD0005"/>
    <n v="28"/>
    <n v="7.0000000000000007E-2"/>
    <n v="57157799.999999993"/>
    <s v="SO0309-PD0005"/>
    <s v="Stick Golf Wedge"/>
    <s v="Golf"/>
    <s v="Stick Golf Wedge"/>
    <n v="28"/>
    <s v="Sales Region Sulawesi - Maluku Team"/>
    <m/>
    <x v="0"/>
  </r>
  <r>
    <s v="SO0309"/>
    <d v="2020-11-27T00:00:00"/>
    <s v="PD0003"/>
    <n v="94"/>
    <n v="0.18"/>
    <n v="71761480"/>
    <s v="SO0309-PD0003"/>
    <s v="Stick Billiard"/>
    <s v="Billiard"/>
    <s v="Stick Billiard"/>
    <n v="94"/>
    <s v="Sales Region Sulawesi - Maluku Team"/>
    <m/>
    <x v="0"/>
  </r>
  <r>
    <s v="SO0310"/>
    <d v="2020-11-29T00:00:00"/>
    <s v="PD0009"/>
    <n v="111"/>
    <n v="0.18"/>
    <n v="11741580"/>
    <s v="SO0310-PD0009"/>
    <s v="Tracking Pole"/>
    <s v="Hiking &amp; Camping"/>
    <s v="Tracking Pole"/>
    <n v="111"/>
    <s v="Sales Sumatera -Kalimantan Region Team"/>
    <m/>
    <x v="0"/>
  </r>
  <r>
    <s v="SO0310"/>
    <d v="2020-11-29T00:00:00"/>
    <s v="PD0016"/>
    <n v="100"/>
    <n v="0.15"/>
    <n v="22695000"/>
    <s v="SO0310-PD0016"/>
    <s v="Pull Up Bar"/>
    <s v="Gym &amp; Fitness"/>
    <s v="Pull Up Bar"/>
    <n v="100"/>
    <s v="Sales Sumatera -Kalimantan Region Team"/>
    <m/>
    <x v="0"/>
  </r>
  <r>
    <s v="SO0310"/>
    <d v="2020-11-29T00:00:00"/>
    <s v="PD0019"/>
    <n v="121"/>
    <n v="0.2"/>
    <n v="246743200"/>
    <s v="SO0310-PD0019"/>
    <s v="Treadmill"/>
    <s v="Gym &amp; Fitness"/>
    <s v="Treadmill"/>
    <n v="121"/>
    <s v="Sales Sumatera -Kalimantan Region Team"/>
    <m/>
    <x v="0"/>
  </r>
  <r>
    <s v="SO0311"/>
    <d v="2020-11-29T00:00:00"/>
    <s v="PD0018"/>
    <n v="132"/>
    <n v="0.1"/>
    <n v="63201600"/>
    <s v="SO0311-PD0018"/>
    <s v="Dumbell Set"/>
    <s v="Gym &amp; Fitness"/>
    <s v="Dumbell Set"/>
    <n v="132"/>
    <s v="Sales Region Sulawesi - Maluku Team"/>
    <m/>
    <x v="0"/>
  </r>
  <r>
    <s v="SO0312"/>
    <d v="2020-12-02T00:00:00"/>
    <s v="PD0004"/>
    <n v="150"/>
    <n v="0.25"/>
    <n v="24750000"/>
    <s v="SO0312-PD0004"/>
    <s v="Stick Billiard Bag"/>
    <s v="Billiard"/>
    <s v="Stick Billiard Bag"/>
    <n v="150"/>
    <s v="Online Sales Team"/>
    <m/>
    <x v="0"/>
  </r>
  <r>
    <s v="SO0313"/>
    <d v="2020-12-02T00:00:00"/>
    <s v="PD0013"/>
    <n v="73"/>
    <n v="0.16"/>
    <n v="29372280"/>
    <s v="SO0313-PD0013"/>
    <s v="1 Set Basketball"/>
    <s v="Basketball"/>
    <s v="1 Set Basketball"/>
    <n v="73"/>
    <s v="Sales Region Sulawesi - Maluku Team"/>
    <m/>
    <x v="1"/>
  </r>
  <r>
    <s v="SO0313"/>
    <d v="2020-12-02T00:00:00"/>
    <s v="PD0006"/>
    <n v="92"/>
    <n v="0.24"/>
    <n v="14613280"/>
    <s v="SO0313-PD0006"/>
    <s v="1 set Golf Ball"/>
    <s v="Golf"/>
    <s v="1 set Golf Ball"/>
    <n v="92"/>
    <s v="Sales Region Sulawesi - Maluku Team"/>
    <m/>
    <x v="1"/>
  </r>
  <r>
    <s v="SO0313"/>
    <d v="2020-12-02T00:00:00"/>
    <s v="PD0003"/>
    <n v="43"/>
    <n v="0.09"/>
    <n v="36430030"/>
    <s v="SO0313-PD0003"/>
    <s v="Stick Billiard"/>
    <s v="Billiard"/>
    <s v="Stick Billiard"/>
    <n v="43"/>
    <s v="Sales Region Sulawesi - Maluku Team"/>
    <m/>
    <x v="1"/>
  </r>
  <r>
    <s v="SO0314"/>
    <d v="2020-12-03T00:00:00"/>
    <s v="PD0008"/>
    <n v="60"/>
    <n v="0.19"/>
    <n v="7241400.0000000009"/>
    <s v="SO0314-PD0008"/>
    <s v="Sunglasses"/>
    <s v="Outdoors Sport"/>
    <s v="Sunglasses"/>
    <n v="60"/>
    <s v="Sales Sumatera -Kalimantan Region Team"/>
    <m/>
    <x v="0"/>
  </r>
  <r>
    <s v="SO0314"/>
    <d v="2020-12-03T00:00:00"/>
    <s v="PD0014"/>
    <n v="76"/>
    <n v="0.24"/>
    <n v="15421920"/>
    <s v="SO0314-PD0014"/>
    <s v="1 Set Futsalball"/>
    <s v="Futsal"/>
    <s v="1 Set Futsalball"/>
    <n v="76"/>
    <s v="Sales Sumatera -Kalimantan Region Team"/>
    <m/>
    <x v="0"/>
  </r>
  <r>
    <s v="SO0314"/>
    <d v="2020-12-03T00:00:00"/>
    <s v="PD0005"/>
    <n v="35"/>
    <n v="0.17"/>
    <n v="63764750"/>
    <s v="SO0314-PD0005"/>
    <s v="Stick Golf Wedge"/>
    <s v="Golf"/>
    <s v="Stick Golf Wedge"/>
    <n v="35"/>
    <s v="Sales Sumatera -Kalimantan Region Team"/>
    <m/>
    <x v="0"/>
  </r>
  <r>
    <s v="SO0315"/>
    <d v="2020-12-03T00:00:00"/>
    <s v="PD0017"/>
    <n v="145"/>
    <n v="0.25"/>
    <n v="288187500"/>
    <s v="SO0315-PD0017"/>
    <s v="Bench Press"/>
    <s v="Gym &amp; Fitness"/>
    <s v="Bench Press"/>
    <n v="145"/>
    <s v="Sales Region Sulawesi - Maluku Team"/>
    <m/>
    <x v="0"/>
  </r>
  <r>
    <s v="SO0315"/>
    <d v="2020-12-03T00:00:00"/>
    <s v="PD0019"/>
    <n v="109"/>
    <n v="0.2"/>
    <n v="222272800"/>
    <s v="SO0315-PD0019"/>
    <s v="Treadmill"/>
    <s v="Gym &amp; Fitness"/>
    <s v="Treadmill"/>
    <n v="109"/>
    <s v="Sales Region Sulawesi - Maluku Team"/>
    <m/>
    <x v="0"/>
  </r>
  <r>
    <s v="SO0315"/>
    <d v="2020-12-03T00:00:00"/>
    <s v="PD0013"/>
    <n v="96"/>
    <n v="0.15"/>
    <n v="39086400"/>
    <s v="SO0315-PD0013"/>
    <s v="1 Set Basketball"/>
    <s v="Basketball"/>
    <s v="1 Set Basketball"/>
    <n v="96"/>
    <s v="Sales Region Sulawesi - Maluku Team"/>
    <m/>
    <x v="0"/>
  </r>
  <r>
    <s v="SO0316"/>
    <d v="2020-12-03T00:00:00"/>
    <s v="PD0005"/>
    <n v="27"/>
    <n v="0.1"/>
    <n v="53338500"/>
    <s v="SO0316-PD0005"/>
    <s v="Stick Golf Wedge"/>
    <s v="Golf"/>
    <s v="Stick Golf Wedge"/>
    <n v="27"/>
    <s v="Sales Sumatera -Kalimantan Region Team"/>
    <m/>
    <x v="0"/>
  </r>
  <r>
    <s v="SO0316"/>
    <d v="2020-12-03T00:00:00"/>
    <s v="PD0007"/>
    <n v="93"/>
    <n v="7.0000000000000007E-2"/>
    <n v="276768000"/>
    <s v="SO0316-PD0007"/>
    <s v="Stick Golf Bag"/>
    <s v="Golf"/>
    <s v="Stick Golf Bag"/>
    <n v="93"/>
    <s v="Sales Sumatera -Kalimantan Region Team"/>
    <m/>
    <x v="0"/>
  </r>
  <r>
    <s v="SO0316"/>
    <d v="2020-12-03T00:00:00"/>
    <s v="PD0010"/>
    <n v="35"/>
    <n v="0.21"/>
    <n v="8986250"/>
    <s v="SO0316-PD0010"/>
    <s v="Hiking Shoes"/>
    <s v="Hiking &amp; Camping"/>
    <s v="Hiking Shoes"/>
    <n v="35"/>
    <s v="Sales Sumatera -Kalimantan Region Team"/>
    <m/>
    <x v="0"/>
  </r>
  <r>
    <s v="SO0317"/>
    <d v="2020-12-04T00:00:00"/>
    <s v="PD0014"/>
    <n v="32"/>
    <n v="0.09"/>
    <n v="7775040"/>
    <s v="SO0317-PD0014"/>
    <s v="1 Set Futsalball"/>
    <s v="Futsal"/>
    <s v="1 Set Futsalball"/>
    <n v="32"/>
    <s v="Online Sales Team"/>
    <m/>
    <x v="0"/>
  </r>
  <r>
    <s v="SO0317"/>
    <d v="2020-12-04T00:00:00"/>
    <s v="PD0010"/>
    <n v="99"/>
    <n v="0.21"/>
    <n v="25418250"/>
    <s v="SO0317-PD0010"/>
    <s v="Hiking Shoes"/>
    <s v="Hiking &amp; Camping"/>
    <s v="Hiking Shoes"/>
    <n v="99"/>
    <s v="Online Sales Team"/>
    <m/>
    <x v="0"/>
  </r>
  <r>
    <s v="SO0317"/>
    <d v="2020-12-04T00:00:00"/>
    <s v="PD0015"/>
    <n v="93"/>
    <n v="0.21"/>
    <n v="9984573"/>
    <s v="SO0317-PD0015"/>
    <s v="Abs Roller"/>
    <s v="Gym &amp; Fitness"/>
    <s v="Abs Roller"/>
    <n v="93"/>
    <s v="Online Sales Team"/>
    <m/>
    <x v="0"/>
  </r>
  <r>
    <s v="SO0318"/>
    <d v="2020-12-04T00:00:00"/>
    <s v="PD0014"/>
    <n v="123"/>
    <n v="0.24"/>
    <n v="24959160"/>
    <s v="SO0318-PD0014"/>
    <s v="1 Set Futsalball"/>
    <s v="Futsal"/>
    <s v="1 Set Futsalball"/>
    <n v="123"/>
    <s v="Sales Sumatera -Kalimantan Region Team"/>
    <m/>
    <x v="0"/>
  </r>
  <r>
    <s v="SO0318"/>
    <d v="2020-12-04T00:00:00"/>
    <s v="PD0018"/>
    <n v="54"/>
    <n v="0.17"/>
    <n v="23844240"/>
    <s v="SO0318-PD0018"/>
    <s v="Dumbell Set"/>
    <s v="Gym &amp; Fitness"/>
    <s v="Dumbell Set"/>
    <n v="54"/>
    <s v="Sales Sumatera -Kalimantan Region Team"/>
    <m/>
    <x v="0"/>
  </r>
  <r>
    <s v="SO0318"/>
    <d v="2020-12-04T00:00:00"/>
    <s v="PD0019"/>
    <n v="85"/>
    <n v="0.1"/>
    <n v="194998500"/>
    <s v="SO0318-PD0019"/>
    <s v="Treadmill"/>
    <s v="Gym &amp; Fitness"/>
    <s v="Treadmill"/>
    <n v="85"/>
    <s v="Sales Sumatera -Kalimantan Region Team"/>
    <m/>
    <x v="0"/>
  </r>
  <r>
    <s v="SO0319"/>
    <d v="2020-12-05T00:00:00"/>
    <s v="PD0011"/>
    <n v="75"/>
    <n v="0.25"/>
    <n v="132693750"/>
    <s v="SO0319-PD0011"/>
    <s v="Mountain Bike"/>
    <s v="Bicycle"/>
    <s v="Mountain Bike"/>
    <n v="75"/>
    <s v="Sales Region Sulawesi - Maluku Team"/>
    <m/>
    <x v="0"/>
  </r>
  <r>
    <s v="SO0320"/>
    <d v="2020-12-06T00:00:00"/>
    <s v="PD0009"/>
    <n v="56"/>
    <n v="0.16"/>
    <n v="6068160"/>
    <s v="SO0320-PD0009"/>
    <s v="Tracking Pole"/>
    <s v="Hiking &amp; Camping"/>
    <s v="Tracking Pole"/>
    <n v="56"/>
    <s v="Sales Region Sulawesi - Maluku Team"/>
    <m/>
    <x v="0"/>
  </r>
  <r>
    <s v="SO0320"/>
    <d v="2020-12-06T00:00:00"/>
    <s v="PD0014"/>
    <n v="44"/>
    <n v="0.08"/>
    <n v="10808160"/>
    <s v="SO0320-PD0014"/>
    <s v="1 Set Futsalball"/>
    <s v="Futsal"/>
    <s v="1 Set Futsalball"/>
    <n v="44"/>
    <s v="Sales Region Sulawesi - Maluku Team"/>
    <m/>
    <x v="0"/>
  </r>
  <r>
    <s v="SO0321"/>
    <d v="2020-12-06T00:00:00"/>
    <s v="PD0003"/>
    <n v="59"/>
    <n v="0.16"/>
    <n v="46140360"/>
    <s v="SO0321-PD0003"/>
    <s v="Stick Billiard"/>
    <s v="Billiard"/>
    <s v="Stick Billiard"/>
    <n v="59"/>
    <s v="Sales Sumatera -Kalimantan Region Team"/>
    <m/>
    <x v="0"/>
  </r>
  <r>
    <s v="SO0321"/>
    <d v="2020-12-06T00:00:00"/>
    <s v="PD0008"/>
    <n v="131"/>
    <n v="0.24"/>
    <n v="14834440"/>
    <s v="SO0321-PD0008"/>
    <s v="Sunglasses"/>
    <s v="Outdoors Sport"/>
    <s v="Sunglasses"/>
    <n v="131"/>
    <s v="Sales Sumatera -Kalimantan Region Team"/>
    <m/>
    <x v="0"/>
  </r>
  <r>
    <s v="SO0321"/>
    <d v="2020-12-06T00:00:00"/>
    <s v="PD0013"/>
    <n v="36"/>
    <n v="0.13"/>
    <n v="15002280"/>
    <s v="SO0321-PD0013"/>
    <s v="1 Set Basketball"/>
    <s v="Basketball"/>
    <s v="1 Set Basketball"/>
    <n v="36"/>
    <s v="Sales Sumatera -Kalimantan Region Team"/>
    <m/>
    <x v="0"/>
  </r>
  <r>
    <s v="SO0321"/>
    <d v="2020-12-06T00:00:00"/>
    <s v="PD0001"/>
    <n v="145"/>
    <n v="0.19"/>
    <n v="29245050.000000004"/>
    <s v="SO0321-PD0001"/>
    <s v="1 Set Fishing Equipment"/>
    <s v="Fishing Equipment"/>
    <s v="1 Set Fishing Equipment"/>
    <n v="145"/>
    <s v="Sales Sumatera -Kalimantan Region Team"/>
    <m/>
    <x v="0"/>
  </r>
  <r>
    <s v="SO0322"/>
    <d v="2020-12-07T00:00:00"/>
    <s v="PD0005"/>
    <n v="105"/>
    <n v="0.06"/>
    <n v="216646500"/>
    <s v="SO0322-PD0005"/>
    <s v="Stick Golf Wedge"/>
    <s v="Golf"/>
    <s v="Stick Golf Wedge"/>
    <n v="105"/>
    <s v="Sales Region Bali - Nusa Tenggara Team"/>
    <m/>
    <x v="0"/>
  </r>
  <r>
    <s v="SO0322"/>
    <d v="2020-12-07T00:00:00"/>
    <s v="PD0008"/>
    <n v="91"/>
    <n v="0.17"/>
    <n v="11253970"/>
    <s v="SO0322-PD0008"/>
    <s v="Sunglasses"/>
    <s v="Outdoors Sport"/>
    <s v="Sunglasses"/>
    <n v="91"/>
    <s v="Sales Region Bali - Nusa Tenggara Team"/>
    <m/>
    <x v="0"/>
  </r>
  <r>
    <s v="SO0322"/>
    <d v="2020-12-07T00:00:00"/>
    <s v="PD0012"/>
    <n v="33"/>
    <n v="0.23"/>
    <n v="143286990"/>
    <s v="SO0322-PD0012"/>
    <s v="Road Bike"/>
    <s v="Bicycle"/>
    <s v="Road Bike"/>
    <n v="33"/>
    <s v="Sales Region Bali - Nusa Tenggara Team"/>
    <m/>
    <x v="0"/>
  </r>
  <r>
    <s v="SO0323"/>
    <d v="2020-12-08T00:00:00"/>
    <s v="PD0005"/>
    <n v="145"/>
    <n v="0.18"/>
    <n v="260985500.00000003"/>
    <s v="SO0323-PD0005"/>
    <s v="Stick Golf Wedge"/>
    <s v="Golf"/>
    <s v="Stick Golf Wedge"/>
    <n v="145"/>
    <s v="Sales Sumatera -Kalimantan Region Team"/>
    <m/>
    <x v="0"/>
  </r>
  <r>
    <s v="SO0323"/>
    <d v="2020-12-08T00:00:00"/>
    <s v="PD0006"/>
    <n v="140"/>
    <n v="0.08"/>
    <n v="26919200"/>
    <s v="SO0323-PD0006"/>
    <s v="1 set Golf Ball"/>
    <s v="Golf"/>
    <s v="1 set Golf Ball"/>
    <n v="140"/>
    <s v="Sales Sumatera -Kalimantan Region Team"/>
    <m/>
    <x v="0"/>
  </r>
  <r>
    <s v="SO0324"/>
    <d v="2020-12-09T00:00:00"/>
    <s v="PD0004"/>
    <n v="112"/>
    <n v="7.0000000000000007E-2"/>
    <n v="22915200"/>
    <s v="SO0324-PD0004"/>
    <s v="Stick Billiard Bag"/>
    <s v="Billiard"/>
    <s v="Stick Billiard Bag"/>
    <n v="112"/>
    <s v="Sales Sumatera -Kalimantan Region Team"/>
    <m/>
    <x v="0"/>
  </r>
  <r>
    <s v="SO0324"/>
    <d v="2020-12-09T00:00:00"/>
    <s v="PD0019"/>
    <n v="48"/>
    <n v="0.21"/>
    <n v="96658080"/>
    <s v="SO0324-PD0019"/>
    <s v="Treadmill"/>
    <s v="Gym &amp; Fitness"/>
    <s v="Treadmill"/>
    <n v="48"/>
    <s v="Sales Sumatera -Kalimantan Region Team"/>
    <m/>
    <x v="0"/>
  </r>
  <r>
    <s v="SO0324"/>
    <d v="2020-12-09T00:00:00"/>
    <s v="PD0011"/>
    <n v="76"/>
    <n v="0.14000000000000001"/>
    <n v="154184240"/>
    <s v="SO0324-PD0011"/>
    <s v="Mountain Bike"/>
    <s v="Bicycle"/>
    <s v="Mountain Bike"/>
    <n v="76"/>
    <s v="Sales Sumatera -Kalimantan Region Team"/>
    <m/>
    <x v="0"/>
  </r>
  <r>
    <s v="SO0324"/>
    <d v="2020-12-09T00:00:00"/>
    <s v="PD0020"/>
    <n v="62"/>
    <n v="0.16"/>
    <n v="16717680"/>
    <s v="SO0324-PD0020"/>
    <s v="Heavy bag"/>
    <s v="Gym &amp; Fitness"/>
    <s v="Heavy bag"/>
    <n v="62"/>
    <s v="Sales Sumatera -Kalimantan Region Team"/>
    <m/>
    <x v="0"/>
  </r>
  <r>
    <s v="SO0325"/>
    <d v="2020-12-10T00:00:00"/>
    <s v="PD0016"/>
    <n v="53"/>
    <n v="0.18"/>
    <n v="11603820"/>
    <s v="SO0325-PD0016"/>
    <s v="Pull Up Bar"/>
    <s v="Gym &amp; Fitness"/>
    <s v="Pull Up Bar"/>
    <n v="53"/>
    <s v="Sales Region Sulawesi - Maluku Team"/>
    <m/>
    <x v="0"/>
  </r>
  <r>
    <s v="SO0325"/>
    <d v="2020-12-10T00:00:00"/>
    <s v="PD0007"/>
    <n v="50"/>
    <n v="0.15"/>
    <n v="136000000"/>
    <s v="SO0325-PD0007"/>
    <s v="Stick Golf Bag"/>
    <s v="Golf"/>
    <s v="Stick Golf Bag"/>
    <n v="50"/>
    <s v="Sales Region Sulawesi - Maluku Team"/>
    <m/>
    <x v="0"/>
  </r>
  <r>
    <s v="SO0326"/>
    <d v="2020-12-11T00:00:00"/>
    <s v="PD0009"/>
    <n v="54"/>
    <n v="7.0000000000000007E-2"/>
    <n v="6478380"/>
    <s v="SO0326-PD0009"/>
    <s v="Tracking Pole"/>
    <s v="Hiking &amp; Camping"/>
    <s v="Tracking Pole"/>
    <n v="54"/>
    <s v="Sales Sumatera -Kalimantan Region Team"/>
    <m/>
    <x v="0"/>
  </r>
  <r>
    <s v="SO0327"/>
    <d v="2020-12-11T00:00:00"/>
    <s v="PD0017"/>
    <n v="132"/>
    <n v="0.11"/>
    <n v="311322000"/>
    <s v="SO0327-PD0017"/>
    <s v="Bench Press"/>
    <s v="Gym &amp; Fitness"/>
    <s v="Bench Press"/>
    <n v="132"/>
    <s v="Sales Region Sulawesi - Maluku Team"/>
    <m/>
    <x v="0"/>
  </r>
  <r>
    <s v="SO0328"/>
    <d v="2020-12-11T00:00:00"/>
    <s v="PD0008"/>
    <n v="76"/>
    <n v="0.17"/>
    <n v="9398920"/>
    <s v="SO0328-PD0008"/>
    <s v="Sunglasses"/>
    <s v="Outdoors Sport"/>
    <s v="Sunglasses"/>
    <n v="76"/>
    <s v="Sales Java Region Team"/>
    <m/>
    <x v="0"/>
  </r>
  <r>
    <s v="SO0328"/>
    <d v="2020-12-11T00:00:00"/>
    <s v="PD0009"/>
    <n v="111"/>
    <n v="0.2"/>
    <n v="11455200"/>
    <s v="SO0328-PD0009"/>
    <s v="Tracking Pole"/>
    <s v="Hiking &amp; Camping"/>
    <s v="Tracking Pole"/>
    <n v="111"/>
    <s v="Sales Java Region Team"/>
    <m/>
    <x v="0"/>
  </r>
  <r>
    <s v="SO0328"/>
    <d v="2020-12-11T00:00:00"/>
    <s v="PD0003"/>
    <n v="110"/>
    <n v="0.24"/>
    <n v="77831600"/>
    <s v="SO0328-PD0003"/>
    <s v="Stick Billiard"/>
    <s v="Billiard"/>
    <s v="Stick Billiard"/>
    <n v="110"/>
    <s v="Sales Java Region Team"/>
    <m/>
    <x v="0"/>
  </r>
  <r>
    <s v="SO0328"/>
    <d v="2020-12-11T00:00:00"/>
    <s v="PD0018"/>
    <n v="122"/>
    <n v="0.15"/>
    <n v="55168400"/>
    <s v="SO0328-PD0018"/>
    <s v="Dumbell Set"/>
    <s v="Gym &amp; Fitness"/>
    <s v="Dumbell Set"/>
    <n v="122"/>
    <s v="Sales Java Region Team"/>
    <m/>
    <x v="0"/>
  </r>
  <r>
    <s v="SO0329"/>
    <d v="2020-12-12T00:00:00"/>
    <s v="PD0019"/>
    <n v="128"/>
    <n v="0.14000000000000001"/>
    <n v="280593920"/>
    <s v="SO0329-PD0019"/>
    <s v="Treadmill"/>
    <s v="Gym &amp; Fitness"/>
    <s v="Treadmill"/>
    <n v="128"/>
    <s v="Sales Region Sulawesi - Maluku Team"/>
    <m/>
    <x v="0"/>
  </r>
  <r>
    <s v="SO0329"/>
    <d v="2020-12-12T00:00:00"/>
    <s v="PD0007"/>
    <n v="128"/>
    <n v="0.15"/>
    <n v="348160000"/>
    <s v="SO0329-PD0007"/>
    <s v="Stick Golf Bag"/>
    <s v="Golf"/>
    <s v="Stick Golf Bag"/>
    <n v="128"/>
    <s v="Sales Region Sulawesi - Maluku Team"/>
    <m/>
    <x v="0"/>
  </r>
  <r>
    <s v="SO0330"/>
    <d v="2020-12-12T00:00:00"/>
    <s v="PD0003"/>
    <n v="113"/>
    <n v="0.05"/>
    <n v="99942850"/>
    <s v="SO0330-PD0003"/>
    <s v="Stick Billiard"/>
    <s v="Billiard"/>
    <s v="Stick Billiard"/>
    <n v="113"/>
    <s v="Sales Sumatera -Kalimantan Region Team"/>
    <m/>
    <x v="1"/>
  </r>
  <r>
    <s v="SO0330"/>
    <d v="2020-12-12T00:00:00"/>
    <s v="PD0009"/>
    <n v="121"/>
    <n v="0.1"/>
    <n v="14048100"/>
    <s v="SO0330-PD0009"/>
    <s v="Tracking Pole"/>
    <s v="Hiking &amp; Camping"/>
    <s v="Tracking Pole"/>
    <n v="121"/>
    <s v="Sales Sumatera -Kalimantan Region Team"/>
    <m/>
    <x v="1"/>
  </r>
  <r>
    <s v="SO0330"/>
    <d v="2020-12-12T00:00:00"/>
    <s v="PD0004"/>
    <n v="80"/>
    <n v="0.08"/>
    <n v="16192000"/>
    <s v="SO0330-PD0004"/>
    <s v="Stick Billiard Bag"/>
    <s v="Billiard"/>
    <s v="Stick Billiard Bag"/>
    <n v="80"/>
    <s v="Sales Sumatera -Kalimantan Region Team"/>
    <m/>
    <x v="1"/>
  </r>
  <r>
    <s v="SO0330"/>
    <d v="2020-12-12T00:00:00"/>
    <s v="PD0013"/>
    <n v="123"/>
    <n v="0.05"/>
    <n v="55971150"/>
    <s v="SO0330-PD0013"/>
    <s v="1 Set Basketball"/>
    <s v="Basketball"/>
    <s v="1 Set Basketball"/>
    <n v="123"/>
    <s v="Sales Sumatera -Kalimantan Region Team"/>
    <m/>
    <x v="1"/>
  </r>
  <r>
    <s v="SO0330"/>
    <d v="2020-12-12T00:00:00"/>
    <s v="PD0007"/>
    <n v="61"/>
    <n v="0.05"/>
    <n v="185440000"/>
    <s v="SO0330-PD0007"/>
    <s v="Stick Golf Bag"/>
    <s v="Golf"/>
    <s v="Stick Golf Bag"/>
    <n v="61"/>
    <s v="Sales Sumatera -Kalimantan Region Team"/>
    <m/>
    <x v="1"/>
  </r>
  <r>
    <s v="SO0331"/>
    <d v="2020-12-14T00:00:00"/>
    <s v="PD0012"/>
    <n v="88"/>
    <n v="0.16"/>
    <n v="416834880"/>
    <s v="SO0331-PD0012"/>
    <s v="Road Bike"/>
    <s v="Bicycle"/>
    <s v="Road Bike"/>
    <n v="88"/>
    <s v="Sales Sumatera -Kalimantan Region Team"/>
    <m/>
    <x v="0"/>
  </r>
  <r>
    <s v="SO0331"/>
    <d v="2020-12-14T00:00:00"/>
    <s v="PD0011"/>
    <n v="83"/>
    <n v="0.22"/>
    <n v="152721660"/>
    <s v="SO0331-PD0011"/>
    <s v="Mountain Bike"/>
    <s v="Bicycle"/>
    <s v="Mountain Bike"/>
    <n v="83"/>
    <s v="Sales Sumatera -Kalimantan Region Team"/>
    <m/>
    <x v="0"/>
  </r>
  <r>
    <s v="SO0331"/>
    <d v="2020-12-14T00:00:00"/>
    <s v="PD0009"/>
    <n v="139"/>
    <n v="7.0000000000000007E-2"/>
    <n v="16675829.999999998"/>
    <s v="SO0331-PD0009"/>
    <s v="Tracking Pole"/>
    <s v="Hiking &amp; Camping"/>
    <s v="Tracking Pole"/>
    <n v="139"/>
    <s v="Sales Sumatera -Kalimantan Region Team"/>
    <m/>
    <x v="0"/>
  </r>
  <r>
    <s v="SO0331"/>
    <d v="2020-12-14T00:00:00"/>
    <s v="PD0008"/>
    <n v="91"/>
    <n v="0.17"/>
    <n v="11253970"/>
    <s v="SO0331-PD0008"/>
    <s v="Sunglasses"/>
    <s v="Outdoors Sport"/>
    <s v="Sunglasses"/>
    <n v="91"/>
    <s v="Sales Sumatera -Kalimantan Region Team"/>
    <m/>
    <x v="0"/>
  </r>
  <r>
    <s v="SO0332"/>
    <d v="2020-12-14T00:00:00"/>
    <s v="PD0020"/>
    <n v="25"/>
    <n v="0.15"/>
    <n v="6821250"/>
    <s v="SO0332-PD0020"/>
    <s v="Heavy bag"/>
    <s v="Gym &amp; Fitness"/>
    <s v="Heavy bag"/>
    <n v="25"/>
    <s v="Sales Region Sulawesi - Maluku Team"/>
    <m/>
    <x v="0"/>
  </r>
  <r>
    <s v="SO0332"/>
    <d v="2020-12-14T00:00:00"/>
    <s v="PD0016"/>
    <n v="100"/>
    <n v="0.23"/>
    <n v="20559000"/>
    <s v="SO0332-PD0016"/>
    <s v="Pull Up Bar"/>
    <s v="Gym &amp; Fitness"/>
    <s v="Pull Up Bar"/>
    <n v="100"/>
    <s v="Sales Region Sulawesi - Maluku Team"/>
    <m/>
    <x v="0"/>
  </r>
  <r>
    <s v="SO0332"/>
    <d v="2020-12-14T00:00:00"/>
    <s v="PD0019"/>
    <n v="53"/>
    <n v="0.25"/>
    <n v="101322750"/>
    <s v="SO0332-PD0019"/>
    <s v="Treadmill"/>
    <s v="Gym &amp; Fitness"/>
    <s v="Treadmill"/>
    <n v="53"/>
    <s v="Sales Region Sulawesi - Maluku Team"/>
    <m/>
    <x v="0"/>
  </r>
  <r>
    <s v="SO0332"/>
    <d v="2020-12-14T00:00:00"/>
    <s v="PD0003"/>
    <n v="127"/>
    <n v="0.2"/>
    <n v="94589600"/>
    <s v="SO0332-PD0003"/>
    <s v="Stick Billiard"/>
    <s v="Billiard"/>
    <s v="Stick Billiard"/>
    <n v="127"/>
    <s v="Sales Region Sulawesi - Maluku Team"/>
    <m/>
    <x v="0"/>
  </r>
  <r>
    <s v="SO0333"/>
    <d v="2020-12-14T00:00:00"/>
    <s v="PD0013"/>
    <n v="59"/>
    <n v="0.1"/>
    <n v="25434900"/>
    <s v="SO0333-PD0013"/>
    <s v="1 Set Basketball"/>
    <s v="Basketball"/>
    <s v="1 Set Basketball"/>
    <n v="59"/>
    <s v="Sales Region Bali - Nusa Tenggara Team"/>
    <m/>
    <x v="0"/>
  </r>
  <r>
    <s v="SO0333"/>
    <d v="2020-12-14T00:00:00"/>
    <s v="PD0003"/>
    <n v="73"/>
    <n v="0.25"/>
    <n v="50972250"/>
    <s v="SO0333-PD0003"/>
    <s v="Stick Billiard"/>
    <s v="Billiard"/>
    <s v="Stick Billiard"/>
    <n v="73"/>
    <s v="Sales Region Bali - Nusa Tenggara Team"/>
    <m/>
    <x v="0"/>
  </r>
  <r>
    <s v="SO0333"/>
    <d v="2020-12-14T00:00:00"/>
    <s v="PD0011"/>
    <n v="68"/>
    <n v="0.16"/>
    <n v="134746080"/>
    <s v="SO0333-PD0011"/>
    <s v="Mountain Bike"/>
    <s v="Bicycle"/>
    <s v="Mountain Bike"/>
    <n v="68"/>
    <s v="Sales Region Bali - Nusa Tenggara Team"/>
    <m/>
    <x v="0"/>
  </r>
  <r>
    <s v="SO0334"/>
    <d v="2020-12-14T00:00:00"/>
    <s v="PD0004"/>
    <n v="126"/>
    <n v="0.1"/>
    <n v="24948000"/>
    <s v="SO0334-PD0004"/>
    <s v="Stick Billiard Bag"/>
    <s v="Billiard"/>
    <s v="Stick Billiard Bag"/>
    <n v="126"/>
    <s v="Sales Region Sulawesi - Maluku Team"/>
    <m/>
    <x v="0"/>
  </r>
  <r>
    <s v="SO0334"/>
    <d v="2020-12-14T00:00:00"/>
    <s v="PD0001"/>
    <n v="31"/>
    <n v="0.25"/>
    <n v="5789250"/>
    <s v="SO0334-PD0001"/>
    <s v="1 Set Fishing Equipment"/>
    <s v="Fishing Equipment"/>
    <s v="1 Set Fishing Equipment"/>
    <n v="31"/>
    <s v="Sales Region Sulawesi - Maluku Team"/>
    <m/>
    <x v="0"/>
  </r>
  <r>
    <s v="SO0334"/>
    <d v="2020-12-14T00:00:00"/>
    <s v="PD0013"/>
    <n v="142"/>
    <n v="0.25"/>
    <n v="51013500"/>
    <s v="SO0334-PD0013"/>
    <s v="1 Set Basketball"/>
    <s v="Basketball"/>
    <s v="1 Set Basketball"/>
    <n v="142"/>
    <s v="Sales Region Sulawesi - Maluku Team"/>
    <m/>
    <x v="0"/>
  </r>
  <r>
    <s v="SO0334"/>
    <d v="2020-12-14T00:00:00"/>
    <s v="PD0002"/>
    <n v="117"/>
    <n v="0.18"/>
    <n v="1918800.0000000002"/>
    <s v="SO0334-PD0002"/>
    <s v="Fishing soft lure"/>
    <s v="Fishing Equipment"/>
    <s v="Fishing soft lure"/>
    <n v="117"/>
    <s v="Sales Region Sulawesi - Maluku Team"/>
    <m/>
    <x v="0"/>
  </r>
  <r>
    <s v="SO0335"/>
    <d v="2020-12-14T00:00:00"/>
    <s v="PD0011"/>
    <n v="121"/>
    <n v="0.15"/>
    <n v="242623150"/>
    <s v="SO0335-PD0011"/>
    <s v="Mountain Bike"/>
    <s v="Bicycle"/>
    <s v="Mountain Bike"/>
    <n v="121"/>
    <s v="Sales Region Sulawesi - Maluku Team"/>
    <m/>
    <x v="0"/>
  </r>
  <r>
    <s v="SO0335"/>
    <d v="2020-12-14T00:00:00"/>
    <s v="PD0019"/>
    <n v="85"/>
    <n v="0.06"/>
    <n v="203665100"/>
    <s v="SO0335-PD0019"/>
    <s v="Treadmill"/>
    <s v="Gym &amp; Fitness"/>
    <s v="Treadmill"/>
    <n v="85"/>
    <s v="Sales Region Sulawesi - Maluku Team"/>
    <m/>
    <x v="0"/>
  </r>
  <r>
    <s v="SO0335"/>
    <d v="2020-12-14T00:00:00"/>
    <s v="PD0020"/>
    <n v="115"/>
    <n v="0.1"/>
    <n v="33223500"/>
    <s v="SO0335-PD0020"/>
    <s v="Heavy bag"/>
    <s v="Gym &amp; Fitness"/>
    <s v="Heavy bag"/>
    <n v="115"/>
    <s v="Sales Region Sulawesi - Maluku Team"/>
    <m/>
    <x v="0"/>
  </r>
  <r>
    <s v="SO0336"/>
    <d v="2020-12-14T00:00:00"/>
    <s v="PD0009"/>
    <n v="133"/>
    <n v="0.13"/>
    <n v="14926590"/>
    <s v="SO0336-PD0009"/>
    <s v="Tracking Pole"/>
    <s v="Hiking &amp; Camping"/>
    <s v="Tracking Pole"/>
    <n v="133"/>
    <s v="Sales Sumatera -Kalimantan Region Team"/>
    <m/>
    <x v="0"/>
  </r>
  <r>
    <s v="SO0336"/>
    <d v="2020-12-14T00:00:00"/>
    <s v="PD0007"/>
    <n v="74"/>
    <n v="7.0000000000000007E-2"/>
    <n v="220224000"/>
    <s v="SO0336-PD0007"/>
    <s v="Stick Golf Bag"/>
    <s v="Golf"/>
    <s v="Stick Golf Bag"/>
    <n v="74"/>
    <s v="Sales Sumatera -Kalimantan Region Team"/>
    <m/>
    <x v="0"/>
  </r>
  <r>
    <s v="SO0336"/>
    <d v="2020-12-14T00:00:00"/>
    <s v="PD0014"/>
    <n v="55"/>
    <n v="0.18"/>
    <n v="12041700"/>
    <s v="SO0336-PD0014"/>
    <s v="1 Set Futsalball"/>
    <s v="Futsal"/>
    <s v="1 Set Futsalball"/>
    <n v="55"/>
    <s v="Sales Sumatera -Kalimantan Region Team"/>
    <m/>
    <x v="0"/>
  </r>
  <r>
    <s v="SO0336"/>
    <d v="2020-12-14T00:00:00"/>
    <s v="PD0005"/>
    <n v="44"/>
    <n v="0.17"/>
    <n v="80161400"/>
    <s v="SO0336-PD0005"/>
    <s v="Stick Golf Wedge"/>
    <s v="Golf"/>
    <s v="Stick Golf Wedge"/>
    <n v="44"/>
    <s v="Sales Sumatera -Kalimantan Region Team"/>
    <m/>
    <x v="0"/>
  </r>
  <r>
    <s v="SO0336"/>
    <d v="2020-12-14T00:00:00"/>
    <s v="PD0004"/>
    <n v="58"/>
    <n v="0.14000000000000001"/>
    <n v="10973600"/>
    <s v="SO0336-PD0004"/>
    <s v="Stick Billiard Bag"/>
    <s v="Billiard"/>
    <s v="Stick Billiard Bag"/>
    <n v="58"/>
    <s v="Sales Sumatera -Kalimantan Region Team"/>
    <m/>
    <x v="0"/>
  </r>
  <r>
    <s v="SO0336"/>
    <d v="2020-12-14T00:00:00"/>
    <s v="PD0019"/>
    <n v="102"/>
    <n v="0.17"/>
    <n v="215798340"/>
    <s v="SO0336-PD0019"/>
    <s v="Treadmill"/>
    <s v="Gym &amp; Fitness"/>
    <s v="Treadmill"/>
    <n v="102"/>
    <s v="Sales Sumatera -Kalimantan Region Team"/>
    <m/>
    <x v="0"/>
  </r>
  <r>
    <s v="SO0337"/>
    <d v="2020-12-16T00:00:00"/>
    <s v="PD0009"/>
    <n v="69"/>
    <n v="0.12"/>
    <n v="7832880"/>
    <s v="SO0337-PD0009"/>
    <s v="Tracking Pole"/>
    <s v="Hiking &amp; Camping"/>
    <s v="Tracking Pole"/>
    <n v="69"/>
    <s v="Sales Region Sulawesi - Maluku Team"/>
    <m/>
    <x v="0"/>
  </r>
  <r>
    <s v="SO0337"/>
    <d v="2020-12-16T00:00:00"/>
    <s v="PD0010"/>
    <n v="104"/>
    <n v="0.25"/>
    <n v="25350000"/>
    <s v="SO0337-PD0010"/>
    <s v="Hiking Shoes"/>
    <s v="Hiking &amp; Camping"/>
    <s v="Hiking Shoes"/>
    <n v="104"/>
    <s v="Sales Region Sulawesi - Maluku Team"/>
    <m/>
    <x v="0"/>
  </r>
  <r>
    <s v="SO0337"/>
    <d v="2020-12-16T00:00:00"/>
    <s v="PD0012"/>
    <n v="80"/>
    <n v="0.05"/>
    <n v="428564000"/>
    <s v="SO0337-PD0012"/>
    <s v="Road Bike"/>
    <s v="Bicycle"/>
    <s v="Road Bike"/>
    <n v="80"/>
    <s v="Sales Region Sulawesi - Maluku Team"/>
    <m/>
    <x v="0"/>
  </r>
  <r>
    <s v="SO0337"/>
    <d v="2020-12-16T00:00:00"/>
    <s v="PD0002"/>
    <n v="105"/>
    <n v="0.25"/>
    <n v="1575000"/>
    <s v="SO0337-PD0002"/>
    <s v="Fishing soft lure"/>
    <s v="Fishing Equipment"/>
    <s v="Fishing soft lure"/>
    <n v="105"/>
    <s v="Sales Region Sulawesi - Maluku Team"/>
    <m/>
    <x v="0"/>
  </r>
  <r>
    <s v="SO0338"/>
    <d v="2020-12-16T00:00:00"/>
    <s v="PD0018"/>
    <n v="84"/>
    <n v="0.16"/>
    <n v="37537920"/>
    <s v="SO0338-PD0018"/>
    <s v="Dumbell Set"/>
    <s v="Gym &amp; Fitness"/>
    <s v="Dumbell Set"/>
    <n v="84"/>
    <s v="Sales Sumatera -Kalimantan Region Team"/>
    <m/>
    <x v="0"/>
  </r>
  <r>
    <s v="SO0338"/>
    <d v="2020-12-16T00:00:00"/>
    <s v="PD0019"/>
    <n v="94"/>
    <n v="0.08"/>
    <n v="220437520"/>
    <s v="SO0338-PD0019"/>
    <s v="Treadmill"/>
    <s v="Gym &amp; Fitness"/>
    <s v="Treadmill"/>
    <n v="94"/>
    <s v="Sales Sumatera -Kalimantan Region Team"/>
    <m/>
    <x v="0"/>
  </r>
  <r>
    <s v="SO0338"/>
    <d v="2020-12-16T00:00:00"/>
    <s v="PD0007"/>
    <n v="76"/>
    <n v="0.24"/>
    <n v="184832000"/>
    <s v="SO0338-PD0007"/>
    <s v="Stick Golf Bag"/>
    <s v="Golf"/>
    <s v="Stick Golf Bag"/>
    <n v="76"/>
    <s v="Sales Sumatera -Kalimantan Region Team"/>
    <m/>
    <x v="0"/>
  </r>
  <r>
    <s v="SO0339"/>
    <d v="2020-12-16T00:00:00"/>
    <s v="PD0015"/>
    <n v="123"/>
    <n v="0.18"/>
    <n v="13706874.000000002"/>
    <s v="SO0339-PD0015"/>
    <s v="Abs Roller"/>
    <s v="Gym &amp; Fitness"/>
    <s v="Abs Roller"/>
    <n v="123"/>
    <s v="Sales Sumatera -Kalimantan Region Team"/>
    <m/>
    <x v="0"/>
  </r>
  <r>
    <s v="SO0339"/>
    <d v="2020-12-16T00:00:00"/>
    <s v="PD0009"/>
    <n v="58"/>
    <n v="0.23"/>
    <n v="5761140"/>
    <s v="SO0339-PD0009"/>
    <s v="Tracking Pole"/>
    <s v="Hiking &amp; Camping"/>
    <s v="Tracking Pole"/>
    <n v="58"/>
    <s v="Sales Sumatera -Kalimantan Region Team"/>
    <m/>
    <x v="0"/>
  </r>
  <r>
    <s v="SO0339"/>
    <d v="2020-12-16T00:00:00"/>
    <s v="PD0018"/>
    <n v="45"/>
    <n v="0.17"/>
    <n v="19870200"/>
    <s v="SO0339-PD0018"/>
    <s v="Dumbell Set"/>
    <s v="Gym &amp; Fitness"/>
    <s v="Dumbell Set"/>
    <n v="45"/>
    <s v="Sales Sumatera -Kalimantan Region Team"/>
    <m/>
    <x v="0"/>
  </r>
  <r>
    <s v="SO0339"/>
    <d v="2020-12-16T00:00:00"/>
    <s v="PD0010"/>
    <n v="137"/>
    <n v="0.14000000000000001"/>
    <n v="38291500"/>
    <s v="SO0339-PD0010"/>
    <s v="Hiking Shoes"/>
    <s v="Hiking &amp; Camping"/>
    <s v="Hiking Shoes"/>
    <n v="137"/>
    <s v="Sales Sumatera -Kalimantan Region Team"/>
    <m/>
    <x v="0"/>
  </r>
  <r>
    <s v="SO0340"/>
    <d v="2020-12-17T00:00:00"/>
    <s v="PD0018"/>
    <n v="150"/>
    <n v="0.05"/>
    <n v="75810000"/>
    <s v="SO0340-PD0018"/>
    <s v="Dumbell Set"/>
    <s v="Gym &amp; Fitness"/>
    <s v="Dumbell Set"/>
    <n v="150"/>
    <s v="Sales Sumatera -Kalimantan Region Team"/>
    <m/>
    <x v="0"/>
  </r>
  <r>
    <s v="SO0341"/>
    <d v="2020-12-17T00:00:00"/>
    <s v="PD0010"/>
    <n v="136"/>
    <n v="0.05"/>
    <n v="41990000"/>
    <s v="SO0341-PD0010"/>
    <s v="Hiking Shoes"/>
    <s v="Hiking &amp; Camping"/>
    <s v="Hiking Shoes"/>
    <n v="136"/>
    <s v="Sales Region Sulawesi - Maluku Team"/>
    <m/>
    <x v="0"/>
  </r>
  <r>
    <s v="SO0341"/>
    <d v="2020-12-17T00:00:00"/>
    <s v="PD0006"/>
    <n v="53"/>
    <n v="0.11"/>
    <n v="9858530"/>
    <s v="SO0341-PD0006"/>
    <s v="1 set Golf Ball"/>
    <s v="Golf"/>
    <s v="1 set Golf Ball"/>
    <n v="53"/>
    <s v="Sales Region Sulawesi - Maluku Team"/>
    <m/>
    <x v="0"/>
  </r>
  <r>
    <s v="SO0342"/>
    <d v="2020-12-18T00:00:00"/>
    <s v="PD0005"/>
    <n v="125"/>
    <n v="0.08"/>
    <n v="252425000"/>
    <s v="SO0342-PD0005"/>
    <s v="Stick Golf Wedge"/>
    <s v="Golf"/>
    <s v="Stick Golf Wedge"/>
    <n v="125"/>
    <s v="Online Sales Team"/>
    <m/>
    <x v="0"/>
  </r>
  <r>
    <s v="SO0342"/>
    <d v="2020-12-18T00:00:00"/>
    <s v="PD0019"/>
    <n v="40"/>
    <n v="0.24"/>
    <n v="77489600"/>
    <s v="SO0342-PD0019"/>
    <s v="Treadmill"/>
    <s v="Gym &amp; Fitness"/>
    <s v="Treadmill"/>
    <n v="40"/>
    <s v="Online Sales Team"/>
    <m/>
    <x v="0"/>
  </r>
  <r>
    <s v="SO0342"/>
    <d v="2020-12-18T00:00:00"/>
    <s v="PD0015"/>
    <n v="75"/>
    <n v="0.19"/>
    <n v="8255925.0000000009"/>
    <s v="SO0342-PD0015"/>
    <s v="Abs Roller"/>
    <s v="Gym &amp; Fitness"/>
    <s v="Abs Roller"/>
    <n v="75"/>
    <s v="Online Sales Team"/>
    <m/>
    <x v="0"/>
  </r>
  <r>
    <s v="SO0343"/>
    <d v="2020-12-18T00:00:00"/>
    <s v="PD0014"/>
    <n v="81"/>
    <n v="0.12"/>
    <n v="19031760"/>
    <s v="SO0343-PD0014"/>
    <s v="1 Set Futsalball"/>
    <s v="Futsal"/>
    <s v="1 Set Futsalball"/>
    <n v="81"/>
    <s v="Sales Sumatera -Kalimantan Region Team"/>
    <m/>
    <x v="0"/>
  </r>
  <r>
    <s v="SO0344"/>
    <d v="2020-12-21T00:00:00"/>
    <s v="PD0003"/>
    <n v="55"/>
    <n v="0.16"/>
    <n v="43012200"/>
    <s v="SO0344-PD0003"/>
    <s v="Stick Billiard"/>
    <s v="Billiard"/>
    <s v="Stick Billiard"/>
    <n v="55"/>
    <s v="Online Sales Team"/>
    <m/>
    <x v="0"/>
  </r>
  <r>
    <s v="SO0344"/>
    <d v="2020-12-21T00:00:00"/>
    <s v="PD0013"/>
    <n v="134"/>
    <n v="0.12"/>
    <n v="56483680"/>
    <s v="SO0344-PD0013"/>
    <s v="1 Set Basketball"/>
    <s v="Basketball"/>
    <s v="1 Set Basketball"/>
    <n v="134"/>
    <s v="Online Sales Team"/>
    <m/>
    <x v="0"/>
  </r>
  <r>
    <s v="SO0344"/>
    <d v="2020-12-21T00:00:00"/>
    <s v="PD0020"/>
    <n v="106"/>
    <n v="0.09"/>
    <n v="30963660"/>
    <s v="SO0344-PD0020"/>
    <s v="Heavy bag"/>
    <s v="Gym &amp; Fitness"/>
    <s v="Heavy bag"/>
    <n v="106"/>
    <s v="Online Sales Team"/>
    <m/>
    <x v="0"/>
  </r>
  <r>
    <s v="SO0345"/>
    <d v="2020-12-23T00:00:00"/>
    <s v="PD0007"/>
    <n v="45"/>
    <n v="0.24"/>
    <n v="109440000"/>
    <s v="SO0345-PD0007"/>
    <s v="Stick Golf Bag"/>
    <s v="Golf"/>
    <s v="Stick Golf Bag"/>
    <n v="45"/>
    <s v="Online Sales Team"/>
    <m/>
    <x v="0"/>
  </r>
  <r>
    <s v="SO0345"/>
    <d v="2020-12-23T00:00:00"/>
    <s v="PD0016"/>
    <n v="86"/>
    <n v="0.23"/>
    <n v="17680740"/>
    <s v="SO0345-PD0016"/>
    <s v="Pull Up Bar"/>
    <s v="Gym &amp; Fitness"/>
    <s v="Pull Up Bar"/>
    <n v="86"/>
    <s v="Online Sales Team"/>
    <m/>
    <x v="0"/>
  </r>
  <r>
    <s v="SO0345"/>
    <d v="2020-12-23T00:00:00"/>
    <s v="PD0003"/>
    <n v="68"/>
    <n v="0.24"/>
    <n v="48114080"/>
    <s v="SO0345-PD0003"/>
    <s v="Stick Billiard"/>
    <s v="Billiard"/>
    <s v="Stick Billiard"/>
    <n v="68"/>
    <s v="Online Sales Team"/>
    <m/>
    <x v="0"/>
  </r>
  <r>
    <s v="SO0345"/>
    <d v="2020-12-23T00:00:00"/>
    <s v="PD0015"/>
    <n v="109"/>
    <n v="0.25"/>
    <n v="11109825"/>
    <s v="SO0345-PD0015"/>
    <s v="Abs Roller"/>
    <s v="Gym &amp; Fitness"/>
    <s v="Abs Roller"/>
    <n v="109"/>
    <s v="Online Sales Team"/>
    <m/>
    <x v="0"/>
  </r>
  <r>
    <s v="SO0345"/>
    <d v="2020-12-23T00:00:00"/>
    <s v="PD0017"/>
    <n v="78"/>
    <n v="0.2"/>
    <n v="165360000"/>
    <s v="SO0345-PD0017"/>
    <s v="Bench Press"/>
    <s v="Gym &amp; Fitness"/>
    <s v="Bench Press"/>
    <n v="78"/>
    <s v="Online Sales Team"/>
    <m/>
    <x v="0"/>
  </r>
  <r>
    <s v="SO0346"/>
    <d v="2020-12-24T00:00:00"/>
    <s v="PD0016"/>
    <n v="39"/>
    <n v="0.13"/>
    <n v="9059310"/>
    <s v="SO0346-PD0016"/>
    <s v="Pull Up Bar"/>
    <s v="Gym &amp; Fitness"/>
    <s v="Pull Up Bar"/>
    <n v="39"/>
    <s v="Sales Region Sulawesi - Maluku Team"/>
    <m/>
    <x v="0"/>
  </r>
  <r>
    <s v="SO0346"/>
    <d v="2020-12-24T00:00:00"/>
    <s v="PD0015"/>
    <n v="91"/>
    <n v="0.14000000000000001"/>
    <n v="10635534"/>
    <s v="SO0346-PD0015"/>
    <s v="Abs Roller"/>
    <s v="Gym &amp; Fitness"/>
    <s v="Abs Roller"/>
    <n v="91"/>
    <s v="Sales Region Sulawesi - Maluku Team"/>
    <m/>
    <x v="0"/>
  </r>
  <r>
    <s v="SO0346"/>
    <d v="2020-12-24T00:00:00"/>
    <s v="PD0020"/>
    <n v="102"/>
    <n v="0.13"/>
    <n v="28485540"/>
    <s v="SO0346-PD0020"/>
    <s v="Heavy bag"/>
    <s v="Gym &amp; Fitness"/>
    <s v="Heavy bag"/>
    <n v="102"/>
    <s v="Sales Region Sulawesi - Maluku Team"/>
    <m/>
    <x v="0"/>
  </r>
  <r>
    <s v="SO0346"/>
    <d v="2020-12-24T00:00:00"/>
    <s v="PD0014"/>
    <n v="121"/>
    <n v="7.0000000000000007E-2"/>
    <n v="30045509.999999996"/>
    <s v="SO0346-PD0014"/>
    <s v="1 Set Futsalball"/>
    <s v="Futsal"/>
    <s v="1 Set Futsalball"/>
    <n v="121"/>
    <s v="Sales Region Sulawesi - Maluku Team"/>
    <m/>
    <x v="0"/>
  </r>
  <r>
    <s v="SO0347"/>
    <d v="2020-12-24T00:00:00"/>
    <s v="PD0016"/>
    <n v="32"/>
    <n v="0.12"/>
    <n v="7518720"/>
    <s v="SO0347-PD0016"/>
    <s v="Pull Up Bar"/>
    <s v="Gym &amp; Fitness"/>
    <s v="Pull Up Bar"/>
    <n v="32"/>
    <s v="Online Sales Team"/>
    <m/>
    <x v="0"/>
  </r>
  <r>
    <s v="SO0348"/>
    <d v="2020-12-25T00:00:00"/>
    <s v="PD0008"/>
    <n v="65"/>
    <n v="0.12"/>
    <n v="8522800"/>
    <s v="SO0348-PD0008"/>
    <s v="Sunglasses"/>
    <s v="Outdoors Sport"/>
    <s v="Sunglasses"/>
    <n v="65"/>
    <s v="Sales Sumatera -Kalimantan Region Team"/>
    <m/>
    <x v="0"/>
  </r>
  <r>
    <s v="SO0348"/>
    <d v="2020-12-25T00:00:00"/>
    <s v="PD0009"/>
    <n v="66"/>
    <n v="0.05"/>
    <n v="8088300"/>
    <s v="SO0348-PD0009"/>
    <s v="Tracking Pole"/>
    <s v="Hiking &amp; Camping"/>
    <s v="Tracking Pole"/>
    <n v="66"/>
    <s v="Sales Sumatera -Kalimantan Region Team"/>
    <m/>
    <x v="0"/>
  </r>
  <r>
    <s v="SO0348"/>
    <d v="2020-12-25T00:00:00"/>
    <s v="PD0010"/>
    <n v="80"/>
    <n v="0.08"/>
    <n v="23920000"/>
    <s v="SO0348-PD0010"/>
    <s v="Hiking Shoes"/>
    <s v="Hiking &amp; Camping"/>
    <s v="Hiking Shoes"/>
    <n v="80"/>
    <s v="Sales Sumatera -Kalimantan Region Team"/>
    <m/>
    <x v="0"/>
  </r>
  <r>
    <s v="SO0348"/>
    <d v="2020-12-25T00:00:00"/>
    <s v="PD0018"/>
    <n v="64"/>
    <n v="0.2"/>
    <n v="27238400"/>
    <s v="SO0348-PD0018"/>
    <s v="Dumbell Set"/>
    <s v="Gym &amp; Fitness"/>
    <s v="Dumbell Set"/>
    <n v="64"/>
    <s v="Sales Sumatera -Kalimantan Region Team"/>
    <m/>
    <x v="0"/>
  </r>
  <r>
    <s v="SO0348"/>
    <d v="2020-12-25T00:00:00"/>
    <s v="PD0002"/>
    <n v="140"/>
    <n v="0.05"/>
    <n v="2660000"/>
    <s v="SO0348-PD0002"/>
    <s v="Fishing soft lure"/>
    <s v="Fishing Equipment"/>
    <s v="Fishing soft lure"/>
    <n v="140"/>
    <s v="Sales Sumatera -Kalimantan Region Team"/>
    <m/>
    <x v="0"/>
  </r>
  <r>
    <s v="SO0349"/>
    <d v="2020-12-25T00:00:00"/>
    <s v="PD0008"/>
    <n v="115"/>
    <n v="0.1"/>
    <n v="15421500"/>
    <s v="SO0349-PD0008"/>
    <s v="Sunglasses"/>
    <s v="Outdoors Sport"/>
    <s v="Sunglasses"/>
    <n v="115"/>
    <s v="Sales Region Sulawesi - Maluku Team"/>
    <m/>
    <x v="0"/>
  </r>
  <r>
    <s v="SO0349"/>
    <d v="2020-12-25T00:00:00"/>
    <s v="PD0019"/>
    <n v="39"/>
    <n v="0.21"/>
    <n v="78534690"/>
    <s v="SO0349-PD0019"/>
    <s v="Treadmill"/>
    <s v="Gym &amp; Fitness"/>
    <s v="Treadmill"/>
    <n v="39"/>
    <s v="Sales Region Sulawesi - Maluku Team"/>
    <m/>
    <x v="0"/>
  </r>
  <r>
    <s v="SO0350"/>
    <d v="2020-12-25T00:00:00"/>
    <s v="PD0003"/>
    <n v="133"/>
    <n v="0.14000000000000001"/>
    <n v="106487780"/>
    <s v="SO0350-PD0003"/>
    <s v="Stick Billiard"/>
    <s v="Billiard"/>
    <s v="Stick Billiard"/>
    <n v="133"/>
    <s v="Online Sales Team"/>
    <m/>
    <x v="0"/>
  </r>
  <r>
    <s v="SO0350"/>
    <d v="2020-12-25T00:00:00"/>
    <s v="PD0018"/>
    <n v="133"/>
    <n v="0.14000000000000001"/>
    <n v="60850160"/>
    <s v="SO0350-PD0018"/>
    <s v="Dumbell Set"/>
    <s v="Gym &amp; Fitness"/>
    <s v="Dumbell Set"/>
    <n v="133"/>
    <s v="Online Sales Team"/>
    <m/>
    <x v="0"/>
  </r>
  <r>
    <s v="SO0350"/>
    <d v="2020-12-25T00:00:00"/>
    <s v="PD0012"/>
    <n v="65"/>
    <n v="0.17"/>
    <n v="304224050"/>
    <s v="SO0350-PD0012"/>
    <s v="Road Bike"/>
    <s v="Bicycle"/>
    <s v="Road Bike"/>
    <n v="65"/>
    <s v="Online Sales Team"/>
    <m/>
    <x v="0"/>
  </r>
  <r>
    <s v="SO0351"/>
    <d v="2020-12-29T00:00:00"/>
    <s v="PD0013"/>
    <n v="38"/>
    <n v="0.12"/>
    <n v="16017760"/>
    <s v="SO0351-PD0013"/>
    <s v="1 Set Basketball"/>
    <s v="Basketball"/>
    <s v="1 Set Basketball"/>
    <n v="38"/>
    <s v="Sales Region Sulawesi - Maluku Team"/>
    <m/>
    <x v="0"/>
  </r>
  <r>
    <s v="SO0352"/>
    <d v="2020-12-29T00:00:00"/>
    <s v="PD0006"/>
    <n v="124"/>
    <n v="0.19"/>
    <n v="20991960"/>
    <s v="SO0352-PD0006"/>
    <s v="1 set Golf Ball"/>
    <s v="Golf"/>
    <s v="1 set Golf Ball"/>
    <n v="124"/>
    <s v="Sales Region Sulawesi - Maluku Team"/>
    <m/>
    <x v="0"/>
  </r>
  <r>
    <s v="SO0352"/>
    <d v="2020-12-29T00:00:00"/>
    <s v="PD0009"/>
    <n v="65"/>
    <n v="0.14000000000000001"/>
    <n v="7211100"/>
    <s v="SO0352-PD0009"/>
    <s v="Tracking Pole"/>
    <s v="Hiking &amp; Camping"/>
    <s v="Tracking Pole"/>
    <n v="65"/>
    <s v="Sales Region Sulawesi - Maluku Team"/>
    <m/>
    <x v="0"/>
  </r>
  <r>
    <s v="SO0352"/>
    <d v="2020-12-29T00:00:00"/>
    <s v="PD0002"/>
    <n v="48"/>
    <n v="0.19"/>
    <n v="777600"/>
    <s v="SO0352-PD0002"/>
    <s v="Fishing soft lure"/>
    <s v="Fishing Equipment"/>
    <s v="Fishing soft lure"/>
    <n v="48"/>
    <s v="Sales Region Sulawesi - Maluku Team"/>
    <m/>
    <x v="0"/>
  </r>
  <r>
    <s v="SO0353"/>
    <d v="2020-12-29T00:00:00"/>
    <s v="PD0016"/>
    <n v="110"/>
    <n v="0.22"/>
    <n v="22908600"/>
    <s v="SO0353-PD0016"/>
    <s v="Pull Up Bar"/>
    <s v="Gym &amp; Fitness"/>
    <s v="Pull Up Bar"/>
    <n v="110"/>
    <s v="Online Sales Team"/>
    <m/>
    <x v="0"/>
  </r>
  <r>
    <s v="SO0354"/>
    <d v="2020-12-30T00:00:00"/>
    <s v="PD0015"/>
    <n v="148"/>
    <n v="0.08"/>
    <n v="18504144"/>
    <s v="SO0354-PD0015"/>
    <s v="Abs Roller"/>
    <s v="Gym &amp; Fitness"/>
    <s v="Abs Roller"/>
    <n v="148"/>
    <s v="Sales Sumatera -Kalimantan Region Team"/>
    <m/>
    <x v="0"/>
  </r>
  <r>
    <s v="SO0354"/>
    <d v="2020-12-30T00:00:00"/>
    <s v="PD0004"/>
    <n v="134"/>
    <n v="0.25"/>
    <n v="22110000"/>
    <s v="SO0354-PD0004"/>
    <s v="Stick Billiard Bag"/>
    <s v="Billiard"/>
    <s v="Stick Billiard Bag"/>
    <n v="134"/>
    <s v="Sales Sumatera -Kalimantan Region Team"/>
    <m/>
    <x v="0"/>
  </r>
  <r>
    <s v="SO0354"/>
    <d v="2020-12-30T00:00:00"/>
    <s v="PD0003"/>
    <n v="94"/>
    <n v="0.13"/>
    <n v="76137180"/>
    <s v="SO0354-PD0003"/>
    <s v="Stick Billiard"/>
    <s v="Billiard"/>
    <s v="Stick Billiard"/>
    <n v="94"/>
    <s v="Sales Sumatera -Kalimantan Region Team"/>
    <m/>
    <x v="0"/>
  </r>
  <r>
    <s v="SO0354"/>
    <d v="2020-12-30T00:00:00"/>
    <s v="PD0009"/>
    <n v="38"/>
    <n v="0.22"/>
    <n v="3823560"/>
    <s v="SO0354-PD0009"/>
    <s v="Tracking Pole"/>
    <s v="Hiking &amp; Camping"/>
    <s v="Tracking Pole"/>
    <n v="38"/>
    <s v="Sales Sumatera -Kalimantan Region Team"/>
    <m/>
    <x v="0"/>
  </r>
  <r>
    <s v="SO0354"/>
    <d v="2020-12-30T00:00:00"/>
    <s v="PD0002"/>
    <n v="150"/>
    <n v="0.08"/>
    <n v="2760000"/>
    <s v="SO0354-PD0002"/>
    <s v="Fishing soft lure"/>
    <s v="Fishing Equipment"/>
    <s v="Fishing soft lure"/>
    <n v="150"/>
    <s v="Sales Sumatera -Kalimantan Region Team"/>
    <m/>
    <x v="0"/>
  </r>
  <r>
    <s v="SO0355"/>
    <d v="2020-12-31T00:00:00"/>
    <s v="PD0019"/>
    <n v="30"/>
    <n v="0.13"/>
    <n v="66528900"/>
    <s v="SO0355-PD0019"/>
    <s v="Treadmill"/>
    <s v="Gym &amp; Fitness"/>
    <s v="Treadmill"/>
    <n v="30"/>
    <s v="Sales Region Sulawesi - Maluku Team"/>
    <m/>
    <x v="0"/>
  </r>
  <r>
    <s v="SO0355"/>
    <d v="2020-12-31T00:00:00"/>
    <s v="PD0004"/>
    <n v="76"/>
    <n v="0.06"/>
    <n v="15716800"/>
    <s v="SO0355-PD0004"/>
    <s v="Stick Billiard Bag"/>
    <s v="Billiard"/>
    <s v="Stick Billiard Bag"/>
    <n v="76"/>
    <s v="Sales Region Sulawesi - Maluku Team"/>
    <m/>
    <x v="0"/>
  </r>
  <r>
    <s v="SO0355"/>
    <d v="2020-12-31T00:00:00"/>
    <s v="PD0017"/>
    <n v="98"/>
    <n v="0.14000000000000001"/>
    <n v="223342000"/>
    <s v="SO0355-PD0017"/>
    <s v="Bench Press"/>
    <s v="Gym &amp; Fitness"/>
    <s v="Bench Press"/>
    <n v="98"/>
    <s v="Sales Region Sulawesi - Maluku Team"/>
    <m/>
    <x v="0"/>
  </r>
  <r>
    <s v="SO0356"/>
    <d v="2021-01-01T00:00:00"/>
    <s v="PD0014"/>
    <n v="60"/>
    <n v="0.23"/>
    <n v="12335400"/>
    <s v="SO0356-PD0014"/>
    <s v="1 Set Futsalball"/>
    <s v="Futsal"/>
    <s v="1 Set Futsalball"/>
    <n v="60"/>
    <s v="Sales Region Sulawesi - Maluku Team"/>
    <m/>
    <x v="0"/>
  </r>
  <r>
    <s v="SO0356"/>
    <d v="2021-01-01T00:00:00"/>
    <s v="PD0004"/>
    <n v="33"/>
    <n v="0.22"/>
    <n v="5662800"/>
    <s v="SO0356-PD0004"/>
    <s v="Stick Billiard Bag"/>
    <s v="Billiard"/>
    <s v="Stick Billiard Bag"/>
    <n v="33"/>
    <s v="Sales Region Sulawesi - Maluku Team"/>
    <m/>
    <x v="0"/>
  </r>
  <r>
    <s v="SO0357"/>
    <d v="2021-01-01T00:00:00"/>
    <s v="PD0007"/>
    <n v="78"/>
    <n v="0.23"/>
    <n v="192192000"/>
    <s v="SO0357-PD0007"/>
    <s v="Stick Golf Bag"/>
    <s v="Golf"/>
    <s v="Stick Golf Bag"/>
    <n v="78"/>
    <s v="Sales Java Region Team"/>
    <m/>
    <x v="0"/>
  </r>
  <r>
    <s v="SO0357"/>
    <d v="2021-01-01T00:00:00"/>
    <s v="PD0005"/>
    <n v="146"/>
    <n v="0.23"/>
    <n v="246761900"/>
    <s v="SO0357-PD0005"/>
    <s v="Stick Golf Wedge"/>
    <s v="Golf"/>
    <s v="Stick Golf Wedge"/>
    <n v="146"/>
    <s v="Sales Java Region Team"/>
    <m/>
    <x v="0"/>
  </r>
  <r>
    <s v="SO0358"/>
    <d v="2021-01-02T00:00:00"/>
    <s v="PD0010"/>
    <n v="109"/>
    <n v="0.19"/>
    <n v="28694250.000000004"/>
    <s v="SO0358-PD0010"/>
    <s v="Hiking Shoes"/>
    <s v="Hiking &amp; Camping"/>
    <s v="Hiking Shoes"/>
    <n v="109"/>
    <s v="Sales Java Region Team"/>
    <m/>
    <x v="0"/>
  </r>
  <r>
    <s v="SO0359"/>
    <d v="2021-01-03T00:00:00"/>
    <s v="PD0002"/>
    <n v="141"/>
    <n v="0.23"/>
    <n v="2171400"/>
    <s v="SO0359-PD0002"/>
    <s v="Fishing soft lure"/>
    <s v="Fishing Equipment"/>
    <s v="Fishing soft lure"/>
    <n v="141"/>
    <s v="Sales Java Region Team"/>
    <m/>
    <x v="0"/>
  </r>
  <r>
    <s v="SO0360"/>
    <d v="2021-01-04T00:00:00"/>
    <s v="PD0008"/>
    <n v="135"/>
    <n v="0.12"/>
    <n v="17701200"/>
    <s v="SO0360-PD0008"/>
    <s v="Sunglasses"/>
    <s v="Outdoors Sport"/>
    <s v="Sunglasses"/>
    <n v="135"/>
    <s v="Online Sales Team"/>
    <m/>
    <x v="0"/>
  </r>
  <r>
    <s v="SO0360"/>
    <d v="2021-01-04T00:00:00"/>
    <s v="PD0015"/>
    <n v="27"/>
    <n v="0.25"/>
    <n v="2751975"/>
    <s v="SO0360-PD0015"/>
    <s v="Abs Roller"/>
    <s v="Gym &amp; Fitness"/>
    <s v="Abs Roller"/>
    <n v="27"/>
    <s v="Online Sales Team"/>
    <m/>
    <x v="0"/>
  </r>
  <r>
    <s v="SO0361"/>
    <d v="2021-01-06T00:00:00"/>
    <s v="PD0001"/>
    <n v="49"/>
    <n v="0.19"/>
    <n v="9882810"/>
    <s v="SO0361-PD0001"/>
    <s v="1 Set Fishing Equipment"/>
    <s v="Fishing Equipment"/>
    <s v="1 Set Fishing Equipment"/>
    <n v="49"/>
    <s v="Sales Region Bali - Nusa Tenggara Team"/>
    <m/>
    <x v="1"/>
  </r>
  <r>
    <s v="SO0361"/>
    <d v="2021-01-06T00:00:00"/>
    <s v="PD0008"/>
    <n v="119"/>
    <n v="7.0000000000000007E-2"/>
    <n v="16489829.999999998"/>
    <s v="SO0361-PD0008"/>
    <s v="Sunglasses"/>
    <s v="Outdoors Sport"/>
    <s v="Sunglasses"/>
    <n v="119"/>
    <s v="Sales Region Bali - Nusa Tenggara Team"/>
    <m/>
    <x v="1"/>
  </r>
  <r>
    <s v="SO0362"/>
    <d v="2021-01-07T00:00:00"/>
    <s v="PD0008"/>
    <n v="64"/>
    <n v="0.23"/>
    <n v="7342720"/>
    <s v="SO0362-PD0008"/>
    <s v="Sunglasses"/>
    <s v="Outdoors Sport"/>
    <s v="Sunglasses"/>
    <n v="64"/>
    <s v="Sales Region Sulawesi - Maluku Team"/>
    <m/>
    <x v="0"/>
  </r>
  <r>
    <s v="SO0362"/>
    <d v="2021-01-07T00:00:00"/>
    <s v="PD0019"/>
    <n v="34"/>
    <n v="0.14000000000000001"/>
    <n v="74532760"/>
    <s v="SO0362-PD0019"/>
    <s v="Treadmill"/>
    <s v="Gym &amp; Fitness"/>
    <s v="Treadmill"/>
    <n v="34"/>
    <s v="Sales Region Sulawesi - Maluku Team"/>
    <m/>
    <x v="0"/>
  </r>
  <r>
    <s v="SO0362"/>
    <d v="2021-01-07T00:00:00"/>
    <s v="PD0017"/>
    <n v="46"/>
    <n v="0.06"/>
    <n v="114586000"/>
    <s v="SO0362-PD0017"/>
    <s v="Bench Press"/>
    <s v="Gym &amp; Fitness"/>
    <s v="Bench Press"/>
    <n v="46"/>
    <s v="Sales Region Sulawesi - Maluku Team"/>
    <m/>
    <x v="0"/>
  </r>
  <r>
    <s v="SO0363"/>
    <d v="2021-01-08T00:00:00"/>
    <s v="PD0004"/>
    <n v="44"/>
    <n v="0.12"/>
    <n v="8518400"/>
    <s v="SO0363-PD0004"/>
    <s v="Stick Billiard Bag"/>
    <s v="Billiard"/>
    <s v="Stick Billiard Bag"/>
    <n v="44"/>
    <s v="Sales Region Sulawesi - Maluku Team"/>
    <m/>
    <x v="0"/>
  </r>
  <r>
    <s v="SO0363"/>
    <d v="2021-01-08T00:00:00"/>
    <s v="PD0002"/>
    <n v="97"/>
    <n v="0.19"/>
    <n v="1571400"/>
    <s v="SO0363-PD0002"/>
    <s v="Fishing soft lure"/>
    <s v="Fishing Equipment"/>
    <s v="Fishing soft lure"/>
    <n v="97"/>
    <s v="Sales Region Sulawesi - Maluku Team"/>
    <m/>
    <x v="0"/>
  </r>
  <r>
    <s v="SO0363"/>
    <d v="2021-01-08T00:00:00"/>
    <s v="PD0015"/>
    <n v="115"/>
    <n v="0.08"/>
    <n v="14378220"/>
    <s v="SO0363-PD0015"/>
    <s v="Abs Roller"/>
    <s v="Gym &amp; Fitness"/>
    <s v="Abs Roller"/>
    <n v="115"/>
    <s v="Sales Region Sulawesi - Maluku Team"/>
    <m/>
    <x v="0"/>
  </r>
  <r>
    <s v="SO0364"/>
    <d v="2021-01-09T00:00:00"/>
    <s v="PD0007"/>
    <n v="33"/>
    <n v="0.11"/>
    <n v="93984000"/>
    <s v="SO0364-PD0007"/>
    <s v="Stick Golf Bag"/>
    <s v="Golf"/>
    <s v="Stick Golf Bag"/>
    <n v="33"/>
    <s v="Sales Java Region Team"/>
    <m/>
    <x v="0"/>
  </r>
  <r>
    <s v="SO0364"/>
    <d v="2021-01-09T00:00:00"/>
    <s v="PD0004"/>
    <n v="36"/>
    <n v="0.16"/>
    <n v="6652800"/>
    <s v="SO0364-PD0004"/>
    <s v="Stick Billiard Bag"/>
    <s v="Billiard"/>
    <s v="Stick Billiard Bag"/>
    <n v="36"/>
    <s v="Sales Java Region Team"/>
    <m/>
    <x v="0"/>
  </r>
  <r>
    <s v="SO0364"/>
    <d v="2021-01-09T00:00:00"/>
    <s v="PD0019"/>
    <n v="43"/>
    <n v="0.2"/>
    <n v="87685600"/>
    <s v="SO0364-PD0019"/>
    <s v="Treadmill"/>
    <s v="Gym &amp; Fitness"/>
    <s v="Treadmill"/>
    <n v="43"/>
    <s v="Sales Java Region Team"/>
    <m/>
    <x v="0"/>
  </r>
  <r>
    <s v="SO0364"/>
    <d v="2021-01-09T00:00:00"/>
    <s v="PD0003"/>
    <n v="75"/>
    <n v="0.09"/>
    <n v="63540750"/>
    <s v="SO0364-PD0003"/>
    <s v="Stick Billiard"/>
    <s v="Billiard"/>
    <s v="Stick Billiard"/>
    <n v="75"/>
    <s v="Sales Java Region Team"/>
    <m/>
    <x v="0"/>
  </r>
  <r>
    <s v="SO0365"/>
    <d v="2021-01-09T00:00:00"/>
    <s v="PD0001"/>
    <n v="99"/>
    <n v="0.1"/>
    <n v="22185900"/>
    <s v="SO0365-PD0001"/>
    <s v="1 Set Fishing Equipment"/>
    <s v="Fishing Equipment"/>
    <s v="1 Set Fishing Equipment"/>
    <n v="99"/>
    <s v="Sales Region Sulawesi - Maluku Team"/>
    <m/>
    <x v="0"/>
  </r>
  <r>
    <s v="SO0365"/>
    <d v="2021-01-09T00:00:00"/>
    <s v="PD0016"/>
    <n v="49"/>
    <n v="0.17"/>
    <n v="10858890"/>
    <s v="SO0365-PD0016"/>
    <s v="Pull Up Bar"/>
    <s v="Gym &amp; Fitness"/>
    <s v="Pull Up Bar"/>
    <n v="49"/>
    <s v="Sales Region Sulawesi - Maluku Team"/>
    <m/>
    <x v="0"/>
  </r>
  <r>
    <s v="SO0365"/>
    <d v="2021-01-09T00:00:00"/>
    <s v="PD0015"/>
    <n v="57"/>
    <n v="0.19"/>
    <n v="6274503"/>
    <s v="SO0365-PD0015"/>
    <s v="Abs Roller"/>
    <s v="Gym &amp; Fitness"/>
    <s v="Abs Roller"/>
    <n v="57"/>
    <s v="Sales Region Sulawesi - Maluku Team"/>
    <m/>
    <x v="0"/>
  </r>
  <r>
    <s v="SO0366"/>
    <d v="2021-01-09T00:00:00"/>
    <s v="PD0009"/>
    <n v="101"/>
    <n v="0.25"/>
    <n v="9771750"/>
    <s v="SO0366-PD0009"/>
    <s v="Tracking Pole"/>
    <s v="Hiking &amp; Camping"/>
    <s v="Tracking Pole"/>
    <n v="101"/>
    <s v="Sales Region Sulawesi - Maluku Team"/>
    <m/>
    <x v="0"/>
  </r>
  <r>
    <s v="SO0366"/>
    <d v="2021-01-09T00:00:00"/>
    <s v="PD0015"/>
    <n v="129"/>
    <n v="0.1"/>
    <n v="15777990"/>
    <s v="SO0366-PD0015"/>
    <s v="Abs Roller"/>
    <s v="Gym &amp; Fitness"/>
    <s v="Abs Roller"/>
    <n v="129"/>
    <s v="Sales Region Sulawesi - Maluku Team"/>
    <m/>
    <x v="0"/>
  </r>
  <r>
    <s v="SO0366"/>
    <d v="2021-01-09T00:00:00"/>
    <s v="PD0020"/>
    <n v="91"/>
    <n v="0.14000000000000001"/>
    <n v="25121460"/>
    <s v="SO0366-PD0020"/>
    <s v="Heavy bag"/>
    <s v="Gym &amp; Fitness"/>
    <s v="Heavy bag"/>
    <n v="91"/>
    <s v="Sales Region Sulawesi - Maluku Team"/>
    <m/>
    <x v="0"/>
  </r>
  <r>
    <s v="SO0366"/>
    <d v="2021-01-09T00:00:00"/>
    <s v="PD0019"/>
    <n v="71"/>
    <n v="0.22"/>
    <n v="141163620"/>
    <s v="SO0366-PD0019"/>
    <s v="Treadmill"/>
    <s v="Gym &amp; Fitness"/>
    <s v="Treadmill"/>
    <n v="71"/>
    <s v="Sales Region Sulawesi - Maluku Team"/>
    <m/>
    <x v="0"/>
  </r>
  <r>
    <s v="SO0366"/>
    <d v="2021-01-09T00:00:00"/>
    <s v="PD0003"/>
    <n v="113"/>
    <n v="0.23"/>
    <n v="81006310"/>
    <s v="SO0366-PD0003"/>
    <s v="Stick Billiard"/>
    <s v="Billiard"/>
    <s v="Stick Billiard"/>
    <n v="113"/>
    <s v="Sales Region Sulawesi - Maluku Team"/>
    <m/>
    <x v="0"/>
  </r>
  <r>
    <s v="SO0367"/>
    <d v="2021-01-14T00:00:00"/>
    <s v="PD0012"/>
    <n v="91"/>
    <n v="0.13"/>
    <n v="446439630"/>
    <s v="SO0367-PD0012"/>
    <s v="Road Bike"/>
    <s v="Bicycle"/>
    <s v="Road Bike"/>
    <n v="91"/>
    <s v="Sales Region Sulawesi - Maluku Team"/>
    <m/>
    <x v="0"/>
  </r>
  <r>
    <s v="SO0367"/>
    <d v="2021-01-14T00:00:00"/>
    <s v="PD0013"/>
    <n v="120"/>
    <n v="0.1"/>
    <n v="51732000"/>
    <s v="SO0367-PD0013"/>
    <s v="1 Set Basketball"/>
    <s v="Basketball"/>
    <s v="1 Set Basketball"/>
    <n v="120"/>
    <s v="Sales Region Sulawesi - Maluku Team"/>
    <m/>
    <x v="0"/>
  </r>
  <r>
    <s v="SO0367"/>
    <d v="2021-01-14T00:00:00"/>
    <s v="PD0001"/>
    <n v="32"/>
    <n v="0.09"/>
    <n v="7250880"/>
    <s v="SO0367-PD0001"/>
    <s v="1 Set Fishing Equipment"/>
    <s v="Fishing Equipment"/>
    <s v="1 Set Fishing Equipment"/>
    <n v="32"/>
    <s v="Sales Region Sulawesi - Maluku Team"/>
    <m/>
    <x v="0"/>
  </r>
  <r>
    <s v="SO0367"/>
    <d v="2021-01-14T00:00:00"/>
    <s v="PD0016"/>
    <n v="130"/>
    <n v="0.09"/>
    <n v="31586100"/>
    <s v="SO0367-PD0016"/>
    <s v="Pull Up Bar"/>
    <s v="Gym &amp; Fitness"/>
    <s v="Pull Up Bar"/>
    <n v="130"/>
    <s v="Sales Region Sulawesi - Maluku Team"/>
    <m/>
    <x v="0"/>
  </r>
  <r>
    <s v="SO0367"/>
    <d v="2021-01-14T00:00:00"/>
    <s v="PD0015"/>
    <n v="42"/>
    <n v="0.12"/>
    <n v="5022864"/>
    <s v="SO0367-PD0015"/>
    <s v="Abs Roller"/>
    <s v="Gym &amp; Fitness"/>
    <s v="Abs Roller"/>
    <n v="42"/>
    <s v="Sales Region Sulawesi - Maluku Team"/>
    <m/>
    <x v="0"/>
  </r>
  <r>
    <s v="SO0368"/>
    <d v="2021-01-14T00:00:00"/>
    <s v="PD0006"/>
    <n v="43"/>
    <n v="0.18"/>
    <n v="7369340.0000000009"/>
    <s v="SO0368-PD0006"/>
    <s v="1 set Golf Ball"/>
    <s v="Golf"/>
    <s v="1 set Golf Ball"/>
    <n v="43"/>
    <s v="Sales Sumatera -Kalimantan Region Team"/>
    <m/>
    <x v="0"/>
  </r>
  <r>
    <s v="SO0368"/>
    <d v="2021-01-14T00:00:00"/>
    <s v="PD0009"/>
    <n v="88"/>
    <n v="0.1"/>
    <n v="10216800"/>
    <s v="SO0368-PD0009"/>
    <s v="Tracking Pole"/>
    <s v="Hiking &amp; Camping"/>
    <s v="Tracking Pole"/>
    <n v="88"/>
    <s v="Sales Sumatera -Kalimantan Region Team"/>
    <m/>
    <x v="0"/>
  </r>
  <r>
    <s v="SO0368"/>
    <d v="2021-01-14T00:00:00"/>
    <s v="PD0008"/>
    <n v="80"/>
    <n v="0.25"/>
    <n v="8940000"/>
    <s v="SO0368-PD0008"/>
    <s v="Sunglasses"/>
    <s v="Outdoors Sport"/>
    <s v="Sunglasses"/>
    <n v="80"/>
    <s v="Sales Sumatera -Kalimantan Region Team"/>
    <m/>
    <x v="0"/>
  </r>
  <r>
    <s v="SO0369"/>
    <d v="2021-01-17T00:00:00"/>
    <s v="PD0009"/>
    <n v="53"/>
    <n v="0.13"/>
    <n v="5948190"/>
    <s v="SO0369-PD0009"/>
    <s v="Tracking Pole"/>
    <s v="Hiking &amp; Camping"/>
    <s v="Tracking Pole"/>
    <n v="53"/>
    <s v="Sales Sumatera -Kalimantan Region Team"/>
    <m/>
    <x v="1"/>
  </r>
  <r>
    <s v="SO0369"/>
    <d v="2021-01-17T00:00:00"/>
    <s v="PD0001"/>
    <n v="28"/>
    <n v="0.17"/>
    <n v="5786760"/>
    <s v="SO0369-PD0001"/>
    <s v="1 Set Fishing Equipment"/>
    <s v="Fishing Equipment"/>
    <s v="1 Set Fishing Equipment"/>
    <n v="28"/>
    <s v="Sales Sumatera -Kalimantan Region Team"/>
    <m/>
    <x v="1"/>
  </r>
  <r>
    <s v="SO0369"/>
    <d v="2021-01-17T00:00:00"/>
    <s v="PD0002"/>
    <n v="46"/>
    <n v="0.05"/>
    <n v="874000"/>
    <s v="SO0369-PD0002"/>
    <s v="Fishing soft lure"/>
    <s v="Fishing Equipment"/>
    <s v="Fishing soft lure"/>
    <n v="46"/>
    <s v="Sales Sumatera -Kalimantan Region Team"/>
    <m/>
    <x v="1"/>
  </r>
  <r>
    <s v="SO0370"/>
    <d v="2021-01-18T00:00:00"/>
    <s v="PD0015"/>
    <n v="27"/>
    <n v="0.12"/>
    <n v="3228984"/>
    <s v="SO0370-PD0015"/>
    <s v="Abs Roller"/>
    <s v="Gym &amp; Fitness"/>
    <s v="Abs Roller"/>
    <n v="27"/>
    <s v="Sales Region Sulawesi - Maluku Team"/>
    <m/>
    <x v="0"/>
  </r>
  <r>
    <s v="SO0370"/>
    <d v="2021-01-18T00:00:00"/>
    <s v="PD0008"/>
    <n v="107"/>
    <n v="7.0000000000000007E-2"/>
    <n v="14826989.999999998"/>
    <s v="SO0370-PD0008"/>
    <s v="Sunglasses"/>
    <s v="Outdoors Sport"/>
    <s v="Sunglasses"/>
    <n v="107"/>
    <s v="Sales Region Sulawesi - Maluku Team"/>
    <m/>
    <x v="0"/>
  </r>
  <r>
    <s v="SO0370"/>
    <d v="2021-01-18T00:00:00"/>
    <s v="PD0017"/>
    <n v="134"/>
    <n v="0.08"/>
    <n v="326692000"/>
    <s v="SO0370-PD0017"/>
    <s v="Bench Press"/>
    <s v="Gym &amp; Fitness"/>
    <s v="Bench Press"/>
    <n v="134"/>
    <s v="Sales Region Sulawesi - Maluku Team"/>
    <m/>
    <x v="0"/>
  </r>
  <r>
    <s v="SO0371"/>
    <d v="2021-01-20T00:00:00"/>
    <s v="PD0006"/>
    <n v="147"/>
    <n v="0.13"/>
    <n v="26729010"/>
    <s v="SO0371-PD0006"/>
    <s v="1 set Golf Ball"/>
    <s v="Golf"/>
    <s v="1 set Golf Ball"/>
    <n v="147"/>
    <s v="Online Sales Team"/>
    <m/>
    <x v="0"/>
  </r>
  <r>
    <s v="SO0371"/>
    <d v="2021-01-20T00:00:00"/>
    <s v="PD0014"/>
    <n v="100"/>
    <n v="0.09"/>
    <n v="24297000"/>
    <s v="SO0371-PD0014"/>
    <s v="1 Set Futsalball"/>
    <s v="Futsal"/>
    <s v="1 Set Futsalball"/>
    <n v="100"/>
    <s v="Online Sales Team"/>
    <m/>
    <x v="0"/>
  </r>
  <r>
    <s v="SO0371"/>
    <d v="2021-01-20T00:00:00"/>
    <s v="PD0001"/>
    <n v="64"/>
    <n v="0.11"/>
    <n v="14183040"/>
    <s v="SO0371-PD0001"/>
    <s v="1 Set Fishing Equipment"/>
    <s v="Fishing Equipment"/>
    <s v="1 Set Fishing Equipment"/>
    <n v="64"/>
    <s v="Online Sales Team"/>
    <m/>
    <x v="0"/>
  </r>
  <r>
    <s v="SO0371"/>
    <d v="2021-01-20T00:00:00"/>
    <s v="PD0017"/>
    <n v="117"/>
    <n v="0.15"/>
    <n v="263542500"/>
    <s v="SO0371-PD0017"/>
    <s v="Bench Press"/>
    <s v="Gym &amp; Fitness"/>
    <s v="Bench Press"/>
    <n v="117"/>
    <s v="Online Sales Team"/>
    <m/>
    <x v="0"/>
  </r>
  <r>
    <s v="SO0371"/>
    <d v="2021-01-20T00:00:00"/>
    <s v="PD0012"/>
    <n v="67"/>
    <n v="7.0000000000000007E-2"/>
    <n v="351366090"/>
    <s v="SO0371-PD0012"/>
    <s v="Road Bike"/>
    <s v="Bicycle"/>
    <s v="Road Bike"/>
    <n v="67"/>
    <s v="Online Sales Team"/>
    <m/>
    <x v="0"/>
  </r>
  <r>
    <s v="SO0372"/>
    <d v="2021-01-21T00:00:00"/>
    <s v="PD0005"/>
    <n v="110"/>
    <n v="0.16"/>
    <n v="202818000"/>
    <s v="SO0372-PD0005"/>
    <s v="Stick Golf Wedge"/>
    <s v="Golf"/>
    <s v="Stick Golf Wedge"/>
    <n v="110"/>
    <s v="Online Sales Team"/>
    <m/>
    <x v="0"/>
  </r>
  <r>
    <s v="SO0372"/>
    <d v="2021-01-21T00:00:00"/>
    <s v="PD0017"/>
    <n v="131"/>
    <n v="0.05"/>
    <n v="329792500"/>
    <s v="SO0372-PD0017"/>
    <s v="Bench Press"/>
    <s v="Gym &amp; Fitness"/>
    <s v="Bench Press"/>
    <n v="131"/>
    <s v="Online Sales Team"/>
    <m/>
    <x v="0"/>
  </r>
  <r>
    <s v="SO0372"/>
    <d v="2021-01-21T00:00:00"/>
    <s v="PD0008"/>
    <n v="83"/>
    <n v="0.15"/>
    <n v="10511950"/>
    <s v="SO0372-PD0008"/>
    <s v="Sunglasses"/>
    <s v="Outdoors Sport"/>
    <s v="Sunglasses"/>
    <n v="83"/>
    <s v="Online Sales Team"/>
    <m/>
    <x v="0"/>
  </r>
  <r>
    <s v="SO0372"/>
    <d v="2021-01-21T00:00:00"/>
    <s v="PD0011"/>
    <n v="78"/>
    <n v="0.13"/>
    <n v="160081740"/>
    <s v="SO0372-PD0011"/>
    <s v="Mountain Bike"/>
    <s v="Bicycle"/>
    <s v="Mountain Bike"/>
    <n v="78"/>
    <s v="Online Sales Team"/>
    <m/>
    <x v="0"/>
  </r>
  <r>
    <s v="SO0372"/>
    <d v="2021-01-21T00:00:00"/>
    <s v="PD0002"/>
    <n v="72"/>
    <n v="0.06"/>
    <n v="1353600"/>
    <s v="SO0372-PD0002"/>
    <s v="Fishing soft lure"/>
    <s v="Fishing Equipment"/>
    <s v="Fishing soft lure"/>
    <n v="72"/>
    <s v="Online Sales Team"/>
    <m/>
    <x v="0"/>
  </r>
  <r>
    <s v="SO0373"/>
    <d v="2021-01-21T00:00:00"/>
    <s v="PD0008"/>
    <n v="141"/>
    <n v="0.22"/>
    <n v="16387020"/>
    <s v="SO0373-PD0008"/>
    <s v="Sunglasses"/>
    <s v="Outdoors Sport"/>
    <s v="Sunglasses"/>
    <n v="141"/>
    <s v="Sales Region Sulawesi - Maluku Team"/>
    <m/>
    <x v="0"/>
  </r>
  <r>
    <s v="SO0373"/>
    <d v="2021-01-21T00:00:00"/>
    <s v="PD0017"/>
    <n v="47"/>
    <n v="0.05"/>
    <n v="118322500"/>
    <s v="SO0373-PD0017"/>
    <s v="Bench Press"/>
    <s v="Gym &amp; Fitness"/>
    <s v="Bench Press"/>
    <n v="47"/>
    <s v="Sales Region Sulawesi - Maluku Team"/>
    <m/>
    <x v="0"/>
  </r>
  <r>
    <s v="SO0373"/>
    <d v="2021-01-21T00:00:00"/>
    <s v="PD0004"/>
    <n v="144"/>
    <n v="0.23"/>
    <n v="24393600"/>
    <s v="SO0373-PD0004"/>
    <s v="Stick Billiard Bag"/>
    <s v="Billiard"/>
    <s v="Stick Billiard Bag"/>
    <n v="144"/>
    <s v="Sales Region Sulawesi - Maluku Team"/>
    <m/>
    <x v="0"/>
  </r>
  <r>
    <s v="SO0374"/>
    <d v="2021-01-22T00:00:00"/>
    <s v="PD0010"/>
    <n v="92"/>
    <n v="0.19"/>
    <n v="24219000"/>
    <s v="SO0374-PD0010"/>
    <s v="Hiking Shoes"/>
    <s v="Hiking &amp; Camping"/>
    <s v="Hiking Shoes"/>
    <n v="92"/>
    <s v="Sales Region Sulawesi - Maluku Team"/>
    <m/>
    <x v="0"/>
  </r>
  <r>
    <s v="SO0374"/>
    <d v="2021-01-22T00:00:00"/>
    <s v="PD0008"/>
    <n v="29"/>
    <n v="0.17"/>
    <n v="3586430"/>
    <s v="SO0374-PD0008"/>
    <s v="Sunglasses"/>
    <s v="Outdoors Sport"/>
    <s v="Sunglasses"/>
    <n v="29"/>
    <s v="Sales Region Sulawesi - Maluku Team"/>
    <m/>
    <x v="0"/>
  </r>
  <r>
    <s v="SO0375"/>
    <d v="2021-01-23T00:00:00"/>
    <s v="PD0020"/>
    <n v="73"/>
    <n v="0.1"/>
    <n v="21089700"/>
    <s v="SO0375-PD0020"/>
    <s v="Heavy bag"/>
    <s v="Gym &amp; Fitness"/>
    <s v="Heavy bag"/>
    <n v="73"/>
    <s v="Sales Region Sulawesi - Maluku Team"/>
    <m/>
    <x v="0"/>
  </r>
  <r>
    <s v="SO0375"/>
    <d v="2021-01-23T00:00:00"/>
    <s v="PD0009"/>
    <n v="62"/>
    <n v="0.11"/>
    <n v="7118220"/>
    <s v="SO0375-PD0009"/>
    <s v="Tracking Pole"/>
    <s v="Hiking &amp; Camping"/>
    <s v="Tracking Pole"/>
    <n v="62"/>
    <s v="Sales Region Sulawesi - Maluku Team"/>
    <m/>
    <x v="0"/>
  </r>
  <r>
    <s v="SO0375"/>
    <d v="2021-01-23T00:00:00"/>
    <s v="PD0018"/>
    <n v="53"/>
    <n v="0.05"/>
    <n v="26786200"/>
    <s v="SO0375-PD0018"/>
    <s v="Dumbell Set"/>
    <s v="Gym &amp; Fitness"/>
    <s v="Dumbell Set"/>
    <n v="53"/>
    <s v="Sales Region Sulawesi - Maluku Team"/>
    <m/>
    <x v="0"/>
  </r>
  <r>
    <s v="SO0375"/>
    <d v="2021-01-23T00:00:00"/>
    <s v="PD0008"/>
    <n v="73"/>
    <n v="0.1"/>
    <n v="9789300"/>
    <s v="SO0375-PD0008"/>
    <s v="Sunglasses"/>
    <s v="Outdoors Sport"/>
    <s v="Sunglasses"/>
    <n v="73"/>
    <s v="Sales Region Sulawesi - Maluku Team"/>
    <m/>
    <x v="0"/>
  </r>
  <r>
    <s v="SO0376"/>
    <d v="2021-01-23T00:00:00"/>
    <s v="PD0001"/>
    <n v="64"/>
    <n v="0.18"/>
    <n v="13067520.000000002"/>
    <s v="SO0376-PD0001"/>
    <s v="1 Set Fishing Equipment"/>
    <s v="Fishing Equipment"/>
    <s v="1 Set Fishing Equipment"/>
    <n v="64"/>
    <s v="Sales Region Sulawesi - Maluku Team"/>
    <m/>
    <x v="0"/>
  </r>
  <r>
    <s v="SO0376"/>
    <d v="2021-01-23T00:00:00"/>
    <s v="PD0018"/>
    <n v="28"/>
    <n v="0.17"/>
    <n v="12363680"/>
    <s v="SO0376-PD0018"/>
    <s v="Dumbell Set"/>
    <s v="Gym &amp; Fitness"/>
    <s v="Dumbell Set"/>
    <n v="28"/>
    <s v="Sales Region Sulawesi - Maluku Team"/>
    <m/>
    <x v="0"/>
  </r>
  <r>
    <s v="SO0376"/>
    <d v="2021-01-23T00:00:00"/>
    <s v="PD0005"/>
    <n v="41"/>
    <n v="7.0000000000000007E-2"/>
    <n v="83695350"/>
    <s v="SO0376-PD0005"/>
    <s v="Stick Golf Wedge"/>
    <s v="Golf"/>
    <s v="Stick Golf Wedge"/>
    <n v="41"/>
    <s v="Sales Region Sulawesi - Maluku Team"/>
    <m/>
    <x v="0"/>
  </r>
  <r>
    <s v="SO0377"/>
    <d v="2021-01-24T00:00:00"/>
    <s v="PD0007"/>
    <n v="57"/>
    <n v="0.12"/>
    <n v="160512000"/>
    <s v="SO0377-PD0007"/>
    <s v="Stick Golf Bag"/>
    <s v="Golf"/>
    <s v="Stick Golf Bag"/>
    <n v="57"/>
    <s v="Sales Sumatera -Kalimantan Region Team"/>
    <m/>
    <x v="0"/>
  </r>
  <r>
    <s v="SO0378"/>
    <d v="2021-01-27T00:00:00"/>
    <s v="PD0010"/>
    <n v="67"/>
    <n v="0.14000000000000001"/>
    <n v="18726500"/>
    <s v="SO0378-PD0010"/>
    <s v="Hiking Shoes"/>
    <s v="Hiking &amp; Camping"/>
    <s v="Hiking Shoes"/>
    <n v="67"/>
    <s v="Online Sales Team"/>
    <m/>
    <x v="0"/>
  </r>
  <r>
    <s v="SO0379"/>
    <d v="2021-01-27T00:00:00"/>
    <s v="PD0018"/>
    <n v="120"/>
    <n v="0.2"/>
    <n v="51072000"/>
    <s v="SO0379-PD0018"/>
    <s v="Dumbell Set"/>
    <s v="Gym &amp; Fitness"/>
    <s v="Dumbell Set"/>
    <n v="120"/>
    <s v="Sales Region Sulawesi - Maluku Team"/>
    <m/>
    <x v="0"/>
  </r>
  <r>
    <s v="SO0379"/>
    <d v="2021-01-27T00:00:00"/>
    <s v="PD0010"/>
    <n v="54"/>
    <n v="0.21"/>
    <n v="13864500"/>
    <s v="SO0379-PD0010"/>
    <s v="Hiking Shoes"/>
    <s v="Hiking &amp; Camping"/>
    <s v="Hiking Shoes"/>
    <n v="54"/>
    <s v="Sales Region Sulawesi - Maluku Team"/>
    <m/>
    <x v="0"/>
  </r>
  <r>
    <s v="SO0380"/>
    <d v="2021-01-27T00:00:00"/>
    <s v="PD0016"/>
    <n v="40"/>
    <n v="0.11"/>
    <n v="9505200"/>
    <s v="SO0380-PD0016"/>
    <s v="Pull Up Bar"/>
    <s v="Gym &amp; Fitness"/>
    <s v="Pull Up Bar"/>
    <n v="40"/>
    <s v="Sales Java Region Team"/>
    <m/>
    <x v="0"/>
  </r>
  <r>
    <s v="SO0380"/>
    <d v="2021-01-27T00:00:00"/>
    <s v="PD0013"/>
    <n v="148"/>
    <n v="0.18"/>
    <n v="58131440.000000007"/>
    <s v="SO0380-PD0013"/>
    <s v="1 Set Basketball"/>
    <s v="Basketball"/>
    <s v="1 Set Basketball"/>
    <n v="148"/>
    <s v="Sales Java Region Team"/>
    <m/>
    <x v="0"/>
  </r>
  <r>
    <s v="SO0380"/>
    <d v="2021-01-27T00:00:00"/>
    <s v="PD0005"/>
    <n v="37"/>
    <n v="0.21"/>
    <n v="64159850"/>
    <s v="SO0380-PD0005"/>
    <s v="Stick Golf Wedge"/>
    <s v="Golf"/>
    <s v="Stick Golf Wedge"/>
    <n v="37"/>
    <s v="Sales Java Region Team"/>
    <m/>
    <x v="0"/>
  </r>
  <r>
    <s v="SO0380"/>
    <d v="2021-01-27T00:00:00"/>
    <s v="PD0010"/>
    <n v="149"/>
    <n v="0.25"/>
    <n v="36318750"/>
    <s v="SO0380-PD0010"/>
    <s v="Hiking Shoes"/>
    <s v="Hiking &amp; Camping"/>
    <s v="Hiking Shoes"/>
    <n v="149"/>
    <s v="Sales Java Region Team"/>
    <m/>
    <x v="0"/>
  </r>
  <r>
    <s v="SO0381"/>
    <d v="2021-01-28T00:00:00"/>
    <s v="PD0014"/>
    <n v="109"/>
    <n v="7.0000000000000007E-2"/>
    <n v="27065790"/>
    <s v="SO0381-PD0014"/>
    <s v="1 Set Futsalball"/>
    <s v="Futsal"/>
    <s v="1 Set Futsalball"/>
    <n v="109"/>
    <s v="Sales Region Sulawesi - Maluku Team"/>
    <m/>
    <x v="0"/>
  </r>
  <r>
    <s v="SO0381"/>
    <d v="2021-01-28T00:00:00"/>
    <s v="PD0017"/>
    <n v="142"/>
    <n v="0.16"/>
    <n v="316092000"/>
    <s v="SO0381-PD0017"/>
    <s v="Bench Press"/>
    <s v="Gym &amp; Fitness"/>
    <s v="Bench Press"/>
    <n v="142"/>
    <s v="Sales Region Sulawesi - Maluku Team"/>
    <m/>
    <x v="0"/>
  </r>
  <r>
    <s v="SO0381"/>
    <d v="2021-01-28T00:00:00"/>
    <s v="PD0008"/>
    <n v="149"/>
    <n v="0.24"/>
    <n v="16872760"/>
    <s v="SO0381-PD0008"/>
    <s v="Sunglasses"/>
    <s v="Outdoors Sport"/>
    <s v="Sunglasses"/>
    <n v="149"/>
    <s v="Sales Region Sulawesi - Maluku Team"/>
    <m/>
    <x v="0"/>
  </r>
  <r>
    <s v="SO0381"/>
    <d v="2021-01-28T00:00:00"/>
    <s v="PD0005"/>
    <n v="121"/>
    <n v="0.17"/>
    <n v="220443850"/>
    <s v="SO0381-PD0005"/>
    <s v="Stick Golf Wedge"/>
    <s v="Golf"/>
    <s v="Stick Golf Wedge"/>
    <n v="121"/>
    <s v="Sales Region Sulawesi - Maluku Team"/>
    <m/>
    <x v="0"/>
  </r>
  <r>
    <s v="SO0382"/>
    <d v="2021-01-28T00:00:00"/>
    <s v="PD0015"/>
    <n v="38"/>
    <n v="0.22"/>
    <n v="4028076"/>
    <s v="SO0382-PD0015"/>
    <s v="Abs Roller"/>
    <s v="Gym &amp; Fitness"/>
    <s v="Abs Roller"/>
    <n v="38"/>
    <s v="Sales Region Bali - Nusa Tenggara Team"/>
    <m/>
    <x v="0"/>
  </r>
  <r>
    <s v="SO0382"/>
    <d v="2021-01-28T00:00:00"/>
    <s v="PD0001"/>
    <n v="126"/>
    <n v="0.18"/>
    <n v="25726680.000000004"/>
    <s v="SO0382-PD0001"/>
    <s v="1 Set Fishing Equipment"/>
    <s v="Fishing Equipment"/>
    <s v="1 Set Fishing Equipment"/>
    <n v="126"/>
    <s v="Sales Region Bali - Nusa Tenggara Team"/>
    <m/>
    <x v="0"/>
  </r>
  <r>
    <s v="SO0382"/>
    <d v="2021-01-28T00:00:00"/>
    <s v="PD0013"/>
    <n v="52"/>
    <n v="0.14000000000000001"/>
    <n v="21420880"/>
    <s v="SO0382-PD0013"/>
    <s v="1 Set Basketball"/>
    <s v="Basketball"/>
    <s v="1 Set Basketball"/>
    <n v="52"/>
    <s v="Sales Region Bali - Nusa Tenggara Team"/>
    <m/>
    <x v="0"/>
  </r>
  <r>
    <s v="SO0382"/>
    <d v="2021-01-28T00:00:00"/>
    <s v="PD0016"/>
    <n v="45"/>
    <n v="0.2"/>
    <n v="9612000"/>
    <s v="SO0382-PD0016"/>
    <s v="Pull Up Bar"/>
    <s v="Gym &amp; Fitness"/>
    <s v="Pull Up Bar"/>
    <n v="45"/>
    <s v="Sales Region Bali - Nusa Tenggara Team"/>
    <m/>
    <x v="0"/>
  </r>
  <r>
    <s v="SO0383"/>
    <d v="2021-01-30T00:00:00"/>
    <s v="PD0014"/>
    <n v="85"/>
    <n v="0.12"/>
    <n v="19971600"/>
    <s v="SO0383-PD0014"/>
    <s v="1 Set Futsalball"/>
    <s v="Futsal"/>
    <s v="1 Set Futsalball"/>
    <n v="85"/>
    <s v="Sales Sumatera -Kalimantan Region Team"/>
    <m/>
    <x v="0"/>
  </r>
  <r>
    <s v="SO0383"/>
    <d v="2021-01-30T00:00:00"/>
    <s v="PD0018"/>
    <n v="122"/>
    <n v="0.06"/>
    <n v="61009760"/>
    <s v="SO0383-PD0018"/>
    <s v="Dumbell Set"/>
    <s v="Gym &amp; Fitness"/>
    <s v="Dumbell Set"/>
    <n v="122"/>
    <s v="Sales Sumatera -Kalimantan Region Team"/>
    <m/>
    <x v="0"/>
  </r>
  <r>
    <s v="SO0384"/>
    <d v="2021-01-31T00:00:00"/>
    <s v="PD0016"/>
    <n v="141"/>
    <n v="0.06"/>
    <n v="35388180"/>
    <s v="SO0384-PD0016"/>
    <s v="Pull Up Bar"/>
    <s v="Gym &amp; Fitness"/>
    <s v="Pull Up Bar"/>
    <n v="141"/>
    <s v="Sales Sumatera -Kalimantan Region Team"/>
    <m/>
    <x v="0"/>
  </r>
  <r>
    <s v="SO0384"/>
    <d v="2021-01-31T00:00:00"/>
    <s v="PD0019"/>
    <n v="58"/>
    <n v="0.22"/>
    <n v="115316760"/>
    <s v="SO0384-PD0019"/>
    <s v="Treadmill"/>
    <s v="Gym &amp; Fitness"/>
    <s v="Treadmill"/>
    <n v="58"/>
    <s v="Sales Sumatera -Kalimantan Region Team"/>
    <m/>
    <x v="0"/>
  </r>
  <r>
    <s v="SO0385"/>
    <d v="2021-02-01T00:00:00"/>
    <s v="PD0002"/>
    <n v="54"/>
    <n v="0.15"/>
    <n v="918000"/>
    <s v="SO0385-PD0002"/>
    <s v="Fishing soft lure"/>
    <s v="Fishing Equipment"/>
    <s v="Fishing soft lure"/>
    <n v="54"/>
    <s v="Sales Region Sulawesi - Maluku Team"/>
    <m/>
    <x v="1"/>
  </r>
  <r>
    <s v="SO0386"/>
    <d v="2021-02-02T00:00:00"/>
    <s v="PD0001"/>
    <n v="43"/>
    <n v="0.05"/>
    <n v="10171650"/>
    <s v="SO0386-PD0001"/>
    <s v="1 Set Fishing Equipment"/>
    <s v="Fishing Equipment"/>
    <s v="1 Set Fishing Equipment"/>
    <n v="43"/>
    <s v="Sales Region Sulawesi - Maluku Team"/>
    <m/>
    <x v="0"/>
  </r>
  <r>
    <s v="SO0386"/>
    <d v="2021-02-02T00:00:00"/>
    <s v="PD0019"/>
    <n v="90"/>
    <n v="0.05"/>
    <n v="217939500"/>
    <s v="SO0386-PD0019"/>
    <s v="Treadmill"/>
    <s v="Gym &amp; Fitness"/>
    <s v="Treadmill"/>
    <n v="90"/>
    <s v="Sales Region Sulawesi - Maluku Team"/>
    <m/>
    <x v="0"/>
  </r>
  <r>
    <s v="SO0386"/>
    <d v="2021-02-02T00:00:00"/>
    <s v="PD0008"/>
    <n v="26"/>
    <n v="0.06"/>
    <n v="3641560"/>
    <s v="SO0386-PD0008"/>
    <s v="Sunglasses"/>
    <s v="Outdoors Sport"/>
    <s v="Sunglasses"/>
    <n v="26"/>
    <s v="Sales Region Sulawesi - Maluku Team"/>
    <m/>
    <x v="0"/>
  </r>
  <r>
    <s v="SO0387"/>
    <d v="2021-02-03T00:00:00"/>
    <s v="PD0015"/>
    <n v="93"/>
    <n v="0.21"/>
    <n v="9984573"/>
    <s v="SO0387-PD0015"/>
    <s v="Abs Roller"/>
    <s v="Gym &amp; Fitness"/>
    <s v="Abs Roller"/>
    <n v="93"/>
    <s v="Sales Region Bali - Nusa Tenggara Team"/>
    <m/>
    <x v="0"/>
  </r>
  <r>
    <s v="SO0387"/>
    <d v="2021-02-03T00:00:00"/>
    <s v="PD0010"/>
    <n v="27"/>
    <n v="0.22"/>
    <n v="6844500"/>
    <s v="SO0387-PD0010"/>
    <s v="Hiking Shoes"/>
    <s v="Hiking &amp; Camping"/>
    <s v="Hiking Shoes"/>
    <n v="27"/>
    <s v="Sales Region Bali - Nusa Tenggara Team"/>
    <m/>
    <x v="0"/>
  </r>
  <r>
    <s v="SO0387"/>
    <d v="2021-02-03T00:00:00"/>
    <s v="PD0012"/>
    <n v="72"/>
    <n v="0.22"/>
    <n v="316686240"/>
    <s v="SO0387-PD0012"/>
    <s v="Road Bike"/>
    <s v="Bicycle"/>
    <s v="Road Bike"/>
    <n v="72"/>
    <s v="Sales Region Bali - Nusa Tenggara Team"/>
    <m/>
    <x v="0"/>
  </r>
  <r>
    <s v="SO0387"/>
    <d v="2021-02-03T00:00:00"/>
    <s v="PD0013"/>
    <n v="43"/>
    <n v="0.1"/>
    <n v="18537300"/>
    <s v="SO0387-PD0013"/>
    <s v="1 Set Basketball"/>
    <s v="Basketball"/>
    <s v="1 Set Basketball"/>
    <n v="43"/>
    <s v="Sales Region Bali - Nusa Tenggara Team"/>
    <m/>
    <x v="0"/>
  </r>
  <r>
    <s v="SO0387"/>
    <d v="2021-02-03T00:00:00"/>
    <s v="PD0006"/>
    <n v="111"/>
    <n v="0.16"/>
    <n v="19487160"/>
    <s v="SO0387-PD0006"/>
    <s v="1 set Golf Ball"/>
    <s v="Golf"/>
    <s v="1 set Golf Ball"/>
    <n v="111"/>
    <s v="Sales Region Bali - Nusa Tenggara Team"/>
    <m/>
    <x v="0"/>
  </r>
  <r>
    <s v="SO0388"/>
    <d v="2021-02-04T00:00:00"/>
    <s v="PD0020"/>
    <n v="101"/>
    <n v="0.14000000000000001"/>
    <n v="27882060"/>
    <s v="SO0388-PD0020"/>
    <s v="Heavy bag"/>
    <s v="Gym &amp; Fitness"/>
    <s v="Heavy bag"/>
    <n v="101"/>
    <s v="Sales Java Region Team"/>
    <m/>
    <x v="0"/>
  </r>
  <r>
    <s v="SO0388"/>
    <d v="2021-02-04T00:00:00"/>
    <s v="PD0004"/>
    <n v="121"/>
    <n v="0.05"/>
    <n v="25289000"/>
    <s v="SO0388-PD0004"/>
    <s v="Stick Billiard Bag"/>
    <s v="Billiard"/>
    <s v="Stick Billiard Bag"/>
    <n v="121"/>
    <s v="Sales Java Region Team"/>
    <m/>
    <x v="0"/>
  </r>
  <r>
    <s v="SO0388"/>
    <d v="2021-02-04T00:00:00"/>
    <s v="PD0001"/>
    <n v="89"/>
    <n v="0.21"/>
    <n v="17507190"/>
    <s v="SO0388-PD0001"/>
    <s v="1 Set Fishing Equipment"/>
    <s v="Fishing Equipment"/>
    <s v="1 Set Fishing Equipment"/>
    <n v="89"/>
    <s v="Sales Java Region Team"/>
    <m/>
    <x v="0"/>
  </r>
  <r>
    <s v="SO0389"/>
    <d v="2021-02-04T00:00:00"/>
    <s v="PD0011"/>
    <n v="86"/>
    <n v="0.16"/>
    <n v="170414160"/>
    <s v="SO0389-PD0011"/>
    <s v="Mountain Bike"/>
    <s v="Bicycle"/>
    <s v="Mountain Bike"/>
    <n v="86"/>
    <s v="Sales Region Bali - Nusa Tenggara Team"/>
    <m/>
    <x v="0"/>
  </r>
  <r>
    <s v="SO0390"/>
    <d v="2021-02-04T00:00:00"/>
    <s v="PD0017"/>
    <n v="119"/>
    <n v="0.15"/>
    <n v="268047500"/>
    <s v="SO0390-PD0017"/>
    <s v="Bench Press"/>
    <s v="Gym &amp; Fitness"/>
    <s v="Bench Press"/>
    <n v="119"/>
    <s v="Sales Region Sulawesi - Maluku Team"/>
    <m/>
    <x v="0"/>
  </r>
  <r>
    <s v="SO0390"/>
    <d v="2021-02-04T00:00:00"/>
    <s v="PD0010"/>
    <n v="49"/>
    <n v="0.16"/>
    <n v="13377000"/>
    <s v="SO0390-PD0010"/>
    <s v="Hiking Shoes"/>
    <s v="Hiking &amp; Camping"/>
    <s v="Hiking Shoes"/>
    <n v="49"/>
    <s v="Sales Region Sulawesi - Maluku Team"/>
    <m/>
    <x v="0"/>
  </r>
  <r>
    <s v="SO0390"/>
    <d v="2021-02-04T00:00:00"/>
    <s v="PD0004"/>
    <n v="26"/>
    <n v="0.19"/>
    <n v="4633200"/>
    <s v="SO0390-PD0004"/>
    <s v="Stick Billiard Bag"/>
    <s v="Billiard"/>
    <s v="Stick Billiard Bag"/>
    <n v="26"/>
    <s v="Sales Region Sulawesi - Maluku Team"/>
    <m/>
    <x v="0"/>
  </r>
  <r>
    <s v="SO0390"/>
    <d v="2021-02-04T00:00:00"/>
    <s v="PD0019"/>
    <n v="140"/>
    <n v="0.24"/>
    <n v="271213600"/>
    <s v="SO0390-PD0019"/>
    <s v="Treadmill"/>
    <s v="Gym &amp; Fitness"/>
    <s v="Treadmill"/>
    <n v="140"/>
    <s v="Sales Region Sulawesi - Maluku Team"/>
    <m/>
    <x v="0"/>
  </r>
  <r>
    <s v="SO0391"/>
    <d v="2021-02-04T00:00:00"/>
    <s v="PD0017"/>
    <n v="96"/>
    <n v="0.08"/>
    <n v="234048000"/>
    <s v="SO0391-PD0017"/>
    <s v="Bench Press"/>
    <s v="Gym &amp; Fitness"/>
    <s v="Bench Press"/>
    <n v="96"/>
    <s v="Sales Region Sulawesi - Maluku Team"/>
    <m/>
    <x v="0"/>
  </r>
  <r>
    <s v="SO0391"/>
    <d v="2021-02-04T00:00:00"/>
    <s v="PD0011"/>
    <n v="138"/>
    <n v="0.21"/>
    <n v="257178180"/>
    <s v="SO0391-PD0011"/>
    <s v="Mountain Bike"/>
    <s v="Bicycle"/>
    <s v="Mountain Bike"/>
    <n v="138"/>
    <s v="Sales Region Sulawesi - Maluku Team"/>
    <m/>
    <x v="0"/>
  </r>
  <r>
    <s v="SO0391"/>
    <d v="2021-02-04T00:00:00"/>
    <s v="PD0012"/>
    <n v="141"/>
    <n v="0.14000000000000001"/>
    <n v="683785140"/>
    <s v="SO0391-PD0012"/>
    <s v="Road Bike"/>
    <s v="Bicycle"/>
    <s v="Road Bike"/>
    <n v="141"/>
    <s v="Sales Region Sulawesi - Maluku Team"/>
    <m/>
    <x v="0"/>
  </r>
  <r>
    <s v="SO0392"/>
    <d v="2021-02-06T00:00:00"/>
    <s v="PD0002"/>
    <n v="76"/>
    <n v="0.06"/>
    <n v="1428800"/>
    <s v="SO0392-PD0002"/>
    <s v="Fishing soft lure"/>
    <s v="Fishing Equipment"/>
    <s v="Fishing soft lure"/>
    <n v="76"/>
    <s v="Sales Sumatera -Kalimantan Region Team"/>
    <m/>
    <x v="0"/>
  </r>
  <r>
    <s v="SO0392"/>
    <d v="2021-02-06T00:00:00"/>
    <s v="PD0019"/>
    <n v="35"/>
    <n v="0.18"/>
    <n v="73156300"/>
    <s v="SO0392-PD0019"/>
    <s v="Treadmill"/>
    <s v="Gym &amp; Fitness"/>
    <s v="Treadmill"/>
    <n v="35"/>
    <s v="Sales Sumatera -Kalimantan Region Team"/>
    <m/>
    <x v="0"/>
  </r>
  <r>
    <s v="SO0392"/>
    <d v="2021-02-06T00:00:00"/>
    <s v="PD0007"/>
    <n v="85"/>
    <n v="0.09"/>
    <n v="247520000"/>
    <s v="SO0392-PD0007"/>
    <s v="Stick Golf Bag"/>
    <s v="Golf"/>
    <s v="Stick Golf Bag"/>
    <n v="85"/>
    <s v="Sales Sumatera -Kalimantan Region Team"/>
    <m/>
    <x v="0"/>
  </r>
  <r>
    <s v="SO0392"/>
    <d v="2021-02-06T00:00:00"/>
    <s v="PD0014"/>
    <n v="47"/>
    <n v="0.23"/>
    <n v="9662730"/>
    <s v="SO0392-PD0014"/>
    <s v="1 Set Futsalball"/>
    <s v="Futsal"/>
    <s v="1 Set Futsalball"/>
    <n v="47"/>
    <s v="Sales Sumatera -Kalimantan Region Team"/>
    <m/>
    <x v="0"/>
  </r>
  <r>
    <s v="SO0392"/>
    <d v="2021-02-06T00:00:00"/>
    <s v="PD0005"/>
    <n v="49"/>
    <n v="0.11"/>
    <n v="95723950"/>
    <s v="SO0392-PD0005"/>
    <s v="Stick Golf Wedge"/>
    <s v="Golf"/>
    <s v="Stick Golf Wedge"/>
    <n v="49"/>
    <s v="Sales Sumatera -Kalimantan Region Team"/>
    <m/>
    <x v="0"/>
  </r>
  <r>
    <s v="SO0393"/>
    <d v="2021-02-07T00:00:00"/>
    <s v="PD0006"/>
    <n v="59"/>
    <n v="0.06"/>
    <n v="11591140"/>
    <s v="SO0393-PD0006"/>
    <s v="1 set Golf Ball"/>
    <s v="Golf"/>
    <s v="1 set Golf Ball"/>
    <n v="59"/>
    <s v="Sales Region Sulawesi - Maluku Team"/>
    <m/>
    <x v="0"/>
  </r>
  <r>
    <s v="SO0393"/>
    <d v="2021-02-07T00:00:00"/>
    <s v="PD0012"/>
    <n v="130"/>
    <n v="0.05"/>
    <n v="696416500"/>
    <s v="SO0393-PD0012"/>
    <s v="Road Bike"/>
    <s v="Bicycle"/>
    <s v="Road Bike"/>
    <n v="130"/>
    <s v="Sales Region Sulawesi - Maluku Team"/>
    <m/>
    <x v="0"/>
  </r>
  <r>
    <s v="SO0394"/>
    <d v="2021-02-10T00:00:00"/>
    <s v="PD0007"/>
    <n v="99"/>
    <n v="0.24"/>
    <n v="240768000"/>
    <s v="SO0394-PD0007"/>
    <s v="Stick Golf Bag"/>
    <s v="Golf"/>
    <s v="Stick Golf Bag"/>
    <n v="99"/>
    <s v="Sales Region Sulawesi - Maluku Team"/>
    <m/>
    <x v="0"/>
  </r>
  <r>
    <s v="SO0394"/>
    <d v="2021-02-10T00:00:00"/>
    <s v="PD0019"/>
    <n v="113"/>
    <n v="7.0000000000000007E-2"/>
    <n v="267874409.99999997"/>
    <s v="SO0394-PD0019"/>
    <s v="Treadmill"/>
    <s v="Gym &amp; Fitness"/>
    <s v="Treadmill"/>
    <n v="113"/>
    <s v="Sales Region Sulawesi - Maluku Team"/>
    <m/>
    <x v="0"/>
  </r>
  <r>
    <s v="SO0394"/>
    <d v="2021-02-10T00:00:00"/>
    <s v="PD0013"/>
    <n v="74"/>
    <n v="0.22"/>
    <n v="27647880"/>
    <s v="SO0394-PD0013"/>
    <s v="1 Set Basketball"/>
    <s v="Basketball"/>
    <s v="1 Set Basketball"/>
    <n v="74"/>
    <s v="Sales Region Sulawesi - Maluku Team"/>
    <m/>
    <x v="0"/>
  </r>
  <r>
    <s v="SO0394"/>
    <d v="2021-02-10T00:00:00"/>
    <s v="PD0003"/>
    <n v="59"/>
    <n v="0.1"/>
    <n v="49436100"/>
    <s v="SO0394-PD0003"/>
    <s v="Stick Billiard"/>
    <s v="Billiard"/>
    <s v="Stick Billiard"/>
    <n v="59"/>
    <s v="Sales Region Sulawesi - Maluku Team"/>
    <m/>
    <x v="0"/>
  </r>
  <r>
    <s v="SO0395"/>
    <d v="2021-02-10T00:00:00"/>
    <s v="PD0002"/>
    <n v="34"/>
    <n v="0.05"/>
    <n v="646000"/>
    <s v="SO0395-PD0002"/>
    <s v="Fishing soft lure"/>
    <s v="Fishing Equipment"/>
    <s v="Fishing soft lure"/>
    <n v="34"/>
    <s v="Sales Region Bali - Nusa Tenggara Team"/>
    <m/>
    <x v="0"/>
  </r>
  <r>
    <s v="SO0395"/>
    <d v="2021-02-10T00:00:00"/>
    <s v="PD0013"/>
    <n v="53"/>
    <n v="0.08"/>
    <n v="23356040"/>
    <s v="SO0395-PD0013"/>
    <s v="1 Set Basketball"/>
    <s v="Basketball"/>
    <s v="1 Set Basketball"/>
    <n v="53"/>
    <s v="Sales Region Bali - Nusa Tenggara Team"/>
    <m/>
    <x v="0"/>
  </r>
  <r>
    <s v="SO0395"/>
    <d v="2021-02-10T00:00:00"/>
    <s v="PD0010"/>
    <n v="31"/>
    <n v="0.23"/>
    <n v="7757750"/>
    <s v="SO0395-PD0010"/>
    <s v="Hiking Shoes"/>
    <s v="Hiking &amp; Camping"/>
    <s v="Hiking Shoes"/>
    <n v="31"/>
    <s v="Sales Region Bali - Nusa Tenggara Team"/>
    <m/>
    <x v="0"/>
  </r>
  <r>
    <s v="SO0395"/>
    <d v="2021-02-10T00:00:00"/>
    <s v="PD0009"/>
    <n v="75"/>
    <n v="0.22"/>
    <n v="7546500"/>
    <s v="SO0395-PD0009"/>
    <s v="Tracking Pole"/>
    <s v="Hiking &amp; Camping"/>
    <s v="Tracking Pole"/>
    <n v="75"/>
    <s v="Sales Region Bali - Nusa Tenggara Team"/>
    <m/>
    <x v="0"/>
  </r>
  <r>
    <s v="SO0395"/>
    <d v="2021-02-10T00:00:00"/>
    <s v="PD0003"/>
    <n v="98"/>
    <n v="0.18"/>
    <n v="74815160"/>
    <s v="SO0395-PD0003"/>
    <s v="Stick Billiard"/>
    <s v="Billiard"/>
    <s v="Stick Billiard"/>
    <n v="98"/>
    <s v="Sales Region Bali - Nusa Tenggara Team"/>
    <m/>
    <x v="0"/>
  </r>
  <r>
    <s v="SO0396"/>
    <d v="2021-02-11T00:00:00"/>
    <s v="PD0011"/>
    <n v="128"/>
    <n v="0.11"/>
    <n v="268737280"/>
    <s v="SO0396-PD0011"/>
    <s v="Mountain Bike"/>
    <s v="Bicycle"/>
    <s v="Mountain Bike"/>
    <n v="128"/>
    <s v="Sales Sumatera -Kalimantan Region Team"/>
    <m/>
    <x v="0"/>
  </r>
  <r>
    <s v="SO0396"/>
    <d v="2021-02-11T00:00:00"/>
    <s v="PD0005"/>
    <n v="30"/>
    <n v="0.08"/>
    <n v="60582000"/>
    <s v="SO0396-PD0005"/>
    <s v="Stick Golf Wedge"/>
    <s v="Golf"/>
    <s v="Stick Golf Wedge"/>
    <n v="30"/>
    <s v="Sales Sumatera -Kalimantan Region Team"/>
    <m/>
    <x v="0"/>
  </r>
  <r>
    <s v="SO0396"/>
    <d v="2021-02-11T00:00:00"/>
    <s v="PD0007"/>
    <n v="47"/>
    <n v="0.11"/>
    <n v="133856000"/>
    <s v="SO0396-PD0007"/>
    <s v="Stick Golf Bag"/>
    <s v="Golf"/>
    <s v="Stick Golf Bag"/>
    <n v="47"/>
    <s v="Sales Sumatera -Kalimantan Region Team"/>
    <m/>
    <x v="0"/>
  </r>
  <r>
    <s v="SO0397"/>
    <d v="2021-02-12T00:00:00"/>
    <s v="PD0015"/>
    <n v="85"/>
    <n v="0.2"/>
    <n v="9241200"/>
    <s v="SO0397-PD0015"/>
    <s v="Abs Roller"/>
    <s v="Gym &amp; Fitness"/>
    <s v="Abs Roller"/>
    <n v="85"/>
    <s v="Sales Sumatera -Kalimantan Region Team"/>
    <m/>
    <x v="0"/>
  </r>
  <r>
    <s v="SO0397"/>
    <d v="2021-02-12T00:00:00"/>
    <s v="PD0005"/>
    <n v="111"/>
    <n v="0.24"/>
    <n v="185170200"/>
    <s v="SO0397-PD0005"/>
    <s v="Stick Golf Wedge"/>
    <s v="Golf"/>
    <s v="Stick Golf Wedge"/>
    <n v="111"/>
    <s v="Sales Sumatera -Kalimantan Region Team"/>
    <m/>
    <x v="0"/>
  </r>
  <r>
    <s v="SO0397"/>
    <d v="2021-02-12T00:00:00"/>
    <s v="PD0008"/>
    <n v="120"/>
    <n v="0.08"/>
    <n v="16449600"/>
    <s v="SO0397-PD0008"/>
    <s v="Sunglasses"/>
    <s v="Outdoors Sport"/>
    <s v="Sunglasses"/>
    <n v="120"/>
    <s v="Sales Sumatera -Kalimantan Region Team"/>
    <m/>
    <x v="0"/>
  </r>
  <r>
    <s v="SO0398"/>
    <d v="2021-02-12T00:00:00"/>
    <s v="PD0020"/>
    <n v="127"/>
    <n v="0.14000000000000001"/>
    <n v="35059620"/>
    <s v="SO0398-PD0020"/>
    <s v="Heavy bag"/>
    <s v="Gym &amp; Fitness"/>
    <s v="Heavy bag"/>
    <n v="127"/>
    <s v="Sales Region Sulawesi - Maluku Team"/>
    <m/>
    <x v="0"/>
  </r>
  <r>
    <s v="SO0398"/>
    <d v="2021-02-12T00:00:00"/>
    <s v="PD0006"/>
    <n v="133"/>
    <n v="0.08"/>
    <n v="25573240"/>
    <s v="SO0398-PD0006"/>
    <s v="1 set Golf Ball"/>
    <s v="Golf"/>
    <s v="1 set Golf Ball"/>
    <n v="133"/>
    <s v="Sales Region Sulawesi - Maluku Team"/>
    <m/>
    <x v="0"/>
  </r>
  <r>
    <s v="SO0398"/>
    <d v="2021-02-12T00:00:00"/>
    <s v="PD0017"/>
    <n v="46"/>
    <n v="0.16"/>
    <n v="102396000"/>
    <s v="SO0398-PD0017"/>
    <s v="Bench Press"/>
    <s v="Gym &amp; Fitness"/>
    <s v="Bench Press"/>
    <n v="46"/>
    <s v="Sales Region Sulawesi - Maluku Team"/>
    <m/>
    <x v="0"/>
  </r>
  <r>
    <s v="SO0399"/>
    <d v="2021-02-12T00:00:00"/>
    <s v="PD0011"/>
    <n v="51"/>
    <n v="0.17"/>
    <n v="99856470"/>
    <s v="SO0399-PD0011"/>
    <s v="Mountain Bike"/>
    <s v="Bicycle"/>
    <s v="Mountain Bike"/>
    <n v="51"/>
    <s v="Sales Region Bali - Nusa Tenggara Team"/>
    <m/>
    <x v="0"/>
  </r>
  <r>
    <s v="SO0399"/>
    <d v="2021-02-12T00:00:00"/>
    <s v="PD0017"/>
    <n v="63"/>
    <n v="0.19"/>
    <n v="135229500"/>
    <s v="SO0399-PD0017"/>
    <s v="Bench Press"/>
    <s v="Gym &amp; Fitness"/>
    <s v="Bench Press"/>
    <n v="63"/>
    <s v="Sales Region Bali - Nusa Tenggara Team"/>
    <m/>
    <x v="0"/>
  </r>
  <r>
    <s v="SO0400"/>
    <d v="2021-02-13T00:00:00"/>
    <s v="PD0008"/>
    <n v="82"/>
    <n v="0.13"/>
    <n v="10629660"/>
    <s v="SO0400-PD0008"/>
    <s v="Sunglasses"/>
    <s v="Outdoors Sport"/>
    <s v="Sunglasses"/>
    <n v="82"/>
    <s v="Online Sales Team"/>
    <m/>
    <x v="0"/>
  </r>
  <r>
    <s v="SO0400"/>
    <d v="2021-02-13T00:00:00"/>
    <s v="PD0001"/>
    <n v="140"/>
    <n v="0.08"/>
    <n v="32071200"/>
    <s v="SO0400-PD0001"/>
    <s v="1 Set Fishing Equipment"/>
    <s v="Fishing Equipment"/>
    <s v="1 Set Fishing Equipment"/>
    <n v="140"/>
    <s v="Online Sales Team"/>
    <m/>
    <x v="0"/>
  </r>
  <r>
    <s v="SO0400"/>
    <d v="2021-02-13T00:00:00"/>
    <s v="PD0005"/>
    <n v="101"/>
    <n v="0.21"/>
    <n v="175139050"/>
    <s v="SO0400-PD0005"/>
    <s v="Stick Golf Wedge"/>
    <s v="Golf"/>
    <s v="Stick Golf Wedge"/>
    <n v="101"/>
    <s v="Online Sales Team"/>
    <m/>
    <x v="0"/>
  </r>
  <r>
    <s v="SO0401"/>
    <d v="2021-02-15T00:00:00"/>
    <s v="PD0009"/>
    <n v="94"/>
    <n v="0.15"/>
    <n v="10307100"/>
    <s v="SO0401-PD0009"/>
    <s v="Tracking Pole"/>
    <s v="Hiking &amp; Camping"/>
    <s v="Tracking Pole"/>
    <n v="94"/>
    <s v="Sales Region Sulawesi - Maluku Team"/>
    <m/>
    <x v="0"/>
  </r>
  <r>
    <s v="SO0401"/>
    <d v="2021-02-15T00:00:00"/>
    <s v="PD0005"/>
    <n v="28"/>
    <n v="0.17"/>
    <n v="51011800"/>
    <s v="SO0401-PD0005"/>
    <s v="Stick Golf Wedge"/>
    <s v="Golf"/>
    <s v="Stick Golf Wedge"/>
    <n v="28"/>
    <s v="Sales Region Sulawesi - Maluku Team"/>
    <m/>
    <x v="0"/>
  </r>
  <r>
    <s v="SO0402"/>
    <d v="2021-02-16T00:00:00"/>
    <s v="PD0002"/>
    <n v="32"/>
    <n v="0.21"/>
    <n v="505600"/>
    <s v="SO0402-PD0002"/>
    <s v="Fishing soft lure"/>
    <s v="Fishing Equipment"/>
    <s v="Fishing soft lure"/>
    <n v="32"/>
    <s v="Sales Java Region Team"/>
    <m/>
    <x v="1"/>
  </r>
  <r>
    <s v="SO0402"/>
    <d v="2021-02-16T00:00:00"/>
    <s v="PD0018"/>
    <n v="42"/>
    <n v="0.05"/>
    <n v="21226800"/>
    <s v="SO0402-PD0018"/>
    <s v="Dumbell Set"/>
    <s v="Gym &amp; Fitness"/>
    <s v="Dumbell Set"/>
    <n v="42"/>
    <s v="Sales Java Region Team"/>
    <m/>
    <x v="1"/>
  </r>
  <r>
    <s v="SO0402"/>
    <d v="2021-02-16T00:00:00"/>
    <s v="PD0009"/>
    <n v="147"/>
    <n v="0.25"/>
    <n v="14222250"/>
    <s v="SO0402-PD0009"/>
    <s v="Tracking Pole"/>
    <s v="Hiking &amp; Camping"/>
    <s v="Tracking Pole"/>
    <n v="147"/>
    <s v="Sales Java Region Team"/>
    <m/>
    <x v="1"/>
  </r>
  <r>
    <s v="SO0403"/>
    <d v="2021-02-16T00:00:00"/>
    <s v="PD0012"/>
    <n v="48"/>
    <n v="0.23"/>
    <n v="208417440"/>
    <s v="SO0403-PD0012"/>
    <s v="Road Bike"/>
    <s v="Bicycle"/>
    <s v="Road Bike"/>
    <n v="48"/>
    <s v="Sales Sumatera -Kalimantan Region Team"/>
    <m/>
    <x v="0"/>
  </r>
  <r>
    <s v="SO0404"/>
    <d v="2021-02-16T00:00:00"/>
    <s v="PD0001"/>
    <n v="115"/>
    <n v="0.14000000000000001"/>
    <n v="24626100"/>
    <s v="SO0404-PD0001"/>
    <s v="1 Set Fishing Equipment"/>
    <s v="Fishing Equipment"/>
    <s v="1 Set Fishing Equipment"/>
    <n v="115"/>
    <s v="Sales Region Sulawesi - Maluku Team"/>
    <m/>
    <x v="0"/>
  </r>
  <r>
    <s v="SO0404"/>
    <d v="2021-02-16T00:00:00"/>
    <s v="PD0011"/>
    <n v="144"/>
    <n v="0.13"/>
    <n v="295535520"/>
    <s v="SO0404-PD0011"/>
    <s v="Mountain Bike"/>
    <s v="Bicycle"/>
    <s v="Mountain Bike"/>
    <n v="144"/>
    <s v="Sales Region Sulawesi - Maluku Team"/>
    <m/>
    <x v="0"/>
  </r>
  <r>
    <s v="SO0404"/>
    <d v="2021-02-16T00:00:00"/>
    <s v="PD0002"/>
    <n v="26"/>
    <n v="0.1"/>
    <n v="468000"/>
    <s v="SO0404-PD0002"/>
    <s v="Fishing soft lure"/>
    <s v="Fishing Equipment"/>
    <s v="Fishing soft lure"/>
    <n v="26"/>
    <s v="Sales Region Sulawesi - Maluku Team"/>
    <m/>
    <x v="0"/>
  </r>
  <r>
    <s v="SO0405"/>
    <d v="2021-02-17T00:00:00"/>
    <s v="PD0005"/>
    <n v="78"/>
    <n v="0.09"/>
    <n v="155801100"/>
    <s v="SO0405-PD0005"/>
    <s v="Stick Golf Wedge"/>
    <s v="Golf"/>
    <s v="Stick Golf Wedge"/>
    <n v="78"/>
    <s v="Sales Region Sulawesi - Maluku Team"/>
    <m/>
    <x v="0"/>
  </r>
  <r>
    <s v="SO0406"/>
    <d v="2021-02-18T00:00:00"/>
    <s v="PD0012"/>
    <n v="150"/>
    <n v="0.06"/>
    <n v="795099000"/>
    <s v="SO0406-PD0012"/>
    <s v="Road Bike"/>
    <s v="Bicycle"/>
    <s v="Road Bike"/>
    <n v="150"/>
    <s v="Online Sales Team"/>
    <m/>
    <x v="0"/>
  </r>
  <r>
    <s v="SO0406"/>
    <d v="2021-02-18T00:00:00"/>
    <s v="PD0014"/>
    <n v="72"/>
    <n v="0.09"/>
    <n v="17493840"/>
    <s v="SO0406-PD0014"/>
    <s v="1 Set Futsalball"/>
    <s v="Futsal"/>
    <s v="1 Set Futsalball"/>
    <n v="72"/>
    <s v="Online Sales Team"/>
    <m/>
    <x v="0"/>
  </r>
  <r>
    <s v="SO0406"/>
    <d v="2021-02-18T00:00:00"/>
    <s v="PD0010"/>
    <n v="33"/>
    <n v="0.09"/>
    <n v="9759750"/>
    <s v="SO0406-PD0010"/>
    <s v="Hiking Shoes"/>
    <s v="Hiking &amp; Camping"/>
    <s v="Hiking Shoes"/>
    <n v="33"/>
    <s v="Online Sales Team"/>
    <m/>
    <x v="0"/>
  </r>
  <r>
    <s v="SO0406"/>
    <d v="2021-02-18T00:00:00"/>
    <s v="PD0007"/>
    <n v="114"/>
    <n v="0.14000000000000001"/>
    <n v="313728000"/>
    <s v="SO0406-PD0007"/>
    <s v="Stick Golf Bag"/>
    <s v="Golf"/>
    <s v="Stick Golf Bag"/>
    <n v="114"/>
    <s v="Online Sales Team"/>
    <m/>
    <x v="0"/>
  </r>
  <r>
    <s v="SO0407"/>
    <d v="2021-02-18T00:00:00"/>
    <s v="PD0016"/>
    <n v="123"/>
    <n v="7.0000000000000007E-2"/>
    <n v="30542129.999999996"/>
    <s v="SO0407-PD0016"/>
    <s v="Pull Up Bar"/>
    <s v="Gym &amp; Fitness"/>
    <s v="Pull Up Bar"/>
    <n v="123"/>
    <s v="Sales Sumatera -Kalimantan Region Team"/>
    <m/>
    <x v="0"/>
  </r>
  <r>
    <s v="SO0407"/>
    <d v="2021-02-18T00:00:00"/>
    <s v="PD0011"/>
    <n v="78"/>
    <n v="0.17"/>
    <n v="152721660"/>
    <s v="SO0407-PD0011"/>
    <s v="Mountain Bike"/>
    <s v="Bicycle"/>
    <s v="Mountain Bike"/>
    <n v="78"/>
    <s v="Sales Sumatera -Kalimantan Region Team"/>
    <m/>
    <x v="0"/>
  </r>
  <r>
    <s v="SO0407"/>
    <d v="2021-02-18T00:00:00"/>
    <s v="PD0009"/>
    <n v="139"/>
    <n v="0.11"/>
    <n v="15958590"/>
    <s v="SO0407-PD0009"/>
    <s v="Tracking Pole"/>
    <s v="Hiking &amp; Camping"/>
    <s v="Tracking Pole"/>
    <n v="139"/>
    <s v="Sales Sumatera -Kalimantan Region Team"/>
    <m/>
    <x v="0"/>
  </r>
  <r>
    <s v="SO0407"/>
    <d v="2021-02-18T00:00:00"/>
    <s v="PD0004"/>
    <n v="38"/>
    <n v="0.23"/>
    <n v="6437200"/>
    <s v="SO0407-PD0004"/>
    <s v="Stick Billiard Bag"/>
    <s v="Billiard"/>
    <s v="Stick Billiard Bag"/>
    <n v="38"/>
    <s v="Sales Sumatera -Kalimantan Region Team"/>
    <m/>
    <x v="0"/>
  </r>
  <r>
    <s v="SO0408"/>
    <d v="2021-02-20T00:00:00"/>
    <s v="PD0016"/>
    <n v="48"/>
    <n v="0.25"/>
    <n v="9612000"/>
    <s v="SO0408-PD0016"/>
    <s v="Pull Up Bar"/>
    <s v="Gym &amp; Fitness"/>
    <s v="Pull Up Bar"/>
    <n v="48"/>
    <s v="Sales Region Sulawesi - Maluku Team"/>
    <m/>
    <x v="0"/>
  </r>
  <r>
    <s v="SO0408"/>
    <d v="2021-02-20T00:00:00"/>
    <s v="PD0008"/>
    <n v="90"/>
    <n v="0.08"/>
    <n v="12337200"/>
    <s v="SO0408-PD0008"/>
    <s v="Sunglasses"/>
    <s v="Outdoors Sport"/>
    <s v="Sunglasses"/>
    <n v="90"/>
    <s v="Sales Region Sulawesi - Maluku Team"/>
    <m/>
    <x v="0"/>
  </r>
  <r>
    <s v="SO0409"/>
    <d v="2021-02-21T00:00:00"/>
    <s v="PD0006"/>
    <n v="94"/>
    <n v="0.2"/>
    <n v="15716800"/>
    <s v="SO0409-PD0006"/>
    <s v="1 set Golf Ball"/>
    <s v="Golf"/>
    <s v="1 set Golf Ball"/>
    <n v="94"/>
    <s v="Online Sales Team"/>
    <m/>
    <x v="0"/>
  </r>
  <r>
    <s v="SO0409"/>
    <d v="2021-02-21T00:00:00"/>
    <s v="PD0008"/>
    <n v="60"/>
    <n v="7.0000000000000007E-2"/>
    <n v="8314199.9999999991"/>
    <s v="SO0409-PD0008"/>
    <s v="Sunglasses"/>
    <s v="Outdoors Sport"/>
    <s v="Sunglasses"/>
    <n v="60"/>
    <s v="Online Sales Team"/>
    <m/>
    <x v="0"/>
  </r>
  <r>
    <s v="SO0410"/>
    <d v="2021-02-21T00:00:00"/>
    <s v="PD0010"/>
    <n v="95"/>
    <n v="0.14000000000000001"/>
    <n v="26552500"/>
    <s v="SO0410-PD0010"/>
    <s v="Hiking Shoes"/>
    <s v="Hiking &amp; Camping"/>
    <s v="Hiking Shoes"/>
    <n v="95"/>
    <s v="Sales Region Sulawesi - Maluku Team"/>
    <m/>
    <x v="0"/>
  </r>
  <r>
    <s v="SO0411"/>
    <d v="2021-02-21T00:00:00"/>
    <s v="PD0019"/>
    <n v="29"/>
    <n v="0.1"/>
    <n v="66528900"/>
    <s v="SO0411-PD0019"/>
    <s v="Treadmill"/>
    <s v="Gym &amp; Fitness"/>
    <s v="Treadmill"/>
    <n v="29"/>
    <s v="Sales Region Sulawesi - Maluku Team"/>
    <m/>
    <x v="0"/>
  </r>
  <r>
    <s v="SO0411"/>
    <d v="2021-02-21T00:00:00"/>
    <s v="PD0006"/>
    <n v="81"/>
    <n v="0.1"/>
    <n v="15236100"/>
    <s v="SO0411-PD0006"/>
    <s v="1 set Golf Ball"/>
    <s v="Golf"/>
    <s v="1 set Golf Ball"/>
    <n v="81"/>
    <s v="Sales Region Sulawesi - Maluku Team"/>
    <m/>
    <x v="0"/>
  </r>
  <r>
    <s v="SO0412"/>
    <d v="2021-02-22T00:00:00"/>
    <s v="PD0020"/>
    <n v="126"/>
    <n v="0.25"/>
    <n v="30334500"/>
    <s v="SO0412-PD0020"/>
    <s v="Heavy bag"/>
    <s v="Gym &amp; Fitness"/>
    <s v="Heavy bag"/>
    <n v="126"/>
    <s v="Sales Region Sulawesi - Maluku Team"/>
    <m/>
    <x v="0"/>
  </r>
  <r>
    <s v="SO0412"/>
    <d v="2021-02-22T00:00:00"/>
    <s v="PD0016"/>
    <n v="60"/>
    <n v="0.09"/>
    <n v="14578200"/>
    <s v="SO0412-PD0016"/>
    <s v="Pull Up Bar"/>
    <s v="Gym &amp; Fitness"/>
    <s v="Pull Up Bar"/>
    <n v="60"/>
    <s v="Sales Region Sulawesi - Maluku Team"/>
    <m/>
    <x v="0"/>
  </r>
  <r>
    <s v="SO0412"/>
    <d v="2021-02-22T00:00:00"/>
    <s v="PD0011"/>
    <n v="87"/>
    <n v="0.2"/>
    <n v="164186400"/>
    <s v="SO0412-PD0011"/>
    <s v="Mountain Bike"/>
    <s v="Bicycle"/>
    <s v="Mountain Bike"/>
    <n v="87"/>
    <s v="Sales Region Sulawesi - Maluku Team"/>
    <m/>
    <x v="0"/>
  </r>
  <r>
    <s v="SO0413"/>
    <d v="2021-02-23T00:00:00"/>
    <s v="PD0010"/>
    <n v="25"/>
    <n v="0.16"/>
    <n v="6825000"/>
    <s v="SO0413-PD0010"/>
    <s v="Hiking Shoes"/>
    <s v="Hiking &amp; Camping"/>
    <s v="Hiking Shoes"/>
    <n v="25"/>
    <s v="Sales Region Sulawesi - Maluku Team"/>
    <m/>
    <x v="0"/>
  </r>
  <r>
    <s v="SO0413"/>
    <d v="2021-02-23T00:00:00"/>
    <s v="PD0019"/>
    <n v="135"/>
    <n v="0.15"/>
    <n v="292497750"/>
    <s v="SO0413-PD0019"/>
    <s v="Treadmill"/>
    <s v="Gym &amp; Fitness"/>
    <s v="Treadmill"/>
    <n v="135"/>
    <s v="Sales Region Sulawesi - Maluku Team"/>
    <m/>
    <x v="0"/>
  </r>
  <r>
    <s v="SO0414"/>
    <d v="2021-02-24T00:00:00"/>
    <s v="PD0006"/>
    <n v="53"/>
    <n v="0.22"/>
    <n v="8640060"/>
    <s v="SO0414-PD0006"/>
    <s v="1 set Golf Ball"/>
    <s v="Golf"/>
    <s v="1 set Golf Ball"/>
    <n v="53"/>
    <s v="Sales Region Sulawesi - Maluku Team"/>
    <m/>
    <x v="0"/>
  </r>
  <r>
    <s v="SO0414"/>
    <d v="2021-02-24T00:00:00"/>
    <s v="PD0011"/>
    <n v="124"/>
    <n v="0.18"/>
    <n v="239863120.00000003"/>
    <s v="SO0414-PD0011"/>
    <s v="Mountain Bike"/>
    <s v="Bicycle"/>
    <s v="Mountain Bike"/>
    <n v="124"/>
    <s v="Sales Region Sulawesi - Maluku Team"/>
    <m/>
    <x v="0"/>
  </r>
  <r>
    <s v="SO0415"/>
    <d v="2021-02-25T00:00:00"/>
    <s v="PD0012"/>
    <n v="145"/>
    <n v="7.0000000000000007E-2"/>
    <n v="760419150"/>
    <s v="SO0415-PD0012"/>
    <s v="Road Bike"/>
    <s v="Bicycle"/>
    <s v="Road Bike"/>
    <n v="145"/>
    <s v="Online Sales Team"/>
    <m/>
    <x v="0"/>
  </r>
  <r>
    <s v="SO0415"/>
    <d v="2021-02-25T00:00:00"/>
    <s v="PD0013"/>
    <n v="66"/>
    <n v="0.2"/>
    <n v="25291200"/>
    <s v="SO0415-PD0013"/>
    <s v="1 Set Basketball"/>
    <s v="Basketball"/>
    <s v="1 Set Basketball"/>
    <n v="66"/>
    <s v="Online Sales Team"/>
    <m/>
    <x v="0"/>
  </r>
  <r>
    <s v="SO0415"/>
    <d v="2021-02-25T00:00:00"/>
    <s v="PD0015"/>
    <n v="101"/>
    <n v="0.22"/>
    <n v="10706202"/>
    <s v="SO0415-PD0015"/>
    <s v="Abs Roller"/>
    <s v="Gym &amp; Fitness"/>
    <s v="Abs Roller"/>
    <n v="101"/>
    <s v="Online Sales Team"/>
    <m/>
    <x v="0"/>
  </r>
  <r>
    <s v="SO0416"/>
    <d v="2021-02-27T00:00:00"/>
    <s v="PD0002"/>
    <n v="103"/>
    <n v="0.06"/>
    <n v="1936400"/>
    <s v="SO0416-PD0002"/>
    <s v="Fishing soft lure"/>
    <s v="Fishing Equipment"/>
    <s v="Fishing soft lure"/>
    <n v="103"/>
    <s v="Sales Region Sulawesi - Maluku Team"/>
    <m/>
    <x v="0"/>
  </r>
  <r>
    <s v="SO0416"/>
    <d v="2021-02-27T00:00:00"/>
    <s v="PD0017"/>
    <n v="53"/>
    <n v="0.09"/>
    <n v="127809500"/>
    <s v="SO0416-PD0017"/>
    <s v="Bench Press"/>
    <s v="Gym &amp; Fitness"/>
    <s v="Bench Press"/>
    <n v="53"/>
    <s v="Sales Region Sulawesi - Maluku Team"/>
    <m/>
    <x v="0"/>
  </r>
  <r>
    <s v="SO0416"/>
    <d v="2021-02-27T00:00:00"/>
    <s v="PD0006"/>
    <n v="61"/>
    <n v="0.05"/>
    <n v="12111550"/>
    <s v="SO0416-PD0006"/>
    <s v="1 set Golf Ball"/>
    <s v="Golf"/>
    <s v="1 set Golf Ball"/>
    <n v="61"/>
    <s v="Sales Region Sulawesi - Maluku Team"/>
    <m/>
    <x v="0"/>
  </r>
  <r>
    <s v="SO0417"/>
    <d v="2021-03-01T00:00:00"/>
    <s v="PD0008"/>
    <n v="82"/>
    <n v="0.14000000000000001"/>
    <n v="10507480"/>
    <s v="SO0417-PD0008"/>
    <s v="Sunglasses"/>
    <s v="Outdoors Sport"/>
    <s v="Sunglasses"/>
    <n v="82"/>
    <s v="Sales Sumatera -Kalimantan Region Team"/>
    <m/>
    <x v="1"/>
  </r>
  <r>
    <s v="SO0417"/>
    <d v="2021-03-01T00:00:00"/>
    <s v="PD0001"/>
    <n v="42"/>
    <n v="0.2"/>
    <n v="8366400"/>
    <s v="SO0417-PD0001"/>
    <s v="1 Set Fishing Equipment"/>
    <s v="Fishing Equipment"/>
    <s v="1 Set Fishing Equipment"/>
    <n v="42"/>
    <s v="Sales Sumatera -Kalimantan Region Team"/>
    <m/>
    <x v="1"/>
  </r>
  <r>
    <s v="SO0417"/>
    <d v="2021-03-01T00:00:00"/>
    <s v="PD0002"/>
    <n v="38"/>
    <n v="0.24"/>
    <n v="577600"/>
    <s v="SO0417-PD0002"/>
    <s v="Fishing soft lure"/>
    <s v="Fishing Equipment"/>
    <s v="Fishing soft lure"/>
    <n v="38"/>
    <s v="Sales Sumatera -Kalimantan Region Team"/>
    <m/>
    <x v="1"/>
  </r>
  <r>
    <s v="SO0418"/>
    <d v="2021-03-02T00:00:00"/>
    <s v="PD0015"/>
    <n v="66"/>
    <n v="0.24"/>
    <n v="6816744"/>
    <s v="SO0418-PD0015"/>
    <s v="Abs Roller"/>
    <s v="Gym &amp; Fitness"/>
    <s v="Abs Roller"/>
    <n v="66"/>
    <s v="Sales Region Sulawesi - Maluku Team"/>
    <m/>
    <x v="0"/>
  </r>
  <r>
    <s v="SO0419"/>
    <d v="2021-03-02T00:00:00"/>
    <s v="PD0019"/>
    <n v="111"/>
    <n v="7.0000000000000007E-2"/>
    <n v="263133269.99999997"/>
    <s v="SO0419-PD0019"/>
    <s v="Treadmill"/>
    <s v="Gym &amp; Fitness"/>
    <s v="Treadmill"/>
    <n v="111"/>
    <s v="Sales Region Sulawesi - Maluku Team"/>
    <m/>
    <x v="0"/>
  </r>
  <r>
    <s v="SO0419"/>
    <d v="2021-03-02T00:00:00"/>
    <s v="PD0016"/>
    <n v="111"/>
    <n v="7.0000000000000007E-2"/>
    <n v="27562410"/>
    <s v="SO0419-PD0016"/>
    <s v="Pull Up Bar"/>
    <s v="Gym &amp; Fitness"/>
    <s v="Pull Up Bar"/>
    <n v="111"/>
    <s v="Sales Region Sulawesi - Maluku Team"/>
    <m/>
    <x v="0"/>
  </r>
  <r>
    <s v="SO0419"/>
    <d v="2021-03-02T00:00:00"/>
    <s v="PD0020"/>
    <n v="81"/>
    <n v="0.21"/>
    <n v="20540790"/>
    <s v="SO0419-PD0020"/>
    <s v="Heavy bag"/>
    <s v="Gym &amp; Fitness"/>
    <s v="Heavy bag"/>
    <n v="81"/>
    <s v="Sales Region Sulawesi - Maluku Team"/>
    <m/>
    <x v="0"/>
  </r>
  <r>
    <s v="SO0419"/>
    <d v="2021-03-02T00:00:00"/>
    <s v="PD0009"/>
    <n v="150"/>
    <n v="0.18"/>
    <n v="15867000.000000002"/>
    <s v="SO0419-PD0009"/>
    <s v="Tracking Pole"/>
    <s v="Hiking &amp; Camping"/>
    <s v="Tracking Pole"/>
    <n v="150"/>
    <s v="Sales Region Sulawesi - Maluku Team"/>
    <m/>
    <x v="0"/>
  </r>
  <r>
    <s v="SO0419"/>
    <d v="2021-03-02T00:00:00"/>
    <s v="PD0007"/>
    <n v="35"/>
    <n v="0.22"/>
    <n v="87360000"/>
    <s v="SO0419-PD0007"/>
    <s v="Stick Golf Bag"/>
    <s v="Golf"/>
    <s v="Stick Golf Bag"/>
    <n v="35"/>
    <s v="Sales Region Sulawesi - Maluku Team"/>
    <m/>
    <x v="0"/>
  </r>
  <r>
    <s v="SO0420"/>
    <d v="2021-03-02T00:00:00"/>
    <s v="PD0004"/>
    <n v="128"/>
    <n v="7.0000000000000007E-2"/>
    <n v="26188800"/>
    <s v="SO0420-PD0004"/>
    <s v="Stick Billiard Bag"/>
    <s v="Billiard"/>
    <s v="Stick Billiard Bag"/>
    <n v="128"/>
    <s v="Sales Region Bali - Nusa Tenggara Team"/>
    <m/>
    <x v="0"/>
  </r>
  <r>
    <s v="SO0420"/>
    <d v="2021-03-02T00:00:00"/>
    <s v="PD0015"/>
    <n v="70"/>
    <n v="0.24"/>
    <n v="7229880"/>
    <s v="SO0420-PD0015"/>
    <s v="Abs Roller"/>
    <s v="Gym &amp; Fitness"/>
    <s v="Abs Roller"/>
    <n v="70"/>
    <s v="Sales Region Bali - Nusa Tenggara Team"/>
    <m/>
    <x v="0"/>
  </r>
  <r>
    <s v="SO0421"/>
    <d v="2021-03-04T00:00:00"/>
    <s v="PD0001"/>
    <n v="53"/>
    <n v="0.25"/>
    <n v="9897750"/>
    <s v="SO0421-PD0001"/>
    <s v="1 Set Fishing Equipment"/>
    <s v="Fishing Equipment"/>
    <s v="1 Set Fishing Equipment"/>
    <n v="53"/>
    <s v="Online Sales Team"/>
    <m/>
    <x v="0"/>
  </r>
  <r>
    <s v="SO0421"/>
    <d v="2021-03-04T00:00:00"/>
    <s v="PD0011"/>
    <n v="26"/>
    <n v="0.12"/>
    <n v="53973920"/>
    <s v="SO0421-PD0011"/>
    <s v="Mountain Bike"/>
    <s v="Bicycle"/>
    <s v="Mountain Bike"/>
    <n v="26"/>
    <s v="Online Sales Team"/>
    <m/>
    <x v="0"/>
  </r>
  <r>
    <s v="SO0421"/>
    <d v="2021-03-04T00:00:00"/>
    <s v="PD0014"/>
    <n v="59"/>
    <n v="0.16"/>
    <n v="13232520"/>
    <s v="SO0421-PD0014"/>
    <s v="1 Set Futsalball"/>
    <s v="Futsal"/>
    <s v="1 Set Futsalball"/>
    <n v="59"/>
    <s v="Online Sales Team"/>
    <m/>
    <x v="0"/>
  </r>
  <r>
    <s v="SO0422"/>
    <d v="2021-03-04T00:00:00"/>
    <s v="PD0001"/>
    <n v="86"/>
    <n v="0.13"/>
    <n v="18630180"/>
    <s v="SO0422-PD0001"/>
    <s v="1 Set Fishing Equipment"/>
    <s v="Fishing Equipment"/>
    <s v="1 Set Fishing Equipment"/>
    <n v="86"/>
    <s v="Sales Region Sulawesi - Maluku Team"/>
    <m/>
    <x v="0"/>
  </r>
  <r>
    <s v="SO0422"/>
    <d v="2021-03-04T00:00:00"/>
    <s v="PD0017"/>
    <n v="129"/>
    <n v="7.0000000000000007E-2"/>
    <n v="317920500"/>
    <s v="SO0422-PD0017"/>
    <s v="Bench Press"/>
    <s v="Gym &amp; Fitness"/>
    <s v="Bench Press"/>
    <n v="129"/>
    <s v="Sales Region Sulawesi - Maluku Team"/>
    <m/>
    <x v="0"/>
  </r>
  <r>
    <s v="SO0422"/>
    <d v="2021-03-04T00:00:00"/>
    <s v="PD0005"/>
    <n v="136"/>
    <n v="0.16"/>
    <n v="250756800"/>
    <s v="SO0422-PD0005"/>
    <s v="Stick Golf Wedge"/>
    <s v="Golf"/>
    <s v="Stick Golf Wedge"/>
    <n v="136"/>
    <s v="Sales Region Sulawesi - Maluku Team"/>
    <m/>
    <x v="0"/>
  </r>
  <r>
    <s v="SO0423"/>
    <d v="2021-03-05T00:00:00"/>
    <s v="PD0003"/>
    <n v="121"/>
    <n v="0.2"/>
    <n v="90120800"/>
    <s v="SO0423-PD0003"/>
    <s v="Stick Billiard"/>
    <s v="Billiard"/>
    <s v="Stick Billiard"/>
    <n v="121"/>
    <s v="Sales Sumatera -Kalimantan Region Team"/>
    <m/>
    <x v="0"/>
  </r>
  <r>
    <s v="SO0423"/>
    <d v="2021-03-05T00:00:00"/>
    <s v="PD0001"/>
    <n v="49"/>
    <n v="0.17"/>
    <n v="10126830"/>
    <s v="SO0423-PD0001"/>
    <s v="1 Set Fishing Equipment"/>
    <s v="Fishing Equipment"/>
    <s v="1 Set Fishing Equipment"/>
    <n v="49"/>
    <s v="Sales Sumatera -Kalimantan Region Team"/>
    <m/>
    <x v="0"/>
  </r>
  <r>
    <s v="SO0424"/>
    <d v="2021-03-05T00:00:00"/>
    <s v="PD0011"/>
    <n v="100"/>
    <n v="0.1"/>
    <n v="212310000"/>
    <s v="SO0424-PD0011"/>
    <s v="Mountain Bike"/>
    <s v="Bicycle"/>
    <s v="Mountain Bike"/>
    <n v="100"/>
    <s v="Sales Sumatera -Kalimantan Region Team"/>
    <m/>
    <x v="0"/>
  </r>
  <r>
    <s v="SO0425"/>
    <d v="2021-03-06T00:00:00"/>
    <s v="PD0008"/>
    <n v="61"/>
    <n v="0.23"/>
    <n v="6998530"/>
    <s v="SO0425-PD0008"/>
    <s v="Sunglasses"/>
    <s v="Outdoors Sport"/>
    <s v="Sunglasses"/>
    <n v="61"/>
    <s v="Sales Region Sulawesi - Maluku Team"/>
    <m/>
    <x v="0"/>
  </r>
  <r>
    <s v="SO0425"/>
    <d v="2021-03-06T00:00:00"/>
    <s v="PD0013"/>
    <n v="145"/>
    <n v="0.14000000000000001"/>
    <n v="59731300"/>
    <s v="SO0425-PD0013"/>
    <s v="1 Set Basketball"/>
    <s v="Basketball"/>
    <s v="1 Set Basketball"/>
    <n v="145"/>
    <s v="Sales Region Sulawesi - Maluku Team"/>
    <m/>
    <x v="0"/>
  </r>
  <r>
    <s v="SO0425"/>
    <d v="2021-03-06T00:00:00"/>
    <s v="PD0014"/>
    <n v="39"/>
    <n v="0.06"/>
    <n v="9788220"/>
    <s v="SO0425-PD0014"/>
    <s v="1 Set Futsalball"/>
    <s v="Futsal"/>
    <s v="1 Set Futsalball"/>
    <n v="39"/>
    <s v="Sales Region Sulawesi - Maluku Team"/>
    <m/>
    <x v="0"/>
  </r>
  <r>
    <s v="SO0425"/>
    <d v="2021-03-06T00:00:00"/>
    <s v="PD0010"/>
    <n v="89"/>
    <n v="0.15"/>
    <n v="24586250"/>
    <s v="SO0425-PD0010"/>
    <s v="Hiking Shoes"/>
    <s v="Hiking &amp; Camping"/>
    <s v="Hiking Shoes"/>
    <n v="89"/>
    <s v="Sales Region Sulawesi - Maluku Team"/>
    <m/>
    <x v="0"/>
  </r>
  <r>
    <s v="SO0426"/>
    <d v="2021-03-06T00:00:00"/>
    <s v="PD0008"/>
    <n v="119"/>
    <n v="0.24"/>
    <n v="13475560"/>
    <s v="SO0426-PD0008"/>
    <s v="Sunglasses"/>
    <s v="Outdoors Sport"/>
    <s v="Sunglasses"/>
    <n v="119"/>
    <s v="Sales Java Region Team"/>
    <m/>
    <x v="0"/>
  </r>
  <r>
    <s v="SO0426"/>
    <d v="2021-03-06T00:00:00"/>
    <s v="PD0003"/>
    <n v="73"/>
    <n v="0.06"/>
    <n v="63885220"/>
    <s v="SO0426-PD0003"/>
    <s v="Stick Billiard"/>
    <s v="Billiard"/>
    <s v="Stick Billiard"/>
    <n v="73"/>
    <s v="Sales Java Region Team"/>
    <m/>
    <x v="0"/>
  </r>
  <r>
    <s v="SO0426"/>
    <d v="2021-03-06T00:00:00"/>
    <s v="PD0011"/>
    <n v="130"/>
    <n v="0.15"/>
    <n v="260669500"/>
    <s v="SO0426-PD0011"/>
    <s v="Mountain Bike"/>
    <s v="Bicycle"/>
    <s v="Mountain Bike"/>
    <n v="130"/>
    <s v="Sales Java Region Team"/>
    <m/>
    <x v="0"/>
  </r>
  <r>
    <s v="SO0426"/>
    <d v="2021-03-06T00:00:00"/>
    <s v="PD0004"/>
    <n v="144"/>
    <n v="0.19"/>
    <n v="25660800"/>
    <s v="SO0426-PD0004"/>
    <s v="Stick Billiard Bag"/>
    <s v="Billiard"/>
    <s v="Stick Billiard Bag"/>
    <n v="144"/>
    <s v="Sales Java Region Team"/>
    <m/>
    <x v="0"/>
  </r>
  <r>
    <s v="SO0427"/>
    <d v="2021-03-07T00:00:00"/>
    <s v="PD0008"/>
    <n v="25"/>
    <n v="0.11"/>
    <n v="3315250"/>
    <s v="SO0427-PD0008"/>
    <s v="Sunglasses"/>
    <s v="Outdoors Sport"/>
    <s v="Sunglasses"/>
    <n v="25"/>
    <s v="Sales Region Bali - Nusa Tenggara Team"/>
    <m/>
    <x v="1"/>
  </r>
  <r>
    <s v="SO0427"/>
    <d v="2021-03-07T00:00:00"/>
    <s v="PD0017"/>
    <n v="107"/>
    <n v="0.2"/>
    <n v="226840000"/>
    <s v="SO0427-PD0017"/>
    <s v="Bench Press"/>
    <s v="Gym &amp; Fitness"/>
    <s v="Bench Press"/>
    <n v="107"/>
    <s v="Sales Region Bali - Nusa Tenggara Team"/>
    <m/>
    <x v="1"/>
  </r>
  <r>
    <s v="SO0428"/>
    <d v="2021-03-08T00:00:00"/>
    <s v="PD0019"/>
    <n v="77"/>
    <n v="0.11"/>
    <n v="174682970"/>
    <s v="SO0428-PD0019"/>
    <s v="Treadmill"/>
    <s v="Gym &amp; Fitness"/>
    <s v="Treadmill"/>
    <n v="77"/>
    <s v="Sales Sumatera -Kalimantan Region Team"/>
    <m/>
    <x v="1"/>
  </r>
  <r>
    <s v="SO0428"/>
    <d v="2021-03-08T00:00:00"/>
    <s v="PD0018"/>
    <n v="59"/>
    <n v="0.21"/>
    <n v="24796520"/>
    <s v="SO0428-PD0018"/>
    <s v="Dumbell Set"/>
    <s v="Gym &amp; Fitness"/>
    <s v="Dumbell Set"/>
    <n v="59"/>
    <s v="Sales Sumatera -Kalimantan Region Team"/>
    <m/>
    <x v="1"/>
  </r>
  <r>
    <s v="SO0428"/>
    <d v="2021-03-08T00:00:00"/>
    <s v="PD0011"/>
    <n v="60"/>
    <n v="0.22"/>
    <n v="110401200"/>
    <s v="SO0428-PD0011"/>
    <s v="Mountain Bike"/>
    <s v="Bicycle"/>
    <s v="Mountain Bike"/>
    <n v="60"/>
    <s v="Sales Sumatera -Kalimantan Region Team"/>
    <m/>
    <x v="1"/>
  </r>
  <r>
    <s v="SO0428"/>
    <d v="2021-03-08T00:00:00"/>
    <s v="PD0017"/>
    <n v="120"/>
    <n v="0.24"/>
    <n v="241680000"/>
    <s v="SO0428-PD0017"/>
    <s v="Bench Press"/>
    <s v="Gym &amp; Fitness"/>
    <s v="Bench Press"/>
    <n v="120"/>
    <s v="Sales Sumatera -Kalimantan Region Team"/>
    <m/>
    <x v="1"/>
  </r>
  <r>
    <s v="SO0428"/>
    <d v="2021-03-08T00:00:00"/>
    <s v="PD0012"/>
    <n v="47"/>
    <n v="0.13"/>
    <n v="230578710"/>
    <s v="SO0428-PD0012"/>
    <s v="Road Bike"/>
    <s v="Bicycle"/>
    <s v="Road Bike"/>
    <n v="47"/>
    <s v="Sales Sumatera -Kalimantan Region Team"/>
    <m/>
    <x v="1"/>
  </r>
  <r>
    <s v="SO0429"/>
    <d v="2021-03-09T00:00:00"/>
    <s v="PD0010"/>
    <n v="125"/>
    <n v="0.1"/>
    <n v="36562500"/>
    <s v="SO0429-PD0010"/>
    <s v="Hiking Shoes"/>
    <s v="Hiking &amp; Camping"/>
    <s v="Hiking Shoes"/>
    <n v="125"/>
    <s v="Online Sales Team"/>
    <m/>
    <x v="0"/>
  </r>
  <r>
    <s v="SO0430"/>
    <d v="2021-03-13T00:00:00"/>
    <s v="PD0019"/>
    <n v="108"/>
    <n v="0.14000000000000001"/>
    <n v="236751120"/>
    <s v="SO0430-PD0019"/>
    <s v="Treadmill"/>
    <s v="Gym &amp; Fitness"/>
    <s v="Treadmill"/>
    <n v="108"/>
    <s v="Sales Region Sulawesi - Maluku Team"/>
    <m/>
    <x v="0"/>
  </r>
  <r>
    <s v="SO0430"/>
    <d v="2021-03-13T00:00:00"/>
    <s v="PD0003"/>
    <n v="61"/>
    <n v="0.18"/>
    <n v="46568620"/>
    <s v="SO0430-PD0003"/>
    <s v="Stick Billiard"/>
    <s v="Billiard"/>
    <s v="Stick Billiard"/>
    <n v="61"/>
    <s v="Sales Region Sulawesi - Maluku Team"/>
    <m/>
    <x v="0"/>
  </r>
  <r>
    <s v="SO0430"/>
    <d v="2021-03-13T00:00:00"/>
    <s v="PD0001"/>
    <n v="109"/>
    <n v="0.24"/>
    <n v="20627160"/>
    <s v="SO0430-PD0001"/>
    <s v="1 Set Fishing Equipment"/>
    <s v="Fishing Equipment"/>
    <s v="1 Set Fishing Equipment"/>
    <n v="109"/>
    <s v="Sales Region Sulawesi - Maluku Team"/>
    <m/>
    <x v="0"/>
  </r>
  <r>
    <s v="SO0431"/>
    <d v="2021-03-15T00:00:00"/>
    <s v="PD0011"/>
    <n v="95"/>
    <n v="0.21"/>
    <n v="177042950"/>
    <s v="SO0431-PD0011"/>
    <s v="Mountain Bike"/>
    <s v="Bicycle"/>
    <s v="Mountain Bike"/>
    <n v="95"/>
    <s v="Sales Java Region Team"/>
    <m/>
    <x v="0"/>
  </r>
  <r>
    <s v="SO0431"/>
    <d v="2021-03-15T00:00:00"/>
    <s v="PD0013"/>
    <n v="55"/>
    <n v="7.0000000000000007E-2"/>
    <n v="24500850"/>
    <s v="SO0431-PD0013"/>
    <s v="1 Set Basketball"/>
    <s v="Basketball"/>
    <s v="1 Set Basketball"/>
    <n v="55"/>
    <s v="Sales Java Region Team"/>
    <m/>
    <x v="0"/>
  </r>
  <r>
    <s v="SO0431"/>
    <d v="2021-03-15T00:00:00"/>
    <s v="PD0009"/>
    <n v="106"/>
    <n v="0.14000000000000001"/>
    <n v="11759640"/>
    <s v="SO0431-PD0009"/>
    <s v="Tracking Pole"/>
    <s v="Hiking &amp; Camping"/>
    <s v="Tracking Pole"/>
    <n v="106"/>
    <s v="Sales Java Region Team"/>
    <m/>
    <x v="0"/>
  </r>
  <r>
    <s v="SO0432"/>
    <d v="2021-03-15T00:00:00"/>
    <s v="PD0017"/>
    <n v="123"/>
    <n v="0.19"/>
    <n v="264019500.00000003"/>
    <s v="SO0432-PD0017"/>
    <s v="Bench Press"/>
    <s v="Gym &amp; Fitness"/>
    <s v="Bench Press"/>
    <n v="123"/>
    <s v="Sales Sumatera -Kalimantan Region Team"/>
    <m/>
    <x v="1"/>
  </r>
  <r>
    <s v="SO0433"/>
    <d v="2021-03-15T00:00:00"/>
    <s v="PD0003"/>
    <n v="50"/>
    <n v="0.17"/>
    <n v="38636500"/>
    <s v="SO0433-PD0003"/>
    <s v="Stick Billiard"/>
    <s v="Billiard"/>
    <s v="Stick Billiard"/>
    <n v="50"/>
    <s v="Sales Region Bali - Nusa Tenggara Team"/>
    <m/>
    <x v="0"/>
  </r>
  <r>
    <s v="SO0433"/>
    <d v="2021-03-15T00:00:00"/>
    <s v="PD0012"/>
    <n v="29"/>
    <n v="0.12"/>
    <n v="143907280"/>
    <s v="SO0433-PD0012"/>
    <s v="Road Bike"/>
    <s v="Bicycle"/>
    <s v="Road Bike"/>
    <n v="29"/>
    <s v="Sales Region Bali - Nusa Tenggara Team"/>
    <m/>
    <x v="0"/>
  </r>
  <r>
    <s v="SO0434"/>
    <d v="2021-03-16T00:00:00"/>
    <s v="PD0012"/>
    <n v="57"/>
    <n v="0.18"/>
    <n v="263566860.00000003"/>
    <s v="SO0434-PD0012"/>
    <s v="Road Bike"/>
    <s v="Bicycle"/>
    <s v="Road Bike"/>
    <n v="57"/>
    <s v="Sales Sumatera -Kalimantan Region Team"/>
    <m/>
    <x v="0"/>
  </r>
  <r>
    <s v="SO0434"/>
    <d v="2021-03-16T00:00:00"/>
    <s v="PD0011"/>
    <n v="65"/>
    <n v="0.13"/>
    <n v="133401450"/>
    <s v="SO0434-PD0011"/>
    <s v="Mountain Bike"/>
    <s v="Bicycle"/>
    <s v="Mountain Bike"/>
    <n v="65"/>
    <s v="Sales Sumatera -Kalimantan Region Team"/>
    <m/>
    <x v="0"/>
  </r>
  <r>
    <s v="SO0434"/>
    <d v="2021-03-16T00:00:00"/>
    <s v="PD0015"/>
    <n v="126"/>
    <n v="0.11"/>
    <n v="15239826"/>
    <s v="SO0434-PD0015"/>
    <s v="Abs Roller"/>
    <s v="Gym &amp; Fitness"/>
    <s v="Abs Roller"/>
    <n v="126"/>
    <s v="Sales Sumatera -Kalimantan Region Team"/>
    <m/>
    <x v="0"/>
  </r>
  <r>
    <s v="SO0434"/>
    <d v="2021-03-16T00:00:00"/>
    <s v="PD0002"/>
    <n v="126"/>
    <n v="0.24"/>
    <n v="1915200"/>
    <s v="SO0434-PD0002"/>
    <s v="Fishing soft lure"/>
    <s v="Fishing Equipment"/>
    <s v="Fishing soft lure"/>
    <n v="126"/>
    <s v="Sales Sumatera -Kalimantan Region Team"/>
    <m/>
    <x v="0"/>
  </r>
  <r>
    <s v="SO0434"/>
    <d v="2021-03-16T00:00:00"/>
    <s v="PD0013"/>
    <n v="30"/>
    <n v="0.24"/>
    <n v="10921200"/>
    <s v="SO0434-PD0013"/>
    <s v="1 Set Basketball"/>
    <s v="Basketball"/>
    <s v="1 Set Basketball"/>
    <n v="30"/>
    <s v="Sales Sumatera -Kalimantan Region Team"/>
    <m/>
    <x v="0"/>
  </r>
  <r>
    <s v="SO0434"/>
    <d v="2021-03-16T00:00:00"/>
    <s v="PD0017"/>
    <n v="150"/>
    <n v="0.19"/>
    <n v="321975000"/>
    <s v="SO0434-PD0017"/>
    <s v="Bench Press"/>
    <s v="Gym &amp; Fitness"/>
    <s v="Bench Press"/>
    <n v="150"/>
    <s v="Sales Sumatera -Kalimantan Region Team"/>
    <m/>
    <x v="0"/>
  </r>
  <r>
    <s v="SO0434"/>
    <d v="2021-03-16T00:00:00"/>
    <s v="PD0004"/>
    <n v="113"/>
    <n v="0.21"/>
    <n v="19639400"/>
    <s v="SO0434-PD0004"/>
    <s v="Stick Billiard Bag"/>
    <s v="Billiard"/>
    <s v="Stick Billiard Bag"/>
    <n v="113"/>
    <s v="Sales Sumatera -Kalimantan Region Team"/>
    <m/>
    <x v="0"/>
  </r>
  <r>
    <s v="SO0435"/>
    <d v="2021-03-18T00:00:00"/>
    <s v="PD0012"/>
    <n v="115"/>
    <n v="7.0000000000000007E-2"/>
    <n v="603091050"/>
    <s v="SO0435-PD0012"/>
    <s v="Road Bike"/>
    <s v="Bicycle"/>
    <s v="Road Bike"/>
    <n v="115"/>
    <s v="Sales Region Bali - Nusa Tenggara Team"/>
    <m/>
    <x v="0"/>
  </r>
  <r>
    <s v="SO0435"/>
    <d v="2021-03-18T00:00:00"/>
    <s v="PD0002"/>
    <n v="77"/>
    <n v="0.19"/>
    <n v="1247400"/>
    <s v="SO0435-PD0002"/>
    <s v="Fishing soft lure"/>
    <s v="Fishing Equipment"/>
    <s v="Fishing soft lure"/>
    <n v="77"/>
    <s v="Sales Region Bali - Nusa Tenggara Team"/>
    <m/>
    <x v="0"/>
  </r>
  <r>
    <s v="SO0435"/>
    <d v="2021-03-18T00:00:00"/>
    <s v="PD0005"/>
    <n v="91"/>
    <n v="0.25"/>
    <n v="149808750"/>
    <s v="SO0435-PD0005"/>
    <s v="Stick Golf Wedge"/>
    <s v="Golf"/>
    <s v="Stick Golf Wedge"/>
    <n v="91"/>
    <s v="Sales Region Bali - Nusa Tenggara Team"/>
    <m/>
    <x v="0"/>
  </r>
  <r>
    <s v="SO0436"/>
    <d v="2021-03-19T00:00:00"/>
    <s v="PD0013"/>
    <n v="140"/>
    <n v="0.25"/>
    <n v="50295000"/>
    <s v="SO0436-PD0013"/>
    <s v="1 Set Basketball"/>
    <s v="Basketball"/>
    <s v="1 Set Basketball"/>
    <n v="140"/>
    <s v="Sales Region Bali - Nusa Tenggara Team"/>
    <m/>
    <x v="0"/>
  </r>
  <r>
    <s v="SO0436"/>
    <d v="2021-03-19T00:00:00"/>
    <s v="PD0012"/>
    <n v="30"/>
    <n v="0.05"/>
    <n v="160711500"/>
    <s v="SO0436-PD0012"/>
    <s v="Road Bike"/>
    <s v="Bicycle"/>
    <s v="Road Bike"/>
    <n v="30"/>
    <s v="Sales Region Bali - Nusa Tenggara Team"/>
    <m/>
    <x v="0"/>
  </r>
  <r>
    <s v="SO0437"/>
    <d v="2021-03-19T00:00:00"/>
    <s v="PD0006"/>
    <n v="62"/>
    <n v="0.12"/>
    <n v="11403040"/>
    <s v="SO0437-PD0006"/>
    <s v="1 set Golf Ball"/>
    <s v="Golf"/>
    <s v="1 set Golf Ball"/>
    <n v="62"/>
    <s v="Sales Region Sulawesi - Maluku Team"/>
    <m/>
    <x v="0"/>
  </r>
  <r>
    <s v="SO0437"/>
    <d v="2021-03-19T00:00:00"/>
    <s v="PD0007"/>
    <n v="113"/>
    <n v="0.17"/>
    <n v="300128000"/>
    <s v="SO0437-PD0007"/>
    <s v="Stick Golf Bag"/>
    <s v="Golf"/>
    <s v="Stick Golf Bag"/>
    <n v="113"/>
    <s v="Sales Region Sulawesi - Maluku Team"/>
    <m/>
    <x v="0"/>
  </r>
  <r>
    <s v="SO0437"/>
    <d v="2021-03-19T00:00:00"/>
    <s v="PD0009"/>
    <n v="59"/>
    <n v="0.1"/>
    <n v="6849900"/>
    <s v="SO0437-PD0009"/>
    <s v="Tracking Pole"/>
    <s v="Hiking &amp; Camping"/>
    <s v="Tracking Pole"/>
    <n v="59"/>
    <s v="Sales Region Sulawesi - Maluku Team"/>
    <m/>
    <x v="0"/>
  </r>
  <r>
    <s v="SO0437"/>
    <d v="2021-03-19T00:00:00"/>
    <s v="PD0001"/>
    <n v="37"/>
    <n v="0.1"/>
    <n v="8291700"/>
    <s v="SO0437-PD0001"/>
    <s v="1 Set Fishing Equipment"/>
    <s v="Fishing Equipment"/>
    <s v="1 Set Fishing Equipment"/>
    <n v="37"/>
    <s v="Sales Region Sulawesi - Maluku Team"/>
    <m/>
    <x v="0"/>
  </r>
  <r>
    <s v="SO0437"/>
    <d v="2021-03-19T00:00:00"/>
    <s v="PD0005"/>
    <n v="139"/>
    <n v="0.19"/>
    <n v="247135050.00000003"/>
    <s v="SO0437-PD0005"/>
    <s v="Stick Golf Wedge"/>
    <s v="Golf"/>
    <s v="Stick Golf Wedge"/>
    <n v="139"/>
    <s v="Sales Region Sulawesi - Maluku Team"/>
    <m/>
    <x v="0"/>
  </r>
  <r>
    <s v="SO0438"/>
    <d v="2021-03-19T00:00:00"/>
    <s v="PD0004"/>
    <n v="38"/>
    <n v="0.15"/>
    <n v="7106000"/>
    <s v="SO0438-PD0004"/>
    <s v="Stick Billiard Bag"/>
    <s v="Billiard"/>
    <s v="Stick Billiard Bag"/>
    <n v="38"/>
    <s v="Sales Sumatera -Kalimantan Region Team"/>
    <m/>
    <x v="0"/>
  </r>
  <r>
    <s v="SO0439"/>
    <d v="2021-03-21T00:00:00"/>
    <s v="PD0013"/>
    <n v="105"/>
    <n v="0.24"/>
    <n v="38224200"/>
    <s v="SO0439-PD0013"/>
    <s v="1 Set Basketball"/>
    <s v="Basketball"/>
    <s v="1 Set Basketball"/>
    <n v="105"/>
    <s v="Online Sales Team"/>
    <m/>
    <x v="0"/>
  </r>
  <r>
    <s v="SO0439"/>
    <d v="2021-03-21T00:00:00"/>
    <s v="PD0010"/>
    <n v="119"/>
    <n v="0.23"/>
    <n v="29779750"/>
    <s v="SO0439-PD0010"/>
    <s v="Hiking Shoes"/>
    <s v="Hiking &amp; Camping"/>
    <s v="Hiking Shoes"/>
    <n v="119"/>
    <s v="Online Sales Team"/>
    <m/>
    <x v="0"/>
  </r>
  <r>
    <s v="SO0440"/>
    <d v="2021-03-21T00:00:00"/>
    <s v="PD0002"/>
    <n v="83"/>
    <n v="0.19"/>
    <n v="1344600"/>
    <s v="SO0440-PD0002"/>
    <s v="Fishing soft lure"/>
    <s v="Fishing Equipment"/>
    <s v="Fishing soft lure"/>
    <n v="83"/>
    <s v="Online Sales Team"/>
    <m/>
    <x v="0"/>
  </r>
  <r>
    <s v="SO0441"/>
    <d v="2021-03-22T00:00:00"/>
    <s v="PD0014"/>
    <n v="133"/>
    <n v="0.23"/>
    <n v="27343470"/>
    <s v="SO0441-PD0014"/>
    <s v="1 Set Futsalball"/>
    <s v="Futsal"/>
    <s v="1 Set Futsalball"/>
    <n v="133"/>
    <s v="Sales Region Sulawesi - Maluku Team"/>
    <m/>
    <x v="0"/>
  </r>
  <r>
    <s v="SO0441"/>
    <d v="2021-03-22T00:00:00"/>
    <s v="PD0005"/>
    <n v="80"/>
    <n v="0.14000000000000001"/>
    <n v="151016000"/>
    <s v="SO0441-PD0005"/>
    <s v="Stick Golf Wedge"/>
    <s v="Golf"/>
    <s v="Stick Golf Wedge"/>
    <n v="80"/>
    <s v="Sales Region Sulawesi - Maluku Team"/>
    <m/>
    <x v="0"/>
  </r>
  <r>
    <s v="SO0441"/>
    <d v="2021-03-22T00:00:00"/>
    <s v="PD0001"/>
    <n v="54"/>
    <n v="0.23"/>
    <n v="10353420"/>
    <s v="SO0441-PD0001"/>
    <s v="1 Set Fishing Equipment"/>
    <s v="Fishing Equipment"/>
    <s v="1 Set Fishing Equipment"/>
    <n v="54"/>
    <s v="Sales Region Sulawesi - Maluku Team"/>
    <m/>
    <x v="0"/>
  </r>
  <r>
    <s v="SO0441"/>
    <d v="2021-03-22T00:00:00"/>
    <s v="PD0003"/>
    <n v="122"/>
    <n v="0.08"/>
    <n v="104495440"/>
    <s v="SO0441-PD0003"/>
    <s v="Stick Billiard"/>
    <s v="Billiard"/>
    <s v="Stick Billiard"/>
    <n v="122"/>
    <s v="Sales Region Sulawesi - Maluku Team"/>
    <m/>
    <x v="0"/>
  </r>
  <r>
    <s v="SO0442"/>
    <d v="2021-03-23T00:00:00"/>
    <s v="PD0014"/>
    <n v="106"/>
    <n v="7.0000000000000007E-2"/>
    <n v="26320860"/>
    <s v="SO0442-PD0014"/>
    <s v="1 Set Futsalball"/>
    <s v="Futsal"/>
    <s v="1 Set Futsalball"/>
    <n v="106"/>
    <s v="Online Sales Team"/>
    <m/>
    <x v="0"/>
  </r>
  <r>
    <s v="SO0442"/>
    <d v="2021-03-23T00:00:00"/>
    <s v="PD0013"/>
    <n v="126"/>
    <n v="0.25"/>
    <n v="45265500"/>
    <s v="SO0442-PD0013"/>
    <s v="1 Set Basketball"/>
    <s v="Basketball"/>
    <s v="1 Set Basketball"/>
    <n v="126"/>
    <s v="Online Sales Team"/>
    <m/>
    <x v="0"/>
  </r>
  <r>
    <s v="SO0442"/>
    <d v="2021-03-23T00:00:00"/>
    <s v="PD0005"/>
    <n v="136"/>
    <n v="0.13"/>
    <n v="259712400"/>
    <s v="SO0442-PD0005"/>
    <s v="Stick Golf Wedge"/>
    <s v="Golf"/>
    <s v="Stick Golf Wedge"/>
    <n v="136"/>
    <s v="Online Sales Team"/>
    <m/>
    <x v="0"/>
  </r>
  <r>
    <s v="SO0442"/>
    <d v="2021-03-23T00:00:00"/>
    <s v="PD0018"/>
    <n v="32"/>
    <n v="0.13"/>
    <n v="14810880"/>
    <s v="SO0442-PD0018"/>
    <s v="Dumbell Set"/>
    <s v="Gym &amp; Fitness"/>
    <s v="Dumbell Set"/>
    <n v="32"/>
    <s v="Online Sales Team"/>
    <m/>
    <x v="0"/>
  </r>
  <r>
    <s v="SO0442"/>
    <d v="2021-03-23T00:00:00"/>
    <s v="PD0002"/>
    <n v="141"/>
    <n v="0.2"/>
    <n v="2256000"/>
    <s v="SO0442-PD0002"/>
    <s v="Fishing soft lure"/>
    <s v="Fishing Equipment"/>
    <s v="Fishing soft lure"/>
    <n v="141"/>
    <s v="Online Sales Team"/>
    <m/>
    <x v="0"/>
  </r>
  <r>
    <s v="SO0443"/>
    <d v="2021-03-24T00:00:00"/>
    <s v="PD0020"/>
    <n v="146"/>
    <n v="0.21"/>
    <n v="37024140"/>
    <s v="SO0443-PD0020"/>
    <s v="Heavy bag"/>
    <s v="Gym &amp; Fitness"/>
    <s v="Heavy bag"/>
    <n v="146"/>
    <s v="Sales Region Sulawesi - Maluku Team"/>
    <m/>
    <x v="0"/>
  </r>
  <r>
    <s v="SO0443"/>
    <d v="2021-03-24T00:00:00"/>
    <s v="PD0004"/>
    <n v="71"/>
    <n v="0.1"/>
    <n v="14058000"/>
    <s v="SO0443-PD0004"/>
    <s v="Stick Billiard Bag"/>
    <s v="Billiard"/>
    <s v="Stick Billiard Bag"/>
    <n v="71"/>
    <s v="Sales Region Sulawesi - Maluku Team"/>
    <m/>
    <x v="0"/>
  </r>
  <r>
    <s v="SO0443"/>
    <d v="2021-03-24T00:00:00"/>
    <s v="PD0009"/>
    <n v="44"/>
    <n v="0.13"/>
    <n v="4938120"/>
    <s v="SO0443-PD0009"/>
    <s v="Tracking Pole"/>
    <s v="Hiking &amp; Camping"/>
    <s v="Tracking Pole"/>
    <n v="44"/>
    <s v="Sales Region Sulawesi - Maluku Team"/>
    <m/>
    <x v="0"/>
  </r>
  <r>
    <s v="SO0443"/>
    <d v="2021-03-24T00:00:00"/>
    <s v="PD0012"/>
    <n v="60"/>
    <n v="0.14000000000000001"/>
    <n v="290972400"/>
    <s v="SO0443-PD0012"/>
    <s v="Road Bike"/>
    <s v="Bicycle"/>
    <s v="Road Bike"/>
    <n v="60"/>
    <s v="Sales Region Sulawesi - Maluku Team"/>
    <m/>
    <x v="0"/>
  </r>
  <r>
    <s v="SO0444"/>
    <d v="2021-03-24T00:00:00"/>
    <s v="PD0010"/>
    <n v="81"/>
    <n v="0.1"/>
    <n v="23692500"/>
    <s v="SO0444-PD0010"/>
    <s v="Hiking Shoes"/>
    <s v="Hiking &amp; Camping"/>
    <s v="Hiking Shoes"/>
    <n v="81"/>
    <s v="Sales Java Region Team"/>
    <m/>
    <x v="0"/>
  </r>
  <r>
    <s v="SO0444"/>
    <d v="2021-03-24T00:00:00"/>
    <s v="PD0019"/>
    <n v="81"/>
    <n v="0.23"/>
    <n v="158981130"/>
    <s v="SO0444-PD0019"/>
    <s v="Treadmill"/>
    <s v="Gym &amp; Fitness"/>
    <s v="Treadmill"/>
    <n v="81"/>
    <s v="Sales Java Region Team"/>
    <m/>
    <x v="0"/>
  </r>
  <r>
    <s v="SO0444"/>
    <d v="2021-03-24T00:00:00"/>
    <s v="PD0018"/>
    <n v="56"/>
    <n v="0.19"/>
    <n v="24131520"/>
    <s v="SO0444-PD0018"/>
    <s v="Dumbell Set"/>
    <s v="Gym &amp; Fitness"/>
    <s v="Dumbell Set"/>
    <n v="56"/>
    <s v="Sales Java Region Team"/>
    <m/>
    <x v="0"/>
  </r>
  <r>
    <s v="SO0444"/>
    <d v="2021-03-24T00:00:00"/>
    <s v="PD0014"/>
    <n v="78"/>
    <n v="0.21"/>
    <n v="16452540"/>
    <s v="SO0444-PD0014"/>
    <s v="1 Set Futsalball"/>
    <s v="Futsal"/>
    <s v="1 Set Futsalball"/>
    <n v="78"/>
    <s v="Sales Java Region Team"/>
    <m/>
    <x v="0"/>
  </r>
  <r>
    <s v="SO0445"/>
    <d v="2021-03-26T00:00:00"/>
    <s v="PD0002"/>
    <n v="61"/>
    <n v="0.21"/>
    <n v="963800"/>
    <s v="SO0445-PD0002"/>
    <s v="Fishing soft lure"/>
    <s v="Fishing Equipment"/>
    <s v="Fishing soft lure"/>
    <n v="61"/>
    <s v="Sales Region Sulawesi - Maluku Team"/>
    <m/>
    <x v="0"/>
  </r>
  <r>
    <s v="SO0445"/>
    <d v="2021-03-26T00:00:00"/>
    <s v="PD0004"/>
    <n v="125"/>
    <n v="0.12"/>
    <n v="24200000"/>
    <s v="SO0445-PD0004"/>
    <s v="Stick Billiard Bag"/>
    <s v="Billiard"/>
    <s v="Stick Billiard Bag"/>
    <n v="125"/>
    <s v="Sales Region Sulawesi - Maluku Team"/>
    <m/>
    <x v="0"/>
  </r>
  <r>
    <s v="SO0445"/>
    <d v="2021-03-26T00:00:00"/>
    <s v="PD0005"/>
    <n v="71"/>
    <n v="0.08"/>
    <n v="143377400"/>
    <s v="SO0445-PD0005"/>
    <s v="Stick Golf Wedge"/>
    <s v="Golf"/>
    <s v="Stick Golf Wedge"/>
    <n v="71"/>
    <s v="Sales Region Sulawesi - Maluku Team"/>
    <m/>
    <x v="0"/>
  </r>
  <r>
    <s v="SO0446"/>
    <d v="2021-03-26T00:00:00"/>
    <s v="PD0002"/>
    <n v="126"/>
    <n v="0.15"/>
    <n v="2142000"/>
    <s v="SO0446-PD0002"/>
    <s v="Fishing soft lure"/>
    <s v="Fishing Equipment"/>
    <s v="Fishing soft lure"/>
    <n v="126"/>
    <s v="Sales Region Bali - Nusa Tenggara Team"/>
    <m/>
    <x v="0"/>
  </r>
  <r>
    <s v="SO0446"/>
    <d v="2021-03-26T00:00:00"/>
    <s v="PD0011"/>
    <n v="129"/>
    <n v="0.12"/>
    <n v="267793680"/>
    <s v="SO0446-PD0011"/>
    <s v="Mountain Bike"/>
    <s v="Bicycle"/>
    <s v="Mountain Bike"/>
    <n v="129"/>
    <s v="Sales Region Bali - Nusa Tenggara Team"/>
    <m/>
    <x v="0"/>
  </r>
  <r>
    <s v="SO0446"/>
    <d v="2021-03-26T00:00:00"/>
    <s v="PD0018"/>
    <n v="117"/>
    <n v="0.08"/>
    <n v="57264480"/>
    <s v="SO0446-PD0018"/>
    <s v="Dumbell Set"/>
    <s v="Gym &amp; Fitness"/>
    <s v="Dumbell Set"/>
    <n v="117"/>
    <s v="Sales Region Bali - Nusa Tenggara Team"/>
    <m/>
    <x v="0"/>
  </r>
  <r>
    <s v="SO0447"/>
    <d v="2021-03-28T00:00:00"/>
    <s v="PD0004"/>
    <n v="81"/>
    <n v="0.17"/>
    <n v="14790600"/>
    <s v="SO0447-PD0004"/>
    <s v="Stick Billiard Bag"/>
    <s v="Billiard"/>
    <s v="Stick Billiard Bag"/>
    <n v="81"/>
    <s v="Sales Region Sulawesi - Maluku Team"/>
    <m/>
    <x v="0"/>
  </r>
  <r>
    <s v="SO0448"/>
    <d v="2021-03-30T00:00:00"/>
    <s v="PD0019"/>
    <n v="60"/>
    <n v="0.05"/>
    <n v="145293000"/>
    <s v="SO0448-PD0019"/>
    <s v="Treadmill"/>
    <s v="Gym &amp; Fitness"/>
    <s v="Treadmill"/>
    <n v="60"/>
    <s v="Sales Java Region Team"/>
    <m/>
    <x v="0"/>
  </r>
  <r>
    <s v="SO0448"/>
    <d v="2021-03-30T00:00:00"/>
    <s v="PD0004"/>
    <n v="60"/>
    <n v="0.1"/>
    <n v="11880000"/>
    <s v="SO0448-PD0004"/>
    <s v="Stick Billiard Bag"/>
    <s v="Billiard"/>
    <s v="Stick Billiard Bag"/>
    <n v="60"/>
    <s v="Sales Java Region Team"/>
    <m/>
    <x v="0"/>
  </r>
  <r>
    <s v="SO0448"/>
    <d v="2021-03-30T00:00:00"/>
    <s v="PD0017"/>
    <n v="113"/>
    <n v="0.17"/>
    <n v="248543500"/>
    <s v="SO0448-PD0017"/>
    <s v="Bench Press"/>
    <s v="Gym &amp; Fitness"/>
    <s v="Bench Press"/>
    <n v="113"/>
    <s v="Sales Java Region Team"/>
    <m/>
    <x v="0"/>
  </r>
  <r>
    <s v="SO0449"/>
    <d v="2021-03-30T00:00:00"/>
    <s v="PD0015"/>
    <n v="52"/>
    <n v="0.21"/>
    <n v="5582772"/>
    <s v="SO0449-PD0015"/>
    <s v="Abs Roller"/>
    <s v="Gym &amp; Fitness"/>
    <s v="Abs Roller"/>
    <n v="52"/>
    <s v="Sales Sumatera -Kalimantan Region Team"/>
    <m/>
    <x v="0"/>
  </r>
  <r>
    <s v="SO0450"/>
    <d v="2021-03-30T00:00:00"/>
    <s v="PD0015"/>
    <n v="100"/>
    <n v="0.13"/>
    <n v="11823300"/>
    <s v="SO0450-PD0015"/>
    <s v="Abs Roller"/>
    <s v="Gym &amp; Fitness"/>
    <s v="Abs Roller"/>
    <n v="100"/>
    <s v="Sales Sumatera -Kalimantan Region Team"/>
    <m/>
    <x v="0"/>
  </r>
  <r>
    <s v="SO0450"/>
    <d v="2021-03-30T00:00:00"/>
    <s v="PD0007"/>
    <n v="118"/>
    <n v="0.21"/>
    <n v="298304000"/>
    <s v="SO0450-PD0007"/>
    <s v="Stick Golf Bag"/>
    <s v="Golf"/>
    <s v="Stick Golf Bag"/>
    <n v="118"/>
    <s v="Sales Sumatera -Kalimantan Region Team"/>
    <m/>
    <x v="0"/>
  </r>
  <r>
    <s v="SO0450"/>
    <d v="2021-03-30T00:00:00"/>
    <s v="PD0006"/>
    <n v="112"/>
    <n v="0.1"/>
    <n v="21067200"/>
    <s v="SO0450-PD0006"/>
    <s v="1 set Golf Ball"/>
    <s v="Golf"/>
    <s v="1 set Golf Ball"/>
    <n v="112"/>
    <s v="Sales Sumatera -Kalimantan Region Team"/>
    <m/>
    <x v="0"/>
  </r>
  <r>
    <s v="SO0450"/>
    <d v="2021-03-30T00:00:00"/>
    <s v="PD0016"/>
    <n v="68"/>
    <n v="0.1"/>
    <n v="16340400"/>
    <s v="SO0450-PD0016"/>
    <s v="Pull Up Bar"/>
    <s v="Gym &amp; Fitness"/>
    <s v="Pull Up Bar"/>
    <n v="68"/>
    <s v="Sales Sumatera -Kalimantan Region Team"/>
    <m/>
    <x v="0"/>
  </r>
  <r>
    <s v="SO0451"/>
    <d v="2021-04-05T00:00:00"/>
    <s v="PD0009"/>
    <n v="101"/>
    <n v="0.16"/>
    <n v="10944360"/>
    <s v="SO0451-PD0009"/>
    <s v="Tracking Pole"/>
    <s v="Hiking &amp; Camping"/>
    <s v="Tracking Pole"/>
    <n v="101"/>
    <s v="Sales Region Bali - Nusa Tenggara Team"/>
    <m/>
    <x v="0"/>
  </r>
  <r>
    <s v="SO0451"/>
    <d v="2021-04-05T00:00:00"/>
    <s v="PD0007"/>
    <n v="36"/>
    <n v="0.1"/>
    <n v="103680000"/>
    <s v="SO0451-PD0007"/>
    <s v="Stick Golf Bag"/>
    <s v="Golf"/>
    <s v="Stick Golf Bag"/>
    <n v="36"/>
    <s v="Sales Region Bali - Nusa Tenggara Team"/>
    <m/>
    <x v="0"/>
  </r>
  <r>
    <s v="SO0452"/>
    <d v="2021-04-06T00:00:00"/>
    <s v="PD0014"/>
    <n v="117"/>
    <n v="0.06"/>
    <n v="29364660"/>
    <s v="SO0452-PD0014"/>
    <s v="1 Set Futsalball"/>
    <s v="Futsal"/>
    <s v="1 Set Futsalball"/>
    <n v="117"/>
    <s v="Sales Region Sulawesi - Maluku Team"/>
    <m/>
    <x v="0"/>
  </r>
  <r>
    <s v="SO0452"/>
    <d v="2021-04-06T00:00:00"/>
    <s v="PD0019"/>
    <n v="92"/>
    <n v="0.22"/>
    <n v="182916240"/>
    <s v="SO0452-PD0019"/>
    <s v="Treadmill"/>
    <s v="Gym &amp; Fitness"/>
    <s v="Treadmill"/>
    <n v="92"/>
    <s v="Sales Region Sulawesi - Maluku Team"/>
    <m/>
    <x v="0"/>
  </r>
  <r>
    <s v="SO0452"/>
    <d v="2021-04-06T00:00:00"/>
    <s v="PD0009"/>
    <n v="106"/>
    <n v="0.16"/>
    <n v="11486160"/>
    <s v="SO0452-PD0009"/>
    <s v="Tracking Pole"/>
    <s v="Hiking &amp; Camping"/>
    <s v="Tracking Pole"/>
    <n v="106"/>
    <s v="Sales Region Sulawesi - Maluku Team"/>
    <m/>
    <x v="0"/>
  </r>
  <r>
    <s v="SO0453"/>
    <d v="2021-04-08T00:00:00"/>
    <s v="PD0011"/>
    <n v="79"/>
    <n v="0.24"/>
    <n v="141634360"/>
    <s v="SO0453-PD0011"/>
    <s v="Mountain Bike"/>
    <s v="Bicycle"/>
    <s v="Mountain Bike"/>
    <n v="79"/>
    <s v="Sales Sumatera -Kalimantan Region Team"/>
    <m/>
    <x v="0"/>
  </r>
  <r>
    <s v="SO0454"/>
    <d v="2021-04-10T00:00:00"/>
    <s v="PD0001"/>
    <n v="62"/>
    <n v="7.0000000000000007E-2"/>
    <n v="14357339.999999998"/>
    <s v="SO0454-PD0001"/>
    <s v="1 Set Fishing Equipment"/>
    <s v="Fishing Equipment"/>
    <s v="1 Set Fishing Equipment"/>
    <n v="62"/>
    <s v="Sales Sumatera -Kalimantan Region Team"/>
    <m/>
    <x v="0"/>
  </r>
  <r>
    <s v="SO0454"/>
    <d v="2021-04-10T00:00:00"/>
    <s v="PD0004"/>
    <n v="42"/>
    <n v="0.15"/>
    <n v="7854000"/>
    <s v="SO0454-PD0004"/>
    <s v="Stick Billiard Bag"/>
    <s v="Billiard"/>
    <s v="Stick Billiard Bag"/>
    <n v="42"/>
    <s v="Sales Sumatera -Kalimantan Region Team"/>
    <m/>
    <x v="0"/>
  </r>
  <r>
    <s v="SO0454"/>
    <d v="2021-04-10T00:00:00"/>
    <s v="PD0006"/>
    <n v="63"/>
    <n v="0.13"/>
    <n v="11455290"/>
    <s v="SO0454-PD0006"/>
    <s v="1 set Golf Ball"/>
    <s v="Golf"/>
    <s v="1 set Golf Ball"/>
    <n v="63"/>
    <s v="Sales Sumatera -Kalimantan Region Team"/>
    <m/>
    <x v="0"/>
  </r>
  <r>
    <s v="SO0455"/>
    <d v="2021-04-12T00:00:00"/>
    <s v="PD0013"/>
    <n v="79"/>
    <n v="0.15"/>
    <n v="32164850"/>
    <s v="SO0455-PD0013"/>
    <s v="1 Set Basketball"/>
    <s v="Basketball"/>
    <s v="1 Set Basketball"/>
    <n v="79"/>
    <s v="Sales Region Sulawesi - Maluku Team"/>
    <m/>
    <x v="0"/>
  </r>
  <r>
    <s v="SO0455"/>
    <d v="2021-04-12T00:00:00"/>
    <s v="PD0015"/>
    <n v="46"/>
    <n v="0.05"/>
    <n v="5938830"/>
    <s v="SO0455-PD0015"/>
    <s v="Abs Roller"/>
    <s v="Gym &amp; Fitness"/>
    <s v="Abs Roller"/>
    <n v="46"/>
    <s v="Sales Region Sulawesi - Maluku Team"/>
    <m/>
    <x v="0"/>
  </r>
  <r>
    <s v="SO0455"/>
    <d v="2021-04-12T00:00:00"/>
    <s v="PD0010"/>
    <n v="75"/>
    <n v="0.14000000000000001"/>
    <n v="20962500"/>
    <s v="SO0455-PD0010"/>
    <s v="Hiking Shoes"/>
    <s v="Hiking &amp; Camping"/>
    <s v="Hiking Shoes"/>
    <n v="75"/>
    <s v="Sales Region Sulawesi - Maluku Team"/>
    <m/>
    <x v="0"/>
  </r>
  <r>
    <s v="SO0455"/>
    <d v="2021-04-12T00:00:00"/>
    <s v="PD0011"/>
    <n v="36"/>
    <n v="0.1"/>
    <n v="76431600"/>
    <s v="SO0455-PD0011"/>
    <s v="Mountain Bike"/>
    <s v="Bicycle"/>
    <s v="Mountain Bike"/>
    <n v="36"/>
    <s v="Sales Region Sulawesi - Maluku Team"/>
    <m/>
    <x v="0"/>
  </r>
  <r>
    <s v="SO0455"/>
    <d v="2021-04-12T00:00:00"/>
    <s v="PD0001"/>
    <n v="60"/>
    <n v="0.09"/>
    <n v="13595400"/>
    <s v="SO0455-PD0001"/>
    <s v="1 Set Fishing Equipment"/>
    <s v="Fishing Equipment"/>
    <s v="1 Set Fishing Equipment"/>
    <n v="60"/>
    <s v="Sales Region Sulawesi - Maluku Team"/>
    <m/>
    <x v="0"/>
  </r>
  <r>
    <s v="SO0456"/>
    <d v="2021-04-14T00:00:00"/>
    <s v="PD0013"/>
    <n v="131"/>
    <n v="0.18"/>
    <n v="51454180.000000007"/>
    <s v="SO0456-PD0013"/>
    <s v="1 Set Basketball"/>
    <s v="Basketball"/>
    <s v="1 Set Basketball"/>
    <n v="131"/>
    <s v="Online Sales Team"/>
    <m/>
    <x v="0"/>
  </r>
  <r>
    <s v="SO0456"/>
    <d v="2021-04-14T00:00:00"/>
    <s v="PD0010"/>
    <n v="83"/>
    <n v="0.23"/>
    <n v="20770750"/>
    <s v="SO0456-PD0010"/>
    <s v="Hiking Shoes"/>
    <s v="Hiking &amp; Camping"/>
    <s v="Hiking Shoes"/>
    <n v="83"/>
    <s v="Online Sales Team"/>
    <m/>
    <x v="0"/>
  </r>
  <r>
    <s v="SO0456"/>
    <d v="2021-04-14T00:00:00"/>
    <s v="PD0007"/>
    <n v="143"/>
    <n v="0.11"/>
    <n v="407264000"/>
    <s v="SO0456-PD0007"/>
    <s v="Stick Golf Bag"/>
    <s v="Golf"/>
    <s v="Stick Golf Bag"/>
    <n v="143"/>
    <s v="Online Sales Team"/>
    <m/>
    <x v="0"/>
  </r>
  <r>
    <s v="SO0456"/>
    <d v="2021-04-14T00:00:00"/>
    <s v="PD0017"/>
    <n v="146"/>
    <n v="0.05"/>
    <n v="367555000"/>
    <s v="SO0456-PD0017"/>
    <s v="Bench Press"/>
    <s v="Gym &amp; Fitness"/>
    <s v="Bench Press"/>
    <n v="146"/>
    <s v="Online Sales Team"/>
    <m/>
    <x v="0"/>
  </r>
  <r>
    <s v="SO0457"/>
    <d v="2021-04-14T00:00:00"/>
    <s v="PD0012"/>
    <n v="28"/>
    <n v="0.09"/>
    <n v="143681720"/>
    <s v="SO0457-PD0012"/>
    <s v="Road Bike"/>
    <s v="Bicycle"/>
    <s v="Road Bike"/>
    <n v="28"/>
    <s v="Online Sales Team"/>
    <m/>
    <x v="0"/>
  </r>
  <r>
    <s v="SO0457"/>
    <d v="2021-04-14T00:00:00"/>
    <s v="PD0019"/>
    <n v="82"/>
    <n v="0.17"/>
    <n v="173484940"/>
    <s v="SO0457-PD0019"/>
    <s v="Treadmill"/>
    <s v="Gym &amp; Fitness"/>
    <s v="Treadmill"/>
    <n v="82"/>
    <s v="Online Sales Team"/>
    <m/>
    <x v="0"/>
  </r>
  <r>
    <s v="SO0457"/>
    <d v="2021-04-14T00:00:00"/>
    <s v="PD0009"/>
    <n v="55"/>
    <n v="0.23"/>
    <n v="5463150"/>
    <s v="SO0457-PD0009"/>
    <s v="Tracking Pole"/>
    <s v="Hiking &amp; Camping"/>
    <s v="Tracking Pole"/>
    <n v="55"/>
    <s v="Online Sales Team"/>
    <m/>
    <x v="0"/>
  </r>
  <r>
    <s v="SO0457"/>
    <d v="2021-04-14T00:00:00"/>
    <s v="PD0011"/>
    <n v="45"/>
    <n v="7.0000000000000007E-2"/>
    <n v="98724150"/>
    <s v="SO0457-PD0011"/>
    <s v="Mountain Bike"/>
    <s v="Bicycle"/>
    <s v="Mountain Bike"/>
    <n v="45"/>
    <s v="Online Sales Team"/>
    <m/>
    <x v="0"/>
  </r>
  <r>
    <s v="SO0457"/>
    <d v="2021-04-14T00:00:00"/>
    <s v="PD0013"/>
    <n v="57"/>
    <n v="0.11"/>
    <n v="24299670"/>
    <s v="SO0457-PD0013"/>
    <s v="1 Set Basketball"/>
    <s v="Basketball"/>
    <s v="1 Set Basketball"/>
    <n v="57"/>
    <s v="Online Sales Team"/>
    <m/>
    <x v="0"/>
  </r>
  <r>
    <s v="SO0457"/>
    <d v="2021-04-14T00:00:00"/>
    <s v="PD0004"/>
    <n v="60"/>
    <n v="0.13"/>
    <n v="11484000"/>
    <s v="SO0457-PD0004"/>
    <s v="Stick Billiard Bag"/>
    <s v="Billiard"/>
    <s v="Stick Billiard Bag"/>
    <n v="60"/>
    <s v="Online Sales Team"/>
    <m/>
    <x v="0"/>
  </r>
  <r>
    <s v="SO0458"/>
    <d v="2021-04-15T00:00:00"/>
    <s v="PD0014"/>
    <n v="84"/>
    <n v="0.13"/>
    <n v="19512360"/>
    <s v="SO0458-PD0014"/>
    <s v="1 Set Futsalball"/>
    <s v="Futsal"/>
    <s v="1 Set Futsalball"/>
    <n v="84"/>
    <s v="Online Sales Team"/>
    <m/>
    <x v="0"/>
  </r>
  <r>
    <s v="SO0458"/>
    <d v="2021-04-15T00:00:00"/>
    <s v="PD0009"/>
    <n v="101"/>
    <n v="0.1"/>
    <n v="11726100"/>
    <s v="SO0458-PD0009"/>
    <s v="Tracking Pole"/>
    <s v="Hiking &amp; Camping"/>
    <s v="Tracking Pole"/>
    <n v="101"/>
    <s v="Online Sales Team"/>
    <m/>
    <x v="0"/>
  </r>
  <r>
    <s v="SO0459"/>
    <d v="2021-04-15T00:00:00"/>
    <s v="PD0011"/>
    <n v="38"/>
    <n v="0.11"/>
    <n v="79781380"/>
    <s v="SO0459-PD0011"/>
    <s v="Mountain Bike"/>
    <s v="Bicycle"/>
    <s v="Mountain Bike"/>
    <n v="38"/>
    <s v="Sales Region Sulawesi - Maluku Team"/>
    <m/>
    <x v="0"/>
  </r>
  <r>
    <s v="SO0459"/>
    <d v="2021-04-15T00:00:00"/>
    <s v="PD0016"/>
    <n v="70"/>
    <n v="0.2"/>
    <n v="14952000"/>
    <s v="SO0459-PD0016"/>
    <s v="Pull Up Bar"/>
    <s v="Gym &amp; Fitness"/>
    <s v="Pull Up Bar"/>
    <n v="70"/>
    <s v="Sales Region Sulawesi - Maluku Team"/>
    <m/>
    <x v="0"/>
  </r>
  <r>
    <s v="SO0460"/>
    <d v="2021-04-15T00:00:00"/>
    <s v="PD0019"/>
    <n v="129"/>
    <n v="0.16"/>
    <n v="276209640"/>
    <s v="SO0460-PD0019"/>
    <s v="Treadmill"/>
    <s v="Gym &amp; Fitness"/>
    <s v="Treadmill"/>
    <n v="129"/>
    <s v="Sales Region Sulawesi - Maluku Team"/>
    <m/>
    <x v="0"/>
  </r>
  <r>
    <s v="SO0460"/>
    <d v="2021-04-15T00:00:00"/>
    <s v="PD0012"/>
    <n v="113"/>
    <n v="0.22"/>
    <n v="497021460"/>
    <s v="SO0460-PD0012"/>
    <s v="Road Bike"/>
    <s v="Bicycle"/>
    <s v="Road Bike"/>
    <n v="113"/>
    <s v="Sales Region Sulawesi - Maluku Team"/>
    <m/>
    <x v="0"/>
  </r>
  <r>
    <s v="SO0460"/>
    <d v="2021-04-15T00:00:00"/>
    <s v="PD0006"/>
    <n v="86"/>
    <n v="0.25"/>
    <n v="13480500"/>
    <s v="SO0460-PD0006"/>
    <s v="1 set Golf Ball"/>
    <s v="Golf"/>
    <s v="1 set Golf Ball"/>
    <n v="86"/>
    <s v="Sales Region Sulawesi - Maluku Team"/>
    <m/>
    <x v="0"/>
  </r>
  <r>
    <s v="SO0460"/>
    <d v="2021-04-15T00:00:00"/>
    <s v="PD0009"/>
    <n v="63"/>
    <n v="0.12"/>
    <n v="7151760"/>
    <s v="SO0460-PD0009"/>
    <s v="Tracking Pole"/>
    <s v="Hiking &amp; Camping"/>
    <s v="Tracking Pole"/>
    <n v="63"/>
    <s v="Sales Region Sulawesi - Maluku Team"/>
    <m/>
    <x v="0"/>
  </r>
  <r>
    <s v="SO0461"/>
    <d v="2021-04-17T00:00:00"/>
    <s v="PD0019"/>
    <n v="144"/>
    <n v="0.16"/>
    <n v="308327040"/>
    <s v="SO0461-PD0019"/>
    <s v="Treadmill"/>
    <s v="Gym &amp; Fitness"/>
    <s v="Treadmill"/>
    <n v="144"/>
    <s v="Sales Sumatera -Kalimantan Region Team"/>
    <m/>
    <x v="0"/>
  </r>
  <r>
    <s v="SO0461"/>
    <d v="2021-04-17T00:00:00"/>
    <s v="PD0018"/>
    <n v="30"/>
    <n v="0.15"/>
    <n v="13566000"/>
    <s v="SO0461-PD0018"/>
    <s v="Dumbell Set"/>
    <s v="Gym &amp; Fitness"/>
    <s v="Dumbell Set"/>
    <n v="30"/>
    <s v="Sales Sumatera -Kalimantan Region Team"/>
    <m/>
    <x v="0"/>
  </r>
  <r>
    <s v="SO0462"/>
    <d v="2021-04-19T00:00:00"/>
    <s v="PD0005"/>
    <n v="59"/>
    <n v="0.08"/>
    <n v="119144600"/>
    <s v="SO0462-PD0005"/>
    <s v="Stick Golf Wedge"/>
    <s v="Golf"/>
    <s v="Stick Golf Wedge"/>
    <n v="59"/>
    <s v="Online Sales Team"/>
    <m/>
    <x v="0"/>
  </r>
  <r>
    <s v="SO0462"/>
    <d v="2021-04-19T00:00:00"/>
    <s v="PD0011"/>
    <n v="146"/>
    <n v="0.22"/>
    <n v="268642920"/>
    <s v="SO0462-PD0011"/>
    <s v="Mountain Bike"/>
    <s v="Bicycle"/>
    <s v="Mountain Bike"/>
    <n v="146"/>
    <s v="Online Sales Team"/>
    <m/>
    <x v="0"/>
  </r>
  <r>
    <s v="SO0462"/>
    <d v="2021-04-19T00:00:00"/>
    <s v="PD0009"/>
    <n v="77"/>
    <n v="0.21"/>
    <n v="7847070"/>
    <s v="SO0462-PD0009"/>
    <s v="Tracking Pole"/>
    <s v="Hiking &amp; Camping"/>
    <s v="Tracking Pole"/>
    <n v="77"/>
    <s v="Online Sales Team"/>
    <m/>
    <x v="0"/>
  </r>
  <r>
    <s v="SO0462"/>
    <d v="2021-04-19T00:00:00"/>
    <s v="PD0015"/>
    <n v="43"/>
    <n v="0.11"/>
    <n v="5200893"/>
    <s v="SO0462-PD0015"/>
    <s v="Abs Roller"/>
    <s v="Gym &amp; Fitness"/>
    <s v="Abs Roller"/>
    <n v="43"/>
    <s v="Online Sales Team"/>
    <m/>
    <x v="0"/>
  </r>
  <r>
    <s v="SO0462"/>
    <d v="2021-04-19T00:00:00"/>
    <s v="PD0018"/>
    <n v="108"/>
    <n v="0.09"/>
    <n v="52284960"/>
    <s v="SO0462-PD0018"/>
    <s v="Dumbell Set"/>
    <s v="Gym &amp; Fitness"/>
    <s v="Dumbell Set"/>
    <n v="108"/>
    <s v="Online Sales Team"/>
    <m/>
    <x v="0"/>
  </r>
  <r>
    <s v="SO0463"/>
    <d v="2021-04-20T00:00:00"/>
    <s v="PD0014"/>
    <n v="120"/>
    <n v="0.13"/>
    <n v="27874800"/>
    <s v="SO0463-PD0014"/>
    <s v="1 Set Futsalball"/>
    <s v="Futsal"/>
    <s v="1 Set Futsalball"/>
    <n v="120"/>
    <s v="Sales Region Sulawesi - Maluku Team"/>
    <m/>
    <x v="0"/>
  </r>
  <r>
    <s v="SO0463"/>
    <d v="2021-04-20T00:00:00"/>
    <s v="PD0016"/>
    <n v="108"/>
    <n v="0.25"/>
    <n v="21627000"/>
    <s v="SO0463-PD0016"/>
    <s v="Pull Up Bar"/>
    <s v="Gym &amp; Fitness"/>
    <s v="Pull Up Bar"/>
    <n v="108"/>
    <s v="Sales Region Sulawesi - Maluku Team"/>
    <m/>
    <x v="0"/>
  </r>
  <r>
    <s v="SO0464"/>
    <d v="2021-04-23T00:00:00"/>
    <s v="PD0005"/>
    <n v="45"/>
    <n v="0.19"/>
    <n v="80007750"/>
    <s v="SO0464-PD0005"/>
    <s v="Stick Golf Wedge"/>
    <s v="Golf"/>
    <s v="Stick Golf Wedge"/>
    <n v="45"/>
    <s v="Sales Region Sulawesi - Maluku Team"/>
    <m/>
    <x v="0"/>
  </r>
  <r>
    <s v="SO0464"/>
    <d v="2021-04-23T00:00:00"/>
    <s v="PD0001"/>
    <n v="79"/>
    <n v="7.0000000000000007E-2"/>
    <n v="18294030"/>
    <s v="SO0464-PD0001"/>
    <s v="1 Set Fishing Equipment"/>
    <s v="Fishing Equipment"/>
    <s v="1 Set Fishing Equipment"/>
    <n v="79"/>
    <s v="Sales Region Sulawesi - Maluku Team"/>
    <m/>
    <x v="0"/>
  </r>
  <r>
    <s v="SO0464"/>
    <d v="2021-04-23T00:00:00"/>
    <s v="PD0019"/>
    <n v="92"/>
    <n v="0.12"/>
    <n v="206367040"/>
    <s v="SO0464-PD0019"/>
    <s v="Treadmill"/>
    <s v="Gym &amp; Fitness"/>
    <s v="Treadmill"/>
    <n v="92"/>
    <s v="Sales Region Sulawesi - Maluku Team"/>
    <m/>
    <x v="0"/>
  </r>
  <r>
    <s v="SO0464"/>
    <d v="2021-04-23T00:00:00"/>
    <s v="PD0010"/>
    <n v="81"/>
    <n v="7.0000000000000007E-2"/>
    <n v="24482250"/>
    <s v="SO0464-PD0010"/>
    <s v="Hiking Shoes"/>
    <s v="Hiking &amp; Camping"/>
    <s v="Hiking Shoes"/>
    <n v="81"/>
    <s v="Sales Region Sulawesi - Maluku Team"/>
    <m/>
    <x v="0"/>
  </r>
  <r>
    <s v="SO0465"/>
    <d v="2021-04-25T00:00:00"/>
    <s v="PD0001"/>
    <n v="120"/>
    <n v="0.21"/>
    <n v="23605200"/>
    <s v="SO0465-PD0001"/>
    <s v="1 Set Fishing Equipment"/>
    <s v="Fishing Equipment"/>
    <s v="1 Set Fishing Equipment"/>
    <n v="120"/>
    <s v="Online Sales Team"/>
    <m/>
    <x v="0"/>
  </r>
  <r>
    <s v="SO0466"/>
    <d v="2021-04-26T00:00:00"/>
    <s v="PD0009"/>
    <n v="61"/>
    <n v="0.09"/>
    <n v="7160790"/>
    <s v="SO0466-PD0009"/>
    <s v="Tracking Pole"/>
    <s v="Hiking &amp; Camping"/>
    <s v="Tracking Pole"/>
    <n v="61"/>
    <s v="Sales Java Region Team"/>
    <m/>
    <x v="0"/>
  </r>
  <r>
    <s v="SO0467"/>
    <d v="2021-04-26T00:00:00"/>
    <s v="PD0005"/>
    <n v="114"/>
    <n v="0.25"/>
    <n v="187672500"/>
    <s v="SO0467-PD0005"/>
    <s v="Stick Golf Wedge"/>
    <s v="Golf"/>
    <s v="Stick Golf Wedge"/>
    <n v="114"/>
    <s v="Sales Sumatera -Kalimantan Region Team"/>
    <m/>
    <x v="0"/>
  </r>
  <r>
    <s v="SO0468"/>
    <d v="2021-04-27T00:00:00"/>
    <s v="PD0015"/>
    <n v="72"/>
    <n v="7.0000000000000007E-2"/>
    <n v="9099864"/>
    <s v="SO0468-PD0015"/>
    <s v="Abs Roller"/>
    <s v="Gym &amp; Fitness"/>
    <s v="Abs Roller"/>
    <n v="72"/>
    <s v="Sales Region Sulawesi - Maluku Team"/>
    <m/>
    <x v="0"/>
  </r>
  <r>
    <s v="SO0468"/>
    <d v="2021-04-27T00:00:00"/>
    <s v="PD0012"/>
    <n v="136"/>
    <n v="0.2"/>
    <n v="613523200"/>
    <s v="SO0468-PD0012"/>
    <s v="Road Bike"/>
    <s v="Bicycle"/>
    <s v="Road Bike"/>
    <n v="136"/>
    <s v="Sales Region Sulawesi - Maluku Team"/>
    <m/>
    <x v="0"/>
  </r>
  <r>
    <s v="SO0470"/>
    <d v="2021-04-30T00:00:00"/>
    <s v="PD0005"/>
    <n v="70"/>
    <n v="7.0000000000000007E-2"/>
    <n v="142894500"/>
    <s v="SO0470-PD0005"/>
    <s v="Stick Golf Wedge"/>
    <s v="Golf"/>
    <s v="Stick Golf Wedge"/>
    <n v="70"/>
    <s v="Sales Region Sulawesi - Maluku Team"/>
    <m/>
    <x v="0"/>
  </r>
  <r>
    <s v="SO0470"/>
    <d v="2021-04-30T00:00:00"/>
    <s v="PD0010"/>
    <n v="138"/>
    <n v="0.17"/>
    <n v="37225500"/>
    <s v="SO0470-PD0010"/>
    <s v="Hiking Shoes"/>
    <s v="Hiking &amp; Camping"/>
    <s v="Hiking Shoes"/>
    <n v="138"/>
    <s v="Sales Region Sulawesi - Maluku Team"/>
    <m/>
    <x v="0"/>
  </r>
  <r>
    <s v="SO0471"/>
    <d v="2021-04-30T00:00:00"/>
    <s v="PD0010"/>
    <n v="106"/>
    <n v="0.21"/>
    <n v="27215500"/>
    <s v="SO0471-PD0010"/>
    <s v="Hiking Shoes"/>
    <s v="Hiking &amp; Camping"/>
    <s v="Hiking Shoes"/>
    <n v="106"/>
    <s v="Online Sales Team"/>
    <m/>
    <x v="0"/>
  </r>
  <r>
    <s v="SO0472"/>
    <d v="2021-05-01T00:00:00"/>
    <s v="PD0012"/>
    <n v="31"/>
    <n v="0.22"/>
    <n v="136351020"/>
    <s v="SO0472-PD0012"/>
    <s v="Road Bike"/>
    <s v="Bicycle"/>
    <s v="Road Bike"/>
    <n v="31"/>
    <s v="Sales Sumatera -Kalimantan Region Team"/>
    <m/>
    <x v="0"/>
  </r>
  <r>
    <s v="SO0472"/>
    <d v="2021-05-01T00:00:00"/>
    <s v="PD0004"/>
    <n v="29"/>
    <n v="0.18"/>
    <n v="5231600"/>
    <s v="SO0472-PD0004"/>
    <s v="Stick Billiard Bag"/>
    <s v="Billiard"/>
    <s v="Stick Billiard Bag"/>
    <n v="29"/>
    <s v="Sales Sumatera -Kalimantan Region Team"/>
    <m/>
    <x v="0"/>
  </r>
  <r>
    <s v="SO0473"/>
    <d v="2021-05-10T00:00:00"/>
    <s v="PD0007"/>
    <n v="105"/>
    <n v="0.06"/>
    <n v="315840000"/>
    <s v="SO0473-PD0007"/>
    <s v="Stick Golf Bag"/>
    <s v="Golf"/>
    <s v="Stick Golf Bag"/>
    <n v="105"/>
    <s v="Sales Region Bali - Nusa Tenggara Team"/>
    <m/>
    <x v="0"/>
  </r>
  <r>
    <s v="SO0473"/>
    <d v="2021-05-10T00:00:00"/>
    <s v="PD0020"/>
    <n v="27"/>
    <n v="0.16"/>
    <n v="7280280"/>
    <s v="SO0473-PD0020"/>
    <s v="Heavy bag"/>
    <s v="Gym &amp; Fitness"/>
    <s v="Heavy bag"/>
    <n v="27"/>
    <s v="Sales Region Bali - Nusa Tenggara Team"/>
    <m/>
    <x v="0"/>
  </r>
  <r>
    <s v="SO0473"/>
    <d v="2021-05-10T00:00:00"/>
    <s v="PD0004"/>
    <n v="134"/>
    <n v="0.11"/>
    <n v="26237200"/>
    <s v="SO0473-PD0004"/>
    <s v="Stick Billiard Bag"/>
    <s v="Billiard"/>
    <s v="Stick Billiard Bag"/>
    <n v="134"/>
    <s v="Sales Region Bali - Nusa Tenggara Team"/>
    <m/>
    <x v="0"/>
  </r>
  <r>
    <s v="SO0473"/>
    <d v="2021-05-10T00:00:00"/>
    <s v="PD0019"/>
    <n v="46"/>
    <n v="0.25"/>
    <n v="87940500"/>
    <s v="SO0473-PD0019"/>
    <s v="Treadmill"/>
    <s v="Gym &amp; Fitness"/>
    <s v="Treadmill"/>
    <n v="46"/>
    <s v="Sales Region Bali - Nusa Tenggara Team"/>
    <m/>
    <x v="0"/>
  </r>
  <r>
    <s v="SO0475"/>
    <d v="2021-05-11T00:00:00"/>
    <s v="PD0018"/>
    <n v="88"/>
    <n v="0.11"/>
    <n v="41666240"/>
    <s v="SO0475-PD0018"/>
    <s v="Dumbell Set"/>
    <s v="Gym &amp; Fitness"/>
    <s v="Dumbell Set"/>
    <n v="88"/>
    <s v="Sales Java Region Team"/>
    <m/>
    <x v="0"/>
  </r>
  <r>
    <s v="SO0475"/>
    <d v="2021-05-11T00:00:00"/>
    <s v="PD0007"/>
    <n v="110"/>
    <n v="0.09"/>
    <n v="320320000"/>
    <s v="SO0475-PD0007"/>
    <s v="Stick Golf Bag"/>
    <s v="Golf"/>
    <s v="Stick Golf Bag"/>
    <n v="110"/>
    <s v="Sales Java Region Team"/>
    <m/>
    <x v="0"/>
  </r>
  <r>
    <s v="SO0475"/>
    <d v="2021-05-11T00:00:00"/>
    <s v="PD0014"/>
    <n v="34"/>
    <n v="0.15"/>
    <n v="7716300"/>
    <s v="SO0475-PD0014"/>
    <s v="1 Set Futsalball"/>
    <s v="Futsal"/>
    <s v="1 Set Futsalball"/>
    <n v="34"/>
    <s v="Sales Java Region Team"/>
    <m/>
    <x v="0"/>
  </r>
  <r>
    <s v="SO0475"/>
    <d v="2021-05-11T00:00:00"/>
    <s v="PD0006"/>
    <n v="96"/>
    <n v="0.18"/>
    <n v="16452480.000000002"/>
    <s v="SO0475-PD0006"/>
    <s v="1 set Golf Ball"/>
    <s v="Golf"/>
    <s v="1 set Golf Ball"/>
    <n v="96"/>
    <s v="Sales Java Region Team"/>
    <m/>
    <x v="0"/>
  </r>
  <r>
    <s v="SO0476"/>
    <d v="2021-05-11T00:00:00"/>
    <s v="PD0006"/>
    <n v="89"/>
    <n v="0.21"/>
    <n v="14694790"/>
    <s v="SO0476-PD0006"/>
    <s v="1 set Golf Ball"/>
    <s v="Golf"/>
    <s v="1 set Golf Ball"/>
    <n v="89"/>
    <s v="Sales Region Sulawesi - Maluku Team"/>
    <m/>
    <x v="0"/>
  </r>
  <r>
    <s v="SO0476"/>
    <d v="2021-05-11T00:00:00"/>
    <s v="PD0020"/>
    <n v="124"/>
    <n v="0.06"/>
    <n v="37415760"/>
    <s v="SO0476-PD0020"/>
    <s v="Heavy bag"/>
    <s v="Gym &amp; Fitness"/>
    <s v="Heavy bag"/>
    <n v="124"/>
    <s v="Sales Region Sulawesi - Maluku Team"/>
    <m/>
    <x v="0"/>
  </r>
  <r>
    <s v="SO0476"/>
    <d v="2021-05-11T00:00:00"/>
    <s v="PD0015"/>
    <n v="120"/>
    <n v="0.11"/>
    <n v="14514120"/>
    <s v="SO0476-PD0015"/>
    <s v="Abs Roller"/>
    <s v="Gym &amp; Fitness"/>
    <s v="Abs Roller"/>
    <n v="120"/>
    <s v="Sales Region Sulawesi - Maluku Team"/>
    <m/>
    <x v="0"/>
  </r>
  <r>
    <s v="SO0476"/>
    <d v="2021-05-11T00:00:00"/>
    <s v="PD0013"/>
    <n v="117"/>
    <n v="0.08"/>
    <n v="51559560"/>
    <s v="SO0476-PD0013"/>
    <s v="1 Set Basketball"/>
    <s v="Basketball"/>
    <s v="1 Set Basketball"/>
    <n v="117"/>
    <s v="Sales Region Sulawesi - Maluku Team"/>
    <m/>
    <x v="0"/>
  </r>
  <r>
    <s v="SO0476"/>
    <d v="2021-05-11T00:00:00"/>
    <s v="PD0019"/>
    <n v="50"/>
    <n v="0.12"/>
    <n v="112156000"/>
    <s v="SO0476-PD0019"/>
    <s v="Treadmill"/>
    <s v="Gym &amp; Fitness"/>
    <s v="Treadmill"/>
    <n v="50"/>
    <s v="Sales Region Sulawesi - Maluku Team"/>
    <m/>
    <x v="0"/>
  </r>
  <r>
    <s v="SO0477"/>
    <d v="2021-05-13T00:00:00"/>
    <s v="PD0014"/>
    <n v="139"/>
    <n v="0.12"/>
    <n v="32659440"/>
    <s v="SO0477-PD0014"/>
    <s v="1 Set Futsalball"/>
    <s v="Futsal"/>
    <s v="1 Set Futsalball"/>
    <n v="139"/>
    <s v="Online Sales Team"/>
    <m/>
    <x v="0"/>
  </r>
  <r>
    <s v="SO0477"/>
    <d v="2021-05-13T00:00:00"/>
    <s v="PD0018"/>
    <n v="56"/>
    <n v="0.06"/>
    <n v="28004480"/>
    <s v="SO0477-PD0018"/>
    <s v="Dumbell Set"/>
    <s v="Gym &amp; Fitness"/>
    <s v="Dumbell Set"/>
    <n v="56"/>
    <s v="Online Sales Team"/>
    <m/>
    <x v="0"/>
  </r>
  <r>
    <s v="SO0478"/>
    <d v="2021-05-14T00:00:00"/>
    <s v="PD0015"/>
    <n v="85"/>
    <n v="0.21"/>
    <n v="9125685"/>
    <s v="SO0478-PD0015"/>
    <s v="Abs Roller"/>
    <s v="Gym &amp; Fitness"/>
    <s v="Abs Roller"/>
    <n v="85"/>
    <s v="Sales Region Sulawesi - Maluku Team"/>
    <m/>
    <x v="0"/>
  </r>
  <r>
    <s v="SO0478"/>
    <d v="2021-05-14T00:00:00"/>
    <s v="PD0006"/>
    <n v="46"/>
    <n v="0.16"/>
    <n v="8075760"/>
    <s v="SO0478-PD0006"/>
    <s v="1 set Golf Ball"/>
    <s v="Golf"/>
    <s v="1 set Golf Ball"/>
    <n v="46"/>
    <s v="Sales Region Sulawesi - Maluku Team"/>
    <m/>
    <x v="0"/>
  </r>
  <r>
    <s v="SO0478"/>
    <d v="2021-05-14T00:00:00"/>
    <s v="PD0018"/>
    <n v="69"/>
    <n v="0.21"/>
    <n v="28999320"/>
    <s v="SO0478-PD0018"/>
    <s v="Dumbell Set"/>
    <s v="Gym &amp; Fitness"/>
    <s v="Dumbell Set"/>
    <n v="69"/>
    <s v="Sales Region Sulawesi - Maluku Team"/>
    <m/>
    <x v="0"/>
  </r>
  <r>
    <s v="SO0478"/>
    <d v="2021-05-14T00:00:00"/>
    <s v="PD0013"/>
    <n v="57"/>
    <n v="0.18"/>
    <n v="22388460"/>
    <s v="SO0478-PD0013"/>
    <s v="1 Set Basketball"/>
    <s v="Basketball"/>
    <s v="1 Set Basketball"/>
    <n v="57"/>
    <s v="Sales Region Sulawesi - Maluku Team"/>
    <m/>
    <x v="0"/>
  </r>
  <r>
    <s v="SO0478"/>
    <d v="2021-05-14T00:00:00"/>
    <s v="PD0012"/>
    <n v="67"/>
    <n v="0.05"/>
    <n v="358922350"/>
    <s v="SO0478-PD0012"/>
    <s v="Road Bike"/>
    <s v="Bicycle"/>
    <s v="Road Bike"/>
    <n v="67"/>
    <s v="Sales Region Sulawesi - Maluku Team"/>
    <m/>
    <x v="0"/>
  </r>
  <r>
    <s v="SO0479"/>
    <d v="2021-05-14T00:00:00"/>
    <s v="PD0013"/>
    <n v="113"/>
    <n v="0.05"/>
    <n v="51420650"/>
    <s v="SO0479-PD0013"/>
    <s v="1 Set Basketball"/>
    <s v="Basketball"/>
    <s v="1 Set Basketball"/>
    <n v="113"/>
    <s v="Sales Sumatera -Kalimantan Region Team"/>
    <m/>
    <x v="0"/>
  </r>
  <r>
    <s v="SO0480"/>
    <d v="2021-05-15T00:00:00"/>
    <s v="PD0007"/>
    <n v="77"/>
    <n v="0.08"/>
    <n v="226688000"/>
    <s v="SO0480-PD0007"/>
    <s v="Stick Golf Bag"/>
    <s v="Golf"/>
    <s v="Stick Golf Bag"/>
    <n v="77"/>
    <s v="Sales Sumatera -Kalimantan Region Team"/>
    <m/>
    <x v="0"/>
  </r>
  <r>
    <s v="SO0480"/>
    <d v="2021-05-15T00:00:00"/>
    <s v="PD0005"/>
    <n v="27"/>
    <n v="0.13"/>
    <n v="51560550"/>
    <s v="SO0480-PD0005"/>
    <s v="Stick Golf Wedge"/>
    <s v="Golf"/>
    <s v="Stick Golf Wedge"/>
    <n v="27"/>
    <s v="Sales Sumatera -Kalimantan Region Team"/>
    <m/>
    <x v="0"/>
  </r>
  <r>
    <s v="SO0481"/>
    <d v="2021-05-15T00:00:00"/>
    <s v="PD0015"/>
    <n v="69"/>
    <n v="0.12"/>
    <n v="8251848"/>
    <s v="SO0481-PD0015"/>
    <s v="Abs Roller"/>
    <s v="Gym &amp; Fitness"/>
    <s v="Abs Roller"/>
    <n v="69"/>
    <s v="Sales Region Sulawesi - Maluku Team"/>
    <m/>
    <x v="0"/>
  </r>
  <r>
    <s v="SO0481"/>
    <d v="2021-05-15T00:00:00"/>
    <s v="PD0001"/>
    <n v="147"/>
    <n v="0.19"/>
    <n v="29648430.000000004"/>
    <s v="SO0481-PD0001"/>
    <s v="1 Set Fishing Equipment"/>
    <s v="Fishing Equipment"/>
    <s v="1 Set Fishing Equipment"/>
    <n v="147"/>
    <s v="Sales Region Sulawesi - Maluku Team"/>
    <m/>
    <x v="0"/>
  </r>
  <r>
    <s v="SO0482"/>
    <d v="2021-05-15T00:00:00"/>
    <s v="PD0012"/>
    <n v="49"/>
    <n v="0.25"/>
    <n v="207233250"/>
    <s v="SO0482-PD0012"/>
    <s v="Road Bike"/>
    <s v="Bicycle"/>
    <s v="Road Bike"/>
    <n v="49"/>
    <s v="Online Sales Team"/>
    <m/>
    <x v="0"/>
  </r>
  <r>
    <s v="SO0483"/>
    <d v="2021-05-15T00:00:00"/>
    <s v="PD0007"/>
    <n v="107"/>
    <n v="0.15"/>
    <n v="291040000"/>
    <s v="SO0483-PD0007"/>
    <s v="Stick Golf Bag"/>
    <s v="Golf"/>
    <s v="Stick Golf Bag"/>
    <n v="107"/>
    <s v="Sales Sumatera -Kalimantan Region Team"/>
    <m/>
    <x v="0"/>
  </r>
  <r>
    <s v="SO0483"/>
    <d v="2021-05-15T00:00:00"/>
    <s v="PD0011"/>
    <n v="113"/>
    <n v="0.16"/>
    <n v="223916280"/>
    <s v="SO0483-PD0011"/>
    <s v="Mountain Bike"/>
    <s v="Bicycle"/>
    <s v="Mountain Bike"/>
    <n v="113"/>
    <s v="Sales Sumatera -Kalimantan Region Team"/>
    <m/>
    <x v="0"/>
  </r>
  <r>
    <s v="SO0484"/>
    <d v="2021-05-16T00:00:00"/>
    <s v="PD0005"/>
    <n v="78"/>
    <n v="0.2"/>
    <n v="136968000"/>
    <s v="SO0484-PD0005"/>
    <s v="Stick Golf Wedge"/>
    <s v="Golf"/>
    <s v="Stick Golf Wedge"/>
    <n v="78"/>
    <s v="Sales Region Sulawesi - Maluku Team"/>
    <m/>
    <x v="0"/>
  </r>
  <r>
    <s v="SO0484"/>
    <d v="2021-05-16T00:00:00"/>
    <s v="PD0007"/>
    <n v="101"/>
    <n v="0.13"/>
    <n v="281184000"/>
    <s v="SO0484-PD0007"/>
    <s v="Stick Golf Bag"/>
    <s v="Golf"/>
    <s v="Stick Golf Bag"/>
    <n v="101"/>
    <s v="Sales Region Sulawesi - Maluku Team"/>
    <m/>
    <x v="0"/>
  </r>
  <r>
    <s v="SO0485"/>
    <d v="2021-05-18T00:00:00"/>
    <s v="PD0018"/>
    <n v="140"/>
    <n v="0.22"/>
    <n v="58094400"/>
    <s v="SO0485-PD0018"/>
    <s v="Dumbell Set"/>
    <s v="Gym &amp; Fitness"/>
    <s v="Dumbell Set"/>
    <n v="140"/>
    <s v="Sales Region Sulawesi - Maluku Team"/>
    <m/>
    <x v="0"/>
  </r>
  <r>
    <s v="SO0485"/>
    <d v="2021-05-18T00:00:00"/>
    <s v="PD0010"/>
    <n v="108"/>
    <n v="0.2"/>
    <n v="28080000"/>
    <s v="SO0485-PD0010"/>
    <s v="Hiking Shoes"/>
    <s v="Hiking &amp; Camping"/>
    <s v="Hiking Shoes"/>
    <n v="108"/>
    <s v="Sales Region Sulawesi - Maluku Team"/>
    <m/>
    <x v="0"/>
  </r>
  <r>
    <s v="SO0486"/>
    <d v="2021-05-18T00:00:00"/>
    <s v="PD0010"/>
    <n v="27"/>
    <n v="0.09"/>
    <n v="7985250"/>
    <s v="SO0486-PD0010"/>
    <s v="Hiking Shoes"/>
    <s v="Hiking &amp; Camping"/>
    <s v="Hiking Shoes"/>
    <n v="27"/>
    <s v="Sales Region Bali - Nusa Tenggara Team"/>
    <m/>
    <x v="0"/>
  </r>
  <r>
    <s v="SO0486"/>
    <d v="2021-05-18T00:00:00"/>
    <s v="PD0007"/>
    <n v="80"/>
    <n v="0.23"/>
    <n v="197120000"/>
    <s v="SO0486-PD0007"/>
    <s v="Stick Golf Bag"/>
    <s v="Golf"/>
    <s v="Stick Golf Bag"/>
    <n v="80"/>
    <s v="Sales Region Bali - Nusa Tenggara Team"/>
    <m/>
    <x v="0"/>
  </r>
  <r>
    <s v="SO0486"/>
    <d v="2021-05-18T00:00:00"/>
    <s v="PD0011"/>
    <n v="119"/>
    <n v="0.12"/>
    <n v="247034480"/>
    <s v="SO0486-PD0011"/>
    <s v="Mountain Bike"/>
    <s v="Bicycle"/>
    <s v="Mountain Bike"/>
    <n v="119"/>
    <s v="Sales Region Bali - Nusa Tenggara Team"/>
    <m/>
    <x v="0"/>
  </r>
  <r>
    <s v="SO0486"/>
    <d v="2021-05-18T00:00:00"/>
    <s v="PD0008"/>
    <n v="143"/>
    <n v="0.19"/>
    <n v="17258670"/>
    <s v="SO0486-PD0008"/>
    <s v="Sunglasses"/>
    <s v="Outdoors Sport"/>
    <s v="Sunglasses"/>
    <n v="143"/>
    <s v="Sales Region Bali - Nusa Tenggara Team"/>
    <m/>
    <x v="0"/>
  </r>
  <r>
    <s v="SO0486"/>
    <d v="2021-05-18T00:00:00"/>
    <s v="PD0014"/>
    <n v="87"/>
    <n v="0.12"/>
    <n v="20441520"/>
    <s v="SO0486-PD0014"/>
    <s v="1 Set Futsalball"/>
    <s v="Futsal"/>
    <s v="1 Set Futsalball"/>
    <n v="87"/>
    <s v="Sales Region Bali - Nusa Tenggara Team"/>
    <m/>
    <x v="0"/>
  </r>
  <r>
    <s v="SO0487"/>
    <d v="2021-05-18T00:00:00"/>
    <s v="PD0010"/>
    <n v="121"/>
    <n v="0.15"/>
    <n v="33426250"/>
    <s v="SO0487-PD0010"/>
    <s v="Hiking Shoes"/>
    <s v="Hiking &amp; Camping"/>
    <s v="Hiking Shoes"/>
    <n v="121"/>
    <s v="Sales Region Sulawesi - Maluku Team"/>
    <m/>
    <x v="0"/>
  </r>
  <r>
    <s v="SO0487"/>
    <d v="2021-05-18T00:00:00"/>
    <s v="PD0005"/>
    <n v="141"/>
    <n v="0.11"/>
    <n v="275450550"/>
    <s v="SO0487-PD0005"/>
    <s v="Stick Golf Wedge"/>
    <s v="Golf"/>
    <s v="Stick Golf Wedge"/>
    <n v="141"/>
    <s v="Sales Region Sulawesi - Maluku Team"/>
    <m/>
    <x v="0"/>
  </r>
  <r>
    <s v="SO0487"/>
    <d v="2021-05-18T00:00:00"/>
    <s v="PD0004"/>
    <n v="33"/>
    <n v="0.24"/>
    <n v="5517600"/>
    <s v="SO0487-PD0004"/>
    <s v="Stick Billiard Bag"/>
    <s v="Billiard"/>
    <s v="Stick Billiard Bag"/>
    <n v="33"/>
    <s v="Sales Region Sulawesi - Maluku Team"/>
    <m/>
    <x v="0"/>
  </r>
  <r>
    <s v="SO0487"/>
    <d v="2021-05-18T00:00:00"/>
    <s v="PD0012"/>
    <n v="133"/>
    <n v="0.1"/>
    <n v="674988300"/>
    <s v="SO0487-PD0012"/>
    <s v="Road Bike"/>
    <s v="Bicycle"/>
    <s v="Road Bike"/>
    <n v="133"/>
    <s v="Sales Region Sulawesi - Maluku Team"/>
    <m/>
    <x v="0"/>
  </r>
  <r>
    <s v="SO0488"/>
    <d v="2021-05-20T00:00:00"/>
    <s v="PD0014"/>
    <n v="115"/>
    <n v="0.08"/>
    <n v="28248600"/>
    <s v="SO0488-PD0014"/>
    <s v="1 Set Futsalball"/>
    <s v="Futsal"/>
    <s v="1 Set Futsalball"/>
    <n v="115"/>
    <s v="Online Sales Team"/>
    <m/>
    <x v="0"/>
  </r>
  <r>
    <s v="SO0488"/>
    <d v="2021-05-20T00:00:00"/>
    <s v="PD0006"/>
    <n v="97"/>
    <n v="0.14000000000000001"/>
    <n v="17434780"/>
    <s v="SO0488-PD0006"/>
    <s v="1 set Golf Ball"/>
    <s v="Golf"/>
    <s v="1 set Golf Ball"/>
    <n v="97"/>
    <s v="Online Sales Team"/>
    <m/>
    <x v="0"/>
  </r>
  <r>
    <s v="SO0489"/>
    <d v="2021-05-20T00:00:00"/>
    <s v="PD0005"/>
    <n v="119"/>
    <n v="0.19"/>
    <n v="211576050"/>
    <s v="SO0489-PD0005"/>
    <s v="Stick Golf Wedge"/>
    <s v="Golf"/>
    <s v="Stick Golf Wedge"/>
    <n v="119"/>
    <s v="Sales Region Sulawesi - Maluku Team"/>
    <m/>
    <x v="0"/>
  </r>
  <r>
    <s v="SO0489"/>
    <d v="2021-05-20T00:00:00"/>
    <s v="PD0016"/>
    <n v="79"/>
    <n v="0.18"/>
    <n v="17296260"/>
    <s v="SO0489-PD0016"/>
    <s v="Pull Up Bar"/>
    <s v="Gym &amp; Fitness"/>
    <s v="Pull Up Bar"/>
    <n v="79"/>
    <s v="Sales Region Sulawesi - Maluku Team"/>
    <m/>
    <x v="0"/>
  </r>
  <r>
    <s v="SO0489"/>
    <d v="2021-05-20T00:00:00"/>
    <s v="PD0019"/>
    <n v="39"/>
    <n v="0.23"/>
    <n v="76546470"/>
    <s v="SO0489-PD0019"/>
    <s v="Treadmill"/>
    <s v="Gym &amp; Fitness"/>
    <s v="Treadmill"/>
    <n v="39"/>
    <s v="Sales Region Sulawesi - Maluku Team"/>
    <m/>
    <x v="0"/>
  </r>
  <r>
    <s v="SO0489"/>
    <d v="2021-05-20T00:00:00"/>
    <s v="PD0009"/>
    <n v="108"/>
    <n v="0.09"/>
    <n v="12678120"/>
    <s v="SO0489-PD0009"/>
    <s v="Tracking Pole"/>
    <s v="Hiking &amp; Camping"/>
    <s v="Tracking Pole"/>
    <n v="108"/>
    <s v="Sales Region Sulawesi - Maluku Team"/>
    <m/>
    <x v="0"/>
  </r>
  <r>
    <s v="SO0490"/>
    <d v="2021-05-21T00:00:00"/>
    <s v="PD0016"/>
    <n v="29"/>
    <n v="0.23"/>
    <n v="5962110"/>
    <s v="SO0490-PD0016"/>
    <s v="Pull Up Bar"/>
    <s v="Gym &amp; Fitness"/>
    <s v="Pull Up Bar"/>
    <n v="29"/>
    <s v="Sales Region Sulawesi - Maluku Team"/>
    <m/>
    <x v="0"/>
  </r>
  <r>
    <s v="SO0490"/>
    <d v="2021-05-21T00:00:00"/>
    <s v="PD0009"/>
    <n v="54"/>
    <n v="0.13"/>
    <n v="6060420"/>
    <s v="SO0490-PD0009"/>
    <s v="Tracking Pole"/>
    <s v="Hiking &amp; Camping"/>
    <s v="Tracking Pole"/>
    <n v="54"/>
    <s v="Sales Region Sulawesi - Maluku Team"/>
    <m/>
    <x v="0"/>
  </r>
  <r>
    <s v="SO0490"/>
    <d v="2021-05-21T00:00:00"/>
    <s v="PD0006"/>
    <n v="43"/>
    <n v="0.14000000000000001"/>
    <n v="7728820"/>
    <s v="SO0490-PD0006"/>
    <s v="1 set Golf Ball"/>
    <s v="Golf"/>
    <s v="1 set Golf Ball"/>
    <n v="43"/>
    <s v="Sales Region Sulawesi - Maluku Team"/>
    <m/>
    <x v="0"/>
  </r>
  <r>
    <s v="SO0490"/>
    <d v="2021-05-21T00:00:00"/>
    <s v="PD0013"/>
    <n v="106"/>
    <n v="0.17"/>
    <n v="42142420"/>
    <s v="SO0490-PD0013"/>
    <s v="1 Set Basketball"/>
    <s v="Basketball"/>
    <s v="1 Set Basketball"/>
    <n v="106"/>
    <s v="Sales Region Sulawesi - Maluku Team"/>
    <m/>
    <x v="0"/>
  </r>
  <r>
    <s v="SO0491"/>
    <d v="2021-05-22T00:00:00"/>
    <s v="PD0016"/>
    <n v="109"/>
    <n v="0.23"/>
    <n v="22409310"/>
    <s v="SO0491-PD0016"/>
    <s v="Pull Up Bar"/>
    <s v="Gym &amp; Fitness"/>
    <s v="Pull Up Bar"/>
    <n v="109"/>
    <s v="Online Sales Team"/>
    <m/>
    <x v="0"/>
  </r>
  <r>
    <s v="SO0492"/>
    <d v="2021-05-22T00:00:00"/>
    <s v="PD0004"/>
    <n v="25"/>
    <n v="0.13"/>
    <n v="4785000"/>
    <s v="SO0492-PD0004"/>
    <s v="Stick Billiard Bag"/>
    <s v="Billiard"/>
    <s v="Stick Billiard Bag"/>
    <n v="25"/>
    <s v="Sales Sumatera -Kalimantan Region Team"/>
    <m/>
    <x v="0"/>
  </r>
  <r>
    <s v="SO0492"/>
    <d v="2021-05-22T00:00:00"/>
    <s v="PD0013"/>
    <n v="107"/>
    <n v="0.16"/>
    <n v="43052520"/>
    <s v="SO0492-PD0013"/>
    <s v="1 Set Basketball"/>
    <s v="Basketball"/>
    <s v="1 Set Basketball"/>
    <n v="107"/>
    <s v="Sales Sumatera -Kalimantan Region Team"/>
    <m/>
    <x v="0"/>
  </r>
  <r>
    <s v="SO0493"/>
    <d v="2021-05-23T00:00:00"/>
    <s v="PD0020"/>
    <n v="109"/>
    <n v="0.23"/>
    <n v="26941530"/>
    <s v="SO0493-PD0020"/>
    <s v="Heavy bag"/>
    <s v="Gym &amp; Fitness"/>
    <s v="Heavy bag"/>
    <n v="109"/>
    <s v="Online Sales Team"/>
    <m/>
    <x v="0"/>
  </r>
  <r>
    <s v="SO0493"/>
    <d v="2021-05-23T00:00:00"/>
    <s v="PD0019"/>
    <n v="144"/>
    <n v="0.09"/>
    <n v="334020960"/>
    <s v="SO0493-PD0019"/>
    <s v="Treadmill"/>
    <s v="Gym &amp; Fitness"/>
    <s v="Treadmill"/>
    <n v="144"/>
    <s v="Online Sales Team"/>
    <m/>
    <x v="0"/>
  </r>
  <r>
    <s v="SO0493"/>
    <d v="2021-05-23T00:00:00"/>
    <s v="PD0018"/>
    <n v="146"/>
    <n v="0.19"/>
    <n v="62914320.000000007"/>
    <s v="SO0493-PD0018"/>
    <s v="Dumbell Set"/>
    <s v="Gym &amp; Fitness"/>
    <s v="Dumbell Set"/>
    <n v="146"/>
    <s v="Online Sales Team"/>
    <m/>
    <x v="0"/>
  </r>
  <r>
    <s v="SO0493"/>
    <d v="2021-05-23T00:00:00"/>
    <s v="PD0002"/>
    <n v="94"/>
    <n v="0.25"/>
    <n v="1410000"/>
    <s v="SO0493-PD0002"/>
    <s v="Fishing soft lure"/>
    <s v="Fishing Equipment"/>
    <s v="Fishing soft lure"/>
    <n v="94"/>
    <s v="Online Sales Team"/>
    <m/>
    <x v="0"/>
  </r>
  <r>
    <s v="SO0494"/>
    <d v="2021-05-23T00:00:00"/>
    <s v="PD0013"/>
    <n v="120"/>
    <n v="0.15"/>
    <n v="48858000"/>
    <s v="SO0494-PD0013"/>
    <s v="1 Set Basketball"/>
    <s v="Basketball"/>
    <s v="1 Set Basketball"/>
    <n v="120"/>
    <s v="Online Sales Team"/>
    <m/>
    <x v="0"/>
  </r>
  <r>
    <s v="SO0494"/>
    <d v="2021-05-23T00:00:00"/>
    <s v="PD0008"/>
    <n v="125"/>
    <n v="0.09"/>
    <n v="16948750"/>
    <s v="SO0494-PD0008"/>
    <s v="Sunglasses"/>
    <s v="Outdoors Sport"/>
    <s v="Sunglasses"/>
    <n v="125"/>
    <s v="Online Sales Team"/>
    <m/>
    <x v="0"/>
  </r>
  <r>
    <s v="SO0494"/>
    <d v="2021-05-23T00:00:00"/>
    <s v="PD0003"/>
    <n v="88"/>
    <n v="0.09"/>
    <n v="74554480"/>
    <s v="SO0494-PD0003"/>
    <s v="Stick Billiard"/>
    <s v="Billiard"/>
    <s v="Stick Billiard"/>
    <n v="88"/>
    <s v="Online Sales Team"/>
    <m/>
    <x v="0"/>
  </r>
  <r>
    <s v="SO0494"/>
    <d v="2021-05-23T00:00:00"/>
    <s v="PD0017"/>
    <n v="74"/>
    <n v="0.2"/>
    <n v="156880000"/>
    <s v="SO0494-PD0017"/>
    <s v="Bench Press"/>
    <s v="Gym &amp; Fitness"/>
    <s v="Bench Press"/>
    <n v="74"/>
    <s v="Online Sales Team"/>
    <m/>
    <x v="0"/>
  </r>
  <r>
    <s v="SO0495"/>
    <d v="2021-05-24T00:00:00"/>
    <s v="PD0004"/>
    <n v="36"/>
    <n v="0.08"/>
    <n v="7286400"/>
    <s v="SO0495-PD0004"/>
    <s v="Stick Billiard Bag"/>
    <s v="Billiard"/>
    <s v="Stick Billiard Bag"/>
    <n v="36"/>
    <s v="Sales Sumatera -Kalimantan Region Team"/>
    <m/>
    <x v="0"/>
  </r>
  <r>
    <s v="SO0495"/>
    <d v="2021-05-24T00:00:00"/>
    <s v="PD0002"/>
    <n v="43"/>
    <n v="0.23"/>
    <n v="662200"/>
    <s v="SO0495-PD0002"/>
    <s v="Fishing soft lure"/>
    <s v="Fishing Equipment"/>
    <s v="Fishing soft lure"/>
    <n v="43"/>
    <s v="Sales Sumatera -Kalimantan Region Team"/>
    <m/>
    <x v="0"/>
  </r>
  <r>
    <s v="SO0495"/>
    <d v="2021-05-24T00:00:00"/>
    <s v="PD0008"/>
    <n v="130"/>
    <n v="0.13"/>
    <n v="16851900"/>
    <s v="SO0495-PD0008"/>
    <s v="Sunglasses"/>
    <s v="Outdoors Sport"/>
    <s v="Sunglasses"/>
    <n v="130"/>
    <s v="Sales Sumatera -Kalimantan Region Team"/>
    <m/>
    <x v="0"/>
  </r>
  <r>
    <s v="SO0495"/>
    <d v="2021-05-24T00:00:00"/>
    <s v="PD0019"/>
    <n v="67"/>
    <n v="0.05"/>
    <n v="162243850"/>
    <s v="SO0495-PD0019"/>
    <s v="Treadmill"/>
    <s v="Gym &amp; Fitness"/>
    <s v="Treadmill"/>
    <n v="67"/>
    <s v="Sales Sumatera -Kalimantan Region Team"/>
    <m/>
    <x v="0"/>
  </r>
  <r>
    <s v="SO0495"/>
    <d v="2021-05-24T00:00:00"/>
    <s v="PD0015"/>
    <n v="139"/>
    <n v="0.06"/>
    <n v="17756694"/>
    <s v="SO0495-PD0015"/>
    <s v="Abs Roller"/>
    <s v="Gym &amp; Fitness"/>
    <s v="Abs Roller"/>
    <n v="139"/>
    <s v="Sales Sumatera -Kalimantan Region Team"/>
    <m/>
    <x v="0"/>
  </r>
  <r>
    <s v="SO0495"/>
    <d v="2021-05-24T00:00:00"/>
    <s v="PD0001"/>
    <n v="129"/>
    <n v="0.2"/>
    <n v="25696800"/>
    <s v="SO0495-PD0001"/>
    <s v="1 Set Fishing Equipment"/>
    <s v="Fishing Equipment"/>
    <s v="1 Set Fishing Equipment"/>
    <n v="129"/>
    <s v="Sales Sumatera -Kalimantan Region Team"/>
    <m/>
    <x v="0"/>
  </r>
  <r>
    <s v="SO0496"/>
    <d v="2021-05-25T00:00:00"/>
    <s v="PD0008"/>
    <n v="76"/>
    <n v="0.17"/>
    <n v="9398920"/>
    <s v="SO0496-PD0008"/>
    <s v="Sunglasses"/>
    <s v="Outdoors Sport"/>
    <s v="Sunglasses"/>
    <n v="76"/>
    <s v="Sales Sumatera -Kalimantan Region Team"/>
    <m/>
    <x v="0"/>
  </r>
  <r>
    <s v="SO0496"/>
    <d v="2021-05-25T00:00:00"/>
    <s v="PD0001"/>
    <n v="142"/>
    <n v="0.22"/>
    <n v="27579240"/>
    <s v="SO0496-PD0001"/>
    <s v="1 Set Fishing Equipment"/>
    <s v="Fishing Equipment"/>
    <s v="1 Set Fishing Equipment"/>
    <n v="142"/>
    <s v="Sales Sumatera -Kalimantan Region Team"/>
    <m/>
    <x v="0"/>
  </r>
  <r>
    <s v="SO0496"/>
    <d v="2021-05-25T00:00:00"/>
    <s v="PD0017"/>
    <n v="25"/>
    <n v="0.11"/>
    <n v="58962500"/>
    <s v="SO0496-PD0017"/>
    <s v="Bench Press"/>
    <s v="Gym &amp; Fitness"/>
    <s v="Bench Press"/>
    <n v="25"/>
    <s v="Sales Sumatera -Kalimantan Region Team"/>
    <m/>
    <x v="0"/>
  </r>
  <r>
    <s v="SO0496"/>
    <d v="2021-05-25T00:00:00"/>
    <s v="PD0002"/>
    <n v="72"/>
    <n v="0.16"/>
    <n v="1209600"/>
    <s v="SO0496-PD0002"/>
    <s v="Fishing soft lure"/>
    <s v="Fishing Equipment"/>
    <s v="Fishing soft lure"/>
    <n v="72"/>
    <s v="Sales Sumatera -Kalimantan Region Team"/>
    <m/>
    <x v="0"/>
  </r>
  <r>
    <s v="SO0497"/>
    <d v="2021-05-25T00:00:00"/>
    <s v="PD0007"/>
    <n v="82"/>
    <n v="0.08"/>
    <n v="241408000"/>
    <s v="SO0497-PD0007"/>
    <s v="Stick Golf Bag"/>
    <s v="Golf"/>
    <s v="Stick Golf Bag"/>
    <n v="82"/>
    <s v="Sales Region Sulawesi - Maluku Team"/>
    <m/>
    <x v="0"/>
  </r>
  <r>
    <s v="SO0497"/>
    <d v="2021-05-25T00:00:00"/>
    <s v="PD0019"/>
    <n v="56"/>
    <n v="0.18"/>
    <n v="117050080.00000001"/>
    <s v="SO0497-PD0019"/>
    <s v="Treadmill"/>
    <s v="Gym &amp; Fitness"/>
    <s v="Treadmill"/>
    <n v="56"/>
    <s v="Sales Region Sulawesi - Maluku Team"/>
    <m/>
    <x v="0"/>
  </r>
  <r>
    <s v="SO0497"/>
    <d v="2021-05-25T00:00:00"/>
    <s v="PD0020"/>
    <n v="68"/>
    <n v="0.15"/>
    <n v="18553800"/>
    <s v="SO0497-PD0020"/>
    <s v="Heavy bag"/>
    <s v="Gym &amp; Fitness"/>
    <s v="Heavy bag"/>
    <n v="68"/>
    <s v="Sales Region Sulawesi - Maluku Team"/>
    <m/>
    <x v="0"/>
  </r>
  <r>
    <s v="SO0498"/>
    <d v="2021-05-26T00:00:00"/>
    <s v="PD0019"/>
    <n v="25"/>
    <n v="0.19"/>
    <n v="51617250"/>
    <s v="SO0498-PD0019"/>
    <s v="Treadmill"/>
    <s v="Gym &amp; Fitness"/>
    <s v="Treadmill"/>
    <n v="25"/>
    <s v="Sales Region Sulawesi - Maluku Team"/>
    <m/>
    <x v="0"/>
  </r>
  <r>
    <s v="SO0498"/>
    <d v="2021-05-26T00:00:00"/>
    <s v="PD0003"/>
    <n v="38"/>
    <n v="0.09"/>
    <n v="32193980"/>
    <s v="SO0498-PD0003"/>
    <s v="Stick Billiard"/>
    <s v="Billiard"/>
    <s v="Stick Billiard"/>
    <n v="38"/>
    <s v="Sales Region Sulawesi - Maluku Team"/>
    <m/>
    <x v="0"/>
  </r>
  <r>
    <s v="SO0498"/>
    <d v="2021-05-26T00:00:00"/>
    <s v="PD0002"/>
    <n v="130"/>
    <n v="0.2"/>
    <n v="2080000"/>
    <s v="SO0498-PD0002"/>
    <s v="Fishing soft lure"/>
    <s v="Fishing Equipment"/>
    <s v="Fishing soft lure"/>
    <n v="130"/>
    <s v="Sales Region Sulawesi - Maluku Team"/>
    <m/>
    <x v="0"/>
  </r>
  <r>
    <s v="SO0498"/>
    <d v="2021-05-26T00:00:00"/>
    <s v="PD0004"/>
    <n v="90"/>
    <n v="0.16"/>
    <n v="16632000"/>
    <s v="SO0498-PD0004"/>
    <s v="Stick Billiard Bag"/>
    <s v="Billiard"/>
    <s v="Stick Billiard Bag"/>
    <n v="90"/>
    <s v="Sales Region Sulawesi - Maluku Team"/>
    <m/>
    <x v="0"/>
  </r>
  <r>
    <s v="SO0499"/>
    <d v="2021-05-26T00:00:00"/>
    <s v="PD0008"/>
    <n v="40"/>
    <n v="0.24"/>
    <n v="4529600"/>
    <s v="SO0499-PD0008"/>
    <s v="Sunglasses"/>
    <s v="Outdoors Sport"/>
    <s v="Sunglasses"/>
    <n v="40"/>
    <s v="Sales Sumatera -Kalimantan Region Team"/>
    <m/>
    <x v="1"/>
  </r>
  <r>
    <s v="SO0499"/>
    <d v="2021-05-26T00:00:00"/>
    <s v="PD0011"/>
    <n v="128"/>
    <n v="0.06"/>
    <n v="283834880"/>
    <s v="SO0499-PD0011"/>
    <s v="Mountain Bike"/>
    <s v="Bicycle"/>
    <s v="Mountain Bike"/>
    <n v="128"/>
    <s v="Sales Sumatera -Kalimantan Region Team"/>
    <m/>
    <x v="1"/>
  </r>
  <r>
    <s v="SO0500"/>
    <d v="2021-05-29T00:00:00"/>
    <s v="PD0008"/>
    <n v="109"/>
    <n v="0.16"/>
    <n v="13642440"/>
    <s v="SO0500-PD0008"/>
    <s v="Sunglasses"/>
    <s v="Outdoors Sport"/>
    <s v="Sunglasses"/>
    <n v="109"/>
    <s v="Sales Region Sulawesi - Maluku Team"/>
    <m/>
    <x v="0"/>
  </r>
  <r>
    <s v="SO0500"/>
    <d v="2021-05-29T00:00:00"/>
    <s v="PD0011"/>
    <n v="120"/>
    <n v="0.1"/>
    <n v="254772000"/>
    <s v="SO0500-PD0011"/>
    <s v="Mountain Bike"/>
    <s v="Bicycle"/>
    <s v="Mountain Bike"/>
    <n v="120"/>
    <s v="Sales Region Sulawesi - Maluku Team"/>
    <m/>
    <x v="0"/>
  </r>
  <r>
    <s v="SO0501"/>
    <d v="2021-05-30T00:00:00"/>
    <s v="PD0011"/>
    <n v="86"/>
    <n v="0.16"/>
    <n v="170414160"/>
    <s v="SO0501-PD0011"/>
    <s v="Mountain Bike"/>
    <s v="Bicycle"/>
    <s v="Mountain Bike"/>
    <n v="86"/>
    <s v="Sales Region Bali - Nusa Tenggara Team"/>
    <m/>
    <x v="0"/>
  </r>
  <r>
    <s v="SO0501"/>
    <d v="2021-05-30T00:00:00"/>
    <s v="PD0017"/>
    <n v="70"/>
    <n v="0.11"/>
    <n v="165095000"/>
    <s v="SO0501-PD0017"/>
    <s v="Bench Press"/>
    <s v="Gym &amp; Fitness"/>
    <s v="Bench Press"/>
    <n v="70"/>
    <s v="Sales Region Bali - Nusa Tenggara Team"/>
    <m/>
    <x v="0"/>
  </r>
  <r>
    <s v="SO0502"/>
    <d v="2021-05-31T00:00:00"/>
    <s v="PD0020"/>
    <n v="113"/>
    <n v="0.15"/>
    <n v="30832050"/>
    <s v="SO0502-PD0020"/>
    <s v="Heavy bag"/>
    <s v="Gym &amp; Fitness"/>
    <s v="Heavy bag"/>
    <n v="113"/>
    <s v="Sales Region Sulawesi - Maluku Team"/>
    <m/>
    <x v="0"/>
  </r>
  <r>
    <s v="SO0502"/>
    <d v="2021-05-31T00:00:00"/>
    <s v="PD0014"/>
    <n v="53"/>
    <n v="0.12"/>
    <n v="12452880"/>
    <s v="SO0502-PD0014"/>
    <s v="1 Set Futsalball"/>
    <s v="Futsal"/>
    <s v="1 Set Futsalball"/>
    <n v="53"/>
    <s v="Sales Region Sulawesi - Maluku Team"/>
    <m/>
    <x v="0"/>
  </r>
  <r>
    <s v="SO0502"/>
    <d v="2021-05-31T00:00:00"/>
    <s v="PD0001"/>
    <n v="49"/>
    <n v="0.12"/>
    <n v="10736880"/>
    <s v="SO0502-PD0001"/>
    <s v="1 Set Fishing Equipment"/>
    <s v="Fishing Equipment"/>
    <s v="1 Set Fishing Equipment"/>
    <n v="49"/>
    <s v="Sales Region Sulawesi - Maluku Team"/>
    <m/>
    <x v="0"/>
  </r>
  <r>
    <s v="SO0502"/>
    <d v="2021-05-31T00:00:00"/>
    <s v="PD0011"/>
    <n v="148"/>
    <n v="0.19"/>
    <n v="282796920"/>
    <s v="SO0502-PD0011"/>
    <s v="Mountain Bike"/>
    <s v="Bicycle"/>
    <s v="Mountain Bike"/>
    <n v="148"/>
    <s v="Sales Region Sulawesi - Maluku Team"/>
    <m/>
    <x v="0"/>
  </r>
  <r>
    <s v="SO0502"/>
    <d v="2021-05-31T00:00:00"/>
    <s v="PD0008"/>
    <n v="74"/>
    <n v="0.16"/>
    <n v="9261840"/>
    <s v="SO0502-PD0008"/>
    <s v="Sunglasses"/>
    <s v="Outdoors Sport"/>
    <s v="Sunglasses"/>
    <n v="74"/>
    <s v="Sales Region Sulawesi - Maluku Team"/>
    <m/>
    <x v="0"/>
  </r>
  <r>
    <s v="SO0503"/>
    <d v="2021-06-03T00:00:00"/>
    <s v="PD0010"/>
    <n v="96"/>
    <n v="0.25"/>
    <n v="23400000"/>
    <s v="SO0503-PD0010"/>
    <s v="Hiking Shoes"/>
    <s v="Hiking &amp; Camping"/>
    <s v="Hiking Shoes"/>
    <n v="96"/>
    <s v="Sales Sumatera -Kalimantan Region Team"/>
    <m/>
    <x v="0"/>
  </r>
  <r>
    <s v="SO0504"/>
    <d v="2021-06-05T00:00:00"/>
    <s v="PD0001"/>
    <n v="86"/>
    <n v="0.17"/>
    <n v="17773620"/>
    <s v="SO0504-PD0001"/>
    <s v="1 Set Fishing Equipment"/>
    <s v="Fishing Equipment"/>
    <s v="1 Set Fishing Equipment"/>
    <n v="86"/>
    <s v="Sales Region Sulawesi - Maluku Team"/>
    <m/>
    <x v="0"/>
  </r>
  <r>
    <s v="SO0504"/>
    <d v="2021-06-05T00:00:00"/>
    <s v="PD0019"/>
    <n v="35"/>
    <n v="0.21"/>
    <n v="70479850"/>
    <s v="SO0504-PD0019"/>
    <s v="Treadmill"/>
    <s v="Gym &amp; Fitness"/>
    <s v="Treadmill"/>
    <n v="35"/>
    <s v="Sales Region Sulawesi - Maluku Team"/>
    <m/>
    <x v="0"/>
  </r>
  <r>
    <s v="SO0504"/>
    <d v="2021-06-05T00:00:00"/>
    <s v="PD0009"/>
    <n v="105"/>
    <n v="0.14000000000000001"/>
    <n v="11648700"/>
    <s v="SO0504-PD0009"/>
    <s v="Tracking Pole"/>
    <s v="Hiking &amp; Camping"/>
    <s v="Tracking Pole"/>
    <n v="105"/>
    <s v="Sales Region Sulawesi - Maluku Team"/>
    <m/>
    <x v="0"/>
  </r>
  <r>
    <s v="SO0505"/>
    <d v="2021-06-07T00:00:00"/>
    <s v="PD0011"/>
    <n v="34"/>
    <n v="0.22"/>
    <n v="62560680"/>
    <s v="SO0505-PD0011"/>
    <s v="Mountain Bike"/>
    <s v="Bicycle"/>
    <s v="Mountain Bike"/>
    <n v="34"/>
    <s v="Sales Java Region Team"/>
    <m/>
    <x v="0"/>
  </r>
  <r>
    <s v="SO0505"/>
    <d v="2021-06-07T00:00:00"/>
    <s v="PD0013"/>
    <n v="63"/>
    <n v="0.09"/>
    <n v="27461070"/>
    <s v="SO0505-PD0013"/>
    <s v="1 Set Basketball"/>
    <s v="Basketball"/>
    <s v="1 Set Basketball"/>
    <n v="63"/>
    <s v="Sales Java Region Team"/>
    <m/>
    <x v="0"/>
  </r>
  <r>
    <s v="SO0505"/>
    <d v="2021-06-07T00:00:00"/>
    <s v="PD0007"/>
    <n v="88"/>
    <n v="0.19"/>
    <n v="228096000.00000003"/>
    <s v="SO0505-PD0007"/>
    <s v="Stick Golf Bag"/>
    <s v="Golf"/>
    <s v="Stick Golf Bag"/>
    <n v="88"/>
    <s v="Sales Java Region Team"/>
    <m/>
    <x v="0"/>
  </r>
  <r>
    <s v="SO0506"/>
    <d v="2021-06-07T00:00:00"/>
    <s v="PD0002"/>
    <n v="73"/>
    <n v="0.06"/>
    <n v="1372400"/>
    <s v="SO0506-PD0002"/>
    <s v="Fishing soft lure"/>
    <s v="Fishing Equipment"/>
    <s v="Fishing soft lure"/>
    <n v="73"/>
    <s v="Sales Region Sulawesi - Maluku Team"/>
    <m/>
    <x v="0"/>
  </r>
  <r>
    <s v="SO0507"/>
    <d v="2021-06-09T00:00:00"/>
    <s v="PD0004"/>
    <n v="38"/>
    <n v="0.25"/>
    <n v="6270000"/>
    <s v="SO0507-PD0004"/>
    <s v="Stick Billiard Bag"/>
    <s v="Billiard"/>
    <s v="Stick Billiard Bag"/>
    <n v="38"/>
    <s v="Sales Region Sulawesi - Maluku Team"/>
    <m/>
    <x v="0"/>
  </r>
  <r>
    <s v="SO0507"/>
    <d v="2021-06-09T00:00:00"/>
    <s v="PD0017"/>
    <n v="144"/>
    <n v="0.17"/>
    <n v="316728000"/>
    <s v="SO0507-PD0017"/>
    <s v="Bench Press"/>
    <s v="Gym &amp; Fitness"/>
    <s v="Bench Press"/>
    <n v="144"/>
    <s v="Sales Region Sulawesi - Maluku Team"/>
    <m/>
    <x v="0"/>
  </r>
  <r>
    <s v="SO0507"/>
    <d v="2021-06-09T00:00:00"/>
    <s v="PD0016"/>
    <n v="119"/>
    <n v="0.19"/>
    <n v="25736130"/>
    <s v="SO0507-PD0016"/>
    <s v="Pull Up Bar"/>
    <s v="Gym &amp; Fitness"/>
    <s v="Pull Up Bar"/>
    <n v="119"/>
    <s v="Sales Region Sulawesi - Maluku Team"/>
    <m/>
    <x v="0"/>
  </r>
  <r>
    <s v="SO0508"/>
    <d v="2021-06-11T00:00:00"/>
    <s v="PD0002"/>
    <n v="124"/>
    <n v="0.05"/>
    <n v="2356000"/>
    <s v="SO0508-PD0002"/>
    <s v="Fishing soft lure"/>
    <s v="Fishing Equipment"/>
    <s v="Fishing soft lure"/>
    <n v="124"/>
    <s v="Sales Region Sulawesi - Maluku Team"/>
    <m/>
    <x v="0"/>
  </r>
  <r>
    <s v="SO0508"/>
    <d v="2021-06-11T00:00:00"/>
    <s v="PD0010"/>
    <n v="35"/>
    <n v="0.08"/>
    <n v="10465000"/>
    <s v="SO0508-PD0010"/>
    <s v="Hiking Shoes"/>
    <s v="Hiking &amp; Camping"/>
    <s v="Hiking Shoes"/>
    <n v="35"/>
    <s v="Sales Region Sulawesi - Maluku Team"/>
    <m/>
    <x v="0"/>
  </r>
  <r>
    <s v="SO0509"/>
    <d v="2021-06-11T00:00:00"/>
    <s v="PD0001"/>
    <n v="64"/>
    <n v="0.2"/>
    <n v="12748800"/>
    <s v="SO0509-PD0001"/>
    <s v="1 Set Fishing Equipment"/>
    <s v="Fishing Equipment"/>
    <s v="1 Set Fishing Equipment"/>
    <n v="64"/>
    <s v="Sales Region Sulawesi - Maluku Team"/>
    <m/>
    <x v="0"/>
  </r>
  <r>
    <s v="SO0509"/>
    <d v="2021-06-11T00:00:00"/>
    <s v="PD0004"/>
    <n v="37"/>
    <n v="0.1"/>
    <n v="7326000"/>
    <s v="SO0509-PD0004"/>
    <s v="Stick Billiard Bag"/>
    <s v="Billiard"/>
    <s v="Stick Billiard Bag"/>
    <n v="37"/>
    <s v="Sales Region Sulawesi - Maluku Team"/>
    <m/>
    <x v="0"/>
  </r>
  <r>
    <s v="SO0509"/>
    <d v="2021-06-11T00:00:00"/>
    <s v="PD0002"/>
    <n v="62"/>
    <n v="0.09"/>
    <n v="1128400"/>
    <s v="SO0509-PD0002"/>
    <s v="Fishing soft lure"/>
    <s v="Fishing Equipment"/>
    <s v="Fishing soft lure"/>
    <n v="62"/>
    <s v="Sales Region Sulawesi - Maluku Team"/>
    <m/>
    <x v="0"/>
  </r>
  <r>
    <s v="SO0509"/>
    <d v="2021-06-11T00:00:00"/>
    <s v="PD0003"/>
    <n v="52"/>
    <n v="0.21"/>
    <n v="38245480"/>
    <s v="SO0509-PD0003"/>
    <s v="Stick Billiard"/>
    <s v="Billiard"/>
    <s v="Stick Billiard"/>
    <n v="52"/>
    <s v="Sales Region Sulawesi - Maluku Team"/>
    <m/>
    <x v="0"/>
  </r>
  <r>
    <s v="SO0510"/>
    <d v="2021-06-13T00:00:00"/>
    <s v="PD0002"/>
    <n v="35"/>
    <n v="0.09"/>
    <n v="637000"/>
    <s v="SO0510-PD0002"/>
    <s v="Fishing soft lure"/>
    <s v="Fishing Equipment"/>
    <s v="Fishing soft lure"/>
    <n v="35"/>
    <s v="Sales Java Region Team"/>
    <m/>
    <x v="1"/>
  </r>
  <r>
    <s v="SO0510"/>
    <d v="2021-06-13T00:00:00"/>
    <s v="PD0018"/>
    <n v="86"/>
    <n v="0.24"/>
    <n v="34771520"/>
    <s v="SO0510-PD0018"/>
    <s v="Dumbell Set"/>
    <s v="Gym &amp; Fitness"/>
    <s v="Dumbell Set"/>
    <n v="86"/>
    <s v="Sales Java Region Team"/>
    <m/>
    <x v="1"/>
  </r>
  <r>
    <s v="SO0511"/>
    <d v="2021-06-14T00:00:00"/>
    <s v="PD0007"/>
    <n v="81"/>
    <n v="0.19"/>
    <n v="209952000"/>
    <s v="SO0511-PD0007"/>
    <s v="Stick Golf Bag"/>
    <s v="Golf"/>
    <s v="Stick Golf Bag"/>
    <n v="81"/>
    <s v="Sales Sumatera -Kalimantan Region Team"/>
    <m/>
    <x v="0"/>
  </r>
  <r>
    <s v="SO0511"/>
    <d v="2021-06-14T00:00:00"/>
    <s v="PD0012"/>
    <n v="40"/>
    <n v="0.08"/>
    <n v="207515200"/>
    <s v="SO0511-PD0012"/>
    <s v="Road Bike"/>
    <s v="Bicycle"/>
    <s v="Road Bike"/>
    <n v="40"/>
    <s v="Sales Sumatera -Kalimantan Region Team"/>
    <m/>
    <x v="0"/>
  </r>
  <r>
    <s v="SO0511"/>
    <d v="2021-06-14T00:00:00"/>
    <s v="PD0008"/>
    <n v="61"/>
    <n v="0.21"/>
    <n v="7180310"/>
    <s v="SO0511-PD0008"/>
    <s v="Sunglasses"/>
    <s v="Outdoors Sport"/>
    <s v="Sunglasses"/>
    <n v="61"/>
    <s v="Sales Sumatera -Kalimantan Region Team"/>
    <m/>
    <x v="0"/>
  </r>
  <r>
    <s v="SO0512"/>
    <d v="2021-06-17T00:00:00"/>
    <s v="PD0011"/>
    <n v="144"/>
    <n v="0.16"/>
    <n v="285344640"/>
    <s v="SO0512-PD0011"/>
    <s v="Mountain Bike"/>
    <s v="Bicycle"/>
    <s v="Mountain Bike"/>
    <n v="144"/>
    <s v="Sales Region Sulawesi - Maluku Team"/>
    <m/>
    <x v="1"/>
  </r>
  <r>
    <s v="SO0512"/>
    <d v="2021-06-17T00:00:00"/>
    <s v="PD0020"/>
    <n v="84"/>
    <n v="0.18"/>
    <n v="22110480"/>
    <s v="SO0512-PD0020"/>
    <s v="Heavy bag"/>
    <s v="Gym &amp; Fitness"/>
    <s v="Heavy bag"/>
    <n v="84"/>
    <s v="Sales Region Sulawesi - Maluku Team"/>
    <m/>
    <x v="1"/>
  </r>
  <r>
    <s v="SO0512"/>
    <d v="2021-06-17T00:00:00"/>
    <s v="PD0009"/>
    <n v="145"/>
    <n v="0.14000000000000001"/>
    <n v="16086300"/>
    <s v="SO0512-PD0009"/>
    <s v="Tracking Pole"/>
    <s v="Hiking &amp; Camping"/>
    <s v="Tracking Pole"/>
    <n v="145"/>
    <s v="Sales Region Sulawesi - Maluku Team"/>
    <m/>
    <x v="1"/>
  </r>
  <r>
    <s v="SO0512"/>
    <d v="2021-06-17T00:00:00"/>
    <s v="PD0008"/>
    <n v="49"/>
    <n v="0.09"/>
    <n v="6643910"/>
    <s v="SO0512-PD0008"/>
    <s v="Sunglasses"/>
    <s v="Outdoors Sport"/>
    <s v="Sunglasses"/>
    <n v="49"/>
    <s v="Sales Region Sulawesi - Maluku Team"/>
    <m/>
    <x v="1"/>
  </r>
  <r>
    <s v="SO0512"/>
    <d v="2021-06-17T00:00:00"/>
    <s v="PD0001"/>
    <n v="63"/>
    <n v="0.12"/>
    <n v="13804560"/>
    <s v="SO0512-PD0001"/>
    <s v="1 Set Fishing Equipment"/>
    <s v="Fishing Equipment"/>
    <s v="1 Set Fishing Equipment"/>
    <n v="63"/>
    <s v="Sales Region Sulawesi - Maluku Team"/>
    <m/>
    <x v="1"/>
  </r>
  <r>
    <s v="SO0513"/>
    <d v="2021-06-17T00:00:00"/>
    <s v="PD0005"/>
    <n v="102"/>
    <n v="0.17"/>
    <n v="185828700"/>
    <s v="SO0513-PD0005"/>
    <s v="Stick Golf Wedge"/>
    <s v="Golf"/>
    <s v="Stick Golf Wedge"/>
    <n v="102"/>
    <s v="Online Sales Team"/>
    <m/>
    <x v="0"/>
  </r>
  <r>
    <s v="SO0514"/>
    <d v="2021-06-18T00:00:00"/>
    <s v="PD0001"/>
    <n v="99"/>
    <n v="0.13"/>
    <n v="21446370"/>
    <s v="SO0514-PD0001"/>
    <s v="1 Set Fishing Equipment"/>
    <s v="Fishing Equipment"/>
    <s v="1 Set Fishing Equipment"/>
    <n v="99"/>
    <s v="Online Sales Team"/>
    <m/>
    <x v="0"/>
  </r>
  <r>
    <s v="SO0514"/>
    <d v="2021-06-18T00:00:00"/>
    <s v="PD0012"/>
    <n v="148"/>
    <n v="7.0000000000000007E-2"/>
    <n v="776151960"/>
    <s v="SO0514-PD0012"/>
    <s v="Road Bike"/>
    <s v="Bicycle"/>
    <s v="Road Bike"/>
    <n v="148"/>
    <s v="Online Sales Team"/>
    <m/>
    <x v="0"/>
  </r>
  <r>
    <s v="SO0515"/>
    <d v="2021-06-18T00:00:00"/>
    <s v="PD0007"/>
    <n v="115"/>
    <n v="0.22"/>
    <n v="287040000"/>
    <s v="SO0515-PD0007"/>
    <s v="Stick Golf Bag"/>
    <s v="Golf"/>
    <s v="Stick Golf Bag"/>
    <n v="115"/>
    <s v="Sales Region Sulawesi - Maluku Team"/>
    <m/>
    <x v="0"/>
  </r>
  <r>
    <s v="SO0515"/>
    <d v="2021-06-18T00:00:00"/>
    <s v="PD0010"/>
    <n v="60"/>
    <n v="0.15"/>
    <n v="16575000"/>
    <s v="SO0515-PD0010"/>
    <s v="Hiking Shoes"/>
    <s v="Hiking &amp; Camping"/>
    <s v="Hiking Shoes"/>
    <n v="60"/>
    <s v="Sales Region Sulawesi - Maluku Team"/>
    <m/>
    <x v="0"/>
  </r>
  <r>
    <s v="SO0515"/>
    <d v="2021-06-18T00:00:00"/>
    <s v="PD0018"/>
    <n v="104"/>
    <n v="0.21"/>
    <n v="43709120"/>
    <s v="SO0515-PD0018"/>
    <s v="Dumbell Set"/>
    <s v="Gym &amp; Fitness"/>
    <s v="Dumbell Set"/>
    <n v="104"/>
    <s v="Sales Region Sulawesi - Maluku Team"/>
    <m/>
    <x v="0"/>
  </r>
  <r>
    <s v="SO0515"/>
    <d v="2021-06-18T00:00:00"/>
    <s v="PD0013"/>
    <n v="131"/>
    <n v="0.1"/>
    <n v="56474100"/>
    <s v="SO0515-PD0013"/>
    <s v="1 Set Basketball"/>
    <s v="Basketball"/>
    <s v="1 Set Basketball"/>
    <n v="131"/>
    <s v="Sales Region Sulawesi - Maluku Team"/>
    <m/>
    <x v="0"/>
  </r>
  <r>
    <s v="SO0515"/>
    <d v="2021-06-18T00:00:00"/>
    <s v="PD0015"/>
    <n v="91"/>
    <n v="0.13"/>
    <n v="10759203"/>
    <s v="SO0515-PD0015"/>
    <s v="Abs Roller"/>
    <s v="Gym &amp; Fitness"/>
    <s v="Abs Roller"/>
    <n v="91"/>
    <s v="Sales Region Sulawesi - Maluku Team"/>
    <m/>
    <x v="0"/>
  </r>
  <r>
    <s v="SO0516"/>
    <d v="2021-06-19T00:00:00"/>
    <s v="PD0001"/>
    <n v="101"/>
    <n v="7.0000000000000007E-2"/>
    <n v="23388570"/>
    <s v="SO0516-PD0001"/>
    <s v="1 Set Fishing Equipment"/>
    <s v="Fishing Equipment"/>
    <s v="1 Set Fishing Equipment"/>
    <n v="101"/>
    <s v="Sales Region Sulawesi - Maluku Team"/>
    <m/>
    <x v="0"/>
  </r>
  <r>
    <s v="SO0516"/>
    <d v="2021-06-19T00:00:00"/>
    <s v="PD0015"/>
    <n v="81"/>
    <n v="0.12"/>
    <n v="9686952"/>
    <s v="SO0516-PD0015"/>
    <s v="Abs Roller"/>
    <s v="Gym &amp; Fitness"/>
    <s v="Abs Roller"/>
    <n v="81"/>
    <s v="Sales Region Sulawesi - Maluku Team"/>
    <m/>
    <x v="0"/>
  </r>
  <r>
    <s v="SO0517"/>
    <d v="2021-06-20T00:00:00"/>
    <s v="PD0018"/>
    <n v="46"/>
    <n v="0.23"/>
    <n v="18843440"/>
    <s v="SO0517-PD0018"/>
    <s v="Dumbell Set"/>
    <s v="Gym &amp; Fitness"/>
    <s v="Dumbell Set"/>
    <n v="46"/>
    <s v="Online Sales Team"/>
    <m/>
    <x v="0"/>
  </r>
  <r>
    <s v="SO0517"/>
    <d v="2021-06-20T00:00:00"/>
    <s v="PD0002"/>
    <n v="105"/>
    <n v="0.05"/>
    <n v="1995000"/>
    <s v="SO0517-PD0002"/>
    <s v="Fishing soft lure"/>
    <s v="Fishing Equipment"/>
    <s v="Fishing soft lure"/>
    <n v="105"/>
    <s v="Online Sales Team"/>
    <m/>
    <x v="0"/>
  </r>
  <r>
    <s v="SO0517"/>
    <d v="2021-06-20T00:00:00"/>
    <s v="PD0001"/>
    <n v="60"/>
    <n v="0.09"/>
    <n v="13595400"/>
    <s v="SO0517-PD0001"/>
    <s v="1 Set Fishing Equipment"/>
    <s v="Fishing Equipment"/>
    <s v="1 Set Fishing Equipment"/>
    <n v="60"/>
    <s v="Online Sales Team"/>
    <m/>
    <x v="0"/>
  </r>
  <r>
    <s v="SO0518"/>
    <d v="2021-06-20T00:00:00"/>
    <s v="PD0018"/>
    <n v="75"/>
    <n v="0.13"/>
    <n v="34713000"/>
    <s v="SO0518-PD0018"/>
    <s v="Dumbell Set"/>
    <s v="Gym &amp; Fitness"/>
    <s v="Dumbell Set"/>
    <n v="75"/>
    <s v="Sales Sumatera -Kalimantan Region Team"/>
    <m/>
    <x v="0"/>
  </r>
  <r>
    <s v="SO0518"/>
    <d v="2021-06-20T00:00:00"/>
    <s v="PD0014"/>
    <n v="148"/>
    <n v="0.09"/>
    <n v="35959560"/>
    <s v="SO0518-PD0014"/>
    <s v="1 Set Futsalball"/>
    <s v="Futsal"/>
    <s v="1 Set Futsalball"/>
    <n v="148"/>
    <s v="Sales Sumatera -Kalimantan Region Team"/>
    <m/>
    <x v="0"/>
  </r>
  <r>
    <s v="SO0518"/>
    <d v="2021-06-20T00:00:00"/>
    <s v="PD0011"/>
    <n v="141"/>
    <n v="0.19"/>
    <n v="269421390"/>
    <s v="SO0518-PD0011"/>
    <s v="Mountain Bike"/>
    <s v="Bicycle"/>
    <s v="Mountain Bike"/>
    <n v="141"/>
    <s v="Sales Sumatera -Kalimantan Region Team"/>
    <m/>
    <x v="0"/>
  </r>
  <r>
    <s v="SO0519"/>
    <d v="2021-06-20T00:00:00"/>
    <s v="PD0017"/>
    <n v="99"/>
    <n v="0.05"/>
    <n v="249232500"/>
    <s v="SO0519-PD0017"/>
    <s v="Bench Press"/>
    <s v="Gym &amp; Fitness"/>
    <s v="Bench Press"/>
    <n v="99"/>
    <s v="Sales Region Bali - Nusa Tenggara Team"/>
    <m/>
    <x v="0"/>
  </r>
  <r>
    <s v="SO0519"/>
    <d v="2021-06-20T00:00:00"/>
    <s v="PD0016"/>
    <n v="33"/>
    <n v="0.17"/>
    <n v="7313130"/>
    <s v="SO0519-PD0016"/>
    <s v="Pull Up Bar"/>
    <s v="Gym &amp; Fitness"/>
    <s v="Pull Up Bar"/>
    <n v="33"/>
    <s v="Sales Region Bali - Nusa Tenggara Team"/>
    <m/>
    <x v="0"/>
  </r>
  <r>
    <s v="SO0520"/>
    <d v="2021-06-21T00:00:00"/>
    <s v="PD0001"/>
    <n v="52"/>
    <n v="0.25"/>
    <n v="9711000"/>
    <s v="SO0520-PD0001"/>
    <s v="1 Set Fishing Equipment"/>
    <s v="Fishing Equipment"/>
    <s v="1 Set Fishing Equipment"/>
    <n v="52"/>
    <s v="Sales Region Sulawesi - Maluku Team"/>
    <m/>
    <x v="0"/>
  </r>
  <r>
    <s v="SO0520"/>
    <d v="2021-06-21T00:00:00"/>
    <s v="PD0011"/>
    <n v="66"/>
    <n v="0.23"/>
    <n v="119884380"/>
    <s v="SO0520-PD0011"/>
    <s v="Mountain Bike"/>
    <s v="Bicycle"/>
    <s v="Mountain Bike"/>
    <n v="66"/>
    <s v="Sales Region Sulawesi - Maluku Team"/>
    <m/>
    <x v="0"/>
  </r>
  <r>
    <s v="SO0520"/>
    <d v="2021-06-21T00:00:00"/>
    <s v="PD0015"/>
    <n v="86"/>
    <n v="0.1"/>
    <n v="10518660"/>
    <s v="SO0520-PD0015"/>
    <s v="Abs Roller"/>
    <s v="Gym &amp; Fitness"/>
    <s v="Abs Roller"/>
    <n v="86"/>
    <s v="Sales Region Sulawesi - Maluku Team"/>
    <m/>
    <x v="0"/>
  </r>
  <r>
    <s v="SO0521"/>
    <d v="2021-06-22T00:00:00"/>
    <s v="PD0001"/>
    <n v="117"/>
    <n v="7.0000000000000007E-2"/>
    <n v="27093690"/>
    <s v="SO0521-PD0001"/>
    <s v="1 Set Fishing Equipment"/>
    <s v="Fishing Equipment"/>
    <s v="1 Set Fishing Equipment"/>
    <n v="117"/>
    <s v="Sales Sumatera -Kalimantan Region Team"/>
    <m/>
    <x v="0"/>
  </r>
  <r>
    <s v="SO0521"/>
    <d v="2021-06-22T00:00:00"/>
    <s v="PD0015"/>
    <n v="117"/>
    <n v="7.0000000000000007E-2"/>
    <n v="14787278.999999998"/>
    <s v="SO0521-PD0015"/>
    <s v="Abs Roller"/>
    <s v="Gym &amp; Fitness"/>
    <s v="Abs Roller"/>
    <n v="117"/>
    <s v="Sales Sumatera -Kalimantan Region Team"/>
    <m/>
    <x v="0"/>
  </r>
  <r>
    <s v="SO0522"/>
    <d v="2021-06-24T00:00:00"/>
    <s v="PD0017"/>
    <n v="105"/>
    <n v="0.12"/>
    <n v="244860000"/>
    <s v="SO0522-PD0017"/>
    <s v="Bench Press"/>
    <s v="Gym &amp; Fitness"/>
    <s v="Bench Press"/>
    <n v="105"/>
    <s v="Sales Region Bali - Nusa Tenggara Team"/>
    <m/>
    <x v="0"/>
  </r>
  <r>
    <s v="SO0522"/>
    <d v="2021-06-24T00:00:00"/>
    <s v="PD0009"/>
    <n v="98"/>
    <n v="0.05"/>
    <n v="12009900"/>
    <s v="SO0522-PD0009"/>
    <s v="Tracking Pole"/>
    <s v="Hiking &amp; Camping"/>
    <s v="Tracking Pole"/>
    <n v="98"/>
    <s v="Sales Region Bali - Nusa Tenggara Team"/>
    <m/>
    <x v="0"/>
  </r>
  <r>
    <s v="SO0522"/>
    <d v="2021-06-24T00:00:00"/>
    <s v="PD0019"/>
    <n v="123"/>
    <n v="0.25"/>
    <n v="235145250"/>
    <s v="SO0522-PD0019"/>
    <s v="Treadmill"/>
    <s v="Gym &amp; Fitness"/>
    <s v="Treadmill"/>
    <n v="123"/>
    <s v="Sales Region Bali - Nusa Tenggara Team"/>
    <m/>
    <x v="0"/>
  </r>
  <r>
    <s v="SO0522"/>
    <d v="2021-06-24T00:00:00"/>
    <s v="PD0013"/>
    <n v="129"/>
    <n v="0.23"/>
    <n v="47579070"/>
    <s v="SO0522-PD0013"/>
    <s v="1 Set Basketball"/>
    <s v="Basketball"/>
    <s v="1 Set Basketball"/>
    <n v="129"/>
    <s v="Sales Region Bali - Nusa Tenggara Team"/>
    <m/>
    <x v="0"/>
  </r>
  <r>
    <s v="SO0524"/>
    <d v="2021-06-25T00:00:00"/>
    <s v="PD0012"/>
    <n v="74"/>
    <n v="0.17"/>
    <n v="346347380"/>
    <s v="SO0524-PD0012"/>
    <s v="Road Bike"/>
    <s v="Bicycle"/>
    <s v="Road Bike"/>
    <n v="74"/>
    <s v="Sales Sumatera -Kalimantan Region Team"/>
    <m/>
    <x v="0"/>
  </r>
  <r>
    <s v="SO0524"/>
    <d v="2021-06-25T00:00:00"/>
    <s v="PD0011"/>
    <n v="76"/>
    <n v="0.1"/>
    <n v="161355600"/>
    <s v="SO0524-PD0011"/>
    <s v="Mountain Bike"/>
    <s v="Bicycle"/>
    <s v="Mountain Bike"/>
    <n v="76"/>
    <s v="Sales Sumatera -Kalimantan Region Team"/>
    <m/>
    <x v="0"/>
  </r>
  <r>
    <s v="SO0524"/>
    <d v="2021-06-25T00:00:00"/>
    <s v="PD0001"/>
    <n v="135"/>
    <n v="0.25"/>
    <n v="25211250"/>
    <s v="SO0524-PD0001"/>
    <s v="1 Set Fishing Equipment"/>
    <s v="Fishing Equipment"/>
    <s v="1 Set Fishing Equipment"/>
    <n v="135"/>
    <s v="Sales Sumatera -Kalimantan Region Team"/>
    <m/>
    <x v="0"/>
  </r>
  <r>
    <s v="SO0525"/>
    <d v="2021-06-26T00:00:00"/>
    <s v="PD0012"/>
    <n v="80"/>
    <n v="0.22"/>
    <n v="351873600"/>
    <s v="SO0525-PD0012"/>
    <s v="Road Bike"/>
    <s v="Bicycle"/>
    <s v="Road Bike"/>
    <n v="80"/>
    <s v="Sales Sumatera -Kalimantan Region Team"/>
    <m/>
    <x v="0"/>
  </r>
  <r>
    <s v="SO0525"/>
    <d v="2021-06-26T00:00:00"/>
    <s v="PD0018"/>
    <n v="31"/>
    <n v="0.15"/>
    <n v="14018200"/>
    <s v="SO0525-PD0018"/>
    <s v="Dumbell Set"/>
    <s v="Gym &amp; Fitness"/>
    <s v="Dumbell Set"/>
    <n v="31"/>
    <s v="Sales Sumatera -Kalimantan Region Team"/>
    <m/>
    <x v="0"/>
  </r>
  <r>
    <s v="SO0525"/>
    <d v="2021-06-26T00:00:00"/>
    <s v="PD0011"/>
    <n v="103"/>
    <n v="0.14000000000000001"/>
    <n v="208960220"/>
    <s v="SO0525-PD0011"/>
    <s v="Mountain Bike"/>
    <s v="Bicycle"/>
    <s v="Mountain Bike"/>
    <n v="103"/>
    <s v="Sales Sumatera -Kalimantan Region Team"/>
    <m/>
    <x v="0"/>
  </r>
  <r>
    <s v="SO0526"/>
    <d v="2021-06-28T00:00:00"/>
    <s v="PD0018"/>
    <n v="109"/>
    <n v="0.06"/>
    <n v="54508720"/>
    <s v="SO0526-PD0018"/>
    <s v="Dumbell Set"/>
    <s v="Gym &amp; Fitness"/>
    <s v="Dumbell Set"/>
    <n v="109"/>
    <s v="Online Sales Team"/>
    <m/>
    <x v="0"/>
  </r>
  <r>
    <s v="SO0526"/>
    <d v="2021-06-28T00:00:00"/>
    <s v="PD0002"/>
    <n v="118"/>
    <n v="0.1"/>
    <n v="2124000"/>
    <s v="SO0526-PD0002"/>
    <s v="Fishing soft lure"/>
    <s v="Fishing Equipment"/>
    <s v="Fishing soft lure"/>
    <n v="118"/>
    <s v="Online Sales Team"/>
    <m/>
    <x v="0"/>
  </r>
  <r>
    <s v="SO0526"/>
    <d v="2021-06-28T00:00:00"/>
    <s v="PD0016"/>
    <n v="87"/>
    <n v="0.24"/>
    <n v="17654040"/>
    <s v="SO0526-PD0016"/>
    <s v="Pull Up Bar"/>
    <s v="Gym &amp; Fitness"/>
    <s v="Pull Up Bar"/>
    <n v="87"/>
    <s v="Online Sales Team"/>
    <m/>
    <x v="0"/>
  </r>
  <r>
    <s v="SO0526"/>
    <d v="2021-06-28T00:00:00"/>
    <s v="PD0010"/>
    <n v="97"/>
    <n v="0.21"/>
    <n v="24904750"/>
    <s v="SO0526-PD0010"/>
    <s v="Hiking Shoes"/>
    <s v="Hiking &amp; Camping"/>
    <s v="Hiking Shoes"/>
    <n v="97"/>
    <s v="Online Sales Team"/>
    <m/>
    <x v="0"/>
  </r>
  <r>
    <s v="SO0527"/>
    <d v="2021-06-28T00:00:00"/>
    <s v="PD0009"/>
    <n v="127"/>
    <n v="0.2"/>
    <n v="13106400"/>
    <s v="SO0527-PD0009"/>
    <s v="Tracking Pole"/>
    <s v="Hiking &amp; Camping"/>
    <s v="Tracking Pole"/>
    <n v="127"/>
    <s v="Sales Region Bali - Nusa Tenggara Team"/>
    <m/>
    <x v="0"/>
  </r>
  <r>
    <s v="SO0527"/>
    <d v="2021-06-28T00:00:00"/>
    <s v="PD0019"/>
    <n v="51"/>
    <n v="0.17"/>
    <n v="107899170"/>
    <s v="SO0527-PD0019"/>
    <s v="Treadmill"/>
    <s v="Gym &amp; Fitness"/>
    <s v="Treadmill"/>
    <n v="51"/>
    <s v="Sales Region Bali - Nusa Tenggara Team"/>
    <m/>
    <x v="0"/>
  </r>
  <r>
    <s v="SO0527"/>
    <d v="2021-06-28T00:00:00"/>
    <s v="PD0006"/>
    <n v="126"/>
    <n v="0.05"/>
    <n v="25017300"/>
    <s v="SO0527-PD0006"/>
    <s v="1 set Golf Ball"/>
    <s v="Golf"/>
    <s v="1 set Golf Ball"/>
    <n v="126"/>
    <s v="Sales Region Bali - Nusa Tenggara Team"/>
    <m/>
    <x v="0"/>
  </r>
  <r>
    <s v="SO0528"/>
    <d v="2021-06-29T00:00:00"/>
    <s v="PD0007"/>
    <n v="84"/>
    <n v="0.21"/>
    <n v="212352000"/>
    <s v="SO0528-PD0007"/>
    <s v="Stick Golf Bag"/>
    <s v="Golf"/>
    <s v="Stick Golf Bag"/>
    <n v="84"/>
    <s v="Online Sales Team"/>
    <m/>
    <x v="0"/>
  </r>
  <r>
    <s v="SO0528"/>
    <d v="2021-06-29T00:00:00"/>
    <s v="PD0016"/>
    <n v="135"/>
    <n v="0.15"/>
    <n v="30638250"/>
    <s v="SO0528-PD0016"/>
    <s v="Pull Up Bar"/>
    <s v="Gym &amp; Fitness"/>
    <s v="Pull Up Bar"/>
    <n v="135"/>
    <s v="Online Sales Team"/>
    <m/>
    <x v="0"/>
  </r>
  <r>
    <s v="SO0529"/>
    <d v="2021-06-30T00:00:00"/>
    <s v="PD0010"/>
    <n v="107"/>
    <n v="0.1"/>
    <n v="31297500"/>
    <s v="SO0529-PD0010"/>
    <s v="Hiking Shoes"/>
    <s v="Hiking &amp; Camping"/>
    <s v="Hiking Shoes"/>
    <n v="107"/>
    <s v="Sales Sumatera -Kalimantan Region Team"/>
    <m/>
    <x v="1"/>
  </r>
  <r>
    <s v="SO0530"/>
    <d v="2021-07-01T00:00:00"/>
    <s v="PD0003"/>
    <n v="87"/>
    <n v="7.0000000000000007E-2"/>
    <n v="75327210"/>
    <s v="SO0530-PD0003"/>
    <s v="Stick Billiard"/>
    <s v="Billiard"/>
    <s v="Stick Billiard"/>
    <n v="87"/>
    <s v="Sales Java Region Team"/>
    <m/>
    <x v="0"/>
  </r>
  <r>
    <s v="SO0530"/>
    <d v="2021-07-01T00:00:00"/>
    <s v="PD0019"/>
    <n v="79"/>
    <n v="0.17"/>
    <n v="167137930"/>
    <s v="SO0530-PD0019"/>
    <s v="Treadmill"/>
    <s v="Gym &amp; Fitness"/>
    <s v="Treadmill"/>
    <n v="79"/>
    <s v="Sales Java Region Team"/>
    <m/>
    <x v="0"/>
  </r>
  <r>
    <s v="SO0530"/>
    <d v="2021-07-01T00:00:00"/>
    <s v="PD0006"/>
    <n v="119"/>
    <n v="0.22"/>
    <n v="19399380"/>
    <s v="SO0530-PD0006"/>
    <s v="1 set Golf Ball"/>
    <s v="Golf"/>
    <s v="1 set Golf Ball"/>
    <n v="119"/>
    <s v="Sales Java Region Team"/>
    <m/>
    <x v="0"/>
  </r>
  <r>
    <s v="SO0530"/>
    <d v="2021-07-01T00:00:00"/>
    <s v="PD0016"/>
    <n v="103"/>
    <n v="0.23"/>
    <n v="21175770"/>
    <s v="SO0530-PD0016"/>
    <s v="Pull Up Bar"/>
    <s v="Gym &amp; Fitness"/>
    <s v="Pull Up Bar"/>
    <n v="103"/>
    <s v="Sales Java Region Team"/>
    <m/>
    <x v="0"/>
  </r>
  <r>
    <s v="SO0530"/>
    <d v="2021-07-01T00:00:00"/>
    <s v="PD0017"/>
    <n v="129"/>
    <n v="0.08"/>
    <n v="314502000"/>
    <s v="SO0530-PD0017"/>
    <s v="Bench Press"/>
    <s v="Gym &amp; Fitness"/>
    <s v="Bench Press"/>
    <n v="129"/>
    <s v="Sales Java Region Team"/>
    <m/>
    <x v="0"/>
  </r>
  <r>
    <s v="SO0531"/>
    <d v="2021-07-03T00:00:00"/>
    <s v="PD0014"/>
    <n v="92"/>
    <n v="0.08"/>
    <n v="22598880"/>
    <s v="SO0531-PD0014"/>
    <s v="1 Set Futsalball"/>
    <s v="Futsal"/>
    <s v="1 Set Futsalball"/>
    <n v="92"/>
    <s v="Sales Region Sulawesi - Maluku Team"/>
    <m/>
    <x v="0"/>
  </r>
  <r>
    <s v="SO0531"/>
    <d v="2021-07-03T00:00:00"/>
    <s v="PD0016"/>
    <n v="134"/>
    <n v="0.22"/>
    <n v="27906840"/>
    <s v="SO0531-PD0016"/>
    <s v="Pull Up Bar"/>
    <s v="Gym &amp; Fitness"/>
    <s v="Pull Up Bar"/>
    <n v="134"/>
    <s v="Sales Region Sulawesi - Maluku Team"/>
    <m/>
    <x v="0"/>
  </r>
  <r>
    <s v="SO0531"/>
    <d v="2021-07-03T00:00:00"/>
    <s v="PD0019"/>
    <n v="70"/>
    <n v="7.0000000000000007E-2"/>
    <n v="165939900"/>
    <s v="SO0531-PD0019"/>
    <s v="Treadmill"/>
    <s v="Gym &amp; Fitness"/>
    <s v="Treadmill"/>
    <n v="70"/>
    <s v="Sales Region Sulawesi - Maluku Team"/>
    <m/>
    <x v="0"/>
  </r>
  <r>
    <s v="SO0531"/>
    <d v="2021-07-03T00:00:00"/>
    <s v="PD0003"/>
    <n v="108"/>
    <n v="7.0000000000000007E-2"/>
    <n v="93509640"/>
    <s v="SO0531-PD0003"/>
    <s v="Stick Billiard"/>
    <s v="Billiard"/>
    <s v="Stick Billiard"/>
    <n v="108"/>
    <s v="Sales Region Sulawesi - Maluku Team"/>
    <m/>
    <x v="0"/>
  </r>
  <r>
    <s v="SO0532"/>
    <d v="2021-07-04T00:00:00"/>
    <s v="PD0005"/>
    <n v="65"/>
    <n v="0.22"/>
    <n v="111286500"/>
    <s v="SO0532-PD0005"/>
    <s v="Stick Golf Wedge"/>
    <s v="Golf"/>
    <s v="Stick Golf Wedge"/>
    <n v="65"/>
    <s v="Sales Sumatera -Kalimantan Region Team"/>
    <m/>
    <x v="1"/>
  </r>
  <r>
    <s v="SO0532"/>
    <d v="2021-07-04T00:00:00"/>
    <s v="PD0015"/>
    <n v="96"/>
    <n v="0.05"/>
    <n v="12394080"/>
    <s v="SO0532-PD0015"/>
    <s v="Abs Roller"/>
    <s v="Gym &amp; Fitness"/>
    <s v="Abs Roller"/>
    <n v="96"/>
    <s v="Sales Sumatera -Kalimantan Region Team"/>
    <m/>
    <x v="1"/>
  </r>
  <r>
    <s v="SO0532"/>
    <d v="2021-07-04T00:00:00"/>
    <s v="PD0003"/>
    <n v="50"/>
    <n v="0.17"/>
    <n v="38636500"/>
    <s v="SO0532-PD0003"/>
    <s v="Stick Billiard"/>
    <s v="Billiard"/>
    <s v="Stick Billiard"/>
    <n v="50"/>
    <s v="Sales Sumatera -Kalimantan Region Team"/>
    <m/>
    <x v="1"/>
  </r>
  <r>
    <s v="SO0532"/>
    <d v="2021-07-04T00:00:00"/>
    <s v="PD0020"/>
    <n v="103"/>
    <n v="0.18"/>
    <n v="27111660.000000004"/>
    <s v="SO0532-PD0020"/>
    <s v="Heavy bag"/>
    <s v="Gym &amp; Fitness"/>
    <s v="Heavy bag"/>
    <n v="103"/>
    <s v="Sales Sumatera -Kalimantan Region Team"/>
    <m/>
    <x v="1"/>
  </r>
  <r>
    <s v="SO0534"/>
    <d v="2021-07-05T00:00:00"/>
    <s v="PD0009"/>
    <n v="100"/>
    <n v="0.13"/>
    <n v="11223000"/>
    <s v="SO0534-PD0009"/>
    <s v="Tracking Pole"/>
    <s v="Hiking &amp; Camping"/>
    <s v="Tracking Pole"/>
    <n v="100"/>
    <s v="Sales Sumatera -Kalimantan Region Team"/>
    <m/>
    <x v="0"/>
  </r>
  <r>
    <s v="SO0534"/>
    <d v="2021-07-05T00:00:00"/>
    <s v="PD0018"/>
    <n v="33"/>
    <n v="0.09"/>
    <n v="15975960"/>
    <s v="SO0534-PD0018"/>
    <s v="Dumbell Set"/>
    <s v="Gym &amp; Fitness"/>
    <s v="Dumbell Set"/>
    <n v="33"/>
    <s v="Sales Sumatera -Kalimantan Region Team"/>
    <m/>
    <x v="0"/>
  </r>
  <r>
    <s v="SO0535"/>
    <d v="2021-07-05T00:00:00"/>
    <s v="PD0017"/>
    <n v="92"/>
    <n v="0.15"/>
    <n v="207230000"/>
    <s v="SO0535-PD0017"/>
    <s v="Bench Press"/>
    <s v="Gym &amp; Fitness"/>
    <s v="Bench Press"/>
    <n v="92"/>
    <s v="Sales Region Sulawesi - Maluku Team"/>
    <m/>
    <x v="0"/>
  </r>
  <r>
    <s v="SO0536"/>
    <d v="2021-07-06T00:00:00"/>
    <s v="PD0012"/>
    <n v="90"/>
    <n v="0.17"/>
    <n v="421233300"/>
    <s v="SO0536-PD0012"/>
    <s v="Road Bike"/>
    <s v="Bicycle"/>
    <s v="Road Bike"/>
    <n v="90"/>
    <s v="Sales Region Sulawesi - Maluku Team"/>
    <m/>
    <x v="0"/>
  </r>
  <r>
    <s v="SO0537"/>
    <d v="2021-07-08T00:00:00"/>
    <s v="PD0006"/>
    <n v="76"/>
    <n v="0.1"/>
    <n v="14295600"/>
    <s v="SO0537-PD0006"/>
    <s v="1 set Golf Ball"/>
    <s v="Golf"/>
    <s v="1 set Golf Ball"/>
    <n v="76"/>
    <s v="Sales Sumatera -Kalimantan Region Team"/>
    <m/>
    <x v="0"/>
  </r>
  <r>
    <s v="SO0537"/>
    <d v="2021-07-08T00:00:00"/>
    <s v="PD0001"/>
    <n v="127"/>
    <n v="0.19"/>
    <n v="25614630"/>
    <s v="SO0537-PD0001"/>
    <s v="1 Set Fishing Equipment"/>
    <s v="Fishing Equipment"/>
    <s v="1 Set Fishing Equipment"/>
    <n v="127"/>
    <s v="Sales Sumatera -Kalimantan Region Team"/>
    <m/>
    <x v="0"/>
  </r>
  <r>
    <s v="SO0537"/>
    <d v="2021-07-08T00:00:00"/>
    <s v="PD0004"/>
    <n v="51"/>
    <n v="0.25"/>
    <n v="8415000"/>
    <s v="SO0537-PD0004"/>
    <s v="Stick Billiard Bag"/>
    <s v="Billiard"/>
    <s v="Stick Billiard Bag"/>
    <n v="51"/>
    <s v="Sales Sumatera -Kalimantan Region Team"/>
    <m/>
    <x v="0"/>
  </r>
  <r>
    <s v="SO0537"/>
    <d v="2021-07-08T00:00:00"/>
    <s v="PD0010"/>
    <n v="76"/>
    <n v="0.11"/>
    <n v="21983000"/>
    <s v="SO0537-PD0010"/>
    <s v="Hiking Shoes"/>
    <s v="Hiking &amp; Camping"/>
    <s v="Hiking Shoes"/>
    <n v="76"/>
    <s v="Sales Sumatera -Kalimantan Region Team"/>
    <m/>
    <x v="0"/>
  </r>
  <r>
    <s v="SO0538"/>
    <d v="2021-07-09T00:00:00"/>
    <s v="PD0002"/>
    <n v="59"/>
    <n v="0.12"/>
    <n v="1038400"/>
    <s v="SO0538-PD0002"/>
    <s v="Fishing soft lure"/>
    <s v="Fishing Equipment"/>
    <s v="Fishing soft lure"/>
    <n v="59"/>
    <s v="Online Sales Team"/>
    <m/>
    <x v="0"/>
  </r>
  <r>
    <s v="SO0538"/>
    <d v="2021-07-09T00:00:00"/>
    <s v="PD0015"/>
    <n v="98"/>
    <n v="0.18"/>
    <n v="10920924"/>
    <s v="SO0538-PD0015"/>
    <s v="Abs Roller"/>
    <s v="Gym &amp; Fitness"/>
    <s v="Abs Roller"/>
    <n v="98"/>
    <s v="Online Sales Team"/>
    <m/>
    <x v="0"/>
  </r>
  <r>
    <s v="SO0538"/>
    <d v="2021-07-09T00:00:00"/>
    <s v="PD0009"/>
    <n v="115"/>
    <n v="0.15"/>
    <n v="12609750"/>
    <s v="SO0538-PD0009"/>
    <s v="Tracking Pole"/>
    <s v="Hiking &amp; Camping"/>
    <s v="Tracking Pole"/>
    <n v="115"/>
    <s v="Online Sales Team"/>
    <m/>
    <x v="0"/>
  </r>
  <r>
    <s v="SO0539"/>
    <d v="2021-07-10T00:00:00"/>
    <s v="PD0003"/>
    <n v="49"/>
    <n v="0.21"/>
    <n v="36039010"/>
    <s v="SO0539-PD0003"/>
    <s v="Stick Billiard"/>
    <s v="Billiard"/>
    <s v="Stick Billiard"/>
    <n v="49"/>
    <s v="Sales Region Sulawesi - Maluku Team"/>
    <m/>
    <x v="0"/>
  </r>
  <r>
    <s v="SO0540"/>
    <d v="2021-07-10T00:00:00"/>
    <s v="PD0010"/>
    <n v="95"/>
    <n v="0.1"/>
    <n v="27787500"/>
    <s v="SO0540-PD0010"/>
    <s v="Hiking Shoes"/>
    <s v="Hiking &amp; Camping"/>
    <s v="Hiking Shoes"/>
    <n v="95"/>
    <s v="Sales Region Sulawesi - Maluku Team"/>
    <m/>
    <x v="0"/>
  </r>
  <r>
    <s v="SO0540"/>
    <d v="2021-07-10T00:00:00"/>
    <s v="PD0020"/>
    <n v="78"/>
    <n v="0.12"/>
    <n v="22033440"/>
    <s v="SO0540-PD0020"/>
    <s v="Heavy bag"/>
    <s v="Gym &amp; Fitness"/>
    <s v="Heavy bag"/>
    <n v="78"/>
    <s v="Sales Region Sulawesi - Maluku Team"/>
    <m/>
    <x v="0"/>
  </r>
  <r>
    <s v="SO0540"/>
    <d v="2021-07-10T00:00:00"/>
    <s v="PD0017"/>
    <n v="106"/>
    <n v="0.2"/>
    <n v="224720000"/>
    <s v="SO0540-PD0017"/>
    <s v="Bench Press"/>
    <s v="Gym &amp; Fitness"/>
    <s v="Bench Press"/>
    <n v="106"/>
    <s v="Sales Region Sulawesi - Maluku Team"/>
    <m/>
    <x v="0"/>
  </r>
  <r>
    <s v="SO0541"/>
    <d v="2021-07-15T00:00:00"/>
    <s v="PD0011"/>
    <n v="27"/>
    <n v="0.15"/>
    <n v="54139050"/>
    <s v="SO0541-PD0011"/>
    <s v="Mountain Bike"/>
    <s v="Bicycle"/>
    <s v="Mountain Bike"/>
    <n v="27"/>
    <s v="Sales Region Sulawesi - Maluku Team"/>
    <m/>
    <x v="0"/>
  </r>
  <r>
    <s v="SO0541"/>
    <d v="2021-07-15T00:00:00"/>
    <s v="PD0003"/>
    <n v="73"/>
    <n v="0.14000000000000001"/>
    <n v="58448180"/>
    <s v="SO0541-PD0003"/>
    <s v="Stick Billiard"/>
    <s v="Billiard"/>
    <s v="Stick Billiard"/>
    <n v="73"/>
    <s v="Sales Region Sulawesi - Maluku Team"/>
    <m/>
    <x v="0"/>
  </r>
  <r>
    <s v="SO0541"/>
    <d v="2021-07-15T00:00:00"/>
    <s v="PD0019"/>
    <n v="102"/>
    <n v="0.14000000000000001"/>
    <n v="223598280"/>
    <s v="SO0541-PD0019"/>
    <s v="Treadmill"/>
    <s v="Gym &amp; Fitness"/>
    <s v="Treadmill"/>
    <n v="102"/>
    <s v="Sales Region Sulawesi - Maluku Team"/>
    <m/>
    <x v="0"/>
  </r>
  <r>
    <s v="SO0541"/>
    <d v="2021-07-15T00:00:00"/>
    <s v="PD0018"/>
    <n v="75"/>
    <n v="0.21"/>
    <n v="31521000"/>
    <s v="SO0541-PD0018"/>
    <s v="Dumbell Set"/>
    <s v="Gym &amp; Fitness"/>
    <s v="Dumbell Set"/>
    <n v="75"/>
    <s v="Sales Region Sulawesi - Maluku Team"/>
    <m/>
    <x v="0"/>
  </r>
  <r>
    <s v="SO0541"/>
    <d v="2021-07-15T00:00:00"/>
    <s v="PD0017"/>
    <n v="144"/>
    <n v="0.19"/>
    <n v="309096000"/>
    <s v="SO0541-PD0017"/>
    <s v="Bench Press"/>
    <s v="Gym &amp; Fitness"/>
    <s v="Bench Press"/>
    <n v="144"/>
    <s v="Sales Region Sulawesi - Maluku Team"/>
    <m/>
    <x v="0"/>
  </r>
  <r>
    <s v="SO0541"/>
    <d v="2021-07-15T00:00:00"/>
    <s v="PD0008"/>
    <n v="114"/>
    <n v="7.0000000000000007E-2"/>
    <n v="15796979.999999998"/>
    <s v="SO0541-PD0008"/>
    <s v="Sunglasses"/>
    <s v="Outdoors Sport"/>
    <s v="Sunglasses"/>
    <n v="114"/>
    <s v="Sales Region Sulawesi - Maluku Team"/>
    <m/>
    <x v="0"/>
  </r>
  <r>
    <s v="SO0542"/>
    <d v="2021-07-17T00:00:00"/>
    <s v="PD0012"/>
    <n v="25"/>
    <n v="7.0000000000000007E-2"/>
    <n v="131106749.99999999"/>
    <s v="SO0542-PD0012"/>
    <s v="Road Bike"/>
    <s v="Bicycle"/>
    <s v="Road Bike"/>
    <n v="25"/>
    <s v="Sales Java Region Team"/>
    <m/>
    <x v="0"/>
  </r>
  <r>
    <s v="SO0542"/>
    <d v="2021-07-17T00:00:00"/>
    <s v="PD0003"/>
    <n v="82"/>
    <n v="0.2"/>
    <n v="61073600"/>
    <s v="SO0542-PD0003"/>
    <s v="Stick Billiard"/>
    <s v="Billiard"/>
    <s v="Stick Billiard"/>
    <n v="82"/>
    <s v="Sales Java Region Team"/>
    <m/>
    <x v="0"/>
  </r>
  <r>
    <s v="SO0542"/>
    <d v="2021-07-17T00:00:00"/>
    <s v="PD0007"/>
    <n v="91"/>
    <n v="0.08"/>
    <n v="267904000"/>
    <s v="SO0542-PD0007"/>
    <s v="Stick Golf Bag"/>
    <s v="Golf"/>
    <s v="Stick Golf Bag"/>
    <n v="91"/>
    <s v="Sales Java Region Team"/>
    <m/>
    <x v="0"/>
  </r>
  <r>
    <s v="SO0542"/>
    <d v="2021-07-17T00:00:00"/>
    <s v="PD0009"/>
    <n v="126"/>
    <n v="0.19"/>
    <n v="13165740"/>
    <s v="SO0542-PD0009"/>
    <s v="Tracking Pole"/>
    <s v="Hiking &amp; Camping"/>
    <s v="Tracking Pole"/>
    <n v="126"/>
    <s v="Sales Java Region Team"/>
    <m/>
    <x v="0"/>
  </r>
  <r>
    <s v="SO0543"/>
    <d v="2021-07-17T00:00:00"/>
    <s v="PD0003"/>
    <n v="106"/>
    <n v="0.15"/>
    <n v="83883100"/>
    <s v="SO0543-PD0003"/>
    <s v="Stick Billiard"/>
    <s v="Billiard"/>
    <s v="Stick Billiard"/>
    <n v="106"/>
    <s v="Online Sales Team"/>
    <m/>
    <x v="0"/>
  </r>
  <r>
    <s v="SO0543"/>
    <d v="2021-07-17T00:00:00"/>
    <s v="PD0020"/>
    <n v="93"/>
    <n v="0.13"/>
    <n v="25972110"/>
    <s v="SO0543-PD0020"/>
    <s v="Heavy bag"/>
    <s v="Gym &amp; Fitness"/>
    <s v="Heavy bag"/>
    <n v="93"/>
    <s v="Online Sales Team"/>
    <m/>
    <x v="0"/>
  </r>
  <r>
    <s v="SO0543"/>
    <d v="2021-07-17T00:00:00"/>
    <s v="PD0008"/>
    <n v="98"/>
    <n v="0.22"/>
    <n v="11389560"/>
    <s v="SO0543-PD0008"/>
    <s v="Sunglasses"/>
    <s v="Outdoors Sport"/>
    <s v="Sunglasses"/>
    <n v="98"/>
    <s v="Online Sales Team"/>
    <m/>
    <x v="0"/>
  </r>
  <r>
    <s v="SO0544"/>
    <d v="2021-07-19T00:00:00"/>
    <s v="PD0006"/>
    <n v="48"/>
    <n v="0.17"/>
    <n v="8326560"/>
    <s v="SO0544-PD0006"/>
    <s v="1 set Golf Ball"/>
    <s v="Golf"/>
    <s v="1 set Golf Ball"/>
    <n v="48"/>
    <s v="Sales Region Sulawesi - Maluku Team"/>
    <m/>
    <x v="0"/>
  </r>
  <r>
    <s v="SO0544"/>
    <d v="2021-07-19T00:00:00"/>
    <s v="PD0017"/>
    <n v="145"/>
    <n v="0.14000000000000001"/>
    <n v="330455000"/>
    <s v="SO0544-PD0017"/>
    <s v="Bench Press"/>
    <s v="Gym &amp; Fitness"/>
    <s v="Bench Press"/>
    <n v="145"/>
    <s v="Sales Region Sulawesi - Maluku Team"/>
    <m/>
    <x v="0"/>
  </r>
  <r>
    <s v="SO0545"/>
    <d v="2021-07-19T00:00:00"/>
    <s v="PD0018"/>
    <n v="149"/>
    <n v="0.24"/>
    <n v="60243680"/>
    <s v="SO0545-PD0018"/>
    <s v="Dumbell Set"/>
    <s v="Gym &amp; Fitness"/>
    <s v="Dumbell Set"/>
    <n v="149"/>
    <s v="Sales Sumatera -Kalimantan Region Team"/>
    <m/>
    <x v="0"/>
  </r>
  <r>
    <s v="SO0545"/>
    <d v="2021-07-19T00:00:00"/>
    <s v="PD0019"/>
    <n v="27"/>
    <n v="0.14000000000000001"/>
    <n v="59187780"/>
    <s v="SO0545-PD0019"/>
    <s v="Treadmill"/>
    <s v="Gym &amp; Fitness"/>
    <s v="Treadmill"/>
    <n v="27"/>
    <s v="Sales Sumatera -Kalimantan Region Team"/>
    <m/>
    <x v="0"/>
  </r>
  <r>
    <s v="SO0545"/>
    <d v="2021-07-19T00:00:00"/>
    <s v="PD0010"/>
    <n v="132"/>
    <n v="0.05"/>
    <n v="40755000"/>
    <s v="SO0545-PD0010"/>
    <s v="Hiking Shoes"/>
    <s v="Hiking &amp; Camping"/>
    <s v="Hiking Shoes"/>
    <n v="132"/>
    <s v="Sales Sumatera -Kalimantan Region Team"/>
    <m/>
    <x v="0"/>
  </r>
  <r>
    <s v="SO0546"/>
    <d v="2021-07-20T00:00:00"/>
    <s v="PD0008"/>
    <n v="55"/>
    <n v="0.22"/>
    <n v="6392100"/>
    <s v="SO0546-PD0008"/>
    <s v="Sunglasses"/>
    <s v="Outdoors Sport"/>
    <s v="Sunglasses"/>
    <n v="55"/>
    <s v="Sales Region Sulawesi - Maluku Team"/>
    <m/>
    <x v="0"/>
  </r>
  <r>
    <s v="SO0546"/>
    <d v="2021-07-20T00:00:00"/>
    <s v="PD0013"/>
    <n v="115"/>
    <n v="0.08"/>
    <n v="50678200"/>
    <s v="SO0546-PD0013"/>
    <s v="1 Set Basketball"/>
    <s v="Basketball"/>
    <s v="1 Set Basketball"/>
    <n v="115"/>
    <s v="Sales Region Sulawesi - Maluku Team"/>
    <m/>
    <x v="0"/>
  </r>
  <r>
    <s v="SO0546"/>
    <d v="2021-07-20T00:00:00"/>
    <s v="PD0003"/>
    <n v="52"/>
    <n v="0.11"/>
    <n v="43086680"/>
    <s v="SO0546-PD0003"/>
    <s v="Stick Billiard"/>
    <s v="Billiard"/>
    <s v="Stick Billiard"/>
    <n v="52"/>
    <s v="Sales Region Sulawesi - Maluku Team"/>
    <m/>
    <x v="0"/>
  </r>
  <r>
    <s v="SO0547"/>
    <d v="2021-07-22T00:00:00"/>
    <s v="PD0009"/>
    <n v="69"/>
    <n v="0.14000000000000001"/>
    <n v="7654860"/>
    <s v="SO0547-PD0009"/>
    <s v="Tracking Pole"/>
    <s v="Hiking &amp; Camping"/>
    <s v="Tracking Pole"/>
    <n v="69"/>
    <s v="Online Sales Team"/>
    <m/>
    <x v="0"/>
  </r>
  <r>
    <s v="SO0547"/>
    <d v="2021-07-22T00:00:00"/>
    <s v="PD0013"/>
    <n v="53"/>
    <n v="0.23"/>
    <n v="19547990"/>
    <s v="SO0547-PD0013"/>
    <s v="1 Set Basketball"/>
    <s v="Basketball"/>
    <s v="1 Set Basketball"/>
    <n v="53"/>
    <s v="Online Sales Team"/>
    <m/>
    <x v="0"/>
  </r>
  <r>
    <s v="SO0548"/>
    <d v="2021-07-25T00:00:00"/>
    <s v="PD0011"/>
    <n v="44"/>
    <n v="0.09"/>
    <n v="94454360"/>
    <s v="SO0548-PD0011"/>
    <s v="Mountain Bike"/>
    <s v="Bicycle"/>
    <s v="Mountain Bike"/>
    <n v="44"/>
    <s v="Sales Sumatera -Kalimantan Region Team"/>
    <m/>
    <x v="0"/>
  </r>
  <r>
    <s v="SO0548"/>
    <d v="2021-07-25T00:00:00"/>
    <s v="PD0014"/>
    <n v="42"/>
    <n v="0.11"/>
    <n v="9980460"/>
    <s v="SO0548-PD0014"/>
    <s v="1 Set Futsalball"/>
    <s v="Futsal"/>
    <s v="1 Set Futsalball"/>
    <n v="42"/>
    <s v="Sales Sumatera -Kalimantan Region Team"/>
    <m/>
    <x v="0"/>
  </r>
  <r>
    <s v="SO0548"/>
    <d v="2021-07-25T00:00:00"/>
    <s v="PD0012"/>
    <n v="70"/>
    <n v="0.13"/>
    <n v="343415100"/>
    <s v="SO0548-PD0012"/>
    <s v="Road Bike"/>
    <s v="Bicycle"/>
    <s v="Road Bike"/>
    <n v="70"/>
    <s v="Sales Sumatera -Kalimantan Region Team"/>
    <m/>
    <x v="0"/>
  </r>
  <r>
    <s v="SO0548"/>
    <d v="2021-07-25T00:00:00"/>
    <s v="PD0016"/>
    <n v="28"/>
    <n v="0.24"/>
    <n v="5681760"/>
    <s v="SO0548-PD0016"/>
    <s v="Pull Up Bar"/>
    <s v="Gym &amp; Fitness"/>
    <s v="Pull Up Bar"/>
    <n v="28"/>
    <s v="Sales Sumatera -Kalimantan Region Team"/>
    <m/>
    <x v="0"/>
  </r>
  <r>
    <s v="SO0548"/>
    <d v="2021-07-25T00:00:00"/>
    <s v="PD0013"/>
    <n v="114"/>
    <n v="0.23"/>
    <n v="42046620"/>
    <s v="SO0548-PD0013"/>
    <s v="1 Set Basketball"/>
    <s v="Basketball"/>
    <s v="1 Set Basketball"/>
    <n v="114"/>
    <s v="Sales Sumatera -Kalimantan Region Team"/>
    <m/>
    <x v="0"/>
  </r>
  <r>
    <s v="SO0549"/>
    <d v="2021-07-25T00:00:00"/>
    <s v="PD0006"/>
    <n v="142"/>
    <n v="0.06"/>
    <n v="27897320"/>
    <s v="SO0549-PD0006"/>
    <s v="1 set Golf Ball"/>
    <s v="Golf"/>
    <s v="1 set Golf Ball"/>
    <n v="142"/>
    <s v="Sales Region Sulawesi - Maluku Team"/>
    <m/>
    <x v="0"/>
  </r>
  <r>
    <s v="SO0549"/>
    <d v="2021-07-25T00:00:00"/>
    <s v="PD0013"/>
    <n v="84"/>
    <n v="0.09"/>
    <n v="36614760"/>
    <s v="SO0549-PD0013"/>
    <s v="1 Set Basketball"/>
    <s v="Basketball"/>
    <s v="1 Set Basketball"/>
    <n v="84"/>
    <s v="Sales Region Sulawesi - Maluku Team"/>
    <m/>
    <x v="0"/>
  </r>
  <r>
    <s v="SO0549"/>
    <d v="2021-07-25T00:00:00"/>
    <s v="PD0007"/>
    <n v="40"/>
    <n v="0.14000000000000001"/>
    <n v="110080000"/>
    <s v="SO0549-PD0007"/>
    <s v="Stick Golf Bag"/>
    <s v="Golf"/>
    <s v="Stick Golf Bag"/>
    <n v="40"/>
    <s v="Sales Region Sulawesi - Maluku Team"/>
    <m/>
    <x v="0"/>
  </r>
  <r>
    <s v="SO0550"/>
    <d v="2021-07-27T00:00:00"/>
    <s v="PD0011"/>
    <n v="62"/>
    <n v="0.05"/>
    <n v="138945100"/>
    <s v="SO0550-PD0011"/>
    <s v="Mountain Bike"/>
    <s v="Bicycle"/>
    <s v="Mountain Bike"/>
    <n v="62"/>
    <s v="Sales Java Region Team"/>
    <m/>
    <x v="0"/>
  </r>
  <r>
    <s v="SO0551"/>
    <d v="2021-07-27T00:00:00"/>
    <s v="PD0002"/>
    <n v="135"/>
    <n v="0.2"/>
    <n v="2160000"/>
    <s v="SO0551-PD0002"/>
    <s v="Fishing soft lure"/>
    <s v="Fishing Equipment"/>
    <s v="Fishing soft lure"/>
    <n v="135"/>
    <s v="Sales Sumatera -Kalimantan Region Team"/>
    <m/>
    <x v="0"/>
  </r>
  <r>
    <s v="SO0551"/>
    <d v="2021-07-27T00:00:00"/>
    <s v="PD0016"/>
    <n v="139"/>
    <n v="0.21"/>
    <n v="29319270"/>
    <s v="SO0551-PD0016"/>
    <s v="Pull Up Bar"/>
    <s v="Gym &amp; Fitness"/>
    <s v="Pull Up Bar"/>
    <n v="139"/>
    <s v="Sales Sumatera -Kalimantan Region Team"/>
    <m/>
    <x v="0"/>
  </r>
  <r>
    <s v="SO0552"/>
    <d v="2021-07-27T00:00:00"/>
    <s v="PD0015"/>
    <n v="78"/>
    <n v="0.2"/>
    <n v="8480160"/>
    <s v="SO0552-PD0015"/>
    <s v="Abs Roller"/>
    <s v="Gym &amp; Fitness"/>
    <s v="Abs Roller"/>
    <n v="78"/>
    <s v="Sales Region Sulawesi - Maluku Team"/>
    <m/>
    <x v="0"/>
  </r>
  <r>
    <s v="SO0552"/>
    <d v="2021-07-27T00:00:00"/>
    <s v="PD0011"/>
    <n v="137"/>
    <n v="0.06"/>
    <n v="303792020"/>
    <s v="SO0552-PD0011"/>
    <s v="Mountain Bike"/>
    <s v="Bicycle"/>
    <s v="Mountain Bike"/>
    <n v="137"/>
    <s v="Sales Region Sulawesi - Maluku Team"/>
    <m/>
    <x v="0"/>
  </r>
  <r>
    <s v="SO0553"/>
    <d v="2021-07-29T00:00:00"/>
    <s v="PD0008"/>
    <n v="41"/>
    <n v="0.11"/>
    <n v="5437010"/>
    <s v="SO0553-PD0008"/>
    <s v="Sunglasses"/>
    <s v="Outdoors Sport"/>
    <s v="Sunglasses"/>
    <n v="41"/>
    <s v="Online Sales Team"/>
    <m/>
    <x v="0"/>
  </r>
  <r>
    <s v="SO0553"/>
    <d v="2021-07-29T00:00:00"/>
    <s v="PD0009"/>
    <n v="44"/>
    <n v="0.15"/>
    <n v="4824600"/>
    <s v="SO0553-PD0009"/>
    <s v="Tracking Pole"/>
    <s v="Hiking &amp; Camping"/>
    <s v="Tracking Pole"/>
    <n v="44"/>
    <s v="Online Sales Team"/>
    <m/>
    <x v="0"/>
  </r>
  <r>
    <s v="SO0554"/>
    <d v="2021-07-29T00:00:00"/>
    <s v="PD0009"/>
    <n v="83"/>
    <n v="0.05"/>
    <n v="10171650"/>
    <s v="SO0554-PD0009"/>
    <s v="Tracking Pole"/>
    <s v="Hiking &amp; Camping"/>
    <s v="Tracking Pole"/>
    <n v="83"/>
    <s v="Online Sales Team"/>
    <m/>
    <x v="0"/>
  </r>
  <r>
    <s v="SO0554"/>
    <d v="2021-07-29T00:00:00"/>
    <s v="PD0016"/>
    <n v="127"/>
    <n v="0.18"/>
    <n v="27805380.000000004"/>
    <s v="SO0554-PD0016"/>
    <s v="Pull Up Bar"/>
    <s v="Gym &amp; Fitness"/>
    <s v="Pull Up Bar"/>
    <n v="127"/>
    <s v="Online Sales Team"/>
    <m/>
    <x v="0"/>
  </r>
  <r>
    <s v="SO0555"/>
    <d v="2021-07-30T00:00:00"/>
    <s v="PD0007"/>
    <n v="99"/>
    <n v="0.1"/>
    <n v="285120000"/>
    <s v="SO0555-PD0007"/>
    <s v="Stick Golf Bag"/>
    <s v="Golf"/>
    <s v="Stick Golf Bag"/>
    <n v="99"/>
    <s v="Online Sales Team"/>
    <m/>
    <x v="0"/>
  </r>
  <r>
    <s v="SO0556"/>
    <d v="2021-07-30T00:00:00"/>
    <s v="PD0019"/>
    <n v="95"/>
    <n v="0.11"/>
    <n v="215517950"/>
    <s v="SO0556-PD0019"/>
    <s v="Treadmill"/>
    <s v="Gym &amp; Fitness"/>
    <s v="Treadmill"/>
    <n v="95"/>
    <s v="Sales Sumatera -Kalimantan Region Team"/>
    <m/>
    <x v="0"/>
  </r>
  <r>
    <s v="SO0557"/>
    <d v="2021-08-02T00:00:00"/>
    <s v="PD0004"/>
    <n v="74"/>
    <n v="0.18"/>
    <n v="13349600.000000002"/>
    <s v="SO0557-PD0004"/>
    <s v="Stick Billiard Bag"/>
    <s v="Billiard"/>
    <s v="Stick Billiard Bag"/>
    <n v="74"/>
    <s v="Sales Region Bali - Nusa Tenggara Team"/>
    <m/>
    <x v="0"/>
  </r>
  <r>
    <s v="SO0557"/>
    <d v="2021-08-02T00:00:00"/>
    <s v="PD0005"/>
    <n v="33"/>
    <n v="0.11"/>
    <n v="64467150"/>
    <s v="SO0557-PD0005"/>
    <s v="Stick Golf Wedge"/>
    <s v="Golf"/>
    <s v="Stick Golf Wedge"/>
    <n v="33"/>
    <s v="Sales Region Bali - Nusa Tenggara Team"/>
    <m/>
    <x v="0"/>
  </r>
  <r>
    <s v="SO0557"/>
    <d v="2021-08-02T00:00:00"/>
    <s v="PD0002"/>
    <n v="79"/>
    <n v="0.21"/>
    <n v="1248200"/>
    <s v="SO0557-PD0002"/>
    <s v="Fishing soft lure"/>
    <s v="Fishing Equipment"/>
    <s v="Fishing soft lure"/>
    <n v="79"/>
    <s v="Sales Region Bali - Nusa Tenggara Team"/>
    <m/>
    <x v="0"/>
  </r>
  <r>
    <s v="SO0558"/>
    <d v="2021-08-02T00:00:00"/>
    <s v="PD0020"/>
    <n v="25"/>
    <n v="0.23"/>
    <n v="6179250"/>
    <s v="SO0558-PD0020"/>
    <s v="Heavy bag"/>
    <s v="Gym &amp; Fitness"/>
    <s v="Heavy bag"/>
    <n v="25"/>
    <s v="Sales Region Sulawesi - Maluku Team"/>
    <m/>
    <x v="0"/>
  </r>
  <r>
    <s v="SO0558"/>
    <d v="2021-08-02T00:00:00"/>
    <s v="PD0015"/>
    <n v="69"/>
    <n v="0.06"/>
    <n v="8814474"/>
    <s v="SO0558-PD0015"/>
    <s v="Abs Roller"/>
    <s v="Gym &amp; Fitness"/>
    <s v="Abs Roller"/>
    <n v="69"/>
    <s v="Sales Region Sulawesi - Maluku Team"/>
    <m/>
    <x v="0"/>
  </r>
  <r>
    <s v="SO0558"/>
    <d v="2021-08-02T00:00:00"/>
    <s v="PD0004"/>
    <n v="129"/>
    <n v="0.16"/>
    <n v="23839200"/>
    <s v="SO0558-PD0004"/>
    <s v="Stick Billiard Bag"/>
    <s v="Billiard"/>
    <s v="Stick Billiard Bag"/>
    <n v="129"/>
    <s v="Sales Region Sulawesi - Maluku Team"/>
    <m/>
    <x v="0"/>
  </r>
  <r>
    <s v="SO0559"/>
    <d v="2021-08-02T00:00:00"/>
    <s v="PD0006"/>
    <n v="47"/>
    <n v="0.25"/>
    <n v="7367250"/>
    <s v="SO0559-PD0006"/>
    <s v="1 set Golf Ball"/>
    <s v="Golf"/>
    <s v="1 set Golf Ball"/>
    <n v="47"/>
    <s v="Online Sales Team"/>
    <m/>
    <x v="0"/>
  </r>
  <r>
    <s v="SO0559"/>
    <d v="2021-08-02T00:00:00"/>
    <s v="PD0020"/>
    <n v="113"/>
    <n v="0.19"/>
    <n v="29381130.000000004"/>
    <s v="SO0559-PD0020"/>
    <s v="Heavy bag"/>
    <s v="Gym &amp; Fitness"/>
    <s v="Heavy bag"/>
    <n v="113"/>
    <s v="Online Sales Team"/>
    <m/>
    <x v="0"/>
  </r>
  <r>
    <s v="SO0560"/>
    <d v="2021-08-04T00:00:00"/>
    <s v="PD0013"/>
    <n v="140"/>
    <n v="0.24"/>
    <n v="50965600"/>
    <s v="SO0560-PD0013"/>
    <s v="1 Set Basketball"/>
    <s v="Basketball"/>
    <s v="1 Set Basketball"/>
    <n v="140"/>
    <s v="Sales Sumatera -Kalimantan Region Team"/>
    <m/>
    <x v="0"/>
  </r>
  <r>
    <s v="SO0560"/>
    <d v="2021-08-04T00:00:00"/>
    <s v="PD0007"/>
    <n v="30"/>
    <n v="0.22"/>
    <n v="74880000"/>
    <s v="SO0560-PD0007"/>
    <s v="Stick Golf Bag"/>
    <s v="Golf"/>
    <s v="Stick Golf Bag"/>
    <n v="30"/>
    <s v="Sales Sumatera -Kalimantan Region Team"/>
    <m/>
    <x v="0"/>
  </r>
  <r>
    <s v="SO0561"/>
    <d v="2021-08-05T00:00:00"/>
    <s v="PD0015"/>
    <n v="26"/>
    <n v="0.15"/>
    <n v="3003390"/>
    <s v="SO0561-PD0015"/>
    <s v="Abs Roller"/>
    <s v="Gym &amp; Fitness"/>
    <s v="Abs Roller"/>
    <n v="26"/>
    <s v="Sales Sumatera -Kalimantan Region Team"/>
    <m/>
    <x v="0"/>
  </r>
  <r>
    <s v="SO0561"/>
    <d v="2021-08-05T00:00:00"/>
    <s v="PD0011"/>
    <n v="78"/>
    <n v="0.21"/>
    <n v="145361580"/>
    <s v="SO0561-PD0011"/>
    <s v="Mountain Bike"/>
    <s v="Bicycle"/>
    <s v="Mountain Bike"/>
    <n v="78"/>
    <s v="Sales Sumatera -Kalimantan Region Team"/>
    <m/>
    <x v="0"/>
  </r>
  <r>
    <s v="SO0562"/>
    <d v="2021-08-05T00:00:00"/>
    <s v="PD0013"/>
    <n v="138"/>
    <n v="0.24"/>
    <n v="50237520"/>
    <s v="SO0562-PD0013"/>
    <s v="1 Set Basketball"/>
    <s v="Basketball"/>
    <s v="1 Set Basketball"/>
    <n v="138"/>
    <s v="Sales Region Sulawesi - Maluku Team"/>
    <m/>
    <x v="0"/>
  </r>
  <r>
    <s v="SO0563"/>
    <d v="2021-08-05T00:00:00"/>
    <s v="PD0007"/>
    <n v="84"/>
    <n v="0.14000000000000001"/>
    <n v="231168000"/>
    <s v="SO0563-PD0007"/>
    <s v="Stick Golf Bag"/>
    <s v="Golf"/>
    <s v="Stick Golf Bag"/>
    <n v="84"/>
    <s v="Sales Sumatera -Kalimantan Region Team"/>
    <m/>
    <x v="0"/>
  </r>
  <r>
    <s v="SO0563"/>
    <d v="2021-08-05T00:00:00"/>
    <s v="PD0009"/>
    <n v="57"/>
    <n v="0.13"/>
    <n v="6397110"/>
    <s v="SO0563-PD0009"/>
    <s v="Tracking Pole"/>
    <s v="Hiking &amp; Camping"/>
    <s v="Tracking Pole"/>
    <n v="57"/>
    <s v="Sales Sumatera -Kalimantan Region Team"/>
    <m/>
    <x v="0"/>
  </r>
  <r>
    <s v="SO0564"/>
    <d v="2021-08-05T00:00:00"/>
    <s v="PD0019"/>
    <n v="78"/>
    <n v="0.24"/>
    <n v="151104720"/>
    <s v="SO0564-PD0019"/>
    <s v="Treadmill"/>
    <s v="Gym &amp; Fitness"/>
    <s v="Treadmill"/>
    <n v="78"/>
    <s v="Sales Java Region Team"/>
    <m/>
    <x v="0"/>
  </r>
  <r>
    <s v="SO0565"/>
    <d v="2021-08-06T00:00:00"/>
    <s v="PD0017"/>
    <n v="129"/>
    <n v="0.16"/>
    <n v="287154000"/>
    <s v="SO0565-PD0017"/>
    <s v="Bench Press"/>
    <s v="Gym &amp; Fitness"/>
    <s v="Bench Press"/>
    <n v="129"/>
    <s v="Sales Region Sulawesi - Maluku Team"/>
    <m/>
    <x v="0"/>
  </r>
  <r>
    <s v="SO0565"/>
    <d v="2021-08-06T00:00:00"/>
    <s v="PD0014"/>
    <n v="39"/>
    <n v="0.09"/>
    <n v="9475830"/>
    <s v="SO0565-PD0014"/>
    <s v="1 Set Futsalball"/>
    <s v="Futsal"/>
    <s v="1 Set Futsalball"/>
    <n v="39"/>
    <s v="Sales Region Sulawesi - Maluku Team"/>
    <m/>
    <x v="0"/>
  </r>
  <r>
    <s v="SO0565"/>
    <d v="2021-08-06T00:00:00"/>
    <s v="PD0002"/>
    <n v="120"/>
    <n v="0.12"/>
    <n v="2112000"/>
    <s v="SO0565-PD0002"/>
    <s v="Fishing soft lure"/>
    <s v="Fishing Equipment"/>
    <s v="Fishing soft lure"/>
    <n v="120"/>
    <s v="Sales Region Sulawesi - Maluku Team"/>
    <m/>
    <x v="0"/>
  </r>
  <r>
    <s v="SO0566"/>
    <d v="2021-08-07T00:00:00"/>
    <s v="PD0020"/>
    <n v="111"/>
    <n v="0.09"/>
    <n v="32424210"/>
    <s v="SO0566-PD0020"/>
    <s v="Heavy bag"/>
    <s v="Gym &amp; Fitness"/>
    <s v="Heavy bag"/>
    <n v="111"/>
    <s v="Online Sales Team"/>
    <m/>
    <x v="0"/>
  </r>
  <r>
    <s v="SO0566"/>
    <d v="2021-08-07T00:00:00"/>
    <s v="PD0002"/>
    <n v="42"/>
    <n v="0.12"/>
    <n v="739200"/>
    <s v="SO0566-PD0002"/>
    <s v="Fishing soft lure"/>
    <s v="Fishing Equipment"/>
    <s v="Fishing soft lure"/>
    <n v="42"/>
    <s v="Online Sales Team"/>
    <m/>
    <x v="0"/>
  </r>
  <r>
    <s v="SO0566"/>
    <d v="2021-08-07T00:00:00"/>
    <s v="PD0004"/>
    <n v="65"/>
    <n v="0.13"/>
    <n v="12441000"/>
    <s v="SO0566-PD0004"/>
    <s v="Stick Billiard Bag"/>
    <s v="Billiard"/>
    <s v="Stick Billiard Bag"/>
    <n v="65"/>
    <s v="Online Sales Team"/>
    <m/>
    <x v="0"/>
  </r>
  <r>
    <s v="SO0567"/>
    <d v="2021-08-07T00:00:00"/>
    <s v="PD0002"/>
    <n v="41"/>
    <n v="0.24"/>
    <n v="623200"/>
    <s v="SO0567-PD0002"/>
    <s v="Fishing soft lure"/>
    <s v="Fishing Equipment"/>
    <s v="Fishing soft lure"/>
    <n v="41"/>
    <s v="Online Sales Team"/>
    <m/>
    <x v="0"/>
  </r>
  <r>
    <s v="SO0567"/>
    <d v="2021-08-07T00:00:00"/>
    <s v="PD0020"/>
    <n v="105"/>
    <n v="0.12"/>
    <n v="29660400"/>
    <s v="SO0567-PD0020"/>
    <s v="Heavy bag"/>
    <s v="Gym &amp; Fitness"/>
    <s v="Heavy bag"/>
    <n v="105"/>
    <s v="Online Sales Team"/>
    <m/>
    <x v="0"/>
  </r>
  <r>
    <s v="SO0567"/>
    <d v="2021-08-07T00:00:00"/>
    <s v="PD0005"/>
    <n v="83"/>
    <n v="0.22"/>
    <n v="142104300"/>
    <s v="SO0567-PD0005"/>
    <s v="Stick Golf Wedge"/>
    <s v="Golf"/>
    <s v="Stick Golf Wedge"/>
    <n v="83"/>
    <s v="Online Sales Team"/>
    <m/>
    <x v="0"/>
  </r>
  <r>
    <s v="SO0567"/>
    <d v="2021-08-07T00:00:00"/>
    <s v="PD0012"/>
    <n v="119"/>
    <n v="0.11"/>
    <n v="597226490"/>
    <s v="SO0567-PD0012"/>
    <s v="Road Bike"/>
    <s v="Bicycle"/>
    <s v="Road Bike"/>
    <n v="119"/>
    <s v="Online Sales Team"/>
    <m/>
    <x v="0"/>
  </r>
  <r>
    <s v="SO0568"/>
    <d v="2021-08-07T00:00:00"/>
    <s v="PD0008"/>
    <n v="30"/>
    <n v="7.0000000000000007E-2"/>
    <n v="4157099.9999999995"/>
    <s v="SO0568-PD0008"/>
    <s v="Sunglasses"/>
    <s v="Outdoors Sport"/>
    <s v="Sunglasses"/>
    <n v="30"/>
    <s v="Sales Java Region Team"/>
    <m/>
    <x v="1"/>
  </r>
  <r>
    <s v="SO0568"/>
    <d v="2021-08-07T00:00:00"/>
    <s v="PD0018"/>
    <n v="54"/>
    <n v="0.17"/>
    <n v="23844240"/>
    <s v="SO0568-PD0018"/>
    <s v="Dumbell Set"/>
    <s v="Gym &amp; Fitness"/>
    <s v="Dumbell Set"/>
    <n v="54"/>
    <s v="Sales Java Region Team"/>
    <m/>
    <x v="1"/>
  </r>
  <r>
    <s v="SO0569"/>
    <d v="2021-08-09T00:00:00"/>
    <s v="PD0004"/>
    <n v="101"/>
    <n v="0.05"/>
    <n v="21109000"/>
    <s v="SO0569-PD0004"/>
    <s v="Stick Billiard Bag"/>
    <s v="Billiard"/>
    <s v="Stick Billiard Bag"/>
    <n v="101"/>
    <s v="Sales Region Bali - Nusa Tenggara Team"/>
    <m/>
    <x v="0"/>
  </r>
  <r>
    <s v="SO0569"/>
    <d v="2021-08-09T00:00:00"/>
    <s v="PD0014"/>
    <n v="29"/>
    <n v="0.14000000000000001"/>
    <n v="6658980"/>
    <s v="SO0569-PD0014"/>
    <s v="1 Set Futsalball"/>
    <s v="Futsal"/>
    <s v="1 Set Futsalball"/>
    <n v="29"/>
    <s v="Sales Region Bali - Nusa Tenggara Team"/>
    <m/>
    <x v="0"/>
  </r>
  <r>
    <s v="SO0569"/>
    <d v="2021-08-09T00:00:00"/>
    <s v="PD0020"/>
    <n v="69"/>
    <n v="0.05"/>
    <n v="21041550"/>
    <s v="SO0569-PD0020"/>
    <s v="Heavy bag"/>
    <s v="Gym &amp; Fitness"/>
    <s v="Heavy bag"/>
    <n v="69"/>
    <s v="Sales Region Bali - Nusa Tenggara Team"/>
    <m/>
    <x v="0"/>
  </r>
  <r>
    <s v="SO0570"/>
    <d v="2021-08-10T00:00:00"/>
    <s v="PD0018"/>
    <n v="86"/>
    <n v="0.22"/>
    <n v="35686560"/>
    <s v="SO0570-PD0018"/>
    <s v="Dumbell Set"/>
    <s v="Gym &amp; Fitness"/>
    <s v="Dumbell Set"/>
    <n v="86"/>
    <s v="Online Sales Team"/>
    <m/>
    <x v="0"/>
  </r>
  <r>
    <s v="SO0570"/>
    <d v="2021-08-10T00:00:00"/>
    <s v="PD0013"/>
    <n v="77"/>
    <n v="0.2"/>
    <n v="29506400"/>
    <s v="SO0570-PD0013"/>
    <s v="1 Set Basketball"/>
    <s v="Basketball"/>
    <s v="1 Set Basketball"/>
    <n v="77"/>
    <s v="Online Sales Team"/>
    <m/>
    <x v="0"/>
  </r>
  <r>
    <s v="SO0570"/>
    <d v="2021-08-10T00:00:00"/>
    <s v="PD0004"/>
    <n v="136"/>
    <n v="0.06"/>
    <n v="28124800"/>
    <s v="SO0570-PD0004"/>
    <s v="Stick Billiard Bag"/>
    <s v="Billiard"/>
    <s v="Stick Billiard Bag"/>
    <n v="136"/>
    <s v="Online Sales Team"/>
    <m/>
    <x v="0"/>
  </r>
  <r>
    <s v="SO0570"/>
    <d v="2021-08-10T00:00:00"/>
    <s v="PD0012"/>
    <n v="139"/>
    <n v="0.23"/>
    <n v="603542170"/>
    <s v="SO0570-PD0012"/>
    <s v="Road Bike"/>
    <s v="Bicycle"/>
    <s v="Road Bike"/>
    <n v="139"/>
    <s v="Online Sales Team"/>
    <m/>
    <x v="0"/>
  </r>
  <r>
    <s v="SO0571"/>
    <d v="2021-08-10T00:00:00"/>
    <s v="PD0006"/>
    <n v="114"/>
    <n v="0.24"/>
    <n v="18107760"/>
    <s v="SO0571-PD0006"/>
    <s v="1 set Golf Ball"/>
    <s v="Golf"/>
    <s v="1 set Golf Ball"/>
    <n v="114"/>
    <s v="Sales Region Sulawesi - Maluku Team"/>
    <m/>
    <x v="0"/>
  </r>
  <r>
    <s v="SO0571"/>
    <d v="2021-08-10T00:00:00"/>
    <s v="PD0010"/>
    <n v="36"/>
    <n v="0.21"/>
    <n v="9243000"/>
    <s v="SO0571-PD0010"/>
    <s v="Hiking Shoes"/>
    <s v="Hiking &amp; Camping"/>
    <s v="Hiking Shoes"/>
    <n v="36"/>
    <s v="Sales Region Sulawesi - Maluku Team"/>
    <m/>
    <x v="0"/>
  </r>
  <r>
    <s v="SO0571"/>
    <d v="2021-08-10T00:00:00"/>
    <s v="PD0011"/>
    <n v="37"/>
    <n v="0.1"/>
    <n v="78554700"/>
    <s v="SO0571-PD0011"/>
    <s v="Mountain Bike"/>
    <s v="Bicycle"/>
    <s v="Mountain Bike"/>
    <n v="37"/>
    <s v="Sales Region Sulawesi - Maluku Team"/>
    <m/>
    <x v="0"/>
  </r>
  <r>
    <s v="SO0571"/>
    <d v="2021-08-10T00:00:00"/>
    <s v="PD0003"/>
    <n v="61"/>
    <n v="0.13"/>
    <n v="49408170"/>
    <s v="SO0571-PD0003"/>
    <s v="Stick Billiard"/>
    <s v="Billiard"/>
    <s v="Stick Billiard"/>
    <n v="61"/>
    <s v="Sales Region Sulawesi - Maluku Team"/>
    <m/>
    <x v="0"/>
  </r>
  <r>
    <s v="SO0572"/>
    <d v="2021-08-11T00:00:00"/>
    <s v="PD0016"/>
    <n v="58"/>
    <n v="0.14000000000000001"/>
    <n v="13317960"/>
    <s v="SO0572-PD0016"/>
    <s v="Pull Up Bar"/>
    <s v="Gym &amp; Fitness"/>
    <s v="Pull Up Bar"/>
    <n v="58"/>
    <s v="Sales Region Sulawesi - Maluku Team"/>
    <m/>
    <x v="0"/>
  </r>
  <r>
    <s v="SO0572"/>
    <d v="2021-08-11T00:00:00"/>
    <s v="PD0014"/>
    <n v="61"/>
    <n v="7.0000000000000007E-2"/>
    <n v="15146909.999999998"/>
    <s v="SO0572-PD0014"/>
    <s v="1 Set Futsalball"/>
    <s v="Futsal"/>
    <s v="1 Set Futsalball"/>
    <n v="61"/>
    <s v="Sales Region Sulawesi - Maluku Team"/>
    <m/>
    <x v="0"/>
  </r>
  <r>
    <s v="SO0573"/>
    <d v="2021-08-11T00:00:00"/>
    <s v="PD0014"/>
    <n v="43"/>
    <n v="0.1"/>
    <n v="10332900"/>
    <s v="SO0573-PD0014"/>
    <s v="1 Set Futsalball"/>
    <s v="Futsal"/>
    <s v="1 Set Futsalball"/>
    <n v="43"/>
    <s v="Sales Sumatera -Kalimantan Region Team"/>
    <m/>
    <x v="0"/>
  </r>
  <r>
    <s v="SO0573"/>
    <d v="2021-08-11T00:00:00"/>
    <s v="PD0012"/>
    <n v="115"/>
    <n v="0.23"/>
    <n v="499333450"/>
    <s v="SO0573-PD0012"/>
    <s v="Road Bike"/>
    <s v="Bicycle"/>
    <s v="Road Bike"/>
    <n v="115"/>
    <s v="Sales Sumatera -Kalimantan Region Team"/>
    <m/>
    <x v="0"/>
  </r>
  <r>
    <s v="SO0573"/>
    <d v="2021-08-11T00:00:00"/>
    <s v="PD0003"/>
    <n v="97"/>
    <n v="0.17"/>
    <n v="74954810"/>
    <s v="SO0573-PD0003"/>
    <s v="Stick Billiard"/>
    <s v="Billiard"/>
    <s v="Stick Billiard"/>
    <n v="97"/>
    <s v="Sales Sumatera -Kalimantan Region Team"/>
    <m/>
    <x v="0"/>
  </r>
  <r>
    <s v="SO0574"/>
    <d v="2021-08-12T00:00:00"/>
    <s v="PD0015"/>
    <n v="63"/>
    <n v="0.2"/>
    <n v="6849360"/>
    <s v="SO0574-PD0015"/>
    <s v="Abs Roller"/>
    <s v="Gym &amp; Fitness"/>
    <s v="Abs Roller"/>
    <n v="63"/>
    <s v="Online Sales Team"/>
    <m/>
    <x v="0"/>
  </r>
  <r>
    <s v="SO0574"/>
    <d v="2021-08-12T00:00:00"/>
    <s v="PD0010"/>
    <n v="39"/>
    <n v="0.05"/>
    <n v="12041250"/>
    <s v="SO0574-PD0010"/>
    <s v="Hiking Shoes"/>
    <s v="Hiking &amp; Camping"/>
    <s v="Hiking Shoes"/>
    <n v="39"/>
    <s v="Online Sales Team"/>
    <m/>
    <x v="0"/>
  </r>
  <r>
    <s v="SO0574"/>
    <d v="2021-08-12T00:00:00"/>
    <s v="PD0020"/>
    <n v="104"/>
    <n v="0.24"/>
    <n v="25371840"/>
    <s v="SO0574-PD0020"/>
    <s v="Heavy bag"/>
    <s v="Gym &amp; Fitness"/>
    <s v="Heavy bag"/>
    <n v="104"/>
    <s v="Online Sales Team"/>
    <m/>
    <x v="0"/>
  </r>
  <r>
    <s v="SO0575"/>
    <d v="2021-08-13T00:00:00"/>
    <s v="PD0010"/>
    <n v="73"/>
    <n v="7.0000000000000007E-2"/>
    <n v="22064250"/>
    <s v="SO0575-PD0010"/>
    <s v="Hiking Shoes"/>
    <s v="Hiking &amp; Camping"/>
    <s v="Hiking Shoes"/>
    <n v="73"/>
    <s v="Sales Java Region Team"/>
    <m/>
    <x v="0"/>
  </r>
  <r>
    <s v="SO0576"/>
    <d v="2021-08-16T00:00:00"/>
    <s v="PD0019"/>
    <n v="27"/>
    <n v="0.05"/>
    <n v="65381850"/>
    <s v="SO0576-PD0019"/>
    <s v="Treadmill"/>
    <s v="Gym &amp; Fitness"/>
    <s v="Treadmill"/>
    <n v="27"/>
    <s v="Sales Region Sulawesi - Maluku Team"/>
    <m/>
    <x v="0"/>
  </r>
  <r>
    <s v="SO0576"/>
    <d v="2021-08-16T00:00:00"/>
    <s v="PD0002"/>
    <n v="73"/>
    <n v="0.14000000000000001"/>
    <n v="1255600"/>
    <s v="SO0576-PD0002"/>
    <s v="Fishing soft lure"/>
    <s v="Fishing Equipment"/>
    <s v="Fishing soft lure"/>
    <n v="73"/>
    <s v="Sales Region Sulawesi - Maluku Team"/>
    <m/>
    <x v="0"/>
  </r>
  <r>
    <s v="SO0577"/>
    <d v="2021-08-18T00:00:00"/>
    <s v="PD0007"/>
    <n v="136"/>
    <n v="0.05"/>
    <n v="413440000"/>
    <s v="SO0577-PD0007"/>
    <s v="Stick Golf Bag"/>
    <s v="Golf"/>
    <s v="Stick Golf Bag"/>
    <n v="136"/>
    <s v="Sales Region Sulawesi - Maluku Team"/>
    <m/>
    <x v="0"/>
  </r>
  <r>
    <s v="SO0577"/>
    <d v="2021-08-18T00:00:00"/>
    <s v="PD0011"/>
    <n v="91"/>
    <n v="0.11"/>
    <n v="191055410"/>
    <s v="SO0577-PD0011"/>
    <s v="Mountain Bike"/>
    <s v="Bicycle"/>
    <s v="Mountain Bike"/>
    <n v="91"/>
    <s v="Sales Region Sulawesi - Maluku Team"/>
    <m/>
    <x v="0"/>
  </r>
  <r>
    <s v="SO0578"/>
    <d v="2021-08-19T00:00:00"/>
    <s v="PD0017"/>
    <n v="144"/>
    <n v="0.1"/>
    <n v="343440000"/>
    <s v="SO0578-PD0017"/>
    <s v="Bench Press"/>
    <s v="Gym &amp; Fitness"/>
    <s v="Bench Press"/>
    <n v="144"/>
    <s v="Sales Sumatera -Kalimantan Region Team"/>
    <m/>
    <x v="0"/>
  </r>
  <r>
    <s v="SO0578"/>
    <d v="2021-08-19T00:00:00"/>
    <s v="PD0001"/>
    <n v="115"/>
    <n v="0.21"/>
    <n v="22621650"/>
    <s v="SO0578-PD0001"/>
    <s v="1 Set Fishing Equipment"/>
    <s v="Fishing Equipment"/>
    <s v="1 Set Fishing Equipment"/>
    <n v="115"/>
    <s v="Sales Sumatera -Kalimantan Region Team"/>
    <m/>
    <x v="0"/>
  </r>
  <r>
    <s v="SO0578"/>
    <d v="2021-08-19T00:00:00"/>
    <s v="PD0015"/>
    <n v="122"/>
    <n v="0.06"/>
    <n v="15585012"/>
    <s v="SO0578-PD0015"/>
    <s v="Abs Roller"/>
    <s v="Gym &amp; Fitness"/>
    <s v="Abs Roller"/>
    <n v="122"/>
    <s v="Sales Sumatera -Kalimantan Region Team"/>
    <m/>
    <x v="0"/>
  </r>
  <r>
    <s v="SO0579"/>
    <d v="2021-08-20T00:00:00"/>
    <s v="PD0004"/>
    <n v="28"/>
    <n v="0.1"/>
    <n v="5544000"/>
    <s v="SO0579-PD0004"/>
    <s v="Stick Billiard Bag"/>
    <s v="Billiard"/>
    <s v="Stick Billiard Bag"/>
    <n v="28"/>
    <s v="Sales Sumatera -Kalimantan Region Team"/>
    <m/>
    <x v="0"/>
  </r>
  <r>
    <s v="SO0579"/>
    <d v="2021-08-20T00:00:00"/>
    <s v="PD0018"/>
    <n v="47"/>
    <n v="7.0000000000000007E-2"/>
    <n v="23253720"/>
    <s v="SO0579-PD0018"/>
    <s v="Dumbell Set"/>
    <s v="Gym &amp; Fitness"/>
    <s v="Dumbell Set"/>
    <n v="47"/>
    <s v="Sales Sumatera -Kalimantan Region Team"/>
    <m/>
    <x v="0"/>
  </r>
  <r>
    <s v="SO0579"/>
    <d v="2021-08-20T00:00:00"/>
    <s v="PD0016"/>
    <n v="149"/>
    <n v="0.13"/>
    <n v="34611210"/>
    <s v="SO0579-PD0016"/>
    <s v="Pull Up Bar"/>
    <s v="Gym &amp; Fitness"/>
    <s v="Pull Up Bar"/>
    <n v="149"/>
    <s v="Sales Sumatera -Kalimantan Region Team"/>
    <m/>
    <x v="0"/>
  </r>
  <r>
    <s v="SO0579"/>
    <d v="2021-08-20T00:00:00"/>
    <s v="PD0003"/>
    <n v="32"/>
    <n v="0.25"/>
    <n v="22344000"/>
    <s v="SO0579-PD0003"/>
    <s v="Stick Billiard"/>
    <s v="Billiard"/>
    <s v="Stick Billiard"/>
    <n v="32"/>
    <s v="Sales Sumatera -Kalimantan Region Team"/>
    <m/>
    <x v="0"/>
  </r>
  <r>
    <s v="SO0579"/>
    <d v="2021-08-20T00:00:00"/>
    <s v="PD0020"/>
    <n v="37"/>
    <n v="0.23"/>
    <n v="9145290"/>
    <s v="SO0579-PD0020"/>
    <s v="Heavy bag"/>
    <s v="Gym &amp; Fitness"/>
    <s v="Heavy bag"/>
    <n v="37"/>
    <s v="Sales Sumatera -Kalimantan Region Team"/>
    <m/>
    <x v="0"/>
  </r>
  <r>
    <s v="SO0579"/>
    <d v="2021-08-20T00:00:00"/>
    <s v="PD0008"/>
    <n v="73"/>
    <n v="0.21"/>
    <n v="8592830"/>
    <s v="SO0579-PD0008"/>
    <s v="Sunglasses"/>
    <s v="Outdoors Sport"/>
    <s v="Sunglasses"/>
    <n v="73"/>
    <s v="Sales Sumatera -Kalimantan Region Team"/>
    <m/>
    <x v="0"/>
  </r>
  <r>
    <s v="SO0579"/>
    <d v="2021-08-20T00:00:00"/>
    <s v="PD0012"/>
    <n v="72"/>
    <n v="0.18"/>
    <n v="332926560"/>
    <s v="SO0579-PD0012"/>
    <s v="Road Bike"/>
    <s v="Bicycle"/>
    <s v="Road Bike"/>
    <n v="72"/>
    <s v="Sales Sumatera -Kalimantan Region Team"/>
    <m/>
    <x v="0"/>
  </r>
  <r>
    <s v="SO0580"/>
    <d v="2021-08-21T00:00:00"/>
    <s v="PD0009"/>
    <n v="102"/>
    <n v="7.0000000000000007E-2"/>
    <n v="12236940"/>
    <s v="SO0580-PD0009"/>
    <s v="Tracking Pole"/>
    <s v="Hiking &amp; Camping"/>
    <s v="Tracking Pole"/>
    <n v="102"/>
    <s v="Sales Region Sulawesi - Maluku Team"/>
    <m/>
    <x v="0"/>
  </r>
  <r>
    <s v="SO0581"/>
    <d v="2021-08-21T00:00:00"/>
    <s v="PD0015"/>
    <n v="129"/>
    <n v="7.0000000000000007E-2"/>
    <n v="16303922.999999998"/>
    <s v="SO0581-PD0015"/>
    <s v="Abs Roller"/>
    <s v="Gym &amp; Fitness"/>
    <s v="Abs Roller"/>
    <n v="129"/>
    <s v="Online Sales Team"/>
    <m/>
    <x v="0"/>
  </r>
  <r>
    <s v="SO0581"/>
    <d v="2021-08-21T00:00:00"/>
    <s v="PD0020"/>
    <n v="61"/>
    <n v="0.17"/>
    <n v="16252230"/>
    <s v="SO0581-PD0020"/>
    <s v="Heavy bag"/>
    <s v="Gym &amp; Fitness"/>
    <s v="Heavy bag"/>
    <n v="61"/>
    <s v="Online Sales Team"/>
    <m/>
    <x v="0"/>
  </r>
  <r>
    <s v="SO0582"/>
    <d v="2021-08-24T00:00:00"/>
    <s v="PD0006"/>
    <n v="106"/>
    <n v="0.21"/>
    <n v="17501660"/>
    <s v="SO0582-PD0006"/>
    <s v="1 set Golf Ball"/>
    <s v="Golf"/>
    <s v="1 set Golf Ball"/>
    <n v="106"/>
    <s v="Online Sales Team"/>
    <m/>
    <x v="0"/>
  </r>
  <r>
    <s v="SO0582"/>
    <d v="2021-08-24T00:00:00"/>
    <s v="PD0005"/>
    <n v="103"/>
    <n v="0.09"/>
    <n v="205737350"/>
    <s v="SO0582-PD0005"/>
    <s v="Stick Golf Wedge"/>
    <s v="Golf"/>
    <s v="Stick Golf Wedge"/>
    <n v="103"/>
    <s v="Online Sales Team"/>
    <m/>
    <x v="0"/>
  </r>
  <r>
    <s v="SO0583"/>
    <d v="2021-08-24T00:00:00"/>
    <s v="PD0018"/>
    <n v="74"/>
    <n v="0.19"/>
    <n v="31888080.000000004"/>
    <s v="SO0583-PD0018"/>
    <s v="Dumbell Set"/>
    <s v="Gym &amp; Fitness"/>
    <s v="Dumbell Set"/>
    <n v="74"/>
    <s v="Sales Java Region Team"/>
    <m/>
    <x v="0"/>
  </r>
  <r>
    <s v="SO0584"/>
    <d v="2021-08-24T00:00:00"/>
    <s v="PD0001"/>
    <n v="65"/>
    <n v="0.21"/>
    <n v="12786150"/>
    <s v="SO0584-PD0001"/>
    <s v="1 Set Fishing Equipment"/>
    <s v="Fishing Equipment"/>
    <s v="1 Set Fishing Equipment"/>
    <n v="65"/>
    <s v="Sales Java Region Team"/>
    <m/>
    <x v="0"/>
  </r>
  <r>
    <s v="SO0585"/>
    <d v="2021-08-26T00:00:00"/>
    <s v="PD0011"/>
    <n v="28"/>
    <n v="0.2"/>
    <n v="52841600"/>
    <s v="SO0585-PD0011"/>
    <s v="Mountain Bike"/>
    <s v="Bicycle"/>
    <s v="Mountain Bike"/>
    <n v="28"/>
    <s v="Sales Region Bali - Nusa Tenggara Team"/>
    <m/>
    <x v="0"/>
  </r>
  <r>
    <s v="SO0585"/>
    <d v="2021-08-26T00:00:00"/>
    <s v="PD0018"/>
    <n v="135"/>
    <n v="0.1"/>
    <n v="64638000"/>
    <s v="SO0585-PD0018"/>
    <s v="Dumbell Set"/>
    <s v="Gym &amp; Fitness"/>
    <s v="Dumbell Set"/>
    <n v="135"/>
    <s v="Sales Region Bali - Nusa Tenggara Team"/>
    <m/>
    <x v="0"/>
  </r>
  <r>
    <s v="SO0585"/>
    <d v="2021-08-26T00:00:00"/>
    <s v="PD0002"/>
    <n v="142"/>
    <n v="0.22"/>
    <n v="2215200"/>
    <s v="SO0585-PD0002"/>
    <s v="Fishing soft lure"/>
    <s v="Fishing Equipment"/>
    <s v="Fishing soft lure"/>
    <n v="142"/>
    <s v="Sales Region Bali - Nusa Tenggara Team"/>
    <m/>
    <x v="0"/>
  </r>
  <r>
    <s v="SO0586"/>
    <d v="2021-08-26T00:00:00"/>
    <s v="PD0020"/>
    <n v="56"/>
    <n v="0.06"/>
    <n v="16897440"/>
    <s v="SO0586-PD0020"/>
    <s v="Heavy bag"/>
    <s v="Gym &amp; Fitness"/>
    <s v="Heavy bag"/>
    <n v="56"/>
    <s v="Sales Region Sulawesi - Maluku Team"/>
    <m/>
    <x v="0"/>
  </r>
  <r>
    <s v="SO0587"/>
    <d v="2021-08-26T00:00:00"/>
    <s v="PD0007"/>
    <n v="78"/>
    <n v="0.05"/>
    <n v="237120000"/>
    <s v="SO0587-PD0007"/>
    <s v="Stick Golf Bag"/>
    <s v="Golf"/>
    <s v="Stick Golf Bag"/>
    <n v="78"/>
    <s v="Sales Region Sulawesi - Maluku Team"/>
    <m/>
    <x v="0"/>
  </r>
  <r>
    <s v="SO0587"/>
    <d v="2021-08-26T00:00:00"/>
    <s v="PD0020"/>
    <n v="104"/>
    <n v="0.21"/>
    <n v="26373360"/>
    <s v="SO0587-PD0020"/>
    <s v="Heavy bag"/>
    <s v="Gym &amp; Fitness"/>
    <s v="Heavy bag"/>
    <n v="104"/>
    <s v="Sales Region Sulawesi - Maluku Team"/>
    <m/>
    <x v="0"/>
  </r>
  <r>
    <s v="SO0588"/>
    <d v="2021-08-28T00:00:00"/>
    <s v="PD0006"/>
    <n v="117"/>
    <n v="0.17"/>
    <n v="20295990"/>
    <s v="SO0588-PD0006"/>
    <s v="1 set Golf Ball"/>
    <s v="Golf"/>
    <s v="1 set Golf Ball"/>
    <n v="117"/>
    <s v="Sales Sumatera -Kalimantan Region Team"/>
    <m/>
    <x v="1"/>
  </r>
  <r>
    <s v="SO0588"/>
    <d v="2021-08-28T00:00:00"/>
    <s v="PD0011"/>
    <n v="46"/>
    <n v="0.13"/>
    <n v="94407180"/>
    <s v="SO0588-PD0011"/>
    <s v="Mountain Bike"/>
    <s v="Bicycle"/>
    <s v="Mountain Bike"/>
    <n v="46"/>
    <s v="Sales Sumatera -Kalimantan Region Team"/>
    <m/>
    <x v="1"/>
  </r>
  <r>
    <s v="SO0588"/>
    <d v="2021-08-28T00:00:00"/>
    <s v="PD0013"/>
    <n v="65"/>
    <n v="0.13"/>
    <n v="27087450"/>
    <s v="SO0588-PD0013"/>
    <s v="1 Set Basketball"/>
    <s v="Basketball"/>
    <s v="1 Set Basketball"/>
    <n v="65"/>
    <s v="Sales Sumatera -Kalimantan Region Team"/>
    <m/>
    <x v="1"/>
  </r>
  <r>
    <s v="SO0589"/>
    <d v="2021-08-29T00:00:00"/>
    <s v="PD0014"/>
    <n v="143"/>
    <n v="0.08"/>
    <n v="35126520"/>
    <s v="SO0589-PD0014"/>
    <s v="1 Set Futsalball"/>
    <s v="Futsal"/>
    <s v="1 Set Futsalball"/>
    <n v="143"/>
    <s v="Sales Region Sulawesi - Maluku Team"/>
    <m/>
    <x v="0"/>
  </r>
  <r>
    <s v="SO0589"/>
    <d v="2021-08-29T00:00:00"/>
    <s v="PD0016"/>
    <n v="139"/>
    <n v="0.08"/>
    <n v="34143960"/>
    <s v="SO0589-PD0016"/>
    <s v="Pull Up Bar"/>
    <s v="Gym &amp; Fitness"/>
    <s v="Pull Up Bar"/>
    <n v="139"/>
    <s v="Sales Region Sulawesi - Maluku Team"/>
    <m/>
    <x v="0"/>
  </r>
  <r>
    <s v="SO0589"/>
    <d v="2021-08-29T00:00:00"/>
    <s v="PD0006"/>
    <n v="26"/>
    <n v="0.15"/>
    <n v="4618900"/>
    <s v="SO0589-PD0006"/>
    <s v="1 set Golf Ball"/>
    <s v="Golf"/>
    <s v="1 set Golf Ball"/>
    <n v="26"/>
    <s v="Sales Region Sulawesi - Maluku Team"/>
    <m/>
    <x v="0"/>
  </r>
  <r>
    <s v="SO0590"/>
    <d v="2021-08-31T00:00:00"/>
    <s v="PD0015"/>
    <n v="48"/>
    <n v="0.17"/>
    <n v="5414256"/>
    <s v="SO0590-PD0015"/>
    <s v="Abs Roller"/>
    <s v="Gym &amp; Fitness"/>
    <s v="Abs Roller"/>
    <n v="48"/>
    <s v="Sales Region Bali - Nusa Tenggara Team"/>
    <m/>
    <x v="0"/>
  </r>
  <r>
    <s v="SO0590"/>
    <d v="2021-08-31T00:00:00"/>
    <s v="PD0003"/>
    <n v="124"/>
    <n v="0.21"/>
    <n v="91200760"/>
    <s v="SO0590-PD0003"/>
    <s v="Stick Billiard"/>
    <s v="Billiard"/>
    <s v="Stick Billiard"/>
    <n v="124"/>
    <s v="Sales Region Bali - Nusa Tenggara Team"/>
    <m/>
    <x v="0"/>
  </r>
  <r>
    <s v="SO0591"/>
    <d v="2021-09-05T00:00:00"/>
    <s v="PD0004"/>
    <n v="83"/>
    <n v="0.05"/>
    <n v="17347000"/>
    <s v="SO0591-PD0004"/>
    <s v="Stick Billiard Bag"/>
    <s v="Billiard"/>
    <s v="Stick Billiard Bag"/>
    <n v="83"/>
    <s v="Sales Sumatera -Kalimantan Region Team"/>
    <m/>
    <x v="0"/>
  </r>
  <r>
    <s v="SO0592"/>
    <d v="2021-09-05T00:00:00"/>
    <s v="PD0001"/>
    <n v="148"/>
    <n v="0.18"/>
    <n v="30218640.000000004"/>
    <s v="SO0592-PD0001"/>
    <s v="1 Set Fishing Equipment"/>
    <s v="Fishing Equipment"/>
    <s v="1 Set Fishing Equipment"/>
    <n v="148"/>
    <s v="Sales Sumatera -Kalimantan Region Team"/>
    <m/>
    <x v="0"/>
  </r>
  <r>
    <s v="SO0592"/>
    <d v="2021-09-05T00:00:00"/>
    <s v="PD0005"/>
    <n v="125"/>
    <n v="0.13"/>
    <n v="238706250"/>
    <s v="SO0592-PD0005"/>
    <s v="Stick Golf Wedge"/>
    <s v="Golf"/>
    <s v="Stick Golf Wedge"/>
    <n v="125"/>
    <s v="Sales Sumatera -Kalimantan Region Team"/>
    <m/>
    <x v="0"/>
  </r>
  <r>
    <s v="SO0593"/>
    <d v="2021-09-07T00:00:00"/>
    <s v="PD0008"/>
    <n v="117"/>
    <n v="0.25"/>
    <n v="13074750"/>
    <s v="SO0593-PD0008"/>
    <s v="Sunglasses"/>
    <s v="Outdoors Sport"/>
    <s v="Sunglasses"/>
    <n v="117"/>
    <s v="Sales Region Sulawesi - Maluku Team"/>
    <m/>
    <x v="0"/>
  </r>
  <r>
    <s v="SO0593"/>
    <d v="2021-09-07T00:00:00"/>
    <s v="PD0013"/>
    <n v="128"/>
    <n v="0.15"/>
    <n v="52115200"/>
    <s v="SO0593-PD0013"/>
    <s v="1 Set Basketball"/>
    <s v="Basketball"/>
    <s v="1 Set Basketball"/>
    <n v="128"/>
    <s v="Sales Region Sulawesi - Maluku Team"/>
    <m/>
    <x v="0"/>
  </r>
  <r>
    <s v="SO0594"/>
    <d v="2021-09-07T00:00:00"/>
    <s v="PD0014"/>
    <n v="133"/>
    <n v="0.21"/>
    <n v="28053690"/>
    <s v="SO0594-PD0014"/>
    <s v="1 Set Futsalball"/>
    <s v="Futsal"/>
    <s v="1 Set Futsalball"/>
    <n v="133"/>
    <s v="Sales Region Sulawesi - Maluku Team"/>
    <m/>
    <x v="0"/>
  </r>
  <r>
    <s v="SO0595"/>
    <d v="2021-09-09T00:00:00"/>
    <s v="PD0011"/>
    <n v="43"/>
    <n v="0.05"/>
    <n v="96365150"/>
    <s v="SO0595-PD0011"/>
    <s v="Mountain Bike"/>
    <s v="Bicycle"/>
    <s v="Mountain Bike"/>
    <n v="43"/>
    <s v="Online Sales Team"/>
    <m/>
    <x v="0"/>
  </r>
  <r>
    <s v="SO0595"/>
    <d v="2021-09-09T00:00:00"/>
    <s v="PD0009"/>
    <n v="31"/>
    <n v="0.13"/>
    <n v="3479130"/>
    <s v="SO0595-PD0009"/>
    <s v="Tracking Pole"/>
    <s v="Hiking &amp; Camping"/>
    <s v="Tracking Pole"/>
    <n v="31"/>
    <s v="Online Sales Team"/>
    <m/>
    <x v="0"/>
  </r>
  <r>
    <s v="SO0595"/>
    <d v="2021-09-09T00:00:00"/>
    <s v="PD0018"/>
    <n v="106"/>
    <n v="7.0000000000000007E-2"/>
    <n v="52444560"/>
    <s v="SO0595-PD0018"/>
    <s v="Dumbell Set"/>
    <s v="Gym &amp; Fitness"/>
    <s v="Dumbell Set"/>
    <n v="106"/>
    <s v="Online Sales Team"/>
    <m/>
    <x v="0"/>
  </r>
  <r>
    <s v="SO0596"/>
    <d v="2021-09-12T00:00:00"/>
    <s v="PD0017"/>
    <n v="105"/>
    <n v="0.08"/>
    <n v="255990000"/>
    <s v="SO0596-PD0017"/>
    <s v="Bench Press"/>
    <s v="Gym &amp; Fitness"/>
    <s v="Bench Press"/>
    <n v="105"/>
    <s v="Sales Java Region Team"/>
    <m/>
    <x v="0"/>
  </r>
  <r>
    <s v="SO0596"/>
    <d v="2021-09-12T00:00:00"/>
    <s v="PD0002"/>
    <n v="148"/>
    <n v="0.12"/>
    <n v="2604800"/>
    <s v="SO0596-PD0002"/>
    <s v="Fishing soft lure"/>
    <s v="Fishing Equipment"/>
    <s v="Fishing soft lure"/>
    <n v="148"/>
    <s v="Sales Java Region Team"/>
    <m/>
    <x v="0"/>
  </r>
  <r>
    <s v="SO0596"/>
    <d v="2021-09-12T00:00:00"/>
    <s v="PD0015"/>
    <n v="134"/>
    <n v="0.12"/>
    <n v="16025328"/>
    <s v="SO0596-PD0015"/>
    <s v="Abs Roller"/>
    <s v="Gym &amp; Fitness"/>
    <s v="Abs Roller"/>
    <n v="134"/>
    <s v="Sales Java Region Team"/>
    <m/>
    <x v="0"/>
  </r>
  <r>
    <s v="SO0597"/>
    <d v="2021-09-12T00:00:00"/>
    <s v="PD0004"/>
    <n v="67"/>
    <n v="0.06"/>
    <n v="13855600"/>
    <s v="SO0597-PD0004"/>
    <s v="Stick Billiard Bag"/>
    <s v="Billiard"/>
    <s v="Stick Billiard Bag"/>
    <n v="67"/>
    <s v="Sales Java Region Team"/>
    <m/>
    <x v="0"/>
  </r>
  <r>
    <s v="SO0598"/>
    <d v="2021-09-16T00:00:00"/>
    <s v="PD0010"/>
    <n v="145"/>
    <n v="0.05"/>
    <n v="44768750"/>
    <s v="SO0598-PD0010"/>
    <s v="Hiking Shoes"/>
    <s v="Hiking &amp; Camping"/>
    <s v="Hiking Shoes"/>
    <n v="145"/>
    <s v="Sales Sumatera -Kalimantan Region Team"/>
    <m/>
    <x v="0"/>
  </r>
  <r>
    <s v="SO0598"/>
    <d v="2021-09-16T00:00:00"/>
    <s v="PD0011"/>
    <n v="64"/>
    <n v="0.12"/>
    <n v="132858880"/>
    <s v="SO0598-PD0011"/>
    <s v="Mountain Bike"/>
    <s v="Bicycle"/>
    <s v="Mountain Bike"/>
    <n v="64"/>
    <s v="Sales Sumatera -Kalimantan Region Team"/>
    <m/>
    <x v="0"/>
  </r>
  <r>
    <s v="SO0598"/>
    <d v="2021-09-16T00:00:00"/>
    <s v="PD0006"/>
    <n v="105"/>
    <n v="7.0000000000000007E-2"/>
    <n v="20408850"/>
    <s v="SO0598-PD0006"/>
    <s v="1 set Golf Ball"/>
    <s v="Golf"/>
    <s v="1 set Golf Ball"/>
    <n v="105"/>
    <s v="Sales Sumatera -Kalimantan Region Team"/>
    <m/>
    <x v="0"/>
  </r>
  <r>
    <s v="SO0598"/>
    <d v="2021-09-16T00:00:00"/>
    <s v="PD0012"/>
    <n v="146"/>
    <n v="0.14000000000000001"/>
    <n v="708032840"/>
    <s v="SO0598-PD0012"/>
    <s v="Road Bike"/>
    <s v="Bicycle"/>
    <s v="Road Bike"/>
    <n v="146"/>
    <s v="Sales Sumatera -Kalimantan Region Team"/>
    <m/>
    <x v="0"/>
  </r>
  <r>
    <s v="SO0599"/>
    <d v="2021-09-19T00:00:00"/>
    <s v="PD0012"/>
    <n v="109"/>
    <n v="0.16"/>
    <n v="516306840"/>
    <s v="SO0599-PD0012"/>
    <s v="Road Bike"/>
    <s v="Bicycle"/>
    <s v="Road Bike"/>
    <n v="109"/>
    <s v="Sales Region Bali - Nusa Tenggara Team"/>
    <m/>
    <x v="0"/>
  </r>
  <r>
    <s v="SO0599"/>
    <d v="2021-09-19T00:00:00"/>
    <s v="PD0002"/>
    <n v="113"/>
    <n v="0.22"/>
    <n v="1762800"/>
    <s v="SO0599-PD0002"/>
    <s v="Fishing soft lure"/>
    <s v="Fishing Equipment"/>
    <s v="Fishing soft lure"/>
    <n v="113"/>
    <s v="Sales Region Bali - Nusa Tenggara Team"/>
    <m/>
    <x v="0"/>
  </r>
  <r>
    <s v="SO0599"/>
    <d v="2021-09-19T00:00:00"/>
    <s v="PD0019"/>
    <n v="108"/>
    <n v="0.24"/>
    <n v="209221920"/>
    <s v="SO0599-PD0019"/>
    <s v="Treadmill"/>
    <s v="Gym &amp; Fitness"/>
    <s v="Treadmill"/>
    <n v="108"/>
    <s v="Sales Region Bali - Nusa Tenggara Team"/>
    <m/>
    <x v="0"/>
  </r>
  <r>
    <s v="SO0599"/>
    <d v="2021-09-19T00:00:00"/>
    <s v="PD0018"/>
    <n v="109"/>
    <n v="0.19"/>
    <n v="46970280"/>
    <s v="SO0599-PD0018"/>
    <s v="Dumbell Set"/>
    <s v="Gym &amp; Fitness"/>
    <s v="Dumbell Set"/>
    <n v="109"/>
    <s v="Sales Region Bali - Nusa Tenggara Team"/>
    <m/>
    <x v="0"/>
  </r>
  <r>
    <s v="SO0600"/>
    <d v="2021-09-23T00:00:00"/>
    <s v="PD0008"/>
    <n v="97"/>
    <n v="0.24"/>
    <n v="10984280"/>
    <s v="SO0600-PD0008"/>
    <s v="Sunglasses"/>
    <s v="Outdoors Sport"/>
    <s v="Sunglasses"/>
    <n v="97"/>
    <s v="Sales Java Region Team"/>
    <m/>
    <x v="1"/>
  </r>
  <r>
    <s v="SO0600"/>
    <d v="2021-09-23T00:00:00"/>
    <s v="PD0020"/>
    <n v="91"/>
    <n v="0.25"/>
    <n v="21908250"/>
    <s v="SO0600-PD0020"/>
    <s v="Heavy bag"/>
    <s v="Gym &amp; Fitness"/>
    <s v="Heavy bag"/>
    <n v="91"/>
    <s v="Sales Java Region Team"/>
    <m/>
    <x v="1"/>
  </r>
  <r>
    <s v="SO0601"/>
    <d v="2021-09-23T00:00:00"/>
    <s v="PD0018"/>
    <n v="82"/>
    <n v="0.22"/>
    <n v="34026720"/>
    <s v="SO0601-PD0018"/>
    <s v="Dumbell Set"/>
    <s v="Gym &amp; Fitness"/>
    <s v="Dumbell Set"/>
    <n v="82"/>
    <s v="Sales Sumatera -Kalimantan Region Team"/>
    <m/>
    <x v="0"/>
  </r>
  <r>
    <s v="SO0601"/>
    <d v="2021-09-23T00:00:00"/>
    <s v="PD0016"/>
    <n v="75"/>
    <n v="0.16"/>
    <n v="16821000"/>
    <s v="SO0601-PD0016"/>
    <s v="Pull Up Bar"/>
    <s v="Gym &amp; Fitness"/>
    <s v="Pull Up Bar"/>
    <n v="75"/>
    <s v="Sales Sumatera -Kalimantan Region Team"/>
    <m/>
    <x v="0"/>
  </r>
  <r>
    <s v="SO0602"/>
    <d v="2021-09-26T00:00:00"/>
    <s v="PD0015"/>
    <n v="110"/>
    <n v="0.2"/>
    <n v="11959200"/>
    <s v="SO0602-PD0015"/>
    <s v="Abs Roller"/>
    <s v="Gym &amp; Fitness"/>
    <s v="Abs Roller"/>
    <n v="110"/>
    <s v="Online Sales Team"/>
    <m/>
    <x v="0"/>
  </r>
  <r>
    <s v="SO0603"/>
    <d v="2021-09-26T00:00:00"/>
    <s v="PD0001"/>
    <n v="143"/>
    <n v="0.14000000000000001"/>
    <n v="30622020"/>
    <s v="SO0603-PD0001"/>
    <s v="1 Set Fishing Equipment"/>
    <s v="Fishing Equipment"/>
    <s v="1 Set Fishing Equipment"/>
    <n v="143"/>
    <s v="Sales Region Bali - Nusa Tenggara Team"/>
    <m/>
    <x v="0"/>
  </r>
  <r>
    <s v="SO0603"/>
    <d v="2021-09-26T00:00:00"/>
    <s v="PD0006"/>
    <n v="105"/>
    <n v="0.2"/>
    <n v="17556000"/>
    <s v="SO0603-PD0006"/>
    <s v="1 set Golf Ball"/>
    <s v="Golf"/>
    <s v="1 set Golf Ball"/>
    <n v="105"/>
    <s v="Sales Region Bali - Nusa Tenggara Team"/>
    <m/>
    <x v="0"/>
  </r>
  <r>
    <s v="SO0603"/>
    <d v="2021-09-26T00:00:00"/>
    <s v="PD0003"/>
    <n v="97"/>
    <n v="0.18"/>
    <n v="74051740"/>
    <s v="SO0603-PD0003"/>
    <s v="Stick Billiard"/>
    <s v="Billiard"/>
    <s v="Stick Billiard"/>
    <n v="97"/>
    <s v="Sales Region Bali - Nusa Tenggara Team"/>
    <m/>
    <x v="0"/>
  </r>
  <r>
    <s v="SO0604"/>
    <d v="2021-10-01T00:00:00"/>
    <s v="PD0019"/>
    <n v="102"/>
    <n v="0.14000000000000001"/>
    <n v="223598280"/>
    <s v="SO0604-PD0019"/>
    <s v="Treadmill"/>
    <s v="Gym &amp; Fitness"/>
    <s v="Treadmill"/>
    <n v="102"/>
    <s v="Sales Sumatera -Kalimantan Region Team"/>
    <m/>
    <x v="0"/>
  </r>
  <r>
    <s v="SO0604"/>
    <d v="2021-10-01T00:00:00"/>
    <s v="PD0005"/>
    <n v="108"/>
    <n v="0.2"/>
    <n v="189648000"/>
    <s v="SO0604-PD0005"/>
    <s v="Stick Golf Wedge"/>
    <s v="Golf"/>
    <s v="Stick Golf Wedge"/>
    <n v="108"/>
    <s v="Sales Sumatera -Kalimantan Region Team"/>
    <m/>
    <x v="0"/>
  </r>
  <r>
    <s v="SO0605"/>
    <d v="2021-10-03T00:00:00"/>
    <s v="PD0013"/>
    <n v="91"/>
    <n v="0.09"/>
    <n v="39665990"/>
    <s v="SO0605-PD0013"/>
    <s v="1 Set Basketball"/>
    <s v="Basketball"/>
    <s v="1 Set Basketball"/>
    <n v="91"/>
    <s v="Sales Region Sulawesi - Maluku Team"/>
    <m/>
    <x v="0"/>
  </r>
  <r>
    <s v="SO0605"/>
    <d v="2021-10-03T00:00:00"/>
    <s v="PD0004"/>
    <n v="29"/>
    <n v="0.1"/>
    <n v="5742000"/>
    <s v="SO0605-PD0004"/>
    <s v="Stick Billiard Bag"/>
    <s v="Billiard"/>
    <s v="Stick Billiard Bag"/>
    <n v="29"/>
    <s v="Sales Region Sulawesi - Maluku Team"/>
    <m/>
    <x v="0"/>
  </r>
  <r>
    <s v="SO0605"/>
    <d v="2021-10-03T00:00:00"/>
    <s v="PD0011"/>
    <n v="138"/>
    <n v="0.25"/>
    <n v="244156500"/>
    <s v="SO0605-PD0011"/>
    <s v="Mountain Bike"/>
    <s v="Bicycle"/>
    <s v="Mountain Bike"/>
    <n v="138"/>
    <s v="Sales Region Sulawesi - Maluku Team"/>
    <m/>
    <x v="0"/>
  </r>
  <r>
    <s v="SO0606"/>
    <d v="2021-10-03T00:00:00"/>
    <s v="PD0003"/>
    <n v="147"/>
    <n v="0.06"/>
    <n v="128645580"/>
    <s v="SO0606-PD0003"/>
    <s v="Stick Billiard"/>
    <s v="Billiard"/>
    <s v="Stick Billiard"/>
    <n v="147"/>
    <s v="Online Sales Team"/>
    <m/>
    <x v="0"/>
  </r>
  <r>
    <s v="SO0606"/>
    <d v="2021-10-03T00:00:00"/>
    <s v="PD0020"/>
    <n v="48"/>
    <n v="0.24"/>
    <n v="11710080"/>
    <s v="SO0606-PD0020"/>
    <s v="Heavy bag"/>
    <s v="Gym &amp; Fitness"/>
    <s v="Heavy bag"/>
    <n v="48"/>
    <s v="Online Sales Team"/>
    <m/>
    <x v="0"/>
  </r>
  <r>
    <s v="SO0607"/>
    <d v="2021-10-05T00:00:00"/>
    <s v="PD0010"/>
    <n v="86"/>
    <n v="0.17"/>
    <n v="23198500"/>
    <s v="SO0607-PD0010"/>
    <s v="Hiking Shoes"/>
    <s v="Hiking &amp; Camping"/>
    <s v="Hiking Shoes"/>
    <n v="86"/>
    <s v="Sales Region Sulawesi - Maluku Team"/>
    <m/>
    <x v="0"/>
  </r>
  <r>
    <s v="SO0607"/>
    <d v="2021-10-05T00:00:00"/>
    <s v="PD0002"/>
    <n v="130"/>
    <n v="0.23"/>
    <n v="2002000"/>
    <s v="SO0607-PD0002"/>
    <s v="Fishing soft lure"/>
    <s v="Fishing Equipment"/>
    <s v="Fishing soft lure"/>
    <n v="130"/>
    <s v="Sales Region Sulawesi - Maluku Team"/>
    <m/>
    <x v="0"/>
  </r>
  <r>
    <s v="SO0608"/>
    <d v="2021-10-06T00:00:00"/>
    <s v="PD0012"/>
    <n v="141"/>
    <n v="0.09"/>
    <n v="723540090"/>
    <s v="SO0608-PD0012"/>
    <s v="Road Bike"/>
    <s v="Bicycle"/>
    <s v="Road Bike"/>
    <n v="141"/>
    <s v="Online Sales Team"/>
    <m/>
    <x v="0"/>
  </r>
  <r>
    <s v="SO0609"/>
    <d v="2021-10-06T00:00:00"/>
    <s v="PD0004"/>
    <n v="106"/>
    <n v="0.16"/>
    <n v="19588800"/>
    <s v="SO0609-PD0004"/>
    <s v="Stick Billiard Bag"/>
    <s v="Billiard"/>
    <s v="Stick Billiard Bag"/>
    <n v="106"/>
    <s v="Sales Region Sulawesi - Maluku Team"/>
    <m/>
    <x v="0"/>
  </r>
  <r>
    <s v="SO0609"/>
    <d v="2021-10-06T00:00:00"/>
    <s v="PD0007"/>
    <n v="42"/>
    <n v="0.06"/>
    <n v="126336000"/>
    <s v="SO0609-PD0007"/>
    <s v="Stick Golf Bag"/>
    <s v="Golf"/>
    <s v="Stick Golf Bag"/>
    <n v="42"/>
    <s v="Sales Region Sulawesi - Maluku Team"/>
    <m/>
    <x v="0"/>
  </r>
  <r>
    <s v="SO0609"/>
    <d v="2021-10-06T00:00:00"/>
    <s v="PD0010"/>
    <n v="57"/>
    <n v="0.25"/>
    <n v="13893750"/>
    <s v="SO0609-PD0010"/>
    <s v="Hiking Shoes"/>
    <s v="Hiking &amp; Camping"/>
    <s v="Hiking Shoes"/>
    <n v="57"/>
    <s v="Sales Region Sulawesi - Maluku Team"/>
    <m/>
    <x v="0"/>
  </r>
  <r>
    <s v="SO0609"/>
    <d v="2021-10-06T00:00:00"/>
    <s v="PD0014"/>
    <n v="73"/>
    <n v="0.24"/>
    <n v="14813160"/>
    <s v="SO0609-PD0014"/>
    <s v="1 Set Futsalball"/>
    <s v="Futsal"/>
    <s v="1 Set Futsalball"/>
    <n v="73"/>
    <s v="Sales Region Sulawesi - Maluku Team"/>
    <m/>
    <x v="0"/>
  </r>
  <r>
    <s v="SO0609"/>
    <d v="2021-10-06T00:00:00"/>
    <s v="PD0016"/>
    <n v="125"/>
    <n v="0.1"/>
    <n v="30037500"/>
    <s v="SO0609-PD0016"/>
    <s v="Pull Up Bar"/>
    <s v="Gym &amp; Fitness"/>
    <s v="Pull Up Bar"/>
    <n v="125"/>
    <s v="Sales Region Sulawesi - Maluku Team"/>
    <m/>
    <x v="0"/>
  </r>
  <r>
    <s v="SO0610"/>
    <d v="2021-10-07T00:00:00"/>
    <s v="PD0020"/>
    <n v="137"/>
    <n v="0.09"/>
    <n v="40019070"/>
    <s v="SO0610-PD0020"/>
    <s v="Heavy bag"/>
    <s v="Gym &amp; Fitness"/>
    <s v="Heavy bag"/>
    <n v="137"/>
    <s v="Sales Java Region Team"/>
    <m/>
    <x v="1"/>
  </r>
  <r>
    <s v="SO0610"/>
    <d v="2021-10-07T00:00:00"/>
    <s v="PD0002"/>
    <n v="127"/>
    <n v="0.11"/>
    <n v="2260600"/>
    <s v="SO0610-PD0002"/>
    <s v="Fishing soft lure"/>
    <s v="Fishing Equipment"/>
    <s v="Fishing soft lure"/>
    <n v="127"/>
    <s v="Sales Java Region Team"/>
    <m/>
    <x v="1"/>
  </r>
  <r>
    <s v="SO0610"/>
    <d v="2021-10-07T00:00:00"/>
    <s v="PD0018"/>
    <n v="106"/>
    <n v="0.06"/>
    <n v="53008480"/>
    <s v="SO0610-PD0018"/>
    <s v="Dumbell Set"/>
    <s v="Gym &amp; Fitness"/>
    <s v="Dumbell Set"/>
    <n v="106"/>
    <s v="Sales Java Region Team"/>
    <m/>
    <x v="1"/>
  </r>
  <r>
    <s v="SO0611"/>
    <d v="2021-10-09T00:00:00"/>
    <s v="PD0005"/>
    <n v="118"/>
    <n v="0.2"/>
    <n v="207208000"/>
    <s v="SO0611-PD0005"/>
    <s v="Stick Golf Wedge"/>
    <s v="Golf"/>
    <s v="Stick Golf Wedge"/>
    <n v="118"/>
    <s v="Sales Region Bali - Nusa Tenggara Team"/>
    <m/>
    <x v="0"/>
  </r>
  <r>
    <s v="SO0611"/>
    <d v="2021-10-09T00:00:00"/>
    <s v="PD0007"/>
    <n v="139"/>
    <n v="0.23"/>
    <n v="342496000"/>
    <s v="SO0611-PD0007"/>
    <s v="Stick Golf Bag"/>
    <s v="Golf"/>
    <s v="Stick Golf Bag"/>
    <n v="139"/>
    <s v="Sales Region Bali - Nusa Tenggara Team"/>
    <m/>
    <x v="0"/>
  </r>
  <r>
    <s v="SO0612"/>
    <d v="2021-10-10T00:00:00"/>
    <s v="PD0015"/>
    <n v="111"/>
    <n v="0.06"/>
    <n v="14179806"/>
    <s v="SO0612-PD0015"/>
    <s v="Abs Roller"/>
    <s v="Gym &amp; Fitness"/>
    <s v="Abs Roller"/>
    <n v="111"/>
    <s v="Sales Sumatera -Kalimantan Region Team"/>
    <m/>
    <x v="0"/>
  </r>
  <r>
    <s v="SO0612"/>
    <d v="2021-10-10T00:00:00"/>
    <s v="PD0020"/>
    <n v="97"/>
    <n v="0.12"/>
    <n v="27400560"/>
    <s v="SO0612-PD0020"/>
    <s v="Heavy bag"/>
    <s v="Gym &amp; Fitness"/>
    <s v="Heavy bag"/>
    <n v="97"/>
    <s v="Sales Sumatera -Kalimantan Region Team"/>
    <m/>
    <x v="0"/>
  </r>
  <r>
    <s v="SO0612"/>
    <d v="2021-10-10T00:00:00"/>
    <s v="PD0008"/>
    <n v="85"/>
    <n v="0.08"/>
    <n v="11651800"/>
    <s v="SO0612-PD0008"/>
    <s v="Sunglasses"/>
    <s v="Outdoors Sport"/>
    <s v="Sunglasses"/>
    <n v="85"/>
    <s v="Sales Sumatera -Kalimantan Region Team"/>
    <m/>
    <x v="0"/>
  </r>
  <r>
    <s v="SO0613"/>
    <d v="2021-10-10T00:00:00"/>
    <s v="PD0012"/>
    <n v="79"/>
    <n v="7.0000000000000007E-2"/>
    <n v="414297330"/>
    <s v="SO0613-PD0012"/>
    <s v="Road Bike"/>
    <s v="Bicycle"/>
    <s v="Road Bike"/>
    <n v="79"/>
    <s v="Online Sales Team"/>
    <m/>
    <x v="0"/>
  </r>
  <r>
    <s v="SO0613"/>
    <d v="2021-10-10T00:00:00"/>
    <s v="PD0011"/>
    <n v="98"/>
    <n v="0.11"/>
    <n v="205751980"/>
    <s v="SO0613-PD0011"/>
    <s v="Mountain Bike"/>
    <s v="Bicycle"/>
    <s v="Mountain Bike"/>
    <n v="98"/>
    <s v="Online Sales Team"/>
    <m/>
    <x v="0"/>
  </r>
  <r>
    <s v="SO0614"/>
    <d v="2021-10-11T00:00:00"/>
    <s v="PD0009"/>
    <n v="126"/>
    <n v="0.23"/>
    <n v="12515580"/>
    <s v="SO0614-PD0009"/>
    <s v="Tracking Pole"/>
    <s v="Hiking &amp; Camping"/>
    <s v="Tracking Pole"/>
    <n v="126"/>
    <s v="Sales Java Region Team"/>
    <m/>
    <x v="0"/>
  </r>
  <r>
    <s v="SO0614"/>
    <d v="2021-10-11T00:00:00"/>
    <s v="PD0020"/>
    <n v="36"/>
    <n v="0.18"/>
    <n v="9475920"/>
    <s v="SO0614-PD0020"/>
    <s v="Heavy bag"/>
    <s v="Gym &amp; Fitness"/>
    <s v="Heavy bag"/>
    <n v="36"/>
    <s v="Sales Java Region Team"/>
    <m/>
    <x v="0"/>
  </r>
  <r>
    <s v="SO0614"/>
    <d v="2021-10-11T00:00:00"/>
    <s v="PD0003"/>
    <n v="59"/>
    <n v="0.06"/>
    <n v="51633260"/>
    <s v="SO0614-PD0003"/>
    <s v="Stick Billiard"/>
    <s v="Billiard"/>
    <s v="Stick Billiard"/>
    <n v="59"/>
    <s v="Sales Java Region Team"/>
    <m/>
    <x v="0"/>
  </r>
  <r>
    <s v="SO0614"/>
    <d v="2021-10-11T00:00:00"/>
    <s v="PD0013"/>
    <n v="122"/>
    <n v="0.15"/>
    <n v="49672300"/>
    <s v="SO0614-PD0013"/>
    <s v="1 Set Basketball"/>
    <s v="Basketball"/>
    <s v="1 Set Basketball"/>
    <n v="122"/>
    <s v="Sales Java Region Team"/>
    <m/>
    <x v="0"/>
  </r>
  <r>
    <s v="SO0614"/>
    <d v="2021-10-11T00:00:00"/>
    <s v="PD0004"/>
    <n v="59"/>
    <n v="0.1"/>
    <n v="11682000"/>
    <s v="SO0614-PD0004"/>
    <s v="Stick Billiard Bag"/>
    <s v="Billiard"/>
    <s v="Stick Billiard Bag"/>
    <n v="59"/>
    <s v="Sales Java Region Team"/>
    <m/>
    <x v="0"/>
  </r>
  <r>
    <s v="SO0614"/>
    <d v="2021-10-11T00:00:00"/>
    <s v="PD0015"/>
    <n v="43"/>
    <n v="0.19"/>
    <n v="4733397"/>
    <s v="SO0614-PD0015"/>
    <s v="Abs Roller"/>
    <s v="Gym &amp; Fitness"/>
    <s v="Abs Roller"/>
    <n v="43"/>
    <s v="Sales Java Region Team"/>
    <m/>
    <x v="0"/>
  </r>
  <r>
    <s v="SO0614"/>
    <d v="2021-10-11T00:00:00"/>
    <s v="PD0016"/>
    <n v="67"/>
    <n v="0.21"/>
    <n v="14132310"/>
    <s v="SO0614-PD0016"/>
    <s v="Pull Up Bar"/>
    <s v="Gym &amp; Fitness"/>
    <s v="Pull Up Bar"/>
    <n v="67"/>
    <s v="Sales Java Region Team"/>
    <m/>
    <x v="0"/>
  </r>
  <r>
    <s v="SO0616"/>
    <d v="2021-10-12T00:00:00"/>
    <s v="PD0009"/>
    <n v="130"/>
    <n v="0.15"/>
    <n v="14254500"/>
    <s v="SO0616-PD0009"/>
    <s v="Tracking Pole"/>
    <s v="Hiking &amp; Camping"/>
    <s v="Tracking Pole"/>
    <n v="130"/>
    <s v="Sales Region Bali - Nusa Tenggara Team"/>
    <m/>
    <x v="0"/>
  </r>
  <r>
    <s v="SO0616"/>
    <d v="2021-10-12T00:00:00"/>
    <s v="PD0005"/>
    <n v="67"/>
    <n v="0.1"/>
    <n v="132358500"/>
    <s v="SO0616-PD0005"/>
    <s v="Stick Golf Wedge"/>
    <s v="Golf"/>
    <s v="Stick Golf Wedge"/>
    <n v="67"/>
    <s v="Sales Region Bali - Nusa Tenggara Team"/>
    <m/>
    <x v="0"/>
  </r>
  <r>
    <s v="SO0616"/>
    <d v="2021-10-12T00:00:00"/>
    <s v="PD0006"/>
    <n v="111"/>
    <n v="0.2"/>
    <n v="18559200"/>
    <s v="SO0616-PD0006"/>
    <s v="1 set Golf Ball"/>
    <s v="Golf"/>
    <s v="1 set Golf Ball"/>
    <n v="111"/>
    <s v="Sales Region Bali - Nusa Tenggara Team"/>
    <m/>
    <x v="0"/>
  </r>
  <r>
    <s v="SO0617"/>
    <d v="2021-10-13T00:00:00"/>
    <s v="PD0009"/>
    <n v="147"/>
    <n v="0.19"/>
    <n v="15360030.000000002"/>
    <s v="SO0617-PD0009"/>
    <s v="Tracking Pole"/>
    <s v="Hiking &amp; Camping"/>
    <s v="Tracking Pole"/>
    <n v="147"/>
    <s v="Sales Region Sulawesi - Maluku Team"/>
    <m/>
    <x v="0"/>
  </r>
  <r>
    <s v="SO0617"/>
    <d v="2021-10-13T00:00:00"/>
    <s v="PD0020"/>
    <n v="91"/>
    <n v="0.23"/>
    <n v="22492470"/>
    <s v="SO0617-PD0020"/>
    <s v="Heavy bag"/>
    <s v="Gym &amp; Fitness"/>
    <s v="Heavy bag"/>
    <n v="91"/>
    <s v="Sales Region Sulawesi - Maluku Team"/>
    <m/>
    <x v="0"/>
  </r>
  <r>
    <s v="SO0618"/>
    <d v="2021-10-13T00:00:00"/>
    <s v="PD0002"/>
    <n v="150"/>
    <n v="0.25"/>
    <n v="2250000"/>
    <s v="SO0618-PD0002"/>
    <s v="Fishing soft lure"/>
    <s v="Fishing Equipment"/>
    <s v="Fishing soft lure"/>
    <n v="150"/>
    <s v="Sales Region Bali - Nusa Tenggara Team"/>
    <m/>
    <x v="0"/>
  </r>
  <r>
    <s v="SO0618"/>
    <d v="2021-10-13T00:00:00"/>
    <s v="PD0007"/>
    <n v="143"/>
    <n v="0.06"/>
    <n v="430144000"/>
    <s v="SO0618-PD0007"/>
    <s v="Stick Golf Bag"/>
    <s v="Golf"/>
    <s v="Stick Golf Bag"/>
    <n v="143"/>
    <s v="Sales Region Bali - Nusa Tenggara Team"/>
    <m/>
    <x v="0"/>
  </r>
  <r>
    <s v="SO0619"/>
    <d v="2021-10-13T00:00:00"/>
    <s v="PD0016"/>
    <n v="94"/>
    <n v="0.14000000000000001"/>
    <n v="21584280"/>
    <s v="SO0619-PD0016"/>
    <s v="Pull Up Bar"/>
    <s v="Gym &amp; Fitness"/>
    <s v="Pull Up Bar"/>
    <n v="94"/>
    <s v="Sales Region Bali - Nusa Tenggara Team"/>
    <m/>
    <x v="0"/>
  </r>
  <r>
    <s v="SO0622"/>
    <d v="2021-10-14T00:00:00"/>
    <s v="PD0017"/>
    <n v="103"/>
    <n v="0.24"/>
    <n v="207442000"/>
    <s v="SO0622-PD0017"/>
    <s v="Bench Press"/>
    <s v="Gym &amp; Fitness"/>
    <s v="Bench Press"/>
    <n v="103"/>
    <s v="Sales Sumatera -Kalimantan Region Team"/>
    <m/>
    <x v="0"/>
  </r>
  <r>
    <s v="SO0623"/>
    <d v="2021-10-15T00:00:00"/>
    <s v="PD0019"/>
    <n v="135"/>
    <n v="0.05"/>
    <n v="326909250"/>
    <s v="SO0623-PD0019"/>
    <s v="Treadmill"/>
    <s v="Gym &amp; Fitness"/>
    <s v="Treadmill"/>
    <n v="135"/>
    <s v="Sales Region Sulawesi - Maluku Team"/>
    <m/>
    <x v="0"/>
  </r>
  <r>
    <s v="SO0623"/>
    <d v="2021-10-15T00:00:00"/>
    <s v="PD0004"/>
    <n v="42"/>
    <n v="0.2"/>
    <n v="7392000"/>
    <s v="SO0623-PD0004"/>
    <s v="Stick Billiard Bag"/>
    <s v="Billiard"/>
    <s v="Stick Billiard Bag"/>
    <n v="42"/>
    <s v="Sales Region Sulawesi - Maluku Team"/>
    <m/>
    <x v="0"/>
  </r>
  <r>
    <s v="SO0624"/>
    <d v="2021-10-17T00:00:00"/>
    <s v="PD0006"/>
    <n v="75"/>
    <n v="0.09"/>
    <n v="14264250"/>
    <s v="SO0624-PD0006"/>
    <s v="1 set Golf Ball"/>
    <s v="Golf"/>
    <s v="1 set Golf Ball"/>
    <n v="75"/>
    <s v="Sales Sumatera -Kalimantan Region Team"/>
    <m/>
    <x v="0"/>
  </r>
  <r>
    <s v="SO0624"/>
    <d v="2021-10-17T00:00:00"/>
    <s v="PD0020"/>
    <n v="100"/>
    <n v="0.17"/>
    <n v="26643000"/>
    <s v="SO0624-PD0020"/>
    <s v="Heavy bag"/>
    <s v="Gym &amp; Fitness"/>
    <s v="Heavy bag"/>
    <n v="100"/>
    <s v="Sales Sumatera -Kalimantan Region Team"/>
    <m/>
    <x v="0"/>
  </r>
  <r>
    <s v="SO0624"/>
    <d v="2021-10-17T00:00:00"/>
    <s v="PD0012"/>
    <n v="49"/>
    <n v="0.18"/>
    <n v="226575020.00000003"/>
    <s v="SO0624-PD0012"/>
    <s v="Road Bike"/>
    <s v="Bicycle"/>
    <s v="Road Bike"/>
    <n v="49"/>
    <s v="Sales Sumatera -Kalimantan Region Team"/>
    <m/>
    <x v="0"/>
  </r>
  <r>
    <s v="SO0625"/>
    <d v="2021-10-20T00:00:00"/>
    <s v="PD0017"/>
    <n v="48"/>
    <n v="0.16"/>
    <n v="106848000"/>
    <s v="SO0625-PD0017"/>
    <s v="Bench Press"/>
    <s v="Gym &amp; Fitness"/>
    <s v="Bench Press"/>
    <n v="48"/>
    <s v="Sales Sumatera -Kalimantan Region Team"/>
    <m/>
    <x v="0"/>
  </r>
  <r>
    <s v="SO0625"/>
    <d v="2021-10-20T00:00:00"/>
    <s v="PD0009"/>
    <n v="84"/>
    <n v="0.25"/>
    <n v="8127000"/>
    <s v="SO0625-PD0009"/>
    <s v="Tracking Pole"/>
    <s v="Hiking &amp; Camping"/>
    <s v="Tracking Pole"/>
    <n v="84"/>
    <s v="Sales Sumatera -Kalimantan Region Team"/>
    <m/>
    <x v="0"/>
  </r>
  <r>
    <s v="SO0625"/>
    <d v="2021-10-20T00:00:00"/>
    <s v="PD0006"/>
    <n v="75"/>
    <n v="7.0000000000000007E-2"/>
    <n v="14577749.999999998"/>
    <s v="SO0625-PD0006"/>
    <s v="1 set Golf Ball"/>
    <s v="Golf"/>
    <s v="1 set Golf Ball"/>
    <n v="75"/>
    <s v="Sales Sumatera -Kalimantan Region Team"/>
    <m/>
    <x v="0"/>
  </r>
  <r>
    <s v="SO0625"/>
    <d v="2021-10-20T00:00:00"/>
    <s v="PD0010"/>
    <n v="142"/>
    <n v="0.12"/>
    <n v="40612000"/>
    <s v="SO0625-PD0010"/>
    <s v="Hiking Shoes"/>
    <s v="Hiking &amp; Camping"/>
    <s v="Hiking Shoes"/>
    <n v="142"/>
    <s v="Sales Sumatera -Kalimantan Region Team"/>
    <m/>
    <x v="0"/>
  </r>
  <r>
    <s v="SO0626"/>
    <d v="2021-10-22T00:00:00"/>
    <s v="PD0008"/>
    <n v="147"/>
    <n v="0.22"/>
    <n v="17084340"/>
    <s v="SO0626-PD0008"/>
    <s v="Sunglasses"/>
    <s v="Outdoors Sport"/>
    <s v="Sunglasses"/>
    <n v="147"/>
    <s v="Sales Region Sulawesi - Maluku Team"/>
    <m/>
    <x v="0"/>
  </r>
  <r>
    <s v="SO0626"/>
    <d v="2021-10-22T00:00:00"/>
    <s v="PD0007"/>
    <n v="122"/>
    <n v="0.06"/>
    <n v="366976000"/>
    <s v="SO0626-PD0007"/>
    <s v="Stick Golf Bag"/>
    <s v="Golf"/>
    <s v="Stick Golf Bag"/>
    <n v="122"/>
    <s v="Sales Region Sulawesi - Maluku Team"/>
    <m/>
    <x v="0"/>
  </r>
  <r>
    <s v="SO0626"/>
    <d v="2021-10-22T00:00:00"/>
    <s v="PD0003"/>
    <n v="123"/>
    <n v="0.12"/>
    <n v="100771440"/>
    <s v="SO0626-PD0003"/>
    <s v="Stick Billiard"/>
    <s v="Billiard"/>
    <s v="Stick Billiard"/>
    <n v="123"/>
    <s v="Sales Region Sulawesi - Maluku Team"/>
    <m/>
    <x v="0"/>
  </r>
  <r>
    <s v="SO0626"/>
    <d v="2021-10-22T00:00:00"/>
    <s v="PD0004"/>
    <n v="135"/>
    <n v="0.14000000000000001"/>
    <n v="25542000"/>
    <s v="SO0626-PD0004"/>
    <s v="Stick Billiard Bag"/>
    <s v="Billiard"/>
    <s v="Stick Billiard Bag"/>
    <n v="135"/>
    <s v="Sales Region Sulawesi - Maluku Team"/>
    <m/>
    <x v="0"/>
  </r>
  <r>
    <s v="SO0627"/>
    <d v="2021-10-24T00:00:00"/>
    <s v="PD0016"/>
    <n v="138"/>
    <n v="0.12"/>
    <n v="32424480"/>
    <s v="SO0627-PD0016"/>
    <s v="Pull Up Bar"/>
    <s v="Gym &amp; Fitness"/>
    <s v="Pull Up Bar"/>
    <n v="138"/>
    <s v="Sales Java Region Team"/>
    <m/>
    <x v="0"/>
  </r>
  <r>
    <s v="SO0627"/>
    <d v="2021-10-24T00:00:00"/>
    <s v="PD0017"/>
    <n v="84"/>
    <n v="0.24"/>
    <n v="169176000"/>
    <s v="SO0627-PD0017"/>
    <s v="Bench Press"/>
    <s v="Gym &amp; Fitness"/>
    <s v="Bench Press"/>
    <n v="84"/>
    <s v="Sales Java Region Team"/>
    <m/>
    <x v="0"/>
  </r>
  <r>
    <s v="SO0627"/>
    <d v="2021-10-24T00:00:00"/>
    <s v="PD0003"/>
    <n v="98"/>
    <n v="0.05"/>
    <n v="86676100"/>
    <s v="SO0627-PD0003"/>
    <s v="Stick Billiard"/>
    <s v="Billiard"/>
    <s v="Stick Billiard"/>
    <n v="98"/>
    <s v="Sales Java Region Team"/>
    <m/>
    <x v="0"/>
  </r>
  <r>
    <s v="SO0627"/>
    <d v="2021-10-24T00:00:00"/>
    <s v="PD0013"/>
    <n v="52"/>
    <n v="0.2"/>
    <n v="19926400"/>
    <s v="SO0627-PD0013"/>
    <s v="1 Set Basketball"/>
    <s v="Basketball"/>
    <s v="1 Set Basketball"/>
    <n v="52"/>
    <s v="Sales Java Region Team"/>
    <m/>
    <x v="0"/>
  </r>
  <r>
    <s v="SO0628"/>
    <d v="2021-10-25T00:00:00"/>
    <s v="PD0014"/>
    <n v="114"/>
    <n v="0.05"/>
    <n v="28916100"/>
    <s v="SO0628-PD0014"/>
    <s v="1 Set Futsalball"/>
    <s v="Futsal"/>
    <s v="1 Set Futsalball"/>
    <n v="114"/>
    <s v="Sales Sumatera -Kalimantan Region Team"/>
    <m/>
    <x v="0"/>
  </r>
  <r>
    <s v="SO0628"/>
    <d v="2021-10-25T00:00:00"/>
    <s v="PD0007"/>
    <n v="35"/>
    <n v="0.09"/>
    <n v="101920000"/>
    <s v="SO0628-PD0007"/>
    <s v="Stick Golf Bag"/>
    <s v="Golf"/>
    <s v="Stick Golf Bag"/>
    <n v="35"/>
    <s v="Sales Sumatera -Kalimantan Region Team"/>
    <m/>
    <x v="0"/>
  </r>
  <r>
    <s v="SO0628"/>
    <d v="2021-10-25T00:00:00"/>
    <s v="PD0019"/>
    <n v="118"/>
    <n v="0.16"/>
    <n v="252656880"/>
    <s v="SO0628-PD0019"/>
    <s v="Treadmill"/>
    <s v="Gym &amp; Fitness"/>
    <s v="Treadmill"/>
    <n v="118"/>
    <s v="Sales Sumatera -Kalimantan Region Team"/>
    <m/>
    <x v="0"/>
  </r>
  <r>
    <s v="SO0629"/>
    <d v="2021-10-29T00:00:00"/>
    <s v="PD0015"/>
    <n v="148"/>
    <n v="0.17"/>
    <n v="16693956"/>
    <s v="SO0629-PD0015"/>
    <s v="Abs Roller"/>
    <s v="Gym &amp; Fitness"/>
    <s v="Abs Roller"/>
    <n v="148"/>
    <s v="Online Sales Team"/>
    <m/>
    <x v="0"/>
  </r>
  <r>
    <s v="SO0629"/>
    <d v="2021-10-29T00:00:00"/>
    <s v="PD0019"/>
    <n v="104"/>
    <n v="0.21"/>
    <n v="209425840"/>
    <s v="SO0629-PD0019"/>
    <s v="Treadmill"/>
    <s v="Gym &amp; Fitness"/>
    <s v="Treadmill"/>
    <n v="104"/>
    <s v="Online Sales Team"/>
    <m/>
    <x v="0"/>
  </r>
  <r>
    <s v="SO0629"/>
    <d v="2021-10-29T00:00:00"/>
    <s v="PD0006"/>
    <n v="59"/>
    <n v="0.08"/>
    <n v="11344520"/>
    <s v="SO0629-PD0006"/>
    <s v="1 set Golf Ball"/>
    <s v="Golf"/>
    <s v="1 set Golf Ball"/>
    <n v="59"/>
    <s v="Online Sales Team"/>
    <m/>
    <x v="0"/>
  </r>
  <r>
    <s v="SO0630"/>
    <d v="2021-10-31T00:00:00"/>
    <s v="PD0007"/>
    <n v="27"/>
    <n v="0.18"/>
    <n v="70848000"/>
    <s v="SO0630-PD0007"/>
    <s v="Stick Golf Bag"/>
    <s v="Golf"/>
    <s v="Stick Golf Bag"/>
    <n v="27"/>
    <s v="Sales Region Sulawesi - Maluku Team"/>
    <m/>
    <x v="0"/>
  </r>
  <r>
    <s v="SO0630"/>
    <d v="2021-10-31T00:00:00"/>
    <s v="PD0018"/>
    <n v="150"/>
    <n v="0.06"/>
    <n v="75012000"/>
    <s v="SO0630-PD0018"/>
    <s v="Dumbell Set"/>
    <s v="Gym &amp; Fitness"/>
    <s v="Dumbell Set"/>
    <n v="150"/>
    <s v="Sales Region Sulawesi - Maluku Team"/>
    <m/>
    <x v="0"/>
  </r>
  <r>
    <s v="SO0630"/>
    <d v="2021-10-31T00:00:00"/>
    <s v="PD0001"/>
    <n v="36"/>
    <n v="0.12"/>
    <n v="7888320"/>
    <s v="SO0630-PD0001"/>
    <s v="1 Set Fishing Equipment"/>
    <s v="Fishing Equipment"/>
    <s v="1 Set Fishing Equipment"/>
    <n v="36"/>
    <s v="Sales Region Sulawesi - Maluku Team"/>
    <m/>
    <x v="0"/>
  </r>
  <r>
    <s v="SO0631"/>
    <d v="2021-11-01T00:00:00"/>
    <s v="PD0006"/>
    <n v="99"/>
    <n v="0.23"/>
    <n v="15932070"/>
    <s v="SO0631-PD0006"/>
    <s v="1 set Golf Ball"/>
    <s v="Golf"/>
    <s v="1 set Golf Ball"/>
    <n v="99"/>
    <s v="Sales Region Bali - Nusa Tenggara Team"/>
    <m/>
    <x v="0"/>
  </r>
  <r>
    <s v="SO0631"/>
    <d v="2021-11-01T00:00:00"/>
    <s v="PD0019"/>
    <n v="61"/>
    <n v="0.19"/>
    <n v="125946090.00000001"/>
    <s v="SO0631-PD0019"/>
    <s v="Treadmill"/>
    <s v="Gym &amp; Fitness"/>
    <s v="Treadmill"/>
    <n v="61"/>
    <s v="Sales Region Bali - Nusa Tenggara Team"/>
    <m/>
    <x v="0"/>
  </r>
  <r>
    <s v="SO0631"/>
    <d v="2021-11-01T00:00:00"/>
    <s v="PD0003"/>
    <n v="56"/>
    <n v="0.17"/>
    <n v="43272880"/>
    <s v="SO0631-PD0003"/>
    <s v="Stick Billiard"/>
    <s v="Billiard"/>
    <s v="Stick Billiard"/>
    <n v="56"/>
    <s v="Sales Region Bali - Nusa Tenggara Team"/>
    <m/>
    <x v="0"/>
  </r>
  <r>
    <s v="SO0632"/>
    <d v="2021-11-03T00:00:00"/>
    <s v="PD0014"/>
    <n v="68"/>
    <n v="0.14000000000000001"/>
    <n v="15614160"/>
    <s v="SO0632-PD0014"/>
    <s v="1 Set Futsalball"/>
    <s v="Futsal"/>
    <s v="1 Set Futsalball"/>
    <n v="68"/>
    <s v="Sales Java Region Team"/>
    <m/>
    <x v="1"/>
  </r>
  <r>
    <s v="SO0632"/>
    <d v="2021-11-03T00:00:00"/>
    <s v="PD0019"/>
    <n v="66"/>
    <n v="0.08"/>
    <n v="154775280"/>
    <s v="SO0632-PD0019"/>
    <s v="Treadmill"/>
    <s v="Gym &amp; Fitness"/>
    <s v="Treadmill"/>
    <n v="66"/>
    <s v="Sales Java Region Team"/>
    <m/>
    <x v="1"/>
  </r>
  <r>
    <s v="SO0633"/>
    <d v="2021-11-04T00:00:00"/>
    <s v="PD0007"/>
    <n v="147"/>
    <n v="0.09"/>
    <n v="428064000"/>
    <s v="SO0633-PD0007"/>
    <s v="Stick Golf Bag"/>
    <s v="Golf"/>
    <s v="Stick Golf Bag"/>
    <n v="147"/>
    <s v="Sales Sumatera -Kalimantan Region Team"/>
    <m/>
    <x v="0"/>
  </r>
  <r>
    <s v="SO0633"/>
    <d v="2021-11-04T00:00:00"/>
    <s v="PD0012"/>
    <n v="77"/>
    <n v="0.06"/>
    <n v="408150820"/>
    <s v="SO0633-PD0012"/>
    <s v="Road Bike"/>
    <s v="Bicycle"/>
    <s v="Road Bike"/>
    <n v="77"/>
    <s v="Sales Sumatera -Kalimantan Region Team"/>
    <m/>
    <x v="0"/>
  </r>
  <r>
    <s v="SO0633"/>
    <d v="2021-11-04T00:00:00"/>
    <s v="PD0008"/>
    <n v="84"/>
    <n v="0.11"/>
    <n v="11139240"/>
    <s v="SO0633-PD0008"/>
    <s v="Sunglasses"/>
    <s v="Outdoors Sport"/>
    <s v="Sunglasses"/>
    <n v="84"/>
    <s v="Sales Sumatera -Kalimantan Region Team"/>
    <m/>
    <x v="0"/>
  </r>
  <r>
    <s v="SO0634"/>
    <d v="2021-11-04T00:00:00"/>
    <s v="PD0015"/>
    <n v="90"/>
    <n v="0.15"/>
    <n v="10396350"/>
    <s v="SO0634-PD0015"/>
    <s v="Abs Roller"/>
    <s v="Gym &amp; Fitness"/>
    <s v="Abs Roller"/>
    <n v="90"/>
    <s v="Sales Region Sulawesi - Maluku Team"/>
    <m/>
    <x v="0"/>
  </r>
  <r>
    <s v="SO0634"/>
    <d v="2021-11-04T00:00:00"/>
    <s v="PD0014"/>
    <n v="74"/>
    <n v="0.15"/>
    <n v="16794300"/>
    <s v="SO0634-PD0014"/>
    <s v="1 Set Futsalball"/>
    <s v="Futsal"/>
    <s v="1 Set Futsalball"/>
    <n v="74"/>
    <s v="Sales Region Sulawesi - Maluku Team"/>
    <m/>
    <x v="0"/>
  </r>
  <r>
    <s v="SO0635"/>
    <d v="2021-11-07T00:00:00"/>
    <s v="PD0005"/>
    <n v="52"/>
    <n v="0.15"/>
    <n v="97019000"/>
    <s v="SO0635-PD0005"/>
    <s v="Stick Golf Wedge"/>
    <s v="Golf"/>
    <s v="Stick Golf Wedge"/>
    <n v="52"/>
    <s v="Sales Region Bali - Nusa Tenggara Team"/>
    <m/>
    <x v="1"/>
  </r>
  <r>
    <s v="SO0635"/>
    <d v="2021-11-07T00:00:00"/>
    <s v="PD0018"/>
    <n v="97"/>
    <n v="0.11"/>
    <n v="45927560"/>
    <s v="SO0635-PD0018"/>
    <s v="Dumbell Set"/>
    <s v="Gym &amp; Fitness"/>
    <s v="Dumbell Set"/>
    <n v="97"/>
    <s v="Sales Region Bali - Nusa Tenggara Team"/>
    <m/>
    <x v="1"/>
  </r>
  <r>
    <s v="SO0635"/>
    <d v="2021-11-07T00:00:00"/>
    <s v="PD0007"/>
    <n v="70"/>
    <n v="0.23"/>
    <n v="172480000"/>
    <s v="SO0635-PD0007"/>
    <s v="Stick Golf Bag"/>
    <s v="Golf"/>
    <s v="Stick Golf Bag"/>
    <n v="70"/>
    <s v="Sales Region Bali - Nusa Tenggara Team"/>
    <m/>
    <x v="1"/>
  </r>
  <r>
    <s v="SO0635"/>
    <d v="2021-11-07T00:00:00"/>
    <s v="PD0002"/>
    <n v="128"/>
    <n v="0.12"/>
    <n v="2252800"/>
    <s v="SO0635-PD0002"/>
    <s v="Fishing soft lure"/>
    <s v="Fishing Equipment"/>
    <s v="Fishing soft lure"/>
    <n v="128"/>
    <s v="Sales Region Bali - Nusa Tenggara Team"/>
    <m/>
    <x v="1"/>
  </r>
  <r>
    <s v="SO0635"/>
    <d v="2021-11-07T00:00:00"/>
    <s v="PD0001"/>
    <n v="85"/>
    <n v="0.06"/>
    <n v="19895100"/>
    <s v="SO0635-PD0001"/>
    <s v="1 Set Fishing Equipment"/>
    <s v="Fishing Equipment"/>
    <s v="1 Set Fishing Equipment"/>
    <n v="85"/>
    <s v="Sales Region Bali - Nusa Tenggara Team"/>
    <m/>
    <x v="1"/>
  </r>
  <r>
    <s v="SO0635"/>
    <d v="2021-11-07T00:00:00"/>
    <s v="PD0009"/>
    <n v="37"/>
    <n v="0.21"/>
    <n v="3770670"/>
    <s v="SO0635-PD0009"/>
    <s v="Tracking Pole"/>
    <s v="Hiking &amp; Camping"/>
    <s v="Tracking Pole"/>
    <n v="37"/>
    <s v="Sales Region Bali - Nusa Tenggara Team"/>
    <m/>
    <x v="1"/>
  </r>
  <r>
    <s v="SO0636"/>
    <d v="2021-11-08T00:00:00"/>
    <s v="PD0011"/>
    <n v="144"/>
    <n v="0.24"/>
    <n v="258168960"/>
    <s v="SO0636-PD0011"/>
    <s v="Mountain Bike"/>
    <s v="Bicycle"/>
    <s v="Mountain Bike"/>
    <n v="144"/>
    <s v="Sales Region Sulawesi - Maluku Team"/>
    <m/>
    <x v="0"/>
  </r>
  <r>
    <s v="SO0636"/>
    <d v="2021-11-08T00:00:00"/>
    <s v="PD0018"/>
    <n v="95"/>
    <n v="0.19"/>
    <n v="40937400"/>
    <s v="SO0636-PD0018"/>
    <s v="Dumbell Set"/>
    <s v="Gym &amp; Fitness"/>
    <s v="Dumbell Set"/>
    <n v="95"/>
    <s v="Sales Region Sulawesi - Maluku Team"/>
    <m/>
    <x v="0"/>
  </r>
  <r>
    <s v="SO0637"/>
    <d v="2021-11-10T00:00:00"/>
    <s v="PD0017"/>
    <n v="35"/>
    <n v="0.14000000000000001"/>
    <n v="79765000"/>
    <s v="SO0637-PD0017"/>
    <s v="Bench Press"/>
    <s v="Gym &amp; Fitness"/>
    <s v="Bench Press"/>
    <n v="35"/>
    <s v="Online Sales Team"/>
    <m/>
    <x v="0"/>
  </r>
  <r>
    <s v="SO0637"/>
    <d v="2021-11-10T00:00:00"/>
    <s v="PD0006"/>
    <n v="73"/>
    <n v="0.05"/>
    <n v="14494150"/>
    <s v="SO0637-PD0006"/>
    <s v="1 set Golf Ball"/>
    <s v="Golf"/>
    <s v="1 set Golf Ball"/>
    <n v="73"/>
    <s v="Online Sales Team"/>
    <m/>
    <x v="0"/>
  </r>
  <r>
    <s v="SO0637"/>
    <d v="2021-11-10T00:00:00"/>
    <s v="PD0001"/>
    <n v="34"/>
    <n v="0.22"/>
    <n v="6603480"/>
    <s v="SO0637-PD0001"/>
    <s v="1 Set Fishing Equipment"/>
    <s v="Fishing Equipment"/>
    <s v="1 Set Fishing Equipment"/>
    <n v="34"/>
    <s v="Online Sales Team"/>
    <m/>
    <x v="0"/>
  </r>
  <r>
    <s v="SO0638"/>
    <d v="2021-11-10T00:00:00"/>
    <s v="PD0008"/>
    <n v="132"/>
    <n v="0.08"/>
    <n v="18094560"/>
    <s v="SO0638-PD0008"/>
    <s v="Sunglasses"/>
    <s v="Outdoors Sport"/>
    <s v="Sunglasses"/>
    <n v="132"/>
    <s v="Sales Region Bali - Nusa Tenggara Team"/>
    <m/>
    <x v="0"/>
  </r>
  <r>
    <s v="SO0638"/>
    <d v="2021-11-10T00:00:00"/>
    <s v="PD0015"/>
    <n v="128"/>
    <n v="0.24"/>
    <n v="13220352"/>
    <s v="SO0638-PD0015"/>
    <s v="Abs Roller"/>
    <s v="Gym &amp; Fitness"/>
    <s v="Abs Roller"/>
    <n v="128"/>
    <s v="Sales Region Bali - Nusa Tenggara Team"/>
    <m/>
    <x v="0"/>
  </r>
  <r>
    <s v="SO0638"/>
    <d v="2021-11-10T00:00:00"/>
    <s v="PD0014"/>
    <n v="132"/>
    <n v="0.14000000000000001"/>
    <n v="30309840"/>
    <s v="SO0638-PD0014"/>
    <s v="1 Set Futsalball"/>
    <s v="Futsal"/>
    <s v="1 Set Futsalball"/>
    <n v="132"/>
    <s v="Sales Region Bali - Nusa Tenggara Team"/>
    <m/>
    <x v="0"/>
  </r>
  <r>
    <s v="SO0639"/>
    <d v="2021-11-11T00:00:00"/>
    <s v="PD0005"/>
    <n v="68"/>
    <n v="0.14000000000000001"/>
    <n v="128363600"/>
    <s v="SO0639-PD0005"/>
    <s v="Stick Golf Wedge"/>
    <s v="Golf"/>
    <s v="Stick Golf Wedge"/>
    <n v="68"/>
    <s v="Sales Sumatera -Kalimantan Region Team"/>
    <m/>
    <x v="0"/>
  </r>
  <r>
    <s v="SO0639"/>
    <d v="2021-11-11T00:00:00"/>
    <s v="PD0002"/>
    <n v="138"/>
    <n v="0.06"/>
    <n v="2594400"/>
    <s v="SO0639-PD0002"/>
    <s v="Fishing soft lure"/>
    <s v="Fishing Equipment"/>
    <s v="Fishing soft lure"/>
    <n v="138"/>
    <s v="Sales Sumatera -Kalimantan Region Team"/>
    <m/>
    <x v="0"/>
  </r>
  <r>
    <s v="SO0639"/>
    <d v="2021-11-11T00:00:00"/>
    <s v="PD0006"/>
    <n v="34"/>
    <n v="0.2"/>
    <n v="5684800"/>
    <s v="SO0639-PD0006"/>
    <s v="1 set Golf Ball"/>
    <s v="Golf"/>
    <s v="1 set Golf Ball"/>
    <n v="34"/>
    <s v="Sales Sumatera -Kalimantan Region Team"/>
    <m/>
    <x v="0"/>
  </r>
  <r>
    <s v="SO0639"/>
    <d v="2021-11-11T00:00:00"/>
    <s v="PD0010"/>
    <n v="92"/>
    <n v="0.21"/>
    <n v="23621000"/>
    <s v="SO0639-PD0010"/>
    <s v="Hiking Shoes"/>
    <s v="Hiking &amp; Camping"/>
    <s v="Hiking Shoes"/>
    <n v="92"/>
    <s v="Sales Sumatera -Kalimantan Region Team"/>
    <m/>
    <x v="0"/>
  </r>
  <r>
    <s v="SO0640"/>
    <d v="2021-11-12T00:00:00"/>
    <s v="PD0003"/>
    <n v="124"/>
    <n v="0.23"/>
    <n v="88891880"/>
    <s v="SO0640-PD0003"/>
    <s v="Stick Billiard"/>
    <s v="Billiard"/>
    <s v="Stick Billiard"/>
    <n v="124"/>
    <s v="Sales Region Sulawesi - Maluku Team"/>
    <m/>
    <x v="0"/>
  </r>
  <r>
    <s v="SO0640"/>
    <d v="2021-11-12T00:00:00"/>
    <s v="PD0012"/>
    <n v="61"/>
    <n v="0.16"/>
    <n v="288942360"/>
    <s v="SO0640-PD0012"/>
    <s v="Road Bike"/>
    <s v="Bicycle"/>
    <s v="Road Bike"/>
    <n v="61"/>
    <s v="Sales Region Sulawesi - Maluku Team"/>
    <m/>
    <x v="0"/>
  </r>
  <r>
    <s v="SO0641"/>
    <d v="2021-11-13T00:00:00"/>
    <s v="PD0004"/>
    <n v="47"/>
    <n v="0.06"/>
    <n v="9719600"/>
    <s v="SO0641-PD0004"/>
    <s v="Stick Billiard Bag"/>
    <s v="Billiard"/>
    <s v="Stick Billiard Bag"/>
    <n v="47"/>
    <s v="Sales Java Region Team"/>
    <m/>
    <x v="0"/>
  </r>
  <r>
    <s v="SO0641"/>
    <d v="2021-11-13T00:00:00"/>
    <s v="PD0009"/>
    <n v="113"/>
    <n v="0.14000000000000001"/>
    <n v="12536220"/>
    <s v="SO0641-PD0009"/>
    <s v="Tracking Pole"/>
    <s v="Hiking &amp; Camping"/>
    <s v="Tracking Pole"/>
    <n v="113"/>
    <s v="Sales Java Region Team"/>
    <m/>
    <x v="0"/>
  </r>
  <r>
    <s v="SO0641"/>
    <d v="2021-11-13T00:00:00"/>
    <s v="PD0001"/>
    <n v="27"/>
    <n v="0.14000000000000001"/>
    <n v="5781780"/>
    <s v="SO0641-PD0001"/>
    <s v="1 Set Fishing Equipment"/>
    <s v="Fishing Equipment"/>
    <s v="1 Set Fishing Equipment"/>
    <n v="27"/>
    <s v="Sales Java Region Team"/>
    <m/>
    <x v="0"/>
  </r>
  <r>
    <s v="SO0642"/>
    <d v="2021-11-13T00:00:00"/>
    <s v="PD0015"/>
    <n v="41"/>
    <n v="0.05"/>
    <n v="5293305"/>
    <s v="SO0642-PD0015"/>
    <s v="Abs Roller"/>
    <s v="Gym &amp; Fitness"/>
    <s v="Abs Roller"/>
    <n v="41"/>
    <s v="Online Sales Team"/>
    <m/>
    <x v="0"/>
  </r>
  <r>
    <s v="SO0642"/>
    <d v="2021-11-13T00:00:00"/>
    <s v="PD0002"/>
    <n v="48"/>
    <n v="0.19"/>
    <n v="777600"/>
    <s v="SO0642-PD0002"/>
    <s v="Fishing soft lure"/>
    <s v="Fishing Equipment"/>
    <s v="Fishing soft lure"/>
    <n v="48"/>
    <s v="Online Sales Team"/>
    <m/>
    <x v="0"/>
  </r>
  <r>
    <s v="SO0643"/>
    <d v="2021-11-14T00:00:00"/>
    <s v="PD0006"/>
    <n v="94"/>
    <n v="0.12"/>
    <n v="17288480"/>
    <s v="SO0643-PD0006"/>
    <s v="1 set Golf Ball"/>
    <s v="Golf"/>
    <s v="1 set Golf Ball"/>
    <n v="94"/>
    <s v="Sales Sumatera -Kalimantan Region Team"/>
    <m/>
    <x v="0"/>
  </r>
  <r>
    <s v="SO0643"/>
    <d v="2021-11-14T00:00:00"/>
    <s v="PD0001"/>
    <n v="26"/>
    <n v="0.18"/>
    <n v="5308680"/>
    <s v="SO0643-PD0001"/>
    <s v="1 Set Fishing Equipment"/>
    <s v="Fishing Equipment"/>
    <s v="1 Set Fishing Equipment"/>
    <n v="26"/>
    <s v="Sales Sumatera -Kalimantan Region Team"/>
    <m/>
    <x v="0"/>
  </r>
  <r>
    <s v="SO0643"/>
    <d v="2021-11-14T00:00:00"/>
    <s v="PD0016"/>
    <n v="73"/>
    <n v="0.12"/>
    <n v="17152080"/>
    <s v="SO0643-PD0016"/>
    <s v="Pull Up Bar"/>
    <s v="Gym &amp; Fitness"/>
    <s v="Pull Up Bar"/>
    <n v="73"/>
    <s v="Sales Sumatera -Kalimantan Region Team"/>
    <m/>
    <x v="0"/>
  </r>
  <r>
    <s v="SO0643"/>
    <d v="2021-11-14T00:00:00"/>
    <s v="PD0007"/>
    <n v="131"/>
    <n v="0.17"/>
    <n v="347936000"/>
    <s v="SO0643-PD0007"/>
    <s v="Stick Golf Bag"/>
    <s v="Golf"/>
    <s v="Stick Golf Bag"/>
    <n v="131"/>
    <s v="Sales Sumatera -Kalimantan Region Team"/>
    <m/>
    <x v="0"/>
  </r>
  <r>
    <s v="SO0643"/>
    <d v="2021-11-14T00:00:00"/>
    <s v="PD0003"/>
    <n v="105"/>
    <n v="0.09"/>
    <n v="88957050"/>
    <s v="SO0643-PD0003"/>
    <s v="Stick Billiard"/>
    <s v="Billiard"/>
    <s v="Stick Billiard"/>
    <n v="105"/>
    <s v="Sales Sumatera -Kalimantan Region Team"/>
    <m/>
    <x v="0"/>
  </r>
  <r>
    <s v="SO0643"/>
    <d v="2021-11-14T00:00:00"/>
    <s v="PD0004"/>
    <n v="140"/>
    <n v="0.23"/>
    <n v="23716000"/>
    <s v="SO0643-PD0004"/>
    <s v="Stick Billiard Bag"/>
    <s v="Billiard"/>
    <s v="Stick Billiard Bag"/>
    <n v="140"/>
    <s v="Sales Sumatera -Kalimantan Region Team"/>
    <m/>
    <x v="0"/>
  </r>
  <r>
    <s v="SO0643"/>
    <d v="2021-11-14T00:00:00"/>
    <s v="PD0002"/>
    <n v="32"/>
    <n v="0.21"/>
    <n v="505600"/>
    <s v="SO0643-PD0002"/>
    <s v="Fishing soft lure"/>
    <s v="Fishing Equipment"/>
    <s v="Fishing soft lure"/>
    <n v="32"/>
    <s v="Sales Sumatera -Kalimantan Region Team"/>
    <m/>
    <x v="0"/>
  </r>
  <r>
    <s v="SO0644"/>
    <d v="2021-11-16T00:00:00"/>
    <s v="PD0008"/>
    <n v="102"/>
    <n v="0.16"/>
    <n v="12766320"/>
    <s v="SO0644-PD0008"/>
    <s v="Sunglasses"/>
    <s v="Outdoors Sport"/>
    <s v="Sunglasses"/>
    <n v="102"/>
    <s v="Online Sales Team"/>
    <m/>
    <x v="0"/>
  </r>
  <r>
    <s v="SO0644"/>
    <d v="2021-11-16T00:00:00"/>
    <s v="PD0004"/>
    <n v="74"/>
    <n v="0.23"/>
    <n v="12535600"/>
    <s v="SO0644-PD0004"/>
    <s v="Stick Billiard Bag"/>
    <s v="Billiard"/>
    <s v="Stick Billiard Bag"/>
    <n v="74"/>
    <s v="Online Sales Team"/>
    <m/>
    <x v="0"/>
  </r>
  <r>
    <s v="SO0645"/>
    <d v="2021-11-17T00:00:00"/>
    <s v="PD0019"/>
    <n v="69"/>
    <n v="0.09"/>
    <n v="160051710"/>
    <s v="SO0645-PD0019"/>
    <s v="Treadmill"/>
    <s v="Gym &amp; Fitness"/>
    <s v="Treadmill"/>
    <n v="69"/>
    <s v="Sales Sumatera -Kalimantan Region Team"/>
    <m/>
    <x v="0"/>
  </r>
  <r>
    <s v="SO0646"/>
    <d v="2021-11-17T00:00:00"/>
    <s v="PD0008"/>
    <n v="38"/>
    <n v="0.09"/>
    <n v="5152420"/>
    <s v="SO0646-PD0008"/>
    <s v="Sunglasses"/>
    <s v="Outdoors Sport"/>
    <s v="Sunglasses"/>
    <n v="38"/>
    <s v="Sales Java Region Team"/>
    <m/>
    <x v="0"/>
  </r>
  <r>
    <s v="SO0646"/>
    <d v="2021-11-17T00:00:00"/>
    <s v="PD0017"/>
    <n v="51"/>
    <n v="0.19"/>
    <n v="109471500"/>
    <s v="SO0646-PD0017"/>
    <s v="Bench Press"/>
    <s v="Gym &amp; Fitness"/>
    <s v="Bench Press"/>
    <n v="51"/>
    <s v="Sales Java Region Team"/>
    <m/>
    <x v="0"/>
  </r>
  <r>
    <s v="SO0646"/>
    <d v="2021-11-17T00:00:00"/>
    <s v="PD0018"/>
    <n v="104"/>
    <n v="0.09"/>
    <n v="50348480"/>
    <s v="SO0646-PD0018"/>
    <s v="Dumbell Set"/>
    <s v="Gym &amp; Fitness"/>
    <s v="Dumbell Set"/>
    <n v="104"/>
    <s v="Sales Java Region Team"/>
    <m/>
    <x v="0"/>
  </r>
  <r>
    <s v="SO0647"/>
    <d v="2021-11-17T00:00:00"/>
    <s v="PD0006"/>
    <n v="27"/>
    <n v="7.0000000000000007E-2"/>
    <n v="5247990"/>
    <s v="SO0647-PD0006"/>
    <s v="1 set Golf Ball"/>
    <s v="Golf"/>
    <s v="1 set Golf Ball"/>
    <n v="27"/>
    <s v="Online Sales Team"/>
    <m/>
    <x v="0"/>
  </r>
  <r>
    <s v="SO0647"/>
    <d v="2021-11-17T00:00:00"/>
    <s v="PD0014"/>
    <n v="41"/>
    <n v="0.25"/>
    <n v="8210250"/>
    <s v="SO0647-PD0014"/>
    <s v="1 Set Futsalball"/>
    <s v="Futsal"/>
    <s v="1 Set Futsalball"/>
    <n v="41"/>
    <s v="Online Sales Team"/>
    <m/>
    <x v="0"/>
  </r>
  <r>
    <s v="SO0648"/>
    <d v="2021-11-18T00:00:00"/>
    <s v="PD0003"/>
    <n v="41"/>
    <n v="0.09"/>
    <n v="34735610"/>
    <s v="SO0648-PD0003"/>
    <s v="Stick Billiard"/>
    <s v="Billiard"/>
    <s v="Stick Billiard"/>
    <n v="41"/>
    <s v="Online Sales Team"/>
    <m/>
    <x v="0"/>
  </r>
  <r>
    <s v="SO0648"/>
    <d v="2021-11-18T00:00:00"/>
    <s v="PD0001"/>
    <n v="58"/>
    <n v="0.19"/>
    <n v="11698020"/>
    <s v="SO0648-PD0001"/>
    <s v="1 Set Fishing Equipment"/>
    <s v="Fishing Equipment"/>
    <s v="1 Set Fishing Equipment"/>
    <n v="58"/>
    <s v="Online Sales Team"/>
    <m/>
    <x v="0"/>
  </r>
  <r>
    <s v="SO0648"/>
    <d v="2021-11-18T00:00:00"/>
    <s v="PD0018"/>
    <n v="150"/>
    <n v="0.09"/>
    <n v="72618000"/>
    <s v="SO0648-PD0018"/>
    <s v="Dumbell Set"/>
    <s v="Gym &amp; Fitness"/>
    <s v="Dumbell Set"/>
    <n v="150"/>
    <s v="Online Sales Team"/>
    <m/>
    <x v="0"/>
  </r>
  <r>
    <s v="SO0648"/>
    <d v="2021-11-18T00:00:00"/>
    <s v="PD0014"/>
    <n v="66"/>
    <n v="0.16"/>
    <n v="14802480"/>
    <s v="SO0648-PD0014"/>
    <s v="1 Set Futsalball"/>
    <s v="Futsal"/>
    <s v="1 Set Futsalball"/>
    <n v="66"/>
    <s v="Online Sales Team"/>
    <m/>
    <x v="0"/>
  </r>
  <r>
    <s v="SO0649"/>
    <d v="2021-11-19T00:00:00"/>
    <s v="PD0008"/>
    <n v="108"/>
    <n v="0.05"/>
    <n v="15287400"/>
    <s v="SO0649-PD0008"/>
    <s v="Sunglasses"/>
    <s v="Outdoors Sport"/>
    <s v="Sunglasses"/>
    <n v="108"/>
    <s v="Online Sales Team"/>
    <m/>
    <x v="0"/>
  </r>
  <r>
    <s v="SO0649"/>
    <d v="2021-11-19T00:00:00"/>
    <s v="PD0003"/>
    <n v="117"/>
    <n v="7.0000000000000007E-2"/>
    <n v="101302110"/>
    <s v="SO0649-PD0003"/>
    <s v="Stick Billiard"/>
    <s v="Billiard"/>
    <s v="Stick Billiard"/>
    <n v="117"/>
    <s v="Online Sales Team"/>
    <m/>
    <x v="0"/>
  </r>
  <r>
    <s v="SO0649"/>
    <d v="2021-11-19T00:00:00"/>
    <s v="PD0005"/>
    <n v="82"/>
    <n v="0.12"/>
    <n v="158391200"/>
    <s v="SO0649-PD0005"/>
    <s v="Stick Golf Wedge"/>
    <s v="Golf"/>
    <s v="Stick Golf Wedge"/>
    <n v="82"/>
    <s v="Online Sales Team"/>
    <m/>
    <x v="0"/>
  </r>
  <r>
    <s v="SO0649"/>
    <d v="2021-11-19T00:00:00"/>
    <s v="PD0016"/>
    <n v="104"/>
    <n v="0.18"/>
    <n v="22769760"/>
    <s v="SO0649-PD0016"/>
    <s v="Pull Up Bar"/>
    <s v="Gym &amp; Fitness"/>
    <s v="Pull Up Bar"/>
    <n v="104"/>
    <s v="Online Sales Team"/>
    <m/>
    <x v="0"/>
  </r>
  <r>
    <s v="SO0650"/>
    <d v="2021-11-21T00:00:00"/>
    <s v="PD0014"/>
    <n v="146"/>
    <n v="0.22"/>
    <n v="30405960"/>
    <s v="SO0650-PD0014"/>
    <s v="1 Set Futsalball"/>
    <s v="Futsal"/>
    <s v="1 Set Futsalball"/>
    <n v="146"/>
    <s v="Sales Region Sulawesi - Maluku Team"/>
    <m/>
    <x v="0"/>
  </r>
  <r>
    <s v="SO0650"/>
    <d v="2021-11-21T00:00:00"/>
    <s v="PD0011"/>
    <n v="55"/>
    <n v="0.19"/>
    <n v="105093450"/>
    <s v="SO0650-PD0011"/>
    <s v="Mountain Bike"/>
    <s v="Bicycle"/>
    <s v="Mountain Bike"/>
    <n v="55"/>
    <s v="Sales Region Sulawesi - Maluku Team"/>
    <m/>
    <x v="0"/>
  </r>
  <r>
    <s v="SO0650"/>
    <d v="2021-11-21T00:00:00"/>
    <s v="PD0008"/>
    <n v="124"/>
    <n v="0.22"/>
    <n v="14411280"/>
    <s v="SO0650-PD0008"/>
    <s v="Sunglasses"/>
    <s v="Outdoors Sport"/>
    <s v="Sunglasses"/>
    <n v="124"/>
    <s v="Sales Region Sulawesi - Maluku Team"/>
    <m/>
    <x v="0"/>
  </r>
  <r>
    <s v="SO0650"/>
    <d v="2021-11-21T00:00:00"/>
    <s v="PD0017"/>
    <n v="66"/>
    <n v="0.11"/>
    <n v="155661000"/>
    <s v="SO0650-PD0017"/>
    <s v="Bench Press"/>
    <s v="Gym &amp; Fitness"/>
    <s v="Bench Press"/>
    <n v="66"/>
    <s v="Sales Region Sulawesi - Maluku Team"/>
    <m/>
    <x v="0"/>
  </r>
  <r>
    <s v="SO0651"/>
    <d v="2021-11-23T00:00:00"/>
    <s v="PD0003"/>
    <n v="45"/>
    <n v="0.13"/>
    <n v="36448650"/>
    <s v="SO0651-PD0003"/>
    <s v="Stick Billiard"/>
    <s v="Billiard"/>
    <s v="Stick Billiard"/>
    <n v="45"/>
    <s v="Online Sales Team"/>
    <m/>
    <x v="0"/>
  </r>
  <r>
    <s v="SO0651"/>
    <d v="2021-11-23T00:00:00"/>
    <s v="PD0018"/>
    <n v="107"/>
    <n v="0.11"/>
    <n v="50662360"/>
    <s v="SO0651-PD0018"/>
    <s v="Dumbell Set"/>
    <s v="Gym &amp; Fitness"/>
    <s v="Dumbell Set"/>
    <n v="107"/>
    <s v="Online Sales Team"/>
    <m/>
    <x v="0"/>
  </r>
  <r>
    <s v="SO0652"/>
    <d v="2021-11-25T00:00:00"/>
    <s v="PD0010"/>
    <n v="106"/>
    <n v="0.18"/>
    <n v="28249000.000000004"/>
    <s v="SO0652-PD0010"/>
    <s v="Hiking Shoes"/>
    <s v="Hiking &amp; Camping"/>
    <s v="Hiking Shoes"/>
    <n v="106"/>
    <s v="Sales Region Sulawesi - Maluku Team"/>
    <m/>
    <x v="0"/>
  </r>
  <r>
    <s v="SO0652"/>
    <d v="2021-11-25T00:00:00"/>
    <s v="PD0003"/>
    <n v="124"/>
    <n v="0.25"/>
    <n v="86583000"/>
    <s v="SO0652-PD0003"/>
    <s v="Stick Billiard"/>
    <s v="Billiard"/>
    <s v="Stick Billiard"/>
    <n v="124"/>
    <s v="Sales Region Sulawesi - Maluku Team"/>
    <m/>
    <x v="0"/>
  </r>
  <r>
    <s v="SO0653"/>
    <d v="2021-11-27T00:00:00"/>
    <s v="PD0016"/>
    <n v="76"/>
    <n v="0.13"/>
    <n v="17654040"/>
    <s v="SO0653-PD0016"/>
    <s v="Pull Up Bar"/>
    <s v="Gym &amp; Fitness"/>
    <s v="Pull Up Bar"/>
    <n v="76"/>
    <s v="Sales Region Sulawesi - Maluku Team"/>
    <m/>
    <x v="0"/>
  </r>
  <r>
    <s v="SO0653"/>
    <d v="2021-11-27T00:00:00"/>
    <s v="PD0019"/>
    <n v="78"/>
    <n v="0.11"/>
    <n v="176951580"/>
    <s v="SO0653-PD0019"/>
    <s v="Treadmill"/>
    <s v="Gym &amp; Fitness"/>
    <s v="Treadmill"/>
    <n v="78"/>
    <s v="Sales Region Sulawesi - Maluku Team"/>
    <m/>
    <x v="0"/>
  </r>
  <r>
    <s v="SO0653"/>
    <d v="2021-11-27T00:00:00"/>
    <s v="PD0017"/>
    <n v="125"/>
    <n v="0.19"/>
    <n v="268312500.00000003"/>
    <s v="SO0653-PD0017"/>
    <s v="Bench Press"/>
    <s v="Gym &amp; Fitness"/>
    <s v="Bench Press"/>
    <n v="125"/>
    <s v="Sales Region Sulawesi - Maluku Team"/>
    <m/>
    <x v="0"/>
  </r>
  <r>
    <s v="SO0654"/>
    <d v="2021-11-27T00:00:00"/>
    <s v="PD0010"/>
    <n v="110"/>
    <n v="0.11"/>
    <n v="31817500"/>
    <s v="SO0654-PD0010"/>
    <s v="Hiking Shoes"/>
    <s v="Hiking &amp; Camping"/>
    <s v="Hiking Shoes"/>
    <n v="110"/>
    <s v="Sales Region Sulawesi - Maluku Team"/>
    <m/>
    <x v="0"/>
  </r>
  <r>
    <s v="SO0654"/>
    <d v="2021-11-27T00:00:00"/>
    <s v="PD0012"/>
    <n v="85"/>
    <n v="0.11"/>
    <n v="426590350"/>
    <s v="SO0654-PD0012"/>
    <s v="Road Bike"/>
    <s v="Bicycle"/>
    <s v="Road Bike"/>
    <n v="85"/>
    <s v="Sales Region Sulawesi - Maluku Team"/>
    <m/>
    <x v="0"/>
  </r>
  <r>
    <s v="SO0655"/>
    <d v="2021-11-29T00:00:00"/>
    <s v="PD0009"/>
    <n v="95"/>
    <n v="0.13"/>
    <n v="10661850"/>
    <s v="SO0655-PD0009"/>
    <s v="Tracking Pole"/>
    <s v="Hiking &amp; Camping"/>
    <s v="Tracking Pole"/>
    <n v="95"/>
    <s v="Sales Sumatera -Kalimantan Region Team"/>
    <m/>
    <x v="1"/>
  </r>
  <r>
    <s v="SO0655"/>
    <d v="2021-11-29T00:00:00"/>
    <s v="PD0003"/>
    <n v="78"/>
    <n v="0.23"/>
    <n v="55915860"/>
    <s v="SO0655-PD0003"/>
    <s v="Stick Billiard"/>
    <s v="Billiard"/>
    <s v="Stick Billiard"/>
    <n v="78"/>
    <s v="Sales Sumatera -Kalimantan Region Team"/>
    <m/>
    <x v="1"/>
  </r>
  <r>
    <s v="SO0655"/>
    <d v="2021-11-29T00:00:00"/>
    <s v="PD0012"/>
    <n v="145"/>
    <n v="0.25"/>
    <n v="613241250"/>
    <s v="SO0655-PD0012"/>
    <s v="Road Bike"/>
    <s v="Bicycle"/>
    <s v="Road Bike"/>
    <n v="145"/>
    <s v="Sales Sumatera -Kalimantan Region Team"/>
    <m/>
    <x v="1"/>
  </r>
  <r>
    <s v="SO0655"/>
    <d v="2021-11-29T00:00:00"/>
    <s v="PD0020"/>
    <n v="26"/>
    <n v="0.16"/>
    <n v="7010640"/>
    <s v="SO0655-PD0020"/>
    <s v="Heavy bag"/>
    <s v="Gym &amp; Fitness"/>
    <s v="Heavy bag"/>
    <n v="26"/>
    <s v="Sales Sumatera -Kalimantan Region Team"/>
    <m/>
    <x v="1"/>
  </r>
  <r>
    <s v="SO0656"/>
    <d v="2021-11-29T00:00:00"/>
    <s v="PD0004"/>
    <n v="47"/>
    <n v="0.1"/>
    <n v="9306000"/>
    <s v="SO0656-PD0004"/>
    <s v="Stick Billiard Bag"/>
    <s v="Billiard"/>
    <s v="Stick Billiard Bag"/>
    <n v="47"/>
    <s v="Sales Sumatera -Kalimantan Region Team"/>
    <m/>
    <x v="1"/>
  </r>
  <r>
    <s v="SO0657"/>
    <d v="2021-11-30T00:00:00"/>
    <s v="PD0019"/>
    <n v="30"/>
    <n v="0.15"/>
    <n v="64999500"/>
    <s v="SO0657-PD0019"/>
    <s v="Treadmill"/>
    <s v="Gym &amp; Fitness"/>
    <s v="Treadmill"/>
    <n v="30"/>
    <s v="Sales Java Region Team"/>
    <m/>
    <x v="0"/>
  </r>
  <r>
    <s v="SO0657"/>
    <d v="2021-11-30T00:00:00"/>
    <s v="PD0006"/>
    <n v="49"/>
    <n v="0.15"/>
    <n v="8704850"/>
    <s v="SO0657-PD0006"/>
    <s v="1 set Golf Ball"/>
    <s v="Golf"/>
    <s v="1 set Golf Ball"/>
    <n v="49"/>
    <s v="Sales Java Region Team"/>
    <m/>
    <x v="0"/>
  </r>
  <r>
    <s v="SO0657"/>
    <d v="2021-11-30T00:00:00"/>
    <s v="PD0012"/>
    <n v="84"/>
    <n v="0.17"/>
    <n v="393151080"/>
    <s v="SO0657-PD0012"/>
    <s v="Road Bike"/>
    <s v="Bicycle"/>
    <s v="Road Bike"/>
    <n v="84"/>
    <s v="Sales Java Region Team"/>
    <m/>
    <x v="0"/>
  </r>
  <r>
    <s v="SO0658"/>
    <d v="2021-11-30T00:00:00"/>
    <s v="PD0003"/>
    <n v="130"/>
    <n v="0.17"/>
    <n v="100454900"/>
    <s v="SO0658-PD0003"/>
    <s v="Stick Billiard"/>
    <s v="Billiard"/>
    <s v="Stick Billiard"/>
    <n v="130"/>
    <s v="Sales Region Sulawesi - Maluku Team"/>
    <m/>
    <x v="0"/>
  </r>
  <r>
    <s v="SO0658"/>
    <d v="2021-11-30T00:00:00"/>
    <s v="PD0016"/>
    <n v="150"/>
    <n v="0.23"/>
    <n v="30838500"/>
    <s v="SO0658-PD0016"/>
    <s v="Pull Up Bar"/>
    <s v="Gym &amp; Fitness"/>
    <s v="Pull Up Bar"/>
    <n v="150"/>
    <s v="Sales Region Sulawesi - Maluku Team"/>
    <m/>
    <x v="0"/>
  </r>
  <r>
    <s v="SO0659"/>
    <d v="2021-12-01T00:00:00"/>
    <s v="PD0001"/>
    <n v="41"/>
    <n v="0.18"/>
    <n v="8371380.0000000009"/>
    <s v="SO0659-PD0001"/>
    <s v="1 Set Fishing Equipment"/>
    <s v="Fishing Equipment"/>
    <s v="1 Set Fishing Equipment"/>
    <n v="41"/>
    <s v="Online Sales Team"/>
    <m/>
    <x v="0"/>
  </r>
  <r>
    <s v="SO0660"/>
    <d v="2021-12-02T00:00:00"/>
    <s v="PD0017"/>
    <n v="81"/>
    <n v="0.24"/>
    <n v="163134000"/>
    <s v="SO0660-PD0017"/>
    <s v="Bench Press"/>
    <s v="Gym &amp; Fitness"/>
    <s v="Bench Press"/>
    <n v="81"/>
    <s v="Sales Region Sulawesi - Maluku Team"/>
    <m/>
    <x v="0"/>
  </r>
  <r>
    <s v="SO0660"/>
    <d v="2021-12-02T00:00:00"/>
    <s v="PD0009"/>
    <n v="49"/>
    <n v="0.14000000000000001"/>
    <n v="5436060"/>
    <s v="SO0660-PD0009"/>
    <s v="Tracking Pole"/>
    <s v="Hiking &amp; Camping"/>
    <s v="Tracking Pole"/>
    <n v="49"/>
    <s v="Sales Region Sulawesi - Maluku Team"/>
    <m/>
    <x v="0"/>
  </r>
  <r>
    <s v="SO0660"/>
    <d v="2021-12-02T00:00:00"/>
    <s v="PD0020"/>
    <n v="103"/>
    <n v="0.06"/>
    <n v="31079220"/>
    <s v="SO0660-PD0020"/>
    <s v="Heavy bag"/>
    <s v="Gym &amp; Fitness"/>
    <s v="Heavy bag"/>
    <n v="103"/>
    <s v="Sales Region Sulawesi - Maluku Team"/>
    <m/>
    <x v="0"/>
  </r>
  <r>
    <s v="SO0660"/>
    <d v="2021-12-02T00:00:00"/>
    <s v="PD0015"/>
    <n v="30"/>
    <n v="0.21"/>
    <n v="3220830"/>
    <s v="SO0660-PD0015"/>
    <s v="Abs Roller"/>
    <s v="Gym &amp; Fitness"/>
    <s v="Abs Roller"/>
    <n v="30"/>
    <s v="Sales Region Sulawesi - Maluku Team"/>
    <m/>
    <x v="0"/>
  </r>
  <r>
    <s v="SO0661"/>
    <d v="2021-12-02T00:00:00"/>
    <s v="PD0005"/>
    <n v="78"/>
    <n v="0.24"/>
    <n v="130119600"/>
    <s v="SO0661-PD0005"/>
    <s v="Stick Golf Wedge"/>
    <s v="Golf"/>
    <s v="Stick Golf Wedge"/>
    <n v="78"/>
    <s v="Sales Sumatera -Kalimantan Region Team"/>
    <m/>
    <x v="1"/>
  </r>
  <r>
    <s v="SO0662"/>
    <d v="2021-12-03T00:00:00"/>
    <s v="PD0011"/>
    <n v="27"/>
    <n v="7.0000000000000007E-2"/>
    <n v="59234489.999999993"/>
    <s v="SO0662-PD0011"/>
    <s v="Mountain Bike"/>
    <s v="Bicycle"/>
    <s v="Mountain Bike"/>
    <n v="27"/>
    <s v="Sales Region Sulawesi - Maluku Team"/>
    <m/>
    <x v="0"/>
  </r>
  <r>
    <s v="SO0663"/>
    <d v="2021-12-03T00:00:00"/>
    <s v="PD0007"/>
    <n v="71"/>
    <n v="7.0000000000000007E-2"/>
    <n v="211296000"/>
    <s v="SO0663-PD0007"/>
    <s v="Stick Golf Bag"/>
    <s v="Golf"/>
    <s v="Stick Golf Bag"/>
    <n v="71"/>
    <s v="Sales Region Sulawesi - Maluku Team"/>
    <m/>
    <x v="0"/>
  </r>
  <r>
    <s v="SO0663"/>
    <d v="2021-12-03T00:00:00"/>
    <s v="PD0011"/>
    <n v="42"/>
    <n v="7.0000000000000007E-2"/>
    <n v="92142540"/>
    <s v="SO0663-PD0011"/>
    <s v="Mountain Bike"/>
    <s v="Bicycle"/>
    <s v="Mountain Bike"/>
    <n v="42"/>
    <s v="Sales Region Sulawesi - Maluku Team"/>
    <m/>
    <x v="0"/>
  </r>
  <r>
    <s v="SO0664"/>
    <d v="2021-12-03T00:00:00"/>
    <s v="PD0005"/>
    <n v="30"/>
    <n v="0.15"/>
    <n v="55972500"/>
    <s v="SO0664-PD0005"/>
    <s v="Stick Golf Wedge"/>
    <s v="Golf"/>
    <s v="Stick Golf Wedge"/>
    <n v="30"/>
    <s v="Online Sales Team"/>
    <m/>
    <x v="0"/>
  </r>
  <r>
    <s v="SO0664"/>
    <d v="2021-12-03T00:00:00"/>
    <s v="PD0009"/>
    <n v="26"/>
    <n v="0.1"/>
    <n v="3018600"/>
    <s v="SO0664-PD0009"/>
    <s v="Tracking Pole"/>
    <s v="Hiking &amp; Camping"/>
    <s v="Tracking Pole"/>
    <n v="26"/>
    <s v="Online Sales Team"/>
    <m/>
    <x v="0"/>
  </r>
  <r>
    <s v="SO0664"/>
    <d v="2021-12-03T00:00:00"/>
    <s v="PD0006"/>
    <n v="145"/>
    <n v="7.0000000000000007E-2"/>
    <n v="28183649.999999996"/>
    <s v="SO0664-PD0006"/>
    <s v="1 set Golf Ball"/>
    <s v="Golf"/>
    <s v="1 set Golf Ball"/>
    <n v="145"/>
    <s v="Online Sales Team"/>
    <m/>
    <x v="0"/>
  </r>
  <r>
    <s v="SO0664"/>
    <d v="2021-12-03T00:00:00"/>
    <s v="PD0004"/>
    <n v="66"/>
    <n v="0.19"/>
    <n v="11761200"/>
    <s v="SO0664-PD0004"/>
    <s v="Stick Billiard Bag"/>
    <s v="Billiard"/>
    <s v="Stick Billiard Bag"/>
    <n v="66"/>
    <s v="Online Sales Team"/>
    <m/>
    <x v="0"/>
  </r>
  <r>
    <s v="SO0664"/>
    <d v="2021-12-03T00:00:00"/>
    <s v="PD0002"/>
    <n v="64"/>
    <n v="7.0000000000000007E-2"/>
    <n v="1190400"/>
    <s v="SO0664-PD0002"/>
    <s v="Fishing soft lure"/>
    <s v="Fishing Equipment"/>
    <s v="Fishing soft lure"/>
    <n v="64"/>
    <s v="Online Sales Team"/>
    <m/>
    <x v="0"/>
  </r>
  <r>
    <s v="SO0665"/>
    <d v="2021-12-07T00:00:00"/>
    <s v="PD0004"/>
    <n v="62"/>
    <n v="0.11"/>
    <n v="12139600"/>
    <s v="SO0665-PD0004"/>
    <s v="Stick Billiard Bag"/>
    <s v="Billiard"/>
    <s v="Stick Billiard Bag"/>
    <n v="62"/>
    <s v="Sales Sumatera -Kalimantan Region Team"/>
    <m/>
    <x v="0"/>
  </r>
  <r>
    <s v="SO0665"/>
    <d v="2021-12-07T00:00:00"/>
    <s v="PD0001"/>
    <n v="38"/>
    <n v="0.1"/>
    <n v="8515800"/>
    <s v="SO0665-PD0001"/>
    <s v="1 Set Fishing Equipment"/>
    <s v="Fishing Equipment"/>
    <s v="1 Set Fishing Equipment"/>
    <n v="38"/>
    <s v="Sales Sumatera -Kalimantan Region Team"/>
    <m/>
    <x v="0"/>
  </r>
  <r>
    <s v="SO0665"/>
    <d v="2021-12-07T00:00:00"/>
    <s v="PD0005"/>
    <n v="52"/>
    <n v="0.2"/>
    <n v="91312000"/>
    <s v="SO0665-PD0005"/>
    <s v="Stick Golf Wedge"/>
    <s v="Golf"/>
    <s v="Stick Golf Wedge"/>
    <n v="52"/>
    <s v="Sales Sumatera -Kalimantan Region Team"/>
    <m/>
    <x v="0"/>
  </r>
  <r>
    <s v="SO0665"/>
    <d v="2021-12-07T00:00:00"/>
    <s v="PD0019"/>
    <n v="146"/>
    <n v="0.12"/>
    <n v="327495520"/>
    <s v="SO0665-PD0019"/>
    <s v="Treadmill"/>
    <s v="Gym &amp; Fitness"/>
    <s v="Treadmill"/>
    <n v="146"/>
    <s v="Sales Sumatera -Kalimantan Region Team"/>
    <m/>
    <x v="0"/>
  </r>
  <r>
    <s v="SO0666"/>
    <d v="2021-12-10T00:00:00"/>
    <s v="PD0011"/>
    <n v="131"/>
    <n v="0.11"/>
    <n v="275035810"/>
    <s v="SO0666-PD0011"/>
    <s v="Mountain Bike"/>
    <s v="Bicycle"/>
    <s v="Mountain Bike"/>
    <n v="131"/>
    <s v="Sales Region Bali - Nusa Tenggara Team"/>
    <m/>
    <x v="0"/>
  </r>
  <r>
    <s v="SO0666"/>
    <d v="2021-12-10T00:00:00"/>
    <s v="PD0018"/>
    <n v="32"/>
    <n v="0.19"/>
    <n v="13789440"/>
    <s v="SO0666-PD0018"/>
    <s v="Dumbell Set"/>
    <s v="Gym &amp; Fitness"/>
    <s v="Dumbell Set"/>
    <n v="32"/>
    <s v="Sales Region Bali - Nusa Tenggara Team"/>
    <m/>
    <x v="0"/>
  </r>
  <r>
    <s v="SO0667"/>
    <d v="2021-12-11T00:00:00"/>
    <s v="PD0018"/>
    <n v="46"/>
    <n v="0.19"/>
    <n v="19822320"/>
    <s v="SO0667-PD0018"/>
    <s v="Dumbell Set"/>
    <s v="Gym &amp; Fitness"/>
    <s v="Dumbell Set"/>
    <n v="46"/>
    <s v="Sales Region Sulawesi - Maluku Team"/>
    <m/>
    <x v="0"/>
  </r>
  <r>
    <s v="SO0667"/>
    <d v="2021-12-11T00:00:00"/>
    <s v="PD0010"/>
    <n v="39"/>
    <n v="0.15"/>
    <n v="10773750"/>
    <s v="SO0667-PD0010"/>
    <s v="Hiking Shoes"/>
    <s v="Hiking &amp; Camping"/>
    <s v="Hiking Shoes"/>
    <n v="39"/>
    <s v="Sales Region Sulawesi - Maluku Team"/>
    <m/>
    <x v="0"/>
  </r>
  <r>
    <s v="SO0668"/>
    <d v="2021-12-11T00:00:00"/>
    <s v="PD0005"/>
    <n v="79"/>
    <n v="7.0000000000000007E-2"/>
    <n v="161266650"/>
    <s v="SO0668-PD0005"/>
    <s v="Stick Golf Wedge"/>
    <s v="Golf"/>
    <s v="Stick Golf Wedge"/>
    <n v="79"/>
    <s v="Sales Region Sulawesi - Maluku Team"/>
    <m/>
    <x v="0"/>
  </r>
  <r>
    <s v="SO0668"/>
    <d v="2021-12-11T00:00:00"/>
    <s v="PD0002"/>
    <n v="83"/>
    <n v="0.17"/>
    <n v="1377800"/>
    <s v="SO0668-PD0002"/>
    <s v="Fishing soft lure"/>
    <s v="Fishing Equipment"/>
    <s v="Fishing soft lure"/>
    <n v="83"/>
    <s v="Sales Region Sulawesi - Maluku Team"/>
    <m/>
    <x v="0"/>
  </r>
  <r>
    <s v="SO0669"/>
    <d v="2021-12-11T00:00:00"/>
    <s v="PD0012"/>
    <n v="88"/>
    <n v="0.1"/>
    <n v="446608800"/>
    <s v="SO0669-PD0012"/>
    <s v="Road Bike"/>
    <s v="Bicycle"/>
    <s v="Road Bike"/>
    <n v="88"/>
    <s v="Sales Region Sulawesi - Maluku Team"/>
    <m/>
    <x v="0"/>
  </r>
  <r>
    <s v="SO0670"/>
    <d v="2021-12-13T00:00:00"/>
    <s v="PD0016"/>
    <n v="97"/>
    <n v="0.15"/>
    <n v="22014150"/>
    <s v="SO0670-PD0016"/>
    <s v="Pull Up Bar"/>
    <s v="Gym &amp; Fitness"/>
    <s v="Pull Up Bar"/>
    <n v="97"/>
    <s v="Online Sales Team"/>
    <m/>
    <x v="0"/>
  </r>
  <r>
    <s v="SO0670"/>
    <d v="2021-12-13T00:00:00"/>
    <s v="PD0002"/>
    <n v="139"/>
    <n v="0.16"/>
    <n v="2335200"/>
    <s v="SO0670-PD0002"/>
    <s v="Fishing soft lure"/>
    <s v="Fishing Equipment"/>
    <s v="Fishing soft lure"/>
    <n v="139"/>
    <s v="Online Sales Team"/>
    <m/>
    <x v="0"/>
  </r>
  <r>
    <s v="SO0671"/>
    <d v="2021-12-14T00:00:00"/>
    <s v="PD0019"/>
    <n v="149"/>
    <n v="0.16"/>
    <n v="319032840"/>
    <s v="SO0671-PD0019"/>
    <s v="Treadmill"/>
    <s v="Gym &amp; Fitness"/>
    <s v="Treadmill"/>
    <n v="149"/>
    <s v="Sales Sumatera -Kalimantan Region Team"/>
    <m/>
    <x v="1"/>
  </r>
  <r>
    <s v="SO0671"/>
    <d v="2021-12-14T00:00:00"/>
    <s v="PD0010"/>
    <n v="62"/>
    <n v="0.13"/>
    <n v="17530500"/>
    <s v="SO0671-PD0010"/>
    <s v="Hiking Shoes"/>
    <s v="Hiking &amp; Camping"/>
    <s v="Hiking Shoes"/>
    <n v="62"/>
    <s v="Sales Sumatera -Kalimantan Region Team"/>
    <m/>
    <x v="1"/>
  </r>
  <r>
    <s v="SO0671"/>
    <d v="2021-12-14T00:00:00"/>
    <s v="PD0001"/>
    <n v="106"/>
    <n v="0.14000000000000001"/>
    <n v="22698840"/>
    <s v="SO0671-PD0001"/>
    <s v="1 Set Fishing Equipment"/>
    <s v="Fishing Equipment"/>
    <s v="1 Set Fishing Equipment"/>
    <n v="106"/>
    <s v="Sales Sumatera -Kalimantan Region Team"/>
    <m/>
    <x v="1"/>
  </r>
  <r>
    <s v="SO0671"/>
    <d v="2021-12-14T00:00:00"/>
    <s v="PD0014"/>
    <n v="42"/>
    <n v="0.1"/>
    <n v="10092600"/>
    <s v="SO0671-PD0014"/>
    <s v="1 Set Futsalball"/>
    <s v="Futsal"/>
    <s v="1 Set Futsalball"/>
    <n v="42"/>
    <s v="Sales Sumatera -Kalimantan Region Team"/>
    <m/>
    <x v="1"/>
  </r>
  <r>
    <s v="SO0672"/>
    <d v="2021-12-15T00:00:00"/>
    <s v="PD0002"/>
    <n v="148"/>
    <n v="0.23"/>
    <n v="2279200"/>
    <s v="SO0672-PD0002"/>
    <s v="Fishing soft lure"/>
    <s v="Fishing Equipment"/>
    <s v="Fishing soft lure"/>
    <n v="148"/>
    <s v="Sales Region Bali - Nusa Tenggara Team"/>
    <m/>
    <x v="0"/>
  </r>
  <r>
    <s v="SO0672"/>
    <d v="2021-12-15T00:00:00"/>
    <s v="PD0007"/>
    <n v="147"/>
    <n v="0.19"/>
    <n v="381024000"/>
    <s v="SO0672-PD0007"/>
    <s v="Stick Golf Bag"/>
    <s v="Golf"/>
    <s v="Stick Golf Bag"/>
    <n v="147"/>
    <s v="Sales Region Bali - Nusa Tenggara Team"/>
    <m/>
    <x v="0"/>
  </r>
  <r>
    <s v="SO0673"/>
    <d v="2021-12-16T00:00:00"/>
    <s v="PD0008"/>
    <n v="127"/>
    <n v="0.1"/>
    <n v="17030700"/>
    <s v="SO0673-PD0008"/>
    <s v="Sunglasses"/>
    <s v="Outdoors Sport"/>
    <s v="Sunglasses"/>
    <n v="127"/>
    <s v="Sales Region Bali - Nusa Tenggara Team"/>
    <m/>
    <x v="1"/>
  </r>
  <r>
    <s v="SO0673"/>
    <d v="2021-12-16T00:00:00"/>
    <s v="PD0014"/>
    <n v="123"/>
    <n v="0.09"/>
    <n v="29885310"/>
    <s v="SO0673-PD0014"/>
    <s v="1 Set Futsalball"/>
    <s v="Futsal"/>
    <s v="1 Set Futsalball"/>
    <n v="123"/>
    <s v="Sales Region Bali - Nusa Tenggara Team"/>
    <m/>
    <x v="1"/>
  </r>
  <r>
    <s v="SO0673"/>
    <d v="2021-12-16T00:00:00"/>
    <s v="PD0005"/>
    <n v="132"/>
    <n v="7.0000000000000007E-2"/>
    <n v="269458200"/>
    <s v="SO0673-PD0005"/>
    <s v="Stick Golf Wedge"/>
    <s v="Golf"/>
    <s v="Stick Golf Wedge"/>
    <n v="132"/>
    <s v="Sales Region Bali - Nusa Tenggara Team"/>
    <m/>
    <x v="1"/>
  </r>
  <r>
    <s v="SO0673"/>
    <d v="2021-12-16T00:00:00"/>
    <s v="PD0010"/>
    <n v="44"/>
    <n v="0.19"/>
    <n v="11583000"/>
    <s v="SO0673-PD0010"/>
    <s v="Hiking Shoes"/>
    <s v="Hiking &amp; Camping"/>
    <s v="Hiking Shoes"/>
    <n v="44"/>
    <s v="Sales Region Bali - Nusa Tenggara Team"/>
    <m/>
    <x v="1"/>
  </r>
  <r>
    <s v="SO0674"/>
    <d v="2021-12-17T00:00:00"/>
    <s v="PD0014"/>
    <n v="49"/>
    <n v="0.11"/>
    <n v="11643870"/>
    <s v="SO0674-PD0014"/>
    <s v="1 Set Futsalball"/>
    <s v="Futsal"/>
    <s v="1 Set Futsalball"/>
    <n v="49"/>
    <s v="Sales Region Sulawesi - Maluku Team"/>
    <m/>
    <x v="0"/>
  </r>
  <r>
    <s v="SO0675"/>
    <d v="2021-12-21T00:00:00"/>
    <s v="PD0004"/>
    <n v="72"/>
    <n v="0.15"/>
    <n v="13464000"/>
    <s v="SO0675-PD0004"/>
    <s v="Stick Billiard Bag"/>
    <s v="Billiard"/>
    <s v="Stick Billiard Bag"/>
    <n v="72"/>
    <s v="Sales Java Region Team"/>
    <m/>
    <x v="0"/>
  </r>
  <r>
    <s v="SO0675"/>
    <d v="2021-12-21T00:00:00"/>
    <s v="PD0003"/>
    <n v="40"/>
    <n v="0.2"/>
    <n v="29792000"/>
    <s v="SO0675-PD0003"/>
    <s v="Stick Billiard"/>
    <s v="Billiard"/>
    <s v="Stick Billiard"/>
    <n v="40"/>
    <s v="Sales Java Region Team"/>
    <m/>
    <x v="0"/>
  </r>
  <r>
    <s v="SO0675"/>
    <d v="2021-12-21T00:00:00"/>
    <s v="PD0006"/>
    <n v="129"/>
    <n v="0.05"/>
    <n v="25612950"/>
    <s v="SO0675-PD0006"/>
    <s v="1 set Golf Ball"/>
    <s v="Golf"/>
    <s v="1 set Golf Ball"/>
    <n v="129"/>
    <s v="Sales Java Region Team"/>
    <m/>
    <x v="0"/>
  </r>
  <r>
    <s v="SO0676"/>
    <d v="2021-12-21T00:00:00"/>
    <s v="PD0006"/>
    <n v="46"/>
    <n v="0.13"/>
    <n v="8364180"/>
    <s v="SO0676-PD0006"/>
    <s v="1 set Golf Ball"/>
    <s v="Golf"/>
    <s v="1 set Golf Ball"/>
    <n v="46"/>
    <s v="Online Sales Team"/>
    <m/>
    <x v="0"/>
  </r>
  <r>
    <s v="SO0676"/>
    <d v="2021-12-21T00:00:00"/>
    <s v="PD0005"/>
    <n v="80"/>
    <n v="0.15"/>
    <n v="149260000"/>
    <s v="SO0676-PD0005"/>
    <s v="Stick Golf Wedge"/>
    <s v="Golf"/>
    <s v="Stick Golf Wedge"/>
    <n v="80"/>
    <s v="Online Sales Team"/>
    <m/>
    <x v="0"/>
  </r>
  <r>
    <s v="SO0676"/>
    <d v="2021-12-21T00:00:00"/>
    <s v="PD0011"/>
    <n v="38"/>
    <n v="0.19"/>
    <n v="72610020"/>
    <s v="SO0676-PD0011"/>
    <s v="Mountain Bike"/>
    <s v="Bicycle"/>
    <s v="Mountain Bike"/>
    <n v="38"/>
    <s v="Online Sales Team"/>
    <m/>
    <x v="0"/>
  </r>
  <r>
    <s v="SO0676"/>
    <d v="2021-12-21T00:00:00"/>
    <s v="PD0007"/>
    <n v="87"/>
    <n v="0.16"/>
    <n v="233856000"/>
    <s v="SO0676-PD0007"/>
    <s v="Stick Golf Bag"/>
    <s v="Golf"/>
    <s v="Stick Golf Bag"/>
    <n v="87"/>
    <s v="Online Sales Team"/>
    <m/>
    <x v="0"/>
  </r>
  <r>
    <s v="SO0677"/>
    <d v="2021-12-22T00:00:00"/>
    <s v="PD0010"/>
    <n v="67"/>
    <n v="0.11"/>
    <n v="19379750"/>
    <s v="SO0677-PD0010"/>
    <s v="Hiking Shoes"/>
    <s v="Hiking &amp; Camping"/>
    <s v="Hiking Shoes"/>
    <n v="67"/>
    <s v="Sales Region Sulawesi - Maluku Team"/>
    <m/>
    <x v="0"/>
  </r>
  <r>
    <s v="SO0677"/>
    <d v="2021-12-22T00:00:00"/>
    <s v="PD0013"/>
    <n v="70"/>
    <n v="0.21"/>
    <n v="26488700"/>
    <s v="SO0677-PD0013"/>
    <s v="1 Set Basketball"/>
    <s v="Basketball"/>
    <s v="1 Set Basketball"/>
    <n v="70"/>
    <s v="Sales Region Sulawesi - Maluku Team"/>
    <m/>
    <x v="0"/>
  </r>
  <r>
    <s v="SO0677"/>
    <d v="2021-12-22T00:00:00"/>
    <s v="PD0009"/>
    <n v="40"/>
    <n v="0.11"/>
    <n v="4592400"/>
    <s v="SO0677-PD0009"/>
    <s v="Tracking Pole"/>
    <s v="Hiking &amp; Camping"/>
    <s v="Tracking Pole"/>
    <n v="40"/>
    <s v="Sales Region Sulawesi - Maluku Team"/>
    <m/>
    <x v="0"/>
  </r>
  <r>
    <s v="SO0677"/>
    <d v="2021-12-22T00:00:00"/>
    <s v="PD0014"/>
    <n v="124"/>
    <n v="0.16"/>
    <n v="27810720"/>
    <s v="SO0677-PD0014"/>
    <s v="1 Set Futsalball"/>
    <s v="Futsal"/>
    <s v="1 Set Futsalball"/>
    <n v="124"/>
    <s v="Sales Region Sulawesi - Maluku Team"/>
    <m/>
    <x v="0"/>
  </r>
  <r>
    <s v="SO0678"/>
    <d v="2021-12-26T00:00:00"/>
    <s v="PD0008"/>
    <n v="112"/>
    <n v="0.13"/>
    <n v="14518560"/>
    <s v="SO0678-PD0008"/>
    <s v="Sunglasses"/>
    <s v="Outdoors Sport"/>
    <s v="Sunglasses"/>
    <n v="112"/>
    <s v="Sales Sumatera -Kalimantan Region Team"/>
    <m/>
    <x v="1"/>
  </r>
  <r>
    <s v="SO0678"/>
    <d v="2021-12-26T00:00:00"/>
    <s v="PD0010"/>
    <n v="107"/>
    <n v="0.05"/>
    <n v="33036250"/>
    <s v="SO0678-PD0010"/>
    <s v="Hiking Shoes"/>
    <s v="Hiking &amp; Camping"/>
    <s v="Hiking Shoes"/>
    <n v="107"/>
    <s v="Sales Sumatera -Kalimantan Region Team"/>
    <m/>
    <x v="1"/>
  </r>
  <r>
    <s v="SO0678"/>
    <d v="2021-12-26T00:00:00"/>
    <s v="PD0007"/>
    <n v="102"/>
    <n v="0.24"/>
    <n v="248064000"/>
    <s v="SO0678-PD0007"/>
    <s v="Stick Golf Bag"/>
    <s v="Golf"/>
    <s v="Stick Golf Bag"/>
    <n v="102"/>
    <s v="Sales Sumatera -Kalimantan Region Team"/>
    <m/>
    <x v="1"/>
  </r>
  <r>
    <s v="SO0678"/>
    <d v="2021-12-26T00:00:00"/>
    <s v="PD0004"/>
    <n v="91"/>
    <n v="0.12"/>
    <n v="17617600"/>
    <s v="SO0678-PD0004"/>
    <s v="Stick Billiard Bag"/>
    <s v="Billiard"/>
    <s v="Stick Billiard Bag"/>
    <n v="91"/>
    <s v="Sales Sumatera -Kalimantan Region Team"/>
    <m/>
    <x v="1"/>
  </r>
  <r>
    <s v="SO0679"/>
    <d v="2021-12-28T00:00:00"/>
    <s v="PD0005"/>
    <n v="86"/>
    <n v="0.22"/>
    <n v="147240600"/>
    <s v="SO0679-PD0005"/>
    <s v="Stick Golf Wedge"/>
    <s v="Golf"/>
    <s v="Stick Golf Wedge"/>
    <n v="86"/>
    <s v="Sales Region Sulawesi - Maluku Team"/>
    <m/>
    <x v="0"/>
  </r>
  <r>
    <s v="SO0679"/>
    <d v="2021-12-28T00:00:00"/>
    <s v="PD0019"/>
    <n v="33"/>
    <n v="0.06"/>
    <n v="79069980"/>
    <s v="SO0679-PD0019"/>
    <s v="Treadmill"/>
    <s v="Gym &amp; Fitness"/>
    <s v="Treadmill"/>
    <n v="33"/>
    <s v="Sales Region Sulawesi - Maluku Team"/>
    <m/>
    <x v="0"/>
  </r>
  <r>
    <s v="SO0679"/>
    <d v="2021-12-28T00:00:00"/>
    <s v="PD0017"/>
    <n v="106"/>
    <n v="0.15"/>
    <n v="238765000"/>
    <s v="SO0679-PD0017"/>
    <s v="Bench Press"/>
    <s v="Gym &amp; Fitness"/>
    <s v="Bench Press"/>
    <n v="106"/>
    <s v="Sales Region Sulawesi - Maluku Team"/>
    <m/>
    <x v="0"/>
  </r>
  <r>
    <s v="SO0680"/>
    <d v="2021-12-29T00:00:00"/>
    <s v="PD0015"/>
    <n v="52"/>
    <n v="0.11"/>
    <n v="6289452"/>
    <s v="SO0680-PD0015"/>
    <s v="Abs Roller"/>
    <s v="Gym &amp; Fitness"/>
    <s v="Abs Roller"/>
    <n v="52"/>
    <s v="Sales Sumatera -Kalimantan Region Team"/>
    <m/>
    <x v="0"/>
  </r>
  <r>
    <s v="SO0680"/>
    <d v="2021-12-29T00:00:00"/>
    <s v="PD0013"/>
    <n v="128"/>
    <n v="7.0000000000000007E-2"/>
    <n v="57020159.999999993"/>
    <s v="SO0680-PD0013"/>
    <s v="1 Set Basketball"/>
    <s v="Basketball"/>
    <s v="1 Set Basketball"/>
    <n v="128"/>
    <s v="Sales Sumatera -Kalimantan Region Team"/>
    <m/>
    <x v="0"/>
  </r>
  <r>
    <s v="SO0680"/>
    <d v="2021-12-29T00:00:00"/>
    <s v="PD0001"/>
    <n v="122"/>
    <n v="0.12"/>
    <n v="26732640"/>
    <s v="SO0680-PD0001"/>
    <s v="1 Set Fishing Equipment"/>
    <s v="Fishing Equipment"/>
    <s v="1 Set Fishing Equipment"/>
    <n v="122"/>
    <s v="Sales Sumatera -Kalimantan Region Team"/>
    <m/>
    <x v="0"/>
  </r>
  <r>
    <s v="SO0680"/>
    <d v="2021-12-29T00:00:00"/>
    <s v="PD0004"/>
    <n v="61"/>
    <n v="0.13"/>
    <n v="11675400"/>
    <s v="SO0680-PD0004"/>
    <s v="Stick Billiard Bag"/>
    <s v="Billiard"/>
    <s v="Stick Billiard Bag"/>
    <n v="61"/>
    <s v="Sales Sumatera -Kalimantan Region Team"/>
    <m/>
    <x v="0"/>
  </r>
  <r>
    <s v="SO0680"/>
    <d v="2021-12-29T00:00:00"/>
    <s v="PD0016"/>
    <n v="60"/>
    <n v="0.1"/>
    <n v="14418000"/>
    <s v="SO0680-PD0016"/>
    <s v="Pull Up Bar"/>
    <s v="Gym &amp; Fitness"/>
    <s v="Pull Up Bar"/>
    <n v="60"/>
    <s v="Sales Sumatera -Kalimantan Region Team"/>
    <m/>
    <x v="0"/>
  </r>
  <r>
    <s v="SO0681"/>
    <d v="2021-12-31T00:00:00"/>
    <s v="PD0008"/>
    <n v="34"/>
    <n v="0.14000000000000001"/>
    <n v="4356760"/>
    <s v="SO0681-PD0008"/>
    <s v="Sunglasses"/>
    <s v="Outdoors Sport"/>
    <s v="Sunglasses"/>
    <n v="34"/>
    <s v="Sales Java Region Team"/>
    <m/>
    <x v="0"/>
  </r>
  <r>
    <s v="SO0681"/>
    <d v="2021-12-31T00:00:00"/>
    <s v="PD0019"/>
    <n v="115"/>
    <n v="0.19"/>
    <n v="237439350.00000003"/>
    <s v="SO0681-PD0019"/>
    <s v="Treadmill"/>
    <s v="Gym &amp; Fitness"/>
    <s v="Treadmill"/>
    <n v="115"/>
    <s v="Sales Java Region Team"/>
    <m/>
    <x v="0"/>
  </r>
  <r>
    <s v="SO0681"/>
    <d v="2021-12-31T00:00:00"/>
    <s v="PD0016"/>
    <n v="111"/>
    <n v="0.22"/>
    <n v="23116860"/>
    <s v="SO0681-PD0016"/>
    <s v="Pull Up Bar"/>
    <s v="Gym &amp; Fitness"/>
    <s v="Pull Up Bar"/>
    <n v="111"/>
    <s v="Sales Java Region Team"/>
    <m/>
    <x v="0"/>
  </r>
  <r>
    <s v="SO0682"/>
    <d v="2022-01-01T00:00:00"/>
    <s v="PD0018"/>
    <n v="150"/>
    <n v="0.05"/>
    <n v="75810000"/>
    <s v="SO0682-PD0018"/>
    <s v="Dumbell Set"/>
    <s v="Gym &amp; Fitness"/>
    <s v="Dumbell Set"/>
    <n v="150"/>
    <s v="Sales Region Sulawesi - Maluku Team"/>
    <m/>
    <x v="0"/>
  </r>
  <r>
    <s v="SO0682"/>
    <d v="2022-01-01T00:00:00"/>
    <s v="PD0003"/>
    <n v="107"/>
    <n v="0.15"/>
    <n v="84674450"/>
    <s v="SO0682-PD0003"/>
    <s v="Stick Billiard"/>
    <s v="Billiard"/>
    <s v="Stick Billiard"/>
    <n v="107"/>
    <s v="Sales Region Sulawesi - Maluku Team"/>
    <m/>
    <x v="0"/>
  </r>
  <r>
    <s v="SO0682"/>
    <d v="2022-01-01T00:00:00"/>
    <s v="PD0010"/>
    <n v="71"/>
    <n v="0.2"/>
    <n v="18460000"/>
    <s v="SO0682-PD0010"/>
    <s v="Hiking Shoes"/>
    <s v="Hiking &amp; Camping"/>
    <s v="Hiking Shoes"/>
    <n v="71"/>
    <s v="Sales Region Sulawesi - Maluku Team"/>
    <m/>
    <x v="0"/>
  </r>
  <r>
    <s v="SO0683"/>
    <d v="2022-01-01T00:00:00"/>
    <s v="PD0010"/>
    <n v="121"/>
    <n v="0.15"/>
    <n v="33426250"/>
    <s v="SO0683-PD0010"/>
    <s v="Hiking Shoes"/>
    <s v="Hiking &amp; Camping"/>
    <s v="Hiking Shoes"/>
    <n v="121"/>
    <s v="Sales Sumatera -Kalimantan Region Team"/>
    <m/>
    <x v="0"/>
  </r>
  <r>
    <s v="SO0684"/>
    <d v="2022-01-02T00:00:00"/>
    <s v="PD0019"/>
    <n v="119"/>
    <n v="0.12"/>
    <n v="266931280"/>
    <s v="SO0684-PD0019"/>
    <s v="Treadmill"/>
    <s v="Gym &amp; Fitness"/>
    <s v="Treadmill"/>
    <n v="119"/>
    <s v="Sales Region Sulawesi - Maluku Team"/>
    <m/>
    <x v="0"/>
  </r>
  <r>
    <s v="SO0685"/>
    <d v="2022-01-02T00:00:00"/>
    <s v="PD0015"/>
    <n v="74"/>
    <n v="0.15"/>
    <n v="8548110"/>
    <s v="SO0685-PD0015"/>
    <s v="Abs Roller"/>
    <s v="Gym &amp; Fitness"/>
    <s v="Abs Roller"/>
    <n v="74"/>
    <s v="Sales Java Region Team"/>
    <m/>
    <x v="0"/>
  </r>
  <r>
    <s v="SO0685"/>
    <d v="2022-01-02T00:00:00"/>
    <s v="PD0003"/>
    <n v="40"/>
    <n v="0.1"/>
    <n v="33516000"/>
    <s v="SO0685-PD0003"/>
    <s v="Stick Billiard"/>
    <s v="Billiard"/>
    <s v="Stick Billiard"/>
    <n v="40"/>
    <s v="Sales Java Region Team"/>
    <m/>
    <x v="0"/>
  </r>
  <r>
    <s v="SO0685"/>
    <d v="2022-01-02T00:00:00"/>
    <s v="PD0017"/>
    <n v="87"/>
    <n v="7.0000000000000007E-2"/>
    <n v="214411500"/>
    <s v="SO0685-PD0017"/>
    <s v="Bench Press"/>
    <s v="Gym &amp; Fitness"/>
    <s v="Bench Press"/>
    <n v="87"/>
    <s v="Sales Java Region Team"/>
    <m/>
    <x v="0"/>
  </r>
  <r>
    <s v="SO0685"/>
    <d v="2022-01-02T00:00:00"/>
    <s v="PD0012"/>
    <n v="138"/>
    <n v="0.08"/>
    <n v="715927440"/>
    <s v="SO0685-PD0012"/>
    <s v="Road Bike"/>
    <s v="Bicycle"/>
    <s v="Road Bike"/>
    <n v="138"/>
    <s v="Sales Java Region Team"/>
    <m/>
    <x v="0"/>
  </r>
  <r>
    <s v="SO0685"/>
    <d v="2022-01-02T00:00:00"/>
    <s v="PD0001"/>
    <n v="77"/>
    <n v="0.13"/>
    <n v="16680510"/>
    <s v="SO0685-PD0001"/>
    <s v="1 Set Fishing Equipment"/>
    <s v="Fishing Equipment"/>
    <s v="1 Set Fishing Equipment"/>
    <n v="77"/>
    <s v="Sales Java Region Team"/>
    <m/>
    <x v="0"/>
  </r>
  <r>
    <s v="SO0685"/>
    <d v="2022-01-02T00:00:00"/>
    <s v="PD0019"/>
    <n v="47"/>
    <n v="0.13"/>
    <n v="104228610"/>
    <s v="SO0685-PD0019"/>
    <s v="Treadmill"/>
    <s v="Gym &amp; Fitness"/>
    <s v="Treadmill"/>
    <n v="47"/>
    <s v="Sales Java Region Team"/>
    <m/>
    <x v="0"/>
  </r>
  <r>
    <s v="SO0685"/>
    <d v="2022-01-02T00:00:00"/>
    <s v="PD0004"/>
    <n v="77"/>
    <n v="0.21"/>
    <n v="13382600"/>
    <s v="SO0685-PD0004"/>
    <s v="Stick Billiard Bag"/>
    <s v="Billiard"/>
    <s v="Stick Billiard Bag"/>
    <n v="77"/>
    <s v="Sales Java Region Team"/>
    <m/>
    <x v="0"/>
  </r>
  <r>
    <s v="SO0686"/>
    <d v="2022-01-04T00:00:00"/>
    <s v="PD0009"/>
    <n v="66"/>
    <n v="0.21"/>
    <n v="6726060"/>
    <s v="SO0686-PD0009"/>
    <s v="Tracking Pole"/>
    <s v="Hiking &amp; Camping"/>
    <s v="Tracking Pole"/>
    <n v="66"/>
    <s v="Sales Java Region Team"/>
    <m/>
    <x v="1"/>
  </r>
  <r>
    <s v="SO0686"/>
    <d v="2022-01-04T00:00:00"/>
    <s v="PD0020"/>
    <n v="29"/>
    <n v="0.05"/>
    <n v="8843550"/>
    <s v="SO0686-PD0020"/>
    <s v="Heavy bag"/>
    <s v="Gym &amp; Fitness"/>
    <s v="Heavy bag"/>
    <n v="29"/>
    <s v="Sales Java Region Team"/>
    <m/>
    <x v="1"/>
  </r>
  <r>
    <s v="SO0687"/>
    <d v="2022-01-04T00:00:00"/>
    <s v="PD0017"/>
    <n v="43"/>
    <n v="0.05"/>
    <n v="108252500"/>
    <s v="SO0687-PD0017"/>
    <s v="Bench Press"/>
    <s v="Gym &amp; Fitness"/>
    <s v="Bench Press"/>
    <n v="43"/>
    <s v="Online Sales Team"/>
    <m/>
    <x v="0"/>
  </r>
  <r>
    <s v="SO0687"/>
    <d v="2022-01-04T00:00:00"/>
    <s v="PD0015"/>
    <n v="34"/>
    <n v="0.23"/>
    <n v="3557862"/>
    <s v="SO0687-PD0015"/>
    <s v="Abs Roller"/>
    <s v="Gym &amp; Fitness"/>
    <s v="Abs Roller"/>
    <n v="34"/>
    <s v="Online Sales Team"/>
    <m/>
    <x v="0"/>
  </r>
  <r>
    <s v="SO0688"/>
    <d v="2022-01-06T00:00:00"/>
    <s v="PD0018"/>
    <n v="64"/>
    <n v="7.0000000000000007E-2"/>
    <n v="31664639.999999996"/>
    <s v="SO0688-PD0018"/>
    <s v="Dumbell Set"/>
    <s v="Gym &amp; Fitness"/>
    <s v="Dumbell Set"/>
    <n v="64"/>
    <s v="Sales Sumatera -Kalimantan Region Team"/>
    <m/>
    <x v="1"/>
  </r>
  <r>
    <s v="SO0688"/>
    <d v="2022-01-06T00:00:00"/>
    <s v="PD0020"/>
    <n v="118"/>
    <n v="0.25"/>
    <n v="28408500"/>
    <s v="SO0688-PD0020"/>
    <s v="Heavy bag"/>
    <s v="Gym &amp; Fitness"/>
    <s v="Heavy bag"/>
    <n v="118"/>
    <s v="Sales Sumatera -Kalimantan Region Team"/>
    <m/>
    <x v="1"/>
  </r>
  <r>
    <s v="SO0688"/>
    <d v="2022-01-06T00:00:00"/>
    <s v="PD0014"/>
    <n v="114"/>
    <n v="0.05"/>
    <n v="28916100"/>
    <s v="SO0688-PD0014"/>
    <s v="1 Set Futsalball"/>
    <s v="Futsal"/>
    <s v="1 Set Futsalball"/>
    <n v="114"/>
    <s v="Sales Sumatera -Kalimantan Region Team"/>
    <m/>
    <x v="1"/>
  </r>
  <r>
    <s v="SO0688"/>
    <d v="2022-01-06T00:00:00"/>
    <s v="PD0005"/>
    <n v="39"/>
    <n v="0.13"/>
    <n v="74476350"/>
    <s v="SO0688-PD0005"/>
    <s v="Stick Golf Wedge"/>
    <s v="Golf"/>
    <s v="Stick Golf Wedge"/>
    <n v="39"/>
    <s v="Sales Sumatera -Kalimantan Region Team"/>
    <m/>
    <x v="1"/>
  </r>
  <r>
    <s v="SO0689"/>
    <d v="2022-01-06T00:00:00"/>
    <s v="PD0002"/>
    <n v="130"/>
    <n v="0.2"/>
    <n v="2080000"/>
    <s v="SO0689-PD0002"/>
    <s v="Fishing soft lure"/>
    <s v="Fishing Equipment"/>
    <s v="Fishing soft lure"/>
    <n v="130"/>
    <s v="Sales Java Region Team"/>
    <m/>
    <x v="0"/>
  </r>
  <r>
    <s v="SO0689"/>
    <d v="2022-01-06T00:00:00"/>
    <s v="PD0015"/>
    <n v="77"/>
    <n v="0.23"/>
    <n v="8057511"/>
    <s v="SO0689-PD0015"/>
    <s v="Abs Roller"/>
    <s v="Gym &amp; Fitness"/>
    <s v="Abs Roller"/>
    <n v="77"/>
    <s v="Sales Java Region Team"/>
    <m/>
    <x v="0"/>
  </r>
  <r>
    <s v="SO0689"/>
    <d v="2022-01-06T00:00:00"/>
    <s v="PD0012"/>
    <n v="78"/>
    <n v="0.13"/>
    <n v="382662540"/>
    <s v="SO0689-PD0012"/>
    <s v="Road Bike"/>
    <s v="Bicycle"/>
    <s v="Road Bike"/>
    <n v="78"/>
    <s v="Sales Java Region Team"/>
    <m/>
    <x v="0"/>
  </r>
  <r>
    <s v="SO0689"/>
    <d v="2022-01-06T00:00:00"/>
    <s v="PD0006"/>
    <n v="116"/>
    <n v="0.25"/>
    <n v="18183000"/>
    <s v="SO0689-PD0006"/>
    <s v="1 set Golf Ball"/>
    <s v="Golf"/>
    <s v="1 set Golf Ball"/>
    <n v="116"/>
    <s v="Sales Java Region Team"/>
    <m/>
    <x v="0"/>
  </r>
  <r>
    <s v="SO0690"/>
    <d v="2022-01-09T00:00:00"/>
    <s v="PD0006"/>
    <n v="43"/>
    <n v="0.16"/>
    <n v="7549080"/>
    <s v="SO0690-PD0006"/>
    <s v="1 set Golf Ball"/>
    <s v="Golf"/>
    <s v="1 set Golf Ball"/>
    <n v="43"/>
    <s v="Online Sales Team"/>
    <m/>
    <x v="0"/>
  </r>
  <r>
    <s v="SO0691"/>
    <d v="2022-01-09T00:00:00"/>
    <s v="PD0002"/>
    <n v="101"/>
    <n v="0.16"/>
    <n v="1696800"/>
    <s v="SO0691-PD0002"/>
    <s v="Fishing soft lure"/>
    <s v="Fishing Equipment"/>
    <s v="Fishing soft lure"/>
    <n v="101"/>
    <s v="Online Sales Team"/>
    <m/>
    <x v="0"/>
  </r>
  <r>
    <s v="SO0691"/>
    <d v="2022-01-09T00:00:00"/>
    <s v="PD0008"/>
    <n v="28"/>
    <n v="0.06"/>
    <n v="3921680"/>
    <s v="SO0691-PD0008"/>
    <s v="Sunglasses"/>
    <s v="Outdoors Sport"/>
    <s v="Sunglasses"/>
    <n v="28"/>
    <s v="Online Sales Team"/>
    <m/>
    <x v="0"/>
  </r>
  <r>
    <s v="SO0691"/>
    <d v="2022-01-09T00:00:00"/>
    <s v="PD0001"/>
    <n v="83"/>
    <n v="0.11"/>
    <n v="18393630"/>
    <s v="SO0691-PD0001"/>
    <s v="1 Set Fishing Equipment"/>
    <s v="Fishing Equipment"/>
    <s v="1 Set Fishing Equipment"/>
    <n v="83"/>
    <s v="Online Sales Team"/>
    <m/>
    <x v="0"/>
  </r>
  <r>
    <s v="SO0692"/>
    <d v="2022-01-10T00:00:00"/>
    <s v="PD0010"/>
    <n v="56"/>
    <n v="0.18"/>
    <n v="14924000.000000002"/>
    <s v="SO0692-PD0010"/>
    <s v="Hiking Shoes"/>
    <s v="Hiking &amp; Camping"/>
    <s v="Hiking Shoes"/>
    <n v="56"/>
    <s v="Sales Sumatera -Kalimantan Region Team"/>
    <m/>
    <x v="0"/>
  </r>
  <r>
    <s v="SO0692"/>
    <d v="2022-01-10T00:00:00"/>
    <s v="PD0009"/>
    <n v="71"/>
    <n v="0.18"/>
    <n v="7510380.0000000009"/>
    <s v="SO0692-PD0009"/>
    <s v="Tracking Pole"/>
    <s v="Hiking &amp; Camping"/>
    <s v="Tracking Pole"/>
    <n v="71"/>
    <s v="Sales Sumatera -Kalimantan Region Team"/>
    <m/>
    <x v="0"/>
  </r>
  <r>
    <s v="SO0692"/>
    <d v="2022-01-10T00:00:00"/>
    <s v="PD0006"/>
    <n v="143"/>
    <n v="0.16"/>
    <n v="25105080"/>
    <s v="SO0692-PD0006"/>
    <s v="1 set Golf Ball"/>
    <s v="Golf"/>
    <s v="1 set Golf Ball"/>
    <n v="143"/>
    <s v="Sales Sumatera -Kalimantan Region Team"/>
    <m/>
    <x v="0"/>
  </r>
  <r>
    <s v="SO0692"/>
    <d v="2022-01-10T00:00:00"/>
    <s v="PD0013"/>
    <n v="29"/>
    <n v="0.23"/>
    <n v="10696070"/>
    <s v="SO0692-PD0013"/>
    <s v="1 Set Basketball"/>
    <s v="Basketball"/>
    <s v="1 Set Basketball"/>
    <n v="29"/>
    <s v="Sales Sumatera -Kalimantan Region Team"/>
    <m/>
    <x v="0"/>
  </r>
  <r>
    <s v="SO0693"/>
    <d v="2022-01-10T00:00:00"/>
    <s v="PD0015"/>
    <n v="25"/>
    <n v="0.15"/>
    <n v="2887875"/>
    <s v="SO0693-PD0015"/>
    <s v="Abs Roller"/>
    <s v="Gym &amp; Fitness"/>
    <s v="Abs Roller"/>
    <n v="25"/>
    <s v="Sales Sumatera -Kalimantan Region Team"/>
    <m/>
    <x v="0"/>
  </r>
  <r>
    <s v="SO0694"/>
    <d v="2022-01-11T00:00:00"/>
    <s v="PD0019"/>
    <n v="116"/>
    <n v="0.08"/>
    <n v="272029280"/>
    <s v="SO0694-PD0019"/>
    <s v="Treadmill"/>
    <s v="Gym &amp; Fitness"/>
    <s v="Treadmill"/>
    <n v="116"/>
    <s v="Sales Java Region Team"/>
    <m/>
    <x v="0"/>
  </r>
  <r>
    <s v="SO0694"/>
    <d v="2022-01-11T00:00:00"/>
    <s v="PD0003"/>
    <n v="129"/>
    <n v="0.15"/>
    <n v="102084150"/>
    <s v="SO0694-PD0003"/>
    <s v="Stick Billiard"/>
    <s v="Billiard"/>
    <s v="Stick Billiard"/>
    <n v="129"/>
    <s v="Sales Java Region Team"/>
    <m/>
    <x v="0"/>
  </r>
  <r>
    <s v="SO0694"/>
    <d v="2022-01-11T00:00:00"/>
    <s v="PD0017"/>
    <n v="48"/>
    <n v="0.05"/>
    <n v="120840000"/>
    <s v="SO0694-PD0017"/>
    <s v="Bench Press"/>
    <s v="Gym &amp; Fitness"/>
    <s v="Bench Press"/>
    <n v="48"/>
    <s v="Sales Java Region Team"/>
    <m/>
    <x v="0"/>
  </r>
  <r>
    <s v="SO0694"/>
    <d v="2022-01-11T00:00:00"/>
    <s v="PD0005"/>
    <n v="33"/>
    <n v="0.08"/>
    <n v="66640200"/>
    <s v="SO0694-PD0005"/>
    <s v="Stick Golf Wedge"/>
    <s v="Golf"/>
    <s v="Stick Golf Wedge"/>
    <n v="33"/>
    <s v="Sales Java Region Team"/>
    <m/>
    <x v="0"/>
  </r>
  <r>
    <s v="SO0695"/>
    <d v="2022-01-11T00:00:00"/>
    <s v="PD0012"/>
    <n v="84"/>
    <n v="0.17"/>
    <n v="393151080"/>
    <s v="SO0695-PD0012"/>
    <s v="Road Bike"/>
    <s v="Bicycle"/>
    <s v="Road Bike"/>
    <n v="84"/>
    <s v="Sales Region Sulawesi - Maluku Team"/>
    <m/>
    <x v="0"/>
  </r>
  <r>
    <s v="SO0696"/>
    <d v="2022-01-13T00:00:00"/>
    <s v="PD0010"/>
    <n v="147"/>
    <n v="0.13"/>
    <n v="41564250"/>
    <s v="SO0696-PD0010"/>
    <s v="Hiking Shoes"/>
    <s v="Hiking &amp; Camping"/>
    <s v="Hiking Shoes"/>
    <n v="147"/>
    <s v="Sales Region Bali - Nusa Tenggara Team"/>
    <m/>
    <x v="0"/>
  </r>
  <r>
    <s v="SO0696"/>
    <d v="2022-01-13T00:00:00"/>
    <s v="PD0011"/>
    <n v="126"/>
    <n v="7.0000000000000007E-2"/>
    <n v="276427620"/>
    <s v="SO0696-PD0011"/>
    <s v="Mountain Bike"/>
    <s v="Bicycle"/>
    <s v="Mountain Bike"/>
    <n v="126"/>
    <s v="Sales Region Bali - Nusa Tenggara Team"/>
    <m/>
    <x v="0"/>
  </r>
  <r>
    <s v="SO0697"/>
    <d v="2022-01-15T00:00:00"/>
    <s v="PD0016"/>
    <n v="49"/>
    <n v="7.0000000000000007E-2"/>
    <n v="12167190"/>
    <s v="SO0697-PD0016"/>
    <s v="Pull Up Bar"/>
    <s v="Gym &amp; Fitness"/>
    <s v="Pull Up Bar"/>
    <n v="49"/>
    <s v="Sales Region Sulawesi - Maluku Team"/>
    <m/>
    <x v="0"/>
  </r>
  <r>
    <s v="SO0697"/>
    <d v="2022-01-15T00:00:00"/>
    <s v="PD0014"/>
    <n v="54"/>
    <n v="0.12"/>
    <n v="12687840"/>
    <s v="SO0697-PD0014"/>
    <s v="1 Set Futsalball"/>
    <s v="Futsal"/>
    <s v="1 Set Futsalball"/>
    <n v="54"/>
    <s v="Sales Region Sulawesi - Maluku Team"/>
    <m/>
    <x v="0"/>
  </r>
  <r>
    <s v="SO0697"/>
    <d v="2022-01-15T00:00:00"/>
    <s v="PD0019"/>
    <n v="95"/>
    <n v="0.21"/>
    <n v="191302450"/>
    <s v="SO0697-PD0019"/>
    <s v="Treadmill"/>
    <s v="Gym &amp; Fitness"/>
    <s v="Treadmill"/>
    <n v="95"/>
    <s v="Sales Region Sulawesi - Maluku Team"/>
    <m/>
    <x v="0"/>
  </r>
  <r>
    <s v="SO0697"/>
    <d v="2022-01-15T00:00:00"/>
    <s v="PD0008"/>
    <n v="147"/>
    <n v="0.22"/>
    <n v="17084340"/>
    <s v="SO0697-PD0008"/>
    <s v="Sunglasses"/>
    <s v="Outdoors Sport"/>
    <s v="Sunglasses"/>
    <n v="147"/>
    <s v="Sales Region Sulawesi - Maluku Team"/>
    <m/>
    <x v="0"/>
  </r>
  <r>
    <s v="SO0697"/>
    <d v="2022-01-15T00:00:00"/>
    <s v="PD0011"/>
    <n v="132"/>
    <n v="0.2"/>
    <n v="249110400"/>
    <s v="SO0697-PD0011"/>
    <s v="Mountain Bike"/>
    <s v="Bicycle"/>
    <s v="Mountain Bike"/>
    <n v="132"/>
    <s v="Sales Region Sulawesi - Maluku Team"/>
    <m/>
    <x v="0"/>
  </r>
  <r>
    <s v="SO0697"/>
    <d v="2022-01-15T00:00:00"/>
    <s v="PD0002"/>
    <n v="78"/>
    <n v="0.25"/>
    <n v="1170000"/>
    <s v="SO0697-PD0002"/>
    <s v="Fishing soft lure"/>
    <s v="Fishing Equipment"/>
    <s v="Fishing soft lure"/>
    <n v="78"/>
    <s v="Sales Region Sulawesi - Maluku Team"/>
    <m/>
    <x v="0"/>
  </r>
  <r>
    <s v="SO0698"/>
    <d v="2022-01-16T00:00:00"/>
    <s v="PD0015"/>
    <n v="46"/>
    <n v="0.24"/>
    <n v="4751064"/>
    <s v="SO0698-PD0015"/>
    <s v="Abs Roller"/>
    <s v="Gym &amp; Fitness"/>
    <s v="Abs Roller"/>
    <n v="46"/>
    <s v="Online Sales Team"/>
    <m/>
    <x v="0"/>
  </r>
  <r>
    <s v="SO0698"/>
    <d v="2022-01-16T00:00:00"/>
    <s v="PD0018"/>
    <n v="39"/>
    <n v="0.2"/>
    <n v="16598400"/>
    <s v="SO0698-PD0018"/>
    <s v="Dumbell Set"/>
    <s v="Gym &amp; Fitness"/>
    <s v="Dumbell Set"/>
    <n v="39"/>
    <s v="Online Sales Team"/>
    <m/>
    <x v="0"/>
  </r>
  <r>
    <s v="SO0698"/>
    <d v="2022-01-16T00:00:00"/>
    <s v="PD0001"/>
    <n v="125"/>
    <n v="0.22"/>
    <n v="24277500"/>
    <s v="SO0698-PD0001"/>
    <s v="1 Set Fishing Equipment"/>
    <s v="Fishing Equipment"/>
    <s v="1 Set Fishing Equipment"/>
    <n v="125"/>
    <s v="Online Sales Team"/>
    <m/>
    <x v="0"/>
  </r>
  <r>
    <s v="SO0699"/>
    <d v="2022-01-18T00:00:00"/>
    <s v="PD0013"/>
    <n v="113"/>
    <n v="0.14000000000000001"/>
    <n v="46549220"/>
    <s v="SO0699-PD0013"/>
    <s v="1 Set Basketball"/>
    <s v="Basketball"/>
    <s v="1 Set Basketball"/>
    <n v="113"/>
    <s v="Sales Java Region Team"/>
    <m/>
    <x v="0"/>
  </r>
  <r>
    <s v="SO0699"/>
    <d v="2022-01-18T00:00:00"/>
    <s v="PD0014"/>
    <n v="57"/>
    <n v="0.16"/>
    <n v="12783960"/>
    <s v="SO0699-PD0014"/>
    <s v="1 Set Futsalball"/>
    <s v="Futsal"/>
    <s v="1 Set Futsalball"/>
    <n v="57"/>
    <s v="Sales Java Region Team"/>
    <m/>
    <x v="0"/>
  </r>
  <r>
    <s v="SO0700"/>
    <d v="2022-01-24T00:00:00"/>
    <s v="PD0001"/>
    <n v="116"/>
    <n v="0.16"/>
    <n v="24262560"/>
    <s v="SO0700-PD0001"/>
    <s v="1 Set Fishing Equipment"/>
    <s v="Fishing Equipment"/>
    <s v="1 Set Fishing Equipment"/>
    <n v="116"/>
    <s v="Online Sales Team"/>
    <m/>
    <x v="0"/>
  </r>
  <r>
    <s v="SO0700"/>
    <d v="2022-01-24T00:00:00"/>
    <s v="PD0017"/>
    <n v="108"/>
    <n v="0.22"/>
    <n v="223236000"/>
    <s v="SO0700-PD0017"/>
    <s v="Bench Press"/>
    <s v="Gym &amp; Fitness"/>
    <s v="Bench Press"/>
    <n v="108"/>
    <s v="Online Sales Team"/>
    <m/>
    <x v="0"/>
  </r>
  <r>
    <s v="SO0700"/>
    <d v="2022-01-24T00:00:00"/>
    <s v="PD0010"/>
    <n v="54"/>
    <n v="0.2"/>
    <n v="14040000"/>
    <s v="SO0700-PD0010"/>
    <s v="Hiking Shoes"/>
    <s v="Hiking &amp; Camping"/>
    <s v="Hiking Shoes"/>
    <n v="54"/>
    <s v="Online Sales Team"/>
    <m/>
    <x v="0"/>
  </r>
  <r>
    <s v="SO0701"/>
    <d v="2022-01-25T00:00:00"/>
    <s v="PD0016"/>
    <n v="87"/>
    <n v="0.12"/>
    <n v="20441520"/>
    <s v="SO0701-PD0016"/>
    <s v="Pull Up Bar"/>
    <s v="Gym &amp; Fitness"/>
    <s v="Pull Up Bar"/>
    <n v="87"/>
    <s v="Sales Sumatera -Kalimantan Region Team"/>
    <m/>
    <x v="0"/>
  </r>
  <r>
    <s v="SO0701"/>
    <d v="2022-01-25T00:00:00"/>
    <s v="PD0003"/>
    <n v="134"/>
    <n v="0.06"/>
    <n v="117268760"/>
    <s v="SO0701-PD0003"/>
    <s v="Stick Billiard"/>
    <s v="Billiard"/>
    <s v="Stick Billiard"/>
    <n v="134"/>
    <s v="Sales Sumatera -Kalimantan Region Team"/>
    <m/>
    <x v="0"/>
  </r>
  <r>
    <s v="SO0702"/>
    <d v="2022-01-26T00:00:00"/>
    <s v="PD0005"/>
    <n v="92"/>
    <n v="0.16"/>
    <n v="169629600"/>
    <s v="SO0702-PD0005"/>
    <s v="Stick Golf Wedge"/>
    <s v="Golf"/>
    <s v="Stick Golf Wedge"/>
    <n v="92"/>
    <s v="Sales Region Sulawesi - Maluku Team"/>
    <m/>
    <x v="0"/>
  </r>
  <r>
    <s v="SO0702"/>
    <d v="2022-01-26T00:00:00"/>
    <s v="PD0010"/>
    <n v="42"/>
    <n v="0.09"/>
    <n v="12421500"/>
    <s v="SO0702-PD0010"/>
    <s v="Hiking Shoes"/>
    <s v="Hiking &amp; Camping"/>
    <s v="Hiking Shoes"/>
    <n v="42"/>
    <s v="Sales Region Sulawesi - Maluku Team"/>
    <m/>
    <x v="0"/>
  </r>
  <r>
    <s v="SO0702"/>
    <d v="2022-01-26T00:00:00"/>
    <s v="PD0003"/>
    <n v="72"/>
    <n v="7.0000000000000007E-2"/>
    <n v="62339759.999999993"/>
    <s v="SO0702-PD0003"/>
    <s v="Stick Billiard"/>
    <s v="Billiard"/>
    <s v="Stick Billiard"/>
    <n v="72"/>
    <s v="Sales Region Sulawesi - Maluku Team"/>
    <m/>
    <x v="0"/>
  </r>
  <r>
    <s v="SO0704"/>
    <d v="2022-01-27T00:00:00"/>
    <s v="PD0019"/>
    <n v="68"/>
    <n v="0.15"/>
    <n v="147332200"/>
    <s v="SO0704-PD0019"/>
    <s v="Treadmill"/>
    <s v="Gym &amp; Fitness"/>
    <s v="Treadmill"/>
    <n v="68"/>
    <s v="Sales Region Sulawesi - Maluku Team"/>
    <m/>
    <x v="0"/>
  </r>
  <r>
    <s v="SO0704"/>
    <d v="2022-01-27T00:00:00"/>
    <s v="PD0012"/>
    <n v="106"/>
    <n v="0.17"/>
    <n v="496119220"/>
    <s v="SO0704-PD0012"/>
    <s v="Road Bike"/>
    <s v="Bicycle"/>
    <s v="Road Bike"/>
    <n v="106"/>
    <s v="Sales Region Sulawesi - Maluku Team"/>
    <m/>
    <x v="0"/>
  </r>
  <r>
    <s v="SO0704"/>
    <d v="2022-01-27T00:00:00"/>
    <s v="PD0003"/>
    <n v="98"/>
    <n v="0.24"/>
    <n v="69340880"/>
    <s v="SO0704-PD0003"/>
    <s v="Stick Billiard"/>
    <s v="Billiard"/>
    <s v="Stick Billiard"/>
    <n v="98"/>
    <s v="Sales Region Sulawesi - Maluku Team"/>
    <m/>
    <x v="0"/>
  </r>
  <r>
    <s v="SO0705"/>
    <d v="2022-01-28T00:00:00"/>
    <s v="PD0004"/>
    <n v="62"/>
    <n v="0.24"/>
    <n v="10366400"/>
    <s v="SO0705-PD0004"/>
    <s v="Stick Billiard Bag"/>
    <s v="Billiard"/>
    <s v="Stick Billiard Bag"/>
    <n v="62"/>
    <s v="Online Sales Team"/>
    <m/>
    <x v="0"/>
  </r>
  <r>
    <s v="SO0705"/>
    <d v="2022-01-28T00:00:00"/>
    <s v="PD0008"/>
    <n v="78"/>
    <n v="0.2"/>
    <n v="9297600"/>
    <s v="SO0705-PD0008"/>
    <s v="Sunglasses"/>
    <s v="Outdoors Sport"/>
    <s v="Sunglasses"/>
    <n v="78"/>
    <s v="Online Sales Team"/>
    <m/>
    <x v="0"/>
  </r>
  <r>
    <s v="SO0705"/>
    <d v="2022-01-28T00:00:00"/>
    <s v="PD0016"/>
    <n v="141"/>
    <n v="0.15"/>
    <n v="31999950"/>
    <s v="SO0705-PD0016"/>
    <s v="Pull Up Bar"/>
    <s v="Gym &amp; Fitness"/>
    <s v="Pull Up Bar"/>
    <n v="141"/>
    <s v="Online Sales Team"/>
    <m/>
    <x v="0"/>
  </r>
  <r>
    <s v="SO0705"/>
    <d v="2022-01-28T00:00:00"/>
    <s v="PD0010"/>
    <n v="138"/>
    <n v="0.17"/>
    <n v="37225500"/>
    <s v="SO0705-PD0010"/>
    <s v="Hiking Shoes"/>
    <s v="Hiking &amp; Camping"/>
    <s v="Hiking Shoes"/>
    <n v="138"/>
    <s v="Online Sales Team"/>
    <m/>
    <x v="0"/>
  </r>
  <r>
    <s v="SO0705"/>
    <d v="2022-01-28T00:00:00"/>
    <s v="PD0001"/>
    <n v="91"/>
    <n v="0.24"/>
    <n v="17220840"/>
    <s v="SO0705-PD0001"/>
    <s v="1 Set Fishing Equipment"/>
    <s v="Fishing Equipment"/>
    <s v="1 Set Fishing Equipment"/>
    <n v="91"/>
    <s v="Online Sales Team"/>
    <m/>
    <x v="0"/>
  </r>
  <r>
    <s v="SO0705"/>
    <d v="2022-01-28T00:00:00"/>
    <s v="PD0011"/>
    <n v="54"/>
    <n v="0.15"/>
    <n v="108278100"/>
    <s v="SO0705-PD0011"/>
    <s v="Mountain Bike"/>
    <s v="Bicycle"/>
    <s v="Mountain Bike"/>
    <n v="54"/>
    <s v="Online Sales Team"/>
    <m/>
    <x v="0"/>
  </r>
  <r>
    <s v="SO0706"/>
    <d v="2022-01-29T00:00:00"/>
    <s v="PD0011"/>
    <n v="149"/>
    <n v="0.2"/>
    <n v="281192800"/>
    <s v="SO0706-PD0011"/>
    <s v="Mountain Bike"/>
    <s v="Bicycle"/>
    <s v="Mountain Bike"/>
    <n v="149"/>
    <s v="Sales Java Region Team"/>
    <m/>
    <x v="0"/>
  </r>
  <r>
    <s v="SO0706"/>
    <d v="2022-01-29T00:00:00"/>
    <s v="PD0008"/>
    <n v="61"/>
    <n v="0.14000000000000001"/>
    <n v="7816540"/>
    <s v="SO0706-PD0008"/>
    <s v="Sunglasses"/>
    <s v="Outdoors Sport"/>
    <s v="Sunglasses"/>
    <n v="61"/>
    <s v="Sales Java Region Team"/>
    <m/>
    <x v="0"/>
  </r>
  <r>
    <s v="SO0706"/>
    <d v="2022-01-29T00:00:00"/>
    <s v="PD0005"/>
    <n v="149"/>
    <n v="0.08"/>
    <n v="300890600"/>
    <s v="SO0706-PD0005"/>
    <s v="Stick Golf Wedge"/>
    <s v="Golf"/>
    <s v="Stick Golf Wedge"/>
    <n v="149"/>
    <s v="Sales Java Region Team"/>
    <m/>
    <x v="0"/>
  </r>
  <r>
    <s v="SO0706"/>
    <d v="2022-01-29T00:00:00"/>
    <s v="PD0020"/>
    <n v="111"/>
    <n v="0.14000000000000001"/>
    <n v="30642660"/>
    <s v="SO0706-PD0020"/>
    <s v="Heavy bag"/>
    <s v="Gym &amp; Fitness"/>
    <s v="Heavy bag"/>
    <n v="111"/>
    <s v="Sales Java Region Team"/>
    <m/>
    <x v="0"/>
  </r>
  <r>
    <s v="SO0707"/>
    <d v="2022-01-29T00:00:00"/>
    <s v="PD0019"/>
    <n v="82"/>
    <n v="0.18"/>
    <n v="171394760"/>
    <s v="SO0707-PD0019"/>
    <s v="Treadmill"/>
    <s v="Gym &amp; Fitness"/>
    <s v="Treadmill"/>
    <n v="82"/>
    <s v="Sales Java Region Team"/>
    <m/>
    <x v="0"/>
  </r>
  <r>
    <s v="SO0707"/>
    <d v="2022-01-29T00:00:00"/>
    <s v="PD0014"/>
    <n v="67"/>
    <n v="0.16"/>
    <n v="15026760"/>
    <s v="SO0707-PD0014"/>
    <s v="1 Set Futsalball"/>
    <s v="Futsal"/>
    <s v="1 Set Futsalball"/>
    <n v="67"/>
    <s v="Sales Java Region Team"/>
    <m/>
    <x v="0"/>
  </r>
  <r>
    <s v="SO0708"/>
    <d v="2022-01-30T00:00:00"/>
    <s v="PD0017"/>
    <n v="120"/>
    <n v="0.18"/>
    <n v="260760000.00000003"/>
    <s v="SO0708-PD0017"/>
    <s v="Bench Press"/>
    <s v="Gym &amp; Fitness"/>
    <s v="Bench Press"/>
    <n v="120"/>
    <s v="Sales Region Bali - Nusa Tenggara Team"/>
    <m/>
    <x v="0"/>
  </r>
  <r>
    <s v="SO0708"/>
    <d v="2022-01-30T00:00:00"/>
    <s v="PD0020"/>
    <n v="90"/>
    <n v="7.0000000000000007E-2"/>
    <n v="26867700"/>
    <s v="SO0708-PD0020"/>
    <s v="Heavy bag"/>
    <s v="Gym &amp; Fitness"/>
    <s v="Heavy bag"/>
    <n v="90"/>
    <s v="Sales Region Bali - Nusa Tenggara Team"/>
    <m/>
    <x v="0"/>
  </r>
  <r>
    <s v="SO0708"/>
    <d v="2022-01-30T00:00:00"/>
    <s v="PD0002"/>
    <n v="133"/>
    <n v="0.1"/>
    <n v="2394000"/>
    <s v="SO0708-PD0002"/>
    <s v="Fishing soft lure"/>
    <s v="Fishing Equipment"/>
    <s v="Fishing soft lure"/>
    <n v="133"/>
    <s v="Sales Region Bali - Nusa Tenggara Team"/>
    <m/>
    <x v="0"/>
  </r>
  <r>
    <s v="SO0709"/>
    <d v="2022-01-30T00:00:00"/>
    <s v="PD0018"/>
    <n v="52"/>
    <n v="0.06"/>
    <n v="26004160"/>
    <s v="SO0709-PD0018"/>
    <s v="Dumbell Set"/>
    <s v="Gym &amp; Fitness"/>
    <s v="Dumbell Set"/>
    <n v="52"/>
    <s v="Sales Region Sulawesi - Maluku Team"/>
    <m/>
    <x v="1"/>
  </r>
  <r>
    <s v="SO0709"/>
    <d v="2022-01-30T00:00:00"/>
    <s v="PD0009"/>
    <n v="120"/>
    <n v="0.08"/>
    <n v="14241600"/>
    <s v="SO0709-PD0009"/>
    <s v="Tracking Pole"/>
    <s v="Hiking &amp; Camping"/>
    <s v="Tracking Pole"/>
    <n v="120"/>
    <s v="Sales Region Sulawesi - Maluku Team"/>
    <m/>
    <x v="1"/>
  </r>
  <r>
    <s v="SO0709"/>
    <d v="2022-01-30T00:00:00"/>
    <s v="PD0001"/>
    <n v="126"/>
    <n v="0.1"/>
    <n v="28236600"/>
    <s v="SO0709-PD0001"/>
    <s v="1 Set Fishing Equipment"/>
    <s v="Fishing Equipment"/>
    <s v="1 Set Fishing Equipment"/>
    <n v="126"/>
    <s v="Sales Region Sulawesi - Maluku Team"/>
    <m/>
    <x v="1"/>
  </r>
  <r>
    <s v="SO0710"/>
    <d v="2022-01-31T00:00:00"/>
    <s v="PD0012"/>
    <n v="32"/>
    <n v="0.08"/>
    <n v="166012160"/>
    <s v="SO0710-PD0012"/>
    <s v="Road Bike"/>
    <s v="Bicycle"/>
    <s v="Road Bike"/>
    <n v="32"/>
    <s v="Sales Region Sulawesi - Maluku Team"/>
    <m/>
    <x v="0"/>
  </r>
  <r>
    <s v="SO0710"/>
    <d v="2022-01-31T00:00:00"/>
    <s v="PD0006"/>
    <n v="137"/>
    <n v="0.18"/>
    <n v="23479060"/>
    <s v="SO0710-PD0006"/>
    <s v="1 set Golf Ball"/>
    <s v="Golf"/>
    <s v="1 set Golf Ball"/>
    <n v="137"/>
    <s v="Sales Region Sulawesi - Maluku Team"/>
    <m/>
    <x v="0"/>
  </r>
  <r>
    <s v="SO0710"/>
    <d v="2022-01-31T00:00:00"/>
    <s v="PD0008"/>
    <n v="145"/>
    <n v="0.11"/>
    <n v="19228450"/>
    <s v="SO0710-PD0008"/>
    <s v="Sunglasses"/>
    <s v="Outdoors Sport"/>
    <s v="Sunglasses"/>
    <n v="145"/>
    <s v="Sales Region Sulawesi - Maluku Team"/>
    <m/>
    <x v="0"/>
  </r>
  <r>
    <s v="SO0711"/>
    <d v="2022-01-31T00:00:00"/>
    <s v="PD0012"/>
    <n v="144"/>
    <n v="0.2"/>
    <n v="649612800"/>
    <s v="SO0711-PD0012"/>
    <s v="Road Bike"/>
    <s v="Bicycle"/>
    <s v="Road Bike"/>
    <n v="144"/>
    <s v="Sales Region Sulawesi - Maluku Team"/>
    <m/>
    <x v="0"/>
  </r>
  <r>
    <s v="SO0711"/>
    <d v="2022-01-31T00:00:00"/>
    <s v="PD0001"/>
    <n v="58"/>
    <n v="0.08"/>
    <n v="13286640"/>
    <s v="SO0711-PD0001"/>
    <s v="1 Set Fishing Equipment"/>
    <s v="Fishing Equipment"/>
    <s v="1 Set Fishing Equipment"/>
    <n v="58"/>
    <s v="Sales Region Sulawesi - Maluku Team"/>
    <m/>
    <x v="0"/>
  </r>
  <r>
    <s v="SO0711"/>
    <d v="2022-01-31T00:00:00"/>
    <s v="PD0011"/>
    <n v="85"/>
    <n v="0.21"/>
    <n v="158406850"/>
    <s v="SO0711-PD0011"/>
    <s v="Mountain Bike"/>
    <s v="Bicycle"/>
    <s v="Mountain Bike"/>
    <n v="85"/>
    <s v="Sales Region Sulawesi - Maluku Team"/>
    <m/>
    <x v="0"/>
  </r>
  <r>
    <s v="SO0711"/>
    <d v="2022-01-31T00:00:00"/>
    <s v="PD0003"/>
    <n v="64"/>
    <n v="0.17"/>
    <n v="49454720"/>
    <s v="SO0711-PD0003"/>
    <s v="Stick Billiard"/>
    <s v="Billiard"/>
    <s v="Stick Billiard"/>
    <n v="64"/>
    <s v="Sales Region Sulawesi - Maluku Team"/>
    <m/>
    <x v="0"/>
  </r>
  <r>
    <s v="SO0712"/>
    <d v="2022-02-02T00:00:00"/>
    <s v="PD0004"/>
    <n v="66"/>
    <n v="0.18"/>
    <n v="11906400"/>
    <s v="SO0712-PD0004"/>
    <s v="Stick Billiard Bag"/>
    <s v="Billiard"/>
    <s v="Stick Billiard Bag"/>
    <n v="66"/>
    <s v="Online Sales Team"/>
    <m/>
    <x v="0"/>
  </r>
  <r>
    <s v="SO0713"/>
    <d v="2022-02-03T00:00:00"/>
    <s v="PD0002"/>
    <n v="72"/>
    <n v="0.11"/>
    <n v="1281600"/>
    <s v="SO0713-PD0002"/>
    <s v="Fishing soft lure"/>
    <s v="Fishing Equipment"/>
    <s v="Fishing soft lure"/>
    <n v="72"/>
    <s v="Sales Sumatera -Kalimantan Region Team"/>
    <m/>
    <x v="1"/>
  </r>
  <r>
    <s v="SO0713"/>
    <d v="2022-02-03T00:00:00"/>
    <s v="PD0020"/>
    <n v="123"/>
    <n v="0.17"/>
    <n v="32770890"/>
    <s v="SO0713-PD0020"/>
    <s v="Heavy bag"/>
    <s v="Gym &amp; Fitness"/>
    <s v="Heavy bag"/>
    <n v="123"/>
    <s v="Sales Sumatera -Kalimantan Region Team"/>
    <m/>
    <x v="1"/>
  </r>
  <r>
    <s v="SO0713"/>
    <d v="2022-02-03T00:00:00"/>
    <s v="PD0004"/>
    <n v="78"/>
    <n v="0.24"/>
    <n v="13041600"/>
    <s v="SO0713-PD0004"/>
    <s v="Stick Billiard Bag"/>
    <s v="Billiard"/>
    <s v="Stick Billiard Bag"/>
    <n v="78"/>
    <s v="Sales Sumatera -Kalimantan Region Team"/>
    <m/>
    <x v="1"/>
  </r>
  <r>
    <s v="SO0714"/>
    <d v="2022-02-04T00:00:00"/>
    <s v="PD0009"/>
    <n v="140"/>
    <n v="0.09"/>
    <n v="16434600"/>
    <s v="SO0714-PD0009"/>
    <s v="Tracking Pole"/>
    <s v="Hiking &amp; Camping"/>
    <s v="Tracking Pole"/>
    <n v="140"/>
    <s v="Online Sales Team"/>
    <m/>
    <x v="0"/>
  </r>
  <r>
    <s v="SO0714"/>
    <d v="2022-02-04T00:00:00"/>
    <s v="PD0004"/>
    <n v="57"/>
    <n v="0.23"/>
    <n v="9655800"/>
    <s v="SO0714-PD0004"/>
    <s v="Stick Billiard Bag"/>
    <s v="Billiard"/>
    <s v="Stick Billiard Bag"/>
    <n v="57"/>
    <s v="Online Sales Team"/>
    <m/>
    <x v="0"/>
  </r>
  <r>
    <s v="SO0714"/>
    <d v="2022-02-04T00:00:00"/>
    <s v="PD0017"/>
    <n v="133"/>
    <n v="0.15"/>
    <n v="299582500"/>
    <s v="SO0714-PD0017"/>
    <s v="Bench Press"/>
    <s v="Gym &amp; Fitness"/>
    <s v="Bench Press"/>
    <n v="133"/>
    <s v="Online Sales Team"/>
    <m/>
    <x v="0"/>
  </r>
  <r>
    <s v="SO0715"/>
    <d v="2022-02-05T00:00:00"/>
    <s v="PD0012"/>
    <n v="81"/>
    <n v="0.1"/>
    <n v="411083100"/>
    <s v="SO0715-PD0012"/>
    <s v="Road Bike"/>
    <s v="Bicycle"/>
    <s v="Road Bike"/>
    <n v="81"/>
    <s v="Sales Sumatera -Kalimantan Region Team"/>
    <m/>
    <x v="0"/>
  </r>
  <r>
    <s v="SO0715"/>
    <d v="2022-02-05T00:00:00"/>
    <s v="PD0016"/>
    <n v="132"/>
    <n v="0.05"/>
    <n v="33481800"/>
    <s v="SO0715-PD0016"/>
    <s v="Pull Up Bar"/>
    <s v="Gym &amp; Fitness"/>
    <s v="Pull Up Bar"/>
    <n v="132"/>
    <s v="Sales Sumatera -Kalimantan Region Team"/>
    <m/>
    <x v="0"/>
  </r>
  <r>
    <s v="SO0715"/>
    <d v="2022-02-05T00:00:00"/>
    <s v="PD0015"/>
    <n v="29"/>
    <n v="0.15"/>
    <n v="3349935"/>
    <s v="SO0715-PD0015"/>
    <s v="Abs Roller"/>
    <s v="Gym &amp; Fitness"/>
    <s v="Abs Roller"/>
    <n v="29"/>
    <s v="Sales Sumatera -Kalimantan Region Team"/>
    <m/>
    <x v="0"/>
  </r>
  <r>
    <s v="SO0715"/>
    <d v="2022-02-05T00:00:00"/>
    <s v="PD0011"/>
    <n v="83"/>
    <n v="0.11"/>
    <n v="174259330"/>
    <s v="SO0715-PD0011"/>
    <s v="Mountain Bike"/>
    <s v="Bicycle"/>
    <s v="Mountain Bike"/>
    <n v="83"/>
    <s v="Sales Sumatera -Kalimantan Region Team"/>
    <m/>
    <x v="0"/>
  </r>
  <r>
    <s v="SO0716"/>
    <d v="2022-02-06T00:00:00"/>
    <s v="PD0015"/>
    <n v="63"/>
    <n v="0.17"/>
    <n v="7106211"/>
    <s v="SO0716-PD0015"/>
    <s v="Abs Roller"/>
    <s v="Gym &amp; Fitness"/>
    <s v="Abs Roller"/>
    <n v="63"/>
    <s v="Sales Region Sulawesi - Maluku Team"/>
    <m/>
    <x v="0"/>
  </r>
  <r>
    <s v="SO0716"/>
    <d v="2022-02-06T00:00:00"/>
    <s v="PD0012"/>
    <n v="82"/>
    <n v="0.14000000000000001"/>
    <n v="397662280"/>
    <s v="SO0716-PD0012"/>
    <s v="Road Bike"/>
    <s v="Bicycle"/>
    <s v="Road Bike"/>
    <n v="82"/>
    <s v="Sales Region Sulawesi - Maluku Team"/>
    <m/>
    <x v="0"/>
  </r>
  <r>
    <s v="SO0716"/>
    <d v="2022-02-06T00:00:00"/>
    <s v="PD0002"/>
    <n v="100"/>
    <n v="0.23"/>
    <n v="1540000"/>
    <s v="SO0716-PD0002"/>
    <s v="Fishing soft lure"/>
    <s v="Fishing Equipment"/>
    <s v="Fishing soft lure"/>
    <n v="100"/>
    <s v="Sales Region Sulawesi - Maluku Team"/>
    <m/>
    <x v="0"/>
  </r>
  <r>
    <s v="SO0716"/>
    <d v="2022-02-06T00:00:00"/>
    <s v="PD0003"/>
    <n v="57"/>
    <n v="0.09"/>
    <n v="48290970"/>
    <s v="SO0716-PD0003"/>
    <s v="Stick Billiard"/>
    <s v="Billiard"/>
    <s v="Stick Billiard"/>
    <n v="57"/>
    <s v="Sales Region Sulawesi - Maluku Team"/>
    <m/>
    <x v="0"/>
  </r>
  <r>
    <s v="SO0716"/>
    <d v="2022-02-06T00:00:00"/>
    <s v="PD0010"/>
    <n v="60"/>
    <n v="7.0000000000000007E-2"/>
    <n v="18135000"/>
    <s v="SO0716-PD0010"/>
    <s v="Hiking Shoes"/>
    <s v="Hiking &amp; Camping"/>
    <s v="Hiking Shoes"/>
    <n v="60"/>
    <s v="Sales Region Sulawesi - Maluku Team"/>
    <m/>
    <x v="0"/>
  </r>
  <r>
    <s v="SO0717"/>
    <d v="2022-02-06T00:00:00"/>
    <s v="PD0018"/>
    <n v="149"/>
    <n v="0.1"/>
    <n v="71341200"/>
    <s v="SO0717-PD0018"/>
    <s v="Dumbell Set"/>
    <s v="Gym &amp; Fitness"/>
    <s v="Dumbell Set"/>
    <n v="149"/>
    <s v="Sales Region Bali - Nusa Tenggara Team"/>
    <m/>
    <x v="0"/>
  </r>
  <r>
    <s v="SO0717"/>
    <d v="2022-02-06T00:00:00"/>
    <s v="PD0009"/>
    <n v="93"/>
    <n v="0.25"/>
    <n v="8997750"/>
    <s v="SO0717-PD0009"/>
    <s v="Tracking Pole"/>
    <s v="Hiking &amp; Camping"/>
    <s v="Tracking Pole"/>
    <n v="93"/>
    <s v="Sales Region Bali - Nusa Tenggara Team"/>
    <m/>
    <x v="0"/>
  </r>
  <r>
    <s v="SO0718"/>
    <d v="2022-02-07T00:00:00"/>
    <s v="PD0008"/>
    <n v="120"/>
    <n v="0.21"/>
    <n v="14125200"/>
    <s v="SO0718-PD0008"/>
    <s v="Sunglasses"/>
    <s v="Outdoors Sport"/>
    <s v="Sunglasses"/>
    <n v="120"/>
    <s v="Sales Java Region Team"/>
    <m/>
    <x v="0"/>
  </r>
  <r>
    <s v="SO0718"/>
    <d v="2022-02-07T00:00:00"/>
    <s v="PD0004"/>
    <n v="39"/>
    <n v="0.11"/>
    <n v="7636200"/>
    <s v="SO0718-PD0004"/>
    <s v="Stick Billiard Bag"/>
    <s v="Billiard"/>
    <s v="Stick Billiard Bag"/>
    <n v="39"/>
    <s v="Sales Java Region Team"/>
    <m/>
    <x v="0"/>
  </r>
  <r>
    <s v="SO0719"/>
    <d v="2022-02-09T00:00:00"/>
    <s v="PD0020"/>
    <n v="141"/>
    <n v="0.13"/>
    <n v="39377070"/>
    <s v="SO0719-PD0020"/>
    <s v="Heavy bag"/>
    <s v="Gym &amp; Fitness"/>
    <s v="Heavy bag"/>
    <n v="141"/>
    <s v="Online Sales Team"/>
    <m/>
    <x v="0"/>
  </r>
  <r>
    <s v="SO0720"/>
    <d v="2022-02-09T00:00:00"/>
    <s v="PD0017"/>
    <n v="52"/>
    <n v="0.2"/>
    <n v="110240000"/>
    <s v="SO0720-PD0017"/>
    <s v="Bench Press"/>
    <s v="Gym &amp; Fitness"/>
    <s v="Bench Press"/>
    <n v="52"/>
    <s v="Sales Region Sulawesi - Maluku Team"/>
    <m/>
    <x v="0"/>
  </r>
  <r>
    <s v="SO0720"/>
    <d v="2022-02-09T00:00:00"/>
    <s v="PD0011"/>
    <n v="149"/>
    <n v="0.06"/>
    <n v="330401540"/>
    <s v="SO0720-PD0011"/>
    <s v="Mountain Bike"/>
    <s v="Bicycle"/>
    <s v="Mountain Bike"/>
    <n v="149"/>
    <s v="Sales Region Sulawesi - Maluku Team"/>
    <m/>
    <x v="0"/>
  </r>
  <r>
    <s v="SO0721"/>
    <d v="2022-02-10T00:00:00"/>
    <s v="PD0010"/>
    <n v="86"/>
    <n v="0.21"/>
    <n v="22080500"/>
    <s v="SO0721-PD0010"/>
    <s v="Hiking Shoes"/>
    <s v="Hiking &amp; Camping"/>
    <s v="Hiking Shoes"/>
    <n v="86"/>
    <s v="Online Sales Team"/>
    <m/>
    <x v="0"/>
  </r>
  <r>
    <s v="SO0721"/>
    <d v="2022-02-10T00:00:00"/>
    <s v="PD0015"/>
    <n v="132"/>
    <n v="0.22"/>
    <n v="13992264"/>
    <s v="SO0721-PD0015"/>
    <s v="Abs Roller"/>
    <s v="Gym &amp; Fitness"/>
    <s v="Abs Roller"/>
    <n v="132"/>
    <s v="Online Sales Team"/>
    <m/>
    <x v="0"/>
  </r>
  <r>
    <s v="SO0722"/>
    <d v="2022-02-14T00:00:00"/>
    <s v="PD0010"/>
    <n v="36"/>
    <n v="0.18"/>
    <n v="9594000"/>
    <s v="SO0722-PD0010"/>
    <s v="Hiking Shoes"/>
    <s v="Hiking &amp; Camping"/>
    <s v="Hiking Shoes"/>
    <n v="36"/>
    <s v="Sales Sumatera -Kalimantan Region Team"/>
    <m/>
    <x v="0"/>
  </r>
  <r>
    <s v="SO0722"/>
    <d v="2022-02-14T00:00:00"/>
    <s v="PD0019"/>
    <n v="129"/>
    <n v="0.09"/>
    <n v="299227110"/>
    <s v="SO0722-PD0019"/>
    <s v="Treadmill"/>
    <s v="Gym &amp; Fitness"/>
    <s v="Treadmill"/>
    <n v="129"/>
    <s v="Sales Sumatera -Kalimantan Region Team"/>
    <m/>
    <x v="0"/>
  </r>
  <r>
    <s v="SO0722"/>
    <d v="2022-02-14T00:00:00"/>
    <s v="PD0008"/>
    <n v="26"/>
    <n v="0.17"/>
    <n v="3215420"/>
    <s v="SO0722-PD0008"/>
    <s v="Sunglasses"/>
    <s v="Outdoors Sport"/>
    <s v="Sunglasses"/>
    <n v="26"/>
    <s v="Sales Sumatera -Kalimantan Region Team"/>
    <m/>
    <x v="0"/>
  </r>
  <r>
    <s v="SO0722"/>
    <d v="2022-02-14T00:00:00"/>
    <s v="PD0003"/>
    <n v="98"/>
    <n v="0.17"/>
    <n v="75727540"/>
    <s v="SO0722-PD0003"/>
    <s v="Stick Billiard"/>
    <s v="Billiard"/>
    <s v="Stick Billiard"/>
    <n v="98"/>
    <s v="Sales Sumatera -Kalimantan Region Team"/>
    <m/>
    <x v="0"/>
  </r>
  <r>
    <s v="SO0723"/>
    <d v="2022-02-15T00:00:00"/>
    <s v="PD0019"/>
    <n v="45"/>
    <n v="0.23"/>
    <n v="88322850"/>
    <s v="SO0723-PD0019"/>
    <s v="Treadmill"/>
    <s v="Gym &amp; Fitness"/>
    <s v="Treadmill"/>
    <n v="45"/>
    <s v="Sales Sumatera -Kalimantan Region Team"/>
    <m/>
    <x v="0"/>
  </r>
  <r>
    <s v="SO0723"/>
    <d v="2022-02-15T00:00:00"/>
    <s v="PD0003"/>
    <n v="64"/>
    <n v="0.08"/>
    <n v="54817280"/>
    <s v="SO0723-PD0003"/>
    <s v="Stick Billiard"/>
    <s v="Billiard"/>
    <s v="Stick Billiard"/>
    <n v="64"/>
    <s v="Sales Sumatera -Kalimantan Region Team"/>
    <m/>
    <x v="0"/>
  </r>
  <r>
    <s v="SO0724"/>
    <d v="2022-02-16T00:00:00"/>
    <s v="PD0020"/>
    <n v="105"/>
    <n v="0.13"/>
    <n v="29323350"/>
    <s v="SO0724-PD0020"/>
    <s v="Heavy bag"/>
    <s v="Gym &amp; Fitness"/>
    <s v="Heavy bag"/>
    <n v="105"/>
    <s v="Sales Region Sulawesi - Maluku Team"/>
    <m/>
    <x v="0"/>
  </r>
  <r>
    <s v="SO0725"/>
    <d v="2022-02-17T00:00:00"/>
    <s v="PD0019"/>
    <n v="97"/>
    <n v="0.2"/>
    <n v="197802400"/>
    <s v="SO0725-PD0019"/>
    <s v="Treadmill"/>
    <s v="Gym &amp; Fitness"/>
    <s v="Treadmill"/>
    <n v="97"/>
    <s v="Sales Region Sulawesi - Maluku Team"/>
    <m/>
    <x v="0"/>
  </r>
  <r>
    <s v="SO0725"/>
    <d v="2022-02-17T00:00:00"/>
    <s v="PD0003"/>
    <n v="50"/>
    <n v="0.1"/>
    <n v="41895000"/>
    <s v="SO0725-PD0003"/>
    <s v="Stick Billiard"/>
    <s v="Billiard"/>
    <s v="Stick Billiard"/>
    <n v="50"/>
    <s v="Sales Region Sulawesi - Maluku Team"/>
    <m/>
    <x v="0"/>
  </r>
  <r>
    <s v="SO0725"/>
    <d v="2022-02-17T00:00:00"/>
    <s v="PD0009"/>
    <n v="94"/>
    <n v="0.14000000000000001"/>
    <n v="10428360"/>
    <s v="SO0725-PD0009"/>
    <s v="Tracking Pole"/>
    <s v="Hiking &amp; Camping"/>
    <s v="Tracking Pole"/>
    <n v="94"/>
    <s v="Sales Region Sulawesi - Maluku Team"/>
    <m/>
    <x v="0"/>
  </r>
  <r>
    <s v="SO0725"/>
    <d v="2022-02-17T00:00:00"/>
    <s v="PD0014"/>
    <n v="48"/>
    <n v="0.05"/>
    <n v="12175200"/>
    <s v="SO0725-PD0014"/>
    <s v="1 Set Futsalball"/>
    <s v="Futsal"/>
    <s v="1 Set Futsalball"/>
    <n v="48"/>
    <s v="Sales Region Sulawesi - Maluku Team"/>
    <m/>
    <x v="0"/>
  </r>
  <r>
    <s v="SO0726"/>
    <d v="2022-02-18T00:00:00"/>
    <s v="PD0005"/>
    <n v="91"/>
    <n v="0.09"/>
    <n v="181767950"/>
    <s v="SO0726-PD0005"/>
    <s v="Stick Golf Wedge"/>
    <s v="Golf"/>
    <s v="Stick Golf Wedge"/>
    <n v="91"/>
    <s v="Sales Region Sulawesi - Maluku Team"/>
    <m/>
    <x v="0"/>
  </r>
  <r>
    <s v="SO0728"/>
    <d v="2022-02-20T00:00:00"/>
    <s v="PD0017"/>
    <n v="33"/>
    <n v="0.16"/>
    <n v="73458000"/>
    <s v="SO0728-PD0017"/>
    <s v="Bench Press"/>
    <s v="Gym &amp; Fitness"/>
    <s v="Bench Press"/>
    <n v="33"/>
    <s v="Online Sales Team"/>
    <m/>
    <x v="0"/>
  </r>
  <r>
    <s v="SO0729"/>
    <d v="2022-02-20T00:00:00"/>
    <s v="PD0014"/>
    <n v="119"/>
    <n v="0.21"/>
    <n v="25100670"/>
    <s v="SO0729-PD0014"/>
    <s v="1 Set Futsalball"/>
    <s v="Futsal"/>
    <s v="1 Set Futsalball"/>
    <n v="119"/>
    <s v="Sales Region Bali - Nusa Tenggara Team"/>
    <m/>
    <x v="0"/>
  </r>
  <r>
    <s v="SO0729"/>
    <d v="2022-02-20T00:00:00"/>
    <s v="PD0011"/>
    <n v="63"/>
    <n v="0.19"/>
    <n v="120379770.00000001"/>
    <s v="SO0729-PD0011"/>
    <s v="Mountain Bike"/>
    <s v="Bicycle"/>
    <s v="Mountain Bike"/>
    <n v="63"/>
    <s v="Sales Region Bali - Nusa Tenggara Team"/>
    <m/>
    <x v="0"/>
  </r>
  <r>
    <s v="SO0730"/>
    <d v="2022-02-21T00:00:00"/>
    <s v="PD0013"/>
    <n v="33"/>
    <n v="0.17"/>
    <n v="13119810"/>
    <s v="SO0730-PD0013"/>
    <s v="1 Set Basketball"/>
    <s v="Basketball"/>
    <s v="1 Set Basketball"/>
    <n v="33"/>
    <s v="Sales Java Region Team"/>
    <m/>
    <x v="0"/>
  </r>
  <r>
    <s v="SO0730"/>
    <d v="2022-02-21T00:00:00"/>
    <s v="PD0017"/>
    <n v="39"/>
    <n v="0.17"/>
    <n v="85780500"/>
    <s v="SO0730-PD0017"/>
    <s v="Bench Press"/>
    <s v="Gym &amp; Fitness"/>
    <s v="Bench Press"/>
    <n v="39"/>
    <s v="Sales Java Region Team"/>
    <m/>
    <x v="0"/>
  </r>
  <r>
    <s v="SO0731"/>
    <d v="2022-02-21T00:00:00"/>
    <s v="PD0011"/>
    <n v="75"/>
    <n v="0.1"/>
    <n v="159232500"/>
    <s v="SO0731-PD0011"/>
    <s v="Mountain Bike"/>
    <s v="Bicycle"/>
    <s v="Mountain Bike"/>
    <n v="75"/>
    <s v="Sales Region Sulawesi - Maluku Team"/>
    <m/>
    <x v="0"/>
  </r>
  <r>
    <s v="SO0731"/>
    <d v="2022-02-21T00:00:00"/>
    <s v="PD0010"/>
    <n v="113"/>
    <n v="0.14000000000000001"/>
    <n v="31583500"/>
    <s v="SO0731-PD0010"/>
    <s v="Hiking Shoes"/>
    <s v="Hiking &amp; Camping"/>
    <s v="Hiking Shoes"/>
    <n v="113"/>
    <s v="Sales Region Sulawesi - Maluku Team"/>
    <m/>
    <x v="0"/>
  </r>
  <r>
    <s v="SO0732"/>
    <d v="2022-02-23T00:00:00"/>
    <s v="PD0017"/>
    <n v="75"/>
    <n v="0.08"/>
    <n v="182850000"/>
    <s v="SO0732-PD0017"/>
    <s v="Bench Press"/>
    <s v="Gym &amp; Fitness"/>
    <s v="Bench Press"/>
    <n v="75"/>
    <s v="Sales Region Bali - Nusa Tenggara Team"/>
    <m/>
    <x v="1"/>
  </r>
  <r>
    <s v="SO0733"/>
    <d v="2022-02-24T00:00:00"/>
    <s v="PD0012"/>
    <n v="64"/>
    <n v="0.22"/>
    <n v="281498880"/>
    <s v="SO0733-PD0012"/>
    <s v="Road Bike"/>
    <s v="Bicycle"/>
    <s v="Road Bike"/>
    <n v="64"/>
    <s v="Sales Sumatera -Kalimantan Region Team"/>
    <m/>
    <x v="1"/>
  </r>
  <r>
    <s v="SO0733"/>
    <d v="2022-02-24T00:00:00"/>
    <s v="PD0013"/>
    <n v="35"/>
    <n v="0.11"/>
    <n v="14920850"/>
    <s v="SO0733-PD0013"/>
    <s v="1 Set Basketball"/>
    <s v="Basketball"/>
    <s v="1 Set Basketball"/>
    <n v="35"/>
    <s v="Sales Sumatera -Kalimantan Region Team"/>
    <m/>
    <x v="1"/>
  </r>
  <r>
    <s v="SO0733"/>
    <d v="2022-02-24T00:00:00"/>
    <s v="PD0007"/>
    <n v="93"/>
    <n v="0.11"/>
    <n v="264864000"/>
    <s v="SO0733-PD0007"/>
    <s v="Stick Golf Bag"/>
    <s v="Golf"/>
    <s v="Stick Golf Bag"/>
    <n v="93"/>
    <s v="Sales Sumatera -Kalimantan Region Team"/>
    <m/>
    <x v="1"/>
  </r>
  <r>
    <s v="SO0733"/>
    <d v="2022-02-24T00:00:00"/>
    <s v="PD0002"/>
    <n v="63"/>
    <n v="0.2"/>
    <n v="1008000"/>
    <s v="SO0733-PD0002"/>
    <s v="Fishing soft lure"/>
    <s v="Fishing Equipment"/>
    <s v="Fishing soft lure"/>
    <n v="63"/>
    <s v="Sales Sumatera -Kalimantan Region Team"/>
    <m/>
    <x v="1"/>
  </r>
  <r>
    <s v="SO0733"/>
    <d v="2022-02-24T00:00:00"/>
    <s v="PD0011"/>
    <n v="37"/>
    <n v="0.16"/>
    <n v="73317720"/>
    <s v="SO0733-PD0011"/>
    <s v="Mountain Bike"/>
    <s v="Bicycle"/>
    <s v="Mountain Bike"/>
    <n v="37"/>
    <s v="Sales Sumatera -Kalimantan Region Team"/>
    <m/>
    <x v="1"/>
  </r>
  <r>
    <s v="SO0734"/>
    <d v="2022-02-25T00:00:00"/>
    <s v="PD0003"/>
    <n v="30"/>
    <n v="0.12"/>
    <n v="24578400"/>
    <s v="SO0734-PD0003"/>
    <s v="Stick Billiard"/>
    <s v="Billiard"/>
    <s v="Stick Billiard"/>
    <n v="30"/>
    <s v="Sales Region Sulawesi - Maluku Team"/>
    <m/>
    <x v="0"/>
  </r>
  <r>
    <s v="SO0734"/>
    <d v="2022-02-25T00:00:00"/>
    <s v="PD0014"/>
    <n v="25"/>
    <n v="0.09"/>
    <n v="6074250"/>
    <s v="SO0734-PD0014"/>
    <s v="1 Set Futsalball"/>
    <s v="Futsal"/>
    <s v="1 Set Futsalball"/>
    <n v="25"/>
    <s v="Sales Region Sulawesi - Maluku Team"/>
    <m/>
    <x v="0"/>
  </r>
  <r>
    <s v="SO0734"/>
    <d v="2022-02-25T00:00:00"/>
    <s v="PD0006"/>
    <n v="91"/>
    <n v="0.18"/>
    <n v="15595580.000000002"/>
    <s v="SO0734-PD0006"/>
    <s v="1 set Golf Ball"/>
    <s v="Golf"/>
    <s v="1 set Golf Ball"/>
    <n v="91"/>
    <s v="Sales Region Sulawesi - Maluku Team"/>
    <m/>
    <x v="0"/>
  </r>
  <r>
    <s v="SO0734"/>
    <d v="2022-02-25T00:00:00"/>
    <s v="PD0007"/>
    <n v="145"/>
    <n v="0.17"/>
    <n v="385120000"/>
    <s v="SO0734-PD0007"/>
    <s v="Stick Golf Bag"/>
    <s v="Golf"/>
    <s v="Stick Golf Bag"/>
    <n v="145"/>
    <s v="Sales Region Sulawesi - Maluku Team"/>
    <m/>
    <x v="0"/>
  </r>
  <r>
    <s v="SO0735"/>
    <d v="2022-02-25T00:00:00"/>
    <s v="PD0007"/>
    <n v="41"/>
    <n v="0.18"/>
    <n v="107584000.00000001"/>
    <s v="SO0735-PD0007"/>
    <s v="Stick Golf Bag"/>
    <s v="Golf"/>
    <s v="Stick Golf Bag"/>
    <n v="41"/>
    <s v="Online Sales Team"/>
    <m/>
    <x v="0"/>
  </r>
  <r>
    <s v="SO0735"/>
    <d v="2022-02-25T00:00:00"/>
    <s v="PD0015"/>
    <n v="25"/>
    <n v="0.17"/>
    <n v="2819925"/>
    <s v="SO0735-PD0015"/>
    <s v="Abs Roller"/>
    <s v="Gym &amp; Fitness"/>
    <s v="Abs Roller"/>
    <n v="25"/>
    <s v="Online Sales Team"/>
    <m/>
    <x v="0"/>
  </r>
  <r>
    <s v="SO0736"/>
    <d v="2022-02-27T00:00:00"/>
    <s v="PD0008"/>
    <n v="60"/>
    <n v="7.0000000000000007E-2"/>
    <n v="8314199.9999999991"/>
    <s v="SO0736-PD0008"/>
    <s v="Sunglasses"/>
    <s v="Outdoors Sport"/>
    <s v="Sunglasses"/>
    <n v="60"/>
    <s v="Sales Sumatera -Kalimantan Region Team"/>
    <m/>
    <x v="0"/>
  </r>
  <r>
    <s v="SO0736"/>
    <d v="2022-02-27T00:00:00"/>
    <s v="PD0002"/>
    <n v="105"/>
    <n v="0.24"/>
    <n v="1596000"/>
    <s v="SO0736-PD0002"/>
    <s v="Fishing soft lure"/>
    <s v="Fishing Equipment"/>
    <s v="Fishing soft lure"/>
    <n v="105"/>
    <s v="Sales Sumatera -Kalimantan Region Team"/>
    <m/>
    <x v="0"/>
  </r>
  <r>
    <s v="SO0736"/>
    <d v="2022-02-27T00:00:00"/>
    <s v="PD0009"/>
    <n v="28"/>
    <n v="0.18"/>
    <n v="2961840"/>
    <s v="SO0736-PD0009"/>
    <s v="Tracking Pole"/>
    <s v="Hiking &amp; Camping"/>
    <s v="Tracking Pole"/>
    <n v="28"/>
    <s v="Sales Sumatera -Kalimantan Region Team"/>
    <m/>
    <x v="0"/>
  </r>
  <r>
    <s v="SO0736"/>
    <d v="2022-02-27T00:00:00"/>
    <s v="PD0015"/>
    <n v="120"/>
    <n v="0.25"/>
    <n v="12231000"/>
    <s v="SO0736-PD0015"/>
    <s v="Abs Roller"/>
    <s v="Gym &amp; Fitness"/>
    <s v="Abs Roller"/>
    <n v="120"/>
    <s v="Sales Sumatera -Kalimantan Region Team"/>
    <m/>
    <x v="0"/>
  </r>
  <r>
    <s v="SO0737"/>
    <d v="2022-02-28T00:00:00"/>
    <s v="PD0006"/>
    <n v="80"/>
    <n v="0.22"/>
    <n v="13041600"/>
    <s v="SO0737-PD0006"/>
    <s v="1 set Golf Ball"/>
    <s v="Golf"/>
    <s v="1 set Golf Ball"/>
    <n v="80"/>
    <s v="Sales Region Sulawesi - Maluku Team"/>
    <m/>
    <x v="0"/>
  </r>
  <r>
    <s v="SO0737"/>
    <d v="2022-02-28T00:00:00"/>
    <s v="PD0014"/>
    <n v="98"/>
    <n v="0.1"/>
    <n v="23549400"/>
    <s v="SO0737-PD0014"/>
    <s v="1 Set Futsalball"/>
    <s v="Futsal"/>
    <s v="1 Set Futsalball"/>
    <n v="98"/>
    <s v="Sales Region Sulawesi - Maluku Team"/>
    <m/>
    <x v="0"/>
  </r>
  <r>
    <s v="SO0737"/>
    <d v="2022-02-28T00:00:00"/>
    <s v="PD0007"/>
    <n v="81"/>
    <n v="0.15"/>
    <n v="220320000"/>
    <s v="SO0737-PD0007"/>
    <s v="Stick Golf Bag"/>
    <s v="Golf"/>
    <s v="Stick Golf Bag"/>
    <n v="81"/>
    <s v="Sales Region Sulawesi - Maluku Team"/>
    <m/>
    <x v="0"/>
  </r>
  <r>
    <s v="SO0737"/>
    <d v="2022-02-28T00:00:00"/>
    <s v="PD0013"/>
    <n v="99"/>
    <n v="0.06"/>
    <n v="44575740"/>
    <s v="SO0737-PD0013"/>
    <s v="1 Set Basketball"/>
    <s v="Basketball"/>
    <s v="1 Set Basketball"/>
    <n v="99"/>
    <s v="Sales Region Sulawesi - Maluku Team"/>
    <m/>
    <x v="0"/>
  </r>
  <r>
    <s v="SO0738"/>
    <d v="2022-03-01T00:00:00"/>
    <s v="PD0017"/>
    <n v="133"/>
    <n v="0.22"/>
    <n v="274911000"/>
    <s v="SO0738-PD0017"/>
    <s v="Bench Press"/>
    <s v="Gym &amp; Fitness"/>
    <s v="Bench Press"/>
    <n v="133"/>
    <s v="Sales Java Region Team"/>
    <m/>
    <x v="0"/>
  </r>
  <r>
    <s v="SO0738"/>
    <d v="2022-03-01T00:00:00"/>
    <s v="PD0014"/>
    <n v="146"/>
    <n v="0.15"/>
    <n v="33134700"/>
    <s v="SO0738-PD0014"/>
    <s v="1 Set Futsalball"/>
    <s v="Futsal"/>
    <s v="1 Set Futsalball"/>
    <n v="146"/>
    <s v="Sales Java Region Team"/>
    <m/>
    <x v="0"/>
  </r>
  <r>
    <s v="SO0738"/>
    <d v="2022-03-01T00:00:00"/>
    <s v="PD0015"/>
    <n v="136"/>
    <n v="0.05"/>
    <n v="17558280"/>
    <s v="SO0738-PD0015"/>
    <s v="Abs Roller"/>
    <s v="Gym &amp; Fitness"/>
    <s v="Abs Roller"/>
    <n v="136"/>
    <s v="Sales Java Region Team"/>
    <m/>
    <x v="0"/>
  </r>
  <r>
    <s v="SO0738"/>
    <d v="2022-03-01T00:00:00"/>
    <s v="PD0011"/>
    <n v="29"/>
    <n v="0.14000000000000001"/>
    <n v="58833460"/>
    <s v="SO0738-PD0011"/>
    <s v="Mountain Bike"/>
    <s v="Bicycle"/>
    <s v="Mountain Bike"/>
    <n v="29"/>
    <s v="Sales Java Region Team"/>
    <m/>
    <x v="0"/>
  </r>
  <r>
    <s v="SO0739"/>
    <d v="2022-03-01T00:00:00"/>
    <s v="PD0013"/>
    <n v="124"/>
    <n v="0.15"/>
    <n v="50486600"/>
    <s v="SO0739-PD0013"/>
    <s v="1 Set Basketball"/>
    <s v="Basketball"/>
    <s v="1 Set Basketball"/>
    <n v="124"/>
    <s v="Sales Region Sulawesi - Maluku Team"/>
    <m/>
    <x v="0"/>
  </r>
  <r>
    <s v="SO0739"/>
    <d v="2022-03-01T00:00:00"/>
    <s v="PD0016"/>
    <n v="123"/>
    <n v="0.19"/>
    <n v="26601210"/>
    <s v="SO0739-PD0016"/>
    <s v="Pull Up Bar"/>
    <s v="Gym &amp; Fitness"/>
    <s v="Pull Up Bar"/>
    <n v="123"/>
    <s v="Sales Region Sulawesi - Maluku Team"/>
    <m/>
    <x v="0"/>
  </r>
  <r>
    <s v="SO0739"/>
    <d v="2022-03-01T00:00:00"/>
    <s v="PD0008"/>
    <n v="119"/>
    <n v="0.19"/>
    <n v="14362110.000000002"/>
    <s v="SO0739-PD0008"/>
    <s v="Sunglasses"/>
    <s v="Outdoors Sport"/>
    <s v="Sunglasses"/>
    <n v="119"/>
    <s v="Sales Region Sulawesi - Maluku Team"/>
    <m/>
    <x v="0"/>
  </r>
  <r>
    <s v="SO0739"/>
    <d v="2022-03-01T00:00:00"/>
    <s v="PD0009"/>
    <n v="40"/>
    <n v="0.13"/>
    <n v="4489200"/>
    <s v="SO0739-PD0009"/>
    <s v="Tracking Pole"/>
    <s v="Hiking &amp; Camping"/>
    <s v="Tracking Pole"/>
    <n v="40"/>
    <s v="Sales Region Sulawesi - Maluku Team"/>
    <m/>
    <x v="0"/>
  </r>
  <r>
    <s v="SO0740"/>
    <d v="2022-03-02T00:00:00"/>
    <s v="PD0014"/>
    <n v="102"/>
    <n v="0.24"/>
    <n v="20697840"/>
    <s v="SO0740-PD0014"/>
    <s v="1 Set Futsalball"/>
    <s v="Futsal"/>
    <s v="1 Set Futsalball"/>
    <n v="102"/>
    <s v="Sales Java Region Team"/>
    <m/>
    <x v="0"/>
  </r>
  <r>
    <s v="SO0740"/>
    <d v="2022-03-02T00:00:00"/>
    <s v="PD0003"/>
    <n v="31"/>
    <n v="0.23"/>
    <n v="22222970"/>
    <s v="SO0740-PD0003"/>
    <s v="Stick Billiard"/>
    <s v="Billiard"/>
    <s v="Stick Billiard"/>
    <n v="31"/>
    <s v="Sales Java Region Team"/>
    <m/>
    <x v="0"/>
  </r>
  <r>
    <s v="SO0740"/>
    <d v="2022-03-02T00:00:00"/>
    <s v="PD0009"/>
    <n v="44"/>
    <n v="0.13"/>
    <n v="4938120"/>
    <s v="SO0740-PD0009"/>
    <s v="Tracking Pole"/>
    <s v="Hiking &amp; Camping"/>
    <s v="Tracking Pole"/>
    <n v="44"/>
    <s v="Sales Java Region Team"/>
    <m/>
    <x v="0"/>
  </r>
  <r>
    <s v="SO0741"/>
    <d v="2022-03-02T00:00:00"/>
    <s v="PD0005"/>
    <n v="73"/>
    <n v="0.22"/>
    <n v="124983300"/>
    <s v="SO0741-PD0005"/>
    <s v="Stick Golf Wedge"/>
    <s v="Golf"/>
    <s v="Stick Golf Wedge"/>
    <n v="73"/>
    <s v="Sales Region Sulawesi - Maluku Team"/>
    <m/>
    <x v="0"/>
  </r>
  <r>
    <s v="SO0741"/>
    <d v="2022-03-02T00:00:00"/>
    <s v="PD0020"/>
    <n v="144"/>
    <n v="0.14000000000000001"/>
    <n v="39752640"/>
    <s v="SO0741-PD0020"/>
    <s v="Heavy bag"/>
    <s v="Gym &amp; Fitness"/>
    <s v="Heavy bag"/>
    <n v="144"/>
    <s v="Sales Region Sulawesi - Maluku Team"/>
    <m/>
    <x v="0"/>
  </r>
  <r>
    <s v="SO0742"/>
    <d v="2022-03-02T00:00:00"/>
    <s v="PD0002"/>
    <n v="131"/>
    <n v="0.2"/>
    <n v="2096000"/>
    <s v="SO0742-PD0002"/>
    <s v="Fishing soft lure"/>
    <s v="Fishing Equipment"/>
    <s v="Fishing soft lure"/>
    <n v="131"/>
    <s v="Sales Java Region Team"/>
    <m/>
    <x v="0"/>
  </r>
  <r>
    <s v="SO0742"/>
    <d v="2022-03-02T00:00:00"/>
    <s v="PD0008"/>
    <n v="135"/>
    <n v="0.24"/>
    <n v="15287400"/>
    <s v="SO0742-PD0008"/>
    <s v="Sunglasses"/>
    <s v="Outdoors Sport"/>
    <s v="Sunglasses"/>
    <n v="135"/>
    <s v="Sales Java Region Team"/>
    <m/>
    <x v="0"/>
  </r>
  <r>
    <s v="SO0743"/>
    <d v="2022-03-05T00:00:00"/>
    <s v="PD0008"/>
    <n v="69"/>
    <n v="0.06"/>
    <n v="9664140"/>
    <s v="SO0743-PD0008"/>
    <s v="Sunglasses"/>
    <s v="Outdoors Sport"/>
    <s v="Sunglasses"/>
    <n v="69"/>
    <s v="Sales Sumatera -Kalimantan Region Team"/>
    <m/>
    <x v="0"/>
  </r>
  <r>
    <s v="SO0743"/>
    <d v="2022-03-05T00:00:00"/>
    <s v="PD0018"/>
    <n v="131"/>
    <n v="0.24"/>
    <n v="52965920"/>
    <s v="SO0743-PD0018"/>
    <s v="Dumbell Set"/>
    <s v="Gym &amp; Fitness"/>
    <s v="Dumbell Set"/>
    <n v="131"/>
    <s v="Sales Sumatera -Kalimantan Region Team"/>
    <m/>
    <x v="0"/>
  </r>
  <r>
    <s v="SO0743"/>
    <d v="2022-03-05T00:00:00"/>
    <s v="PD0002"/>
    <n v="112"/>
    <n v="0.25"/>
    <n v="1680000"/>
    <s v="SO0743-PD0002"/>
    <s v="Fishing soft lure"/>
    <s v="Fishing Equipment"/>
    <s v="Fishing soft lure"/>
    <n v="112"/>
    <s v="Sales Sumatera -Kalimantan Region Team"/>
    <m/>
    <x v="0"/>
  </r>
  <r>
    <s v="SO0743"/>
    <d v="2022-03-05T00:00:00"/>
    <s v="PD0016"/>
    <n v="49"/>
    <n v="0.06"/>
    <n v="12298020"/>
    <s v="SO0743-PD0016"/>
    <s v="Pull Up Bar"/>
    <s v="Gym &amp; Fitness"/>
    <s v="Pull Up Bar"/>
    <n v="49"/>
    <s v="Sales Sumatera -Kalimantan Region Team"/>
    <m/>
    <x v="0"/>
  </r>
  <r>
    <s v="SO0744"/>
    <d v="2022-03-06T00:00:00"/>
    <s v="PD0016"/>
    <n v="87"/>
    <n v="0.05"/>
    <n v="22067550"/>
    <s v="SO0744-PD0016"/>
    <s v="Pull Up Bar"/>
    <s v="Gym &amp; Fitness"/>
    <s v="Pull Up Bar"/>
    <n v="87"/>
    <s v="Sales Region Bali - Nusa Tenggara Team"/>
    <m/>
    <x v="0"/>
  </r>
  <r>
    <s v="SO0744"/>
    <d v="2022-03-06T00:00:00"/>
    <s v="PD0008"/>
    <n v="136"/>
    <n v="0.05"/>
    <n v="19250800"/>
    <s v="SO0744-PD0008"/>
    <s v="Sunglasses"/>
    <s v="Outdoors Sport"/>
    <s v="Sunglasses"/>
    <n v="136"/>
    <s v="Sales Region Bali - Nusa Tenggara Team"/>
    <m/>
    <x v="0"/>
  </r>
  <r>
    <s v="SO0744"/>
    <d v="2022-03-06T00:00:00"/>
    <s v="PD0017"/>
    <n v="51"/>
    <n v="0.11"/>
    <n v="120283500"/>
    <s v="SO0744-PD0017"/>
    <s v="Bench Press"/>
    <s v="Gym &amp; Fitness"/>
    <s v="Bench Press"/>
    <n v="51"/>
    <s v="Sales Region Bali - Nusa Tenggara Team"/>
    <m/>
    <x v="0"/>
  </r>
  <r>
    <s v="SO0744"/>
    <d v="2022-03-06T00:00:00"/>
    <s v="PD0012"/>
    <n v="34"/>
    <n v="0.18"/>
    <n v="157215320"/>
    <s v="SO0744-PD0012"/>
    <s v="Road Bike"/>
    <s v="Bicycle"/>
    <s v="Road Bike"/>
    <n v="34"/>
    <s v="Sales Region Bali - Nusa Tenggara Team"/>
    <m/>
    <x v="0"/>
  </r>
  <r>
    <s v="SO0745"/>
    <d v="2022-03-07T00:00:00"/>
    <s v="PD0003"/>
    <n v="62"/>
    <n v="7.0000000000000007E-2"/>
    <n v="53681460"/>
    <s v="SO0745-PD0003"/>
    <s v="Stick Billiard"/>
    <s v="Billiard"/>
    <s v="Stick Billiard"/>
    <n v="62"/>
    <s v="Sales Sumatera -Kalimantan Region Team"/>
    <m/>
    <x v="0"/>
  </r>
  <r>
    <s v="SO0745"/>
    <d v="2022-03-07T00:00:00"/>
    <s v="PD0008"/>
    <n v="72"/>
    <n v="0.15"/>
    <n v="9118800"/>
    <s v="SO0745-PD0008"/>
    <s v="Sunglasses"/>
    <s v="Outdoors Sport"/>
    <s v="Sunglasses"/>
    <n v="72"/>
    <s v="Sales Sumatera -Kalimantan Region Team"/>
    <m/>
    <x v="0"/>
  </r>
  <r>
    <s v="SO0745"/>
    <d v="2022-03-07T00:00:00"/>
    <s v="PD0020"/>
    <n v="125"/>
    <n v="0.16"/>
    <n v="33705000"/>
    <s v="SO0745-PD0020"/>
    <s v="Heavy bag"/>
    <s v="Gym &amp; Fitness"/>
    <s v="Heavy bag"/>
    <n v="125"/>
    <s v="Sales Sumatera -Kalimantan Region Team"/>
    <m/>
    <x v="0"/>
  </r>
  <r>
    <s v="SO0745"/>
    <d v="2022-03-07T00:00:00"/>
    <s v="PD0005"/>
    <n v="119"/>
    <n v="0.21"/>
    <n v="206351950"/>
    <s v="SO0745-PD0005"/>
    <s v="Stick Golf Wedge"/>
    <s v="Golf"/>
    <s v="Stick Golf Wedge"/>
    <n v="119"/>
    <s v="Sales Sumatera -Kalimantan Region Team"/>
    <m/>
    <x v="0"/>
  </r>
  <r>
    <s v="SO0745"/>
    <d v="2022-03-07T00:00:00"/>
    <s v="PD0015"/>
    <n v="102"/>
    <n v="0.09"/>
    <n v="12614238"/>
    <s v="SO0745-PD0015"/>
    <s v="Abs Roller"/>
    <s v="Gym &amp; Fitness"/>
    <s v="Abs Roller"/>
    <n v="102"/>
    <s v="Sales Sumatera -Kalimantan Region Team"/>
    <m/>
    <x v="0"/>
  </r>
  <r>
    <s v="SO0745"/>
    <d v="2022-03-07T00:00:00"/>
    <s v="PD0011"/>
    <n v="92"/>
    <n v="0.15"/>
    <n v="184473800"/>
    <s v="SO0745-PD0011"/>
    <s v="Mountain Bike"/>
    <s v="Bicycle"/>
    <s v="Mountain Bike"/>
    <n v="92"/>
    <s v="Sales Sumatera -Kalimantan Region Team"/>
    <m/>
    <x v="0"/>
  </r>
  <r>
    <s v="SO0746"/>
    <d v="2022-03-08T00:00:00"/>
    <s v="PD0011"/>
    <n v="128"/>
    <n v="0.19"/>
    <n v="244581120.00000003"/>
    <s v="SO0746-PD0011"/>
    <s v="Mountain Bike"/>
    <s v="Bicycle"/>
    <s v="Mountain Bike"/>
    <n v="128"/>
    <s v="Sales Region Sulawesi - Maluku Team"/>
    <m/>
    <x v="0"/>
  </r>
  <r>
    <s v="SO0746"/>
    <d v="2022-03-08T00:00:00"/>
    <s v="PD0019"/>
    <n v="105"/>
    <n v="0.09"/>
    <n v="243556950"/>
    <s v="SO0746-PD0019"/>
    <s v="Treadmill"/>
    <s v="Gym &amp; Fitness"/>
    <s v="Treadmill"/>
    <n v="105"/>
    <s v="Sales Region Sulawesi - Maluku Team"/>
    <m/>
    <x v="0"/>
  </r>
  <r>
    <s v="SO0746"/>
    <d v="2022-03-08T00:00:00"/>
    <s v="PD0008"/>
    <n v="69"/>
    <n v="0.22"/>
    <n v="8019180"/>
    <s v="SO0746-PD0008"/>
    <s v="Sunglasses"/>
    <s v="Outdoors Sport"/>
    <s v="Sunglasses"/>
    <n v="69"/>
    <s v="Sales Region Sulawesi - Maluku Team"/>
    <m/>
    <x v="0"/>
  </r>
  <r>
    <s v="SO0747"/>
    <d v="2022-03-10T00:00:00"/>
    <s v="PD0020"/>
    <n v="89"/>
    <n v="0.19"/>
    <n v="23140890"/>
    <s v="SO0747-PD0020"/>
    <s v="Heavy bag"/>
    <s v="Gym &amp; Fitness"/>
    <s v="Heavy bag"/>
    <n v="89"/>
    <s v="Sales Region Bali - Nusa Tenggara Team"/>
    <m/>
    <x v="0"/>
  </r>
  <r>
    <s v="SO0747"/>
    <d v="2022-03-10T00:00:00"/>
    <s v="PD0007"/>
    <n v="70"/>
    <n v="0.1"/>
    <n v="201600000"/>
    <s v="SO0747-PD0007"/>
    <s v="Stick Golf Bag"/>
    <s v="Golf"/>
    <s v="Stick Golf Bag"/>
    <n v="70"/>
    <s v="Sales Region Bali - Nusa Tenggara Team"/>
    <m/>
    <x v="0"/>
  </r>
  <r>
    <s v="SO0747"/>
    <d v="2022-03-10T00:00:00"/>
    <s v="PD0009"/>
    <n v="126"/>
    <n v="0.12"/>
    <n v="14303520"/>
    <s v="SO0747-PD0009"/>
    <s v="Tracking Pole"/>
    <s v="Hiking &amp; Camping"/>
    <s v="Tracking Pole"/>
    <n v="126"/>
    <s v="Sales Region Bali - Nusa Tenggara Team"/>
    <m/>
    <x v="0"/>
  </r>
  <r>
    <s v="SO0747"/>
    <d v="2022-03-10T00:00:00"/>
    <s v="PD0014"/>
    <n v="36"/>
    <n v="0.13"/>
    <n v="8362440"/>
    <s v="SO0747-PD0014"/>
    <s v="1 Set Futsalball"/>
    <s v="Futsal"/>
    <s v="1 Set Futsalball"/>
    <n v="36"/>
    <s v="Sales Region Bali - Nusa Tenggara Team"/>
    <m/>
    <x v="0"/>
  </r>
  <r>
    <s v="SO0747"/>
    <d v="2022-03-10T00:00:00"/>
    <s v="PD0012"/>
    <n v="117"/>
    <n v="0.22"/>
    <n v="514615140"/>
    <s v="SO0747-PD0012"/>
    <s v="Road Bike"/>
    <s v="Bicycle"/>
    <s v="Road Bike"/>
    <n v="117"/>
    <s v="Sales Region Bali - Nusa Tenggara Team"/>
    <m/>
    <x v="0"/>
  </r>
  <r>
    <s v="SO0748"/>
    <d v="2022-03-10T00:00:00"/>
    <s v="PD0006"/>
    <n v="55"/>
    <n v="0.22"/>
    <n v="8966100"/>
    <s v="SO0748-PD0006"/>
    <s v="1 set Golf Ball"/>
    <s v="Golf"/>
    <s v="1 set Golf Ball"/>
    <n v="55"/>
    <s v="Sales Region Sulawesi - Maluku Team"/>
    <m/>
    <x v="0"/>
  </r>
  <r>
    <s v="SO0748"/>
    <d v="2022-03-10T00:00:00"/>
    <s v="PD0020"/>
    <n v="96"/>
    <n v="0.05"/>
    <n v="29275200"/>
    <s v="SO0748-PD0020"/>
    <s v="Heavy bag"/>
    <s v="Gym &amp; Fitness"/>
    <s v="Heavy bag"/>
    <n v="96"/>
    <s v="Sales Region Sulawesi - Maluku Team"/>
    <m/>
    <x v="0"/>
  </r>
  <r>
    <s v="SO0749"/>
    <d v="2022-03-11T00:00:00"/>
    <s v="PD0012"/>
    <n v="146"/>
    <n v="7.0000000000000007E-2"/>
    <n v="765663420"/>
    <s v="SO0749-PD0012"/>
    <s v="Road Bike"/>
    <s v="Bicycle"/>
    <s v="Road Bike"/>
    <n v="146"/>
    <s v="Sales Java Region Team"/>
    <m/>
    <x v="0"/>
  </r>
  <r>
    <s v="SO0749"/>
    <d v="2022-03-11T00:00:00"/>
    <s v="PD0003"/>
    <n v="128"/>
    <n v="0.08"/>
    <n v="109634560"/>
    <s v="SO0749-PD0003"/>
    <s v="Stick Billiard"/>
    <s v="Billiard"/>
    <s v="Stick Billiard"/>
    <n v="128"/>
    <s v="Sales Java Region Team"/>
    <m/>
    <x v="0"/>
  </r>
  <r>
    <s v="SO0749"/>
    <d v="2022-03-11T00:00:00"/>
    <s v="PD0004"/>
    <n v="29"/>
    <n v="0.15"/>
    <n v="5423000"/>
    <s v="SO0749-PD0004"/>
    <s v="Stick Billiard Bag"/>
    <s v="Billiard"/>
    <s v="Stick Billiard Bag"/>
    <n v="29"/>
    <s v="Sales Java Region Team"/>
    <m/>
    <x v="0"/>
  </r>
  <r>
    <s v="SO0749"/>
    <d v="2022-03-11T00:00:00"/>
    <s v="PD0019"/>
    <n v="36"/>
    <n v="0.25"/>
    <n v="68823000"/>
    <s v="SO0749-PD0019"/>
    <s v="Treadmill"/>
    <s v="Gym &amp; Fitness"/>
    <s v="Treadmill"/>
    <n v="36"/>
    <s v="Sales Java Region Team"/>
    <m/>
    <x v="0"/>
  </r>
  <r>
    <s v="SO0751"/>
    <d v="2022-03-15T00:00:00"/>
    <s v="PD0002"/>
    <n v="134"/>
    <n v="7.0000000000000007E-2"/>
    <n v="2492400"/>
    <s v="SO0751-PD0002"/>
    <s v="Fishing soft lure"/>
    <s v="Fishing Equipment"/>
    <s v="Fishing soft lure"/>
    <n v="134"/>
    <s v="Sales Sumatera -Kalimantan Region Team"/>
    <m/>
    <x v="1"/>
  </r>
  <r>
    <s v="SO0751"/>
    <d v="2022-03-15T00:00:00"/>
    <s v="PD0016"/>
    <n v="44"/>
    <n v="0.23"/>
    <n v="9045960"/>
    <s v="SO0751-PD0016"/>
    <s v="Pull Up Bar"/>
    <s v="Gym &amp; Fitness"/>
    <s v="Pull Up Bar"/>
    <n v="44"/>
    <s v="Sales Sumatera -Kalimantan Region Team"/>
    <m/>
    <x v="1"/>
  </r>
  <r>
    <s v="SO0753"/>
    <d v="2022-03-17T00:00:00"/>
    <s v="PD0016"/>
    <n v="87"/>
    <n v="7.0000000000000007E-2"/>
    <n v="21602970"/>
    <s v="SO0753-PD0016"/>
    <s v="Pull Up Bar"/>
    <s v="Gym &amp; Fitness"/>
    <s v="Pull Up Bar"/>
    <n v="87"/>
    <s v="Sales Sumatera -Kalimantan Region Team"/>
    <m/>
    <x v="0"/>
  </r>
  <r>
    <s v="SO0753"/>
    <d v="2022-03-17T00:00:00"/>
    <s v="PD0020"/>
    <n v="66"/>
    <n v="0.22"/>
    <n v="16525080"/>
    <s v="SO0753-PD0020"/>
    <s v="Heavy bag"/>
    <s v="Gym &amp; Fitness"/>
    <s v="Heavy bag"/>
    <n v="66"/>
    <s v="Sales Sumatera -Kalimantan Region Team"/>
    <m/>
    <x v="0"/>
  </r>
  <r>
    <s v="SO0753"/>
    <d v="2022-03-17T00:00:00"/>
    <s v="PD0014"/>
    <n v="138"/>
    <n v="0.23"/>
    <n v="28371420"/>
    <s v="SO0753-PD0014"/>
    <s v="1 Set Futsalball"/>
    <s v="Futsal"/>
    <s v="1 Set Futsalball"/>
    <n v="138"/>
    <s v="Sales Sumatera -Kalimantan Region Team"/>
    <m/>
    <x v="0"/>
  </r>
  <r>
    <s v="SO0753"/>
    <d v="2022-03-17T00:00:00"/>
    <s v="PD0003"/>
    <n v="138"/>
    <n v="0.13"/>
    <n v="111775860"/>
    <s v="SO0753-PD0003"/>
    <s v="Stick Billiard"/>
    <s v="Billiard"/>
    <s v="Stick Billiard"/>
    <n v="138"/>
    <s v="Sales Sumatera -Kalimantan Region Team"/>
    <m/>
    <x v="0"/>
  </r>
  <r>
    <s v="SO0754"/>
    <d v="2022-03-17T00:00:00"/>
    <s v="PD0013"/>
    <n v="90"/>
    <n v="0.18"/>
    <n v="35350200"/>
    <s v="SO0754-PD0013"/>
    <s v="1 Set Basketball"/>
    <s v="Basketball"/>
    <s v="1 Set Basketball"/>
    <n v="90"/>
    <s v="Sales Region Sulawesi - Maluku Team"/>
    <m/>
    <x v="0"/>
  </r>
  <r>
    <s v="SO0754"/>
    <d v="2022-03-17T00:00:00"/>
    <s v="PD0007"/>
    <n v="141"/>
    <n v="0.23"/>
    <n v="347424000"/>
    <s v="SO0754-PD0007"/>
    <s v="Stick Golf Bag"/>
    <s v="Golf"/>
    <s v="Stick Golf Bag"/>
    <n v="141"/>
    <s v="Sales Region Sulawesi - Maluku Team"/>
    <m/>
    <x v="0"/>
  </r>
  <r>
    <s v="SO0754"/>
    <d v="2022-03-17T00:00:00"/>
    <s v="PD0005"/>
    <n v="137"/>
    <n v="0.18"/>
    <n v="246586300.00000003"/>
    <s v="SO0754-PD0005"/>
    <s v="Stick Golf Wedge"/>
    <s v="Golf"/>
    <s v="Stick Golf Wedge"/>
    <n v="137"/>
    <s v="Sales Region Sulawesi - Maluku Team"/>
    <m/>
    <x v="0"/>
  </r>
  <r>
    <s v="SO0755"/>
    <d v="2022-03-18T00:00:00"/>
    <s v="PD0016"/>
    <n v="147"/>
    <n v="0.15"/>
    <n v="33361650"/>
    <s v="SO0755-PD0016"/>
    <s v="Pull Up Bar"/>
    <s v="Gym &amp; Fitness"/>
    <s v="Pull Up Bar"/>
    <n v="147"/>
    <s v="Online Sales Team"/>
    <m/>
    <x v="0"/>
  </r>
  <r>
    <s v="SO0755"/>
    <d v="2022-03-18T00:00:00"/>
    <s v="PD0001"/>
    <n v="147"/>
    <n v="0.21"/>
    <n v="28916370"/>
    <s v="SO0755-PD0001"/>
    <s v="1 Set Fishing Equipment"/>
    <s v="Fishing Equipment"/>
    <s v="1 Set Fishing Equipment"/>
    <n v="147"/>
    <s v="Online Sales Team"/>
    <m/>
    <x v="0"/>
  </r>
  <r>
    <s v="SO0756"/>
    <d v="2022-03-20T00:00:00"/>
    <s v="PD0012"/>
    <n v="133"/>
    <n v="0.23"/>
    <n v="577489990"/>
    <s v="SO0756-PD0012"/>
    <s v="Road Bike"/>
    <s v="Bicycle"/>
    <s v="Road Bike"/>
    <n v="133"/>
    <s v="Sales Sumatera -Kalimantan Region Team"/>
    <m/>
    <x v="1"/>
  </r>
  <r>
    <s v="SO0757"/>
    <d v="2022-03-20T00:00:00"/>
    <s v="PD0004"/>
    <n v="66"/>
    <n v="0.1"/>
    <n v="13068000"/>
    <s v="SO0757-PD0004"/>
    <s v="Stick Billiard Bag"/>
    <s v="Billiard"/>
    <s v="Stick Billiard Bag"/>
    <n v="66"/>
    <s v="Sales Region Sulawesi - Maluku Team"/>
    <m/>
    <x v="0"/>
  </r>
  <r>
    <s v="SO0757"/>
    <d v="2022-03-20T00:00:00"/>
    <s v="PD0007"/>
    <n v="59"/>
    <n v="0.23"/>
    <n v="145376000"/>
    <s v="SO0757-PD0007"/>
    <s v="Stick Golf Bag"/>
    <s v="Golf"/>
    <s v="Stick Golf Bag"/>
    <n v="59"/>
    <s v="Sales Region Sulawesi - Maluku Team"/>
    <m/>
    <x v="0"/>
  </r>
  <r>
    <s v="SO0757"/>
    <d v="2022-03-20T00:00:00"/>
    <s v="PD0002"/>
    <n v="31"/>
    <n v="0.06"/>
    <n v="582800"/>
    <s v="SO0757-PD0002"/>
    <s v="Fishing soft lure"/>
    <s v="Fishing Equipment"/>
    <s v="Fishing soft lure"/>
    <n v="31"/>
    <s v="Sales Region Sulawesi - Maluku Team"/>
    <m/>
    <x v="0"/>
  </r>
  <r>
    <s v="SO0758"/>
    <d v="2022-03-20T00:00:00"/>
    <s v="PD0003"/>
    <n v="35"/>
    <n v="7.0000000000000007E-2"/>
    <n v="30304049.999999996"/>
    <s v="SO0758-PD0003"/>
    <s v="Stick Billiard"/>
    <s v="Billiard"/>
    <s v="Stick Billiard"/>
    <n v="35"/>
    <s v="Sales Region Sulawesi - Maluku Team"/>
    <m/>
    <x v="0"/>
  </r>
  <r>
    <s v="SO0758"/>
    <d v="2022-03-20T00:00:00"/>
    <s v="PD0018"/>
    <n v="64"/>
    <n v="0.11"/>
    <n v="30302720"/>
    <s v="SO0758-PD0018"/>
    <s v="Dumbell Set"/>
    <s v="Gym &amp; Fitness"/>
    <s v="Dumbell Set"/>
    <n v="64"/>
    <s v="Sales Region Sulawesi - Maluku Team"/>
    <m/>
    <x v="0"/>
  </r>
  <r>
    <s v="SO0758"/>
    <d v="2022-03-20T00:00:00"/>
    <s v="PD0002"/>
    <n v="85"/>
    <n v="0.24"/>
    <n v="1292000"/>
    <s v="SO0758-PD0002"/>
    <s v="Fishing soft lure"/>
    <s v="Fishing Equipment"/>
    <s v="Fishing soft lure"/>
    <n v="85"/>
    <s v="Sales Region Sulawesi - Maluku Team"/>
    <m/>
    <x v="0"/>
  </r>
  <r>
    <s v="SO0758"/>
    <d v="2022-03-20T00:00:00"/>
    <s v="PD0005"/>
    <n v="127"/>
    <n v="0.11"/>
    <n v="248100850"/>
    <s v="SO0758-PD0005"/>
    <s v="Stick Golf Wedge"/>
    <s v="Golf"/>
    <s v="Stick Golf Wedge"/>
    <n v="127"/>
    <s v="Sales Region Sulawesi - Maluku Team"/>
    <m/>
    <x v="0"/>
  </r>
  <r>
    <s v="SO0759"/>
    <d v="2022-03-25T00:00:00"/>
    <s v="PD0009"/>
    <n v="70"/>
    <n v="0.23"/>
    <n v="6953100"/>
    <s v="SO0759-PD0009"/>
    <s v="Tracking Pole"/>
    <s v="Hiking &amp; Camping"/>
    <s v="Tracking Pole"/>
    <n v="70"/>
    <s v="Sales Java Region Team"/>
    <m/>
    <x v="0"/>
  </r>
  <r>
    <s v="SO0760"/>
    <d v="2022-03-26T00:00:00"/>
    <s v="PD0016"/>
    <n v="38"/>
    <n v="0.11"/>
    <n v="9029940"/>
    <s v="SO0760-PD0016"/>
    <s v="Pull Up Bar"/>
    <s v="Gym &amp; Fitness"/>
    <s v="Pull Up Bar"/>
    <n v="38"/>
    <s v="Sales Region Bali - Nusa Tenggara Team"/>
    <m/>
    <x v="0"/>
  </r>
  <r>
    <s v="SO0760"/>
    <d v="2022-03-26T00:00:00"/>
    <s v="PD0010"/>
    <n v="96"/>
    <n v="0.17"/>
    <n v="25896000"/>
    <s v="SO0760-PD0010"/>
    <s v="Hiking Shoes"/>
    <s v="Hiking &amp; Camping"/>
    <s v="Hiking Shoes"/>
    <n v="96"/>
    <s v="Sales Region Bali - Nusa Tenggara Team"/>
    <m/>
    <x v="0"/>
  </r>
  <r>
    <s v="SO0760"/>
    <d v="2022-03-26T00:00:00"/>
    <s v="PD0006"/>
    <n v="97"/>
    <n v="0.13"/>
    <n v="17637510"/>
    <s v="SO0760-PD0006"/>
    <s v="1 set Golf Ball"/>
    <s v="Golf"/>
    <s v="1 set Golf Ball"/>
    <n v="97"/>
    <s v="Sales Region Bali - Nusa Tenggara Team"/>
    <m/>
    <x v="0"/>
  </r>
  <r>
    <s v="SO0761"/>
    <d v="2022-03-27T00:00:00"/>
    <s v="PD0014"/>
    <n v="57"/>
    <n v="0.17"/>
    <n v="12631770"/>
    <s v="SO0761-PD0014"/>
    <s v="1 Set Futsalball"/>
    <s v="Futsal"/>
    <s v="1 Set Futsalball"/>
    <n v="57"/>
    <s v="Sales Region Sulawesi - Maluku Team"/>
    <m/>
    <x v="0"/>
  </r>
  <r>
    <s v="SO0761"/>
    <d v="2022-03-27T00:00:00"/>
    <s v="PD0008"/>
    <n v="107"/>
    <n v="0.23"/>
    <n v="12276110"/>
    <s v="SO0761-PD0008"/>
    <s v="Sunglasses"/>
    <s v="Outdoors Sport"/>
    <s v="Sunglasses"/>
    <n v="107"/>
    <s v="Sales Region Sulawesi - Maluku Team"/>
    <m/>
    <x v="0"/>
  </r>
  <r>
    <s v="SO0761"/>
    <d v="2022-03-27T00:00:00"/>
    <s v="PD0018"/>
    <n v="126"/>
    <n v="0.22"/>
    <n v="52284960"/>
    <s v="SO0761-PD0018"/>
    <s v="Dumbell Set"/>
    <s v="Gym &amp; Fitness"/>
    <s v="Dumbell Set"/>
    <n v="126"/>
    <s v="Sales Region Sulawesi - Maluku Team"/>
    <m/>
    <x v="0"/>
  </r>
  <r>
    <s v="SO0762"/>
    <d v="2022-03-29T00:00:00"/>
    <s v="PD0014"/>
    <n v="93"/>
    <n v="0.18"/>
    <n v="20361420"/>
    <s v="SO0762-PD0014"/>
    <s v="1 Set Futsalball"/>
    <s v="Futsal"/>
    <s v="1 Set Futsalball"/>
    <n v="93"/>
    <s v="Sales Java Region Team"/>
    <m/>
    <x v="1"/>
  </r>
  <r>
    <s v="SO0762"/>
    <d v="2022-03-29T00:00:00"/>
    <s v="PD0012"/>
    <n v="58"/>
    <n v="0.08"/>
    <n v="300897040"/>
    <s v="SO0762-PD0012"/>
    <s v="Road Bike"/>
    <s v="Bicycle"/>
    <s v="Road Bike"/>
    <n v="58"/>
    <s v="Sales Java Region Team"/>
    <m/>
    <x v="1"/>
  </r>
  <r>
    <s v="SO0762"/>
    <d v="2022-03-29T00:00:00"/>
    <s v="PD0007"/>
    <n v="118"/>
    <n v="0.21"/>
    <n v="298304000"/>
    <s v="SO0762-PD0007"/>
    <s v="Stick Golf Bag"/>
    <s v="Golf"/>
    <s v="Stick Golf Bag"/>
    <n v="118"/>
    <s v="Sales Java Region Team"/>
    <m/>
    <x v="1"/>
  </r>
  <r>
    <s v="SO0762"/>
    <d v="2022-03-29T00:00:00"/>
    <s v="PD0015"/>
    <n v="93"/>
    <n v="0.15"/>
    <n v="10742895"/>
    <s v="SO0762-PD0015"/>
    <s v="Abs Roller"/>
    <s v="Gym &amp; Fitness"/>
    <s v="Abs Roller"/>
    <n v="93"/>
    <s v="Sales Java Region Team"/>
    <m/>
    <x v="1"/>
  </r>
  <r>
    <s v="SO0764"/>
    <d v="2022-04-01T00:00:00"/>
    <s v="PD0009"/>
    <n v="86"/>
    <n v="0.12"/>
    <n v="9762720"/>
    <s v="SO0764-PD0009"/>
    <s v="Tracking Pole"/>
    <s v="Hiking &amp; Camping"/>
    <s v="Tracking Pole"/>
    <n v="86"/>
    <s v="Sales Sumatera -Kalimantan Region Team"/>
    <m/>
    <x v="0"/>
  </r>
  <r>
    <s v="SO0764"/>
    <d v="2022-04-01T00:00:00"/>
    <s v="PD0012"/>
    <n v="64"/>
    <n v="0.11"/>
    <n v="321197440"/>
    <s v="SO0764-PD0012"/>
    <s v="Road Bike"/>
    <s v="Bicycle"/>
    <s v="Road Bike"/>
    <n v="64"/>
    <s v="Sales Sumatera -Kalimantan Region Team"/>
    <m/>
    <x v="0"/>
  </r>
  <r>
    <s v="SO0764"/>
    <d v="2022-04-01T00:00:00"/>
    <s v="PD0017"/>
    <n v="93"/>
    <n v="7.0000000000000007E-2"/>
    <n v="229198499.99999997"/>
    <s v="SO0764-PD0017"/>
    <s v="Bench Press"/>
    <s v="Gym &amp; Fitness"/>
    <s v="Bench Press"/>
    <n v="93"/>
    <s v="Sales Sumatera -Kalimantan Region Team"/>
    <m/>
    <x v="0"/>
  </r>
  <r>
    <s v="SO0764"/>
    <d v="2022-04-01T00:00:00"/>
    <s v="PD0001"/>
    <n v="118"/>
    <n v="0.15"/>
    <n v="24974700"/>
    <s v="SO0764-PD0001"/>
    <s v="1 Set Fishing Equipment"/>
    <s v="Fishing Equipment"/>
    <s v="1 Set Fishing Equipment"/>
    <n v="118"/>
    <s v="Sales Sumatera -Kalimantan Region Team"/>
    <m/>
    <x v="0"/>
  </r>
  <r>
    <s v="SO0765"/>
    <d v="2022-04-01T00:00:00"/>
    <s v="PD0020"/>
    <n v="87"/>
    <n v="0.1"/>
    <n v="25134300"/>
    <s v="SO0765-PD0020"/>
    <s v="Heavy bag"/>
    <s v="Gym &amp; Fitness"/>
    <s v="Heavy bag"/>
    <n v="87"/>
    <s v="Sales Sumatera -Kalimantan Region Team"/>
    <m/>
    <x v="0"/>
  </r>
  <r>
    <s v="SO0765"/>
    <d v="2022-04-01T00:00:00"/>
    <s v="PD0007"/>
    <n v="53"/>
    <n v="0.06"/>
    <n v="159424000"/>
    <s v="SO0765-PD0007"/>
    <s v="Stick Golf Bag"/>
    <s v="Golf"/>
    <s v="Stick Golf Bag"/>
    <n v="53"/>
    <s v="Sales Sumatera -Kalimantan Region Team"/>
    <m/>
    <x v="0"/>
  </r>
  <r>
    <s v="SO0765"/>
    <d v="2022-04-01T00:00:00"/>
    <s v="PD0019"/>
    <n v="62"/>
    <n v="0.14000000000000001"/>
    <n v="135912680"/>
    <s v="SO0765-PD0019"/>
    <s v="Treadmill"/>
    <s v="Gym &amp; Fitness"/>
    <s v="Treadmill"/>
    <n v="62"/>
    <s v="Sales Sumatera -Kalimantan Region Team"/>
    <m/>
    <x v="0"/>
  </r>
  <r>
    <s v="SO0766"/>
    <d v="2022-04-02T00:00:00"/>
    <s v="PD0007"/>
    <n v="119"/>
    <n v="0.13"/>
    <n v="331296000"/>
    <s v="SO0766-PD0007"/>
    <s v="Stick Golf Bag"/>
    <s v="Golf"/>
    <s v="Stick Golf Bag"/>
    <n v="119"/>
    <s v="Sales Sumatera -Kalimantan Region Team"/>
    <m/>
    <x v="1"/>
  </r>
  <r>
    <s v="SO0766"/>
    <d v="2022-04-02T00:00:00"/>
    <s v="PD0017"/>
    <n v="106"/>
    <n v="0.19"/>
    <n v="227529000.00000003"/>
    <s v="SO0766-PD0017"/>
    <s v="Bench Press"/>
    <s v="Gym &amp; Fitness"/>
    <s v="Bench Press"/>
    <n v="106"/>
    <s v="Sales Sumatera -Kalimantan Region Team"/>
    <m/>
    <x v="1"/>
  </r>
  <r>
    <s v="SO0766"/>
    <d v="2022-04-02T00:00:00"/>
    <s v="PD0003"/>
    <n v="99"/>
    <n v="0.21"/>
    <n v="72813510"/>
    <s v="SO0766-PD0003"/>
    <s v="Stick Billiard"/>
    <s v="Billiard"/>
    <s v="Stick Billiard"/>
    <n v="99"/>
    <s v="Sales Sumatera -Kalimantan Region Team"/>
    <m/>
    <x v="1"/>
  </r>
  <r>
    <s v="SO0766"/>
    <d v="2022-04-02T00:00:00"/>
    <s v="PD0019"/>
    <n v="111"/>
    <n v="0.2"/>
    <n v="226351200"/>
    <s v="SO0766-PD0019"/>
    <s v="Treadmill"/>
    <s v="Gym &amp; Fitness"/>
    <s v="Treadmill"/>
    <n v="111"/>
    <s v="Sales Sumatera -Kalimantan Region Team"/>
    <m/>
    <x v="1"/>
  </r>
  <r>
    <s v="SO0767"/>
    <d v="2022-04-02T00:00:00"/>
    <s v="PD0009"/>
    <n v="25"/>
    <n v="0.05"/>
    <n v="3063750"/>
    <s v="SO0767-PD0009"/>
    <s v="Tracking Pole"/>
    <s v="Hiking &amp; Camping"/>
    <s v="Tracking Pole"/>
    <n v="25"/>
    <s v="Sales Region Bali - Nusa Tenggara Team"/>
    <m/>
    <x v="0"/>
  </r>
  <r>
    <s v="SO0767"/>
    <d v="2022-04-02T00:00:00"/>
    <s v="PD0014"/>
    <n v="77"/>
    <n v="0.22"/>
    <n v="16036020"/>
    <s v="SO0767-PD0014"/>
    <s v="1 Set Futsalball"/>
    <s v="Futsal"/>
    <s v="1 Set Futsalball"/>
    <n v="77"/>
    <s v="Sales Region Bali - Nusa Tenggara Team"/>
    <m/>
    <x v="0"/>
  </r>
  <r>
    <s v="SO0767"/>
    <d v="2022-04-02T00:00:00"/>
    <s v="PD0004"/>
    <n v="125"/>
    <n v="0.13"/>
    <n v="23925000"/>
    <s v="SO0767-PD0004"/>
    <s v="Stick Billiard Bag"/>
    <s v="Billiard"/>
    <s v="Stick Billiard Bag"/>
    <n v="125"/>
    <s v="Sales Region Bali - Nusa Tenggara Team"/>
    <m/>
    <x v="0"/>
  </r>
  <r>
    <s v="SO0767"/>
    <d v="2022-04-02T00:00:00"/>
    <s v="PD0007"/>
    <n v="80"/>
    <n v="0.14000000000000001"/>
    <n v="220160000"/>
    <s v="SO0767-PD0007"/>
    <s v="Stick Golf Bag"/>
    <s v="Golf"/>
    <s v="Stick Golf Bag"/>
    <n v="80"/>
    <s v="Sales Region Bali - Nusa Tenggara Team"/>
    <m/>
    <x v="0"/>
  </r>
  <r>
    <s v="SO0768"/>
    <d v="2022-04-03T00:00:00"/>
    <s v="PD0006"/>
    <n v="141"/>
    <n v="0.19"/>
    <n v="23869890"/>
    <s v="SO0768-PD0006"/>
    <s v="1 set Golf Ball"/>
    <s v="Golf"/>
    <s v="1 set Golf Ball"/>
    <n v="141"/>
    <s v="Sales Sumatera -Kalimantan Region Team"/>
    <m/>
    <x v="0"/>
  </r>
  <r>
    <s v="SO0768"/>
    <d v="2022-04-03T00:00:00"/>
    <s v="PD0009"/>
    <n v="105"/>
    <n v="0.23"/>
    <n v="10429650"/>
    <s v="SO0768-PD0009"/>
    <s v="Tracking Pole"/>
    <s v="Hiking &amp; Camping"/>
    <s v="Tracking Pole"/>
    <n v="105"/>
    <s v="Sales Sumatera -Kalimantan Region Team"/>
    <m/>
    <x v="0"/>
  </r>
  <r>
    <s v="SO0768"/>
    <d v="2022-04-03T00:00:00"/>
    <s v="PD0015"/>
    <n v="55"/>
    <n v="0.17"/>
    <n v="6203835"/>
    <s v="SO0768-PD0015"/>
    <s v="Abs Roller"/>
    <s v="Gym &amp; Fitness"/>
    <s v="Abs Roller"/>
    <n v="55"/>
    <s v="Sales Sumatera -Kalimantan Region Team"/>
    <m/>
    <x v="0"/>
  </r>
  <r>
    <s v="SO0769"/>
    <d v="2022-04-03T00:00:00"/>
    <s v="PD0008"/>
    <n v="132"/>
    <n v="0.19"/>
    <n v="15931080.000000002"/>
    <s v="SO0769-PD0008"/>
    <s v="Sunglasses"/>
    <s v="Outdoors Sport"/>
    <s v="Sunglasses"/>
    <n v="132"/>
    <s v="Sales Region Sulawesi - Maluku Team"/>
    <m/>
    <x v="0"/>
  </r>
  <r>
    <s v="SO0769"/>
    <d v="2022-04-03T00:00:00"/>
    <s v="PD0003"/>
    <n v="139"/>
    <n v="0.23"/>
    <n v="99644930"/>
    <s v="SO0769-PD0003"/>
    <s v="Stick Billiard"/>
    <s v="Billiard"/>
    <s v="Stick Billiard"/>
    <n v="139"/>
    <s v="Sales Region Sulawesi - Maluku Team"/>
    <m/>
    <x v="0"/>
  </r>
  <r>
    <s v="SO0769"/>
    <d v="2022-04-03T00:00:00"/>
    <s v="PD0017"/>
    <n v="104"/>
    <n v="0.18"/>
    <n v="225992000.00000003"/>
    <s v="SO0769-PD0017"/>
    <s v="Bench Press"/>
    <s v="Gym &amp; Fitness"/>
    <s v="Bench Press"/>
    <n v="104"/>
    <s v="Sales Region Sulawesi - Maluku Team"/>
    <m/>
    <x v="0"/>
  </r>
  <r>
    <s v="SO0770"/>
    <d v="2022-04-06T00:00:00"/>
    <s v="PD0018"/>
    <n v="83"/>
    <n v="0.19"/>
    <n v="35766360"/>
    <s v="SO0770-PD0018"/>
    <s v="Dumbell Set"/>
    <s v="Gym &amp; Fitness"/>
    <s v="Dumbell Set"/>
    <n v="83"/>
    <s v="Sales Region Sulawesi - Maluku Team"/>
    <m/>
    <x v="0"/>
  </r>
  <r>
    <s v="SO0770"/>
    <d v="2022-04-06T00:00:00"/>
    <s v="PD0002"/>
    <n v="89"/>
    <n v="0.1"/>
    <n v="1602000"/>
    <s v="SO0770-PD0002"/>
    <s v="Fishing soft lure"/>
    <s v="Fishing Equipment"/>
    <s v="Fishing soft lure"/>
    <n v="89"/>
    <s v="Sales Region Sulawesi - Maluku Team"/>
    <m/>
    <x v="0"/>
  </r>
  <r>
    <s v="SO0770"/>
    <d v="2022-04-06T00:00:00"/>
    <s v="PD0017"/>
    <n v="63"/>
    <n v="0.16"/>
    <n v="140238000"/>
    <s v="SO0770-PD0017"/>
    <s v="Bench Press"/>
    <s v="Gym &amp; Fitness"/>
    <s v="Bench Press"/>
    <n v="63"/>
    <s v="Sales Region Sulawesi - Maluku Team"/>
    <m/>
    <x v="0"/>
  </r>
  <r>
    <s v="SO0770"/>
    <d v="2022-04-06T00:00:00"/>
    <s v="PD0006"/>
    <n v="149"/>
    <n v="7.0000000000000007E-2"/>
    <n v="28961129.999999996"/>
    <s v="SO0770-PD0006"/>
    <s v="1 set Golf Ball"/>
    <s v="Golf"/>
    <s v="1 set Golf Ball"/>
    <n v="149"/>
    <s v="Sales Region Sulawesi - Maluku Team"/>
    <m/>
    <x v="0"/>
  </r>
  <r>
    <s v="SO0771"/>
    <d v="2022-04-08T00:00:00"/>
    <s v="PD0005"/>
    <n v="107"/>
    <n v="0.11"/>
    <n v="209029850"/>
    <s v="SO0771-PD0005"/>
    <s v="Stick Golf Wedge"/>
    <s v="Golf"/>
    <s v="Stick Golf Wedge"/>
    <n v="107"/>
    <s v="Sales Region Sulawesi - Maluku Team"/>
    <m/>
    <x v="0"/>
  </r>
  <r>
    <s v="SO0771"/>
    <d v="2022-04-08T00:00:00"/>
    <s v="PD0014"/>
    <n v="45"/>
    <n v="0.05"/>
    <n v="11414250"/>
    <s v="SO0771-PD0014"/>
    <s v="1 Set Futsalball"/>
    <s v="Futsal"/>
    <s v="1 Set Futsalball"/>
    <n v="45"/>
    <s v="Sales Region Sulawesi - Maluku Team"/>
    <m/>
    <x v="0"/>
  </r>
  <r>
    <s v="SO0771"/>
    <d v="2022-04-08T00:00:00"/>
    <s v="PD0020"/>
    <n v="110"/>
    <n v="0.22"/>
    <n v="27541800"/>
    <s v="SO0771-PD0020"/>
    <s v="Heavy bag"/>
    <s v="Gym &amp; Fitness"/>
    <s v="Heavy bag"/>
    <n v="110"/>
    <s v="Sales Region Sulawesi - Maluku Team"/>
    <m/>
    <x v="0"/>
  </r>
  <r>
    <s v="SO0771"/>
    <d v="2022-04-08T00:00:00"/>
    <s v="PD0016"/>
    <n v="126"/>
    <n v="0.08"/>
    <n v="30950640"/>
    <s v="SO0771-PD0016"/>
    <s v="Pull Up Bar"/>
    <s v="Gym &amp; Fitness"/>
    <s v="Pull Up Bar"/>
    <n v="126"/>
    <s v="Sales Region Sulawesi - Maluku Team"/>
    <m/>
    <x v="0"/>
  </r>
  <r>
    <s v="SO0772"/>
    <d v="2022-04-09T00:00:00"/>
    <s v="PD0002"/>
    <n v="63"/>
    <n v="0.24"/>
    <n v="957600"/>
    <s v="SO0772-PD0002"/>
    <s v="Fishing soft lure"/>
    <s v="Fishing Equipment"/>
    <s v="Fishing soft lure"/>
    <n v="63"/>
    <s v="Online Sales Team"/>
    <m/>
    <x v="0"/>
  </r>
  <r>
    <s v="SO0772"/>
    <d v="2022-04-09T00:00:00"/>
    <s v="PD0017"/>
    <n v="66"/>
    <n v="0.2"/>
    <n v="139920000"/>
    <s v="SO0772-PD0017"/>
    <s v="Bench Press"/>
    <s v="Gym &amp; Fitness"/>
    <s v="Bench Press"/>
    <n v="66"/>
    <s v="Online Sales Team"/>
    <m/>
    <x v="0"/>
  </r>
  <r>
    <s v="SO0773"/>
    <d v="2022-04-09T00:00:00"/>
    <s v="PD0005"/>
    <n v="91"/>
    <n v="0.06"/>
    <n v="187760300"/>
    <s v="SO0773-PD0005"/>
    <s v="Stick Golf Wedge"/>
    <s v="Golf"/>
    <s v="Stick Golf Wedge"/>
    <n v="91"/>
    <s v="Online Sales Team"/>
    <m/>
    <x v="0"/>
  </r>
  <r>
    <s v="SO0773"/>
    <d v="2022-04-09T00:00:00"/>
    <s v="PD0006"/>
    <n v="93"/>
    <n v="0.1"/>
    <n v="17493300"/>
    <s v="SO0773-PD0006"/>
    <s v="1 set Golf Ball"/>
    <s v="Golf"/>
    <s v="1 set Golf Ball"/>
    <n v="93"/>
    <s v="Online Sales Team"/>
    <m/>
    <x v="0"/>
  </r>
  <r>
    <s v="SO0773"/>
    <d v="2022-04-09T00:00:00"/>
    <s v="PD0019"/>
    <n v="56"/>
    <n v="0.18"/>
    <n v="117050080.00000001"/>
    <s v="SO0773-PD0019"/>
    <s v="Treadmill"/>
    <s v="Gym &amp; Fitness"/>
    <s v="Treadmill"/>
    <n v="56"/>
    <s v="Online Sales Team"/>
    <m/>
    <x v="0"/>
  </r>
  <r>
    <s v="SO0773"/>
    <d v="2022-04-09T00:00:00"/>
    <s v="PD0020"/>
    <n v="102"/>
    <n v="0.16"/>
    <n v="27503280"/>
    <s v="SO0773-PD0020"/>
    <s v="Heavy bag"/>
    <s v="Gym &amp; Fitness"/>
    <s v="Heavy bag"/>
    <n v="102"/>
    <s v="Online Sales Team"/>
    <m/>
    <x v="0"/>
  </r>
  <r>
    <s v="SO0774"/>
    <d v="2022-04-09T00:00:00"/>
    <s v="PD0008"/>
    <n v="35"/>
    <n v="0.22"/>
    <n v="4067700"/>
    <s v="SO0774-PD0008"/>
    <s v="Sunglasses"/>
    <s v="Outdoors Sport"/>
    <s v="Sunglasses"/>
    <n v="35"/>
    <s v="Sales Java Region Team"/>
    <m/>
    <x v="0"/>
  </r>
  <r>
    <s v="SO0775"/>
    <d v="2022-04-09T00:00:00"/>
    <s v="PD0014"/>
    <n v="96"/>
    <n v="0.08"/>
    <n v="23581440"/>
    <s v="SO0775-PD0014"/>
    <s v="1 Set Futsalball"/>
    <s v="Futsal"/>
    <s v="1 Set Futsalball"/>
    <n v="96"/>
    <s v="Sales Java Region Team"/>
    <m/>
    <x v="0"/>
  </r>
  <r>
    <s v="SO0776"/>
    <d v="2022-04-10T00:00:00"/>
    <s v="PD0005"/>
    <n v="61"/>
    <n v="0.24"/>
    <n v="101760200"/>
    <s v="SO0776-PD0005"/>
    <s v="Stick Golf Wedge"/>
    <s v="Golf"/>
    <s v="Stick Golf Wedge"/>
    <n v="61"/>
    <s v="Sales Region Bali - Nusa Tenggara Team"/>
    <m/>
    <x v="0"/>
  </r>
  <r>
    <s v="SO0777"/>
    <d v="2022-04-13T00:00:00"/>
    <s v="PD0002"/>
    <n v="126"/>
    <n v="0.08"/>
    <n v="2318400"/>
    <s v="SO0777-PD0002"/>
    <s v="Fishing soft lure"/>
    <s v="Fishing Equipment"/>
    <s v="Fishing soft lure"/>
    <n v="126"/>
    <s v="Sales Sumatera -Kalimantan Region Team"/>
    <m/>
    <x v="0"/>
  </r>
  <r>
    <s v="SO0777"/>
    <d v="2022-04-13T00:00:00"/>
    <s v="PD0020"/>
    <n v="68"/>
    <n v="0.21"/>
    <n v="17244120"/>
    <s v="SO0777-PD0020"/>
    <s v="Heavy bag"/>
    <s v="Gym &amp; Fitness"/>
    <s v="Heavy bag"/>
    <n v="68"/>
    <s v="Sales Sumatera -Kalimantan Region Team"/>
    <m/>
    <x v="0"/>
  </r>
  <r>
    <s v="SO0777"/>
    <d v="2022-04-13T00:00:00"/>
    <s v="PD0009"/>
    <n v="124"/>
    <n v="0.14000000000000001"/>
    <n v="13756560"/>
    <s v="SO0777-PD0009"/>
    <s v="Tracking Pole"/>
    <s v="Hiking &amp; Camping"/>
    <s v="Tracking Pole"/>
    <n v="124"/>
    <s v="Sales Sumatera -Kalimantan Region Team"/>
    <m/>
    <x v="0"/>
  </r>
  <r>
    <s v="SO0778"/>
    <d v="2022-04-14T00:00:00"/>
    <s v="PD0019"/>
    <n v="143"/>
    <n v="0.08"/>
    <n v="335346440"/>
    <s v="SO0778-PD0019"/>
    <s v="Treadmill"/>
    <s v="Gym &amp; Fitness"/>
    <s v="Treadmill"/>
    <n v="143"/>
    <s v="Sales Region Bali - Nusa Tenggara Team"/>
    <m/>
    <x v="0"/>
  </r>
  <r>
    <s v="SO0778"/>
    <d v="2022-04-14T00:00:00"/>
    <s v="PD0002"/>
    <n v="93"/>
    <n v="0.2"/>
    <n v="1488000"/>
    <s v="SO0778-PD0002"/>
    <s v="Fishing soft lure"/>
    <s v="Fishing Equipment"/>
    <s v="Fishing soft lure"/>
    <n v="93"/>
    <s v="Sales Region Bali - Nusa Tenggara Team"/>
    <m/>
    <x v="0"/>
  </r>
  <r>
    <s v="SO0778"/>
    <d v="2022-04-14T00:00:00"/>
    <s v="PD0003"/>
    <n v="105"/>
    <n v="0.09"/>
    <n v="88957050"/>
    <s v="SO0778-PD0003"/>
    <s v="Stick Billiard"/>
    <s v="Billiard"/>
    <s v="Stick Billiard"/>
    <n v="105"/>
    <s v="Sales Region Bali - Nusa Tenggara Team"/>
    <m/>
    <x v="0"/>
  </r>
  <r>
    <s v="SO0778"/>
    <d v="2022-04-14T00:00:00"/>
    <s v="PD0015"/>
    <n v="115"/>
    <n v="0.1"/>
    <n v="14065650"/>
    <s v="SO0778-PD0015"/>
    <s v="Abs Roller"/>
    <s v="Gym &amp; Fitness"/>
    <s v="Abs Roller"/>
    <n v="115"/>
    <s v="Sales Region Bali - Nusa Tenggara Team"/>
    <m/>
    <x v="0"/>
  </r>
  <r>
    <s v="SO0778"/>
    <d v="2022-04-14T00:00:00"/>
    <s v="PD0018"/>
    <n v="117"/>
    <n v="0.09"/>
    <n v="56642040"/>
    <s v="SO0778-PD0018"/>
    <s v="Dumbell Set"/>
    <s v="Gym &amp; Fitness"/>
    <s v="Dumbell Set"/>
    <n v="117"/>
    <s v="Sales Region Bali - Nusa Tenggara Team"/>
    <m/>
    <x v="0"/>
  </r>
  <r>
    <s v="SO0779"/>
    <d v="2022-04-14T00:00:00"/>
    <s v="PD0002"/>
    <n v="64"/>
    <n v="0.17"/>
    <n v="1062400"/>
    <s v="SO0779-PD0002"/>
    <s v="Fishing soft lure"/>
    <s v="Fishing Equipment"/>
    <s v="Fishing soft lure"/>
    <n v="64"/>
    <s v="Online Sales Team"/>
    <m/>
    <x v="0"/>
  </r>
  <r>
    <s v="SO0779"/>
    <d v="2022-04-14T00:00:00"/>
    <s v="PD0016"/>
    <n v="134"/>
    <n v="0.21"/>
    <n v="28264620"/>
    <s v="SO0779-PD0016"/>
    <s v="Pull Up Bar"/>
    <s v="Gym &amp; Fitness"/>
    <s v="Pull Up Bar"/>
    <n v="134"/>
    <s v="Online Sales Team"/>
    <m/>
    <x v="0"/>
  </r>
  <r>
    <s v="SO0779"/>
    <d v="2022-04-14T00:00:00"/>
    <s v="PD0004"/>
    <n v="94"/>
    <n v="0.06"/>
    <n v="19439200"/>
    <s v="SO0779-PD0004"/>
    <s v="Stick Billiard Bag"/>
    <s v="Billiard"/>
    <s v="Stick Billiard Bag"/>
    <n v="94"/>
    <s v="Online Sales Team"/>
    <m/>
    <x v="0"/>
  </r>
  <r>
    <s v="SO0779"/>
    <d v="2022-04-14T00:00:00"/>
    <s v="PD0015"/>
    <n v="142"/>
    <n v="0.22"/>
    <n v="15052284"/>
    <s v="SO0779-PD0015"/>
    <s v="Abs Roller"/>
    <s v="Gym &amp; Fitness"/>
    <s v="Abs Roller"/>
    <n v="142"/>
    <s v="Online Sales Team"/>
    <m/>
    <x v="0"/>
  </r>
  <r>
    <s v="SO0780"/>
    <d v="2022-04-16T00:00:00"/>
    <s v="PD0003"/>
    <n v="72"/>
    <n v="0.23"/>
    <n v="51614640"/>
    <s v="SO0780-PD0003"/>
    <s v="Stick Billiard"/>
    <s v="Billiard"/>
    <s v="Stick Billiard"/>
    <n v="72"/>
    <s v="Sales Region Sulawesi - Maluku Team"/>
    <m/>
    <x v="0"/>
  </r>
  <r>
    <s v="SO0780"/>
    <d v="2022-04-16T00:00:00"/>
    <s v="PD0020"/>
    <n v="84"/>
    <n v="0.19"/>
    <n v="21840840"/>
    <s v="SO0780-PD0020"/>
    <s v="Heavy bag"/>
    <s v="Gym &amp; Fitness"/>
    <s v="Heavy bag"/>
    <n v="84"/>
    <s v="Sales Region Sulawesi - Maluku Team"/>
    <m/>
    <x v="0"/>
  </r>
  <r>
    <s v="SO0780"/>
    <d v="2022-04-16T00:00:00"/>
    <s v="PD0013"/>
    <n v="74"/>
    <n v="0.2"/>
    <n v="28356800"/>
    <s v="SO0780-PD0013"/>
    <s v="1 Set Basketball"/>
    <s v="Basketball"/>
    <s v="1 Set Basketball"/>
    <n v="74"/>
    <s v="Sales Region Sulawesi - Maluku Team"/>
    <m/>
    <x v="0"/>
  </r>
  <r>
    <s v="SO0780"/>
    <d v="2022-04-16T00:00:00"/>
    <s v="PD0010"/>
    <n v="85"/>
    <n v="0.23"/>
    <n v="21271250"/>
    <s v="SO0780-PD0010"/>
    <s v="Hiking Shoes"/>
    <s v="Hiking &amp; Camping"/>
    <s v="Hiking Shoes"/>
    <n v="85"/>
    <s v="Sales Region Sulawesi - Maluku Team"/>
    <m/>
    <x v="0"/>
  </r>
  <r>
    <s v="SO0781"/>
    <d v="2022-04-17T00:00:00"/>
    <s v="PD0011"/>
    <n v="39"/>
    <n v="0.12"/>
    <n v="80960880"/>
    <s v="SO0781-PD0011"/>
    <s v="Mountain Bike"/>
    <s v="Bicycle"/>
    <s v="Mountain Bike"/>
    <n v="39"/>
    <s v="Sales Java Region Team"/>
    <m/>
    <x v="0"/>
  </r>
  <r>
    <s v="SO0781"/>
    <d v="2022-04-17T00:00:00"/>
    <s v="PD0020"/>
    <n v="92"/>
    <n v="0.25"/>
    <n v="22149000"/>
    <s v="SO0781-PD0020"/>
    <s v="Heavy bag"/>
    <s v="Gym &amp; Fitness"/>
    <s v="Heavy bag"/>
    <n v="92"/>
    <s v="Sales Java Region Team"/>
    <m/>
    <x v="0"/>
  </r>
  <r>
    <s v="SO0781"/>
    <d v="2022-04-17T00:00:00"/>
    <s v="PD0003"/>
    <n v="104"/>
    <n v="0.14000000000000001"/>
    <n v="83268640"/>
    <s v="SO0781-PD0003"/>
    <s v="Stick Billiard"/>
    <s v="Billiard"/>
    <s v="Stick Billiard"/>
    <n v="104"/>
    <s v="Sales Java Region Team"/>
    <m/>
    <x v="0"/>
  </r>
  <r>
    <s v="SO0782"/>
    <d v="2022-04-18T00:00:00"/>
    <s v="PD0017"/>
    <n v="26"/>
    <n v="0.25"/>
    <n v="51675000"/>
    <s v="SO0782-PD0017"/>
    <s v="Bench Press"/>
    <s v="Gym &amp; Fitness"/>
    <s v="Bench Press"/>
    <n v="26"/>
    <s v="Sales Region Sulawesi - Maluku Team"/>
    <m/>
    <x v="0"/>
  </r>
  <r>
    <s v="SO0782"/>
    <d v="2022-04-18T00:00:00"/>
    <s v="PD0005"/>
    <n v="145"/>
    <n v="0.24"/>
    <n v="241889000"/>
    <s v="SO0782-PD0005"/>
    <s v="Stick Golf Wedge"/>
    <s v="Golf"/>
    <s v="Stick Golf Wedge"/>
    <n v="145"/>
    <s v="Sales Region Sulawesi - Maluku Team"/>
    <m/>
    <x v="0"/>
  </r>
  <r>
    <s v="SO0782"/>
    <d v="2022-04-18T00:00:00"/>
    <s v="PD0011"/>
    <n v="60"/>
    <n v="0.11"/>
    <n v="125970600"/>
    <s v="SO0782-PD0011"/>
    <s v="Mountain Bike"/>
    <s v="Bicycle"/>
    <s v="Mountain Bike"/>
    <n v="60"/>
    <s v="Sales Region Sulawesi - Maluku Team"/>
    <m/>
    <x v="0"/>
  </r>
  <r>
    <s v="SO0782"/>
    <d v="2022-04-18T00:00:00"/>
    <s v="PD0014"/>
    <n v="109"/>
    <n v="0.21"/>
    <n v="22991370"/>
    <s v="SO0782-PD0014"/>
    <s v="1 Set Futsalball"/>
    <s v="Futsal"/>
    <s v="1 Set Futsalball"/>
    <n v="109"/>
    <s v="Sales Region Sulawesi - Maluku Team"/>
    <m/>
    <x v="0"/>
  </r>
  <r>
    <s v="SO0783"/>
    <d v="2022-04-18T00:00:00"/>
    <s v="PD0004"/>
    <n v="33"/>
    <n v="0.2"/>
    <n v="5808000"/>
    <s v="SO0783-PD0004"/>
    <s v="Stick Billiard Bag"/>
    <s v="Billiard"/>
    <s v="Stick Billiard Bag"/>
    <n v="33"/>
    <s v="Sales Region Bali - Nusa Tenggara Team"/>
    <m/>
    <x v="0"/>
  </r>
  <r>
    <s v="SO0783"/>
    <d v="2022-04-18T00:00:00"/>
    <s v="PD0012"/>
    <n v="150"/>
    <n v="0.06"/>
    <n v="795099000"/>
    <s v="SO0783-PD0012"/>
    <s v="Road Bike"/>
    <s v="Bicycle"/>
    <s v="Road Bike"/>
    <n v="150"/>
    <s v="Sales Region Bali - Nusa Tenggara Team"/>
    <m/>
    <x v="0"/>
  </r>
  <r>
    <s v="SO0784"/>
    <d v="2022-04-19T00:00:00"/>
    <s v="PD0005"/>
    <n v="127"/>
    <n v="0.25"/>
    <n v="209073750"/>
    <s v="SO0784-PD0005"/>
    <s v="Stick Golf Wedge"/>
    <s v="Golf"/>
    <s v="Stick Golf Wedge"/>
    <n v="127"/>
    <s v="Online Sales Team"/>
    <m/>
    <x v="0"/>
  </r>
  <r>
    <s v="SO0784"/>
    <d v="2022-04-19T00:00:00"/>
    <s v="PD0018"/>
    <n v="72"/>
    <n v="0.19"/>
    <n v="31026240.000000004"/>
    <s v="SO0784-PD0018"/>
    <s v="Dumbell Set"/>
    <s v="Gym &amp; Fitness"/>
    <s v="Dumbell Set"/>
    <n v="72"/>
    <s v="Online Sales Team"/>
    <m/>
    <x v="0"/>
  </r>
  <r>
    <s v="SO0784"/>
    <d v="2022-04-19T00:00:00"/>
    <s v="PD0016"/>
    <n v="117"/>
    <n v="0.1"/>
    <n v="28115100"/>
    <s v="SO0784-PD0016"/>
    <s v="Pull Up Bar"/>
    <s v="Gym &amp; Fitness"/>
    <s v="Pull Up Bar"/>
    <n v="117"/>
    <s v="Online Sales Team"/>
    <m/>
    <x v="0"/>
  </r>
  <r>
    <s v="SO0785"/>
    <d v="2022-04-19T00:00:00"/>
    <s v="PD0010"/>
    <n v="88"/>
    <n v="0.25"/>
    <n v="21450000"/>
    <s v="SO0785-PD0010"/>
    <s v="Hiking Shoes"/>
    <s v="Hiking &amp; Camping"/>
    <s v="Hiking Shoes"/>
    <n v="88"/>
    <s v="Sales Region Sulawesi - Maluku Team"/>
    <m/>
    <x v="0"/>
  </r>
  <r>
    <s v="SO0785"/>
    <d v="2022-04-19T00:00:00"/>
    <s v="PD0002"/>
    <n v="36"/>
    <n v="0.18"/>
    <n v="590400"/>
    <s v="SO0785-PD0002"/>
    <s v="Fishing soft lure"/>
    <s v="Fishing Equipment"/>
    <s v="Fishing soft lure"/>
    <n v="36"/>
    <s v="Sales Region Sulawesi - Maluku Team"/>
    <m/>
    <x v="0"/>
  </r>
  <r>
    <s v="SO0786"/>
    <d v="2022-04-19T00:00:00"/>
    <s v="PD0007"/>
    <n v="25"/>
    <n v="0.13"/>
    <n v="69600000"/>
    <s v="SO0786-PD0007"/>
    <s v="Stick Golf Bag"/>
    <s v="Golf"/>
    <s v="Stick Golf Bag"/>
    <n v="25"/>
    <s v="Sales Sumatera -Kalimantan Region Team"/>
    <m/>
    <x v="0"/>
  </r>
  <r>
    <s v="SO0786"/>
    <d v="2022-04-19T00:00:00"/>
    <s v="PD0002"/>
    <n v="66"/>
    <n v="0.22"/>
    <n v="1029600"/>
    <s v="SO0786-PD0002"/>
    <s v="Fishing soft lure"/>
    <s v="Fishing Equipment"/>
    <s v="Fishing soft lure"/>
    <n v="66"/>
    <s v="Sales Sumatera -Kalimantan Region Team"/>
    <m/>
    <x v="0"/>
  </r>
  <r>
    <s v="SO0787"/>
    <d v="2022-04-20T00:00:00"/>
    <s v="PD0014"/>
    <n v="129"/>
    <n v="0.08"/>
    <n v="31687560"/>
    <s v="SO0787-PD0014"/>
    <s v="1 Set Futsalball"/>
    <s v="Futsal"/>
    <s v="1 Set Futsalball"/>
    <n v="129"/>
    <s v="Sales Java Region Team"/>
    <m/>
    <x v="1"/>
  </r>
  <r>
    <s v="SO0787"/>
    <d v="2022-04-20T00:00:00"/>
    <s v="PD0005"/>
    <n v="42"/>
    <n v="0.16"/>
    <n v="77439600"/>
    <s v="SO0787-PD0005"/>
    <s v="Stick Golf Wedge"/>
    <s v="Golf"/>
    <s v="Stick Golf Wedge"/>
    <n v="42"/>
    <s v="Sales Java Region Team"/>
    <m/>
    <x v="1"/>
  </r>
  <r>
    <s v="SO0787"/>
    <d v="2022-04-20T00:00:00"/>
    <s v="PD0016"/>
    <n v="90"/>
    <n v="0.18"/>
    <n v="19704600"/>
    <s v="SO0787-PD0016"/>
    <s v="Pull Up Bar"/>
    <s v="Gym &amp; Fitness"/>
    <s v="Pull Up Bar"/>
    <n v="90"/>
    <s v="Sales Java Region Team"/>
    <m/>
    <x v="1"/>
  </r>
  <r>
    <s v="SO0788"/>
    <d v="2022-04-20T00:00:00"/>
    <s v="PD0003"/>
    <n v="34"/>
    <n v="0.22"/>
    <n v="24690120"/>
    <s v="SO0788-PD0003"/>
    <s v="Stick Billiard"/>
    <s v="Billiard"/>
    <s v="Stick Billiard"/>
    <n v="34"/>
    <s v="Online Sales Team"/>
    <m/>
    <x v="0"/>
  </r>
  <r>
    <s v="SO0788"/>
    <d v="2022-04-20T00:00:00"/>
    <s v="PD0017"/>
    <n v="75"/>
    <n v="0.12"/>
    <n v="174900000"/>
    <s v="SO0788-PD0017"/>
    <s v="Bench Press"/>
    <s v="Gym &amp; Fitness"/>
    <s v="Bench Press"/>
    <n v="75"/>
    <s v="Online Sales Team"/>
    <m/>
    <x v="0"/>
  </r>
  <r>
    <s v="SO0788"/>
    <d v="2022-04-20T00:00:00"/>
    <s v="PD0006"/>
    <n v="105"/>
    <n v="0.16"/>
    <n v="18433800"/>
    <s v="SO0788-PD0006"/>
    <s v="1 set Golf Ball"/>
    <s v="Golf"/>
    <s v="1 set Golf Ball"/>
    <n v="105"/>
    <s v="Online Sales Team"/>
    <m/>
    <x v="0"/>
  </r>
  <r>
    <s v="SO0788"/>
    <d v="2022-04-20T00:00:00"/>
    <s v="PD0010"/>
    <n v="103"/>
    <n v="0.2"/>
    <n v="26780000"/>
    <s v="SO0788-PD0010"/>
    <s v="Hiking Shoes"/>
    <s v="Hiking &amp; Camping"/>
    <s v="Hiking Shoes"/>
    <n v="103"/>
    <s v="Online Sales Team"/>
    <m/>
    <x v="0"/>
  </r>
  <r>
    <s v="SO0789"/>
    <d v="2022-04-21T00:00:00"/>
    <s v="PD0011"/>
    <n v="108"/>
    <n v="0.13"/>
    <n v="221651640"/>
    <s v="SO0789-PD0011"/>
    <s v="Mountain Bike"/>
    <s v="Bicycle"/>
    <s v="Mountain Bike"/>
    <n v="108"/>
    <s v="Sales Sumatera -Kalimantan Region Team"/>
    <m/>
    <x v="0"/>
  </r>
  <r>
    <s v="SO0789"/>
    <d v="2022-04-21T00:00:00"/>
    <s v="PD0016"/>
    <n v="112"/>
    <n v="0.25"/>
    <n v="22428000"/>
    <s v="SO0789-PD0016"/>
    <s v="Pull Up Bar"/>
    <s v="Gym &amp; Fitness"/>
    <s v="Pull Up Bar"/>
    <n v="112"/>
    <s v="Sales Sumatera -Kalimantan Region Team"/>
    <m/>
    <x v="0"/>
  </r>
  <r>
    <s v="SO0789"/>
    <d v="2022-04-21T00:00:00"/>
    <s v="PD0010"/>
    <n v="51"/>
    <n v="0.1"/>
    <n v="14917500"/>
    <s v="SO0789-PD0010"/>
    <s v="Hiking Shoes"/>
    <s v="Hiking &amp; Camping"/>
    <s v="Hiking Shoes"/>
    <n v="51"/>
    <s v="Sales Sumatera -Kalimantan Region Team"/>
    <m/>
    <x v="0"/>
  </r>
  <r>
    <s v="SO0790"/>
    <d v="2022-04-21T00:00:00"/>
    <s v="PD0012"/>
    <n v="113"/>
    <n v="0.17"/>
    <n v="528881810"/>
    <s v="SO0790-PD0012"/>
    <s v="Road Bike"/>
    <s v="Bicycle"/>
    <s v="Road Bike"/>
    <n v="113"/>
    <s v="Online Sales Team"/>
    <m/>
    <x v="0"/>
  </r>
  <r>
    <s v="SO0790"/>
    <d v="2022-04-21T00:00:00"/>
    <s v="PD0018"/>
    <n v="150"/>
    <n v="0.2"/>
    <n v="63840000"/>
    <s v="SO0790-PD0018"/>
    <s v="Dumbell Set"/>
    <s v="Gym &amp; Fitness"/>
    <s v="Dumbell Set"/>
    <n v="150"/>
    <s v="Online Sales Team"/>
    <m/>
    <x v="0"/>
  </r>
  <r>
    <s v="SO0791"/>
    <d v="2022-04-22T00:00:00"/>
    <s v="PD0017"/>
    <n v="94"/>
    <n v="0.24"/>
    <n v="189316000"/>
    <s v="SO0791-PD0017"/>
    <s v="Bench Press"/>
    <s v="Gym &amp; Fitness"/>
    <s v="Bench Press"/>
    <n v="94"/>
    <s v="Sales Java Region Team"/>
    <m/>
    <x v="0"/>
  </r>
  <r>
    <s v="SO0791"/>
    <d v="2022-04-22T00:00:00"/>
    <s v="PD0010"/>
    <n v="138"/>
    <n v="0.2"/>
    <n v="35880000"/>
    <s v="SO0791-PD0010"/>
    <s v="Hiking Shoes"/>
    <s v="Hiking &amp; Camping"/>
    <s v="Hiking Shoes"/>
    <n v="138"/>
    <s v="Sales Java Region Team"/>
    <m/>
    <x v="0"/>
  </r>
  <r>
    <s v="SO0791"/>
    <d v="2022-04-22T00:00:00"/>
    <s v="PD0003"/>
    <n v="83"/>
    <n v="0.21"/>
    <n v="61045670"/>
    <s v="SO0791-PD0003"/>
    <s v="Stick Billiard"/>
    <s v="Billiard"/>
    <s v="Stick Billiard"/>
    <n v="83"/>
    <s v="Sales Java Region Team"/>
    <m/>
    <x v="0"/>
  </r>
  <r>
    <s v="SO0792"/>
    <d v="2022-04-24T00:00:00"/>
    <s v="PD0014"/>
    <n v="133"/>
    <n v="0.24"/>
    <n v="26988360"/>
    <s v="SO0792-PD0014"/>
    <s v="1 Set Futsalball"/>
    <s v="Futsal"/>
    <s v="1 Set Futsalball"/>
    <n v="133"/>
    <s v="Sales Sumatera -Kalimantan Region Team"/>
    <m/>
    <x v="0"/>
  </r>
  <r>
    <s v="SO0792"/>
    <d v="2022-04-24T00:00:00"/>
    <s v="PD0007"/>
    <n v="86"/>
    <n v="0.17"/>
    <n v="228416000"/>
    <s v="SO0792-PD0007"/>
    <s v="Stick Golf Bag"/>
    <s v="Golf"/>
    <s v="Stick Golf Bag"/>
    <n v="86"/>
    <s v="Sales Sumatera -Kalimantan Region Team"/>
    <m/>
    <x v="0"/>
  </r>
  <r>
    <s v="SO0792"/>
    <d v="2022-04-24T00:00:00"/>
    <s v="PD0019"/>
    <n v="58"/>
    <n v="0.22"/>
    <n v="115316760"/>
    <s v="SO0792-PD0019"/>
    <s v="Treadmill"/>
    <s v="Gym &amp; Fitness"/>
    <s v="Treadmill"/>
    <n v="58"/>
    <s v="Sales Sumatera -Kalimantan Region Team"/>
    <m/>
    <x v="0"/>
  </r>
  <r>
    <s v="SO0793"/>
    <d v="2022-04-24T00:00:00"/>
    <s v="PD0005"/>
    <n v="144"/>
    <n v="0.25"/>
    <n v="237060000"/>
    <s v="SO0793-PD0005"/>
    <s v="Stick Golf Wedge"/>
    <s v="Golf"/>
    <s v="Stick Golf Wedge"/>
    <n v="144"/>
    <s v="Sales Region Sulawesi - Maluku Team"/>
    <m/>
    <x v="0"/>
  </r>
  <r>
    <s v="SO0793"/>
    <d v="2022-04-24T00:00:00"/>
    <s v="PD0004"/>
    <n v="105"/>
    <n v="0.09"/>
    <n v="21021000"/>
    <s v="SO0793-PD0004"/>
    <s v="Stick Billiard Bag"/>
    <s v="Billiard"/>
    <s v="Stick Billiard Bag"/>
    <n v="105"/>
    <s v="Sales Region Sulawesi - Maluku Team"/>
    <m/>
    <x v="0"/>
  </r>
  <r>
    <s v="SO0793"/>
    <d v="2022-04-24T00:00:00"/>
    <s v="PD0001"/>
    <n v="128"/>
    <n v="0.21"/>
    <n v="25178880"/>
    <s v="SO0793-PD0001"/>
    <s v="1 Set Fishing Equipment"/>
    <s v="Fishing Equipment"/>
    <s v="1 Set Fishing Equipment"/>
    <n v="128"/>
    <s v="Sales Region Sulawesi - Maluku Team"/>
    <m/>
    <x v="0"/>
  </r>
  <r>
    <s v="SO0793"/>
    <d v="2022-04-24T00:00:00"/>
    <s v="PD0020"/>
    <n v="47"/>
    <n v="0.21"/>
    <n v="11918730"/>
    <s v="SO0793-PD0020"/>
    <s v="Heavy bag"/>
    <s v="Gym &amp; Fitness"/>
    <s v="Heavy bag"/>
    <n v="47"/>
    <s v="Sales Region Sulawesi - Maluku Team"/>
    <m/>
    <x v="0"/>
  </r>
  <r>
    <s v="SO0793"/>
    <d v="2022-04-24T00:00:00"/>
    <s v="PD0014"/>
    <n v="108"/>
    <n v="0.15"/>
    <n v="24510600"/>
    <s v="SO0793-PD0014"/>
    <s v="1 Set Futsalball"/>
    <s v="Futsal"/>
    <s v="1 Set Futsalball"/>
    <n v="108"/>
    <s v="Sales Region Sulawesi - Maluku Team"/>
    <m/>
    <x v="0"/>
  </r>
  <r>
    <s v="SO0793"/>
    <d v="2022-04-24T00:00:00"/>
    <s v="PD0011"/>
    <n v="109"/>
    <n v="0.24"/>
    <n v="195419560"/>
    <s v="SO0793-PD0011"/>
    <s v="Mountain Bike"/>
    <s v="Bicycle"/>
    <s v="Mountain Bike"/>
    <n v="109"/>
    <s v="Sales Region Sulawesi - Maluku Team"/>
    <m/>
    <x v="0"/>
  </r>
  <r>
    <s v="SO0794"/>
    <d v="2022-04-26T00:00:00"/>
    <s v="PD0018"/>
    <n v="128"/>
    <n v="0.14000000000000001"/>
    <n v="58562560"/>
    <s v="SO0794-PD0018"/>
    <s v="Dumbell Set"/>
    <s v="Gym &amp; Fitness"/>
    <s v="Dumbell Set"/>
    <n v="128"/>
    <s v="Sales Sumatera -Kalimantan Region Team"/>
    <m/>
    <x v="1"/>
  </r>
  <r>
    <s v="SO0794"/>
    <d v="2022-04-26T00:00:00"/>
    <s v="PD0004"/>
    <n v="131"/>
    <n v="0.22"/>
    <n v="22479600"/>
    <s v="SO0794-PD0004"/>
    <s v="Stick Billiard Bag"/>
    <s v="Billiard"/>
    <s v="Stick Billiard Bag"/>
    <n v="131"/>
    <s v="Sales Sumatera -Kalimantan Region Team"/>
    <m/>
    <x v="1"/>
  </r>
  <r>
    <s v="SO0794"/>
    <d v="2022-04-26T00:00:00"/>
    <s v="PD0013"/>
    <n v="134"/>
    <n v="0.13"/>
    <n v="55841820"/>
    <s v="SO0794-PD0013"/>
    <s v="1 Set Basketball"/>
    <s v="Basketball"/>
    <s v="1 Set Basketball"/>
    <n v="134"/>
    <s v="Sales Sumatera -Kalimantan Region Team"/>
    <m/>
    <x v="1"/>
  </r>
  <r>
    <s v="SO0795"/>
    <d v="2022-04-26T00:00:00"/>
    <s v="PD0015"/>
    <n v="137"/>
    <n v="0.1"/>
    <n v="16756470"/>
    <s v="SO0795-PD0015"/>
    <s v="Abs Roller"/>
    <s v="Gym &amp; Fitness"/>
    <s v="Abs Roller"/>
    <n v="137"/>
    <s v="Sales Region Bali - Nusa Tenggara Team"/>
    <m/>
    <x v="0"/>
  </r>
  <r>
    <s v="SO0795"/>
    <d v="2022-04-26T00:00:00"/>
    <s v="PD0003"/>
    <n v="149"/>
    <n v="0.05"/>
    <n v="131783050"/>
    <s v="SO0795-PD0003"/>
    <s v="Stick Billiard"/>
    <s v="Billiard"/>
    <s v="Stick Billiard"/>
    <n v="149"/>
    <s v="Sales Region Bali - Nusa Tenggara Team"/>
    <m/>
    <x v="0"/>
  </r>
  <r>
    <s v="SO0795"/>
    <d v="2022-04-26T00:00:00"/>
    <s v="PD0005"/>
    <n v="111"/>
    <n v="0.09"/>
    <n v="221716950"/>
    <s v="SO0795-PD0005"/>
    <s v="Stick Golf Wedge"/>
    <s v="Golf"/>
    <s v="Stick Golf Wedge"/>
    <n v="111"/>
    <s v="Sales Region Bali - Nusa Tenggara Team"/>
    <m/>
    <x v="0"/>
  </r>
  <r>
    <s v="SO0797"/>
    <d v="2022-04-27T00:00:00"/>
    <s v="PD0016"/>
    <n v="37"/>
    <n v="0.12"/>
    <n v="8693520"/>
    <s v="SO0797-PD0016"/>
    <s v="Pull Up Bar"/>
    <s v="Gym &amp; Fitness"/>
    <s v="Pull Up Bar"/>
    <n v="37"/>
    <s v="Sales Region Sulawesi - Maluku Team"/>
    <m/>
    <x v="1"/>
  </r>
  <r>
    <s v="SO0797"/>
    <d v="2022-04-27T00:00:00"/>
    <s v="PD0015"/>
    <n v="94"/>
    <n v="0.11"/>
    <n v="11369394"/>
    <s v="SO0797-PD0015"/>
    <s v="Abs Roller"/>
    <s v="Gym &amp; Fitness"/>
    <s v="Abs Roller"/>
    <n v="94"/>
    <s v="Sales Region Sulawesi - Maluku Team"/>
    <m/>
    <x v="1"/>
  </r>
  <r>
    <s v="SO0798"/>
    <d v="2022-04-28T00:00:00"/>
    <s v="PD0006"/>
    <n v="85"/>
    <n v="0.19"/>
    <n v="14389650.000000002"/>
    <s v="SO0798-PD0006"/>
    <s v="1 set Golf Ball"/>
    <s v="Golf"/>
    <s v="1 set Golf Ball"/>
    <n v="85"/>
    <s v="Sales Region Sulawesi - Maluku Team"/>
    <m/>
    <x v="0"/>
  </r>
  <r>
    <s v="SO0799"/>
    <d v="2022-04-30T00:00:00"/>
    <s v="PD0003"/>
    <n v="100"/>
    <n v="7.0000000000000007E-2"/>
    <n v="86583000"/>
    <s v="SO0799-PD0003"/>
    <s v="Stick Billiard"/>
    <s v="Billiard"/>
    <s v="Stick Billiard"/>
    <n v="100"/>
    <s v="Sales Sumatera -Kalimantan Region Team"/>
    <m/>
    <x v="0"/>
  </r>
  <r>
    <s v="SO0799"/>
    <d v="2022-04-30T00:00:00"/>
    <s v="PD0004"/>
    <n v="66"/>
    <n v="0.12"/>
    <n v="12777600"/>
    <s v="SO0799-PD0004"/>
    <s v="Stick Billiard Bag"/>
    <s v="Billiard"/>
    <s v="Stick Billiard Bag"/>
    <n v="66"/>
    <s v="Sales Sumatera -Kalimantan Region Team"/>
    <m/>
    <x v="0"/>
  </r>
  <r>
    <s v="SO0799"/>
    <d v="2022-04-30T00:00:00"/>
    <s v="PD0019"/>
    <n v="39"/>
    <n v="0.05"/>
    <n v="94440450"/>
    <s v="SO0799-PD0019"/>
    <s v="Treadmill"/>
    <s v="Gym &amp; Fitness"/>
    <s v="Treadmill"/>
    <n v="39"/>
    <s v="Sales Sumatera -Kalimantan Region Team"/>
    <m/>
    <x v="0"/>
  </r>
  <r>
    <s v="SO0799"/>
    <d v="2022-04-30T00:00:00"/>
    <s v="PD0009"/>
    <n v="103"/>
    <n v="0.06"/>
    <n v="12489780"/>
    <s v="SO0799-PD0009"/>
    <s v="Tracking Pole"/>
    <s v="Hiking &amp; Camping"/>
    <s v="Tracking Pole"/>
    <n v="103"/>
    <s v="Sales Sumatera -Kalimantan Region Team"/>
    <m/>
    <x v="0"/>
  </r>
  <r>
    <s v="SO0800"/>
    <d v="2022-04-30T00:00:00"/>
    <s v="PD0019"/>
    <n v="35"/>
    <n v="0.19"/>
    <n v="72264150"/>
    <s v="SO0800-PD0019"/>
    <s v="Treadmill"/>
    <s v="Gym &amp; Fitness"/>
    <s v="Treadmill"/>
    <n v="35"/>
    <s v="Sales Java Region Team"/>
    <m/>
    <x v="1"/>
  </r>
  <r>
    <s v="SO0800"/>
    <d v="2022-04-30T00:00:00"/>
    <s v="PD0009"/>
    <n v="86"/>
    <n v="0.12"/>
    <n v="9762720"/>
    <s v="SO0800-PD0009"/>
    <s v="Tracking Pole"/>
    <s v="Hiking &amp; Camping"/>
    <s v="Tracking Pole"/>
    <n v="86"/>
    <s v="Sales Java Region Team"/>
    <m/>
    <x v="1"/>
  </r>
  <r>
    <s v="SO0801"/>
    <d v="2022-05-01T00:00:00"/>
    <s v="PD0001"/>
    <n v="71"/>
    <n v="0.15"/>
    <n v="15027150"/>
    <s v="SO0801-PD0001"/>
    <s v="1 Set Fishing Equipment"/>
    <s v="Fishing Equipment"/>
    <s v="1 Set Fishing Equipment"/>
    <n v="71"/>
    <s v="Online Sales Team"/>
    <m/>
    <x v="0"/>
  </r>
  <r>
    <s v="SO0801"/>
    <d v="2022-05-01T00:00:00"/>
    <s v="PD0005"/>
    <n v="130"/>
    <n v="0.05"/>
    <n v="271082500"/>
    <s v="SO0801-PD0005"/>
    <s v="Stick Golf Wedge"/>
    <s v="Golf"/>
    <s v="Stick Golf Wedge"/>
    <n v="130"/>
    <s v="Online Sales Team"/>
    <m/>
    <x v="0"/>
  </r>
  <r>
    <s v="SO0802"/>
    <d v="2022-05-02T00:00:00"/>
    <s v="PD0014"/>
    <n v="75"/>
    <n v="0.17"/>
    <n v="16620750"/>
    <s v="SO0802-PD0014"/>
    <s v="1 Set Futsalball"/>
    <s v="Futsal"/>
    <s v="1 Set Futsalball"/>
    <n v="75"/>
    <s v="Sales Java Region Team"/>
    <m/>
    <x v="0"/>
  </r>
  <r>
    <s v="SO0802"/>
    <d v="2022-05-02T00:00:00"/>
    <s v="PD0018"/>
    <n v="82"/>
    <n v="0.09"/>
    <n v="39697840"/>
    <s v="SO0802-PD0018"/>
    <s v="Dumbell Set"/>
    <s v="Gym &amp; Fitness"/>
    <s v="Dumbell Set"/>
    <n v="82"/>
    <s v="Sales Java Region Team"/>
    <m/>
    <x v="0"/>
  </r>
  <r>
    <s v="SO0802"/>
    <d v="2022-05-02T00:00:00"/>
    <s v="PD0019"/>
    <n v="135"/>
    <n v="0.12"/>
    <n v="302821200"/>
    <s v="SO0802-PD0019"/>
    <s v="Treadmill"/>
    <s v="Gym &amp; Fitness"/>
    <s v="Treadmill"/>
    <n v="135"/>
    <s v="Sales Java Region Team"/>
    <m/>
    <x v="0"/>
  </r>
  <r>
    <s v="SO0802"/>
    <d v="2022-05-02T00:00:00"/>
    <s v="PD0011"/>
    <n v="79"/>
    <n v="0.12"/>
    <n v="163997680"/>
    <s v="SO0802-PD0011"/>
    <s v="Mountain Bike"/>
    <s v="Bicycle"/>
    <s v="Mountain Bike"/>
    <n v="79"/>
    <s v="Sales Java Region Team"/>
    <m/>
    <x v="0"/>
  </r>
  <r>
    <s v="SO0803"/>
    <d v="2022-05-03T00:00:00"/>
    <s v="PD0001"/>
    <n v="73"/>
    <n v="0.1"/>
    <n v="16359300"/>
    <s v="SO0803-PD0001"/>
    <s v="1 Set Fishing Equipment"/>
    <s v="Fishing Equipment"/>
    <s v="1 Set Fishing Equipment"/>
    <n v="73"/>
    <s v="Sales Region Sulawesi - Maluku Team"/>
    <m/>
    <x v="1"/>
  </r>
  <r>
    <s v="SO0803"/>
    <d v="2022-05-03T00:00:00"/>
    <s v="PD0018"/>
    <n v="58"/>
    <n v="0.14000000000000001"/>
    <n v="26536160"/>
    <s v="SO0803-PD0018"/>
    <s v="Dumbell Set"/>
    <s v="Gym &amp; Fitness"/>
    <s v="Dumbell Set"/>
    <n v="58"/>
    <s v="Sales Region Sulawesi - Maluku Team"/>
    <m/>
    <x v="1"/>
  </r>
  <r>
    <s v="SO0803"/>
    <d v="2022-05-03T00:00:00"/>
    <s v="PD0015"/>
    <n v="92"/>
    <n v="0.23"/>
    <n v="9627156"/>
    <s v="SO0803-PD0015"/>
    <s v="Abs Roller"/>
    <s v="Gym &amp; Fitness"/>
    <s v="Abs Roller"/>
    <n v="92"/>
    <s v="Sales Region Sulawesi - Maluku Team"/>
    <m/>
    <x v="1"/>
  </r>
  <r>
    <s v="SO0804"/>
    <d v="2022-05-06T00:00:00"/>
    <s v="PD0007"/>
    <n v="80"/>
    <n v="0.17"/>
    <n v="212480000"/>
    <s v="SO0804-PD0007"/>
    <s v="Stick Golf Bag"/>
    <s v="Golf"/>
    <s v="Stick Golf Bag"/>
    <n v="80"/>
    <s v="Sales Sumatera -Kalimantan Region Team"/>
    <m/>
    <x v="0"/>
  </r>
  <r>
    <s v="SO0804"/>
    <d v="2022-05-06T00:00:00"/>
    <s v="PD0012"/>
    <n v="123"/>
    <n v="0.14000000000000001"/>
    <n v="596493420"/>
    <s v="SO0804-PD0012"/>
    <s v="Road Bike"/>
    <s v="Bicycle"/>
    <s v="Road Bike"/>
    <n v="123"/>
    <s v="Sales Sumatera -Kalimantan Region Team"/>
    <m/>
    <x v="0"/>
  </r>
  <r>
    <s v="SO0804"/>
    <d v="2022-05-06T00:00:00"/>
    <s v="PD0015"/>
    <n v="91"/>
    <n v="0.08"/>
    <n v="11377548"/>
    <s v="SO0804-PD0015"/>
    <s v="Abs Roller"/>
    <s v="Gym &amp; Fitness"/>
    <s v="Abs Roller"/>
    <n v="91"/>
    <s v="Sales Sumatera -Kalimantan Region Team"/>
    <m/>
    <x v="0"/>
  </r>
  <r>
    <s v="SO0804"/>
    <d v="2022-05-06T00:00:00"/>
    <s v="PD0016"/>
    <n v="54"/>
    <n v="0.25"/>
    <n v="10813500"/>
    <s v="SO0804-PD0016"/>
    <s v="Pull Up Bar"/>
    <s v="Gym &amp; Fitness"/>
    <s v="Pull Up Bar"/>
    <n v="54"/>
    <s v="Sales Sumatera -Kalimantan Region Team"/>
    <m/>
    <x v="0"/>
  </r>
  <r>
    <s v="SO0805"/>
    <d v="2022-05-06T00:00:00"/>
    <s v="PD0020"/>
    <n v="105"/>
    <n v="0.13"/>
    <n v="29323350"/>
    <s v="SO0805-PD0020"/>
    <s v="Heavy bag"/>
    <s v="Gym &amp; Fitness"/>
    <s v="Heavy bag"/>
    <n v="105"/>
    <s v="Sales Region Sulawesi - Maluku Team"/>
    <m/>
    <x v="0"/>
  </r>
  <r>
    <s v="SO0805"/>
    <d v="2022-05-06T00:00:00"/>
    <s v="PD0012"/>
    <n v="70"/>
    <n v="0.23"/>
    <n v="303942100"/>
    <s v="SO0805-PD0012"/>
    <s v="Road Bike"/>
    <s v="Bicycle"/>
    <s v="Road Bike"/>
    <n v="70"/>
    <s v="Sales Region Sulawesi - Maluku Team"/>
    <m/>
    <x v="0"/>
  </r>
  <r>
    <s v="SO0806"/>
    <d v="2022-05-07T00:00:00"/>
    <s v="PD0012"/>
    <n v="57"/>
    <n v="0.25"/>
    <n v="241067250"/>
    <s v="SO0806-PD0012"/>
    <s v="Road Bike"/>
    <s v="Bicycle"/>
    <s v="Road Bike"/>
    <n v="57"/>
    <s v="Sales Sumatera -Kalimantan Region Team"/>
    <m/>
    <x v="0"/>
  </r>
  <r>
    <s v="SO0806"/>
    <d v="2022-05-07T00:00:00"/>
    <s v="PD0015"/>
    <n v="76"/>
    <n v="0.13"/>
    <n v="8985708"/>
    <s v="SO0806-PD0015"/>
    <s v="Abs Roller"/>
    <s v="Gym &amp; Fitness"/>
    <s v="Abs Roller"/>
    <n v="76"/>
    <s v="Sales Sumatera -Kalimantan Region Team"/>
    <m/>
    <x v="0"/>
  </r>
  <r>
    <s v="SO0806"/>
    <d v="2022-05-07T00:00:00"/>
    <s v="PD0002"/>
    <n v="31"/>
    <n v="0.2"/>
    <n v="496000"/>
    <s v="SO0806-PD0002"/>
    <s v="Fishing soft lure"/>
    <s v="Fishing Equipment"/>
    <s v="Fishing soft lure"/>
    <n v="31"/>
    <s v="Sales Sumatera -Kalimantan Region Team"/>
    <m/>
    <x v="0"/>
  </r>
  <r>
    <s v="SO0806"/>
    <d v="2022-05-07T00:00:00"/>
    <s v="PD0016"/>
    <n v="90"/>
    <n v="0.15"/>
    <n v="20425500"/>
    <s v="SO0806-PD0016"/>
    <s v="Pull Up Bar"/>
    <s v="Gym &amp; Fitness"/>
    <s v="Pull Up Bar"/>
    <n v="90"/>
    <s v="Sales Sumatera -Kalimantan Region Team"/>
    <m/>
    <x v="0"/>
  </r>
  <r>
    <s v="SO0807"/>
    <d v="2022-05-07T00:00:00"/>
    <s v="PD0012"/>
    <n v="146"/>
    <n v="0.18"/>
    <n v="675101080"/>
    <s v="SO0807-PD0012"/>
    <s v="Road Bike"/>
    <s v="Bicycle"/>
    <s v="Road Bike"/>
    <n v="146"/>
    <s v="Sales Sumatera -Kalimantan Region Team"/>
    <m/>
    <x v="0"/>
  </r>
  <r>
    <s v="SO0807"/>
    <d v="2022-05-07T00:00:00"/>
    <s v="PD0014"/>
    <n v="67"/>
    <n v="0.1"/>
    <n v="16100100"/>
    <s v="SO0807-PD0014"/>
    <s v="1 Set Futsalball"/>
    <s v="Futsal"/>
    <s v="1 Set Futsalball"/>
    <n v="67"/>
    <s v="Sales Sumatera -Kalimantan Region Team"/>
    <m/>
    <x v="0"/>
  </r>
  <r>
    <s v="SO0807"/>
    <d v="2022-05-07T00:00:00"/>
    <s v="PD0020"/>
    <n v="40"/>
    <n v="0.22"/>
    <n v="10015200"/>
    <s v="SO0807-PD0020"/>
    <s v="Heavy bag"/>
    <s v="Gym &amp; Fitness"/>
    <s v="Heavy bag"/>
    <n v="40"/>
    <s v="Sales Sumatera -Kalimantan Region Team"/>
    <m/>
    <x v="0"/>
  </r>
  <r>
    <s v="SO0809"/>
    <d v="2022-05-09T00:00:00"/>
    <s v="PD0015"/>
    <n v="148"/>
    <n v="0.19"/>
    <n v="16291692.000000002"/>
    <s v="SO0809-PD0015"/>
    <s v="Abs Roller"/>
    <s v="Gym &amp; Fitness"/>
    <s v="Abs Roller"/>
    <n v="148"/>
    <s v="Online Sales Team"/>
    <m/>
    <x v="0"/>
  </r>
  <r>
    <s v="SO0809"/>
    <d v="2022-05-09T00:00:00"/>
    <s v="PD0010"/>
    <n v="135"/>
    <n v="0.18"/>
    <n v="35977500"/>
    <s v="SO0809-PD0010"/>
    <s v="Hiking Shoes"/>
    <s v="Hiking &amp; Camping"/>
    <s v="Hiking Shoes"/>
    <n v="135"/>
    <s v="Online Sales Team"/>
    <m/>
    <x v="0"/>
  </r>
  <r>
    <s v="SO0809"/>
    <d v="2022-05-09T00:00:00"/>
    <s v="PD0018"/>
    <n v="82"/>
    <n v="0.17"/>
    <n v="36207920"/>
    <s v="SO0809-PD0018"/>
    <s v="Dumbell Set"/>
    <s v="Gym &amp; Fitness"/>
    <s v="Dumbell Set"/>
    <n v="82"/>
    <s v="Online Sales Team"/>
    <m/>
    <x v="0"/>
  </r>
  <r>
    <s v="SO0809"/>
    <d v="2022-05-09T00:00:00"/>
    <s v="PD0003"/>
    <n v="119"/>
    <n v="0.13"/>
    <n v="96386430"/>
    <s v="SO0809-PD0003"/>
    <s v="Stick Billiard"/>
    <s v="Billiard"/>
    <s v="Stick Billiard"/>
    <n v="119"/>
    <s v="Online Sales Team"/>
    <m/>
    <x v="0"/>
  </r>
  <r>
    <s v="SO0810"/>
    <d v="2022-05-10T00:00:00"/>
    <s v="PD0007"/>
    <n v="46"/>
    <n v="0.11"/>
    <n v="131008000"/>
    <s v="SO0810-PD0007"/>
    <s v="Stick Golf Bag"/>
    <s v="Golf"/>
    <s v="Stick Golf Bag"/>
    <n v="46"/>
    <s v="Sales Sumatera -Kalimantan Region Team"/>
    <m/>
    <x v="0"/>
  </r>
  <r>
    <s v="SO0811"/>
    <d v="2022-05-14T00:00:00"/>
    <s v="PD0001"/>
    <n v="74"/>
    <n v="0.14000000000000001"/>
    <n v="15846360"/>
    <s v="SO0811-PD0001"/>
    <s v="1 Set Fishing Equipment"/>
    <s v="Fishing Equipment"/>
    <s v="1 Set Fishing Equipment"/>
    <n v="74"/>
    <s v="Sales Region Sulawesi - Maluku Team"/>
    <m/>
    <x v="0"/>
  </r>
  <r>
    <s v="SO0811"/>
    <d v="2022-05-14T00:00:00"/>
    <s v="PD0013"/>
    <n v="88"/>
    <n v="0.24"/>
    <n v="32035520"/>
    <s v="SO0811-PD0013"/>
    <s v="1 Set Basketball"/>
    <s v="Basketball"/>
    <s v="1 Set Basketball"/>
    <n v="88"/>
    <s v="Sales Region Sulawesi - Maluku Team"/>
    <m/>
    <x v="0"/>
  </r>
  <r>
    <s v="SO0812"/>
    <d v="2022-05-15T00:00:00"/>
    <s v="PD0012"/>
    <n v="88"/>
    <n v="0.23"/>
    <n v="382098640"/>
    <s v="SO0812-PD0012"/>
    <s v="Road Bike"/>
    <s v="Bicycle"/>
    <s v="Road Bike"/>
    <n v="88"/>
    <s v="Sales Region Sulawesi - Maluku Team"/>
    <m/>
    <x v="0"/>
  </r>
  <r>
    <s v="SO0812"/>
    <d v="2022-05-15T00:00:00"/>
    <s v="PD0003"/>
    <n v="58"/>
    <n v="0.17"/>
    <n v="44818340"/>
    <s v="SO0812-PD0003"/>
    <s v="Stick Billiard"/>
    <s v="Billiard"/>
    <s v="Stick Billiard"/>
    <n v="58"/>
    <s v="Sales Region Sulawesi - Maluku Team"/>
    <m/>
    <x v="0"/>
  </r>
  <r>
    <s v="SO0813"/>
    <d v="2022-05-16T00:00:00"/>
    <s v="PD0020"/>
    <n v="31"/>
    <n v="0.18"/>
    <n v="8159820.0000000009"/>
    <s v="SO0813-PD0020"/>
    <s v="Heavy bag"/>
    <s v="Gym &amp; Fitness"/>
    <s v="Heavy bag"/>
    <n v="31"/>
    <s v="Sales Region Sulawesi - Maluku Team"/>
    <m/>
    <x v="0"/>
  </r>
  <r>
    <s v="SO0813"/>
    <d v="2022-05-16T00:00:00"/>
    <s v="PD0018"/>
    <n v="107"/>
    <n v="7.0000000000000007E-2"/>
    <n v="52939320"/>
    <s v="SO0813-PD0018"/>
    <s v="Dumbell Set"/>
    <s v="Gym &amp; Fitness"/>
    <s v="Dumbell Set"/>
    <n v="107"/>
    <s v="Sales Region Sulawesi - Maluku Team"/>
    <m/>
    <x v="0"/>
  </r>
  <r>
    <s v="SO0814"/>
    <d v="2022-05-16T00:00:00"/>
    <s v="PD0016"/>
    <n v="50"/>
    <n v="0.23"/>
    <n v="10279500"/>
    <s v="SO0814-PD0016"/>
    <s v="Pull Up Bar"/>
    <s v="Gym &amp; Fitness"/>
    <s v="Pull Up Bar"/>
    <n v="50"/>
    <s v="Sales Java Region Team"/>
    <m/>
    <x v="0"/>
  </r>
  <r>
    <s v="SO0814"/>
    <d v="2022-05-16T00:00:00"/>
    <s v="PD0009"/>
    <n v="38"/>
    <n v="0.11"/>
    <n v="4362780"/>
    <s v="SO0814-PD0009"/>
    <s v="Tracking Pole"/>
    <s v="Hiking &amp; Camping"/>
    <s v="Tracking Pole"/>
    <n v="38"/>
    <s v="Sales Java Region Team"/>
    <m/>
    <x v="0"/>
  </r>
  <r>
    <s v="SO0814"/>
    <d v="2022-05-16T00:00:00"/>
    <s v="PD0001"/>
    <n v="41"/>
    <n v="0.11"/>
    <n v="9086010"/>
    <s v="SO0814-PD0001"/>
    <s v="1 Set Fishing Equipment"/>
    <s v="Fishing Equipment"/>
    <s v="1 Set Fishing Equipment"/>
    <n v="41"/>
    <s v="Sales Java Region Team"/>
    <m/>
    <x v="0"/>
  </r>
  <r>
    <s v="SO0814"/>
    <d v="2022-05-16T00:00:00"/>
    <s v="PD0014"/>
    <n v="73"/>
    <n v="0.2"/>
    <n v="15592800"/>
    <s v="SO0814-PD0014"/>
    <s v="1 Set Futsalball"/>
    <s v="Futsal"/>
    <s v="1 Set Futsalball"/>
    <n v="73"/>
    <s v="Sales Java Region Team"/>
    <m/>
    <x v="0"/>
  </r>
  <r>
    <s v="SO0815"/>
    <d v="2022-05-16T00:00:00"/>
    <s v="PD0012"/>
    <n v="93"/>
    <n v="0.14000000000000001"/>
    <n v="451007220"/>
    <s v="SO0815-PD0012"/>
    <s v="Road Bike"/>
    <s v="Bicycle"/>
    <s v="Road Bike"/>
    <n v="93"/>
    <s v="Sales Region Sulawesi - Maluku Team"/>
    <m/>
    <x v="0"/>
  </r>
  <r>
    <s v="SO0815"/>
    <d v="2022-05-16T00:00:00"/>
    <s v="PD0013"/>
    <n v="48"/>
    <n v="0.14000000000000001"/>
    <n v="19773120"/>
    <s v="SO0815-PD0013"/>
    <s v="1 Set Basketball"/>
    <s v="Basketball"/>
    <s v="1 Set Basketball"/>
    <n v="48"/>
    <s v="Sales Region Sulawesi - Maluku Team"/>
    <m/>
    <x v="0"/>
  </r>
  <r>
    <s v="SO0815"/>
    <d v="2022-05-16T00:00:00"/>
    <s v="PD0015"/>
    <n v="148"/>
    <n v="0.22"/>
    <n v="15688296"/>
    <s v="SO0815-PD0015"/>
    <s v="Abs Roller"/>
    <s v="Gym &amp; Fitness"/>
    <s v="Abs Roller"/>
    <n v="148"/>
    <s v="Sales Region Sulawesi - Maluku Team"/>
    <m/>
    <x v="0"/>
  </r>
  <r>
    <s v="SO0815"/>
    <d v="2022-05-16T00:00:00"/>
    <s v="PD0007"/>
    <n v="60"/>
    <n v="0.15"/>
    <n v="163200000"/>
    <s v="SO0815-PD0007"/>
    <s v="Stick Golf Bag"/>
    <s v="Golf"/>
    <s v="Stick Golf Bag"/>
    <n v="60"/>
    <s v="Sales Region Sulawesi - Maluku Team"/>
    <m/>
    <x v="0"/>
  </r>
  <r>
    <s v="SO0816"/>
    <d v="2022-05-17T00:00:00"/>
    <s v="PD0002"/>
    <n v="112"/>
    <n v="0.09"/>
    <n v="2038400"/>
    <s v="SO0816-PD0002"/>
    <s v="Fishing soft lure"/>
    <s v="Fishing Equipment"/>
    <s v="Fishing soft lure"/>
    <n v="112"/>
    <s v="Sales Region Sulawesi - Maluku Team"/>
    <m/>
    <x v="0"/>
  </r>
  <r>
    <s v="SO0817"/>
    <d v="2022-05-17T00:00:00"/>
    <s v="PD0004"/>
    <n v="77"/>
    <n v="0.19"/>
    <n v="13721400"/>
    <s v="SO0817-PD0004"/>
    <s v="Stick Billiard Bag"/>
    <s v="Billiard"/>
    <s v="Stick Billiard Bag"/>
    <n v="77"/>
    <s v="Sales Java Region Team"/>
    <m/>
    <x v="0"/>
  </r>
  <r>
    <s v="SO0817"/>
    <d v="2022-05-17T00:00:00"/>
    <s v="PD0009"/>
    <n v="78"/>
    <n v="0.15"/>
    <n v="8552700"/>
    <s v="SO0817-PD0009"/>
    <s v="Tracking Pole"/>
    <s v="Hiking &amp; Camping"/>
    <s v="Tracking Pole"/>
    <n v="78"/>
    <s v="Sales Java Region Team"/>
    <m/>
    <x v="0"/>
  </r>
  <r>
    <s v="SO0818"/>
    <d v="2022-05-17T00:00:00"/>
    <s v="PD0006"/>
    <n v="132"/>
    <n v="0.12"/>
    <n v="24277440"/>
    <s v="SO0818-PD0006"/>
    <s v="1 set Golf Ball"/>
    <s v="Golf"/>
    <s v="1 set Golf Ball"/>
    <n v="132"/>
    <s v="Sales Region Sulawesi - Maluku Team"/>
    <m/>
    <x v="0"/>
  </r>
  <r>
    <s v="SO0818"/>
    <d v="2022-05-17T00:00:00"/>
    <s v="PD0011"/>
    <n v="71"/>
    <n v="0.12"/>
    <n v="147390320"/>
    <s v="SO0818-PD0011"/>
    <s v="Mountain Bike"/>
    <s v="Bicycle"/>
    <s v="Mountain Bike"/>
    <n v="71"/>
    <s v="Sales Region Sulawesi - Maluku Team"/>
    <m/>
    <x v="0"/>
  </r>
  <r>
    <s v="SO0819"/>
    <d v="2022-05-18T00:00:00"/>
    <s v="PD0014"/>
    <n v="136"/>
    <n v="0.24"/>
    <n v="27597120"/>
    <s v="SO0819-PD0014"/>
    <s v="1 Set Futsalball"/>
    <s v="Futsal"/>
    <s v="1 Set Futsalball"/>
    <n v="136"/>
    <s v="Sales Sumatera -Kalimantan Region Team"/>
    <m/>
    <x v="0"/>
  </r>
  <r>
    <s v="SO0819"/>
    <d v="2022-05-18T00:00:00"/>
    <s v="PD0018"/>
    <n v="108"/>
    <n v="0.14000000000000001"/>
    <n v="49412160"/>
    <s v="SO0819-PD0018"/>
    <s v="Dumbell Set"/>
    <s v="Gym &amp; Fitness"/>
    <s v="Dumbell Set"/>
    <n v="108"/>
    <s v="Sales Sumatera -Kalimantan Region Team"/>
    <m/>
    <x v="0"/>
  </r>
  <r>
    <s v="SO0819"/>
    <d v="2022-05-18T00:00:00"/>
    <s v="PD0005"/>
    <n v="78"/>
    <n v="0.24"/>
    <n v="130119600"/>
    <s v="SO0819-PD0005"/>
    <s v="Stick Golf Wedge"/>
    <s v="Golf"/>
    <s v="Stick Golf Wedge"/>
    <n v="78"/>
    <s v="Sales Sumatera -Kalimantan Region Team"/>
    <m/>
    <x v="0"/>
  </r>
  <r>
    <s v="SO0820"/>
    <d v="2022-05-18T00:00:00"/>
    <s v="PD0016"/>
    <n v="78"/>
    <n v="0.09"/>
    <n v="18951660"/>
    <s v="SO0820-PD0016"/>
    <s v="Pull Up Bar"/>
    <s v="Gym &amp; Fitness"/>
    <s v="Pull Up Bar"/>
    <n v="78"/>
    <s v="Sales Region Sulawesi - Maluku Team"/>
    <m/>
    <x v="0"/>
  </r>
  <r>
    <s v="SO0820"/>
    <d v="2022-05-18T00:00:00"/>
    <s v="PD0008"/>
    <n v="43"/>
    <n v="0.21"/>
    <n v="5061530"/>
    <s v="SO0820-PD0008"/>
    <s v="Sunglasses"/>
    <s v="Outdoors Sport"/>
    <s v="Sunglasses"/>
    <n v="43"/>
    <s v="Sales Region Sulawesi - Maluku Team"/>
    <m/>
    <x v="0"/>
  </r>
  <r>
    <s v="SO0820"/>
    <d v="2022-05-18T00:00:00"/>
    <s v="PD0009"/>
    <n v="112"/>
    <n v="0.1"/>
    <n v="13003200"/>
    <s v="SO0820-PD0009"/>
    <s v="Tracking Pole"/>
    <s v="Hiking &amp; Camping"/>
    <s v="Tracking Pole"/>
    <n v="112"/>
    <s v="Sales Region Sulawesi - Maluku Team"/>
    <m/>
    <x v="0"/>
  </r>
  <r>
    <s v="SO0821"/>
    <d v="2022-05-20T00:00:00"/>
    <s v="PD0017"/>
    <n v="102"/>
    <n v="0.22"/>
    <n v="210834000"/>
    <s v="SO0821-PD0017"/>
    <s v="Bench Press"/>
    <s v="Gym &amp; Fitness"/>
    <s v="Bench Press"/>
    <n v="102"/>
    <s v="Online Sales Team"/>
    <m/>
    <x v="0"/>
  </r>
  <r>
    <s v="SO0821"/>
    <d v="2022-05-20T00:00:00"/>
    <s v="PD0014"/>
    <n v="73"/>
    <n v="0.1"/>
    <n v="17541900"/>
    <s v="SO0821-PD0014"/>
    <s v="1 Set Futsalball"/>
    <s v="Futsal"/>
    <s v="1 Set Futsalball"/>
    <n v="73"/>
    <s v="Online Sales Team"/>
    <m/>
    <x v="0"/>
  </r>
  <r>
    <s v="SO0822"/>
    <d v="2022-05-22T00:00:00"/>
    <s v="PD0013"/>
    <n v="146"/>
    <n v="7.0000000000000007E-2"/>
    <n v="65038619.999999993"/>
    <s v="SO0822-PD0013"/>
    <s v="1 Set Basketball"/>
    <s v="Basketball"/>
    <s v="1 Set Basketball"/>
    <n v="146"/>
    <s v="Sales Region Sulawesi - Maluku Team"/>
    <m/>
    <x v="0"/>
  </r>
  <r>
    <s v="SO0822"/>
    <d v="2022-05-22T00:00:00"/>
    <s v="PD0003"/>
    <n v="37"/>
    <n v="0.06"/>
    <n v="32380180"/>
    <s v="SO0822-PD0003"/>
    <s v="Stick Billiard"/>
    <s v="Billiard"/>
    <s v="Stick Billiard"/>
    <n v="37"/>
    <s v="Sales Region Sulawesi - Maluku Team"/>
    <m/>
    <x v="0"/>
  </r>
  <r>
    <s v="SO0822"/>
    <d v="2022-05-22T00:00:00"/>
    <s v="PD0020"/>
    <n v="141"/>
    <n v="0.19"/>
    <n v="36661410"/>
    <s v="SO0822-PD0020"/>
    <s v="Heavy bag"/>
    <s v="Gym &amp; Fitness"/>
    <s v="Heavy bag"/>
    <n v="141"/>
    <s v="Sales Region Sulawesi - Maluku Team"/>
    <m/>
    <x v="0"/>
  </r>
  <r>
    <s v="SO0823"/>
    <d v="2022-05-24T00:00:00"/>
    <s v="PD0006"/>
    <n v="133"/>
    <n v="0.21"/>
    <n v="21959630"/>
    <s v="SO0823-PD0006"/>
    <s v="1 set Golf Ball"/>
    <s v="Golf"/>
    <s v="1 set Golf Ball"/>
    <n v="133"/>
    <s v="Sales Region Bali - Nusa Tenggara Team"/>
    <m/>
    <x v="0"/>
  </r>
  <r>
    <s v="SO0823"/>
    <d v="2022-05-24T00:00:00"/>
    <s v="PD0019"/>
    <n v="40"/>
    <n v="0.19"/>
    <n v="82587600"/>
    <s v="SO0823-PD0019"/>
    <s v="Treadmill"/>
    <s v="Gym &amp; Fitness"/>
    <s v="Treadmill"/>
    <n v="40"/>
    <s v="Sales Region Bali - Nusa Tenggara Team"/>
    <m/>
    <x v="0"/>
  </r>
  <r>
    <s v="SO0824"/>
    <d v="2022-05-25T00:00:00"/>
    <s v="PD0017"/>
    <n v="115"/>
    <n v="0.19"/>
    <n v="246847500.00000003"/>
    <s v="SO0824-PD0017"/>
    <s v="Bench Press"/>
    <s v="Gym &amp; Fitness"/>
    <s v="Bench Press"/>
    <n v="115"/>
    <s v="Sales Region Bali - Nusa Tenggara Team"/>
    <m/>
    <x v="0"/>
  </r>
  <r>
    <s v="SO0824"/>
    <d v="2022-05-25T00:00:00"/>
    <s v="PD0014"/>
    <n v="105"/>
    <n v="7.0000000000000007E-2"/>
    <n v="26072550"/>
    <s v="SO0824-PD0014"/>
    <s v="1 Set Futsalball"/>
    <s v="Futsal"/>
    <s v="1 Set Futsalball"/>
    <n v="105"/>
    <s v="Sales Region Bali - Nusa Tenggara Team"/>
    <m/>
    <x v="0"/>
  </r>
  <r>
    <s v="SO0824"/>
    <d v="2022-05-25T00:00:00"/>
    <s v="PD0001"/>
    <n v="59"/>
    <n v="0.09"/>
    <n v="13368810"/>
    <s v="SO0824-PD0001"/>
    <s v="1 Set Fishing Equipment"/>
    <s v="Fishing Equipment"/>
    <s v="1 Set Fishing Equipment"/>
    <n v="59"/>
    <s v="Sales Region Bali - Nusa Tenggara Team"/>
    <m/>
    <x v="0"/>
  </r>
  <r>
    <s v="SO0825"/>
    <d v="2022-05-25T00:00:00"/>
    <s v="PD0015"/>
    <n v="125"/>
    <n v="0.1"/>
    <n v="15288750"/>
    <s v="SO0825-PD0015"/>
    <s v="Abs Roller"/>
    <s v="Gym &amp; Fitness"/>
    <s v="Abs Roller"/>
    <n v="125"/>
    <s v="Sales Region Sulawesi - Maluku Team"/>
    <m/>
    <x v="0"/>
  </r>
  <r>
    <s v="SO0825"/>
    <d v="2022-05-25T00:00:00"/>
    <s v="PD0009"/>
    <n v="137"/>
    <n v="0.08"/>
    <n v="16259160"/>
    <s v="SO0825-PD0009"/>
    <s v="Tracking Pole"/>
    <s v="Hiking &amp; Camping"/>
    <s v="Tracking Pole"/>
    <n v="137"/>
    <s v="Sales Region Sulawesi - Maluku Team"/>
    <m/>
    <x v="0"/>
  </r>
  <r>
    <s v="SO0825"/>
    <d v="2022-05-25T00:00:00"/>
    <s v="PD0017"/>
    <n v="104"/>
    <n v="0.12"/>
    <n v="242528000"/>
    <s v="SO0825-PD0017"/>
    <s v="Bench Press"/>
    <s v="Gym &amp; Fitness"/>
    <s v="Bench Press"/>
    <n v="104"/>
    <s v="Sales Region Sulawesi - Maluku Team"/>
    <m/>
    <x v="0"/>
  </r>
  <r>
    <s v="SO0825"/>
    <d v="2022-05-25T00:00:00"/>
    <s v="PD0006"/>
    <n v="86"/>
    <n v="0.19"/>
    <n v="14558940.000000002"/>
    <s v="SO0825-PD0006"/>
    <s v="1 set Golf Ball"/>
    <s v="Golf"/>
    <s v="1 set Golf Ball"/>
    <n v="86"/>
    <s v="Sales Region Sulawesi - Maluku Team"/>
    <m/>
    <x v="0"/>
  </r>
  <r>
    <s v="SO0826"/>
    <d v="2022-05-26T00:00:00"/>
    <s v="PD0018"/>
    <n v="129"/>
    <n v="0.21"/>
    <n v="54216120"/>
    <s v="SO0826-PD0018"/>
    <s v="Dumbell Set"/>
    <s v="Gym &amp; Fitness"/>
    <s v="Dumbell Set"/>
    <n v="129"/>
    <s v="Sales Java Region Team"/>
    <m/>
    <x v="0"/>
  </r>
  <r>
    <s v="SO0826"/>
    <d v="2022-05-26T00:00:00"/>
    <s v="PD0007"/>
    <n v="69"/>
    <n v="0.1"/>
    <n v="198720000"/>
    <s v="SO0826-PD0007"/>
    <s v="Stick Golf Bag"/>
    <s v="Golf"/>
    <s v="Stick Golf Bag"/>
    <n v="69"/>
    <s v="Sales Java Region Team"/>
    <m/>
    <x v="0"/>
  </r>
  <r>
    <s v="SO0827"/>
    <d v="2022-05-28T00:00:00"/>
    <s v="PD0020"/>
    <n v="79"/>
    <n v="0.19"/>
    <n v="20540790"/>
    <s v="SO0827-PD0020"/>
    <s v="Heavy bag"/>
    <s v="Gym &amp; Fitness"/>
    <s v="Heavy bag"/>
    <n v="79"/>
    <s v="Sales Region Sulawesi - Maluku Team"/>
    <m/>
    <x v="0"/>
  </r>
  <r>
    <s v="SO0828"/>
    <d v="2022-05-28T00:00:00"/>
    <s v="PD0017"/>
    <n v="117"/>
    <n v="0.12"/>
    <n v="272844000"/>
    <s v="SO0828-PD0017"/>
    <s v="Bench Press"/>
    <s v="Gym &amp; Fitness"/>
    <s v="Bench Press"/>
    <n v="117"/>
    <s v="Sales Sumatera -Kalimantan Region Team"/>
    <m/>
    <x v="0"/>
  </r>
  <r>
    <s v="SO0828"/>
    <d v="2022-05-28T00:00:00"/>
    <s v="PD0016"/>
    <n v="71"/>
    <n v="0.05"/>
    <n v="18009150"/>
    <s v="SO0828-PD0016"/>
    <s v="Pull Up Bar"/>
    <s v="Gym &amp; Fitness"/>
    <s v="Pull Up Bar"/>
    <n v="71"/>
    <s v="Sales Sumatera -Kalimantan Region Team"/>
    <m/>
    <x v="0"/>
  </r>
  <r>
    <s v="SO0828"/>
    <d v="2022-05-28T00:00:00"/>
    <s v="PD0004"/>
    <n v="53"/>
    <n v="0.22"/>
    <n v="9094800"/>
    <s v="SO0828-PD0004"/>
    <s v="Stick Billiard Bag"/>
    <s v="Billiard"/>
    <s v="Stick Billiard Bag"/>
    <n v="53"/>
    <s v="Sales Sumatera -Kalimantan Region Team"/>
    <m/>
    <x v="0"/>
  </r>
  <r>
    <s v="SO0829"/>
    <d v="2022-05-29T00:00:00"/>
    <s v="PD0011"/>
    <n v="125"/>
    <n v="0.08"/>
    <n v="271285000"/>
    <s v="SO0829-PD0011"/>
    <s v="Mountain Bike"/>
    <s v="Bicycle"/>
    <s v="Mountain Bike"/>
    <n v="125"/>
    <s v="Sales Region Bali - Nusa Tenggara Team"/>
    <m/>
    <x v="1"/>
  </r>
  <r>
    <s v="SO0830"/>
    <d v="2022-05-29T00:00:00"/>
    <s v="PD0008"/>
    <n v="33"/>
    <n v="0.06"/>
    <n v="4621980"/>
    <s v="SO0830-PD0008"/>
    <s v="Sunglasses"/>
    <s v="Outdoors Sport"/>
    <s v="Sunglasses"/>
    <n v="33"/>
    <s v="Sales Region Bali - Nusa Tenggara Team"/>
    <m/>
    <x v="1"/>
  </r>
  <r>
    <s v="SO0830"/>
    <d v="2022-05-29T00:00:00"/>
    <s v="PD0001"/>
    <n v="94"/>
    <n v="0.23"/>
    <n v="18022620"/>
    <s v="SO0830-PD0001"/>
    <s v="1 Set Fishing Equipment"/>
    <s v="Fishing Equipment"/>
    <s v="1 Set Fishing Equipment"/>
    <n v="94"/>
    <s v="Sales Region Bali - Nusa Tenggara Team"/>
    <m/>
    <x v="1"/>
  </r>
  <r>
    <s v="SO0831"/>
    <d v="2022-05-30T00:00:00"/>
    <s v="PD0003"/>
    <n v="102"/>
    <n v="0.15"/>
    <n v="80717700"/>
    <s v="SO0831-PD0003"/>
    <s v="Stick Billiard"/>
    <s v="Billiard"/>
    <s v="Stick Billiard"/>
    <n v="102"/>
    <s v="Sales Region Sulawesi - Maluku Team"/>
    <m/>
    <x v="0"/>
  </r>
  <r>
    <s v="SO0831"/>
    <d v="2022-05-30T00:00:00"/>
    <s v="PD0009"/>
    <n v="133"/>
    <n v="0.1"/>
    <n v="15441300"/>
    <s v="SO0831-PD0009"/>
    <s v="Tracking Pole"/>
    <s v="Hiking &amp; Camping"/>
    <s v="Tracking Pole"/>
    <n v="133"/>
    <s v="Sales Region Sulawesi - Maluku Team"/>
    <m/>
    <x v="0"/>
  </r>
  <r>
    <s v="SO0832"/>
    <d v="2022-05-31T00:00:00"/>
    <s v="PD0018"/>
    <n v="93"/>
    <n v="0.13"/>
    <n v="43044120"/>
    <s v="SO0832-PD0018"/>
    <s v="Dumbell Set"/>
    <s v="Gym &amp; Fitness"/>
    <s v="Dumbell Set"/>
    <n v="93"/>
    <s v="Sales Java Region Team"/>
    <m/>
    <x v="1"/>
  </r>
  <r>
    <s v="SO0832"/>
    <d v="2022-05-31T00:00:00"/>
    <s v="PD0016"/>
    <n v="64"/>
    <n v="0.09"/>
    <n v="15550080"/>
    <s v="SO0832-PD0016"/>
    <s v="Pull Up Bar"/>
    <s v="Gym &amp; Fitness"/>
    <s v="Pull Up Bar"/>
    <n v="64"/>
    <s v="Sales Java Region Team"/>
    <m/>
    <x v="1"/>
  </r>
  <r>
    <s v="SO0832"/>
    <d v="2022-05-31T00:00:00"/>
    <s v="PD0005"/>
    <n v="141"/>
    <n v="0.11"/>
    <n v="275450550"/>
    <s v="SO0832-PD0005"/>
    <s v="Stick Golf Wedge"/>
    <s v="Golf"/>
    <s v="Stick Golf Wedge"/>
    <n v="141"/>
    <s v="Sales Java Region Team"/>
    <m/>
    <x v="1"/>
  </r>
  <r>
    <s v="SO0833"/>
    <d v="2022-06-01T00:00:00"/>
    <s v="PD0005"/>
    <n v="135"/>
    <n v="0.06"/>
    <n v="278545500"/>
    <s v="SO0833-PD0005"/>
    <s v="Stick Golf Wedge"/>
    <s v="Golf"/>
    <s v="Stick Golf Wedge"/>
    <n v="135"/>
    <s v="Sales Region Bali - Nusa Tenggara Team"/>
    <m/>
    <x v="0"/>
  </r>
  <r>
    <s v="SO0833"/>
    <d v="2022-06-01T00:00:00"/>
    <s v="PD0018"/>
    <n v="113"/>
    <n v="0.13"/>
    <n v="52300920"/>
    <s v="SO0833-PD0018"/>
    <s v="Dumbell Set"/>
    <s v="Gym &amp; Fitness"/>
    <s v="Dumbell Set"/>
    <n v="113"/>
    <s v="Sales Region Bali - Nusa Tenggara Team"/>
    <m/>
    <x v="0"/>
  </r>
  <r>
    <s v="SO0834"/>
    <d v="2022-06-03T00:00:00"/>
    <s v="PD0018"/>
    <n v="52"/>
    <n v="0.05"/>
    <n v="26280800"/>
    <s v="SO0834-PD0018"/>
    <s v="Dumbell Set"/>
    <s v="Gym &amp; Fitness"/>
    <s v="Dumbell Set"/>
    <n v="52"/>
    <s v="Online Sales Team"/>
    <m/>
    <x v="0"/>
  </r>
  <r>
    <s v="SO0834"/>
    <d v="2022-06-03T00:00:00"/>
    <s v="PD0006"/>
    <n v="67"/>
    <n v="0.22"/>
    <n v="10922340"/>
    <s v="SO0834-PD0006"/>
    <s v="1 set Golf Ball"/>
    <s v="Golf"/>
    <s v="1 set Golf Ball"/>
    <n v="67"/>
    <s v="Online Sales Team"/>
    <m/>
    <x v="0"/>
  </r>
  <r>
    <s v="SO0835"/>
    <d v="2022-06-05T00:00:00"/>
    <s v="PD0008"/>
    <n v="28"/>
    <n v="0.1"/>
    <n v="3754800"/>
    <s v="SO0835-PD0008"/>
    <s v="Sunglasses"/>
    <s v="Outdoors Sport"/>
    <s v="Sunglasses"/>
    <n v="28"/>
    <s v="Sales Sumatera -Kalimantan Region Team"/>
    <m/>
    <x v="0"/>
  </r>
  <r>
    <s v="SO0835"/>
    <d v="2022-06-05T00:00:00"/>
    <s v="PD0006"/>
    <n v="109"/>
    <n v="0.16"/>
    <n v="19136040"/>
    <s v="SO0835-PD0006"/>
    <s v="1 set Golf Ball"/>
    <s v="Golf"/>
    <s v="1 set Golf Ball"/>
    <n v="109"/>
    <s v="Sales Sumatera -Kalimantan Region Team"/>
    <m/>
    <x v="0"/>
  </r>
  <r>
    <s v="SO0835"/>
    <d v="2022-06-05T00:00:00"/>
    <s v="PD0004"/>
    <n v="45"/>
    <n v="0.15"/>
    <n v="8415000"/>
    <s v="SO0835-PD0004"/>
    <s v="Stick Billiard Bag"/>
    <s v="Billiard"/>
    <s v="Stick Billiard Bag"/>
    <n v="45"/>
    <s v="Sales Sumatera -Kalimantan Region Team"/>
    <m/>
    <x v="0"/>
  </r>
  <r>
    <s v="SO0836"/>
    <d v="2022-06-06T00:00:00"/>
    <s v="PD0016"/>
    <n v="95"/>
    <n v="0.05"/>
    <n v="24096750"/>
    <s v="SO0836-PD0016"/>
    <s v="Pull Up Bar"/>
    <s v="Gym &amp; Fitness"/>
    <s v="Pull Up Bar"/>
    <n v="95"/>
    <s v="Online Sales Team"/>
    <m/>
    <x v="0"/>
  </r>
  <r>
    <s v="SO0837"/>
    <d v="2022-06-06T00:00:00"/>
    <s v="PD0015"/>
    <n v="117"/>
    <n v="0.23"/>
    <n v="12243231"/>
    <s v="SO0837-PD0015"/>
    <s v="Abs Roller"/>
    <s v="Gym &amp; Fitness"/>
    <s v="Abs Roller"/>
    <n v="117"/>
    <s v="Sales Region Sulawesi - Maluku Team"/>
    <m/>
    <x v="0"/>
  </r>
  <r>
    <s v="SO0837"/>
    <d v="2022-06-06T00:00:00"/>
    <s v="PD0020"/>
    <n v="41"/>
    <n v="0.06"/>
    <n v="12371340"/>
    <s v="SO0837-PD0020"/>
    <s v="Heavy bag"/>
    <s v="Gym &amp; Fitness"/>
    <s v="Heavy bag"/>
    <n v="41"/>
    <s v="Sales Region Sulawesi - Maluku Team"/>
    <m/>
    <x v="0"/>
  </r>
  <r>
    <s v="SO0837"/>
    <d v="2022-06-06T00:00:00"/>
    <s v="PD0005"/>
    <n v="36"/>
    <n v="0.08"/>
    <n v="72698400"/>
    <s v="SO0837-PD0005"/>
    <s v="Stick Golf Wedge"/>
    <s v="Golf"/>
    <s v="Stick Golf Wedge"/>
    <n v="36"/>
    <s v="Sales Region Sulawesi - Maluku Team"/>
    <m/>
    <x v="0"/>
  </r>
  <r>
    <s v="SO0837"/>
    <d v="2022-06-06T00:00:00"/>
    <s v="PD0014"/>
    <n v="53"/>
    <n v="0.08"/>
    <n v="13018920"/>
    <s v="SO0837-PD0014"/>
    <s v="1 Set Futsalball"/>
    <s v="Futsal"/>
    <s v="1 Set Futsalball"/>
    <n v="53"/>
    <s v="Sales Region Sulawesi - Maluku Team"/>
    <m/>
    <x v="0"/>
  </r>
  <r>
    <s v="SO0837"/>
    <d v="2022-06-06T00:00:00"/>
    <s v="PD0007"/>
    <n v="101"/>
    <n v="7.0000000000000007E-2"/>
    <n v="300576000"/>
    <s v="SO0837-PD0007"/>
    <s v="Stick Golf Bag"/>
    <s v="Golf"/>
    <s v="Stick Golf Bag"/>
    <n v="101"/>
    <s v="Sales Region Sulawesi - Maluku Team"/>
    <m/>
    <x v="0"/>
  </r>
  <r>
    <s v="SO0839"/>
    <d v="2022-06-08T00:00:00"/>
    <s v="PD0004"/>
    <n v="103"/>
    <n v="0.13"/>
    <n v="19714200"/>
    <s v="SO0839-PD0004"/>
    <s v="Stick Billiard Bag"/>
    <s v="Billiard"/>
    <s v="Stick Billiard Bag"/>
    <n v="103"/>
    <s v="Sales Java Region Team"/>
    <m/>
    <x v="0"/>
  </r>
  <r>
    <s v="SO0840"/>
    <d v="2022-06-09T00:00:00"/>
    <s v="PD0008"/>
    <n v="83"/>
    <n v="0.23"/>
    <n v="9522590"/>
    <s v="SO0840-PD0008"/>
    <s v="Sunglasses"/>
    <s v="Outdoors Sport"/>
    <s v="Sunglasses"/>
    <n v="83"/>
    <s v="Sales Sumatera -Kalimantan Region Team"/>
    <m/>
    <x v="0"/>
  </r>
  <r>
    <s v="SO0840"/>
    <d v="2022-06-09T00:00:00"/>
    <s v="PD0003"/>
    <n v="89"/>
    <n v="0.22"/>
    <n v="64630020"/>
    <s v="SO0840-PD0003"/>
    <s v="Stick Billiard"/>
    <s v="Billiard"/>
    <s v="Stick Billiard"/>
    <n v="89"/>
    <s v="Sales Sumatera -Kalimantan Region Team"/>
    <m/>
    <x v="0"/>
  </r>
  <r>
    <s v="SO0841"/>
    <d v="2022-06-10T00:00:00"/>
    <s v="PD0012"/>
    <n v="75"/>
    <n v="0.09"/>
    <n v="384861750"/>
    <s v="SO0841-PD0012"/>
    <s v="Road Bike"/>
    <s v="Bicycle"/>
    <s v="Road Bike"/>
    <n v="75"/>
    <s v="Online Sales Team"/>
    <m/>
    <x v="0"/>
  </r>
  <r>
    <s v="SO0842"/>
    <d v="2022-06-10T00:00:00"/>
    <s v="PD0014"/>
    <n v="85"/>
    <n v="0.06"/>
    <n v="21333300"/>
    <s v="SO0842-PD0014"/>
    <s v="1 Set Futsalball"/>
    <s v="Futsal"/>
    <s v="1 Set Futsalball"/>
    <n v="85"/>
    <s v="Sales Sumatera -Kalimantan Region Team"/>
    <m/>
    <x v="0"/>
  </r>
  <r>
    <s v="SO0842"/>
    <d v="2022-06-10T00:00:00"/>
    <s v="PD0002"/>
    <n v="88"/>
    <n v="0.22"/>
    <n v="1372800"/>
    <s v="SO0842-PD0002"/>
    <s v="Fishing soft lure"/>
    <s v="Fishing Equipment"/>
    <s v="Fishing soft lure"/>
    <n v="88"/>
    <s v="Sales Sumatera -Kalimantan Region Team"/>
    <m/>
    <x v="0"/>
  </r>
  <r>
    <s v="SO0842"/>
    <d v="2022-06-10T00:00:00"/>
    <s v="PD0009"/>
    <n v="73"/>
    <n v="0.09"/>
    <n v="8569470"/>
    <s v="SO0842-PD0009"/>
    <s v="Tracking Pole"/>
    <s v="Hiking &amp; Camping"/>
    <s v="Tracking Pole"/>
    <n v="73"/>
    <s v="Sales Sumatera -Kalimantan Region Team"/>
    <m/>
    <x v="0"/>
  </r>
  <r>
    <s v="SO0843"/>
    <d v="2022-06-10T00:00:00"/>
    <s v="PD0006"/>
    <n v="103"/>
    <n v="0.24"/>
    <n v="16360520"/>
    <s v="SO0843-PD0006"/>
    <s v="1 set Golf Ball"/>
    <s v="Golf"/>
    <s v="1 set Golf Ball"/>
    <n v="103"/>
    <s v="Sales Region Bali - Nusa Tenggara Team"/>
    <m/>
    <x v="0"/>
  </r>
  <r>
    <s v="SO0843"/>
    <d v="2022-06-10T00:00:00"/>
    <s v="PD0004"/>
    <n v="66"/>
    <n v="0.06"/>
    <n v="13648800"/>
    <s v="SO0843-PD0004"/>
    <s v="Stick Billiard Bag"/>
    <s v="Billiard"/>
    <s v="Stick Billiard Bag"/>
    <n v="66"/>
    <s v="Sales Region Bali - Nusa Tenggara Team"/>
    <m/>
    <x v="0"/>
  </r>
  <r>
    <s v="SO0843"/>
    <d v="2022-06-10T00:00:00"/>
    <s v="PD0020"/>
    <n v="115"/>
    <n v="0.21"/>
    <n v="29162850"/>
    <s v="SO0843-PD0020"/>
    <s v="Heavy bag"/>
    <s v="Gym &amp; Fitness"/>
    <s v="Heavy bag"/>
    <n v="115"/>
    <s v="Sales Region Bali - Nusa Tenggara Team"/>
    <m/>
    <x v="0"/>
  </r>
  <r>
    <s v="SO0843"/>
    <d v="2022-06-10T00:00:00"/>
    <s v="PD0009"/>
    <n v="51"/>
    <n v="0.24"/>
    <n v="5000040"/>
    <s v="SO0843-PD0009"/>
    <s v="Tracking Pole"/>
    <s v="Hiking &amp; Camping"/>
    <s v="Tracking Pole"/>
    <n v="51"/>
    <s v="Sales Region Bali - Nusa Tenggara Team"/>
    <m/>
    <x v="0"/>
  </r>
  <r>
    <s v="SO0844"/>
    <d v="2022-06-13T00:00:00"/>
    <s v="PD0013"/>
    <n v="40"/>
    <n v="0.06"/>
    <n v="18010400"/>
    <s v="SO0844-PD0013"/>
    <s v="1 Set Basketball"/>
    <s v="Basketball"/>
    <s v="1 Set Basketball"/>
    <n v="40"/>
    <s v="Sales Region Sulawesi - Maluku Team"/>
    <m/>
    <x v="0"/>
  </r>
  <r>
    <s v="SO0844"/>
    <d v="2022-06-13T00:00:00"/>
    <s v="PD0018"/>
    <n v="147"/>
    <n v="0.11"/>
    <n v="69601560"/>
    <s v="SO0844-PD0018"/>
    <s v="Dumbell Set"/>
    <s v="Gym &amp; Fitness"/>
    <s v="Dumbell Set"/>
    <n v="147"/>
    <s v="Sales Region Sulawesi - Maluku Team"/>
    <m/>
    <x v="0"/>
  </r>
  <r>
    <s v="SO0845"/>
    <d v="2022-06-13T00:00:00"/>
    <s v="PD0012"/>
    <n v="84"/>
    <n v="0.08"/>
    <n v="435781920"/>
    <s v="SO0845-PD0012"/>
    <s v="Road Bike"/>
    <s v="Bicycle"/>
    <s v="Road Bike"/>
    <n v="84"/>
    <s v="Sales Region Bali - Nusa Tenggara Team"/>
    <m/>
    <x v="0"/>
  </r>
  <r>
    <s v="SO0845"/>
    <d v="2022-06-13T00:00:00"/>
    <s v="PD0018"/>
    <n v="142"/>
    <n v="0.1"/>
    <n v="67989600"/>
    <s v="SO0845-PD0018"/>
    <s v="Dumbell Set"/>
    <s v="Gym &amp; Fitness"/>
    <s v="Dumbell Set"/>
    <n v="142"/>
    <s v="Sales Region Bali - Nusa Tenggara Team"/>
    <m/>
    <x v="0"/>
  </r>
  <r>
    <s v="SO0845"/>
    <d v="2022-06-13T00:00:00"/>
    <s v="PD0015"/>
    <n v="121"/>
    <n v="0.11"/>
    <n v="14635071"/>
    <s v="SO0845-PD0015"/>
    <s v="Abs Roller"/>
    <s v="Gym &amp; Fitness"/>
    <s v="Abs Roller"/>
    <n v="121"/>
    <s v="Sales Region Bali - Nusa Tenggara Team"/>
    <m/>
    <x v="0"/>
  </r>
  <r>
    <s v="SO0845"/>
    <d v="2022-06-13T00:00:00"/>
    <s v="PD0003"/>
    <n v="118"/>
    <n v="0.05"/>
    <n v="104365100"/>
    <s v="SO0845-PD0003"/>
    <s v="Stick Billiard"/>
    <s v="Billiard"/>
    <s v="Stick Billiard"/>
    <n v="118"/>
    <s v="Sales Region Bali - Nusa Tenggara Team"/>
    <m/>
    <x v="0"/>
  </r>
  <r>
    <s v="SO0846"/>
    <d v="2022-06-13T00:00:00"/>
    <s v="PD0001"/>
    <n v="128"/>
    <n v="0.15"/>
    <n v="27091200"/>
    <s v="SO0846-PD0001"/>
    <s v="1 Set Fishing Equipment"/>
    <s v="Fishing Equipment"/>
    <s v="1 Set Fishing Equipment"/>
    <n v="128"/>
    <s v="Sales Region Bali - Nusa Tenggara Team"/>
    <m/>
    <x v="0"/>
  </r>
  <r>
    <s v="SO0846"/>
    <d v="2022-06-13T00:00:00"/>
    <s v="PD0011"/>
    <n v="142"/>
    <n v="0.12"/>
    <n v="294780640"/>
    <s v="SO0846-PD0011"/>
    <s v="Mountain Bike"/>
    <s v="Bicycle"/>
    <s v="Mountain Bike"/>
    <n v="142"/>
    <s v="Sales Region Bali - Nusa Tenggara Team"/>
    <m/>
    <x v="0"/>
  </r>
  <r>
    <s v="SO0846"/>
    <d v="2022-06-13T00:00:00"/>
    <s v="PD0013"/>
    <n v="101"/>
    <n v="0.21"/>
    <n v="38219410"/>
    <s v="SO0846-PD0013"/>
    <s v="1 Set Basketball"/>
    <s v="Basketball"/>
    <s v="1 Set Basketball"/>
    <n v="101"/>
    <s v="Sales Region Bali - Nusa Tenggara Team"/>
    <m/>
    <x v="0"/>
  </r>
  <r>
    <s v="SO0846"/>
    <d v="2022-06-13T00:00:00"/>
    <s v="PD0020"/>
    <n v="94"/>
    <n v="7.0000000000000007E-2"/>
    <n v="28061819.999999996"/>
    <s v="SO0846-PD0020"/>
    <s v="Heavy bag"/>
    <s v="Gym &amp; Fitness"/>
    <s v="Heavy bag"/>
    <n v="94"/>
    <s v="Sales Region Bali - Nusa Tenggara Team"/>
    <m/>
    <x v="0"/>
  </r>
  <r>
    <s v="SO0846"/>
    <d v="2022-06-13T00:00:00"/>
    <s v="PD0005"/>
    <n v="97"/>
    <n v="0.19"/>
    <n v="172461150"/>
    <s v="SO0846-PD0005"/>
    <s v="Stick Golf Wedge"/>
    <s v="Golf"/>
    <s v="Stick Golf Wedge"/>
    <n v="97"/>
    <s v="Sales Region Bali - Nusa Tenggara Team"/>
    <m/>
    <x v="0"/>
  </r>
  <r>
    <s v="SO0846"/>
    <d v="2022-06-13T00:00:00"/>
    <s v="PD0010"/>
    <n v="128"/>
    <n v="0.16"/>
    <n v="34944000"/>
    <s v="SO0846-PD0010"/>
    <s v="Hiking Shoes"/>
    <s v="Hiking &amp; Camping"/>
    <s v="Hiking Shoes"/>
    <n v="128"/>
    <s v="Sales Region Bali - Nusa Tenggara Team"/>
    <m/>
    <x v="0"/>
  </r>
  <r>
    <s v="SO0847"/>
    <d v="2022-06-14T00:00:00"/>
    <s v="PD0010"/>
    <n v="148"/>
    <n v="0.08"/>
    <n v="44252000"/>
    <s v="SO0847-PD0010"/>
    <s v="Hiking Shoes"/>
    <s v="Hiking &amp; Camping"/>
    <s v="Hiking Shoes"/>
    <n v="148"/>
    <s v="Sales Sumatera -Kalimantan Region Team"/>
    <m/>
    <x v="0"/>
  </r>
  <r>
    <s v="SO0847"/>
    <d v="2022-06-14T00:00:00"/>
    <s v="PD0007"/>
    <n v="93"/>
    <n v="0.13"/>
    <n v="258912000"/>
    <s v="SO0847-PD0007"/>
    <s v="Stick Golf Bag"/>
    <s v="Golf"/>
    <s v="Stick Golf Bag"/>
    <n v="93"/>
    <s v="Sales Sumatera -Kalimantan Region Team"/>
    <m/>
    <x v="0"/>
  </r>
  <r>
    <s v="SO0847"/>
    <d v="2022-06-14T00:00:00"/>
    <s v="PD0001"/>
    <n v="107"/>
    <n v="0.1"/>
    <n v="23978700"/>
    <s v="SO0847-PD0001"/>
    <s v="1 Set Fishing Equipment"/>
    <s v="Fishing Equipment"/>
    <s v="1 Set Fishing Equipment"/>
    <n v="107"/>
    <s v="Sales Sumatera -Kalimantan Region Team"/>
    <m/>
    <x v="0"/>
  </r>
  <r>
    <s v="SO0847"/>
    <d v="2022-06-14T00:00:00"/>
    <s v="PD0013"/>
    <n v="81"/>
    <n v="0.25"/>
    <n v="29099250"/>
    <s v="SO0847-PD0013"/>
    <s v="1 Set Basketball"/>
    <s v="Basketball"/>
    <s v="1 Set Basketball"/>
    <n v="81"/>
    <s v="Sales Sumatera -Kalimantan Region Team"/>
    <m/>
    <x v="0"/>
  </r>
  <r>
    <s v="SO0847"/>
    <d v="2022-06-14T00:00:00"/>
    <s v="PD0020"/>
    <n v="75"/>
    <n v="0.2"/>
    <n v="19260000"/>
    <s v="SO0847-PD0020"/>
    <s v="Heavy bag"/>
    <s v="Gym &amp; Fitness"/>
    <s v="Heavy bag"/>
    <n v="75"/>
    <s v="Sales Sumatera -Kalimantan Region Team"/>
    <m/>
    <x v="0"/>
  </r>
  <r>
    <s v="SO0848"/>
    <d v="2022-06-17T00:00:00"/>
    <s v="PD0015"/>
    <n v="44"/>
    <n v="0.19"/>
    <n v="4843476"/>
    <s v="SO0848-PD0015"/>
    <s v="Abs Roller"/>
    <s v="Gym &amp; Fitness"/>
    <s v="Abs Roller"/>
    <n v="44"/>
    <s v="Online Sales Team"/>
    <m/>
    <x v="0"/>
  </r>
  <r>
    <s v="SO0848"/>
    <d v="2022-06-17T00:00:00"/>
    <s v="PD0010"/>
    <n v="120"/>
    <n v="0.1"/>
    <n v="35100000"/>
    <s v="SO0848-PD0010"/>
    <s v="Hiking Shoes"/>
    <s v="Hiking &amp; Camping"/>
    <s v="Hiking Shoes"/>
    <n v="120"/>
    <s v="Online Sales Team"/>
    <m/>
    <x v="0"/>
  </r>
  <r>
    <s v="SO0849"/>
    <d v="2022-06-17T00:00:00"/>
    <s v="PD0018"/>
    <n v="37"/>
    <n v="0.11"/>
    <n v="17518760"/>
    <s v="SO0849-PD0018"/>
    <s v="Dumbell Set"/>
    <s v="Gym &amp; Fitness"/>
    <s v="Dumbell Set"/>
    <n v="37"/>
    <s v="Sales Java Region Team"/>
    <m/>
    <x v="0"/>
  </r>
  <r>
    <s v="SO0849"/>
    <d v="2022-06-17T00:00:00"/>
    <s v="PD0009"/>
    <n v="83"/>
    <n v="0.05"/>
    <n v="10171650"/>
    <s v="SO0849-PD0009"/>
    <s v="Tracking Pole"/>
    <s v="Hiking &amp; Camping"/>
    <s v="Tracking Pole"/>
    <n v="83"/>
    <s v="Sales Java Region Team"/>
    <m/>
    <x v="0"/>
  </r>
  <r>
    <s v="SO0850"/>
    <d v="2022-06-19T00:00:00"/>
    <s v="PD0008"/>
    <n v="57"/>
    <n v="0.12"/>
    <n v="7473840"/>
    <s v="SO0850-PD0008"/>
    <s v="Sunglasses"/>
    <s v="Outdoors Sport"/>
    <s v="Sunglasses"/>
    <n v="57"/>
    <s v="Sales Java Region Team"/>
    <m/>
    <x v="0"/>
  </r>
  <r>
    <s v="SO0850"/>
    <d v="2022-06-19T00:00:00"/>
    <s v="PD0014"/>
    <n v="129"/>
    <n v="0.09"/>
    <n v="31343130"/>
    <s v="SO0850-PD0014"/>
    <s v="1 Set Futsalball"/>
    <s v="Futsal"/>
    <s v="1 Set Futsalball"/>
    <n v="129"/>
    <s v="Sales Java Region Team"/>
    <m/>
    <x v="0"/>
  </r>
  <r>
    <s v="SO0850"/>
    <d v="2022-06-19T00:00:00"/>
    <s v="PD0015"/>
    <n v="37"/>
    <n v="0.16"/>
    <n v="4223772"/>
    <s v="SO0850-PD0015"/>
    <s v="Abs Roller"/>
    <s v="Gym &amp; Fitness"/>
    <s v="Abs Roller"/>
    <n v="37"/>
    <s v="Sales Java Region Team"/>
    <m/>
    <x v="0"/>
  </r>
  <r>
    <s v="SO0850"/>
    <d v="2022-06-19T00:00:00"/>
    <s v="PD0017"/>
    <n v="92"/>
    <n v="0.22"/>
    <n v="190164000"/>
    <s v="SO0850-PD0017"/>
    <s v="Bench Press"/>
    <s v="Gym &amp; Fitness"/>
    <s v="Bench Press"/>
    <n v="92"/>
    <s v="Sales Java Region Team"/>
    <m/>
    <x v="0"/>
  </r>
  <r>
    <s v="SO0850"/>
    <d v="2022-06-19T00:00:00"/>
    <s v="PD0013"/>
    <n v="65"/>
    <n v="0.25"/>
    <n v="23351250"/>
    <s v="SO0850-PD0013"/>
    <s v="1 Set Basketball"/>
    <s v="Basketball"/>
    <s v="1 Set Basketball"/>
    <n v="65"/>
    <s v="Sales Java Region Team"/>
    <m/>
    <x v="0"/>
  </r>
  <r>
    <s v="SO0851"/>
    <d v="2022-06-23T00:00:00"/>
    <s v="PD0007"/>
    <n v="54"/>
    <n v="0.24"/>
    <n v="131328000"/>
    <s v="SO0851-PD0007"/>
    <s v="Stick Golf Bag"/>
    <s v="Golf"/>
    <s v="Stick Golf Bag"/>
    <n v="54"/>
    <s v="Sales Region Sulawesi - Maluku Team"/>
    <m/>
    <x v="0"/>
  </r>
  <r>
    <s v="SO0851"/>
    <d v="2022-06-23T00:00:00"/>
    <s v="PD0003"/>
    <n v="98"/>
    <n v="0.19"/>
    <n v="73902780"/>
    <s v="SO0851-PD0003"/>
    <s v="Stick Billiard"/>
    <s v="Billiard"/>
    <s v="Stick Billiard"/>
    <n v="98"/>
    <s v="Sales Region Sulawesi - Maluku Team"/>
    <m/>
    <x v="0"/>
  </r>
  <r>
    <s v="SO0851"/>
    <d v="2022-06-23T00:00:00"/>
    <s v="PD0002"/>
    <n v="101"/>
    <n v="0.15"/>
    <n v="1717000"/>
    <s v="SO0851-PD0002"/>
    <s v="Fishing soft lure"/>
    <s v="Fishing Equipment"/>
    <s v="Fishing soft lure"/>
    <n v="101"/>
    <s v="Sales Region Sulawesi - Maluku Team"/>
    <m/>
    <x v="0"/>
  </r>
  <r>
    <s v="SO0851"/>
    <d v="2022-06-23T00:00:00"/>
    <s v="PD0006"/>
    <n v="32"/>
    <n v="0.25"/>
    <n v="5016000"/>
    <s v="SO0851-PD0006"/>
    <s v="1 set Golf Ball"/>
    <s v="Golf"/>
    <s v="1 set Golf Ball"/>
    <n v="32"/>
    <s v="Sales Region Sulawesi - Maluku Team"/>
    <m/>
    <x v="0"/>
  </r>
  <r>
    <s v="SO0851"/>
    <d v="2022-06-23T00:00:00"/>
    <s v="PD0012"/>
    <n v="97"/>
    <n v="0.24"/>
    <n v="415707080"/>
    <s v="SO0851-PD0012"/>
    <s v="Road Bike"/>
    <s v="Bicycle"/>
    <s v="Road Bike"/>
    <n v="97"/>
    <s v="Sales Region Sulawesi - Maluku Team"/>
    <m/>
    <x v="0"/>
  </r>
  <r>
    <s v="SO0852"/>
    <d v="2022-06-23T00:00:00"/>
    <s v="PD0019"/>
    <n v="48"/>
    <n v="0.11"/>
    <n v="108893280"/>
    <s v="SO0852-PD0019"/>
    <s v="Treadmill"/>
    <s v="Gym &amp; Fitness"/>
    <s v="Treadmill"/>
    <n v="48"/>
    <s v="Sales Region Bali - Nusa Tenggara Team"/>
    <m/>
    <x v="0"/>
  </r>
  <r>
    <s v="SO0853"/>
    <d v="2022-06-25T00:00:00"/>
    <s v="PD0007"/>
    <n v="115"/>
    <n v="0.17"/>
    <n v="305440000"/>
    <s v="SO0853-PD0007"/>
    <s v="Stick Golf Bag"/>
    <s v="Golf"/>
    <s v="Stick Golf Bag"/>
    <n v="115"/>
    <s v="Sales Sumatera -Kalimantan Region Team"/>
    <m/>
    <x v="0"/>
  </r>
  <r>
    <s v="SO0853"/>
    <d v="2022-06-25T00:00:00"/>
    <s v="PD0004"/>
    <n v="80"/>
    <n v="0.08"/>
    <n v="16192000"/>
    <s v="SO0853-PD0004"/>
    <s v="Stick Billiard Bag"/>
    <s v="Billiard"/>
    <s v="Stick Billiard Bag"/>
    <n v="80"/>
    <s v="Sales Sumatera -Kalimantan Region Team"/>
    <m/>
    <x v="0"/>
  </r>
  <r>
    <s v="SO0854"/>
    <d v="2022-06-26T00:00:00"/>
    <s v="PD0018"/>
    <n v="147"/>
    <n v="0.2"/>
    <n v="62563200"/>
    <s v="SO0854-PD0018"/>
    <s v="Dumbell Set"/>
    <s v="Gym &amp; Fitness"/>
    <s v="Dumbell Set"/>
    <n v="147"/>
    <s v="Online Sales Team"/>
    <m/>
    <x v="0"/>
  </r>
  <r>
    <s v="SO0854"/>
    <d v="2022-06-26T00:00:00"/>
    <s v="PD0017"/>
    <n v="50"/>
    <n v="0.06"/>
    <n v="124550000"/>
    <s v="SO0854-PD0017"/>
    <s v="Bench Press"/>
    <s v="Gym &amp; Fitness"/>
    <s v="Bench Press"/>
    <n v="50"/>
    <s v="Online Sales Team"/>
    <m/>
    <x v="0"/>
  </r>
  <r>
    <s v="SO0854"/>
    <d v="2022-06-26T00:00:00"/>
    <s v="PD0015"/>
    <n v="143"/>
    <n v="0.13"/>
    <n v="16907319"/>
    <s v="SO0854-PD0015"/>
    <s v="Abs Roller"/>
    <s v="Gym &amp; Fitness"/>
    <s v="Abs Roller"/>
    <n v="143"/>
    <s v="Online Sales Team"/>
    <m/>
    <x v="0"/>
  </r>
  <r>
    <s v="SO0854"/>
    <d v="2022-06-26T00:00:00"/>
    <s v="PD0004"/>
    <n v="68"/>
    <n v="0.1"/>
    <n v="13464000"/>
    <s v="SO0854-PD0004"/>
    <s v="Stick Billiard Bag"/>
    <s v="Billiard"/>
    <s v="Stick Billiard Bag"/>
    <n v="68"/>
    <s v="Online Sales Team"/>
    <m/>
    <x v="0"/>
  </r>
  <r>
    <s v="SO0854"/>
    <d v="2022-06-26T00:00:00"/>
    <s v="PD0008"/>
    <n v="94"/>
    <n v="0.21"/>
    <n v="11064740"/>
    <s v="SO0854-PD0008"/>
    <s v="Sunglasses"/>
    <s v="Outdoors Sport"/>
    <s v="Sunglasses"/>
    <n v="94"/>
    <s v="Online Sales Team"/>
    <m/>
    <x v="0"/>
  </r>
  <r>
    <s v="SO0854"/>
    <d v="2022-06-26T00:00:00"/>
    <s v="PD0014"/>
    <n v="145"/>
    <n v="0.08"/>
    <n v="35617800"/>
    <s v="SO0854-PD0014"/>
    <s v="1 Set Futsalball"/>
    <s v="Futsal"/>
    <s v="1 Set Futsalball"/>
    <n v="145"/>
    <s v="Online Sales Team"/>
    <m/>
    <x v="0"/>
  </r>
  <r>
    <s v="SO0855"/>
    <d v="2022-06-26T00:00:00"/>
    <s v="PD0017"/>
    <n v="101"/>
    <n v="0.09"/>
    <n v="243561500"/>
    <s v="SO0855-PD0017"/>
    <s v="Bench Press"/>
    <s v="Gym &amp; Fitness"/>
    <s v="Bench Press"/>
    <n v="101"/>
    <s v="Sales Sumatera -Kalimantan Region Team"/>
    <m/>
    <x v="1"/>
  </r>
  <r>
    <s v="SO0855"/>
    <d v="2022-06-26T00:00:00"/>
    <s v="PD0009"/>
    <n v="89"/>
    <n v="0.21"/>
    <n v="9069990"/>
    <s v="SO0855-PD0009"/>
    <s v="Tracking Pole"/>
    <s v="Hiking &amp; Camping"/>
    <s v="Tracking Pole"/>
    <n v="89"/>
    <s v="Sales Sumatera -Kalimantan Region Team"/>
    <m/>
    <x v="1"/>
  </r>
  <r>
    <s v="SO0855"/>
    <d v="2022-06-26T00:00:00"/>
    <s v="PD0005"/>
    <n v="89"/>
    <n v="0.24"/>
    <n v="148469800"/>
    <s v="SO0855-PD0005"/>
    <s v="Stick Golf Wedge"/>
    <s v="Golf"/>
    <s v="Stick Golf Wedge"/>
    <n v="89"/>
    <s v="Sales Sumatera -Kalimantan Region Team"/>
    <m/>
    <x v="1"/>
  </r>
  <r>
    <s v="SO0855"/>
    <d v="2022-06-26T00:00:00"/>
    <s v="PD0019"/>
    <n v="89"/>
    <n v="7.0000000000000007E-2"/>
    <n v="210980730"/>
    <s v="SO0855-PD0019"/>
    <s v="Treadmill"/>
    <s v="Gym &amp; Fitness"/>
    <s v="Treadmill"/>
    <n v="89"/>
    <s v="Sales Sumatera -Kalimantan Region Team"/>
    <m/>
    <x v="1"/>
  </r>
  <r>
    <s v="SO0856"/>
    <d v="2022-06-26T00:00:00"/>
    <s v="PD0006"/>
    <n v="134"/>
    <n v="0.14000000000000001"/>
    <n v="24085160"/>
    <s v="SO0856-PD0006"/>
    <s v="1 set Golf Ball"/>
    <s v="Golf"/>
    <s v="1 set Golf Ball"/>
    <n v="134"/>
    <s v="Online Sales Team"/>
    <m/>
    <x v="0"/>
  </r>
  <r>
    <s v="SO0856"/>
    <d v="2022-06-26T00:00:00"/>
    <s v="PD0011"/>
    <n v="53"/>
    <n v="0.13"/>
    <n v="108773490"/>
    <s v="SO0856-PD0011"/>
    <s v="Mountain Bike"/>
    <s v="Bicycle"/>
    <s v="Mountain Bike"/>
    <n v="53"/>
    <s v="Online Sales Team"/>
    <m/>
    <x v="0"/>
  </r>
  <r>
    <s v="SO0857"/>
    <d v="2022-06-27T00:00:00"/>
    <s v="PD0007"/>
    <n v="143"/>
    <n v="0.09"/>
    <n v="416416000"/>
    <s v="SO0857-PD0007"/>
    <s v="Stick Golf Bag"/>
    <s v="Golf"/>
    <s v="Stick Golf Bag"/>
    <n v="143"/>
    <s v="Sales Region Bali - Nusa Tenggara Team"/>
    <m/>
    <x v="1"/>
  </r>
  <r>
    <s v="SO0857"/>
    <d v="2022-06-27T00:00:00"/>
    <s v="PD0015"/>
    <n v="63"/>
    <n v="0.2"/>
    <n v="6849360"/>
    <s v="SO0857-PD0015"/>
    <s v="Abs Roller"/>
    <s v="Gym &amp; Fitness"/>
    <s v="Abs Roller"/>
    <n v="63"/>
    <s v="Sales Region Bali - Nusa Tenggara Team"/>
    <m/>
    <x v="1"/>
  </r>
  <r>
    <s v="SO0857"/>
    <d v="2022-06-27T00:00:00"/>
    <s v="PD0010"/>
    <n v="49"/>
    <n v="0.23"/>
    <n v="12262250"/>
    <s v="SO0857-PD0010"/>
    <s v="Hiking Shoes"/>
    <s v="Hiking &amp; Camping"/>
    <s v="Hiking Shoes"/>
    <n v="49"/>
    <s v="Sales Region Bali - Nusa Tenggara Team"/>
    <m/>
    <x v="1"/>
  </r>
  <r>
    <s v="SO0857"/>
    <d v="2022-06-27T00:00:00"/>
    <s v="PD0013"/>
    <n v="137"/>
    <n v="0.16"/>
    <n v="55123320"/>
    <s v="SO0857-PD0013"/>
    <s v="1 Set Basketball"/>
    <s v="Basketball"/>
    <s v="1 Set Basketball"/>
    <n v="137"/>
    <s v="Sales Region Bali - Nusa Tenggara Team"/>
    <m/>
    <x v="1"/>
  </r>
  <r>
    <s v="SO0858"/>
    <d v="2022-06-29T00:00:00"/>
    <s v="PD0018"/>
    <n v="70"/>
    <n v="0.25"/>
    <n v="27930000"/>
    <s v="SO0858-PD0018"/>
    <s v="Dumbell Set"/>
    <s v="Gym &amp; Fitness"/>
    <s v="Dumbell Set"/>
    <n v="70"/>
    <s v="Sales Region Bali - Nusa Tenggara Team"/>
    <m/>
    <x v="0"/>
  </r>
  <r>
    <s v="SO0858"/>
    <d v="2022-06-29T00:00:00"/>
    <s v="PD0019"/>
    <n v="83"/>
    <n v="0.14000000000000001"/>
    <n v="181947620"/>
    <s v="SO0858-PD0019"/>
    <s v="Treadmill"/>
    <s v="Gym &amp; Fitness"/>
    <s v="Treadmill"/>
    <n v="83"/>
    <s v="Sales Region Bali - Nusa Tenggara Team"/>
    <m/>
    <x v="0"/>
  </r>
  <r>
    <s v="SO0858"/>
    <d v="2022-06-29T00:00:00"/>
    <s v="PD0014"/>
    <n v="108"/>
    <n v="0.11"/>
    <n v="25664040"/>
    <s v="SO0858-PD0014"/>
    <s v="1 Set Futsalball"/>
    <s v="Futsal"/>
    <s v="1 Set Futsalball"/>
    <n v="108"/>
    <s v="Sales Region Bali - Nusa Tenggara Team"/>
    <m/>
    <x v="0"/>
  </r>
  <r>
    <s v="SO0858"/>
    <d v="2022-06-29T00:00:00"/>
    <s v="PD0008"/>
    <n v="92"/>
    <n v="0.08"/>
    <n v="12611360"/>
    <s v="SO0858-PD0008"/>
    <s v="Sunglasses"/>
    <s v="Outdoors Sport"/>
    <s v="Sunglasses"/>
    <n v="92"/>
    <s v="Sales Region Bali - Nusa Tenggara Team"/>
    <m/>
    <x v="0"/>
  </r>
  <r>
    <s v="SO0858"/>
    <d v="2022-06-29T00:00:00"/>
    <s v="PD0009"/>
    <n v="65"/>
    <n v="0.21"/>
    <n v="6624150"/>
    <s v="SO0858-PD0009"/>
    <s v="Tracking Pole"/>
    <s v="Hiking &amp; Camping"/>
    <s v="Tracking Pole"/>
    <n v="65"/>
    <s v="Sales Region Bali - Nusa Tenggara Team"/>
    <m/>
    <x v="0"/>
  </r>
  <r>
    <s v="SO0858"/>
    <d v="2022-06-29T00:00:00"/>
    <s v="PD0011"/>
    <n v="118"/>
    <n v="0.05"/>
    <n v="264443900"/>
    <s v="SO0858-PD0011"/>
    <s v="Mountain Bike"/>
    <s v="Bicycle"/>
    <s v="Mountain Bike"/>
    <n v="118"/>
    <s v="Sales Region Bali - Nusa Tenggara Team"/>
    <m/>
    <x v="0"/>
  </r>
  <r>
    <s v="SO0859"/>
    <d v="2022-06-29T00:00:00"/>
    <s v="PD0020"/>
    <n v="51"/>
    <n v="0.24"/>
    <n v="12441960"/>
    <s v="SO0859-PD0020"/>
    <s v="Heavy bag"/>
    <s v="Gym &amp; Fitness"/>
    <s v="Heavy bag"/>
    <n v="51"/>
    <s v="Sales Region Bali - Nusa Tenggara Team"/>
    <m/>
    <x v="0"/>
  </r>
  <r>
    <s v="SO0859"/>
    <d v="2022-06-29T00:00:00"/>
    <s v="PD0008"/>
    <n v="47"/>
    <n v="0.09"/>
    <n v="6372730"/>
    <s v="SO0859-PD0008"/>
    <s v="Sunglasses"/>
    <s v="Outdoors Sport"/>
    <s v="Sunglasses"/>
    <n v="47"/>
    <s v="Sales Region Bali - Nusa Tenggara Team"/>
    <m/>
    <x v="0"/>
  </r>
  <r>
    <s v="SO0861"/>
    <d v="2022-07-02T00:00:00"/>
    <s v="PD0020"/>
    <n v="46"/>
    <n v="0.11"/>
    <n v="13141740"/>
    <s v="SO0861-PD0020"/>
    <s v="Heavy bag"/>
    <s v="Gym &amp; Fitness"/>
    <s v="Heavy bag"/>
    <n v="46"/>
    <s v="Sales Sumatera -Kalimantan Region Team"/>
    <m/>
    <x v="0"/>
  </r>
  <r>
    <s v="SO0861"/>
    <d v="2022-07-02T00:00:00"/>
    <s v="PD0001"/>
    <n v="140"/>
    <n v="0.21"/>
    <n v="27539400"/>
    <s v="SO0861-PD0001"/>
    <s v="1 Set Fishing Equipment"/>
    <s v="Fishing Equipment"/>
    <s v="1 Set Fishing Equipment"/>
    <n v="140"/>
    <s v="Sales Sumatera -Kalimantan Region Team"/>
    <m/>
    <x v="0"/>
  </r>
  <r>
    <s v="SO0861"/>
    <d v="2022-07-02T00:00:00"/>
    <s v="PD0008"/>
    <n v="99"/>
    <n v="0.08"/>
    <n v="13570920"/>
    <s v="SO0861-PD0008"/>
    <s v="Sunglasses"/>
    <s v="Outdoors Sport"/>
    <s v="Sunglasses"/>
    <n v="99"/>
    <s v="Sales Sumatera -Kalimantan Region Team"/>
    <m/>
    <x v="0"/>
  </r>
  <r>
    <s v="SO0861"/>
    <d v="2022-07-02T00:00:00"/>
    <s v="PD0006"/>
    <n v="146"/>
    <n v="0.23"/>
    <n v="23495780"/>
    <s v="SO0861-PD0006"/>
    <s v="1 set Golf Ball"/>
    <s v="Golf"/>
    <s v="1 set Golf Ball"/>
    <n v="146"/>
    <s v="Sales Sumatera -Kalimantan Region Team"/>
    <m/>
    <x v="0"/>
  </r>
  <r>
    <s v="SO0862"/>
    <d v="2022-07-02T00:00:00"/>
    <s v="PD0001"/>
    <n v="66"/>
    <n v="0.05"/>
    <n v="15612300"/>
    <s v="SO0862-PD0001"/>
    <s v="1 Set Fishing Equipment"/>
    <s v="Fishing Equipment"/>
    <s v="1 Set Fishing Equipment"/>
    <n v="66"/>
    <s v="Sales Sumatera -Kalimantan Region Team"/>
    <m/>
    <x v="0"/>
  </r>
  <r>
    <s v="SO0862"/>
    <d v="2022-07-02T00:00:00"/>
    <s v="PD0018"/>
    <n v="110"/>
    <n v="0.08"/>
    <n v="53838400"/>
    <s v="SO0862-PD0018"/>
    <s v="Dumbell Set"/>
    <s v="Gym &amp; Fitness"/>
    <s v="Dumbell Set"/>
    <n v="110"/>
    <s v="Sales Sumatera -Kalimantan Region Team"/>
    <m/>
    <x v="0"/>
  </r>
  <r>
    <s v="SO0863"/>
    <d v="2022-07-05T00:00:00"/>
    <s v="PD0003"/>
    <n v="45"/>
    <n v="0.14000000000000001"/>
    <n v="36029700"/>
    <s v="SO0863-PD0003"/>
    <s v="Stick Billiard"/>
    <s v="Billiard"/>
    <s v="Stick Billiard"/>
    <n v="45"/>
    <s v="Sales Sumatera -Kalimantan Region Team"/>
    <m/>
    <x v="0"/>
  </r>
  <r>
    <s v="SO0864"/>
    <d v="2022-07-06T00:00:00"/>
    <s v="PD0017"/>
    <n v="40"/>
    <n v="0.13"/>
    <n v="92220000"/>
    <s v="SO0864-PD0017"/>
    <s v="Bench Press"/>
    <s v="Gym &amp; Fitness"/>
    <s v="Bench Press"/>
    <n v="40"/>
    <s v="Sales Region Sulawesi - Maluku Team"/>
    <m/>
    <x v="0"/>
  </r>
  <r>
    <s v="SO0864"/>
    <d v="2022-07-06T00:00:00"/>
    <s v="PD0018"/>
    <n v="49"/>
    <n v="0.17"/>
    <n v="21636440"/>
    <s v="SO0864-PD0018"/>
    <s v="Dumbell Set"/>
    <s v="Gym &amp; Fitness"/>
    <s v="Dumbell Set"/>
    <n v="49"/>
    <s v="Sales Region Sulawesi - Maluku Team"/>
    <m/>
    <x v="0"/>
  </r>
  <r>
    <s v="SO0865"/>
    <d v="2022-07-07T00:00:00"/>
    <s v="PD0009"/>
    <n v="130"/>
    <n v="0.06"/>
    <n v="15763800"/>
    <s v="SO0865-PD0009"/>
    <s v="Tracking Pole"/>
    <s v="Hiking &amp; Camping"/>
    <s v="Tracking Pole"/>
    <n v="130"/>
    <s v="Sales Region Bali - Nusa Tenggara Team"/>
    <m/>
    <x v="0"/>
  </r>
  <r>
    <s v="SO0865"/>
    <d v="2022-07-07T00:00:00"/>
    <s v="PD0001"/>
    <n v="127"/>
    <n v="0.05"/>
    <n v="30041850"/>
    <s v="SO0865-PD0001"/>
    <s v="1 Set Fishing Equipment"/>
    <s v="Fishing Equipment"/>
    <s v="1 Set Fishing Equipment"/>
    <n v="127"/>
    <s v="Sales Region Bali - Nusa Tenggara Team"/>
    <m/>
    <x v="0"/>
  </r>
  <r>
    <s v="SO0865"/>
    <d v="2022-07-07T00:00:00"/>
    <s v="PD0006"/>
    <n v="63"/>
    <n v="0.06"/>
    <n v="12376980"/>
    <s v="SO0865-PD0006"/>
    <s v="1 set Golf Ball"/>
    <s v="Golf"/>
    <s v="1 set Golf Ball"/>
    <n v="63"/>
    <s v="Sales Region Bali - Nusa Tenggara Team"/>
    <m/>
    <x v="0"/>
  </r>
  <r>
    <s v="SO0865"/>
    <d v="2022-07-07T00:00:00"/>
    <s v="PD0013"/>
    <n v="45"/>
    <n v="0.23"/>
    <n v="16597350"/>
    <s v="SO0865-PD0013"/>
    <s v="1 Set Basketball"/>
    <s v="Basketball"/>
    <s v="1 Set Basketball"/>
    <n v="45"/>
    <s v="Sales Region Bali - Nusa Tenggara Team"/>
    <m/>
    <x v="0"/>
  </r>
  <r>
    <s v="SO0866"/>
    <d v="2022-07-08T00:00:00"/>
    <s v="PD0018"/>
    <n v="27"/>
    <n v="0.21"/>
    <n v="11347560"/>
    <s v="SO0866-PD0018"/>
    <s v="Dumbell Set"/>
    <s v="Gym &amp; Fitness"/>
    <s v="Dumbell Set"/>
    <n v="27"/>
    <s v="Online Sales Team"/>
    <m/>
    <x v="0"/>
  </r>
  <r>
    <s v="SO0866"/>
    <d v="2022-07-08T00:00:00"/>
    <s v="PD0002"/>
    <n v="62"/>
    <n v="0.16"/>
    <n v="1041600"/>
    <s v="SO0866-PD0002"/>
    <s v="Fishing soft lure"/>
    <s v="Fishing Equipment"/>
    <s v="Fishing soft lure"/>
    <n v="62"/>
    <s v="Online Sales Team"/>
    <m/>
    <x v="0"/>
  </r>
  <r>
    <s v="SO0866"/>
    <d v="2022-07-08T00:00:00"/>
    <s v="PD0016"/>
    <n v="44"/>
    <n v="0.06"/>
    <n v="11043120"/>
    <s v="SO0866-PD0016"/>
    <s v="Pull Up Bar"/>
    <s v="Gym &amp; Fitness"/>
    <s v="Pull Up Bar"/>
    <n v="44"/>
    <s v="Online Sales Team"/>
    <m/>
    <x v="0"/>
  </r>
  <r>
    <s v="SO0867"/>
    <d v="2022-07-09T00:00:00"/>
    <s v="PD0017"/>
    <n v="105"/>
    <n v="0.22"/>
    <n v="217035000"/>
    <s v="SO0867-PD0017"/>
    <s v="Bench Press"/>
    <s v="Gym &amp; Fitness"/>
    <s v="Bench Press"/>
    <n v="105"/>
    <s v="Sales Sumatera -Kalimantan Region Team"/>
    <m/>
    <x v="0"/>
  </r>
  <r>
    <s v="SO0867"/>
    <d v="2022-07-09T00:00:00"/>
    <s v="PD0004"/>
    <n v="99"/>
    <n v="0.08"/>
    <n v="20037600"/>
    <s v="SO0867-PD0004"/>
    <s v="Stick Billiard Bag"/>
    <s v="Billiard"/>
    <s v="Stick Billiard Bag"/>
    <n v="99"/>
    <s v="Sales Sumatera -Kalimantan Region Team"/>
    <m/>
    <x v="0"/>
  </r>
  <r>
    <s v="SO0867"/>
    <d v="2022-07-09T00:00:00"/>
    <s v="PD0001"/>
    <n v="69"/>
    <n v="0.11"/>
    <n v="15291090"/>
    <s v="SO0867-PD0001"/>
    <s v="1 Set Fishing Equipment"/>
    <s v="Fishing Equipment"/>
    <s v="1 Set Fishing Equipment"/>
    <n v="69"/>
    <s v="Sales Sumatera -Kalimantan Region Team"/>
    <m/>
    <x v="0"/>
  </r>
  <r>
    <s v="SO0868"/>
    <d v="2022-07-10T00:00:00"/>
    <s v="PD0016"/>
    <n v="37"/>
    <n v="0.13"/>
    <n v="8594730"/>
    <s v="SO0868-PD0016"/>
    <s v="Pull Up Bar"/>
    <s v="Gym &amp; Fitness"/>
    <s v="Pull Up Bar"/>
    <n v="37"/>
    <s v="Sales Sumatera -Kalimantan Region Team"/>
    <m/>
    <x v="1"/>
  </r>
  <r>
    <s v="SO0868"/>
    <d v="2022-07-10T00:00:00"/>
    <s v="PD0019"/>
    <n v="68"/>
    <n v="0.09"/>
    <n v="157732120"/>
    <s v="SO0868-PD0019"/>
    <s v="Treadmill"/>
    <s v="Gym &amp; Fitness"/>
    <s v="Treadmill"/>
    <n v="68"/>
    <s v="Sales Sumatera -Kalimantan Region Team"/>
    <m/>
    <x v="1"/>
  </r>
  <r>
    <s v="SO0869"/>
    <d v="2022-07-11T00:00:00"/>
    <s v="PD0010"/>
    <n v="92"/>
    <n v="0.11"/>
    <n v="26611000"/>
    <s v="SO0869-PD0010"/>
    <s v="Hiking Shoes"/>
    <s v="Hiking &amp; Camping"/>
    <s v="Hiking Shoes"/>
    <n v="92"/>
    <s v="Sales Sumatera -Kalimantan Region Team"/>
    <m/>
    <x v="0"/>
  </r>
  <r>
    <s v="SO0869"/>
    <d v="2022-07-11T00:00:00"/>
    <s v="PD0001"/>
    <n v="126"/>
    <n v="0.05"/>
    <n v="29805300"/>
    <s v="SO0869-PD0001"/>
    <s v="1 Set Fishing Equipment"/>
    <s v="Fishing Equipment"/>
    <s v="1 Set Fishing Equipment"/>
    <n v="126"/>
    <s v="Sales Sumatera -Kalimantan Region Team"/>
    <m/>
    <x v="0"/>
  </r>
  <r>
    <s v="SO0869"/>
    <d v="2022-07-11T00:00:00"/>
    <s v="PD0002"/>
    <n v="117"/>
    <n v="0.12"/>
    <n v="2059200"/>
    <s v="SO0869-PD0002"/>
    <s v="Fishing soft lure"/>
    <s v="Fishing Equipment"/>
    <s v="Fishing soft lure"/>
    <n v="117"/>
    <s v="Sales Sumatera -Kalimantan Region Team"/>
    <m/>
    <x v="0"/>
  </r>
  <r>
    <s v="SO0870"/>
    <d v="2022-07-14T00:00:00"/>
    <s v="PD0014"/>
    <n v="67"/>
    <n v="0.12"/>
    <n v="15742320"/>
    <s v="SO0870-PD0014"/>
    <s v="1 Set Futsalball"/>
    <s v="Futsal"/>
    <s v="1 Set Futsalball"/>
    <n v="67"/>
    <s v="Sales Java Region Team"/>
    <m/>
    <x v="0"/>
  </r>
  <r>
    <s v="SO0870"/>
    <d v="2022-07-14T00:00:00"/>
    <s v="PD0009"/>
    <n v="89"/>
    <n v="0.25"/>
    <n v="8610750"/>
    <s v="SO0870-PD0009"/>
    <s v="Tracking Pole"/>
    <s v="Hiking &amp; Camping"/>
    <s v="Tracking Pole"/>
    <n v="89"/>
    <s v="Sales Java Region Team"/>
    <m/>
    <x v="0"/>
  </r>
  <r>
    <s v="SO0870"/>
    <d v="2022-07-14T00:00:00"/>
    <s v="PD0010"/>
    <n v="93"/>
    <n v="0.17"/>
    <n v="25086750"/>
    <s v="SO0870-PD0010"/>
    <s v="Hiking Shoes"/>
    <s v="Hiking &amp; Camping"/>
    <s v="Hiking Shoes"/>
    <n v="93"/>
    <s v="Sales Java Region Team"/>
    <m/>
    <x v="0"/>
  </r>
  <r>
    <s v="SO0871"/>
    <d v="2022-07-15T00:00:00"/>
    <s v="PD0001"/>
    <n v="47"/>
    <n v="0.08"/>
    <n v="10766760"/>
    <s v="SO0871-PD0001"/>
    <s v="1 Set Fishing Equipment"/>
    <s v="Fishing Equipment"/>
    <s v="1 Set Fishing Equipment"/>
    <n v="47"/>
    <s v="Sales Sumatera -Kalimantan Region Team"/>
    <m/>
    <x v="0"/>
  </r>
  <r>
    <s v="SO0871"/>
    <d v="2022-07-15T00:00:00"/>
    <s v="PD0016"/>
    <n v="123"/>
    <n v="0.2"/>
    <n v="26272800"/>
    <s v="SO0871-PD0016"/>
    <s v="Pull Up Bar"/>
    <s v="Gym &amp; Fitness"/>
    <s v="Pull Up Bar"/>
    <n v="123"/>
    <s v="Sales Sumatera -Kalimantan Region Team"/>
    <m/>
    <x v="0"/>
  </r>
  <r>
    <s v="SO0871"/>
    <d v="2022-07-15T00:00:00"/>
    <s v="PD0006"/>
    <n v="142"/>
    <n v="0.1"/>
    <n v="26710200"/>
    <s v="SO0871-PD0006"/>
    <s v="1 set Golf Ball"/>
    <s v="Golf"/>
    <s v="1 set Golf Ball"/>
    <n v="142"/>
    <s v="Sales Sumatera -Kalimantan Region Team"/>
    <m/>
    <x v="0"/>
  </r>
  <r>
    <s v="SO0871"/>
    <d v="2022-07-15T00:00:00"/>
    <s v="PD0017"/>
    <n v="148"/>
    <n v="0.16"/>
    <n v="329448000"/>
    <s v="SO0871-PD0017"/>
    <s v="Bench Press"/>
    <s v="Gym &amp; Fitness"/>
    <s v="Bench Press"/>
    <n v="148"/>
    <s v="Sales Sumatera -Kalimantan Region Team"/>
    <m/>
    <x v="0"/>
  </r>
  <r>
    <s v="SO0872"/>
    <d v="2022-07-17T00:00:00"/>
    <s v="PD0001"/>
    <n v="51"/>
    <n v="0.22"/>
    <n v="9905220"/>
    <s v="SO0872-PD0001"/>
    <s v="1 Set Fishing Equipment"/>
    <s v="Fishing Equipment"/>
    <s v="1 Set Fishing Equipment"/>
    <n v="51"/>
    <s v="Sales Region Sulawesi - Maluku Team"/>
    <m/>
    <x v="0"/>
  </r>
  <r>
    <s v="SO0872"/>
    <d v="2022-07-17T00:00:00"/>
    <s v="PD0019"/>
    <n v="97"/>
    <n v="0.16"/>
    <n v="207692520"/>
    <s v="SO0872-PD0019"/>
    <s v="Treadmill"/>
    <s v="Gym &amp; Fitness"/>
    <s v="Treadmill"/>
    <n v="97"/>
    <s v="Sales Region Sulawesi - Maluku Team"/>
    <m/>
    <x v="0"/>
  </r>
  <r>
    <s v="SO0872"/>
    <d v="2022-07-17T00:00:00"/>
    <s v="PD0018"/>
    <n v="134"/>
    <n v="0.1"/>
    <n v="64159200"/>
    <s v="SO0872-PD0018"/>
    <s v="Dumbell Set"/>
    <s v="Gym &amp; Fitness"/>
    <s v="Dumbell Set"/>
    <n v="134"/>
    <s v="Sales Region Sulawesi - Maluku Team"/>
    <m/>
    <x v="0"/>
  </r>
  <r>
    <s v="SO0872"/>
    <d v="2022-07-17T00:00:00"/>
    <s v="PD0011"/>
    <n v="53"/>
    <n v="0.21"/>
    <n v="98771330"/>
    <s v="SO0872-PD0011"/>
    <s v="Mountain Bike"/>
    <s v="Bicycle"/>
    <s v="Mountain Bike"/>
    <n v="53"/>
    <s v="Sales Region Sulawesi - Maluku Team"/>
    <m/>
    <x v="0"/>
  </r>
  <r>
    <s v="SO0872"/>
    <d v="2022-07-17T00:00:00"/>
    <s v="PD0004"/>
    <n v="55"/>
    <n v="0.17"/>
    <n v="10043000"/>
    <s v="SO0872-PD0004"/>
    <s v="Stick Billiard Bag"/>
    <s v="Billiard"/>
    <s v="Stick Billiard Bag"/>
    <n v="55"/>
    <s v="Sales Region Sulawesi - Maluku Team"/>
    <m/>
    <x v="0"/>
  </r>
  <r>
    <s v="SO0873"/>
    <d v="2022-07-17T00:00:00"/>
    <s v="PD0011"/>
    <n v="44"/>
    <n v="0.12"/>
    <n v="91340480"/>
    <s v="SO0873-PD0011"/>
    <s v="Mountain Bike"/>
    <s v="Bicycle"/>
    <s v="Mountain Bike"/>
    <n v="44"/>
    <s v="Sales Sumatera -Kalimantan Region Team"/>
    <m/>
    <x v="0"/>
  </r>
  <r>
    <s v="SO0873"/>
    <d v="2022-07-17T00:00:00"/>
    <s v="PD0012"/>
    <n v="150"/>
    <n v="0.13"/>
    <n v="735889500"/>
    <s v="SO0873-PD0012"/>
    <s v="Road Bike"/>
    <s v="Bicycle"/>
    <s v="Road Bike"/>
    <n v="150"/>
    <s v="Sales Sumatera -Kalimantan Region Team"/>
    <m/>
    <x v="0"/>
  </r>
  <r>
    <s v="SO0873"/>
    <d v="2022-07-17T00:00:00"/>
    <s v="PD0013"/>
    <n v="143"/>
    <n v="0.14000000000000001"/>
    <n v="58907420"/>
    <s v="SO0873-PD0013"/>
    <s v="1 Set Basketball"/>
    <s v="Basketball"/>
    <s v="1 Set Basketball"/>
    <n v="143"/>
    <s v="Sales Sumatera -Kalimantan Region Team"/>
    <m/>
    <x v="0"/>
  </r>
  <r>
    <s v="SO0873"/>
    <d v="2022-07-17T00:00:00"/>
    <s v="PD0008"/>
    <n v="90"/>
    <n v="0.06"/>
    <n v="12605400"/>
    <s v="SO0873-PD0008"/>
    <s v="Sunglasses"/>
    <s v="Outdoors Sport"/>
    <s v="Sunglasses"/>
    <n v="90"/>
    <s v="Sales Sumatera -Kalimantan Region Team"/>
    <m/>
    <x v="0"/>
  </r>
  <r>
    <s v="SO0873"/>
    <d v="2022-07-17T00:00:00"/>
    <s v="PD0020"/>
    <n v="113"/>
    <n v="0.06"/>
    <n v="34096620"/>
    <s v="SO0873-PD0020"/>
    <s v="Heavy bag"/>
    <s v="Gym &amp; Fitness"/>
    <s v="Heavy bag"/>
    <n v="113"/>
    <s v="Sales Sumatera -Kalimantan Region Team"/>
    <m/>
    <x v="0"/>
  </r>
  <r>
    <s v="SO0873"/>
    <d v="2022-07-17T00:00:00"/>
    <s v="PD0009"/>
    <n v="64"/>
    <n v="0.22"/>
    <n v="6439680"/>
    <s v="SO0873-PD0009"/>
    <s v="Tracking Pole"/>
    <s v="Hiking &amp; Camping"/>
    <s v="Tracking Pole"/>
    <n v="64"/>
    <s v="Sales Sumatera -Kalimantan Region Team"/>
    <m/>
    <x v="0"/>
  </r>
  <r>
    <s v="SO0874"/>
    <d v="2022-07-17T00:00:00"/>
    <s v="PD0009"/>
    <n v="149"/>
    <n v="0.22"/>
    <n v="14992380"/>
    <s v="SO0874-PD0009"/>
    <s v="Tracking Pole"/>
    <s v="Hiking &amp; Camping"/>
    <s v="Tracking Pole"/>
    <n v="149"/>
    <s v="Sales Region Bali - Nusa Tenggara Team"/>
    <m/>
    <x v="0"/>
  </r>
  <r>
    <s v="SO0874"/>
    <d v="2022-07-17T00:00:00"/>
    <s v="PD0016"/>
    <n v="101"/>
    <n v="0.14000000000000001"/>
    <n v="23191620"/>
    <s v="SO0874-PD0016"/>
    <s v="Pull Up Bar"/>
    <s v="Gym &amp; Fitness"/>
    <s v="Pull Up Bar"/>
    <n v="101"/>
    <s v="Sales Region Bali - Nusa Tenggara Team"/>
    <m/>
    <x v="0"/>
  </r>
  <r>
    <s v="SO0874"/>
    <d v="2022-07-17T00:00:00"/>
    <s v="PD0006"/>
    <n v="97"/>
    <n v="0.18"/>
    <n v="16623860.000000002"/>
    <s v="SO0874-PD0006"/>
    <s v="1 set Golf Ball"/>
    <s v="Golf"/>
    <s v="1 set Golf Ball"/>
    <n v="97"/>
    <s v="Sales Region Bali - Nusa Tenggara Team"/>
    <m/>
    <x v="0"/>
  </r>
  <r>
    <s v="SO0874"/>
    <d v="2022-07-17T00:00:00"/>
    <s v="PD0014"/>
    <n v="51"/>
    <n v="0.1"/>
    <n v="12255300"/>
    <s v="SO0874-PD0014"/>
    <s v="1 Set Futsalball"/>
    <s v="Futsal"/>
    <s v="1 Set Futsalball"/>
    <n v="51"/>
    <s v="Sales Region Bali - Nusa Tenggara Team"/>
    <m/>
    <x v="0"/>
  </r>
  <r>
    <s v="SO0875"/>
    <d v="2022-07-19T00:00:00"/>
    <s v="PD0015"/>
    <n v="149"/>
    <n v="0.06"/>
    <n v="19034154"/>
    <s v="SO0875-PD0015"/>
    <s v="Abs Roller"/>
    <s v="Gym &amp; Fitness"/>
    <s v="Abs Roller"/>
    <n v="149"/>
    <s v="Sales Region Sulawesi - Maluku Team"/>
    <m/>
    <x v="0"/>
  </r>
  <r>
    <s v="SO0875"/>
    <d v="2022-07-19T00:00:00"/>
    <s v="PD0009"/>
    <n v="138"/>
    <n v="0.22"/>
    <n v="13885560"/>
    <s v="SO0875-PD0009"/>
    <s v="Tracking Pole"/>
    <s v="Hiking &amp; Camping"/>
    <s v="Tracking Pole"/>
    <n v="138"/>
    <s v="Sales Region Sulawesi - Maluku Team"/>
    <m/>
    <x v="0"/>
  </r>
  <r>
    <s v="SO0875"/>
    <d v="2022-07-19T00:00:00"/>
    <s v="PD0013"/>
    <n v="39"/>
    <n v="0.09"/>
    <n v="16999710"/>
    <s v="SO0875-PD0013"/>
    <s v="1 Set Basketball"/>
    <s v="Basketball"/>
    <s v="1 Set Basketball"/>
    <n v="39"/>
    <s v="Sales Region Sulawesi - Maluku Team"/>
    <m/>
    <x v="0"/>
  </r>
  <r>
    <s v="SO0875"/>
    <d v="2022-07-19T00:00:00"/>
    <s v="PD0018"/>
    <n v="36"/>
    <n v="0.25"/>
    <n v="14364000"/>
    <s v="SO0875-PD0018"/>
    <s v="Dumbell Set"/>
    <s v="Gym &amp; Fitness"/>
    <s v="Dumbell Set"/>
    <n v="36"/>
    <s v="Sales Region Sulawesi - Maluku Team"/>
    <m/>
    <x v="0"/>
  </r>
  <r>
    <s v="SO0875"/>
    <d v="2022-07-19T00:00:00"/>
    <s v="PD0006"/>
    <n v="134"/>
    <n v="0.19"/>
    <n v="22684860"/>
    <s v="SO0875-PD0006"/>
    <s v="1 set Golf Ball"/>
    <s v="Golf"/>
    <s v="1 set Golf Ball"/>
    <n v="134"/>
    <s v="Sales Region Sulawesi - Maluku Team"/>
    <m/>
    <x v="0"/>
  </r>
  <r>
    <s v="SO0876"/>
    <d v="2022-07-19T00:00:00"/>
    <s v="PD0011"/>
    <n v="33"/>
    <n v="0.14000000000000001"/>
    <n v="66948420"/>
    <s v="SO0876-PD0011"/>
    <s v="Mountain Bike"/>
    <s v="Bicycle"/>
    <s v="Mountain Bike"/>
    <n v="33"/>
    <s v="Sales Sumatera -Kalimantan Region Team"/>
    <m/>
    <x v="0"/>
  </r>
  <r>
    <s v="SO0876"/>
    <d v="2022-07-19T00:00:00"/>
    <s v="PD0004"/>
    <n v="51"/>
    <n v="0.24"/>
    <n v="8527200"/>
    <s v="SO0876-PD0004"/>
    <s v="Stick Billiard Bag"/>
    <s v="Billiard"/>
    <s v="Stick Billiard Bag"/>
    <n v="51"/>
    <s v="Sales Sumatera -Kalimantan Region Team"/>
    <m/>
    <x v="0"/>
  </r>
  <r>
    <s v="SO0876"/>
    <d v="2022-07-19T00:00:00"/>
    <s v="PD0001"/>
    <n v="110"/>
    <n v="0.05"/>
    <n v="26020500"/>
    <s v="SO0876-PD0001"/>
    <s v="1 Set Fishing Equipment"/>
    <s v="Fishing Equipment"/>
    <s v="1 Set Fishing Equipment"/>
    <n v="110"/>
    <s v="Sales Sumatera -Kalimantan Region Team"/>
    <m/>
    <x v="0"/>
  </r>
  <r>
    <s v="SO0877"/>
    <d v="2022-07-21T00:00:00"/>
    <s v="PD0011"/>
    <n v="43"/>
    <n v="0.18"/>
    <n v="83178340"/>
    <s v="SO0877-PD0011"/>
    <s v="Mountain Bike"/>
    <s v="Bicycle"/>
    <s v="Mountain Bike"/>
    <n v="43"/>
    <s v="Sales Region Sulawesi - Maluku Team"/>
    <m/>
    <x v="0"/>
  </r>
  <r>
    <s v="SO0877"/>
    <d v="2022-07-21T00:00:00"/>
    <s v="PD0007"/>
    <n v="46"/>
    <n v="0.11"/>
    <n v="131008000"/>
    <s v="SO0877-PD0007"/>
    <s v="Stick Golf Bag"/>
    <s v="Golf"/>
    <s v="Stick Golf Bag"/>
    <n v="46"/>
    <s v="Sales Region Sulawesi - Maluku Team"/>
    <m/>
    <x v="0"/>
  </r>
  <r>
    <s v="SO0878"/>
    <d v="2022-07-21T00:00:00"/>
    <s v="PD0020"/>
    <n v="52"/>
    <n v="0.14000000000000001"/>
    <n v="14355120"/>
    <s v="SO0878-PD0020"/>
    <s v="Heavy bag"/>
    <s v="Gym &amp; Fitness"/>
    <s v="Heavy bag"/>
    <n v="52"/>
    <s v="Sales Sumatera -Kalimantan Region Team"/>
    <m/>
    <x v="0"/>
  </r>
  <r>
    <s v="SO0879"/>
    <d v="2022-07-23T00:00:00"/>
    <s v="PD0007"/>
    <n v="90"/>
    <n v="0.12"/>
    <n v="253440000"/>
    <s v="SO0879-PD0007"/>
    <s v="Stick Golf Bag"/>
    <s v="Golf"/>
    <s v="Stick Golf Bag"/>
    <n v="90"/>
    <s v="Online Sales Team"/>
    <m/>
    <x v="0"/>
  </r>
  <r>
    <s v="SO0879"/>
    <d v="2022-07-23T00:00:00"/>
    <s v="PD0006"/>
    <n v="84"/>
    <n v="0.14000000000000001"/>
    <n v="15098160"/>
    <s v="SO0879-PD0006"/>
    <s v="1 set Golf Ball"/>
    <s v="Golf"/>
    <s v="1 set Golf Ball"/>
    <n v="84"/>
    <s v="Online Sales Team"/>
    <m/>
    <x v="0"/>
  </r>
  <r>
    <s v="SO0879"/>
    <d v="2022-07-23T00:00:00"/>
    <s v="PD0010"/>
    <n v="39"/>
    <n v="0.22"/>
    <n v="9886500"/>
    <s v="SO0879-PD0010"/>
    <s v="Hiking Shoes"/>
    <s v="Hiking &amp; Camping"/>
    <s v="Hiking Shoes"/>
    <n v="39"/>
    <s v="Online Sales Team"/>
    <m/>
    <x v="0"/>
  </r>
  <r>
    <s v="SO0879"/>
    <d v="2022-07-23T00:00:00"/>
    <s v="PD0004"/>
    <n v="127"/>
    <n v="0.2"/>
    <n v="22352000"/>
    <s v="SO0879-PD0004"/>
    <s v="Stick Billiard Bag"/>
    <s v="Billiard"/>
    <s v="Stick Billiard Bag"/>
    <n v="127"/>
    <s v="Online Sales Team"/>
    <m/>
    <x v="0"/>
  </r>
  <r>
    <s v="SO0879"/>
    <d v="2022-07-23T00:00:00"/>
    <s v="PD0013"/>
    <n v="113"/>
    <n v="0.13"/>
    <n v="47090490"/>
    <s v="SO0879-PD0013"/>
    <s v="1 Set Basketball"/>
    <s v="Basketball"/>
    <s v="1 Set Basketball"/>
    <n v="113"/>
    <s v="Online Sales Team"/>
    <m/>
    <x v="0"/>
  </r>
  <r>
    <s v="SO0881"/>
    <d v="2022-07-24T00:00:00"/>
    <s v="PD0014"/>
    <n v="126"/>
    <n v="0.25"/>
    <n v="25231500"/>
    <s v="SO0881-PD0014"/>
    <s v="1 Set Futsalball"/>
    <s v="Futsal"/>
    <s v="1 Set Futsalball"/>
    <n v="126"/>
    <s v="Sales Region Bali - Nusa Tenggara Team"/>
    <m/>
    <x v="0"/>
  </r>
  <r>
    <s v="SO0881"/>
    <d v="2022-07-24T00:00:00"/>
    <s v="PD0001"/>
    <n v="76"/>
    <n v="0.08"/>
    <n v="17410080"/>
    <s v="SO0881-PD0001"/>
    <s v="1 Set Fishing Equipment"/>
    <s v="Fishing Equipment"/>
    <s v="1 Set Fishing Equipment"/>
    <n v="76"/>
    <s v="Sales Region Bali - Nusa Tenggara Team"/>
    <m/>
    <x v="0"/>
  </r>
  <r>
    <s v="SO0881"/>
    <d v="2022-07-24T00:00:00"/>
    <s v="PD0002"/>
    <n v="42"/>
    <n v="0.19"/>
    <n v="680400"/>
    <s v="SO0881-PD0002"/>
    <s v="Fishing soft lure"/>
    <s v="Fishing Equipment"/>
    <s v="Fishing soft lure"/>
    <n v="42"/>
    <s v="Sales Region Bali - Nusa Tenggara Team"/>
    <m/>
    <x v="0"/>
  </r>
  <r>
    <s v="SO0881"/>
    <d v="2022-07-24T00:00:00"/>
    <s v="PD0007"/>
    <n v="75"/>
    <n v="0.05"/>
    <n v="228000000"/>
    <s v="SO0881-PD0007"/>
    <s v="Stick Golf Bag"/>
    <s v="Golf"/>
    <s v="Stick Golf Bag"/>
    <n v="75"/>
    <s v="Sales Region Bali - Nusa Tenggara Team"/>
    <m/>
    <x v="0"/>
  </r>
  <r>
    <s v="SO0882"/>
    <d v="2022-07-25T00:00:00"/>
    <s v="PD0013"/>
    <n v="62"/>
    <n v="0.06"/>
    <n v="27916120"/>
    <s v="SO0882-PD0013"/>
    <s v="1 Set Basketball"/>
    <s v="Basketball"/>
    <s v="1 Set Basketball"/>
    <n v="62"/>
    <s v="Sales Region Bali - Nusa Tenggara Team"/>
    <m/>
    <x v="0"/>
  </r>
  <r>
    <s v="SO0882"/>
    <d v="2022-07-25T00:00:00"/>
    <s v="PD0001"/>
    <n v="126"/>
    <n v="0.12"/>
    <n v="27609120"/>
    <s v="SO0882-PD0001"/>
    <s v="1 Set Fishing Equipment"/>
    <s v="Fishing Equipment"/>
    <s v="1 Set Fishing Equipment"/>
    <n v="126"/>
    <s v="Sales Region Bali - Nusa Tenggara Team"/>
    <m/>
    <x v="0"/>
  </r>
  <r>
    <s v="SO0882"/>
    <d v="2022-07-25T00:00:00"/>
    <s v="PD0017"/>
    <n v="83"/>
    <n v="0.25"/>
    <n v="164962500"/>
    <s v="SO0882-PD0017"/>
    <s v="Bench Press"/>
    <s v="Gym &amp; Fitness"/>
    <s v="Bench Press"/>
    <n v="83"/>
    <s v="Sales Region Bali - Nusa Tenggara Team"/>
    <m/>
    <x v="0"/>
  </r>
  <r>
    <s v="SO0883"/>
    <d v="2022-07-26T00:00:00"/>
    <s v="PD0015"/>
    <n v="40"/>
    <n v="0.13"/>
    <n v="4729320"/>
    <s v="SO0883-PD0015"/>
    <s v="Abs Roller"/>
    <s v="Gym &amp; Fitness"/>
    <s v="Abs Roller"/>
    <n v="40"/>
    <s v="Sales Region Sulawesi - Maluku Team"/>
    <m/>
    <x v="0"/>
  </r>
  <r>
    <s v="SO0883"/>
    <d v="2022-07-26T00:00:00"/>
    <s v="PD0003"/>
    <n v="56"/>
    <n v="0.08"/>
    <n v="47965120"/>
    <s v="SO0883-PD0003"/>
    <s v="Stick Billiard"/>
    <s v="Billiard"/>
    <s v="Stick Billiard"/>
    <n v="56"/>
    <s v="Sales Region Sulawesi - Maluku Team"/>
    <m/>
    <x v="0"/>
  </r>
  <r>
    <s v="SO0883"/>
    <d v="2022-07-26T00:00:00"/>
    <s v="PD0001"/>
    <n v="90"/>
    <n v="0.13"/>
    <n v="19496700"/>
    <s v="SO0883-PD0001"/>
    <s v="1 Set Fishing Equipment"/>
    <s v="Fishing Equipment"/>
    <s v="1 Set Fishing Equipment"/>
    <n v="90"/>
    <s v="Sales Region Sulawesi - Maluku Team"/>
    <m/>
    <x v="0"/>
  </r>
  <r>
    <s v="SO0883"/>
    <d v="2022-07-26T00:00:00"/>
    <s v="PD0007"/>
    <n v="46"/>
    <n v="0.09"/>
    <n v="133952000"/>
    <s v="SO0883-PD0007"/>
    <s v="Stick Golf Bag"/>
    <s v="Golf"/>
    <s v="Stick Golf Bag"/>
    <n v="46"/>
    <s v="Sales Region Sulawesi - Maluku Team"/>
    <m/>
    <x v="0"/>
  </r>
  <r>
    <s v="SO0883"/>
    <d v="2022-07-26T00:00:00"/>
    <s v="PD0008"/>
    <n v="105"/>
    <n v="0.19"/>
    <n v="12672450"/>
    <s v="SO0883-PD0008"/>
    <s v="Sunglasses"/>
    <s v="Outdoors Sport"/>
    <s v="Sunglasses"/>
    <n v="105"/>
    <s v="Sales Region Sulawesi - Maluku Team"/>
    <m/>
    <x v="0"/>
  </r>
  <r>
    <s v="SO0884"/>
    <d v="2022-07-26T00:00:00"/>
    <s v="PD0009"/>
    <n v="77"/>
    <n v="0.22"/>
    <n v="7747740"/>
    <s v="SO0884-PD0009"/>
    <s v="Tracking Pole"/>
    <s v="Hiking &amp; Camping"/>
    <s v="Tracking Pole"/>
    <n v="77"/>
    <s v="Sales Sumatera -Kalimantan Region Team"/>
    <m/>
    <x v="0"/>
  </r>
  <r>
    <s v="SO0884"/>
    <d v="2022-07-26T00:00:00"/>
    <s v="PD0015"/>
    <n v="98"/>
    <n v="0.1"/>
    <n v="11986380"/>
    <s v="SO0884-PD0015"/>
    <s v="Abs Roller"/>
    <s v="Gym &amp; Fitness"/>
    <s v="Abs Roller"/>
    <n v="98"/>
    <s v="Sales Sumatera -Kalimantan Region Team"/>
    <m/>
    <x v="0"/>
  </r>
  <r>
    <s v="SO0884"/>
    <d v="2022-07-26T00:00:00"/>
    <s v="PD0016"/>
    <n v="38"/>
    <n v="0.21"/>
    <n v="8015340"/>
    <s v="SO0884-PD0016"/>
    <s v="Pull Up Bar"/>
    <s v="Gym &amp; Fitness"/>
    <s v="Pull Up Bar"/>
    <n v="38"/>
    <s v="Sales Sumatera -Kalimantan Region Team"/>
    <m/>
    <x v="0"/>
  </r>
  <r>
    <s v="SO0884"/>
    <d v="2022-07-26T00:00:00"/>
    <s v="PD0008"/>
    <n v="139"/>
    <n v="0.09"/>
    <n v="18847010"/>
    <s v="SO0884-PD0008"/>
    <s v="Sunglasses"/>
    <s v="Outdoors Sport"/>
    <s v="Sunglasses"/>
    <n v="139"/>
    <s v="Sales Sumatera -Kalimantan Region Team"/>
    <m/>
    <x v="0"/>
  </r>
  <r>
    <s v="SO0884"/>
    <d v="2022-07-26T00:00:00"/>
    <s v="PD0004"/>
    <n v="36"/>
    <n v="0.16"/>
    <n v="6652800"/>
    <s v="SO0884-PD0004"/>
    <s v="Stick Billiard Bag"/>
    <s v="Billiard"/>
    <s v="Stick Billiard Bag"/>
    <n v="36"/>
    <s v="Sales Sumatera -Kalimantan Region Team"/>
    <m/>
    <x v="0"/>
  </r>
  <r>
    <s v="SO0885"/>
    <d v="2022-07-30T00:00:00"/>
    <s v="PD0010"/>
    <n v="137"/>
    <n v="7.0000000000000007E-2"/>
    <n v="41408250"/>
    <s v="SO0885-PD0010"/>
    <s v="Hiking Shoes"/>
    <s v="Hiking &amp; Camping"/>
    <s v="Hiking Shoes"/>
    <n v="137"/>
    <s v="Sales Region Sulawesi - Maluku Team"/>
    <m/>
    <x v="0"/>
  </r>
  <r>
    <s v="SO0886"/>
    <d v="2022-07-31T00:00:00"/>
    <s v="PD0003"/>
    <n v="66"/>
    <n v="0.2"/>
    <n v="49156800"/>
    <s v="SO0886-PD0003"/>
    <s v="Stick Billiard"/>
    <s v="Billiard"/>
    <s v="Stick Billiard"/>
    <n v="66"/>
    <s v="Sales Sumatera -Kalimantan Region Team"/>
    <m/>
    <x v="0"/>
  </r>
  <r>
    <s v="SO0886"/>
    <d v="2022-07-31T00:00:00"/>
    <s v="PD0016"/>
    <n v="143"/>
    <n v="0.16"/>
    <n v="32072040"/>
    <s v="SO0886-PD0016"/>
    <s v="Pull Up Bar"/>
    <s v="Gym &amp; Fitness"/>
    <s v="Pull Up Bar"/>
    <n v="143"/>
    <s v="Sales Sumatera -Kalimantan Region Team"/>
    <m/>
    <x v="0"/>
  </r>
  <r>
    <s v="SO0886"/>
    <d v="2022-07-31T00:00:00"/>
    <s v="PD0018"/>
    <n v="112"/>
    <n v="0.08"/>
    <n v="54817280"/>
    <s v="SO0886-PD0018"/>
    <s v="Dumbell Set"/>
    <s v="Gym &amp; Fitness"/>
    <s v="Dumbell Set"/>
    <n v="112"/>
    <s v="Sales Sumatera -Kalimantan Region Team"/>
    <m/>
    <x v="0"/>
  </r>
  <r>
    <s v="SO0887"/>
    <d v="2022-08-03T00:00:00"/>
    <s v="PD0014"/>
    <n v="107"/>
    <n v="0.19"/>
    <n v="23140890"/>
    <s v="SO0887-PD0014"/>
    <s v="1 Set Futsalball"/>
    <s v="Futsal"/>
    <s v="1 Set Futsalball"/>
    <n v="107"/>
    <s v="Sales Sumatera -Kalimantan Region Team"/>
    <m/>
    <x v="1"/>
  </r>
  <r>
    <s v="SO0887"/>
    <d v="2022-08-03T00:00:00"/>
    <s v="PD0018"/>
    <n v="35"/>
    <n v="0.11"/>
    <n v="16571800"/>
    <s v="SO0887-PD0018"/>
    <s v="Dumbell Set"/>
    <s v="Gym &amp; Fitness"/>
    <s v="Dumbell Set"/>
    <n v="35"/>
    <s v="Sales Sumatera -Kalimantan Region Team"/>
    <m/>
    <x v="1"/>
  </r>
  <r>
    <s v="SO0888"/>
    <d v="2022-08-05T00:00:00"/>
    <s v="PD0006"/>
    <n v="46"/>
    <n v="0.17"/>
    <n v="7979620"/>
    <s v="SO0888-PD0006"/>
    <s v="1 set Golf Ball"/>
    <s v="Golf"/>
    <s v="1 set Golf Ball"/>
    <n v="46"/>
    <s v="Sales Sumatera -Kalimantan Region Team"/>
    <m/>
    <x v="1"/>
  </r>
  <r>
    <s v="SO0888"/>
    <d v="2022-08-05T00:00:00"/>
    <s v="PD0016"/>
    <n v="57"/>
    <n v="0.23"/>
    <n v="11718630"/>
    <s v="SO0888-PD0016"/>
    <s v="Pull Up Bar"/>
    <s v="Gym &amp; Fitness"/>
    <s v="Pull Up Bar"/>
    <n v="57"/>
    <s v="Sales Sumatera -Kalimantan Region Team"/>
    <m/>
    <x v="1"/>
  </r>
  <r>
    <s v="SO0889"/>
    <d v="2022-08-05T00:00:00"/>
    <s v="PD0017"/>
    <n v="130"/>
    <n v="0.19"/>
    <n v="279045000"/>
    <s v="SO0889-PD0017"/>
    <s v="Bench Press"/>
    <s v="Gym &amp; Fitness"/>
    <s v="Bench Press"/>
    <n v="130"/>
    <s v="Online Sales Team"/>
    <m/>
    <x v="0"/>
  </r>
  <r>
    <s v="SO0889"/>
    <d v="2022-08-05T00:00:00"/>
    <s v="PD0009"/>
    <n v="61"/>
    <n v="0.17"/>
    <n v="6531270"/>
    <s v="SO0889-PD0009"/>
    <s v="Tracking Pole"/>
    <s v="Hiking &amp; Camping"/>
    <s v="Tracking Pole"/>
    <n v="61"/>
    <s v="Online Sales Team"/>
    <m/>
    <x v="0"/>
  </r>
  <r>
    <s v="SO0889"/>
    <d v="2022-08-05T00:00:00"/>
    <s v="PD0012"/>
    <n v="77"/>
    <n v="0.19"/>
    <n v="351704430"/>
    <s v="SO0889-PD0012"/>
    <s v="Road Bike"/>
    <s v="Bicycle"/>
    <s v="Road Bike"/>
    <n v="77"/>
    <s v="Online Sales Team"/>
    <m/>
    <x v="0"/>
  </r>
  <r>
    <s v="SO0890"/>
    <d v="2022-08-09T00:00:00"/>
    <s v="PD0002"/>
    <n v="84"/>
    <n v="0.14000000000000001"/>
    <n v="1444800"/>
    <s v="SO0890-PD0002"/>
    <s v="Fishing soft lure"/>
    <s v="Fishing Equipment"/>
    <s v="Fishing soft lure"/>
    <n v="84"/>
    <s v="Sales Sumatera -Kalimantan Region Team"/>
    <m/>
    <x v="0"/>
  </r>
  <r>
    <s v="SO0890"/>
    <d v="2022-08-09T00:00:00"/>
    <s v="PD0001"/>
    <n v="46"/>
    <n v="0.1"/>
    <n v="10308600"/>
    <s v="SO0890-PD0001"/>
    <s v="1 Set Fishing Equipment"/>
    <s v="Fishing Equipment"/>
    <s v="1 Set Fishing Equipment"/>
    <n v="46"/>
    <s v="Sales Sumatera -Kalimantan Region Team"/>
    <m/>
    <x v="0"/>
  </r>
  <r>
    <s v="SO0890"/>
    <d v="2022-08-09T00:00:00"/>
    <s v="PD0009"/>
    <n v="76"/>
    <n v="0.09"/>
    <n v="8921640"/>
    <s v="SO0890-PD0009"/>
    <s v="Tracking Pole"/>
    <s v="Hiking &amp; Camping"/>
    <s v="Tracking Pole"/>
    <n v="76"/>
    <s v="Sales Sumatera -Kalimantan Region Team"/>
    <m/>
    <x v="0"/>
  </r>
  <r>
    <s v="SO0890"/>
    <d v="2022-08-09T00:00:00"/>
    <s v="PD0012"/>
    <n v="137"/>
    <n v="0.14000000000000001"/>
    <n v="664386980"/>
    <s v="SO0890-PD0012"/>
    <s v="Road Bike"/>
    <s v="Bicycle"/>
    <s v="Road Bike"/>
    <n v="137"/>
    <s v="Sales Sumatera -Kalimantan Region Team"/>
    <m/>
    <x v="0"/>
  </r>
  <r>
    <s v="SO0890"/>
    <d v="2022-08-09T00:00:00"/>
    <s v="PD0003"/>
    <n v="119"/>
    <n v="0.11"/>
    <n v="98602210"/>
    <s v="SO0890-PD0003"/>
    <s v="Stick Billiard"/>
    <s v="Billiard"/>
    <s v="Stick Billiard"/>
    <n v="119"/>
    <s v="Sales Sumatera -Kalimantan Region Team"/>
    <m/>
    <x v="0"/>
  </r>
  <r>
    <s v="SO0891"/>
    <d v="2022-08-12T00:00:00"/>
    <s v="PD0018"/>
    <n v="113"/>
    <n v="0.23"/>
    <n v="46289320"/>
    <s v="SO0891-PD0018"/>
    <s v="Dumbell Set"/>
    <s v="Gym &amp; Fitness"/>
    <s v="Dumbell Set"/>
    <n v="113"/>
    <s v="Sales Region Sulawesi - Maluku Team"/>
    <m/>
    <x v="0"/>
  </r>
  <r>
    <s v="SO0891"/>
    <d v="2022-08-12T00:00:00"/>
    <s v="PD0019"/>
    <n v="45"/>
    <n v="0.25"/>
    <n v="86028750"/>
    <s v="SO0891-PD0019"/>
    <s v="Treadmill"/>
    <s v="Gym &amp; Fitness"/>
    <s v="Treadmill"/>
    <n v="45"/>
    <s v="Sales Region Sulawesi - Maluku Team"/>
    <m/>
    <x v="0"/>
  </r>
  <r>
    <s v="SO0891"/>
    <d v="2022-08-12T00:00:00"/>
    <s v="PD0002"/>
    <n v="109"/>
    <n v="0.17"/>
    <n v="1809400"/>
    <s v="SO0891-PD0002"/>
    <s v="Fishing soft lure"/>
    <s v="Fishing Equipment"/>
    <s v="Fishing soft lure"/>
    <n v="109"/>
    <s v="Sales Region Sulawesi - Maluku Team"/>
    <m/>
    <x v="0"/>
  </r>
  <r>
    <s v="SO0892"/>
    <d v="2022-08-13T00:00:00"/>
    <s v="PD0014"/>
    <n v="86"/>
    <n v="0.21"/>
    <n v="18139980"/>
    <s v="SO0892-PD0014"/>
    <s v="1 Set Futsalball"/>
    <s v="Futsal"/>
    <s v="1 Set Futsalball"/>
    <n v="86"/>
    <s v="Sales Region Sulawesi - Maluku Team"/>
    <m/>
    <x v="0"/>
  </r>
  <r>
    <s v="SO0892"/>
    <d v="2022-08-13T00:00:00"/>
    <s v="PD0020"/>
    <n v="27"/>
    <n v="0.11"/>
    <n v="7713630"/>
    <s v="SO0892-PD0020"/>
    <s v="Heavy bag"/>
    <s v="Gym &amp; Fitness"/>
    <s v="Heavy bag"/>
    <n v="27"/>
    <s v="Sales Region Sulawesi - Maluku Team"/>
    <m/>
    <x v="0"/>
  </r>
  <r>
    <s v="SO0892"/>
    <d v="2022-08-13T00:00:00"/>
    <s v="PD0010"/>
    <n v="57"/>
    <n v="0.14000000000000001"/>
    <n v="15931500"/>
    <s v="SO0892-PD0010"/>
    <s v="Hiking Shoes"/>
    <s v="Hiking &amp; Camping"/>
    <s v="Hiking Shoes"/>
    <n v="57"/>
    <s v="Sales Region Sulawesi - Maluku Team"/>
    <m/>
    <x v="0"/>
  </r>
  <r>
    <s v="SO0892"/>
    <d v="2022-08-13T00:00:00"/>
    <s v="PD0007"/>
    <n v="45"/>
    <n v="0.2"/>
    <n v="115200000"/>
    <s v="SO0892-PD0007"/>
    <s v="Stick Golf Bag"/>
    <s v="Golf"/>
    <s v="Stick Golf Bag"/>
    <n v="45"/>
    <s v="Sales Region Sulawesi - Maluku Team"/>
    <m/>
    <x v="0"/>
  </r>
  <r>
    <s v="SO0893"/>
    <d v="2022-08-15T00:00:00"/>
    <s v="PD0011"/>
    <n v="137"/>
    <n v="7.0000000000000007E-2"/>
    <n v="300560190"/>
    <s v="SO0893-PD0011"/>
    <s v="Mountain Bike"/>
    <s v="Bicycle"/>
    <s v="Mountain Bike"/>
    <n v="137"/>
    <s v="Sales Region Sulawesi - Maluku Team"/>
    <m/>
    <x v="0"/>
  </r>
  <r>
    <s v="SO0893"/>
    <d v="2022-08-15T00:00:00"/>
    <s v="PD0016"/>
    <n v="60"/>
    <n v="0.1"/>
    <n v="14418000"/>
    <s v="SO0893-PD0016"/>
    <s v="Pull Up Bar"/>
    <s v="Gym &amp; Fitness"/>
    <s v="Pull Up Bar"/>
    <n v="60"/>
    <s v="Sales Region Sulawesi - Maluku Team"/>
    <m/>
    <x v="0"/>
  </r>
  <r>
    <s v="SO0894"/>
    <d v="2022-08-17T00:00:00"/>
    <s v="PD0010"/>
    <n v="108"/>
    <n v="0.09"/>
    <n v="31941000"/>
    <s v="SO0894-PD0010"/>
    <s v="Hiking Shoes"/>
    <s v="Hiking &amp; Camping"/>
    <s v="Hiking Shoes"/>
    <n v="108"/>
    <s v="Sales Region Sulawesi - Maluku Team"/>
    <m/>
    <x v="0"/>
  </r>
  <r>
    <s v="SO0894"/>
    <d v="2022-08-17T00:00:00"/>
    <s v="PD0007"/>
    <n v="43"/>
    <n v="0.21"/>
    <n v="108704000"/>
    <s v="SO0894-PD0007"/>
    <s v="Stick Golf Bag"/>
    <s v="Golf"/>
    <s v="Stick Golf Bag"/>
    <n v="43"/>
    <s v="Sales Region Sulawesi - Maluku Team"/>
    <m/>
    <x v="0"/>
  </r>
  <r>
    <s v="SO0895"/>
    <d v="2022-08-17T00:00:00"/>
    <s v="PD0010"/>
    <n v="55"/>
    <n v="0.19"/>
    <n v="14478750.000000002"/>
    <s v="SO0895-PD0010"/>
    <s v="Hiking Shoes"/>
    <s v="Hiking &amp; Camping"/>
    <s v="Hiking Shoes"/>
    <n v="55"/>
    <s v="Sales Sumatera -Kalimantan Region Team"/>
    <m/>
    <x v="1"/>
  </r>
  <r>
    <s v="SO0895"/>
    <d v="2022-08-17T00:00:00"/>
    <s v="PD0018"/>
    <n v="58"/>
    <n v="0.15"/>
    <n v="26227600"/>
    <s v="SO0895-PD0018"/>
    <s v="Dumbell Set"/>
    <s v="Gym &amp; Fitness"/>
    <s v="Dumbell Set"/>
    <n v="58"/>
    <s v="Sales Sumatera -Kalimantan Region Team"/>
    <m/>
    <x v="1"/>
  </r>
  <r>
    <s v="SO0895"/>
    <d v="2022-08-17T00:00:00"/>
    <s v="PD0014"/>
    <n v="75"/>
    <n v="0.22"/>
    <n v="15619500"/>
    <s v="SO0895-PD0014"/>
    <s v="1 Set Futsalball"/>
    <s v="Futsal"/>
    <s v="1 Set Futsalball"/>
    <n v="75"/>
    <s v="Sales Sumatera -Kalimantan Region Team"/>
    <m/>
    <x v="1"/>
  </r>
  <r>
    <s v="SO0895"/>
    <d v="2022-08-17T00:00:00"/>
    <s v="PD0011"/>
    <n v="29"/>
    <n v="0.2"/>
    <n v="54728800"/>
    <s v="SO0895-PD0011"/>
    <s v="Mountain Bike"/>
    <s v="Bicycle"/>
    <s v="Mountain Bike"/>
    <n v="29"/>
    <s v="Sales Sumatera -Kalimantan Region Team"/>
    <m/>
    <x v="1"/>
  </r>
  <r>
    <s v="SO0895"/>
    <d v="2022-08-17T00:00:00"/>
    <s v="PD0019"/>
    <n v="63"/>
    <n v="0.06"/>
    <n v="150951780"/>
    <s v="SO0895-PD0019"/>
    <s v="Treadmill"/>
    <s v="Gym &amp; Fitness"/>
    <s v="Treadmill"/>
    <n v="63"/>
    <s v="Sales Sumatera -Kalimantan Region Team"/>
    <m/>
    <x v="1"/>
  </r>
  <r>
    <s v="SO0895"/>
    <d v="2022-08-17T00:00:00"/>
    <s v="PD0015"/>
    <n v="72"/>
    <n v="0.2"/>
    <n v="7827840"/>
    <s v="SO0895-PD0015"/>
    <s v="Abs Roller"/>
    <s v="Gym &amp; Fitness"/>
    <s v="Abs Roller"/>
    <n v="72"/>
    <s v="Sales Sumatera -Kalimantan Region Team"/>
    <m/>
    <x v="1"/>
  </r>
  <r>
    <s v="SO0896"/>
    <d v="2022-08-17T00:00:00"/>
    <s v="PD0011"/>
    <n v="98"/>
    <n v="0.1"/>
    <n v="208063800"/>
    <s v="SO0896-PD0011"/>
    <s v="Mountain Bike"/>
    <s v="Bicycle"/>
    <s v="Mountain Bike"/>
    <n v="98"/>
    <s v="Sales Sumatera -Kalimantan Region Team"/>
    <m/>
    <x v="1"/>
  </r>
  <r>
    <s v="SO0896"/>
    <d v="2022-08-17T00:00:00"/>
    <s v="PD0002"/>
    <n v="65"/>
    <n v="0.14000000000000001"/>
    <n v="1118000"/>
    <s v="SO0896-PD0002"/>
    <s v="Fishing soft lure"/>
    <s v="Fishing Equipment"/>
    <s v="Fishing soft lure"/>
    <n v="65"/>
    <s v="Sales Sumatera -Kalimantan Region Team"/>
    <m/>
    <x v="1"/>
  </r>
  <r>
    <s v="SO0896"/>
    <d v="2022-08-17T00:00:00"/>
    <s v="PD0009"/>
    <n v="123"/>
    <n v="0.13"/>
    <n v="13804290"/>
    <s v="SO0896-PD0009"/>
    <s v="Tracking Pole"/>
    <s v="Hiking &amp; Camping"/>
    <s v="Tracking Pole"/>
    <n v="123"/>
    <s v="Sales Sumatera -Kalimantan Region Team"/>
    <m/>
    <x v="1"/>
  </r>
  <r>
    <s v="SO0896"/>
    <d v="2022-08-17T00:00:00"/>
    <s v="PD0006"/>
    <n v="64"/>
    <n v="0.16"/>
    <n v="11235840"/>
    <s v="SO0896-PD0006"/>
    <s v="1 set Golf Ball"/>
    <s v="Golf"/>
    <s v="1 set Golf Ball"/>
    <n v="64"/>
    <s v="Sales Sumatera -Kalimantan Region Team"/>
    <m/>
    <x v="1"/>
  </r>
  <r>
    <s v="SO0897"/>
    <d v="2022-08-17T00:00:00"/>
    <s v="PD0007"/>
    <n v="149"/>
    <n v="0.12"/>
    <n v="419584000"/>
    <s v="SO0897-PD0007"/>
    <s v="Stick Golf Bag"/>
    <s v="Golf"/>
    <s v="Stick Golf Bag"/>
    <n v="149"/>
    <s v="Sales Java Region Team"/>
    <m/>
    <x v="0"/>
  </r>
  <r>
    <s v="SO0897"/>
    <d v="2022-08-17T00:00:00"/>
    <s v="PD0003"/>
    <n v="131"/>
    <n v="0.16"/>
    <n v="102447240"/>
    <s v="SO0897-PD0003"/>
    <s v="Stick Billiard"/>
    <s v="Billiard"/>
    <s v="Stick Billiard"/>
    <n v="131"/>
    <s v="Sales Java Region Team"/>
    <m/>
    <x v="0"/>
  </r>
  <r>
    <s v="SO0898"/>
    <d v="2022-08-20T00:00:00"/>
    <s v="PD0008"/>
    <n v="80"/>
    <n v="0.11"/>
    <n v="10608800"/>
    <s v="SO0898-PD0008"/>
    <s v="Sunglasses"/>
    <s v="Outdoors Sport"/>
    <s v="Sunglasses"/>
    <n v="80"/>
    <s v="Sales Region Sulawesi - Maluku Team"/>
    <m/>
    <x v="0"/>
  </r>
  <r>
    <s v="SO0898"/>
    <d v="2022-08-20T00:00:00"/>
    <s v="PD0020"/>
    <n v="87"/>
    <n v="0.05"/>
    <n v="26530650"/>
    <s v="SO0898-PD0020"/>
    <s v="Heavy bag"/>
    <s v="Gym &amp; Fitness"/>
    <s v="Heavy bag"/>
    <n v="87"/>
    <s v="Sales Region Sulawesi - Maluku Team"/>
    <m/>
    <x v="0"/>
  </r>
  <r>
    <s v="SO0898"/>
    <d v="2022-08-20T00:00:00"/>
    <s v="PD0019"/>
    <n v="130"/>
    <n v="0.08"/>
    <n v="304860400"/>
    <s v="SO0898-PD0019"/>
    <s v="Treadmill"/>
    <s v="Gym &amp; Fitness"/>
    <s v="Treadmill"/>
    <n v="130"/>
    <s v="Sales Region Sulawesi - Maluku Team"/>
    <m/>
    <x v="0"/>
  </r>
  <r>
    <s v="SO0898"/>
    <d v="2022-08-20T00:00:00"/>
    <s v="PD0001"/>
    <n v="147"/>
    <n v="0.11"/>
    <n v="32576670"/>
    <s v="SO0898-PD0001"/>
    <s v="1 Set Fishing Equipment"/>
    <s v="Fishing Equipment"/>
    <s v="1 Set Fishing Equipment"/>
    <n v="147"/>
    <s v="Sales Region Sulawesi - Maluku Team"/>
    <m/>
    <x v="0"/>
  </r>
  <r>
    <s v="SO0899"/>
    <d v="2022-08-25T00:00:00"/>
    <s v="PD0015"/>
    <n v="135"/>
    <n v="0.11"/>
    <n v="16328385"/>
    <s v="SO0899-PD0015"/>
    <s v="Abs Roller"/>
    <s v="Gym &amp; Fitness"/>
    <s v="Abs Roller"/>
    <n v="135"/>
    <s v="Sales Region Sulawesi - Maluku Team"/>
    <m/>
    <x v="0"/>
  </r>
  <r>
    <s v="SO0899"/>
    <d v="2022-08-25T00:00:00"/>
    <s v="PD0019"/>
    <n v="71"/>
    <n v="0.16"/>
    <n v="152022360"/>
    <s v="SO0899-PD0019"/>
    <s v="Treadmill"/>
    <s v="Gym &amp; Fitness"/>
    <s v="Treadmill"/>
    <n v="71"/>
    <s v="Sales Region Sulawesi - Maluku Team"/>
    <m/>
    <x v="0"/>
  </r>
  <r>
    <s v="SO0900"/>
    <d v="2022-08-26T00:00:00"/>
    <s v="PD0005"/>
    <n v="32"/>
    <n v="0.2"/>
    <n v="56192000"/>
    <s v="SO0900-PD0005"/>
    <s v="Stick Golf Wedge"/>
    <s v="Golf"/>
    <s v="Stick Golf Wedge"/>
    <n v="32"/>
    <s v="Online Sales Team"/>
    <m/>
    <x v="0"/>
  </r>
  <r>
    <s v="SO0900"/>
    <d v="2022-08-26T00:00:00"/>
    <s v="PD0016"/>
    <n v="125"/>
    <n v="0.05"/>
    <n v="31706250"/>
    <s v="SO0900-PD0016"/>
    <s v="Pull Up Bar"/>
    <s v="Gym &amp; Fitness"/>
    <s v="Pull Up Bar"/>
    <n v="125"/>
    <s v="Online Sales Team"/>
    <m/>
    <x v="0"/>
  </r>
  <r>
    <s v="SO0900"/>
    <d v="2022-08-26T00:00:00"/>
    <s v="PD0015"/>
    <n v="72"/>
    <n v="0.14000000000000001"/>
    <n v="8414928"/>
    <s v="SO0900-PD0015"/>
    <s v="Abs Roller"/>
    <s v="Gym &amp; Fitness"/>
    <s v="Abs Roller"/>
    <n v="72"/>
    <s v="Online Sales Team"/>
    <m/>
    <x v="0"/>
  </r>
  <r>
    <s v="SO0901"/>
    <d v="2022-08-26T00:00:00"/>
    <s v="PD0019"/>
    <n v="40"/>
    <n v="0.2"/>
    <n v="81568000"/>
    <s v="SO0901-PD0019"/>
    <s v="Treadmill"/>
    <s v="Gym &amp; Fitness"/>
    <s v="Treadmill"/>
    <n v="40"/>
    <s v="Sales Sumatera -Kalimantan Region Team"/>
    <m/>
    <x v="0"/>
  </r>
  <r>
    <s v="SO0901"/>
    <d v="2022-08-26T00:00:00"/>
    <s v="PD0014"/>
    <n v="38"/>
    <n v="0.09"/>
    <n v="9232860"/>
    <s v="SO0901-PD0014"/>
    <s v="1 Set Futsalball"/>
    <s v="Futsal"/>
    <s v="1 Set Futsalball"/>
    <n v="38"/>
    <s v="Sales Sumatera -Kalimantan Region Team"/>
    <m/>
    <x v="0"/>
  </r>
  <r>
    <s v="SO0901"/>
    <d v="2022-08-26T00:00:00"/>
    <s v="PD0004"/>
    <n v="82"/>
    <n v="0.21"/>
    <n v="14251600"/>
    <s v="SO0901-PD0004"/>
    <s v="Stick Billiard Bag"/>
    <s v="Billiard"/>
    <s v="Stick Billiard Bag"/>
    <n v="82"/>
    <s v="Sales Sumatera -Kalimantan Region Team"/>
    <m/>
    <x v="0"/>
  </r>
  <r>
    <s v="SO0901"/>
    <d v="2022-08-26T00:00:00"/>
    <s v="PD0017"/>
    <n v="126"/>
    <n v="0.11"/>
    <n v="297171000"/>
    <s v="SO0901-PD0017"/>
    <s v="Bench Press"/>
    <s v="Gym &amp; Fitness"/>
    <s v="Bench Press"/>
    <n v="126"/>
    <s v="Sales Sumatera -Kalimantan Region Team"/>
    <m/>
    <x v="0"/>
  </r>
  <r>
    <s v="SO0903"/>
    <d v="2022-08-27T00:00:00"/>
    <s v="PD0017"/>
    <n v="97"/>
    <n v="0.18"/>
    <n v="210781000.00000003"/>
    <s v="SO0903-PD0017"/>
    <s v="Bench Press"/>
    <s v="Gym &amp; Fitness"/>
    <s v="Bench Press"/>
    <n v="97"/>
    <s v="Sales Region Sulawesi - Maluku Team"/>
    <m/>
    <x v="0"/>
  </r>
  <r>
    <s v="SO0903"/>
    <d v="2022-08-27T00:00:00"/>
    <s v="PD0015"/>
    <n v="102"/>
    <n v="0.19"/>
    <n v="11228058"/>
    <s v="SO0903-PD0015"/>
    <s v="Abs Roller"/>
    <s v="Gym &amp; Fitness"/>
    <s v="Abs Roller"/>
    <n v="102"/>
    <s v="Sales Region Sulawesi - Maluku Team"/>
    <m/>
    <x v="0"/>
  </r>
  <r>
    <s v="SO0903"/>
    <d v="2022-08-27T00:00:00"/>
    <s v="PD0010"/>
    <n v="77"/>
    <n v="0.1"/>
    <n v="22522500"/>
    <s v="SO0903-PD0010"/>
    <s v="Hiking Shoes"/>
    <s v="Hiking &amp; Camping"/>
    <s v="Hiking Shoes"/>
    <n v="77"/>
    <s v="Sales Region Sulawesi - Maluku Team"/>
    <m/>
    <x v="0"/>
  </r>
  <r>
    <s v="SO0903"/>
    <d v="2022-08-27T00:00:00"/>
    <s v="PD0002"/>
    <n v="63"/>
    <n v="0.14000000000000001"/>
    <n v="1083600"/>
    <s v="SO0903-PD0002"/>
    <s v="Fishing soft lure"/>
    <s v="Fishing Equipment"/>
    <s v="Fishing soft lure"/>
    <n v="63"/>
    <s v="Sales Region Sulawesi - Maluku Team"/>
    <m/>
    <x v="0"/>
  </r>
  <r>
    <s v="SO0903"/>
    <d v="2022-08-27T00:00:00"/>
    <s v="PD0018"/>
    <n v="38"/>
    <n v="0.09"/>
    <n v="18396560"/>
    <s v="SO0903-PD0018"/>
    <s v="Dumbell Set"/>
    <s v="Gym &amp; Fitness"/>
    <s v="Dumbell Set"/>
    <n v="38"/>
    <s v="Sales Region Sulawesi - Maluku Team"/>
    <m/>
    <x v="0"/>
  </r>
  <r>
    <s v="SO0904"/>
    <d v="2022-08-28T00:00:00"/>
    <s v="PD0019"/>
    <n v="68"/>
    <n v="0.22"/>
    <n v="135198960"/>
    <s v="SO0904-PD0019"/>
    <s v="Treadmill"/>
    <s v="Gym &amp; Fitness"/>
    <s v="Treadmill"/>
    <n v="68"/>
    <s v="Sales Java Region Team"/>
    <m/>
    <x v="0"/>
  </r>
  <r>
    <s v="SO0905"/>
    <d v="2022-08-28T00:00:00"/>
    <s v="PD0016"/>
    <n v="49"/>
    <n v="0.2"/>
    <n v="10466400"/>
    <s v="SO0905-PD0016"/>
    <s v="Pull Up Bar"/>
    <s v="Gym &amp; Fitness"/>
    <s v="Pull Up Bar"/>
    <n v="49"/>
    <s v="Sales Region Bali - Nusa Tenggara Team"/>
    <m/>
    <x v="0"/>
  </r>
  <r>
    <s v="SO0905"/>
    <d v="2022-08-28T00:00:00"/>
    <s v="PD0018"/>
    <n v="108"/>
    <n v="0.2"/>
    <n v="45964800"/>
    <s v="SO0905-PD0018"/>
    <s v="Dumbell Set"/>
    <s v="Gym &amp; Fitness"/>
    <s v="Dumbell Set"/>
    <n v="108"/>
    <s v="Sales Region Bali - Nusa Tenggara Team"/>
    <m/>
    <x v="0"/>
  </r>
  <r>
    <s v="SO0906"/>
    <d v="2022-08-28T00:00:00"/>
    <s v="PD0013"/>
    <n v="138"/>
    <n v="0.06"/>
    <n v="62135880"/>
    <s v="SO0906-PD0013"/>
    <s v="1 Set Basketball"/>
    <s v="Basketball"/>
    <s v="1 Set Basketball"/>
    <n v="138"/>
    <s v="Sales Java Region Team"/>
    <m/>
    <x v="1"/>
  </r>
  <r>
    <s v="SO0906"/>
    <d v="2022-08-28T00:00:00"/>
    <s v="PD0001"/>
    <n v="29"/>
    <n v="0.22"/>
    <n v="5632380"/>
    <s v="SO0906-PD0001"/>
    <s v="1 Set Fishing Equipment"/>
    <s v="Fishing Equipment"/>
    <s v="1 Set Fishing Equipment"/>
    <n v="29"/>
    <s v="Sales Java Region Team"/>
    <m/>
    <x v="1"/>
  </r>
  <r>
    <s v="SO0906"/>
    <d v="2022-08-28T00:00:00"/>
    <s v="PD0012"/>
    <n v="95"/>
    <n v="0.2"/>
    <n v="428564000"/>
    <s v="SO0906-PD0012"/>
    <s v="Road Bike"/>
    <s v="Bicycle"/>
    <s v="Road Bike"/>
    <n v="95"/>
    <s v="Sales Java Region Team"/>
    <m/>
    <x v="1"/>
  </r>
  <r>
    <s v="SO0907"/>
    <d v="2022-08-29T00:00:00"/>
    <s v="PD0009"/>
    <n v="91"/>
    <n v="0.08"/>
    <n v="10799880"/>
    <s v="SO0907-PD0009"/>
    <s v="Tracking Pole"/>
    <s v="Hiking &amp; Camping"/>
    <s v="Tracking Pole"/>
    <n v="91"/>
    <s v="Sales Sumatera -Kalimantan Region Team"/>
    <m/>
    <x v="0"/>
  </r>
  <r>
    <s v="SO0907"/>
    <d v="2022-08-29T00:00:00"/>
    <s v="PD0001"/>
    <n v="144"/>
    <n v="0.16"/>
    <n v="30119040"/>
    <s v="SO0907-PD0001"/>
    <s v="1 Set Fishing Equipment"/>
    <s v="Fishing Equipment"/>
    <s v="1 Set Fishing Equipment"/>
    <n v="144"/>
    <s v="Sales Sumatera -Kalimantan Region Team"/>
    <m/>
    <x v="0"/>
  </r>
  <r>
    <s v="SO0907"/>
    <d v="2022-08-29T00:00:00"/>
    <s v="PD0007"/>
    <n v="36"/>
    <n v="0.2"/>
    <n v="92160000"/>
    <s v="SO0907-PD0007"/>
    <s v="Stick Golf Bag"/>
    <s v="Golf"/>
    <s v="Stick Golf Bag"/>
    <n v="36"/>
    <s v="Sales Sumatera -Kalimantan Region Team"/>
    <m/>
    <x v="0"/>
  </r>
  <r>
    <s v="SO0908"/>
    <d v="2022-08-30T00:00:00"/>
    <s v="PD0012"/>
    <n v="69"/>
    <n v="0.24"/>
    <n v="295709160"/>
    <s v="SO0908-PD0012"/>
    <s v="Road Bike"/>
    <s v="Bicycle"/>
    <s v="Road Bike"/>
    <n v="69"/>
    <s v="Sales Region Sulawesi - Maluku Team"/>
    <m/>
    <x v="0"/>
  </r>
  <r>
    <s v="SO0908"/>
    <d v="2022-08-30T00:00:00"/>
    <s v="PD0017"/>
    <n v="44"/>
    <n v="0.19"/>
    <n v="94446000"/>
    <s v="SO0908-PD0017"/>
    <s v="Bench Press"/>
    <s v="Gym &amp; Fitness"/>
    <s v="Bench Press"/>
    <n v="44"/>
    <s v="Sales Region Sulawesi - Maluku Team"/>
    <m/>
    <x v="0"/>
  </r>
  <r>
    <s v="SO0908"/>
    <d v="2022-08-30T00:00:00"/>
    <s v="PD0002"/>
    <n v="133"/>
    <n v="0.05"/>
    <n v="2527000"/>
    <s v="SO0908-PD0002"/>
    <s v="Fishing soft lure"/>
    <s v="Fishing Equipment"/>
    <s v="Fishing soft lure"/>
    <n v="133"/>
    <s v="Sales Region Sulawesi - Maluku Team"/>
    <m/>
    <x v="0"/>
  </r>
  <r>
    <s v="SO0909"/>
    <d v="2022-09-01T00:00:00"/>
    <s v="PD0002"/>
    <n v="68"/>
    <n v="7.0000000000000007E-2"/>
    <n v="1264800"/>
    <s v="SO0909-PD0002"/>
    <s v="Fishing soft lure"/>
    <s v="Fishing Equipment"/>
    <s v="Fishing soft lure"/>
    <n v="68"/>
    <s v="Sales Region Sulawesi - Maluku Team"/>
    <m/>
    <x v="0"/>
  </r>
  <r>
    <s v="SO0909"/>
    <d v="2022-09-01T00:00:00"/>
    <s v="PD0011"/>
    <n v="137"/>
    <n v="0.23"/>
    <n v="248850910"/>
    <s v="SO0909-PD0011"/>
    <s v="Mountain Bike"/>
    <s v="Bicycle"/>
    <s v="Mountain Bike"/>
    <n v="137"/>
    <s v="Sales Region Sulawesi - Maluku Team"/>
    <m/>
    <x v="0"/>
  </r>
  <r>
    <s v="SO0909"/>
    <d v="2022-09-01T00:00:00"/>
    <s v="PD0012"/>
    <n v="104"/>
    <n v="0.17"/>
    <n v="486758480"/>
    <s v="SO0909-PD0012"/>
    <s v="Road Bike"/>
    <s v="Bicycle"/>
    <s v="Road Bike"/>
    <n v="104"/>
    <s v="Sales Region Sulawesi - Maluku Team"/>
    <m/>
    <x v="0"/>
  </r>
  <r>
    <s v="SO0910"/>
    <d v="2022-09-01T00:00:00"/>
    <s v="PD0015"/>
    <n v="44"/>
    <n v="0.05"/>
    <n v="5680620"/>
    <s v="SO0910-PD0015"/>
    <s v="Abs Roller"/>
    <s v="Gym &amp; Fitness"/>
    <s v="Abs Roller"/>
    <n v="44"/>
    <s v="Sales Sumatera -Kalimantan Region Team"/>
    <m/>
    <x v="0"/>
  </r>
  <r>
    <s v="SO0911"/>
    <d v="2022-09-02T00:00:00"/>
    <s v="PD0014"/>
    <n v="137"/>
    <n v="0.23"/>
    <n v="28165830"/>
    <s v="SO0911-PD0014"/>
    <s v="1 Set Futsalball"/>
    <s v="Futsal"/>
    <s v="1 Set Futsalball"/>
    <n v="137"/>
    <s v="Sales Region Sulawesi - Maluku Team"/>
    <m/>
    <x v="0"/>
  </r>
  <r>
    <s v="SO0911"/>
    <d v="2022-09-02T00:00:00"/>
    <s v="PD0015"/>
    <n v="75"/>
    <n v="0.16"/>
    <n v="8561700"/>
    <s v="SO0911-PD0015"/>
    <s v="Abs Roller"/>
    <s v="Gym &amp; Fitness"/>
    <s v="Abs Roller"/>
    <n v="75"/>
    <s v="Sales Region Sulawesi - Maluku Team"/>
    <m/>
    <x v="0"/>
  </r>
  <r>
    <s v="SO0911"/>
    <d v="2022-09-02T00:00:00"/>
    <s v="PD0012"/>
    <n v="150"/>
    <n v="0.11"/>
    <n v="752806500"/>
    <s v="SO0911-PD0012"/>
    <s v="Road Bike"/>
    <s v="Bicycle"/>
    <s v="Road Bike"/>
    <n v="150"/>
    <s v="Sales Region Sulawesi - Maluku Team"/>
    <m/>
    <x v="0"/>
  </r>
  <r>
    <s v="SO0911"/>
    <d v="2022-09-02T00:00:00"/>
    <s v="PD0018"/>
    <n v="141"/>
    <n v="0.06"/>
    <n v="70511280"/>
    <s v="SO0911-PD0018"/>
    <s v="Dumbell Set"/>
    <s v="Gym &amp; Fitness"/>
    <s v="Dumbell Set"/>
    <n v="141"/>
    <s v="Sales Region Sulawesi - Maluku Team"/>
    <m/>
    <x v="0"/>
  </r>
  <r>
    <s v="SO0912"/>
    <d v="2022-09-04T00:00:00"/>
    <s v="PD0008"/>
    <n v="118"/>
    <n v="0.15"/>
    <n v="14944700"/>
    <s v="SO0912-PD0008"/>
    <s v="Sunglasses"/>
    <s v="Outdoors Sport"/>
    <s v="Sunglasses"/>
    <n v="118"/>
    <s v="Sales Region Sulawesi - Maluku Team"/>
    <m/>
    <x v="1"/>
  </r>
  <r>
    <s v="SO0912"/>
    <d v="2022-09-04T00:00:00"/>
    <s v="PD0010"/>
    <n v="62"/>
    <n v="0.12"/>
    <n v="17732000"/>
    <s v="SO0912-PD0010"/>
    <s v="Hiking Shoes"/>
    <s v="Hiking &amp; Camping"/>
    <s v="Hiking Shoes"/>
    <n v="62"/>
    <s v="Sales Region Sulawesi - Maluku Team"/>
    <m/>
    <x v="1"/>
  </r>
  <r>
    <s v="SO0913"/>
    <d v="2022-09-06T00:00:00"/>
    <s v="PD0016"/>
    <n v="130"/>
    <n v="0.25"/>
    <n v="26032500"/>
    <s v="SO0913-PD0016"/>
    <s v="Pull Up Bar"/>
    <s v="Gym &amp; Fitness"/>
    <s v="Pull Up Bar"/>
    <n v="130"/>
    <s v="Online Sales Team"/>
    <m/>
    <x v="0"/>
  </r>
  <r>
    <s v="SO0913"/>
    <d v="2022-09-06T00:00:00"/>
    <s v="PD0019"/>
    <n v="143"/>
    <n v="0.11"/>
    <n v="324411230"/>
    <s v="SO0913-PD0019"/>
    <s v="Treadmill"/>
    <s v="Gym &amp; Fitness"/>
    <s v="Treadmill"/>
    <n v="143"/>
    <s v="Online Sales Team"/>
    <m/>
    <x v="0"/>
  </r>
  <r>
    <s v="SO0914"/>
    <d v="2022-09-07T00:00:00"/>
    <s v="PD0006"/>
    <n v="100"/>
    <n v="0.15"/>
    <n v="17765000"/>
    <s v="SO0914-PD0006"/>
    <s v="1 set Golf Ball"/>
    <s v="Golf"/>
    <s v="1 set Golf Ball"/>
    <n v="100"/>
    <s v="Sales Sumatera -Kalimantan Region Team"/>
    <m/>
    <x v="0"/>
  </r>
  <r>
    <s v="SO0914"/>
    <d v="2022-09-07T00:00:00"/>
    <s v="PD0018"/>
    <n v="98"/>
    <n v="0.05"/>
    <n v="49529200"/>
    <s v="SO0914-PD0018"/>
    <s v="Dumbell Set"/>
    <s v="Gym &amp; Fitness"/>
    <s v="Dumbell Set"/>
    <n v="98"/>
    <s v="Sales Sumatera -Kalimantan Region Team"/>
    <m/>
    <x v="0"/>
  </r>
  <r>
    <s v="SO0914"/>
    <d v="2022-09-07T00:00:00"/>
    <s v="PD0007"/>
    <n v="80"/>
    <n v="0.11"/>
    <n v="227840000"/>
    <s v="SO0914-PD0007"/>
    <s v="Stick Golf Bag"/>
    <s v="Golf"/>
    <s v="Stick Golf Bag"/>
    <n v="80"/>
    <s v="Sales Sumatera -Kalimantan Region Team"/>
    <m/>
    <x v="0"/>
  </r>
  <r>
    <s v="SO0915"/>
    <d v="2022-09-09T00:00:00"/>
    <s v="PD0018"/>
    <n v="28"/>
    <n v="0.11"/>
    <n v="13257440"/>
    <s v="SO0915-PD0018"/>
    <s v="Dumbell Set"/>
    <s v="Gym &amp; Fitness"/>
    <s v="Dumbell Set"/>
    <n v="28"/>
    <s v="Sales Sumatera -Kalimantan Region Team"/>
    <m/>
    <x v="1"/>
  </r>
  <r>
    <s v="SO0916"/>
    <d v="2022-09-09T00:00:00"/>
    <s v="PD0019"/>
    <n v="107"/>
    <n v="0.1"/>
    <n v="245468700"/>
    <s v="SO0916-PD0019"/>
    <s v="Treadmill"/>
    <s v="Gym &amp; Fitness"/>
    <s v="Treadmill"/>
    <n v="107"/>
    <s v="Sales Java Region Team"/>
    <m/>
    <x v="0"/>
  </r>
  <r>
    <s v="SO0916"/>
    <d v="2022-09-09T00:00:00"/>
    <s v="PD0009"/>
    <n v="90"/>
    <n v="0.23"/>
    <n v="8939700"/>
    <s v="SO0916-PD0009"/>
    <s v="Tracking Pole"/>
    <s v="Hiking &amp; Camping"/>
    <s v="Tracking Pole"/>
    <n v="90"/>
    <s v="Sales Java Region Team"/>
    <m/>
    <x v="0"/>
  </r>
  <r>
    <s v="SO0917"/>
    <d v="2022-09-11T00:00:00"/>
    <s v="PD0012"/>
    <n v="85"/>
    <n v="0.2"/>
    <n v="383452000"/>
    <s v="SO0917-PD0012"/>
    <s v="Road Bike"/>
    <s v="Bicycle"/>
    <s v="Road Bike"/>
    <n v="85"/>
    <s v="Sales Java Region Team"/>
    <m/>
    <x v="0"/>
  </r>
  <r>
    <s v="SO0917"/>
    <d v="2022-09-11T00:00:00"/>
    <s v="PD0015"/>
    <n v="100"/>
    <n v="0.13"/>
    <n v="11823300"/>
    <s v="SO0917-PD0015"/>
    <s v="Abs Roller"/>
    <s v="Gym &amp; Fitness"/>
    <s v="Abs Roller"/>
    <n v="100"/>
    <s v="Sales Java Region Team"/>
    <m/>
    <x v="0"/>
  </r>
  <r>
    <s v="SO0917"/>
    <d v="2022-09-11T00:00:00"/>
    <s v="PD0009"/>
    <n v="120"/>
    <n v="0.12"/>
    <n v="13622400"/>
    <s v="SO0917-PD0009"/>
    <s v="Tracking Pole"/>
    <s v="Hiking &amp; Camping"/>
    <s v="Tracking Pole"/>
    <n v="120"/>
    <s v="Sales Java Region Team"/>
    <m/>
    <x v="0"/>
  </r>
  <r>
    <s v="SO0918"/>
    <d v="2022-09-11T00:00:00"/>
    <s v="PD0009"/>
    <n v="89"/>
    <n v="0.17"/>
    <n v="9529230"/>
    <s v="SO0918-PD0009"/>
    <s v="Tracking Pole"/>
    <s v="Hiking &amp; Camping"/>
    <s v="Tracking Pole"/>
    <n v="89"/>
    <s v="Sales Sumatera -Kalimantan Region Team"/>
    <m/>
    <x v="0"/>
  </r>
  <r>
    <s v="SO0918"/>
    <d v="2022-09-11T00:00:00"/>
    <s v="PD0014"/>
    <n v="30"/>
    <n v="0.05"/>
    <n v="7609500"/>
    <s v="SO0918-PD0014"/>
    <s v="1 Set Futsalball"/>
    <s v="Futsal"/>
    <s v="1 Set Futsalball"/>
    <n v="30"/>
    <s v="Sales Sumatera -Kalimantan Region Team"/>
    <m/>
    <x v="0"/>
  </r>
  <r>
    <s v="SO0919"/>
    <d v="2022-09-13T00:00:00"/>
    <s v="PD0007"/>
    <n v="126"/>
    <n v="0.12"/>
    <n v="354816000"/>
    <s v="SO0919-PD0007"/>
    <s v="Stick Golf Bag"/>
    <s v="Golf"/>
    <s v="Stick Golf Bag"/>
    <n v="126"/>
    <s v="Sales Region Sulawesi - Maluku Team"/>
    <m/>
    <x v="0"/>
  </r>
  <r>
    <s v="SO0919"/>
    <d v="2022-09-13T00:00:00"/>
    <s v="PD0001"/>
    <n v="29"/>
    <n v="0.1"/>
    <n v="6498900"/>
    <s v="SO0919-PD0001"/>
    <s v="1 Set Fishing Equipment"/>
    <s v="Fishing Equipment"/>
    <s v="1 Set Fishing Equipment"/>
    <n v="29"/>
    <s v="Sales Region Sulawesi - Maluku Team"/>
    <m/>
    <x v="0"/>
  </r>
  <r>
    <s v="SO0919"/>
    <d v="2022-09-13T00:00:00"/>
    <s v="PD0006"/>
    <n v="67"/>
    <n v="0.17"/>
    <n v="11622490"/>
    <s v="SO0919-PD0006"/>
    <s v="1 set Golf Ball"/>
    <s v="Golf"/>
    <s v="1 set Golf Ball"/>
    <n v="67"/>
    <s v="Sales Region Sulawesi - Maluku Team"/>
    <m/>
    <x v="0"/>
  </r>
  <r>
    <s v="SO0919"/>
    <d v="2022-09-13T00:00:00"/>
    <s v="PD0011"/>
    <n v="35"/>
    <n v="0.1"/>
    <n v="74308500"/>
    <s v="SO0919-PD0011"/>
    <s v="Mountain Bike"/>
    <s v="Bicycle"/>
    <s v="Mountain Bike"/>
    <n v="35"/>
    <s v="Sales Region Sulawesi - Maluku Team"/>
    <m/>
    <x v="0"/>
  </r>
  <r>
    <s v="SO0920"/>
    <d v="2022-09-13T00:00:00"/>
    <s v="PD0017"/>
    <n v="61"/>
    <n v="0.19"/>
    <n v="130936500.00000001"/>
    <s v="SO0920-PD0017"/>
    <s v="Bench Press"/>
    <s v="Gym &amp; Fitness"/>
    <s v="Bench Press"/>
    <n v="61"/>
    <s v="Sales Region Sulawesi - Maluku Team"/>
    <m/>
    <x v="0"/>
  </r>
  <r>
    <s v="SO0920"/>
    <d v="2022-09-13T00:00:00"/>
    <s v="PD0003"/>
    <n v="111"/>
    <n v="0.15"/>
    <n v="87839850"/>
    <s v="SO0920-PD0003"/>
    <s v="Stick Billiard"/>
    <s v="Billiard"/>
    <s v="Stick Billiard"/>
    <n v="111"/>
    <s v="Sales Region Sulawesi - Maluku Team"/>
    <m/>
    <x v="0"/>
  </r>
  <r>
    <s v="SO0920"/>
    <d v="2022-09-13T00:00:00"/>
    <s v="PD0012"/>
    <n v="126"/>
    <n v="0.17"/>
    <n v="589726620"/>
    <s v="SO0920-PD0012"/>
    <s v="Road Bike"/>
    <s v="Bicycle"/>
    <s v="Road Bike"/>
    <n v="126"/>
    <s v="Sales Region Sulawesi - Maluku Team"/>
    <m/>
    <x v="0"/>
  </r>
  <r>
    <s v="SO0921"/>
    <d v="2022-09-14T00:00:00"/>
    <s v="PD0002"/>
    <n v="116"/>
    <n v="0.18"/>
    <n v="1902400.0000000002"/>
    <s v="SO0921-PD0002"/>
    <s v="Fishing soft lure"/>
    <s v="Fishing Equipment"/>
    <s v="Fishing soft lure"/>
    <n v="116"/>
    <s v="Sales Region Sulawesi - Maluku Team"/>
    <m/>
    <x v="0"/>
  </r>
  <r>
    <s v="SO0921"/>
    <d v="2022-09-14T00:00:00"/>
    <s v="PD0005"/>
    <n v="104"/>
    <n v="0.23"/>
    <n v="175775600"/>
    <s v="SO0921-PD0005"/>
    <s v="Stick Golf Wedge"/>
    <s v="Golf"/>
    <s v="Stick Golf Wedge"/>
    <n v="104"/>
    <s v="Sales Region Sulawesi - Maluku Team"/>
    <m/>
    <x v="0"/>
  </r>
  <r>
    <s v="SO0922"/>
    <d v="2022-09-14T00:00:00"/>
    <s v="PD0010"/>
    <n v="34"/>
    <n v="0.17"/>
    <n v="9171500"/>
    <s v="SO0922-PD0010"/>
    <s v="Hiking Shoes"/>
    <s v="Hiking &amp; Camping"/>
    <s v="Hiking Shoes"/>
    <n v="34"/>
    <s v="Sales Sumatera -Kalimantan Region Team"/>
    <m/>
    <x v="0"/>
  </r>
  <r>
    <s v="SO0922"/>
    <d v="2022-09-14T00:00:00"/>
    <s v="PD0001"/>
    <n v="123"/>
    <n v="7.0000000000000007E-2"/>
    <n v="28483109.999999996"/>
    <s v="SO0922-PD0001"/>
    <s v="1 Set Fishing Equipment"/>
    <s v="Fishing Equipment"/>
    <s v="1 Set Fishing Equipment"/>
    <n v="123"/>
    <s v="Sales Sumatera -Kalimantan Region Team"/>
    <m/>
    <x v="0"/>
  </r>
  <r>
    <s v="SO0922"/>
    <d v="2022-09-14T00:00:00"/>
    <s v="PD0011"/>
    <n v="94"/>
    <n v="0.22"/>
    <n v="172961880"/>
    <s v="SO0922-PD0011"/>
    <s v="Mountain Bike"/>
    <s v="Bicycle"/>
    <s v="Mountain Bike"/>
    <n v="94"/>
    <s v="Sales Sumatera -Kalimantan Region Team"/>
    <m/>
    <x v="0"/>
  </r>
  <r>
    <s v="SO0922"/>
    <d v="2022-09-14T00:00:00"/>
    <s v="PD0004"/>
    <n v="105"/>
    <n v="0.24"/>
    <n v="17556000"/>
    <s v="SO0922-PD0004"/>
    <s v="Stick Billiard Bag"/>
    <s v="Billiard"/>
    <s v="Stick Billiard Bag"/>
    <n v="105"/>
    <s v="Sales Sumatera -Kalimantan Region Team"/>
    <m/>
    <x v="0"/>
  </r>
  <r>
    <s v="SO0923"/>
    <d v="2022-09-15T00:00:00"/>
    <s v="PD0002"/>
    <n v="149"/>
    <n v="0.19"/>
    <n v="2413800"/>
    <s v="SO0923-PD0002"/>
    <s v="Fishing soft lure"/>
    <s v="Fishing Equipment"/>
    <s v="Fishing soft lure"/>
    <n v="149"/>
    <s v="Sales Region Sulawesi - Maluku Team"/>
    <m/>
    <x v="0"/>
  </r>
  <r>
    <s v="SO0923"/>
    <d v="2022-09-15T00:00:00"/>
    <s v="PD0003"/>
    <n v="71"/>
    <n v="0.18"/>
    <n v="54202820.000000007"/>
    <s v="SO0923-PD0003"/>
    <s v="Stick Billiard"/>
    <s v="Billiard"/>
    <s v="Stick Billiard"/>
    <n v="71"/>
    <s v="Sales Region Sulawesi - Maluku Team"/>
    <m/>
    <x v="0"/>
  </r>
  <r>
    <s v="SO0924"/>
    <d v="2022-09-17T00:00:00"/>
    <s v="PD0009"/>
    <n v="88"/>
    <n v="0.11"/>
    <n v="10103280"/>
    <s v="SO0924-PD0009"/>
    <s v="Tracking Pole"/>
    <s v="Hiking &amp; Camping"/>
    <s v="Tracking Pole"/>
    <n v="88"/>
    <s v="Sales Region Sulawesi - Maluku Team"/>
    <m/>
    <x v="0"/>
  </r>
  <r>
    <s v="SO0924"/>
    <d v="2022-09-17T00:00:00"/>
    <s v="PD0004"/>
    <n v="95"/>
    <n v="0.23"/>
    <n v="16093000"/>
    <s v="SO0924-PD0004"/>
    <s v="Stick Billiard Bag"/>
    <s v="Billiard"/>
    <s v="Stick Billiard Bag"/>
    <n v="95"/>
    <s v="Sales Region Sulawesi - Maluku Team"/>
    <m/>
    <x v="0"/>
  </r>
  <r>
    <s v="SO0925"/>
    <d v="2022-09-18T00:00:00"/>
    <s v="PD0020"/>
    <n v="122"/>
    <n v="0.12"/>
    <n v="34462560"/>
    <s v="SO0925-PD0020"/>
    <s v="Heavy bag"/>
    <s v="Gym &amp; Fitness"/>
    <s v="Heavy bag"/>
    <n v="122"/>
    <s v="Sales Sumatera -Kalimantan Region Team"/>
    <m/>
    <x v="0"/>
  </r>
  <r>
    <s v="SO0925"/>
    <d v="2022-09-18T00:00:00"/>
    <s v="PD0017"/>
    <n v="102"/>
    <n v="0.24"/>
    <n v="205428000"/>
    <s v="SO0925-PD0017"/>
    <s v="Bench Press"/>
    <s v="Gym &amp; Fitness"/>
    <s v="Bench Press"/>
    <n v="102"/>
    <s v="Sales Sumatera -Kalimantan Region Team"/>
    <m/>
    <x v="0"/>
  </r>
  <r>
    <s v="SO0925"/>
    <d v="2022-09-18T00:00:00"/>
    <s v="PD0010"/>
    <n v="37"/>
    <n v="0.13"/>
    <n v="10461750"/>
    <s v="SO0925-PD0010"/>
    <s v="Hiking Shoes"/>
    <s v="Hiking &amp; Camping"/>
    <s v="Hiking Shoes"/>
    <n v="37"/>
    <s v="Sales Sumatera -Kalimantan Region Team"/>
    <m/>
    <x v="0"/>
  </r>
  <r>
    <s v="SO0925"/>
    <d v="2022-09-18T00:00:00"/>
    <s v="PD0018"/>
    <n v="46"/>
    <n v="0.08"/>
    <n v="22514240"/>
    <s v="SO0925-PD0018"/>
    <s v="Dumbell Set"/>
    <s v="Gym &amp; Fitness"/>
    <s v="Dumbell Set"/>
    <n v="46"/>
    <s v="Sales Sumatera -Kalimantan Region Team"/>
    <m/>
    <x v="0"/>
  </r>
  <r>
    <s v="SO0926"/>
    <d v="2022-09-18T00:00:00"/>
    <s v="PD0002"/>
    <n v="32"/>
    <n v="0.09"/>
    <n v="582400"/>
    <s v="SO0926-PD0002"/>
    <s v="Fishing soft lure"/>
    <s v="Fishing Equipment"/>
    <s v="Fishing soft lure"/>
    <n v="32"/>
    <s v="Sales Java Region Team"/>
    <m/>
    <x v="1"/>
  </r>
  <r>
    <s v="SO0926"/>
    <d v="2022-09-18T00:00:00"/>
    <s v="PD0006"/>
    <n v="100"/>
    <n v="0.12"/>
    <n v="18392000"/>
    <s v="SO0926-PD0006"/>
    <s v="1 set Golf Ball"/>
    <s v="Golf"/>
    <s v="1 set Golf Ball"/>
    <n v="100"/>
    <s v="Sales Java Region Team"/>
    <m/>
    <x v="1"/>
  </r>
  <r>
    <s v="SO0927"/>
    <d v="2022-09-20T00:00:00"/>
    <s v="PD0014"/>
    <n v="116"/>
    <n v="0.14000000000000001"/>
    <n v="26635920"/>
    <s v="SO0927-PD0014"/>
    <s v="1 Set Futsalball"/>
    <s v="Futsal"/>
    <s v="1 Set Futsalball"/>
    <n v="116"/>
    <s v="Sales Region Sulawesi - Maluku Team"/>
    <m/>
    <x v="0"/>
  </r>
  <r>
    <s v="SO0927"/>
    <d v="2022-09-20T00:00:00"/>
    <s v="PD0009"/>
    <n v="148"/>
    <n v="0.05"/>
    <n v="18137400"/>
    <s v="SO0927-PD0009"/>
    <s v="Tracking Pole"/>
    <s v="Hiking &amp; Camping"/>
    <s v="Tracking Pole"/>
    <n v="148"/>
    <s v="Sales Region Sulawesi - Maluku Team"/>
    <m/>
    <x v="0"/>
  </r>
  <r>
    <s v="SO0927"/>
    <d v="2022-09-20T00:00:00"/>
    <s v="PD0019"/>
    <n v="31"/>
    <n v="0.06"/>
    <n v="74277860"/>
    <s v="SO0927-PD0019"/>
    <s v="Treadmill"/>
    <s v="Gym &amp; Fitness"/>
    <s v="Treadmill"/>
    <n v="31"/>
    <s v="Sales Region Sulawesi - Maluku Team"/>
    <m/>
    <x v="0"/>
  </r>
  <r>
    <s v="SO0928"/>
    <d v="2022-09-21T00:00:00"/>
    <s v="PD0003"/>
    <n v="53"/>
    <n v="0.24"/>
    <n v="37500680"/>
    <s v="SO0928-PD0003"/>
    <s v="Stick Billiard"/>
    <s v="Billiard"/>
    <s v="Stick Billiard"/>
    <n v="53"/>
    <s v="Sales Region Sulawesi - Maluku Team"/>
    <m/>
    <x v="0"/>
  </r>
  <r>
    <s v="SO0928"/>
    <d v="2022-09-21T00:00:00"/>
    <s v="PD0004"/>
    <n v="118"/>
    <n v="0.2"/>
    <n v="20768000"/>
    <s v="SO0928-PD0004"/>
    <s v="Stick Billiard Bag"/>
    <s v="Billiard"/>
    <s v="Stick Billiard Bag"/>
    <n v="118"/>
    <s v="Sales Region Sulawesi - Maluku Team"/>
    <m/>
    <x v="0"/>
  </r>
  <r>
    <s v="SO0928"/>
    <d v="2022-09-21T00:00:00"/>
    <s v="PD0006"/>
    <n v="130"/>
    <n v="0.23"/>
    <n v="20920900"/>
    <s v="SO0928-PD0006"/>
    <s v="1 set Golf Ball"/>
    <s v="Golf"/>
    <s v="1 set Golf Ball"/>
    <n v="130"/>
    <s v="Sales Region Sulawesi - Maluku Team"/>
    <m/>
    <x v="0"/>
  </r>
  <r>
    <s v="SO0929"/>
    <d v="2022-09-22T00:00:00"/>
    <s v="PD0012"/>
    <n v="134"/>
    <n v="0.22"/>
    <n v="589388280"/>
    <s v="SO0929-PD0012"/>
    <s v="Road Bike"/>
    <s v="Bicycle"/>
    <s v="Road Bike"/>
    <n v="134"/>
    <s v="Sales Sumatera -Kalimantan Region Team"/>
    <m/>
    <x v="0"/>
  </r>
  <r>
    <s v="SO0929"/>
    <d v="2022-09-22T00:00:00"/>
    <s v="PD0016"/>
    <n v="105"/>
    <n v="0.12"/>
    <n v="24670800"/>
    <s v="SO0929-PD0016"/>
    <s v="Pull Up Bar"/>
    <s v="Gym &amp; Fitness"/>
    <s v="Pull Up Bar"/>
    <n v="105"/>
    <s v="Sales Sumatera -Kalimantan Region Team"/>
    <m/>
    <x v="0"/>
  </r>
  <r>
    <s v="SO0929"/>
    <d v="2022-09-22T00:00:00"/>
    <s v="PD0020"/>
    <n v="55"/>
    <n v="0.22"/>
    <n v="13770900"/>
    <s v="SO0929-PD0020"/>
    <s v="Heavy bag"/>
    <s v="Gym &amp; Fitness"/>
    <s v="Heavy bag"/>
    <n v="55"/>
    <s v="Sales Sumatera -Kalimantan Region Team"/>
    <m/>
    <x v="0"/>
  </r>
  <r>
    <s v="SO0929"/>
    <d v="2022-09-22T00:00:00"/>
    <s v="PD0008"/>
    <n v="48"/>
    <n v="0.21"/>
    <n v="5650080"/>
    <s v="SO0929-PD0008"/>
    <s v="Sunglasses"/>
    <s v="Outdoors Sport"/>
    <s v="Sunglasses"/>
    <n v="48"/>
    <s v="Sales Sumatera -Kalimantan Region Team"/>
    <m/>
    <x v="0"/>
  </r>
  <r>
    <s v="SO0930"/>
    <d v="2022-09-24T00:00:00"/>
    <s v="PD0012"/>
    <n v="60"/>
    <n v="0.06"/>
    <n v="318039600"/>
    <s v="SO0930-PD0012"/>
    <s v="Road Bike"/>
    <s v="Bicycle"/>
    <s v="Road Bike"/>
    <n v="60"/>
    <s v="Sales Region Sulawesi - Maluku Team"/>
    <m/>
    <x v="0"/>
  </r>
  <r>
    <s v="SO0930"/>
    <d v="2022-09-24T00:00:00"/>
    <s v="PD0013"/>
    <n v="142"/>
    <n v="7.0000000000000007E-2"/>
    <n v="63256739.999999993"/>
    <s v="SO0930-PD0013"/>
    <s v="1 Set Basketball"/>
    <s v="Basketball"/>
    <s v="1 Set Basketball"/>
    <n v="142"/>
    <s v="Sales Region Sulawesi - Maluku Team"/>
    <m/>
    <x v="0"/>
  </r>
  <r>
    <s v="SO0931"/>
    <d v="2022-09-24T00:00:00"/>
    <s v="PD0002"/>
    <n v="29"/>
    <n v="0.13"/>
    <n v="504600"/>
    <s v="SO0931-PD0002"/>
    <s v="Fishing soft lure"/>
    <s v="Fishing Equipment"/>
    <s v="Fishing soft lure"/>
    <n v="29"/>
    <s v="Sales Region Sulawesi - Maluku Team"/>
    <m/>
    <x v="0"/>
  </r>
  <r>
    <s v="SO0931"/>
    <d v="2022-09-24T00:00:00"/>
    <s v="PD0011"/>
    <n v="83"/>
    <n v="0.25"/>
    <n v="146847750"/>
    <s v="SO0931-PD0011"/>
    <s v="Mountain Bike"/>
    <s v="Bicycle"/>
    <s v="Mountain Bike"/>
    <n v="83"/>
    <s v="Sales Region Sulawesi - Maluku Team"/>
    <m/>
    <x v="0"/>
  </r>
  <r>
    <s v="SO0932"/>
    <d v="2022-09-25T00:00:00"/>
    <s v="PD0003"/>
    <n v="103"/>
    <n v="0.11"/>
    <n v="85344770"/>
    <s v="SO0932-PD0003"/>
    <s v="Stick Billiard"/>
    <s v="Billiard"/>
    <s v="Stick Billiard"/>
    <n v="103"/>
    <s v="Sales Java Region Team"/>
    <m/>
    <x v="0"/>
  </r>
  <r>
    <s v="SO0932"/>
    <d v="2022-09-25T00:00:00"/>
    <s v="PD0020"/>
    <n v="91"/>
    <n v="0.21"/>
    <n v="23076690"/>
    <s v="SO0932-PD0020"/>
    <s v="Heavy bag"/>
    <s v="Gym &amp; Fitness"/>
    <s v="Heavy bag"/>
    <n v="91"/>
    <s v="Sales Java Region Team"/>
    <m/>
    <x v="0"/>
  </r>
  <r>
    <s v="SO0933"/>
    <d v="2022-09-25T00:00:00"/>
    <s v="PD0014"/>
    <n v="84"/>
    <n v="0.15"/>
    <n v="19063800"/>
    <s v="SO0933-PD0014"/>
    <s v="1 Set Futsalball"/>
    <s v="Futsal"/>
    <s v="1 Set Futsalball"/>
    <n v="84"/>
    <s v="Sales Java Region Team"/>
    <m/>
    <x v="1"/>
  </r>
  <r>
    <s v="SO0933"/>
    <d v="2022-09-25T00:00:00"/>
    <s v="PD0013"/>
    <n v="89"/>
    <n v="0.16"/>
    <n v="35810040"/>
    <s v="SO0933-PD0013"/>
    <s v="1 Set Basketball"/>
    <s v="Basketball"/>
    <s v="1 Set Basketball"/>
    <n v="89"/>
    <s v="Sales Java Region Team"/>
    <m/>
    <x v="1"/>
  </r>
  <r>
    <s v="SO0933"/>
    <d v="2022-09-25T00:00:00"/>
    <s v="PD0011"/>
    <n v="145"/>
    <n v="0.19"/>
    <n v="277064550"/>
    <s v="SO0933-PD0011"/>
    <s v="Mountain Bike"/>
    <s v="Bicycle"/>
    <s v="Mountain Bike"/>
    <n v="145"/>
    <s v="Sales Java Region Team"/>
    <m/>
    <x v="1"/>
  </r>
  <r>
    <s v="SO0933"/>
    <d v="2022-09-25T00:00:00"/>
    <s v="PD0015"/>
    <n v="66"/>
    <n v="0.24"/>
    <n v="6816744"/>
    <s v="SO0933-PD0015"/>
    <s v="Abs Roller"/>
    <s v="Gym &amp; Fitness"/>
    <s v="Abs Roller"/>
    <n v="66"/>
    <s v="Sales Java Region Team"/>
    <m/>
    <x v="1"/>
  </r>
  <r>
    <s v="SO0933"/>
    <d v="2022-09-25T00:00:00"/>
    <s v="PD0005"/>
    <n v="62"/>
    <n v="0.08"/>
    <n v="125202800"/>
    <s v="SO0933-PD0005"/>
    <s v="Stick Golf Wedge"/>
    <s v="Golf"/>
    <s v="Stick Golf Wedge"/>
    <n v="62"/>
    <s v="Sales Java Region Team"/>
    <m/>
    <x v="1"/>
  </r>
  <r>
    <s v="SO0934"/>
    <d v="2022-09-28T00:00:00"/>
    <s v="PD0020"/>
    <n v="53"/>
    <n v="0.08"/>
    <n v="15651960"/>
    <s v="SO0934-PD0020"/>
    <s v="Heavy bag"/>
    <s v="Gym &amp; Fitness"/>
    <s v="Heavy bag"/>
    <n v="53"/>
    <s v="Online Sales Team"/>
    <m/>
    <x v="0"/>
  </r>
  <r>
    <s v="SO0934"/>
    <d v="2022-09-28T00:00:00"/>
    <s v="PD0011"/>
    <n v="33"/>
    <n v="0.14000000000000001"/>
    <n v="66948420"/>
    <s v="SO0934-PD0011"/>
    <s v="Mountain Bike"/>
    <s v="Bicycle"/>
    <s v="Mountain Bike"/>
    <n v="33"/>
    <s v="Online Sales Team"/>
    <m/>
    <x v="0"/>
  </r>
  <r>
    <s v="SO0934"/>
    <d v="2022-09-28T00:00:00"/>
    <s v="PD0013"/>
    <n v="85"/>
    <n v="7.0000000000000007E-2"/>
    <n v="37864950"/>
    <s v="SO0934-PD0013"/>
    <s v="1 Set Basketball"/>
    <s v="Basketball"/>
    <s v="1 Set Basketball"/>
    <n v="85"/>
    <s v="Online Sales Team"/>
    <m/>
    <x v="0"/>
  </r>
  <r>
    <s v="SO0935"/>
    <d v="2022-09-29T00:00:00"/>
    <s v="PD0004"/>
    <n v="32"/>
    <n v="0.23"/>
    <n v="5420800"/>
    <s v="SO0935-PD0004"/>
    <s v="Stick Billiard Bag"/>
    <s v="Billiard"/>
    <s v="Stick Billiard Bag"/>
    <n v="32"/>
    <s v="Sales Region Sulawesi - Maluku Team"/>
    <m/>
    <x v="0"/>
  </r>
  <r>
    <s v="SO0935"/>
    <d v="2022-09-29T00:00:00"/>
    <s v="PD0020"/>
    <n v="66"/>
    <n v="0.08"/>
    <n v="19491120"/>
    <s v="SO0935-PD0020"/>
    <s v="Heavy bag"/>
    <s v="Gym &amp; Fitness"/>
    <s v="Heavy bag"/>
    <n v="66"/>
    <s v="Sales Region Sulawesi - Maluku Team"/>
    <m/>
    <x v="0"/>
  </r>
  <r>
    <s v="SO0935"/>
    <d v="2022-09-29T00:00:00"/>
    <s v="PD0009"/>
    <n v="39"/>
    <n v="0.06"/>
    <n v="4729140"/>
    <s v="SO0935-PD0009"/>
    <s v="Tracking Pole"/>
    <s v="Hiking &amp; Camping"/>
    <s v="Tracking Pole"/>
    <n v="39"/>
    <s v="Sales Region Sulawesi - Maluku Team"/>
    <m/>
    <x v="0"/>
  </r>
  <r>
    <s v="SO0936"/>
    <d v="2022-09-30T00:00:00"/>
    <s v="PD0002"/>
    <n v="128"/>
    <n v="0.2"/>
    <n v="2048000"/>
    <s v="SO0936-PD0002"/>
    <s v="Fishing soft lure"/>
    <s v="Fishing Equipment"/>
    <s v="Fishing soft lure"/>
    <n v="128"/>
    <s v="Sales Region Sulawesi - Maluku Team"/>
    <m/>
    <x v="0"/>
  </r>
  <r>
    <s v="SO0936"/>
    <d v="2022-09-30T00:00:00"/>
    <s v="PD0008"/>
    <n v="59"/>
    <n v="0.12"/>
    <n v="7736080"/>
    <s v="SO0936-PD0008"/>
    <s v="Sunglasses"/>
    <s v="Outdoors Sport"/>
    <s v="Sunglasses"/>
    <n v="59"/>
    <s v="Sales Region Sulawesi - Maluku Team"/>
    <m/>
    <x v="0"/>
  </r>
  <r>
    <s v="SO0937"/>
    <d v="2022-10-01T00:00:00"/>
    <s v="PD0001"/>
    <n v="81"/>
    <n v="0.11"/>
    <n v="17950410"/>
    <s v="SO0937-PD0001"/>
    <s v="1 Set Fishing Equipment"/>
    <s v="Fishing Equipment"/>
    <s v="1 Set Fishing Equipment"/>
    <n v="81"/>
    <s v="Sales Sumatera -Kalimantan Region Team"/>
    <m/>
    <x v="0"/>
  </r>
  <r>
    <s v="SO0937"/>
    <d v="2022-10-01T00:00:00"/>
    <s v="PD0015"/>
    <n v="105"/>
    <n v="0.21"/>
    <n v="11272905"/>
    <s v="SO0937-PD0015"/>
    <s v="Abs Roller"/>
    <s v="Gym &amp; Fitness"/>
    <s v="Abs Roller"/>
    <n v="105"/>
    <s v="Sales Sumatera -Kalimantan Region Team"/>
    <m/>
    <x v="0"/>
  </r>
  <r>
    <s v="SO0938"/>
    <d v="2022-10-02T00:00:00"/>
    <s v="PD0018"/>
    <n v="120"/>
    <n v="0.13"/>
    <n v="55540800"/>
    <s v="SO0938-PD0018"/>
    <s v="Dumbell Set"/>
    <s v="Gym &amp; Fitness"/>
    <s v="Dumbell Set"/>
    <n v="120"/>
    <s v="Sales Region Sulawesi - Maluku Team"/>
    <m/>
    <x v="0"/>
  </r>
  <r>
    <s v="SO0938"/>
    <d v="2022-10-02T00:00:00"/>
    <s v="PD0004"/>
    <n v="97"/>
    <n v="0.14000000000000001"/>
    <n v="18352400"/>
    <s v="SO0938-PD0004"/>
    <s v="Stick Billiard Bag"/>
    <s v="Billiard"/>
    <s v="Stick Billiard Bag"/>
    <n v="97"/>
    <s v="Sales Region Sulawesi - Maluku Team"/>
    <m/>
    <x v="0"/>
  </r>
  <r>
    <s v="SO0939"/>
    <d v="2022-10-04T00:00:00"/>
    <s v="PD0019"/>
    <n v="87"/>
    <n v="0.18"/>
    <n v="181845660"/>
    <s v="SO0939-PD0019"/>
    <s v="Treadmill"/>
    <s v="Gym &amp; Fitness"/>
    <s v="Treadmill"/>
    <n v="87"/>
    <s v="Sales Sumatera -Kalimantan Region Team"/>
    <m/>
    <x v="0"/>
  </r>
  <r>
    <s v="SO0939"/>
    <d v="2022-10-04T00:00:00"/>
    <s v="PD0020"/>
    <n v="29"/>
    <n v="0.15"/>
    <n v="7912650"/>
    <s v="SO0939-PD0020"/>
    <s v="Heavy bag"/>
    <s v="Gym &amp; Fitness"/>
    <s v="Heavy bag"/>
    <n v="29"/>
    <s v="Sales Sumatera -Kalimantan Region Team"/>
    <m/>
    <x v="0"/>
  </r>
  <r>
    <s v="SO0939"/>
    <d v="2022-10-04T00:00:00"/>
    <s v="PD0016"/>
    <n v="91"/>
    <n v="0.23"/>
    <n v="18708690"/>
    <s v="SO0939-PD0016"/>
    <s v="Pull Up Bar"/>
    <s v="Gym &amp; Fitness"/>
    <s v="Pull Up Bar"/>
    <n v="91"/>
    <s v="Sales Sumatera -Kalimantan Region Team"/>
    <m/>
    <x v="0"/>
  </r>
  <r>
    <s v="SO0939"/>
    <d v="2022-10-04T00:00:00"/>
    <s v="PD0017"/>
    <n v="48"/>
    <n v="0.12"/>
    <n v="111936000"/>
    <s v="SO0939-PD0017"/>
    <s v="Bench Press"/>
    <s v="Gym &amp; Fitness"/>
    <s v="Bench Press"/>
    <n v="48"/>
    <s v="Sales Sumatera -Kalimantan Region Team"/>
    <m/>
    <x v="0"/>
  </r>
  <r>
    <s v="SO0940"/>
    <d v="2022-10-04T00:00:00"/>
    <s v="PD0019"/>
    <n v="40"/>
    <n v="0.09"/>
    <n v="92783600"/>
    <s v="SO0940-PD0019"/>
    <s v="Treadmill"/>
    <s v="Gym &amp; Fitness"/>
    <s v="Treadmill"/>
    <n v="40"/>
    <s v="Sales Region Bali - Nusa Tenggara Team"/>
    <m/>
    <x v="0"/>
  </r>
  <r>
    <s v="SO0940"/>
    <d v="2022-10-04T00:00:00"/>
    <s v="PD0004"/>
    <n v="54"/>
    <n v="0.23"/>
    <n v="9147600"/>
    <s v="SO0940-PD0004"/>
    <s v="Stick Billiard Bag"/>
    <s v="Billiard"/>
    <s v="Stick Billiard Bag"/>
    <n v="54"/>
    <s v="Sales Region Bali - Nusa Tenggara Team"/>
    <m/>
    <x v="0"/>
  </r>
  <r>
    <s v="SO0940"/>
    <d v="2022-10-04T00:00:00"/>
    <s v="PD0013"/>
    <n v="98"/>
    <n v="0.12"/>
    <n v="41308960"/>
    <s v="SO0940-PD0013"/>
    <s v="1 Set Basketball"/>
    <s v="Basketball"/>
    <s v="1 Set Basketball"/>
    <n v="98"/>
    <s v="Sales Region Bali - Nusa Tenggara Team"/>
    <m/>
    <x v="0"/>
  </r>
  <r>
    <s v="SO0941"/>
    <d v="2022-10-05T00:00:00"/>
    <s v="PD0019"/>
    <n v="29"/>
    <n v="0.1"/>
    <n v="66528900"/>
    <s v="SO0941-PD0019"/>
    <s v="Treadmill"/>
    <s v="Gym &amp; Fitness"/>
    <s v="Treadmill"/>
    <n v="29"/>
    <s v="Sales Region Sulawesi - Maluku Team"/>
    <m/>
    <x v="0"/>
  </r>
  <r>
    <s v="SO0941"/>
    <d v="2022-10-05T00:00:00"/>
    <s v="PD0020"/>
    <n v="94"/>
    <n v="0.09"/>
    <n v="27458340"/>
    <s v="SO0941-PD0020"/>
    <s v="Heavy bag"/>
    <s v="Gym &amp; Fitness"/>
    <s v="Heavy bag"/>
    <n v="94"/>
    <s v="Sales Region Sulawesi - Maluku Team"/>
    <m/>
    <x v="0"/>
  </r>
  <r>
    <s v="SO0942"/>
    <d v="2022-10-06T00:00:00"/>
    <s v="PD0007"/>
    <n v="128"/>
    <n v="0.11"/>
    <n v="364544000"/>
    <s v="SO0942-PD0007"/>
    <s v="Stick Golf Bag"/>
    <s v="Golf"/>
    <s v="Stick Golf Bag"/>
    <n v="128"/>
    <s v="Sales Java Region Team"/>
    <m/>
    <x v="0"/>
  </r>
  <r>
    <s v="SO0943"/>
    <d v="2022-10-07T00:00:00"/>
    <s v="PD0010"/>
    <n v="102"/>
    <n v="0.14000000000000001"/>
    <n v="28509000"/>
    <s v="SO0943-PD0010"/>
    <s v="Hiking Shoes"/>
    <s v="Hiking &amp; Camping"/>
    <s v="Hiking Shoes"/>
    <n v="102"/>
    <s v="Sales Region Sulawesi - Maluku Team"/>
    <m/>
    <x v="0"/>
  </r>
  <r>
    <s v="SO0943"/>
    <d v="2022-10-07T00:00:00"/>
    <s v="PD0001"/>
    <n v="142"/>
    <n v="0.21"/>
    <n v="27932820"/>
    <s v="SO0943-PD0001"/>
    <s v="1 Set Fishing Equipment"/>
    <s v="Fishing Equipment"/>
    <s v="1 Set Fishing Equipment"/>
    <n v="142"/>
    <s v="Sales Region Sulawesi - Maluku Team"/>
    <m/>
    <x v="0"/>
  </r>
  <r>
    <s v="SO0943"/>
    <d v="2022-10-07T00:00:00"/>
    <s v="PD0020"/>
    <n v="109"/>
    <n v="0.19"/>
    <n v="28341090.000000004"/>
    <s v="SO0943-PD0020"/>
    <s v="Heavy bag"/>
    <s v="Gym &amp; Fitness"/>
    <s v="Heavy bag"/>
    <n v="109"/>
    <s v="Sales Region Sulawesi - Maluku Team"/>
    <m/>
    <x v="0"/>
  </r>
  <r>
    <s v="SO0943"/>
    <d v="2022-10-07T00:00:00"/>
    <s v="PD0019"/>
    <n v="126"/>
    <n v="0.12"/>
    <n v="282633120"/>
    <s v="SO0943-PD0019"/>
    <s v="Treadmill"/>
    <s v="Gym &amp; Fitness"/>
    <s v="Treadmill"/>
    <n v="126"/>
    <s v="Sales Region Sulawesi - Maluku Team"/>
    <m/>
    <x v="0"/>
  </r>
  <r>
    <s v="SO0943"/>
    <d v="2022-10-07T00:00:00"/>
    <s v="PD0017"/>
    <n v="105"/>
    <n v="0.24"/>
    <n v="211470000"/>
    <s v="SO0943-PD0017"/>
    <s v="Bench Press"/>
    <s v="Gym &amp; Fitness"/>
    <s v="Bench Press"/>
    <n v="105"/>
    <s v="Sales Region Sulawesi - Maluku Team"/>
    <m/>
    <x v="0"/>
  </r>
  <r>
    <s v="SO0944"/>
    <d v="2022-10-08T00:00:00"/>
    <s v="PD0008"/>
    <n v="104"/>
    <n v="7.0000000000000007E-2"/>
    <n v="14411279.999999998"/>
    <s v="SO0944-PD0008"/>
    <s v="Sunglasses"/>
    <s v="Outdoors Sport"/>
    <s v="Sunglasses"/>
    <n v="104"/>
    <s v="Sales Sumatera -Kalimantan Region Team"/>
    <m/>
    <x v="0"/>
  </r>
  <r>
    <s v="SO0945"/>
    <d v="2022-10-08T00:00:00"/>
    <s v="PD0012"/>
    <n v="67"/>
    <n v="0.22"/>
    <n v="294694140"/>
    <s v="SO0945-PD0012"/>
    <s v="Road Bike"/>
    <s v="Bicycle"/>
    <s v="Road Bike"/>
    <n v="67"/>
    <s v="Sales Sumatera -Kalimantan Region Team"/>
    <m/>
    <x v="0"/>
  </r>
  <r>
    <s v="SO0945"/>
    <d v="2022-10-08T00:00:00"/>
    <s v="PD0003"/>
    <n v="93"/>
    <n v="0.24"/>
    <n v="65803080"/>
    <s v="SO0945-PD0003"/>
    <s v="Stick Billiard"/>
    <s v="Billiard"/>
    <s v="Stick Billiard"/>
    <n v="93"/>
    <s v="Sales Sumatera -Kalimantan Region Team"/>
    <m/>
    <x v="0"/>
  </r>
  <r>
    <s v="SO0946"/>
    <d v="2022-10-09T00:00:00"/>
    <s v="PD0003"/>
    <n v="26"/>
    <n v="0.12"/>
    <n v="21301280"/>
    <s v="SO0946-PD0003"/>
    <s v="Stick Billiard"/>
    <s v="Billiard"/>
    <s v="Stick Billiard"/>
    <n v="26"/>
    <s v="Sales Sumatera -Kalimantan Region Team"/>
    <m/>
    <x v="1"/>
  </r>
  <r>
    <s v="SO0946"/>
    <d v="2022-10-09T00:00:00"/>
    <s v="PD0014"/>
    <n v="67"/>
    <n v="0.12"/>
    <n v="15742320"/>
    <s v="SO0946-PD0014"/>
    <s v="1 Set Futsalball"/>
    <s v="Futsal"/>
    <s v="1 Set Futsalball"/>
    <n v="67"/>
    <s v="Sales Sumatera -Kalimantan Region Team"/>
    <m/>
    <x v="1"/>
  </r>
  <r>
    <s v="SO0947"/>
    <d v="2022-10-11T00:00:00"/>
    <s v="PD0006"/>
    <n v="143"/>
    <n v="0.21"/>
    <n v="23610730"/>
    <s v="SO0947-PD0006"/>
    <s v="1 set Golf Ball"/>
    <s v="Golf"/>
    <s v="1 set Golf Ball"/>
    <n v="143"/>
    <s v="Sales Region Bali - Nusa Tenggara Team"/>
    <m/>
    <x v="1"/>
  </r>
  <r>
    <s v="SO0948"/>
    <d v="2022-10-11T00:00:00"/>
    <s v="PD0013"/>
    <n v="140"/>
    <n v="0.05"/>
    <n v="63707000"/>
    <s v="SO0948-PD0013"/>
    <s v="1 Set Basketball"/>
    <s v="Basketball"/>
    <s v="1 Set Basketball"/>
    <n v="140"/>
    <s v="Sales Region Sulawesi - Maluku Team"/>
    <m/>
    <x v="0"/>
  </r>
  <r>
    <s v="SO0948"/>
    <d v="2022-10-11T00:00:00"/>
    <s v="PD0010"/>
    <n v="69"/>
    <n v="0.14000000000000001"/>
    <n v="19285500"/>
    <s v="SO0948-PD0010"/>
    <s v="Hiking Shoes"/>
    <s v="Hiking &amp; Camping"/>
    <s v="Hiking Shoes"/>
    <n v="69"/>
    <s v="Sales Region Sulawesi - Maluku Team"/>
    <m/>
    <x v="0"/>
  </r>
  <r>
    <s v="SO0948"/>
    <d v="2022-10-11T00:00:00"/>
    <s v="PD0007"/>
    <n v="140"/>
    <n v="0.18"/>
    <n v="367360000"/>
    <s v="SO0948-PD0007"/>
    <s v="Stick Golf Bag"/>
    <s v="Golf"/>
    <s v="Stick Golf Bag"/>
    <n v="140"/>
    <s v="Sales Region Sulawesi - Maluku Team"/>
    <m/>
    <x v="0"/>
  </r>
  <r>
    <s v="SO0948"/>
    <d v="2022-10-11T00:00:00"/>
    <s v="PD0015"/>
    <n v="77"/>
    <n v="0.06"/>
    <n v="9836442"/>
    <s v="SO0948-PD0015"/>
    <s v="Abs Roller"/>
    <s v="Gym &amp; Fitness"/>
    <s v="Abs Roller"/>
    <n v="77"/>
    <s v="Sales Region Sulawesi - Maluku Team"/>
    <m/>
    <x v="0"/>
  </r>
  <r>
    <s v="SO0949"/>
    <d v="2022-10-13T00:00:00"/>
    <s v="PD0011"/>
    <n v="104"/>
    <n v="0.06"/>
    <n v="230615840"/>
    <s v="SO0949-PD0011"/>
    <s v="Mountain Bike"/>
    <s v="Bicycle"/>
    <s v="Mountain Bike"/>
    <n v="104"/>
    <s v="Sales Region Sulawesi - Maluku Team"/>
    <m/>
    <x v="0"/>
  </r>
  <r>
    <s v="SO0950"/>
    <d v="2022-10-13T00:00:00"/>
    <s v="PD0012"/>
    <n v="52"/>
    <n v="0.17"/>
    <n v="243379240"/>
    <s v="SO0950-PD0012"/>
    <s v="Road Bike"/>
    <s v="Bicycle"/>
    <s v="Road Bike"/>
    <n v="52"/>
    <s v="Sales Sumatera -Kalimantan Region Team"/>
    <m/>
    <x v="0"/>
  </r>
  <r>
    <s v="SO0950"/>
    <d v="2022-10-13T00:00:00"/>
    <s v="PD0003"/>
    <n v="147"/>
    <n v="0.12"/>
    <n v="120434160"/>
    <s v="SO0950-PD0003"/>
    <s v="Stick Billiard"/>
    <s v="Billiard"/>
    <s v="Stick Billiard"/>
    <n v="147"/>
    <s v="Sales Sumatera -Kalimantan Region Team"/>
    <m/>
    <x v="0"/>
  </r>
  <r>
    <s v="SO0951"/>
    <d v="2022-10-14T00:00:00"/>
    <s v="PD0012"/>
    <n v="86"/>
    <n v="0.18"/>
    <n v="397662280.00000006"/>
    <s v="SO0951-PD0012"/>
    <s v="Road Bike"/>
    <s v="Bicycle"/>
    <s v="Road Bike"/>
    <n v="86"/>
    <s v="Sales Region Bali - Nusa Tenggara Team"/>
    <m/>
    <x v="0"/>
  </r>
  <r>
    <s v="SO0951"/>
    <d v="2022-10-14T00:00:00"/>
    <s v="PD0017"/>
    <n v="149"/>
    <n v="0.08"/>
    <n v="363262000"/>
    <s v="SO0951-PD0017"/>
    <s v="Bench Press"/>
    <s v="Gym &amp; Fitness"/>
    <s v="Bench Press"/>
    <n v="149"/>
    <s v="Sales Region Bali - Nusa Tenggara Team"/>
    <m/>
    <x v="0"/>
  </r>
  <r>
    <s v="SO0951"/>
    <d v="2022-10-14T00:00:00"/>
    <s v="PD0010"/>
    <n v="109"/>
    <n v="0.05"/>
    <n v="33653750"/>
    <s v="SO0951-PD0010"/>
    <s v="Hiking Shoes"/>
    <s v="Hiking &amp; Camping"/>
    <s v="Hiking Shoes"/>
    <n v="109"/>
    <s v="Sales Region Bali - Nusa Tenggara Team"/>
    <m/>
    <x v="0"/>
  </r>
  <r>
    <s v="SO0951"/>
    <d v="2022-10-14T00:00:00"/>
    <s v="PD0002"/>
    <n v="135"/>
    <n v="0.23"/>
    <n v="2079000"/>
    <s v="SO0951-PD0002"/>
    <s v="Fishing soft lure"/>
    <s v="Fishing Equipment"/>
    <s v="Fishing soft lure"/>
    <n v="135"/>
    <s v="Sales Region Bali - Nusa Tenggara Team"/>
    <m/>
    <x v="0"/>
  </r>
  <r>
    <s v="SO0951"/>
    <d v="2022-10-14T00:00:00"/>
    <s v="PD0006"/>
    <n v="123"/>
    <n v="0.13"/>
    <n v="22365090"/>
    <s v="SO0951-PD0006"/>
    <s v="1 set Golf Ball"/>
    <s v="Golf"/>
    <s v="1 set Golf Ball"/>
    <n v="123"/>
    <s v="Sales Region Bali - Nusa Tenggara Team"/>
    <m/>
    <x v="0"/>
  </r>
  <r>
    <s v="SO0951"/>
    <d v="2022-10-14T00:00:00"/>
    <s v="PD0003"/>
    <n v="148"/>
    <n v="0.16"/>
    <n v="115741920"/>
    <s v="SO0951-PD0003"/>
    <s v="Stick Billiard"/>
    <s v="Billiard"/>
    <s v="Stick Billiard"/>
    <n v="148"/>
    <s v="Sales Region Bali - Nusa Tenggara Team"/>
    <m/>
    <x v="0"/>
  </r>
  <r>
    <s v="SO0952"/>
    <d v="2022-10-14T00:00:00"/>
    <s v="PD0018"/>
    <n v="106"/>
    <n v="7.0000000000000007E-2"/>
    <n v="52444560"/>
    <s v="SO0952-PD0018"/>
    <s v="Dumbell Set"/>
    <s v="Gym &amp; Fitness"/>
    <s v="Dumbell Set"/>
    <n v="106"/>
    <s v="Sales Region Sulawesi - Maluku Team"/>
    <m/>
    <x v="0"/>
  </r>
  <r>
    <s v="SO0953"/>
    <d v="2022-10-15T00:00:00"/>
    <s v="PD0004"/>
    <n v="57"/>
    <n v="0.13"/>
    <n v="10909800"/>
    <s v="SO0953-PD0004"/>
    <s v="Stick Billiard Bag"/>
    <s v="Billiard"/>
    <s v="Stick Billiard Bag"/>
    <n v="57"/>
    <s v="Sales Sumatera -Kalimantan Region Team"/>
    <m/>
    <x v="0"/>
  </r>
  <r>
    <s v="SO0953"/>
    <d v="2022-10-15T00:00:00"/>
    <s v="PD0001"/>
    <n v="75"/>
    <n v="0.24"/>
    <n v="14193000"/>
    <s v="SO0953-PD0001"/>
    <s v="1 Set Fishing Equipment"/>
    <s v="Fishing Equipment"/>
    <s v="1 Set Fishing Equipment"/>
    <n v="75"/>
    <s v="Sales Sumatera -Kalimantan Region Team"/>
    <m/>
    <x v="0"/>
  </r>
  <r>
    <s v="SO0953"/>
    <d v="2022-10-15T00:00:00"/>
    <s v="PD0005"/>
    <n v="146"/>
    <n v="0.14000000000000001"/>
    <n v="275604200"/>
    <s v="SO0953-PD0005"/>
    <s v="Stick Golf Wedge"/>
    <s v="Golf"/>
    <s v="Stick Golf Wedge"/>
    <n v="146"/>
    <s v="Sales Sumatera -Kalimantan Region Team"/>
    <m/>
    <x v="0"/>
  </r>
  <r>
    <s v="SO0954"/>
    <d v="2022-10-16T00:00:00"/>
    <s v="PD0008"/>
    <n v="71"/>
    <n v="0.11"/>
    <n v="9415310"/>
    <s v="SO0954-PD0008"/>
    <s v="Sunglasses"/>
    <s v="Outdoors Sport"/>
    <s v="Sunglasses"/>
    <n v="71"/>
    <s v="Online Sales Team"/>
    <m/>
    <x v="0"/>
  </r>
  <r>
    <s v="SO0955"/>
    <d v="2022-10-16T00:00:00"/>
    <s v="PD0004"/>
    <n v="150"/>
    <n v="0.1"/>
    <n v="29700000"/>
    <s v="SO0955-PD0004"/>
    <s v="Stick Billiard Bag"/>
    <s v="Billiard"/>
    <s v="Stick Billiard Bag"/>
    <n v="150"/>
    <s v="Sales Java Region Team"/>
    <m/>
    <x v="0"/>
  </r>
  <r>
    <s v="SO0955"/>
    <d v="2022-10-16T00:00:00"/>
    <s v="PD0017"/>
    <n v="99"/>
    <n v="0.24"/>
    <n v="199386000"/>
    <s v="SO0955-PD0017"/>
    <s v="Bench Press"/>
    <s v="Gym &amp; Fitness"/>
    <s v="Bench Press"/>
    <n v="99"/>
    <s v="Sales Java Region Team"/>
    <m/>
    <x v="0"/>
  </r>
  <r>
    <s v="SO0955"/>
    <d v="2022-10-16T00:00:00"/>
    <s v="PD0015"/>
    <n v="117"/>
    <n v="0.15"/>
    <n v="13515255"/>
    <s v="SO0955-PD0015"/>
    <s v="Abs Roller"/>
    <s v="Gym &amp; Fitness"/>
    <s v="Abs Roller"/>
    <n v="117"/>
    <s v="Sales Java Region Team"/>
    <m/>
    <x v="0"/>
  </r>
  <r>
    <s v="SO0956"/>
    <d v="2022-10-16T00:00:00"/>
    <s v="PD0011"/>
    <n v="77"/>
    <n v="0.06"/>
    <n v="170744420"/>
    <s v="SO0956-PD0011"/>
    <s v="Mountain Bike"/>
    <s v="Bicycle"/>
    <s v="Mountain Bike"/>
    <n v="77"/>
    <s v="Online Sales Team"/>
    <m/>
    <x v="0"/>
  </r>
  <r>
    <s v="SO0956"/>
    <d v="2022-10-16T00:00:00"/>
    <s v="PD0001"/>
    <n v="85"/>
    <n v="0.18"/>
    <n v="17355300"/>
    <s v="SO0956-PD0001"/>
    <s v="1 Set Fishing Equipment"/>
    <s v="Fishing Equipment"/>
    <s v="1 Set Fishing Equipment"/>
    <n v="85"/>
    <s v="Online Sales Team"/>
    <m/>
    <x v="0"/>
  </r>
  <r>
    <s v="SO0956"/>
    <d v="2022-10-16T00:00:00"/>
    <s v="PD0019"/>
    <n v="59"/>
    <n v="0.22"/>
    <n v="117304980"/>
    <s v="SO0956-PD0019"/>
    <s v="Treadmill"/>
    <s v="Gym &amp; Fitness"/>
    <s v="Treadmill"/>
    <n v="59"/>
    <s v="Online Sales Team"/>
    <m/>
    <x v="0"/>
  </r>
  <r>
    <s v="SO0956"/>
    <d v="2022-10-16T00:00:00"/>
    <s v="PD0008"/>
    <n v="42"/>
    <n v="0.22"/>
    <n v="4881240"/>
    <s v="SO0956-PD0008"/>
    <s v="Sunglasses"/>
    <s v="Outdoors Sport"/>
    <s v="Sunglasses"/>
    <n v="42"/>
    <s v="Online Sales Team"/>
    <m/>
    <x v="0"/>
  </r>
  <r>
    <s v="SO0957"/>
    <d v="2022-10-17T00:00:00"/>
    <s v="PD0005"/>
    <n v="52"/>
    <n v="0.1"/>
    <n v="102726000"/>
    <s v="SO0957-PD0005"/>
    <s v="Stick Golf Wedge"/>
    <s v="Golf"/>
    <s v="Stick Golf Wedge"/>
    <n v="52"/>
    <s v="Online Sales Team"/>
    <m/>
    <x v="0"/>
  </r>
  <r>
    <s v="SO0957"/>
    <d v="2022-10-17T00:00:00"/>
    <s v="PD0017"/>
    <n v="113"/>
    <n v="0.25"/>
    <n v="224587500"/>
    <s v="SO0957-PD0017"/>
    <s v="Bench Press"/>
    <s v="Gym &amp; Fitness"/>
    <s v="Bench Press"/>
    <n v="113"/>
    <s v="Online Sales Team"/>
    <m/>
    <x v="0"/>
  </r>
  <r>
    <s v="SO0958"/>
    <d v="2022-10-18T00:00:00"/>
    <s v="PD0013"/>
    <n v="37"/>
    <n v="0.13"/>
    <n v="15419010"/>
    <s v="SO0958-PD0013"/>
    <s v="1 Set Basketball"/>
    <s v="Basketball"/>
    <s v="1 Set Basketball"/>
    <n v="37"/>
    <s v="Sales Java Region Team"/>
    <m/>
    <x v="0"/>
  </r>
  <r>
    <s v="SO0958"/>
    <d v="2022-10-18T00:00:00"/>
    <s v="PD0017"/>
    <n v="103"/>
    <n v="0.22"/>
    <n v="212901000"/>
    <s v="SO0958-PD0017"/>
    <s v="Bench Press"/>
    <s v="Gym &amp; Fitness"/>
    <s v="Bench Press"/>
    <n v="103"/>
    <s v="Sales Java Region Team"/>
    <m/>
    <x v="0"/>
  </r>
  <r>
    <s v="SO0958"/>
    <d v="2022-10-18T00:00:00"/>
    <s v="PD0014"/>
    <n v="121"/>
    <n v="0.06"/>
    <n v="30368580"/>
    <s v="SO0958-PD0014"/>
    <s v="1 Set Futsalball"/>
    <s v="Futsal"/>
    <s v="1 Set Futsalball"/>
    <n v="121"/>
    <s v="Sales Java Region Team"/>
    <m/>
    <x v="0"/>
  </r>
  <r>
    <s v="SO0959"/>
    <d v="2022-10-19T00:00:00"/>
    <s v="PD0005"/>
    <n v="80"/>
    <n v="0.09"/>
    <n v="159796000"/>
    <s v="SO0959-PD0005"/>
    <s v="Stick Golf Wedge"/>
    <s v="Golf"/>
    <s v="Stick Golf Wedge"/>
    <n v="80"/>
    <s v="Online Sales Team"/>
    <m/>
    <x v="0"/>
  </r>
  <r>
    <s v="SO0959"/>
    <d v="2022-10-19T00:00:00"/>
    <s v="PD0002"/>
    <n v="25"/>
    <n v="0.19"/>
    <n v="405000"/>
    <s v="SO0959-PD0002"/>
    <s v="Fishing soft lure"/>
    <s v="Fishing Equipment"/>
    <s v="Fishing soft lure"/>
    <n v="25"/>
    <s v="Online Sales Team"/>
    <m/>
    <x v="0"/>
  </r>
  <r>
    <s v="SO0959"/>
    <d v="2022-10-19T00:00:00"/>
    <s v="PD0015"/>
    <n v="42"/>
    <n v="0.13"/>
    <n v="4965786"/>
    <s v="SO0959-PD0015"/>
    <s v="Abs Roller"/>
    <s v="Gym &amp; Fitness"/>
    <s v="Abs Roller"/>
    <n v="42"/>
    <s v="Online Sales Team"/>
    <m/>
    <x v="0"/>
  </r>
  <r>
    <s v="SO0960"/>
    <d v="2022-10-19T00:00:00"/>
    <s v="PD0014"/>
    <n v="70"/>
    <n v="0.09"/>
    <n v="17007900"/>
    <s v="SO0960-PD0014"/>
    <s v="1 Set Futsalball"/>
    <s v="Futsal"/>
    <s v="1 Set Futsalball"/>
    <n v="70"/>
    <s v="Sales Region Sulawesi - Maluku Team"/>
    <m/>
    <x v="0"/>
  </r>
  <r>
    <s v="SO0960"/>
    <d v="2022-10-19T00:00:00"/>
    <s v="PD0004"/>
    <n v="104"/>
    <n v="0.11"/>
    <n v="20363200"/>
    <s v="SO0960-PD0004"/>
    <s v="Stick Billiard Bag"/>
    <s v="Billiard"/>
    <s v="Stick Billiard Bag"/>
    <n v="104"/>
    <s v="Sales Region Sulawesi - Maluku Team"/>
    <m/>
    <x v="0"/>
  </r>
  <r>
    <s v="SO0960"/>
    <d v="2022-10-19T00:00:00"/>
    <s v="PD0017"/>
    <n v="149"/>
    <n v="0.09"/>
    <n v="359313500"/>
    <s v="SO0960-PD0017"/>
    <s v="Bench Press"/>
    <s v="Gym &amp; Fitness"/>
    <s v="Bench Press"/>
    <n v="149"/>
    <s v="Sales Region Sulawesi - Maluku Team"/>
    <m/>
    <x v="0"/>
  </r>
  <r>
    <s v="SO0961"/>
    <d v="2022-10-19T00:00:00"/>
    <s v="PD0002"/>
    <n v="130"/>
    <n v="0.24"/>
    <n v="1976000"/>
    <s v="SO0961-PD0002"/>
    <s v="Fishing soft lure"/>
    <s v="Fishing Equipment"/>
    <s v="Fishing soft lure"/>
    <n v="130"/>
    <s v="Sales Sumatera -Kalimantan Region Team"/>
    <m/>
    <x v="1"/>
  </r>
  <r>
    <s v="SO0961"/>
    <d v="2022-10-19T00:00:00"/>
    <s v="PD0001"/>
    <n v="75"/>
    <n v="0.18"/>
    <n v="15313500.000000002"/>
    <s v="SO0961-PD0001"/>
    <s v="1 Set Fishing Equipment"/>
    <s v="Fishing Equipment"/>
    <s v="1 Set Fishing Equipment"/>
    <n v="75"/>
    <s v="Sales Sumatera -Kalimantan Region Team"/>
    <m/>
    <x v="1"/>
  </r>
  <r>
    <s v="SO0961"/>
    <d v="2022-10-19T00:00:00"/>
    <s v="PD0016"/>
    <n v="34"/>
    <n v="0.05"/>
    <n v="8624100"/>
    <s v="SO0961-PD0016"/>
    <s v="Pull Up Bar"/>
    <s v="Gym &amp; Fitness"/>
    <s v="Pull Up Bar"/>
    <n v="34"/>
    <s v="Sales Sumatera -Kalimantan Region Team"/>
    <m/>
    <x v="1"/>
  </r>
  <r>
    <s v="SO0961"/>
    <d v="2022-10-19T00:00:00"/>
    <s v="PD0012"/>
    <n v="85"/>
    <n v="0.16"/>
    <n v="402624600"/>
    <s v="SO0961-PD0012"/>
    <s v="Road Bike"/>
    <s v="Bicycle"/>
    <s v="Road Bike"/>
    <n v="85"/>
    <s v="Sales Sumatera -Kalimantan Region Team"/>
    <m/>
    <x v="1"/>
  </r>
  <r>
    <s v="SO0962"/>
    <d v="2022-10-19T00:00:00"/>
    <s v="PD0005"/>
    <n v="76"/>
    <n v="0.23"/>
    <n v="128451400"/>
    <s v="SO0962-PD0005"/>
    <s v="Stick Golf Wedge"/>
    <s v="Golf"/>
    <s v="Stick Golf Wedge"/>
    <n v="76"/>
    <s v="Sales Java Region Team"/>
    <m/>
    <x v="0"/>
  </r>
  <r>
    <s v="SO0962"/>
    <d v="2022-10-19T00:00:00"/>
    <s v="PD0020"/>
    <n v="96"/>
    <n v="0.19"/>
    <n v="24960960"/>
    <s v="SO0962-PD0020"/>
    <s v="Heavy bag"/>
    <s v="Gym &amp; Fitness"/>
    <s v="Heavy bag"/>
    <n v="96"/>
    <s v="Sales Java Region Team"/>
    <m/>
    <x v="0"/>
  </r>
  <r>
    <s v="SO0962"/>
    <d v="2022-10-19T00:00:00"/>
    <s v="PD0009"/>
    <n v="45"/>
    <n v="0.19"/>
    <n v="4702050"/>
    <s v="SO0962-PD0009"/>
    <s v="Tracking Pole"/>
    <s v="Hiking &amp; Camping"/>
    <s v="Tracking Pole"/>
    <n v="45"/>
    <s v="Sales Java Region Team"/>
    <m/>
    <x v="0"/>
  </r>
  <r>
    <s v="SO0963"/>
    <d v="2022-10-20T00:00:00"/>
    <s v="PD0002"/>
    <n v="25"/>
    <n v="0.19"/>
    <n v="405000"/>
    <s v="SO0963-PD0002"/>
    <s v="Fishing soft lure"/>
    <s v="Fishing Equipment"/>
    <s v="Fishing soft lure"/>
    <n v="25"/>
    <s v="Sales Sumatera -Kalimantan Region Team"/>
    <m/>
    <x v="0"/>
  </r>
  <r>
    <s v="SO0963"/>
    <d v="2022-10-20T00:00:00"/>
    <s v="PD0017"/>
    <n v="140"/>
    <n v="0.16"/>
    <n v="311640000"/>
    <s v="SO0963-PD0017"/>
    <s v="Bench Press"/>
    <s v="Gym &amp; Fitness"/>
    <s v="Bench Press"/>
    <n v="140"/>
    <s v="Sales Sumatera -Kalimantan Region Team"/>
    <m/>
    <x v="0"/>
  </r>
  <r>
    <s v="SO0963"/>
    <d v="2022-10-20T00:00:00"/>
    <s v="PD0018"/>
    <n v="132"/>
    <n v="0.21"/>
    <n v="55476960"/>
    <s v="SO0963-PD0018"/>
    <s v="Dumbell Set"/>
    <s v="Gym &amp; Fitness"/>
    <s v="Dumbell Set"/>
    <n v="132"/>
    <s v="Sales Sumatera -Kalimantan Region Team"/>
    <m/>
    <x v="0"/>
  </r>
  <r>
    <s v="SO0964"/>
    <d v="2022-10-20T00:00:00"/>
    <s v="PD0008"/>
    <n v="131"/>
    <n v="0.24"/>
    <n v="14834440"/>
    <s v="SO0964-PD0008"/>
    <s v="Sunglasses"/>
    <s v="Outdoors Sport"/>
    <s v="Sunglasses"/>
    <n v="131"/>
    <s v="Sales Region Sulawesi - Maluku Team"/>
    <m/>
    <x v="0"/>
  </r>
  <r>
    <s v="SO0964"/>
    <d v="2022-10-20T00:00:00"/>
    <s v="PD0017"/>
    <n v="135"/>
    <n v="7.0000000000000007E-2"/>
    <n v="332707500"/>
    <s v="SO0964-PD0017"/>
    <s v="Bench Press"/>
    <s v="Gym &amp; Fitness"/>
    <s v="Bench Press"/>
    <n v="135"/>
    <s v="Sales Region Sulawesi - Maluku Team"/>
    <m/>
    <x v="0"/>
  </r>
  <r>
    <s v="SO0964"/>
    <d v="2022-10-20T00:00:00"/>
    <s v="PD0009"/>
    <n v="140"/>
    <n v="7.0000000000000007E-2"/>
    <n v="16795800"/>
    <s v="SO0964-PD0009"/>
    <s v="Tracking Pole"/>
    <s v="Hiking &amp; Camping"/>
    <s v="Tracking Pole"/>
    <n v="140"/>
    <s v="Sales Region Sulawesi - Maluku Team"/>
    <m/>
    <x v="0"/>
  </r>
  <r>
    <s v="SO0964"/>
    <d v="2022-10-20T00:00:00"/>
    <s v="PD0002"/>
    <n v="98"/>
    <n v="0.15"/>
    <n v="1666000"/>
    <s v="SO0964-PD0002"/>
    <s v="Fishing soft lure"/>
    <s v="Fishing Equipment"/>
    <s v="Fishing soft lure"/>
    <n v="98"/>
    <s v="Sales Region Sulawesi - Maluku Team"/>
    <m/>
    <x v="0"/>
  </r>
  <r>
    <s v="SO0965"/>
    <d v="2022-10-20T00:00:00"/>
    <s v="PD0018"/>
    <n v="110"/>
    <n v="0.25"/>
    <n v="43890000"/>
    <s v="SO0965-PD0018"/>
    <s v="Dumbell Set"/>
    <s v="Gym &amp; Fitness"/>
    <s v="Dumbell Set"/>
    <n v="110"/>
    <s v="Sales Region Sulawesi - Maluku Team"/>
    <m/>
    <x v="0"/>
  </r>
  <r>
    <s v="SO0965"/>
    <d v="2022-10-20T00:00:00"/>
    <s v="PD0019"/>
    <n v="38"/>
    <n v="0.18"/>
    <n v="79426840"/>
    <s v="SO0965-PD0019"/>
    <s v="Treadmill"/>
    <s v="Gym &amp; Fitness"/>
    <s v="Treadmill"/>
    <n v="38"/>
    <s v="Sales Region Sulawesi - Maluku Team"/>
    <m/>
    <x v="0"/>
  </r>
  <r>
    <s v="SO0966"/>
    <d v="2022-10-21T00:00:00"/>
    <s v="PD0001"/>
    <n v="117"/>
    <n v="0.25"/>
    <n v="21849750"/>
    <s v="SO0966-PD0001"/>
    <s v="1 Set Fishing Equipment"/>
    <s v="Fishing Equipment"/>
    <s v="1 Set Fishing Equipment"/>
    <n v="117"/>
    <s v="Online Sales Team"/>
    <m/>
    <x v="0"/>
  </r>
  <r>
    <s v="SO0967"/>
    <d v="2022-10-21T00:00:00"/>
    <s v="PD0014"/>
    <n v="37"/>
    <n v="0.2"/>
    <n v="7903200"/>
    <s v="SO0967-PD0014"/>
    <s v="1 Set Futsalball"/>
    <s v="Futsal"/>
    <s v="1 Set Futsalball"/>
    <n v="37"/>
    <s v="Online Sales Team"/>
    <m/>
    <x v="0"/>
  </r>
  <r>
    <s v="SO0967"/>
    <d v="2022-10-21T00:00:00"/>
    <s v="PD0019"/>
    <n v="48"/>
    <n v="0.25"/>
    <n v="91764000"/>
    <s v="SO0967-PD0019"/>
    <s v="Treadmill"/>
    <s v="Gym &amp; Fitness"/>
    <s v="Treadmill"/>
    <n v="48"/>
    <s v="Online Sales Team"/>
    <m/>
    <x v="0"/>
  </r>
  <r>
    <s v="SO0967"/>
    <d v="2022-10-21T00:00:00"/>
    <s v="PD0018"/>
    <n v="49"/>
    <n v="0.13"/>
    <n v="22679160"/>
    <s v="SO0967-PD0018"/>
    <s v="Dumbell Set"/>
    <s v="Gym &amp; Fitness"/>
    <s v="Dumbell Set"/>
    <n v="49"/>
    <s v="Online Sales Team"/>
    <m/>
    <x v="0"/>
  </r>
  <r>
    <s v="SO0967"/>
    <d v="2022-10-21T00:00:00"/>
    <s v="PD0008"/>
    <n v="78"/>
    <n v="0.08"/>
    <n v="10692240"/>
    <s v="SO0967-PD0008"/>
    <s v="Sunglasses"/>
    <s v="Outdoors Sport"/>
    <s v="Sunglasses"/>
    <n v="78"/>
    <s v="Online Sales Team"/>
    <m/>
    <x v="0"/>
  </r>
  <r>
    <s v="SO0968"/>
    <d v="2022-10-22T00:00:00"/>
    <s v="PD0020"/>
    <n v="116"/>
    <n v="0.2"/>
    <n v="29788800"/>
    <s v="SO0968-PD0020"/>
    <s v="Heavy bag"/>
    <s v="Gym &amp; Fitness"/>
    <s v="Heavy bag"/>
    <n v="116"/>
    <s v="Sales Region Sulawesi - Maluku Team"/>
    <m/>
    <x v="0"/>
  </r>
  <r>
    <s v="SO0968"/>
    <d v="2022-10-22T00:00:00"/>
    <s v="PD0014"/>
    <n v="137"/>
    <n v="0.21"/>
    <n v="28897410"/>
    <s v="SO0968-PD0014"/>
    <s v="1 Set Futsalball"/>
    <s v="Futsal"/>
    <s v="1 Set Futsalball"/>
    <n v="137"/>
    <s v="Sales Region Sulawesi - Maluku Team"/>
    <m/>
    <x v="0"/>
  </r>
  <r>
    <s v="SO0968"/>
    <d v="2022-10-22T00:00:00"/>
    <s v="PD0017"/>
    <n v="55"/>
    <n v="0.25"/>
    <n v="109312500"/>
    <s v="SO0968-PD0017"/>
    <s v="Bench Press"/>
    <s v="Gym &amp; Fitness"/>
    <s v="Bench Press"/>
    <n v="55"/>
    <s v="Sales Region Sulawesi - Maluku Team"/>
    <m/>
    <x v="0"/>
  </r>
  <r>
    <s v="SO0968"/>
    <d v="2022-10-22T00:00:00"/>
    <s v="PD0001"/>
    <n v="101"/>
    <n v="0.22"/>
    <n v="19616220"/>
    <s v="SO0968-PD0001"/>
    <s v="1 Set Fishing Equipment"/>
    <s v="Fishing Equipment"/>
    <s v="1 Set Fishing Equipment"/>
    <n v="101"/>
    <s v="Sales Region Sulawesi - Maluku Team"/>
    <m/>
    <x v="0"/>
  </r>
  <r>
    <s v="SO0968"/>
    <d v="2022-10-22T00:00:00"/>
    <s v="PD0016"/>
    <n v="26"/>
    <n v="0.12"/>
    <n v="6108960"/>
    <s v="SO0968-PD0016"/>
    <s v="Pull Up Bar"/>
    <s v="Gym &amp; Fitness"/>
    <s v="Pull Up Bar"/>
    <n v="26"/>
    <s v="Sales Region Sulawesi - Maluku Team"/>
    <m/>
    <x v="0"/>
  </r>
  <r>
    <s v="SO0968"/>
    <d v="2022-10-22T00:00:00"/>
    <s v="PD0012"/>
    <n v="110"/>
    <n v="0.08"/>
    <n v="570666800"/>
    <s v="SO0968-PD0012"/>
    <s v="Road Bike"/>
    <s v="Bicycle"/>
    <s v="Road Bike"/>
    <n v="110"/>
    <s v="Sales Region Sulawesi - Maluku Team"/>
    <m/>
    <x v="0"/>
  </r>
  <r>
    <s v="SO0969"/>
    <d v="2022-10-23T00:00:00"/>
    <s v="PD0005"/>
    <n v="50"/>
    <n v="0.19"/>
    <n v="88897500"/>
    <s v="SO0969-PD0005"/>
    <s v="Stick Golf Wedge"/>
    <s v="Golf"/>
    <s v="Stick Golf Wedge"/>
    <n v="50"/>
    <s v="Sales Java Region Team"/>
    <m/>
    <x v="0"/>
  </r>
  <r>
    <s v="SO0969"/>
    <d v="2022-10-23T00:00:00"/>
    <s v="PD0013"/>
    <n v="112"/>
    <n v="0.13"/>
    <n v="46673760"/>
    <s v="SO0969-PD0013"/>
    <s v="1 Set Basketball"/>
    <s v="Basketball"/>
    <s v="1 Set Basketball"/>
    <n v="112"/>
    <s v="Sales Java Region Team"/>
    <m/>
    <x v="0"/>
  </r>
  <r>
    <s v="SO0970"/>
    <d v="2022-10-25T00:00:00"/>
    <s v="PD0011"/>
    <n v="139"/>
    <n v="0.21"/>
    <n v="259041790"/>
    <s v="SO0970-PD0011"/>
    <s v="Mountain Bike"/>
    <s v="Bicycle"/>
    <s v="Mountain Bike"/>
    <n v="139"/>
    <s v="Sales Sumatera -Kalimantan Region Team"/>
    <m/>
    <x v="0"/>
  </r>
  <r>
    <s v="SO0970"/>
    <d v="2022-10-25T00:00:00"/>
    <s v="PD0014"/>
    <n v="135"/>
    <n v="0.24"/>
    <n v="27394200"/>
    <s v="SO0970-PD0014"/>
    <s v="1 Set Futsalball"/>
    <s v="Futsal"/>
    <s v="1 Set Futsalball"/>
    <n v="135"/>
    <s v="Sales Sumatera -Kalimantan Region Team"/>
    <m/>
    <x v="0"/>
  </r>
  <r>
    <s v="SO0970"/>
    <d v="2022-10-25T00:00:00"/>
    <s v="PD0013"/>
    <n v="72"/>
    <n v="0.12"/>
    <n v="30349440"/>
    <s v="SO0970-PD0013"/>
    <s v="1 Set Basketball"/>
    <s v="Basketball"/>
    <s v="1 Set Basketball"/>
    <n v="72"/>
    <s v="Sales Sumatera -Kalimantan Region Team"/>
    <m/>
    <x v="0"/>
  </r>
  <r>
    <s v="SO0971"/>
    <d v="2022-10-25T00:00:00"/>
    <s v="PD0011"/>
    <n v="27"/>
    <n v="0.12"/>
    <n v="56049840"/>
    <s v="SO0971-PD0011"/>
    <s v="Mountain Bike"/>
    <s v="Bicycle"/>
    <s v="Mountain Bike"/>
    <n v="27"/>
    <s v="Sales Sumatera -Kalimantan Region Team"/>
    <m/>
    <x v="0"/>
  </r>
  <r>
    <s v="SO0971"/>
    <d v="2022-10-25T00:00:00"/>
    <s v="PD0012"/>
    <n v="30"/>
    <n v="0.23"/>
    <n v="130260900"/>
    <s v="SO0971-PD0012"/>
    <s v="Road Bike"/>
    <s v="Bicycle"/>
    <s v="Road Bike"/>
    <n v="30"/>
    <s v="Sales Sumatera -Kalimantan Region Team"/>
    <m/>
    <x v="0"/>
  </r>
  <r>
    <s v="SO0971"/>
    <d v="2022-10-25T00:00:00"/>
    <s v="PD0020"/>
    <n v="33"/>
    <n v="0.23"/>
    <n v="8156610"/>
    <s v="SO0971-PD0020"/>
    <s v="Heavy bag"/>
    <s v="Gym &amp; Fitness"/>
    <s v="Heavy bag"/>
    <n v="33"/>
    <s v="Sales Sumatera -Kalimantan Region Team"/>
    <m/>
    <x v="0"/>
  </r>
  <r>
    <s v="SO0972"/>
    <d v="2022-10-26T00:00:00"/>
    <s v="PD0012"/>
    <n v="72"/>
    <n v="0.23"/>
    <n v="312626160"/>
    <s v="SO0972-PD0012"/>
    <s v="Road Bike"/>
    <s v="Bicycle"/>
    <s v="Road Bike"/>
    <n v="72"/>
    <s v="Sales Sumatera -Kalimantan Region Team"/>
    <m/>
    <x v="0"/>
  </r>
  <r>
    <s v="SO0972"/>
    <d v="2022-10-26T00:00:00"/>
    <s v="PD0002"/>
    <n v="87"/>
    <n v="0.19"/>
    <n v="1409400"/>
    <s v="SO0972-PD0002"/>
    <s v="Fishing soft lure"/>
    <s v="Fishing Equipment"/>
    <s v="Fishing soft lure"/>
    <n v="87"/>
    <s v="Sales Sumatera -Kalimantan Region Team"/>
    <m/>
    <x v="0"/>
  </r>
  <r>
    <s v="SO0973"/>
    <d v="2022-10-27T00:00:00"/>
    <s v="PD0011"/>
    <n v="66"/>
    <n v="0.17"/>
    <n v="129226020"/>
    <s v="SO0973-PD0011"/>
    <s v="Mountain Bike"/>
    <s v="Bicycle"/>
    <s v="Mountain Bike"/>
    <n v="66"/>
    <s v="Sales Sumatera -Kalimantan Region Team"/>
    <m/>
    <x v="0"/>
  </r>
  <r>
    <s v="SO0973"/>
    <d v="2022-10-27T00:00:00"/>
    <s v="PD0013"/>
    <n v="58"/>
    <n v="0.16"/>
    <n v="23336880"/>
    <s v="SO0973-PD0013"/>
    <s v="1 Set Basketball"/>
    <s v="Basketball"/>
    <s v="1 Set Basketball"/>
    <n v="58"/>
    <s v="Sales Sumatera -Kalimantan Region Team"/>
    <m/>
    <x v="0"/>
  </r>
  <r>
    <s v="SO0974"/>
    <d v="2022-10-27T00:00:00"/>
    <s v="PD0011"/>
    <n v="90"/>
    <n v="0.1"/>
    <n v="191079000"/>
    <s v="SO0974-PD0011"/>
    <s v="Mountain Bike"/>
    <s v="Bicycle"/>
    <s v="Mountain Bike"/>
    <n v="90"/>
    <s v="Online Sales Team"/>
    <m/>
    <x v="0"/>
  </r>
  <r>
    <s v="SO0975"/>
    <d v="2022-10-27T00:00:00"/>
    <s v="PD0017"/>
    <n v="29"/>
    <n v="0.09"/>
    <n v="69933500"/>
    <s v="SO0975-PD0017"/>
    <s v="Bench Press"/>
    <s v="Gym &amp; Fitness"/>
    <s v="Bench Press"/>
    <n v="29"/>
    <s v="Sales Region Bali - Nusa Tenggara Team"/>
    <m/>
    <x v="0"/>
  </r>
  <r>
    <s v="SO0976"/>
    <d v="2022-10-28T00:00:00"/>
    <s v="PD0011"/>
    <n v="54"/>
    <n v="0.05"/>
    <n v="121016700"/>
    <s v="SO0976-PD0011"/>
    <s v="Mountain Bike"/>
    <s v="Bicycle"/>
    <s v="Mountain Bike"/>
    <n v="54"/>
    <s v="Sales Region Sulawesi - Maluku Team"/>
    <m/>
    <x v="0"/>
  </r>
  <r>
    <s v="SO0976"/>
    <d v="2022-10-28T00:00:00"/>
    <s v="PD0005"/>
    <n v="27"/>
    <n v="0.1"/>
    <n v="53338500"/>
    <s v="SO0976-PD0005"/>
    <s v="Stick Golf Wedge"/>
    <s v="Golf"/>
    <s v="Stick Golf Wedge"/>
    <n v="27"/>
    <s v="Sales Region Sulawesi - Maluku Team"/>
    <m/>
    <x v="0"/>
  </r>
  <r>
    <s v="SO0976"/>
    <d v="2022-10-28T00:00:00"/>
    <s v="PD0013"/>
    <n v="143"/>
    <n v="0.19"/>
    <n v="55482570"/>
    <s v="SO0976-PD0013"/>
    <s v="1 Set Basketball"/>
    <s v="Basketball"/>
    <s v="1 Set Basketball"/>
    <n v="143"/>
    <s v="Sales Region Sulawesi - Maluku Team"/>
    <m/>
    <x v="0"/>
  </r>
  <r>
    <s v="SO0977"/>
    <d v="2022-10-29T00:00:00"/>
    <s v="PD0017"/>
    <n v="60"/>
    <n v="0.21"/>
    <n v="125610000"/>
    <s v="SO0977-PD0017"/>
    <s v="Bench Press"/>
    <s v="Gym &amp; Fitness"/>
    <s v="Bench Press"/>
    <n v="60"/>
    <s v="Sales Region Sulawesi - Maluku Team"/>
    <m/>
    <x v="0"/>
  </r>
  <r>
    <s v="SO0977"/>
    <d v="2022-10-29T00:00:00"/>
    <s v="PD0005"/>
    <n v="114"/>
    <n v="0.12"/>
    <n v="220202400"/>
    <s v="SO0977-PD0005"/>
    <s v="Stick Golf Wedge"/>
    <s v="Golf"/>
    <s v="Stick Golf Wedge"/>
    <n v="114"/>
    <s v="Sales Region Sulawesi - Maluku Team"/>
    <m/>
    <x v="0"/>
  </r>
  <r>
    <s v="SO0977"/>
    <d v="2022-10-29T00:00:00"/>
    <s v="PD0003"/>
    <n v="111"/>
    <n v="0.08"/>
    <n v="95073720"/>
    <s v="SO0977-PD0003"/>
    <s v="Stick Billiard"/>
    <s v="Billiard"/>
    <s v="Stick Billiard"/>
    <n v="111"/>
    <s v="Sales Region Sulawesi - Maluku Team"/>
    <m/>
    <x v="0"/>
  </r>
  <r>
    <s v="SO0977"/>
    <d v="2022-10-29T00:00:00"/>
    <s v="PD0012"/>
    <n v="134"/>
    <n v="0.14000000000000001"/>
    <n v="649838360"/>
    <s v="SO0977-PD0012"/>
    <s v="Road Bike"/>
    <s v="Bicycle"/>
    <s v="Road Bike"/>
    <n v="134"/>
    <s v="Sales Region Sulawesi - Maluku Team"/>
    <m/>
    <x v="0"/>
  </r>
  <r>
    <s v="SO0977"/>
    <d v="2022-10-29T00:00:00"/>
    <s v="PD0020"/>
    <n v="149"/>
    <n v="0.15"/>
    <n v="40654650"/>
    <s v="SO0977-PD0020"/>
    <s v="Heavy bag"/>
    <s v="Gym &amp; Fitness"/>
    <s v="Heavy bag"/>
    <n v="149"/>
    <s v="Sales Region Sulawesi - Maluku Team"/>
    <m/>
    <x v="0"/>
  </r>
  <r>
    <s v="SO0977"/>
    <d v="2022-10-29T00:00:00"/>
    <s v="PD0018"/>
    <n v="69"/>
    <n v="0.16"/>
    <n v="30834720"/>
    <s v="SO0977-PD0018"/>
    <s v="Dumbell Set"/>
    <s v="Gym &amp; Fitness"/>
    <s v="Dumbell Set"/>
    <n v="69"/>
    <s v="Sales Region Sulawesi - Maluku Team"/>
    <m/>
    <x v="0"/>
  </r>
  <r>
    <s v="SO0978"/>
    <d v="2022-10-29T00:00:00"/>
    <s v="PD0007"/>
    <n v="60"/>
    <n v="0.13"/>
    <n v="167040000"/>
    <s v="SO0978-PD0007"/>
    <s v="Stick Golf Bag"/>
    <s v="Golf"/>
    <s v="Stick Golf Bag"/>
    <n v="60"/>
    <s v="Sales Region Bali - Nusa Tenggara Team"/>
    <m/>
    <x v="0"/>
  </r>
  <r>
    <s v="SO0978"/>
    <d v="2022-10-29T00:00:00"/>
    <s v="PD0014"/>
    <n v="126"/>
    <n v="0.14000000000000001"/>
    <n v="28932120"/>
    <s v="SO0978-PD0014"/>
    <s v="1 Set Futsalball"/>
    <s v="Futsal"/>
    <s v="1 Set Futsalball"/>
    <n v="126"/>
    <s v="Sales Region Bali - Nusa Tenggara Team"/>
    <m/>
    <x v="0"/>
  </r>
  <r>
    <s v="SO0978"/>
    <d v="2022-10-29T00:00:00"/>
    <s v="PD0001"/>
    <n v="37"/>
    <n v="0.14000000000000001"/>
    <n v="7923180"/>
    <s v="SO0978-PD0001"/>
    <s v="1 Set Fishing Equipment"/>
    <s v="Fishing Equipment"/>
    <s v="1 Set Fishing Equipment"/>
    <n v="37"/>
    <s v="Sales Region Bali - Nusa Tenggara Team"/>
    <m/>
    <x v="0"/>
  </r>
  <r>
    <s v="SO0979"/>
    <d v="2022-10-31T00:00:00"/>
    <s v="PD0006"/>
    <n v="72"/>
    <n v="0.22"/>
    <n v="11737440"/>
    <s v="SO0979-PD0006"/>
    <s v="1 set Golf Ball"/>
    <s v="Golf"/>
    <s v="1 set Golf Ball"/>
    <n v="72"/>
    <s v="Sales Region Sulawesi - Maluku Team"/>
    <m/>
    <x v="0"/>
  </r>
  <r>
    <s v="SO0979"/>
    <d v="2022-10-31T00:00:00"/>
    <s v="PD0009"/>
    <n v="103"/>
    <n v="0.18"/>
    <n v="10895340"/>
    <s v="SO0979-PD0009"/>
    <s v="Tracking Pole"/>
    <s v="Hiking &amp; Camping"/>
    <s v="Tracking Pole"/>
    <n v="103"/>
    <s v="Sales Region Sulawesi - Maluku Team"/>
    <m/>
    <x v="0"/>
  </r>
  <r>
    <s v="SO0979"/>
    <d v="2022-10-31T00:00:00"/>
    <s v="PD0010"/>
    <n v="27"/>
    <n v="0.13"/>
    <n v="7634250"/>
    <s v="SO0979-PD0010"/>
    <s v="Hiking Shoes"/>
    <s v="Hiking &amp; Camping"/>
    <s v="Hiking Shoes"/>
    <n v="27"/>
    <s v="Sales Region Sulawesi - Maluku Team"/>
    <m/>
    <x v="0"/>
  </r>
  <r>
    <s v="SO0980"/>
    <d v="2022-10-31T00:00:00"/>
    <s v="PD0017"/>
    <n v="87"/>
    <n v="0.15"/>
    <n v="195967500"/>
    <s v="SO0980-PD0017"/>
    <s v="Bench Press"/>
    <s v="Gym &amp; Fitness"/>
    <s v="Bench Press"/>
    <n v="87"/>
    <s v="Online Sales Team"/>
    <m/>
    <x v="0"/>
  </r>
  <r>
    <s v="SO0980"/>
    <d v="2022-10-31T00:00:00"/>
    <s v="PD0005"/>
    <n v="68"/>
    <n v="0.17"/>
    <n v="123885800"/>
    <s v="SO0980-PD0005"/>
    <s v="Stick Golf Wedge"/>
    <s v="Golf"/>
    <s v="Stick Golf Wedge"/>
    <n v="68"/>
    <s v="Online Sales Team"/>
    <m/>
    <x v="0"/>
  </r>
  <r>
    <s v="SO0980"/>
    <d v="2022-10-31T00:00:00"/>
    <s v="PD0018"/>
    <n v="74"/>
    <n v="7.0000000000000007E-2"/>
    <n v="36612240"/>
    <s v="SO0980-PD0018"/>
    <s v="Dumbell Set"/>
    <s v="Gym &amp; Fitness"/>
    <s v="Dumbell Set"/>
    <n v="74"/>
    <s v="Online Sales Team"/>
    <m/>
    <x v="0"/>
  </r>
  <r>
    <s v="SO0980"/>
    <d v="2022-10-31T00:00:00"/>
    <s v="PD0002"/>
    <n v="61"/>
    <n v="0.12"/>
    <n v="1073600"/>
    <s v="SO0980-PD0002"/>
    <s v="Fishing soft lure"/>
    <s v="Fishing Equipment"/>
    <s v="Fishing soft lure"/>
    <n v="61"/>
    <s v="Online Sales Team"/>
    <m/>
    <x v="0"/>
  </r>
  <r>
    <s v="SO0981"/>
    <d v="2022-11-01T00:00:00"/>
    <s v="PD0010"/>
    <n v="87"/>
    <n v="0.12"/>
    <n v="24882000"/>
    <s v="SO0981-PD0010"/>
    <s v="Hiking Shoes"/>
    <s v="Hiking &amp; Camping"/>
    <s v="Hiking Shoes"/>
    <n v="87"/>
    <s v="Online Sales Team"/>
    <m/>
    <x v="0"/>
  </r>
  <r>
    <s v="SO0981"/>
    <d v="2022-11-01T00:00:00"/>
    <s v="PD0003"/>
    <n v="105"/>
    <n v="0.05"/>
    <n v="92867250"/>
    <s v="SO0981-PD0003"/>
    <s v="Stick Billiard"/>
    <s v="Billiard"/>
    <s v="Stick Billiard"/>
    <n v="105"/>
    <s v="Online Sales Team"/>
    <m/>
    <x v="0"/>
  </r>
  <r>
    <s v="SO0981"/>
    <d v="2022-11-01T00:00:00"/>
    <s v="PD0020"/>
    <n v="148"/>
    <n v="0.06"/>
    <n v="44657520"/>
    <s v="SO0981-PD0020"/>
    <s v="Heavy bag"/>
    <s v="Gym &amp; Fitness"/>
    <s v="Heavy bag"/>
    <n v="148"/>
    <s v="Online Sales Team"/>
    <m/>
    <x v="0"/>
  </r>
  <r>
    <s v="SO0981"/>
    <d v="2022-11-01T00:00:00"/>
    <s v="PD0005"/>
    <n v="92"/>
    <n v="0.15"/>
    <n v="171649000"/>
    <s v="SO0981-PD0005"/>
    <s v="Stick Golf Wedge"/>
    <s v="Golf"/>
    <s v="Stick Golf Wedge"/>
    <n v="92"/>
    <s v="Online Sales Team"/>
    <m/>
    <x v="0"/>
  </r>
  <r>
    <s v="SO0981"/>
    <d v="2022-11-01T00:00:00"/>
    <s v="PD0007"/>
    <n v="145"/>
    <n v="0.13"/>
    <n v="403680000"/>
    <s v="SO0981-PD0007"/>
    <s v="Stick Golf Bag"/>
    <s v="Golf"/>
    <s v="Stick Golf Bag"/>
    <n v="145"/>
    <s v="Online Sales Team"/>
    <m/>
    <x v="0"/>
  </r>
  <r>
    <s v="SO0982"/>
    <d v="2022-11-01T00:00:00"/>
    <s v="PD0008"/>
    <n v="84"/>
    <n v="0.08"/>
    <n v="11514720"/>
    <s v="SO0982-PD0008"/>
    <s v="Sunglasses"/>
    <s v="Outdoors Sport"/>
    <s v="Sunglasses"/>
    <n v="84"/>
    <s v="Sales Sumatera -Kalimantan Region Team"/>
    <m/>
    <x v="1"/>
  </r>
  <r>
    <s v="SO0982"/>
    <d v="2022-11-01T00:00:00"/>
    <s v="PD0017"/>
    <n v="72"/>
    <n v="0.06"/>
    <n v="179352000"/>
    <s v="SO0982-PD0017"/>
    <s v="Bench Press"/>
    <s v="Gym &amp; Fitness"/>
    <s v="Bench Press"/>
    <n v="72"/>
    <s v="Sales Sumatera -Kalimantan Region Team"/>
    <m/>
    <x v="1"/>
  </r>
  <r>
    <s v="SO0982"/>
    <d v="2022-11-01T00:00:00"/>
    <s v="PD0010"/>
    <n v="81"/>
    <n v="0.06"/>
    <n v="24745500"/>
    <s v="SO0982-PD0010"/>
    <s v="Hiking Shoes"/>
    <s v="Hiking &amp; Camping"/>
    <s v="Hiking Shoes"/>
    <n v="81"/>
    <s v="Sales Sumatera -Kalimantan Region Team"/>
    <m/>
    <x v="1"/>
  </r>
  <r>
    <s v="SO0982"/>
    <d v="2022-11-01T00:00:00"/>
    <s v="PD0016"/>
    <n v="130"/>
    <n v="0.09"/>
    <n v="31586100"/>
    <s v="SO0982-PD0016"/>
    <s v="Pull Up Bar"/>
    <s v="Gym &amp; Fitness"/>
    <s v="Pull Up Bar"/>
    <n v="130"/>
    <s v="Sales Sumatera -Kalimantan Region Team"/>
    <m/>
    <x v="1"/>
  </r>
  <r>
    <s v="SO0982"/>
    <d v="2022-11-01T00:00:00"/>
    <s v="PD0011"/>
    <n v="92"/>
    <n v="0.14000000000000001"/>
    <n v="186644080"/>
    <s v="SO0982-PD0011"/>
    <s v="Mountain Bike"/>
    <s v="Bicycle"/>
    <s v="Mountain Bike"/>
    <n v="92"/>
    <s v="Sales Sumatera -Kalimantan Region Team"/>
    <m/>
    <x v="1"/>
  </r>
  <r>
    <s v="SO0982"/>
    <d v="2022-11-01T00:00:00"/>
    <s v="PD0001"/>
    <n v="117"/>
    <n v="0.05"/>
    <n v="27676350"/>
    <s v="SO0982-PD0001"/>
    <s v="1 Set Fishing Equipment"/>
    <s v="Fishing Equipment"/>
    <s v="1 Set Fishing Equipment"/>
    <n v="117"/>
    <s v="Sales Sumatera -Kalimantan Region Team"/>
    <m/>
    <x v="1"/>
  </r>
  <r>
    <s v="SO0983"/>
    <d v="2022-11-01T00:00:00"/>
    <s v="PD0011"/>
    <n v="90"/>
    <n v="0.06"/>
    <n v="199571400"/>
    <s v="SO0983-PD0011"/>
    <s v="Mountain Bike"/>
    <s v="Bicycle"/>
    <s v="Mountain Bike"/>
    <n v="90"/>
    <s v="Sales Sumatera -Kalimantan Region Team"/>
    <m/>
    <x v="0"/>
  </r>
  <r>
    <s v="SO0983"/>
    <d v="2022-11-01T00:00:00"/>
    <s v="PD0003"/>
    <n v="83"/>
    <n v="0.11"/>
    <n v="68772970"/>
    <s v="SO0983-PD0003"/>
    <s v="Stick Billiard"/>
    <s v="Billiard"/>
    <s v="Stick Billiard"/>
    <n v="83"/>
    <s v="Sales Sumatera -Kalimantan Region Team"/>
    <m/>
    <x v="0"/>
  </r>
  <r>
    <s v="SO0983"/>
    <d v="2022-11-01T00:00:00"/>
    <s v="PD0007"/>
    <n v="46"/>
    <n v="0.17"/>
    <n v="122176000"/>
    <s v="SO0983-PD0007"/>
    <s v="Stick Golf Bag"/>
    <s v="Golf"/>
    <s v="Stick Golf Bag"/>
    <n v="46"/>
    <s v="Sales Sumatera -Kalimantan Region Team"/>
    <m/>
    <x v="0"/>
  </r>
  <r>
    <s v="SO0984"/>
    <d v="2022-11-03T00:00:00"/>
    <s v="PD0010"/>
    <n v="84"/>
    <n v="0.21"/>
    <n v="21567000"/>
    <s v="SO0984-PD0010"/>
    <s v="Hiking Shoes"/>
    <s v="Hiking &amp; Camping"/>
    <s v="Hiking Shoes"/>
    <n v="84"/>
    <s v="Sales Region Sulawesi - Maluku Team"/>
    <m/>
    <x v="0"/>
  </r>
  <r>
    <s v="SO0984"/>
    <d v="2022-11-03T00:00:00"/>
    <s v="PD0003"/>
    <n v="110"/>
    <n v="0.17"/>
    <n v="85000300"/>
    <s v="SO0984-PD0003"/>
    <s v="Stick Billiard"/>
    <s v="Billiard"/>
    <s v="Stick Billiard"/>
    <n v="110"/>
    <s v="Sales Region Sulawesi - Maluku Team"/>
    <m/>
    <x v="0"/>
  </r>
  <r>
    <s v="SO0984"/>
    <d v="2022-11-03T00:00:00"/>
    <s v="PD0012"/>
    <n v="28"/>
    <n v="0.08"/>
    <n v="145260640"/>
    <s v="SO0984-PD0012"/>
    <s v="Road Bike"/>
    <s v="Bicycle"/>
    <s v="Road Bike"/>
    <n v="28"/>
    <s v="Sales Region Sulawesi - Maluku Team"/>
    <m/>
    <x v="0"/>
  </r>
  <r>
    <s v="SO0984"/>
    <d v="2022-11-03T00:00:00"/>
    <s v="PD0001"/>
    <n v="42"/>
    <n v="0.09"/>
    <n v="9516780"/>
    <s v="SO0984-PD0001"/>
    <s v="1 Set Fishing Equipment"/>
    <s v="Fishing Equipment"/>
    <s v="1 Set Fishing Equipment"/>
    <n v="42"/>
    <s v="Sales Region Sulawesi - Maluku Team"/>
    <m/>
    <x v="0"/>
  </r>
  <r>
    <s v="SO0985"/>
    <d v="2022-11-03T00:00:00"/>
    <s v="PD0002"/>
    <n v="148"/>
    <n v="0.13"/>
    <n v="2575200"/>
    <s v="SO0985-PD0002"/>
    <s v="Fishing soft lure"/>
    <s v="Fishing Equipment"/>
    <s v="Fishing soft lure"/>
    <n v="148"/>
    <s v="Sales Sumatera -Kalimantan Region Team"/>
    <m/>
    <x v="0"/>
  </r>
  <r>
    <s v="SO0985"/>
    <d v="2022-11-03T00:00:00"/>
    <s v="PD0006"/>
    <n v="81"/>
    <n v="0.14000000000000001"/>
    <n v="14558940"/>
    <s v="SO0985-PD0006"/>
    <s v="1 set Golf Ball"/>
    <s v="Golf"/>
    <s v="1 set Golf Ball"/>
    <n v="81"/>
    <s v="Sales Sumatera -Kalimantan Region Team"/>
    <m/>
    <x v="0"/>
  </r>
  <r>
    <s v="SO0986"/>
    <d v="2022-11-04T00:00:00"/>
    <s v="PD0019"/>
    <n v="59"/>
    <n v="0.23"/>
    <n v="115801070"/>
    <s v="SO0986-PD0019"/>
    <s v="Treadmill"/>
    <s v="Gym &amp; Fitness"/>
    <s v="Treadmill"/>
    <n v="59"/>
    <s v="Sales Region Sulawesi - Maluku Team"/>
    <m/>
    <x v="0"/>
  </r>
  <r>
    <s v="SO0986"/>
    <d v="2022-11-04T00:00:00"/>
    <s v="PD0020"/>
    <n v="137"/>
    <n v="0.14000000000000001"/>
    <n v="37820220"/>
    <s v="SO0986-PD0020"/>
    <s v="Heavy bag"/>
    <s v="Gym &amp; Fitness"/>
    <s v="Heavy bag"/>
    <n v="137"/>
    <s v="Sales Region Sulawesi - Maluku Team"/>
    <m/>
    <x v="0"/>
  </r>
  <r>
    <s v="SO0987"/>
    <d v="2022-11-04T00:00:00"/>
    <s v="PD0015"/>
    <n v="122"/>
    <n v="0.15"/>
    <n v="14092830"/>
    <s v="SO0987-PD0015"/>
    <s v="Abs Roller"/>
    <s v="Gym &amp; Fitness"/>
    <s v="Abs Roller"/>
    <n v="122"/>
    <s v="Sales Sumatera -Kalimantan Region Team"/>
    <m/>
    <x v="0"/>
  </r>
  <r>
    <s v="SO0987"/>
    <d v="2022-11-04T00:00:00"/>
    <s v="PD0011"/>
    <n v="114"/>
    <n v="0.14000000000000001"/>
    <n v="231276360"/>
    <s v="SO0987-PD0011"/>
    <s v="Mountain Bike"/>
    <s v="Bicycle"/>
    <s v="Mountain Bike"/>
    <n v="114"/>
    <s v="Sales Sumatera -Kalimantan Region Team"/>
    <m/>
    <x v="0"/>
  </r>
  <r>
    <s v="SO0988"/>
    <d v="2022-11-05T00:00:00"/>
    <s v="PD0001"/>
    <n v="99"/>
    <n v="0.18"/>
    <n v="20213820"/>
    <s v="SO0988-PD0001"/>
    <s v="1 Set Fishing Equipment"/>
    <s v="Fishing Equipment"/>
    <s v="1 Set Fishing Equipment"/>
    <n v="99"/>
    <s v="Online Sales Team"/>
    <m/>
    <x v="0"/>
  </r>
  <r>
    <s v="SO0988"/>
    <d v="2022-11-05T00:00:00"/>
    <s v="PD0018"/>
    <n v="99"/>
    <n v="0.14000000000000001"/>
    <n v="45294480"/>
    <s v="SO0988-PD0018"/>
    <s v="Dumbell Set"/>
    <s v="Gym &amp; Fitness"/>
    <s v="Dumbell Set"/>
    <n v="99"/>
    <s v="Online Sales Team"/>
    <m/>
    <x v="0"/>
  </r>
  <r>
    <s v="SO0988"/>
    <d v="2022-11-05T00:00:00"/>
    <s v="PD0013"/>
    <n v="89"/>
    <n v="0.06"/>
    <n v="40073140"/>
    <s v="SO0988-PD0013"/>
    <s v="1 Set Basketball"/>
    <s v="Basketball"/>
    <s v="1 Set Basketball"/>
    <n v="89"/>
    <s v="Online Sales Team"/>
    <m/>
    <x v="0"/>
  </r>
  <r>
    <s v="SO0989"/>
    <d v="2022-11-05T00:00:00"/>
    <s v="PD0004"/>
    <n v="35"/>
    <n v="0.25"/>
    <n v="5775000"/>
    <s v="SO0989-PD0004"/>
    <s v="Stick Billiard Bag"/>
    <s v="Billiard"/>
    <s v="Stick Billiard Bag"/>
    <n v="35"/>
    <s v="Online Sales Team"/>
    <m/>
    <x v="0"/>
  </r>
  <r>
    <s v="SO0990"/>
    <d v="2022-11-05T00:00:00"/>
    <s v="PD0010"/>
    <n v="27"/>
    <n v="0.13"/>
    <n v="7634250"/>
    <s v="SO0990-PD0010"/>
    <s v="Hiking Shoes"/>
    <s v="Hiking &amp; Camping"/>
    <s v="Hiking Shoes"/>
    <n v="27"/>
    <s v="Sales Region Sulawesi - Maluku Team"/>
    <m/>
    <x v="0"/>
  </r>
  <r>
    <s v="SO0991"/>
    <d v="2022-11-09T00:00:00"/>
    <s v="PD0010"/>
    <n v="63"/>
    <n v="0.1"/>
    <n v="18427500"/>
    <s v="SO0991-PD0010"/>
    <s v="Hiking Shoes"/>
    <s v="Hiking &amp; Camping"/>
    <s v="Hiking Shoes"/>
    <n v="63"/>
    <s v="Sales Region Sulawesi - Maluku Team"/>
    <m/>
    <x v="0"/>
  </r>
  <r>
    <s v="SO0992"/>
    <d v="2022-11-10T00:00:00"/>
    <s v="PD0003"/>
    <n v="92"/>
    <n v="7.0000000000000007E-2"/>
    <n v="79656360"/>
    <s v="SO0992-PD0003"/>
    <s v="Stick Billiard"/>
    <s v="Billiard"/>
    <s v="Stick Billiard"/>
    <n v="92"/>
    <s v="Online Sales Team"/>
    <m/>
    <x v="0"/>
  </r>
  <r>
    <s v="SO0992"/>
    <d v="2022-11-10T00:00:00"/>
    <s v="PD0011"/>
    <n v="57"/>
    <n v="0.23"/>
    <n v="103536510"/>
    <s v="SO0992-PD0011"/>
    <s v="Mountain Bike"/>
    <s v="Bicycle"/>
    <s v="Mountain Bike"/>
    <n v="57"/>
    <s v="Online Sales Team"/>
    <m/>
    <x v="0"/>
  </r>
  <r>
    <s v="SO0992"/>
    <d v="2022-11-10T00:00:00"/>
    <s v="PD0014"/>
    <n v="68"/>
    <n v="0.11"/>
    <n v="16158840"/>
    <s v="SO0992-PD0014"/>
    <s v="1 Set Futsalball"/>
    <s v="Futsal"/>
    <s v="1 Set Futsalball"/>
    <n v="68"/>
    <s v="Online Sales Team"/>
    <m/>
    <x v="0"/>
  </r>
  <r>
    <s v="SO0993"/>
    <d v="2022-11-12T00:00:00"/>
    <s v="PD0020"/>
    <n v="108"/>
    <n v="0.24"/>
    <n v="26347680"/>
    <s v="SO0993-PD0020"/>
    <s v="Heavy bag"/>
    <s v="Gym &amp; Fitness"/>
    <s v="Heavy bag"/>
    <n v="108"/>
    <s v="Online Sales Team"/>
    <m/>
    <x v="0"/>
  </r>
  <r>
    <s v="SO0993"/>
    <d v="2022-11-12T00:00:00"/>
    <s v="PD0010"/>
    <n v="90"/>
    <n v="7.0000000000000007E-2"/>
    <n v="27202500"/>
    <s v="SO0993-PD0010"/>
    <s v="Hiking Shoes"/>
    <s v="Hiking &amp; Camping"/>
    <s v="Hiking Shoes"/>
    <n v="90"/>
    <s v="Online Sales Team"/>
    <m/>
    <x v="0"/>
  </r>
  <r>
    <s v="SO0993"/>
    <d v="2022-11-12T00:00:00"/>
    <s v="PD0012"/>
    <n v="73"/>
    <n v="0.06"/>
    <n v="386948180"/>
    <s v="SO0993-PD0012"/>
    <s v="Road Bike"/>
    <s v="Bicycle"/>
    <s v="Road Bike"/>
    <n v="73"/>
    <s v="Online Sales Team"/>
    <m/>
    <x v="0"/>
  </r>
  <r>
    <s v="SO0993"/>
    <d v="2022-11-12T00:00:00"/>
    <s v="PD0002"/>
    <n v="53"/>
    <n v="0.25"/>
    <n v="795000"/>
    <s v="SO0993-PD0002"/>
    <s v="Fishing soft lure"/>
    <s v="Fishing Equipment"/>
    <s v="Fishing soft lure"/>
    <n v="53"/>
    <s v="Online Sales Team"/>
    <m/>
    <x v="0"/>
  </r>
  <r>
    <s v="SO0994"/>
    <d v="2022-11-12T00:00:00"/>
    <s v="PD0014"/>
    <n v="96"/>
    <n v="0.06"/>
    <n v="24094080"/>
    <s v="SO0994-PD0014"/>
    <s v="1 Set Futsalball"/>
    <s v="Futsal"/>
    <s v="1 Set Futsalball"/>
    <n v="96"/>
    <s v="Sales Region Sulawesi - Maluku Team"/>
    <m/>
    <x v="0"/>
  </r>
  <r>
    <s v="SO0994"/>
    <d v="2022-11-12T00:00:00"/>
    <s v="PD0013"/>
    <n v="142"/>
    <n v="0.2"/>
    <n v="54414400"/>
    <s v="SO0994-PD0013"/>
    <s v="1 Set Basketball"/>
    <s v="Basketball"/>
    <s v="1 Set Basketball"/>
    <n v="142"/>
    <s v="Sales Region Sulawesi - Maluku Team"/>
    <m/>
    <x v="0"/>
  </r>
  <r>
    <s v="SO0994"/>
    <d v="2022-11-12T00:00:00"/>
    <s v="PD0019"/>
    <n v="50"/>
    <n v="0.23"/>
    <n v="98136500"/>
    <s v="SO0994-PD0019"/>
    <s v="Treadmill"/>
    <s v="Gym &amp; Fitness"/>
    <s v="Treadmill"/>
    <n v="50"/>
    <s v="Sales Region Sulawesi - Maluku Team"/>
    <m/>
    <x v="0"/>
  </r>
  <r>
    <s v="SO0995"/>
    <d v="2022-11-12T00:00:00"/>
    <s v="PD0015"/>
    <n v="66"/>
    <n v="0.17"/>
    <n v="7444602"/>
    <s v="SO0995-PD0015"/>
    <s v="Abs Roller"/>
    <s v="Gym &amp; Fitness"/>
    <s v="Abs Roller"/>
    <n v="66"/>
    <s v="Sales Region Bali - Nusa Tenggara Team"/>
    <m/>
    <x v="0"/>
  </r>
  <r>
    <s v="SO0995"/>
    <d v="2022-11-12T00:00:00"/>
    <s v="PD0006"/>
    <n v="61"/>
    <n v="0.15"/>
    <n v="10836650"/>
    <s v="SO0995-PD0006"/>
    <s v="1 set Golf Ball"/>
    <s v="Golf"/>
    <s v="1 set Golf Ball"/>
    <n v="61"/>
    <s v="Sales Region Bali - Nusa Tenggara Team"/>
    <m/>
    <x v="0"/>
  </r>
  <r>
    <s v="SO0996"/>
    <d v="2022-11-15T00:00:00"/>
    <s v="PD0006"/>
    <n v="50"/>
    <n v="0.21"/>
    <n v="8255500"/>
    <s v="SO0996-PD0006"/>
    <s v="1 set Golf Ball"/>
    <s v="Golf"/>
    <s v="1 set Golf Ball"/>
    <n v="50"/>
    <s v="Sales Sumatera -Kalimantan Region Team"/>
    <m/>
    <x v="0"/>
  </r>
  <r>
    <s v="SO0996"/>
    <d v="2022-11-15T00:00:00"/>
    <s v="PD0007"/>
    <n v="148"/>
    <n v="0.18"/>
    <n v="388352000"/>
    <s v="SO0996-PD0007"/>
    <s v="Stick Golf Bag"/>
    <s v="Golf"/>
    <s v="Stick Golf Bag"/>
    <n v="148"/>
    <s v="Sales Sumatera -Kalimantan Region Team"/>
    <m/>
    <x v="0"/>
  </r>
  <r>
    <s v="SO0997"/>
    <d v="2022-11-15T00:00:00"/>
    <s v="PD0014"/>
    <n v="107"/>
    <n v="0.23"/>
    <n v="21998130"/>
    <s v="SO0997-PD0014"/>
    <s v="1 Set Futsalball"/>
    <s v="Futsal"/>
    <s v="1 Set Futsalball"/>
    <n v="107"/>
    <s v="Sales Region Bali - Nusa Tenggara Team"/>
    <m/>
    <x v="0"/>
  </r>
  <r>
    <s v="SO0997"/>
    <d v="2022-11-15T00:00:00"/>
    <s v="PD0017"/>
    <n v="101"/>
    <n v="0.23"/>
    <n v="206090500"/>
    <s v="SO0997-PD0017"/>
    <s v="Bench Press"/>
    <s v="Gym &amp; Fitness"/>
    <s v="Bench Press"/>
    <n v="101"/>
    <s v="Sales Region Bali - Nusa Tenggara Team"/>
    <m/>
    <x v="0"/>
  </r>
  <r>
    <s v="SO0998"/>
    <d v="2022-11-16T00:00:00"/>
    <s v="PD0017"/>
    <n v="102"/>
    <n v="0.09"/>
    <n v="245973000"/>
    <s v="SO0998-PD0017"/>
    <s v="Bench Press"/>
    <s v="Gym &amp; Fitness"/>
    <s v="Bench Press"/>
    <n v="102"/>
    <s v="Sales Region Bali - Nusa Tenggara Team"/>
    <m/>
    <x v="0"/>
  </r>
  <r>
    <s v="SO0998"/>
    <d v="2022-11-16T00:00:00"/>
    <s v="PD0006"/>
    <n v="147"/>
    <n v="0.11"/>
    <n v="27343470"/>
    <s v="SO0998-PD0006"/>
    <s v="1 set Golf Ball"/>
    <s v="Golf"/>
    <s v="1 set Golf Ball"/>
    <n v="147"/>
    <s v="Sales Region Bali - Nusa Tenggara Team"/>
    <m/>
    <x v="0"/>
  </r>
  <r>
    <s v="SO0998"/>
    <d v="2022-11-16T00:00:00"/>
    <s v="PD0011"/>
    <n v="143"/>
    <n v="0.25"/>
    <n v="253002750"/>
    <s v="SO0998-PD0011"/>
    <s v="Mountain Bike"/>
    <s v="Bicycle"/>
    <s v="Mountain Bike"/>
    <n v="143"/>
    <s v="Sales Region Bali - Nusa Tenggara Team"/>
    <m/>
    <x v="0"/>
  </r>
  <r>
    <s v="SO0998"/>
    <d v="2022-11-16T00:00:00"/>
    <s v="PD0015"/>
    <n v="147"/>
    <n v="0.13"/>
    <n v="17380251"/>
    <s v="SO0998-PD0015"/>
    <s v="Abs Roller"/>
    <s v="Gym &amp; Fitness"/>
    <s v="Abs Roller"/>
    <n v="147"/>
    <s v="Sales Region Bali - Nusa Tenggara Team"/>
    <m/>
    <x v="0"/>
  </r>
  <r>
    <s v="SO0999"/>
    <d v="2022-11-16T00:00:00"/>
    <s v="PD0017"/>
    <n v="114"/>
    <n v="0.22"/>
    <n v="235638000"/>
    <s v="SO0999-PD0017"/>
    <s v="Bench Press"/>
    <s v="Gym &amp; Fitness"/>
    <s v="Bench Press"/>
    <n v="114"/>
    <s v="Sales Region Sulawesi - Maluku Team"/>
    <m/>
    <x v="0"/>
  </r>
  <r>
    <s v="SO0999"/>
    <d v="2022-11-16T00:00:00"/>
    <s v="PD0012"/>
    <n v="106"/>
    <n v="0.22"/>
    <n v="466232520"/>
    <s v="SO0999-PD0012"/>
    <s v="Road Bike"/>
    <s v="Bicycle"/>
    <s v="Road Bike"/>
    <n v="106"/>
    <s v="Sales Region Sulawesi - Maluku Team"/>
    <m/>
    <x v="0"/>
  </r>
  <r>
    <s v="SO0999"/>
    <d v="2022-11-16T00:00:00"/>
    <s v="PD0007"/>
    <n v="59"/>
    <n v="0.23"/>
    <n v="145376000"/>
    <s v="SO0999-PD0007"/>
    <s v="Stick Golf Bag"/>
    <s v="Golf"/>
    <s v="Stick Golf Bag"/>
    <n v="59"/>
    <s v="Sales Region Sulawesi - Maluku Team"/>
    <m/>
    <x v="0"/>
  </r>
  <r>
    <s v="SO0999"/>
    <d v="2022-11-16T00:00:00"/>
    <s v="PD0002"/>
    <n v="99"/>
    <n v="0.22"/>
    <n v="1544400"/>
    <s v="SO0999-PD0002"/>
    <s v="Fishing soft lure"/>
    <s v="Fishing Equipment"/>
    <s v="Fishing soft lure"/>
    <n v="99"/>
    <s v="Sales Region Sulawesi - Maluku Team"/>
    <m/>
    <x v="0"/>
  </r>
  <r>
    <s v="SO1000"/>
    <d v="2022-11-18T00:00:00"/>
    <s v="PD0016"/>
    <n v="127"/>
    <n v="0.24"/>
    <n v="25770840"/>
    <s v="SO1000-PD0016"/>
    <s v="Pull Up Bar"/>
    <s v="Gym &amp; Fitness"/>
    <s v="Pull Up Bar"/>
    <n v="127"/>
    <s v="Online Sales Team"/>
    <m/>
    <x v="0"/>
  </r>
  <r>
    <s v="SO1001"/>
    <d v="2022-11-21T00:00:00"/>
    <s v="PD0018"/>
    <n v="122"/>
    <n v="0.12"/>
    <n v="57115520"/>
    <s v="SO1001-PD0018"/>
    <s v="Dumbell Set"/>
    <s v="Gym &amp; Fitness"/>
    <s v="Dumbell Set"/>
    <n v="122"/>
    <s v="Sales Region Sulawesi - Maluku Team"/>
    <m/>
    <x v="0"/>
  </r>
  <r>
    <s v="SO1002"/>
    <d v="2022-11-21T00:00:00"/>
    <s v="PD0016"/>
    <n v="32"/>
    <n v="0.12"/>
    <n v="7518720"/>
    <s v="SO1002-PD0016"/>
    <s v="Pull Up Bar"/>
    <s v="Gym &amp; Fitness"/>
    <s v="Pull Up Bar"/>
    <n v="32"/>
    <s v="Sales Region Sulawesi - Maluku Team"/>
    <m/>
    <x v="0"/>
  </r>
  <r>
    <s v="SO1003"/>
    <d v="2022-11-22T00:00:00"/>
    <s v="PD0018"/>
    <n v="147"/>
    <n v="0.23"/>
    <n v="60217080"/>
    <s v="SO1003-PD0018"/>
    <s v="Dumbell Set"/>
    <s v="Gym &amp; Fitness"/>
    <s v="Dumbell Set"/>
    <n v="147"/>
    <s v="Sales Region Bali - Nusa Tenggara Team"/>
    <m/>
    <x v="0"/>
  </r>
  <r>
    <s v="SO1003"/>
    <d v="2022-11-22T00:00:00"/>
    <s v="PD0015"/>
    <n v="81"/>
    <n v="0.11"/>
    <n v="9797031"/>
    <s v="SO1003-PD0015"/>
    <s v="Abs Roller"/>
    <s v="Gym &amp; Fitness"/>
    <s v="Abs Roller"/>
    <n v="81"/>
    <s v="Sales Region Bali - Nusa Tenggara Team"/>
    <m/>
    <x v="0"/>
  </r>
  <r>
    <s v="SO1003"/>
    <d v="2022-11-22T00:00:00"/>
    <s v="PD0002"/>
    <n v="150"/>
    <n v="0.23"/>
    <n v="2310000"/>
    <s v="SO1003-PD0002"/>
    <s v="Fishing soft lure"/>
    <s v="Fishing Equipment"/>
    <s v="Fishing soft lure"/>
    <n v="150"/>
    <s v="Sales Region Bali - Nusa Tenggara Team"/>
    <m/>
    <x v="0"/>
  </r>
  <r>
    <s v="SO1004"/>
    <d v="2022-11-23T00:00:00"/>
    <s v="PD0013"/>
    <n v="106"/>
    <n v="0.11"/>
    <n v="45188860"/>
    <s v="SO1004-PD0013"/>
    <s v="1 Set Basketball"/>
    <s v="Basketball"/>
    <s v="1 Set Basketball"/>
    <n v="106"/>
    <s v="Sales Region Sulawesi - Maluku Team"/>
    <m/>
    <x v="0"/>
  </r>
  <r>
    <s v="SO1004"/>
    <d v="2022-11-23T00:00:00"/>
    <s v="PD0019"/>
    <n v="73"/>
    <n v="0.06"/>
    <n v="174912380"/>
    <s v="SO1004-PD0019"/>
    <s v="Treadmill"/>
    <s v="Gym &amp; Fitness"/>
    <s v="Treadmill"/>
    <n v="73"/>
    <s v="Sales Region Sulawesi - Maluku Team"/>
    <m/>
    <x v="0"/>
  </r>
  <r>
    <s v="SO1004"/>
    <d v="2022-11-23T00:00:00"/>
    <s v="PD0010"/>
    <n v="126"/>
    <n v="0.25"/>
    <n v="30712500"/>
    <s v="SO1004-PD0010"/>
    <s v="Hiking Shoes"/>
    <s v="Hiking &amp; Camping"/>
    <s v="Hiking Shoes"/>
    <n v="126"/>
    <s v="Sales Region Sulawesi - Maluku Team"/>
    <m/>
    <x v="0"/>
  </r>
  <r>
    <s v="SO1004"/>
    <d v="2022-11-23T00:00:00"/>
    <s v="PD0012"/>
    <n v="61"/>
    <n v="0.25"/>
    <n v="257984250"/>
    <s v="SO1004-PD0012"/>
    <s v="Road Bike"/>
    <s v="Bicycle"/>
    <s v="Road Bike"/>
    <n v="61"/>
    <s v="Sales Region Sulawesi - Maluku Team"/>
    <m/>
    <x v="0"/>
  </r>
  <r>
    <s v="SO1004"/>
    <d v="2022-11-23T00:00:00"/>
    <s v="PD0005"/>
    <n v="123"/>
    <n v="0.24"/>
    <n v="205188600"/>
    <s v="SO1004-PD0005"/>
    <s v="Stick Golf Wedge"/>
    <s v="Golf"/>
    <s v="Stick Golf Wedge"/>
    <n v="123"/>
    <s v="Sales Region Sulawesi - Maluku Team"/>
    <m/>
    <x v="0"/>
  </r>
  <r>
    <s v="SO1005"/>
    <d v="2022-11-25T00:00:00"/>
    <s v="PD0004"/>
    <n v="133"/>
    <n v="7.0000000000000007E-2"/>
    <n v="27211800"/>
    <s v="SO1005-PD0004"/>
    <s v="Stick Billiard Bag"/>
    <s v="Billiard"/>
    <s v="Stick Billiard Bag"/>
    <n v="133"/>
    <s v="Sales Java Region Team"/>
    <m/>
    <x v="0"/>
  </r>
  <r>
    <s v="SO1005"/>
    <d v="2022-11-25T00:00:00"/>
    <s v="PD0018"/>
    <n v="105"/>
    <n v="0.12"/>
    <n v="49156800"/>
    <s v="SO1005-PD0018"/>
    <s v="Dumbell Set"/>
    <s v="Gym &amp; Fitness"/>
    <s v="Dumbell Set"/>
    <n v="105"/>
    <s v="Sales Java Region Team"/>
    <m/>
    <x v="0"/>
  </r>
  <r>
    <s v="SO1006"/>
    <d v="2022-11-25T00:00:00"/>
    <s v="PD0020"/>
    <n v="53"/>
    <n v="0.05"/>
    <n v="16162350"/>
    <s v="SO1006-PD0020"/>
    <s v="Heavy bag"/>
    <s v="Gym &amp; Fitness"/>
    <s v="Heavy bag"/>
    <n v="53"/>
    <s v="Online Sales Team"/>
    <m/>
    <x v="0"/>
  </r>
  <r>
    <s v="SO1006"/>
    <d v="2022-11-25T00:00:00"/>
    <s v="PD0010"/>
    <n v="30"/>
    <n v="0.16"/>
    <n v="8190000"/>
    <s v="SO1006-PD0010"/>
    <s v="Hiking Shoes"/>
    <s v="Hiking &amp; Camping"/>
    <s v="Hiking Shoes"/>
    <n v="30"/>
    <s v="Online Sales Team"/>
    <m/>
    <x v="0"/>
  </r>
  <r>
    <s v="SO1007"/>
    <d v="2022-11-26T00:00:00"/>
    <s v="PD0005"/>
    <n v="143"/>
    <n v="0.21"/>
    <n v="247969150"/>
    <s v="SO1007-PD0005"/>
    <s v="Stick Golf Wedge"/>
    <s v="Golf"/>
    <s v="Stick Golf Wedge"/>
    <n v="143"/>
    <s v="Sales Region Sulawesi - Maluku Team"/>
    <m/>
    <x v="0"/>
  </r>
  <r>
    <s v="SO1007"/>
    <d v="2022-11-26T00:00:00"/>
    <s v="PD0015"/>
    <n v="76"/>
    <n v="0.15"/>
    <n v="8779140"/>
    <s v="SO1007-PD0015"/>
    <s v="Abs Roller"/>
    <s v="Gym &amp; Fitness"/>
    <s v="Abs Roller"/>
    <n v="76"/>
    <s v="Sales Region Sulawesi - Maluku Team"/>
    <m/>
    <x v="0"/>
  </r>
  <r>
    <s v="SO1008"/>
    <d v="2022-11-26T00:00:00"/>
    <s v="PD0007"/>
    <n v="125"/>
    <n v="0.16"/>
    <n v="336000000"/>
    <s v="SO1008-PD0007"/>
    <s v="Stick Golf Bag"/>
    <s v="Golf"/>
    <s v="Stick Golf Bag"/>
    <n v="125"/>
    <s v="Sales Sumatera -Kalimantan Region Team"/>
    <m/>
    <x v="0"/>
  </r>
  <r>
    <s v="SO1008"/>
    <d v="2022-11-26T00:00:00"/>
    <s v="PD0001"/>
    <n v="32"/>
    <n v="0.09"/>
    <n v="7250880"/>
    <s v="SO1008-PD0001"/>
    <s v="1 Set Fishing Equipment"/>
    <s v="Fishing Equipment"/>
    <s v="1 Set Fishing Equipment"/>
    <n v="32"/>
    <s v="Sales Sumatera -Kalimantan Region Team"/>
    <m/>
    <x v="0"/>
  </r>
  <r>
    <s v="SO1008"/>
    <d v="2022-11-26T00:00:00"/>
    <s v="PD0018"/>
    <n v="119"/>
    <n v="0.14000000000000001"/>
    <n v="54444880"/>
    <s v="SO1008-PD0018"/>
    <s v="Dumbell Set"/>
    <s v="Gym &amp; Fitness"/>
    <s v="Dumbell Set"/>
    <n v="119"/>
    <s v="Sales Sumatera -Kalimantan Region Team"/>
    <m/>
    <x v="0"/>
  </r>
  <r>
    <s v="SO1008"/>
    <d v="2022-11-26T00:00:00"/>
    <s v="PD0002"/>
    <n v="56"/>
    <n v="0.08"/>
    <n v="1030400"/>
    <s v="SO1008-PD0002"/>
    <s v="Fishing soft lure"/>
    <s v="Fishing Equipment"/>
    <s v="Fishing soft lure"/>
    <n v="56"/>
    <s v="Sales Sumatera -Kalimantan Region Team"/>
    <m/>
    <x v="0"/>
  </r>
  <r>
    <s v="SO1008"/>
    <d v="2022-11-26T00:00:00"/>
    <s v="PD0010"/>
    <n v="49"/>
    <n v="7.0000000000000007E-2"/>
    <n v="14810249.999999998"/>
    <s v="SO1008-PD0010"/>
    <s v="Hiking Shoes"/>
    <s v="Hiking &amp; Camping"/>
    <s v="Hiking Shoes"/>
    <n v="49"/>
    <s v="Sales Sumatera -Kalimantan Region Team"/>
    <m/>
    <x v="0"/>
  </r>
  <r>
    <s v="SO1009"/>
    <d v="2022-11-27T00:00:00"/>
    <s v="PD0002"/>
    <n v="104"/>
    <n v="0.21"/>
    <n v="1643200"/>
    <s v="SO1009-PD0002"/>
    <s v="Fishing soft lure"/>
    <s v="Fishing Equipment"/>
    <s v="Fishing soft lure"/>
    <n v="104"/>
    <s v="Sales Region Sulawesi - Maluku Team"/>
    <m/>
    <x v="0"/>
  </r>
  <r>
    <s v="SO1009"/>
    <d v="2022-11-27T00:00:00"/>
    <s v="PD0020"/>
    <n v="91"/>
    <n v="0.16"/>
    <n v="24537240"/>
    <s v="SO1009-PD0020"/>
    <s v="Heavy bag"/>
    <s v="Gym &amp; Fitness"/>
    <s v="Heavy bag"/>
    <n v="91"/>
    <s v="Sales Region Sulawesi - Maluku Team"/>
    <m/>
    <x v="0"/>
  </r>
  <r>
    <s v="SO1010"/>
    <d v="2022-11-29T00:00:00"/>
    <s v="PD0013"/>
    <n v="78"/>
    <n v="0.09"/>
    <n v="33999420"/>
    <s v="SO1010-PD0013"/>
    <s v="1 Set Basketball"/>
    <s v="Basketball"/>
    <s v="1 Set Basketball"/>
    <n v="78"/>
    <s v="Online Sales Team"/>
    <m/>
    <x v="0"/>
  </r>
  <r>
    <s v="SO1011"/>
    <d v="2022-11-30T00:00:00"/>
    <s v="PD0003"/>
    <n v="103"/>
    <n v="0.06"/>
    <n v="90139420"/>
    <s v="SO1011-PD0003"/>
    <s v="Stick Billiard"/>
    <s v="Billiard"/>
    <s v="Stick Billiard"/>
    <n v="103"/>
    <s v="Sales Java Region Team"/>
    <m/>
    <x v="0"/>
  </r>
  <r>
    <s v="SO1011"/>
    <d v="2022-11-30T00:00:00"/>
    <s v="PD0019"/>
    <n v="92"/>
    <n v="0.2"/>
    <n v="187606400"/>
    <s v="SO1011-PD0019"/>
    <s v="Treadmill"/>
    <s v="Gym &amp; Fitness"/>
    <s v="Treadmill"/>
    <n v="92"/>
    <s v="Sales Java Region Team"/>
    <m/>
    <x v="0"/>
  </r>
  <r>
    <s v="SO1012"/>
    <d v="2022-12-01T00:00:00"/>
    <s v="PD0002"/>
    <n v="141"/>
    <n v="0.2"/>
    <n v="2256000"/>
    <s v="SO1012-PD0002"/>
    <s v="Fishing soft lure"/>
    <s v="Fishing Equipment"/>
    <s v="Fishing soft lure"/>
    <n v="141"/>
    <s v="Sales Java Region Team"/>
    <m/>
    <x v="0"/>
  </r>
  <r>
    <s v="SO1012"/>
    <d v="2022-12-01T00:00:00"/>
    <s v="PD0011"/>
    <n v="75"/>
    <n v="0.15"/>
    <n v="150386250"/>
    <s v="SO1012-PD0011"/>
    <s v="Mountain Bike"/>
    <s v="Bicycle"/>
    <s v="Mountain Bike"/>
    <n v="75"/>
    <s v="Sales Java Region Team"/>
    <m/>
    <x v="0"/>
  </r>
  <r>
    <s v="SO1012"/>
    <d v="2022-12-01T00:00:00"/>
    <s v="PD0010"/>
    <n v="137"/>
    <n v="0.2"/>
    <n v="35620000"/>
    <s v="SO1012-PD0010"/>
    <s v="Hiking Shoes"/>
    <s v="Hiking &amp; Camping"/>
    <s v="Hiking Shoes"/>
    <n v="137"/>
    <s v="Sales Java Region Team"/>
    <m/>
    <x v="0"/>
  </r>
  <r>
    <s v="SO1012"/>
    <d v="2022-12-01T00:00:00"/>
    <s v="PD0003"/>
    <n v="140"/>
    <n v="0.24"/>
    <n v="99058400"/>
    <s v="SO1012-PD0003"/>
    <s v="Stick Billiard"/>
    <s v="Billiard"/>
    <s v="Stick Billiard"/>
    <n v="140"/>
    <s v="Sales Java Region Team"/>
    <m/>
    <x v="0"/>
  </r>
  <r>
    <s v="SO1012"/>
    <d v="2022-12-01T00:00:00"/>
    <s v="PD0007"/>
    <n v="73"/>
    <n v="0.05"/>
    <n v="221920000"/>
    <s v="SO1012-PD0007"/>
    <s v="Stick Golf Bag"/>
    <s v="Golf"/>
    <s v="Stick Golf Bag"/>
    <n v="73"/>
    <s v="Sales Java Region Team"/>
    <m/>
    <x v="0"/>
  </r>
  <r>
    <s v="SO1013"/>
    <d v="2022-12-02T00:00:00"/>
    <s v="PD0012"/>
    <n v="65"/>
    <n v="0.25"/>
    <n v="274901250"/>
    <s v="SO1013-PD0012"/>
    <s v="Road Bike"/>
    <s v="Bicycle"/>
    <s v="Road Bike"/>
    <n v="65"/>
    <s v="Sales Region Sulawesi - Maluku Team"/>
    <m/>
    <x v="0"/>
  </r>
  <r>
    <s v="SO1013"/>
    <d v="2022-12-02T00:00:00"/>
    <s v="PD0011"/>
    <n v="81"/>
    <n v="0.1"/>
    <n v="171971100"/>
    <s v="SO1013-PD0011"/>
    <s v="Mountain Bike"/>
    <s v="Bicycle"/>
    <s v="Mountain Bike"/>
    <n v="81"/>
    <s v="Sales Region Sulawesi - Maluku Team"/>
    <m/>
    <x v="0"/>
  </r>
  <r>
    <s v="SO1014"/>
    <d v="2022-12-03T00:00:00"/>
    <s v="PD0011"/>
    <n v="113"/>
    <n v="0.06"/>
    <n v="250572980"/>
    <s v="SO1014-PD0011"/>
    <s v="Mountain Bike"/>
    <s v="Bicycle"/>
    <s v="Mountain Bike"/>
    <n v="113"/>
    <s v="Online Sales Team"/>
    <m/>
    <x v="0"/>
  </r>
  <r>
    <s v="SO1014"/>
    <d v="2022-12-03T00:00:00"/>
    <s v="PD0018"/>
    <n v="96"/>
    <n v="0.12"/>
    <n v="44943360"/>
    <s v="SO1014-PD0018"/>
    <s v="Dumbell Set"/>
    <s v="Gym &amp; Fitness"/>
    <s v="Dumbell Set"/>
    <n v="96"/>
    <s v="Online Sales Team"/>
    <m/>
    <x v="0"/>
  </r>
  <r>
    <s v="SO1015"/>
    <d v="2022-12-07T00:00:00"/>
    <s v="PD0005"/>
    <n v="117"/>
    <n v="0.13"/>
    <n v="223429050"/>
    <s v="SO1015-PD0005"/>
    <s v="Stick Golf Wedge"/>
    <s v="Golf"/>
    <s v="Stick Golf Wedge"/>
    <n v="117"/>
    <s v="Sales Region Sulawesi - Maluku Team"/>
    <m/>
    <x v="0"/>
  </r>
  <r>
    <s v="SO1015"/>
    <d v="2022-12-07T00:00:00"/>
    <s v="PD0015"/>
    <n v="31"/>
    <n v="0.24"/>
    <n v="3201804"/>
    <s v="SO1015-PD0015"/>
    <s v="Abs Roller"/>
    <s v="Gym &amp; Fitness"/>
    <s v="Abs Roller"/>
    <n v="31"/>
    <s v="Sales Region Sulawesi - Maluku Team"/>
    <m/>
    <x v="0"/>
  </r>
  <r>
    <s v="SO1015"/>
    <d v="2022-12-07T00:00:00"/>
    <s v="PD0004"/>
    <n v="37"/>
    <n v="0.23"/>
    <n v="6267800"/>
    <s v="SO1015-PD0004"/>
    <s v="Stick Billiard Bag"/>
    <s v="Billiard"/>
    <s v="Stick Billiard Bag"/>
    <n v="37"/>
    <s v="Sales Region Sulawesi - Maluku Team"/>
    <m/>
    <x v="0"/>
  </r>
  <r>
    <s v="SO1015"/>
    <d v="2022-12-07T00:00:00"/>
    <s v="PD0001"/>
    <n v="45"/>
    <n v="0.13"/>
    <n v="9748350"/>
    <s v="SO1015-PD0001"/>
    <s v="1 Set Fishing Equipment"/>
    <s v="Fishing Equipment"/>
    <s v="1 Set Fishing Equipment"/>
    <n v="45"/>
    <s v="Sales Region Sulawesi - Maluku Team"/>
    <m/>
    <x v="0"/>
  </r>
  <r>
    <s v="SO1016"/>
    <d v="2022-12-08T00:00:00"/>
    <s v="PD0002"/>
    <n v="89"/>
    <n v="0.25"/>
    <n v="1335000"/>
    <s v="SO1016-PD0002"/>
    <s v="Fishing soft lure"/>
    <s v="Fishing Equipment"/>
    <s v="Fishing soft lure"/>
    <n v="89"/>
    <s v="Online Sales Team"/>
    <m/>
    <x v="0"/>
  </r>
  <r>
    <s v="SO1016"/>
    <d v="2022-12-08T00:00:00"/>
    <s v="PD0009"/>
    <n v="139"/>
    <n v="0.12"/>
    <n v="15779280"/>
    <s v="SO1016-PD0009"/>
    <s v="Tracking Pole"/>
    <s v="Hiking &amp; Camping"/>
    <s v="Tracking Pole"/>
    <n v="139"/>
    <s v="Online Sales Team"/>
    <m/>
    <x v="0"/>
  </r>
  <r>
    <s v="SO1016"/>
    <d v="2022-12-08T00:00:00"/>
    <s v="PD0001"/>
    <n v="42"/>
    <n v="0.16"/>
    <n v="8784720"/>
    <s v="SO1016-PD0001"/>
    <s v="1 Set Fishing Equipment"/>
    <s v="Fishing Equipment"/>
    <s v="1 Set Fishing Equipment"/>
    <n v="42"/>
    <s v="Online Sales Team"/>
    <m/>
    <x v="0"/>
  </r>
  <r>
    <s v="SO1017"/>
    <d v="2022-12-08T00:00:00"/>
    <s v="PD0008"/>
    <n v="121"/>
    <n v="0.06"/>
    <n v="16947260"/>
    <s v="SO1017-PD0008"/>
    <s v="Sunglasses"/>
    <s v="Outdoors Sport"/>
    <s v="Sunglasses"/>
    <n v="121"/>
    <s v="Sales Region Sulawesi - Maluku Team"/>
    <m/>
    <x v="0"/>
  </r>
  <r>
    <s v="SO1017"/>
    <d v="2022-12-08T00:00:00"/>
    <s v="PD0009"/>
    <n v="103"/>
    <n v="0.09"/>
    <n v="12091170"/>
    <s v="SO1017-PD0009"/>
    <s v="Tracking Pole"/>
    <s v="Hiking &amp; Camping"/>
    <s v="Tracking Pole"/>
    <n v="103"/>
    <s v="Sales Region Sulawesi - Maluku Team"/>
    <m/>
    <x v="0"/>
  </r>
  <r>
    <s v="SO1018"/>
    <d v="2022-12-10T00:00:00"/>
    <s v="PD0003"/>
    <n v="30"/>
    <n v="0.18"/>
    <n v="22902600"/>
    <s v="SO1018-PD0003"/>
    <s v="Stick Billiard"/>
    <s v="Billiard"/>
    <s v="Stick Billiard"/>
    <n v="30"/>
    <s v="Sales Region Sulawesi - Maluku Team"/>
    <m/>
    <x v="1"/>
  </r>
  <r>
    <s v="SO1018"/>
    <d v="2022-12-10T00:00:00"/>
    <s v="PD0004"/>
    <n v="112"/>
    <n v="0.2"/>
    <n v="19712000"/>
    <s v="SO1018-PD0004"/>
    <s v="Stick Billiard Bag"/>
    <s v="Billiard"/>
    <s v="Stick Billiard Bag"/>
    <n v="112"/>
    <s v="Sales Region Sulawesi - Maluku Team"/>
    <m/>
    <x v="1"/>
  </r>
  <r>
    <s v="SO1019"/>
    <d v="2022-12-10T00:00:00"/>
    <s v="PD0002"/>
    <n v="53"/>
    <n v="0.24"/>
    <n v="805600"/>
    <s v="SO1019-PD0002"/>
    <s v="Fishing soft lure"/>
    <s v="Fishing Equipment"/>
    <s v="Fishing soft lure"/>
    <n v="53"/>
    <s v="Online Sales Team"/>
    <m/>
    <x v="0"/>
  </r>
  <r>
    <s v="SO1019"/>
    <d v="2022-12-10T00:00:00"/>
    <s v="PD0008"/>
    <n v="143"/>
    <n v="0.13"/>
    <n v="18537090"/>
    <s v="SO1019-PD0008"/>
    <s v="Sunglasses"/>
    <s v="Outdoors Sport"/>
    <s v="Sunglasses"/>
    <n v="143"/>
    <s v="Online Sales Team"/>
    <m/>
    <x v="0"/>
  </r>
  <r>
    <s v="SO1019"/>
    <d v="2022-12-10T00:00:00"/>
    <s v="PD0004"/>
    <n v="26"/>
    <n v="0.21"/>
    <n v="4518800"/>
    <s v="SO1019-PD0004"/>
    <s v="Stick Billiard Bag"/>
    <s v="Billiard"/>
    <s v="Stick Billiard Bag"/>
    <n v="26"/>
    <s v="Online Sales Team"/>
    <m/>
    <x v="0"/>
  </r>
  <r>
    <s v="SO1020"/>
    <d v="2022-12-10T00:00:00"/>
    <s v="PD0007"/>
    <n v="106"/>
    <n v="7.0000000000000007E-2"/>
    <n v="315456000"/>
    <s v="SO1020-PD0007"/>
    <s v="Stick Golf Bag"/>
    <s v="Golf"/>
    <s v="Stick Golf Bag"/>
    <n v="106"/>
    <s v="Sales Java Region Team"/>
    <m/>
    <x v="0"/>
  </r>
  <r>
    <s v="SO1020"/>
    <d v="2022-12-10T00:00:00"/>
    <s v="PD0015"/>
    <n v="116"/>
    <n v="0.05"/>
    <n v="14976180"/>
    <s v="SO1020-PD0015"/>
    <s v="Abs Roller"/>
    <s v="Gym &amp; Fitness"/>
    <s v="Abs Roller"/>
    <n v="116"/>
    <s v="Sales Java Region Team"/>
    <m/>
    <x v="0"/>
  </r>
  <r>
    <s v="SO1020"/>
    <d v="2022-12-10T00:00:00"/>
    <s v="PD0010"/>
    <n v="96"/>
    <n v="0.12"/>
    <n v="27456000"/>
    <s v="SO1020-PD0010"/>
    <s v="Hiking Shoes"/>
    <s v="Hiking &amp; Camping"/>
    <s v="Hiking Shoes"/>
    <n v="96"/>
    <s v="Sales Java Region Team"/>
    <m/>
    <x v="0"/>
  </r>
  <r>
    <s v="SO1020"/>
    <d v="2022-12-10T00:00:00"/>
    <s v="PD0003"/>
    <n v="97"/>
    <n v="0.23"/>
    <n v="69536390"/>
    <s v="SO1020-PD0003"/>
    <s v="Stick Billiard"/>
    <s v="Billiard"/>
    <s v="Stick Billiard"/>
    <n v="97"/>
    <s v="Sales Java Region Team"/>
    <m/>
    <x v="0"/>
  </r>
  <r>
    <s v="SO1020"/>
    <d v="2022-12-10T00:00:00"/>
    <s v="PD0013"/>
    <n v="120"/>
    <n v="0.1"/>
    <n v="51732000"/>
    <s v="SO1020-PD0013"/>
    <s v="1 Set Basketball"/>
    <s v="Basketball"/>
    <s v="1 Set Basketball"/>
    <n v="120"/>
    <s v="Sales Java Region Team"/>
    <m/>
    <x v="0"/>
  </r>
  <r>
    <s v="SO1021"/>
    <d v="2022-12-10T00:00:00"/>
    <s v="PD0016"/>
    <n v="93"/>
    <n v="0.2"/>
    <n v="19864800"/>
    <s v="SO1021-PD0016"/>
    <s v="Pull Up Bar"/>
    <s v="Gym &amp; Fitness"/>
    <s v="Pull Up Bar"/>
    <n v="93"/>
    <s v="Online Sales Team"/>
    <m/>
    <x v="0"/>
  </r>
  <r>
    <s v="SO1021"/>
    <d v="2022-12-10T00:00:00"/>
    <s v="PD0003"/>
    <n v="97"/>
    <n v="0.1"/>
    <n v="81276300"/>
    <s v="SO1021-PD0003"/>
    <s v="Stick Billiard"/>
    <s v="Billiard"/>
    <s v="Stick Billiard"/>
    <n v="97"/>
    <s v="Online Sales Team"/>
    <m/>
    <x v="0"/>
  </r>
  <r>
    <s v="SO1021"/>
    <d v="2022-12-10T00:00:00"/>
    <s v="PD0002"/>
    <n v="106"/>
    <n v="0.16"/>
    <n v="1780800"/>
    <s v="SO1021-PD0002"/>
    <s v="Fishing soft lure"/>
    <s v="Fishing Equipment"/>
    <s v="Fishing soft lure"/>
    <n v="106"/>
    <s v="Online Sales Team"/>
    <m/>
    <x v="0"/>
  </r>
  <r>
    <s v="SO1022"/>
    <d v="2022-12-12T00:00:00"/>
    <s v="PD0008"/>
    <n v="111"/>
    <n v="0.19"/>
    <n v="13396590"/>
    <s v="SO1022-PD0008"/>
    <s v="Sunglasses"/>
    <s v="Outdoors Sport"/>
    <s v="Sunglasses"/>
    <n v="111"/>
    <s v="Sales Region Sulawesi - Maluku Team"/>
    <m/>
    <x v="0"/>
  </r>
  <r>
    <s v="SO1022"/>
    <d v="2022-12-12T00:00:00"/>
    <s v="PD0001"/>
    <n v="37"/>
    <n v="0.13"/>
    <n v="8015310"/>
    <s v="SO1022-PD0001"/>
    <s v="1 Set Fishing Equipment"/>
    <s v="Fishing Equipment"/>
    <s v="1 Set Fishing Equipment"/>
    <n v="37"/>
    <s v="Sales Region Sulawesi - Maluku Team"/>
    <m/>
    <x v="0"/>
  </r>
  <r>
    <s v="SO1022"/>
    <d v="2022-12-12T00:00:00"/>
    <s v="PD0010"/>
    <n v="125"/>
    <n v="0.18"/>
    <n v="33312500.000000004"/>
    <s v="SO1022-PD0010"/>
    <s v="Hiking Shoes"/>
    <s v="Hiking &amp; Camping"/>
    <s v="Hiking Shoes"/>
    <n v="125"/>
    <s v="Sales Region Sulawesi - Maluku Team"/>
    <m/>
    <x v="0"/>
  </r>
  <r>
    <s v="SO1023"/>
    <d v="2022-12-13T00:00:00"/>
    <s v="PD0010"/>
    <n v="55"/>
    <n v="0.14000000000000001"/>
    <n v="15372500"/>
    <s v="SO1023-PD0010"/>
    <s v="Hiking Shoes"/>
    <s v="Hiking &amp; Camping"/>
    <s v="Hiking Shoes"/>
    <n v="55"/>
    <s v="Online Sales Team"/>
    <m/>
    <x v="0"/>
  </r>
  <r>
    <s v="SO1023"/>
    <d v="2022-12-13T00:00:00"/>
    <s v="PD0015"/>
    <n v="140"/>
    <n v="0.12"/>
    <n v="16742880"/>
    <s v="SO1023-PD0015"/>
    <s v="Abs Roller"/>
    <s v="Gym &amp; Fitness"/>
    <s v="Abs Roller"/>
    <n v="140"/>
    <s v="Online Sales Team"/>
    <m/>
    <x v="0"/>
  </r>
  <r>
    <s v="SO1023"/>
    <d v="2022-12-13T00:00:00"/>
    <s v="PD0007"/>
    <n v="92"/>
    <n v="0.22"/>
    <n v="229632000"/>
    <s v="SO1023-PD0007"/>
    <s v="Stick Golf Bag"/>
    <s v="Golf"/>
    <s v="Stick Golf Bag"/>
    <n v="92"/>
    <s v="Online Sales Team"/>
    <m/>
    <x v="0"/>
  </r>
  <r>
    <s v="SO1024"/>
    <d v="2022-12-13T00:00:00"/>
    <s v="PD0004"/>
    <n v="109"/>
    <n v="0.22"/>
    <n v="18704400"/>
    <s v="SO1024-PD0004"/>
    <s v="Stick Billiard Bag"/>
    <s v="Billiard"/>
    <s v="Stick Billiard Bag"/>
    <n v="109"/>
    <s v="Sales Sumatera -Kalimantan Region Team"/>
    <m/>
    <x v="0"/>
  </r>
  <r>
    <s v="SO1024"/>
    <d v="2022-12-13T00:00:00"/>
    <s v="PD0007"/>
    <n v="85"/>
    <n v="0.1"/>
    <n v="244800000"/>
    <s v="SO1024-PD0007"/>
    <s v="Stick Golf Bag"/>
    <s v="Golf"/>
    <s v="Stick Golf Bag"/>
    <n v="85"/>
    <s v="Sales Sumatera -Kalimantan Region Team"/>
    <m/>
    <x v="0"/>
  </r>
  <r>
    <s v="SO1024"/>
    <d v="2022-12-13T00:00:00"/>
    <s v="PD0019"/>
    <n v="42"/>
    <n v="0.18"/>
    <n v="87787560"/>
    <s v="SO1024-PD0019"/>
    <s v="Treadmill"/>
    <s v="Gym &amp; Fitness"/>
    <s v="Treadmill"/>
    <n v="42"/>
    <s v="Sales Sumatera -Kalimantan Region Team"/>
    <m/>
    <x v="0"/>
  </r>
  <r>
    <s v="SO1025"/>
    <d v="2022-12-16T00:00:00"/>
    <s v="PD0019"/>
    <n v="35"/>
    <n v="0.12"/>
    <n v="78509200"/>
    <s v="SO1025-PD0019"/>
    <s v="Treadmill"/>
    <s v="Gym &amp; Fitness"/>
    <s v="Treadmill"/>
    <n v="35"/>
    <s v="Sales Java Region Team"/>
    <m/>
    <x v="0"/>
  </r>
  <r>
    <s v="SO1026"/>
    <d v="2022-12-16T00:00:00"/>
    <s v="PD0009"/>
    <n v="51"/>
    <n v="0.06"/>
    <n v="6184260"/>
    <s v="SO1026-PD0009"/>
    <s v="Tracking Pole"/>
    <s v="Hiking &amp; Camping"/>
    <s v="Tracking Pole"/>
    <n v="51"/>
    <s v="Sales Sumatera -Kalimantan Region Team"/>
    <m/>
    <x v="0"/>
  </r>
  <r>
    <s v="SO1026"/>
    <d v="2022-12-16T00:00:00"/>
    <s v="PD0005"/>
    <n v="40"/>
    <n v="0.19"/>
    <n v="71118000"/>
    <s v="SO1026-PD0005"/>
    <s v="Stick Golf Wedge"/>
    <s v="Golf"/>
    <s v="Stick Golf Wedge"/>
    <n v="40"/>
    <s v="Sales Sumatera -Kalimantan Region Team"/>
    <m/>
    <x v="0"/>
  </r>
  <r>
    <s v="SO1026"/>
    <d v="2022-12-16T00:00:00"/>
    <s v="PD0017"/>
    <n v="57"/>
    <n v="0.1"/>
    <n v="135945000"/>
    <s v="SO1026-PD0017"/>
    <s v="Bench Press"/>
    <s v="Gym &amp; Fitness"/>
    <s v="Bench Press"/>
    <n v="57"/>
    <s v="Sales Sumatera -Kalimantan Region Team"/>
    <m/>
    <x v="0"/>
  </r>
  <r>
    <s v="SO1026"/>
    <d v="2022-12-16T00:00:00"/>
    <s v="PD0016"/>
    <n v="111"/>
    <n v="0.12"/>
    <n v="26080560"/>
    <s v="SO1026-PD0016"/>
    <s v="Pull Up Bar"/>
    <s v="Gym &amp; Fitness"/>
    <s v="Pull Up Bar"/>
    <n v="111"/>
    <s v="Sales Sumatera -Kalimantan Region Team"/>
    <m/>
    <x v="0"/>
  </r>
  <r>
    <s v="SO1026"/>
    <d v="2022-12-16T00:00:00"/>
    <s v="PD0019"/>
    <n v="131"/>
    <n v="0.12"/>
    <n v="293848720"/>
    <s v="SO1026-PD0019"/>
    <s v="Treadmill"/>
    <s v="Gym &amp; Fitness"/>
    <s v="Treadmill"/>
    <n v="131"/>
    <s v="Sales Sumatera -Kalimantan Region Team"/>
    <m/>
    <x v="0"/>
  </r>
  <r>
    <s v="SO1026"/>
    <d v="2022-12-16T00:00:00"/>
    <s v="PD0011"/>
    <n v="114"/>
    <n v="0.16"/>
    <n v="225897840"/>
    <s v="SO1026-PD0011"/>
    <s v="Mountain Bike"/>
    <s v="Bicycle"/>
    <s v="Mountain Bike"/>
    <n v="114"/>
    <s v="Sales Sumatera -Kalimantan Region Team"/>
    <m/>
    <x v="0"/>
  </r>
  <r>
    <s v="SO1028"/>
    <d v="2022-12-20T00:00:00"/>
    <s v="PD0017"/>
    <n v="78"/>
    <n v="0.13"/>
    <n v="179829000"/>
    <s v="SO1028-PD0017"/>
    <s v="Bench Press"/>
    <s v="Gym &amp; Fitness"/>
    <s v="Bench Press"/>
    <n v="78"/>
    <s v="Sales Java Region Team"/>
    <m/>
    <x v="0"/>
  </r>
  <r>
    <s v="SO1028"/>
    <d v="2022-12-20T00:00:00"/>
    <s v="PD0006"/>
    <n v="110"/>
    <n v="0.17"/>
    <n v="19081700"/>
    <s v="SO1028-PD0006"/>
    <s v="1 set Golf Ball"/>
    <s v="Golf"/>
    <s v="1 set Golf Ball"/>
    <n v="110"/>
    <s v="Sales Java Region Team"/>
    <m/>
    <x v="0"/>
  </r>
  <r>
    <s v="SO1028"/>
    <d v="2022-12-20T00:00:00"/>
    <s v="PD0007"/>
    <n v="100"/>
    <n v="0.12"/>
    <n v="281600000"/>
    <s v="SO1028-PD0007"/>
    <s v="Stick Golf Bag"/>
    <s v="Golf"/>
    <s v="Stick Golf Bag"/>
    <n v="100"/>
    <s v="Sales Java Region Team"/>
    <m/>
    <x v="0"/>
  </r>
  <r>
    <s v="SO0010"/>
    <d v="2020-01-11T00:00:00"/>
    <s v="PD0017"/>
    <n v="67"/>
    <n v="0.22"/>
    <n v="138489000"/>
    <s v="SO0010-PD0017"/>
    <s v="Bench Press"/>
    <s v="Gym &amp; Fitness"/>
    <s v="Bench Press"/>
    <n v="67"/>
    <s v="Sales Java Region Team"/>
    <m/>
    <x v="0"/>
  </r>
  <r>
    <s v="SO0010"/>
    <d v="2020-01-11T00:00:00"/>
    <s v="PD0019"/>
    <n v="73"/>
    <n v="0.19"/>
    <n v="150722370"/>
    <s v="SO0010-PD0019"/>
    <s v="Treadmill"/>
    <s v="Gym &amp; Fitness"/>
    <s v="Treadmill"/>
    <n v="73"/>
    <s v="Sales Java Region Team"/>
    <m/>
    <x v="0"/>
  </r>
  <r>
    <s v="SO0014"/>
    <d v="2020-01-19T00:00:00"/>
    <s v="PD0013"/>
    <n v="50"/>
    <n v="0.11"/>
    <n v="21315500"/>
    <s v="SO0014-PD0013"/>
    <s v="1 Set Basketball"/>
    <s v="Basketball"/>
    <s v="1 Set Basketball"/>
    <n v="50"/>
    <s v="Sales Region Sulawesi - Maluku Team"/>
    <m/>
    <x v="0"/>
  </r>
  <r>
    <s v="SO0014"/>
    <d v="2020-01-19T00:00:00"/>
    <s v="PD0014"/>
    <n v="108"/>
    <n v="0.24"/>
    <n v="21915360"/>
    <s v="SO0014-PD0014"/>
    <s v="1 Set Futsalball"/>
    <s v="Futsal"/>
    <s v="1 Set Futsalball"/>
    <n v="108"/>
    <s v="Sales Region Sulawesi - Maluku Team"/>
    <m/>
    <x v="0"/>
  </r>
  <r>
    <s v="SO0017"/>
    <d v="2020-01-23T00:00:00"/>
    <s v="PD0001"/>
    <n v="46"/>
    <n v="0.18"/>
    <n v="9392280"/>
    <s v="SO0017-PD0001"/>
    <s v="1 Set Fishing Equipment"/>
    <s v="Fishing Equipment"/>
    <s v="1 Set Fishing Equipment"/>
    <n v="46"/>
    <s v="Online Sales Team"/>
    <m/>
    <x v="0"/>
  </r>
  <r>
    <s v="SO0017"/>
    <d v="2020-01-23T00:00:00"/>
    <s v="PD0002"/>
    <n v="79"/>
    <n v="0.06"/>
    <n v="1485200"/>
    <s v="SO0017-PD0002"/>
    <s v="Fishing soft lure"/>
    <s v="Fishing Equipment"/>
    <s v="Fishing soft lure"/>
    <n v="79"/>
    <s v="Online Sales Team"/>
    <m/>
    <x v="0"/>
  </r>
  <r>
    <s v="SO0035"/>
    <d v="2020-02-16T00:00:00"/>
    <s v="PD0017"/>
    <n v="97"/>
    <n v="0.22"/>
    <n v="200499000"/>
    <s v="SO0035-PD0017"/>
    <s v="Bench Press"/>
    <s v="Gym &amp; Fitness"/>
    <s v="Bench Press"/>
    <n v="97"/>
    <s v="Sales Region Bali - Nusa Tenggara Team"/>
    <m/>
    <x v="0"/>
  </r>
  <r>
    <s v="SO0035"/>
    <d v="2020-02-16T00:00:00"/>
    <s v="PD0019"/>
    <n v="90"/>
    <n v="0.2"/>
    <n v="183528000"/>
    <s v="SO0035-PD0019"/>
    <s v="Treadmill"/>
    <s v="Gym &amp; Fitness"/>
    <s v="Treadmill"/>
    <n v="90"/>
    <s v="Sales Region Bali - Nusa Tenggara Team"/>
    <m/>
    <x v="0"/>
  </r>
  <r>
    <s v="SO0042"/>
    <d v="2020-02-26T00:00:00"/>
    <s v="PD0001"/>
    <n v="135"/>
    <n v="0.25"/>
    <n v="25211250"/>
    <s v="SO0042-PD0001"/>
    <s v="1 Set Fishing Equipment"/>
    <s v="Fishing Equipment"/>
    <s v="1 Set Fishing Equipment"/>
    <n v="135"/>
    <s v="Sales Region Sulawesi - Maluku Team"/>
    <m/>
    <x v="0"/>
  </r>
  <r>
    <s v="SO0042"/>
    <d v="2020-02-26T00:00:00"/>
    <s v="PD0002"/>
    <n v="73"/>
    <n v="0.23"/>
    <n v="1124200"/>
    <s v="SO0042-PD0002"/>
    <s v="Fishing soft lure"/>
    <s v="Fishing Equipment"/>
    <s v="Fishing soft lure"/>
    <n v="73"/>
    <s v="Sales Region Sulawesi - Maluku Team"/>
    <m/>
    <x v="0"/>
  </r>
  <r>
    <s v="SO0044"/>
    <d v="2020-02-26T00:00:00"/>
    <s v="PD0005"/>
    <n v="47"/>
    <n v="0.05"/>
    <n v="98006750"/>
    <s v="SO0044-PD0005"/>
    <s v="Stick Golf Wedge"/>
    <s v="Golf"/>
    <s v="Stick Golf Wedge"/>
    <n v="47"/>
    <s v="Sales Region Bali - Nusa Tenggara Team"/>
    <m/>
    <x v="0"/>
  </r>
  <r>
    <s v="SO0044"/>
    <d v="2020-02-26T00:00:00"/>
    <s v="PD0007"/>
    <n v="100"/>
    <n v="0.16"/>
    <n v="268800000"/>
    <s v="SO0044-PD0007"/>
    <s v="Stick Golf Bag"/>
    <s v="Golf"/>
    <s v="Stick Golf Bag"/>
    <n v="100"/>
    <s v="Sales Region Bali - Nusa Tenggara Team"/>
    <m/>
    <x v="0"/>
  </r>
  <r>
    <s v="SO0045"/>
    <d v="2020-02-27T00:00:00"/>
    <s v="PD0002"/>
    <n v="63"/>
    <n v="0.25"/>
    <n v="945000"/>
    <s v="SO0045-PD0002"/>
    <s v="Fishing soft lure"/>
    <s v="Fishing Equipment"/>
    <s v="Fishing soft lure"/>
    <n v="63"/>
    <s v="Sales Sumatera -Kalimantan Region Team"/>
    <m/>
    <x v="0"/>
  </r>
  <r>
    <s v="SO0045"/>
    <d v="2020-02-27T00:00:00"/>
    <s v="PD0001"/>
    <n v="88"/>
    <n v="0.22"/>
    <n v="17091360"/>
    <s v="SO0045-PD0001"/>
    <s v="1 Set Fishing Equipment"/>
    <s v="Fishing Equipment"/>
    <s v="1 Set Fishing Equipment"/>
    <n v="88"/>
    <s v="Sales Sumatera -Kalimantan Region Team"/>
    <m/>
    <x v="0"/>
  </r>
  <r>
    <s v="SO0052"/>
    <d v="2020-03-02T00:00:00"/>
    <s v="PD0019"/>
    <n v="35"/>
    <n v="0.06"/>
    <n v="83862100"/>
    <s v="SO0052-PD0019"/>
    <s v="Treadmill"/>
    <s v="Gym &amp; Fitness"/>
    <s v="Treadmill"/>
    <n v="35"/>
    <s v="Online Sales Team"/>
    <m/>
    <x v="0"/>
  </r>
  <r>
    <s v="SO0052"/>
    <d v="2020-03-02T00:00:00"/>
    <s v="PD0018"/>
    <n v="36"/>
    <n v="0.14000000000000001"/>
    <n v="16470720"/>
    <s v="SO0052-PD0018"/>
    <s v="Dumbell Set"/>
    <s v="Gym &amp; Fitness"/>
    <s v="Dumbell Set"/>
    <n v="36"/>
    <s v="Online Sales Team"/>
    <m/>
    <x v="0"/>
  </r>
  <r>
    <s v="SO0052"/>
    <d v="2020-03-02T00:00:00"/>
    <s v="PD0017"/>
    <n v="51"/>
    <n v="0.1"/>
    <n v="121635000"/>
    <s v="SO0052-PD0017"/>
    <s v="Bench Press"/>
    <s v="Gym &amp; Fitness"/>
    <s v="Bench Press"/>
    <n v="51"/>
    <s v="Online Sales Team"/>
    <m/>
    <x v="0"/>
  </r>
  <r>
    <s v="SO0054"/>
    <d v="2020-03-06T00:00:00"/>
    <s v="PD0008"/>
    <n v="63"/>
    <n v="0.17"/>
    <n v="7791210"/>
    <s v="SO0054-PD0008"/>
    <s v="Sunglasses"/>
    <s v="Outdoors Sport"/>
    <s v="Sunglasses"/>
    <n v="63"/>
    <s v="Online Sales Team"/>
    <m/>
    <x v="0"/>
  </r>
  <r>
    <s v="SO0054"/>
    <d v="2020-03-06T00:00:00"/>
    <s v="PD0010"/>
    <n v="143"/>
    <n v="0.25"/>
    <n v="34856250"/>
    <s v="SO0054-PD0010"/>
    <s v="Hiking Shoes"/>
    <s v="Hiking &amp; Camping"/>
    <s v="Hiking Shoes"/>
    <n v="143"/>
    <s v="Online Sales Team"/>
    <m/>
    <x v="0"/>
  </r>
  <r>
    <s v="SO0055"/>
    <d v="2020-03-08T00:00:00"/>
    <s v="PD0004"/>
    <n v="52"/>
    <n v="0.23"/>
    <n v="8808800"/>
    <s v="SO0055-PD0004"/>
    <s v="Stick Billiard Bag"/>
    <s v="Billiard"/>
    <s v="Stick Billiard Bag"/>
    <n v="52"/>
    <s v="Sales Java Region Team"/>
    <m/>
    <x v="0"/>
  </r>
  <r>
    <s v="SO0055"/>
    <d v="2020-03-08T00:00:00"/>
    <s v="PD0003"/>
    <n v="97"/>
    <n v="0.24"/>
    <n v="68633320"/>
    <s v="SO0055-PD0003"/>
    <s v="Stick Billiard"/>
    <s v="Billiard"/>
    <s v="Stick Billiard"/>
    <n v="97"/>
    <s v="Sales Java Region Team"/>
    <m/>
    <x v="0"/>
  </r>
  <r>
    <s v="SO0063"/>
    <d v="2020-03-15T00:00:00"/>
    <s v="PD0005"/>
    <n v="31"/>
    <n v="0.12"/>
    <n v="59879600"/>
    <s v="SO0063-PD0005"/>
    <s v="Stick Golf Wedge"/>
    <s v="Golf"/>
    <s v="Stick Golf Wedge"/>
    <n v="31"/>
    <s v="Sales Region Sulawesi - Maluku Team"/>
    <m/>
    <x v="0"/>
  </r>
  <r>
    <s v="SO0063"/>
    <d v="2020-03-15T00:00:00"/>
    <s v="PD0007"/>
    <n v="67"/>
    <n v="7.0000000000000007E-2"/>
    <n v="199392000"/>
    <s v="SO0063-PD0007"/>
    <s v="Stick Golf Bag"/>
    <s v="Golf"/>
    <s v="Stick Golf Bag"/>
    <n v="67"/>
    <s v="Sales Region Sulawesi - Maluku Team"/>
    <m/>
    <x v="0"/>
  </r>
  <r>
    <s v="SO0069"/>
    <d v="2020-03-21T00:00:00"/>
    <s v="PD0007"/>
    <n v="90"/>
    <n v="0.12"/>
    <n v="253440000"/>
    <s v="SO0069-PD0007"/>
    <s v="Stick Golf Bag"/>
    <s v="Golf"/>
    <s v="Stick Golf Bag"/>
    <n v="90"/>
    <s v="Sales Region Bali - Nusa Tenggara Team"/>
    <m/>
    <x v="0"/>
  </r>
  <r>
    <s v="SO0069"/>
    <d v="2020-03-21T00:00:00"/>
    <s v="PD0005"/>
    <n v="85"/>
    <n v="0.17"/>
    <n v="154857250"/>
    <s v="SO0069-PD0005"/>
    <s v="Stick Golf Wedge"/>
    <s v="Golf"/>
    <s v="Stick Golf Wedge"/>
    <n v="85"/>
    <s v="Sales Region Bali - Nusa Tenggara Team"/>
    <m/>
    <x v="0"/>
  </r>
  <r>
    <s v="SO0081"/>
    <d v="2020-04-05T00:00:00"/>
    <s v="PD0014"/>
    <n v="39"/>
    <n v="0.23"/>
    <n v="8018010"/>
    <s v="SO0081-PD0014"/>
    <s v="1 Set Futsalball"/>
    <s v="Futsal"/>
    <s v="1 Set Futsalball"/>
    <n v="39"/>
    <s v="Online Sales Team"/>
    <m/>
    <x v="0"/>
  </r>
  <r>
    <s v="SO0081"/>
    <d v="2020-04-05T00:00:00"/>
    <s v="PD0013"/>
    <n v="67"/>
    <n v="0.15"/>
    <n v="27279050"/>
    <s v="SO0081-PD0013"/>
    <s v="1 Set Basketball"/>
    <s v="Basketball"/>
    <s v="1 Set Basketball"/>
    <n v="67"/>
    <s v="Online Sales Team"/>
    <m/>
    <x v="0"/>
  </r>
  <r>
    <s v="SO0092"/>
    <d v="2020-04-15T00:00:00"/>
    <s v="PD0020"/>
    <n v="143"/>
    <n v="7.0000000000000007E-2"/>
    <n v="42689790"/>
    <s v="SO0092-PD0020"/>
    <s v="Heavy bag"/>
    <s v="Gym &amp; Fitness"/>
    <s v="Heavy bag"/>
    <n v="143"/>
    <s v="Sales Sumatera -Kalimantan Region Team"/>
    <m/>
    <x v="0"/>
  </r>
  <r>
    <s v="SO0092"/>
    <d v="2020-04-15T00:00:00"/>
    <s v="PD0019"/>
    <n v="73"/>
    <n v="0.1"/>
    <n v="167469300"/>
    <s v="SO0092-PD0019"/>
    <s v="Treadmill"/>
    <s v="Gym &amp; Fitness"/>
    <s v="Treadmill"/>
    <n v="73"/>
    <s v="Sales Sumatera -Kalimantan Region Team"/>
    <m/>
    <x v="0"/>
  </r>
  <r>
    <s v="SO0101"/>
    <d v="2020-04-23T00:00:00"/>
    <s v="PD0013"/>
    <n v="78"/>
    <n v="0.18"/>
    <n v="30636840.000000004"/>
    <s v="SO0101-PD0013"/>
    <s v="1 Set Basketball"/>
    <s v="Basketball"/>
    <s v="1 Set Basketball"/>
    <n v="78"/>
    <s v="Sales Java Region Team"/>
    <m/>
    <x v="0"/>
  </r>
  <r>
    <s v="SO0101"/>
    <d v="2020-04-23T00:00:00"/>
    <s v="PD0014"/>
    <n v="63"/>
    <n v="0.05"/>
    <n v="15979950"/>
    <s v="SO0101-PD0014"/>
    <s v="1 Set Futsalball"/>
    <s v="Futsal"/>
    <s v="1 Set Futsalball"/>
    <n v="63"/>
    <s v="Sales Java Region Team"/>
    <m/>
    <x v="0"/>
  </r>
  <r>
    <s v="SO0103"/>
    <d v="2020-04-26T00:00:00"/>
    <s v="PD0011"/>
    <n v="125"/>
    <n v="0.09"/>
    <n v="268336250"/>
    <s v="SO0103-PD0011"/>
    <s v="Mountain Bike"/>
    <s v="Bicycle"/>
    <s v="Mountain Bike"/>
    <n v="125"/>
    <s v="Sales Java Region Team"/>
    <m/>
    <x v="1"/>
  </r>
  <r>
    <s v="SO0103"/>
    <d v="2020-04-26T00:00:00"/>
    <s v="PD0008"/>
    <n v="31"/>
    <n v="0.24"/>
    <n v="3510440"/>
    <s v="SO0103-PD0008"/>
    <s v="Sunglasses"/>
    <s v="Outdoors Sport"/>
    <s v="Sunglasses"/>
    <n v="31"/>
    <s v="Sales Java Region Team"/>
    <m/>
    <x v="1"/>
  </r>
  <r>
    <s v="SO0103"/>
    <d v="2020-04-26T00:00:00"/>
    <s v="PD0009"/>
    <n v="109"/>
    <n v="0.18"/>
    <n v="11530020"/>
    <s v="SO0103-PD0009"/>
    <s v="Tracking Pole"/>
    <s v="Hiking &amp; Camping"/>
    <s v="Tracking Pole"/>
    <n v="109"/>
    <s v="Sales Java Region Team"/>
    <m/>
    <x v="1"/>
  </r>
  <r>
    <s v="SO0103"/>
    <d v="2020-04-26T00:00:00"/>
    <s v="PD0012"/>
    <n v="138"/>
    <n v="0.15"/>
    <n v="661454700"/>
    <s v="SO0103-PD0012"/>
    <s v="Road Bike"/>
    <s v="Bicycle"/>
    <s v="Road Bike"/>
    <n v="138"/>
    <s v="Sales Java Region Team"/>
    <m/>
    <x v="1"/>
  </r>
  <r>
    <s v="SO0105"/>
    <d v="2020-04-27T00:00:00"/>
    <s v="PD0001"/>
    <n v="32"/>
    <n v="0.17"/>
    <n v="6613440"/>
    <s v="SO0105-PD0001"/>
    <s v="1 Set Fishing Equipment"/>
    <s v="Fishing Equipment"/>
    <s v="1 Set Fishing Equipment"/>
    <n v="32"/>
    <s v="Sales Region Sulawesi - Maluku Team"/>
    <m/>
    <x v="0"/>
  </r>
  <r>
    <s v="SO0105"/>
    <d v="2020-04-27T00:00:00"/>
    <s v="PD0002"/>
    <n v="65"/>
    <n v="0.13"/>
    <n v="1131000"/>
    <s v="SO0105-PD0002"/>
    <s v="Fishing soft lure"/>
    <s v="Fishing Equipment"/>
    <s v="Fishing soft lure"/>
    <n v="65"/>
    <s v="Sales Region Sulawesi - Maluku Team"/>
    <m/>
    <x v="0"/>
  </r>
  <r>
    <s v="SO0112"/>
    <d v="2020-05-01T00:00:00"/>
    <s v="PD0017"/>
    <n v="112"/>
    <n v="0.12"/>
    <n v="261184000"/>
    <s v="SO0112-PD0017"/>
    <s v="Bench Press"/>
    <s v="Gym &amp; Fitness"/>
    <s v="Bench Press"/>
    <n v="112"/>
    <s v="Sales Region Sulawesi - Maluku Team"/>
    <m/>
    <x v="0"/>
  </r>
  <r>
    <s v="SO0112"/>
    <d v="2020-05-01T00:00:00"/>
    <s v="PD0019"/>
    <n v="90"/>
    <n v="0.22"/>
    <n v="178939800"/>
    <s v="SO0112-PD0019"/>
    <s v="Treadmill"/>
    <s v="Gym &amp; Fitness"/>
    <s v="Treadmill"/>
    <n v="90"/>
    <s v="Sales Region Sulawesi - Maluku Team"/>
    <m/>
    <x v="0"/>
  </r>
  <r>
    <s v="SO0112"/>
    <d v="2020-05-01T00:00:00"/>
    <s v="PD0020"/>
    <n v="34"/>
    <n v="0.15"/>
    <n v="9276900"/>
    <s v="SO0112-PD0020"/>
    <s v="Heavy bag"/>
    <s v="Gym &amp; Fitness"/>
    <s v="Heavy bag"/>
    <n v="34"/>
    <s v="Sales Region Sulawesi - Maluku Team"/>
    <m/>
    <x v="0"/>
  </r>
  <r>
    <s v="SO0119"/>
    <d v="2020-05-09T00:00:00"/>
    <s v="PD0013"/>
    <n v="38"/>
    <n v="0.16"/>
    <n v="15289680"/>
    <s v="SO0119-PD0013"/>
    <s v="1 Set Basketball"/>
    <s v="Basketball"/>
    <s v="1 Set Basketball"/>
    <n v="38"/>
    <s v="Online Sales Team"/>
    <m/>
    <x v="0"/>
  </r>
  <r>
    <s v="SO0119"/>
    <d v="2020-05-09T00:00:00"/>
    <s v="PD0014"/>
    <n v="32"/>
    <n v="0.05"/>
    <n v="8116800"/>
    <s v="SO0119-PD0014"/>
    <s v="1 Set Futsalball"/>
    <s v="Futsal"/>
    <s v="1 Set Futsalball"/>
    <n v="32"/>
    <s v="Online Sales Team"/>
    <m/>
    <x v="0"/>
  </r>
  <r>
    <s v="SO0120"/>
    <d v="2020-05-11T00:00:00"/>
    <s v="PD0009"/>
    <n v="103"/>
    <n v="0.08"/>
    <n v="12224040"/>
    <s v="SO0120-PD0009"/>
    <s v="Tracking Pole"/>
    <s v="Hiking &amp; Camping"/>
    <s v="Tracking Pole"/>
    <n v="103"/>
    <s v="Online Sales Team"/>
    <m/>
    <x v="0"/>
  </r>
  <r>
    <s v="SO0120"/>
    <d v="2020-05-11T00:00:00"/>
    <s v="PD0008"/>
    <n v="63"/>
    <n v="0.16"/>
    <n v="7885080"/>
    <s v="SO0120-PD0008"/>
    <s v="Sunglasses"/>
    <s v="Outdoors Sport"/>
    <s v="Sunglasses"/>
    <n v="63"/>
    <s v="Online Sales Team"/>
    <m/>
    <x v="0"/>
  </r>
  <r>
    <s v="SO0122"/>
    <d v="2020-05-11T00:00:00"/>
    <s v="PD0007"/>
    <n v="89"/>
    <n v="0.16"/>
    <n v="239232000"/>
    <s v="SO0122-PD0007"/>
    <s v="Stick Golf Bag"/>
    <s v="Golf"/>
    <s v="Stick Golf Bag"/>
    <n v="89"/>
    <s v="Sales Region Sulawesi - Maluku Team"/>
    <m/>
    <x v="1"/>
  </r>
  <r>
    <s v="SO0122"/>
    <d v="2020-05-11T00:00:00"/>
    <s v="PD0005"/>
    <n v="88"/>
    <n v="0.18"/>
    <n v="158391200"/>
    <s v="SO0122-PD0005"/>
    <s v="Stick Golf Wedge"/>
    <s v="Golf"/>
    <s v="Stick Golf Wedge"/>
    <n v="88"/>
    <s v="Sales Region Sulawesi - Maluku Team"/>
    <m/>
    <x v="1"/>
  </r>
  <r>
    <s v="SO0122"/>
    <d v="2020-05-11T00:00:00"/>
    <s v="PD0011"/>
    <n v="28"/>
    <n v="0.19"/>
    <n v="53502120"/>
    <s v="SO0122-PD0011"/>
    <s v="Mountain Bike"/>
    <s v="Bicycle"/>
    <s v="Mountain Bike"/>
    <n v="28"/>
    <s v="Sales Region Sulawesi - Maluku Team"/>
    <m/>
    <x v="1"/>
  </r>
  <r>
    <s v="SO0122"/>
    <d v="2020-05-11T00:00:00"/>
    <s v="PD0012"/>
    <n v="114"/>
    <n v="0.2"/>
    <n v="514276800"/>
    <s v="SO0122-PD0012"/>
    <s v="Road Bike"/>
    <s v="Bicycle"/>
    <s v="Road Bike"/>
    <n v="114"/>
    <s v="Sales Region Sulawesi - Maluku Team"/>
    <m/>
    <x v="1"/>
  </r>
  <r>
    <s v="SO0129"/>
    <d v="2020-05-16T00:00:00"/>
    <s v="PD0019"/>
    <n v="116"/>
    <n v="0.23"/>
    <n v="227676680"/>
    <s v="SO0129-PD0019"/>
    <s v="Treadmill"/>
    <s v="Gym &amp; Fitness"/>
    <s v="Treadmill"/>
    <n v="116"/>
    <s v="Sales Sumatera -Kalimantan Region Team"/>
    <m/>
    <x v="0"/>
  </r>
  <r>
    <s v="SO0129"/>
    <d v="2020-05-16T00:00:00"/>
    <s v="PD0018"/>
    <n v="31"/>
    <n v="0.05"/>
    <n v="15667400"/>
    <s v="SO0129-PD0018"/>
    <s v="Dumbell Set"/>
    <s v="Gym &amp; Fitness"/>
    <s v="Dumbell Set"/>
    <n v="31"/>
    <s v="Sales Sumatera -Kalimantan Region Team"/>
    <m/>
    <x v="0"/>
  </r>
  <r>
    <s v="SO0131"/>
    <d v="2020-05-19T00:00:00"/>
    <s v="PD0014"/>
    <n v="83"/>
    <n v="7.0000000000000007E-2"/>
    <n v="20609730"/>
    <s v="SO0131-PD0014"/>
    <s v="1 Set Futsalball"/>
    <s v="Futsal"/>
    <s v="1 Set Futsalball"/>
    <n v="83"/>
    <s v="Sales Sumatera -Kalimantan Region Team"/>
    <m/>
    <x v="0"/>
  </r>
  <r>
    <s v="SO0131"/>
    <d v="2020-05-19T00:00:00"/>
    <s v="PD0013"/>
    <n v="82"/>
    <n v="0.22"/>
    <n v="30636840"/>
    <s v="SO0131-PD0013"/>
    <s v="1 Set Basketball"/>
    <s v="Basketball"/>
    <s v="1 Set Basketball"/>
    <n v="82"/>
    <s v="Sales Sumatera -Kalimantan Region Team"/>
    <m/>
    <x v="0"/>
  </r>
  <r>
    <s v="SO0137"/>
    <d v="2020-05-29T00:00:00"/>
    <s v="PD0001"/>
    <n v="132"/>
    <n v="0.06"/>
    <n v="30895920"/>
    <s v="SO0137-PD0001"/>
    <s v="1 Set Fishing Equipment"/>
    <s v="Fishing Equipment"/>
    <s v="1 Set Fishing Equipment"/>
    <n v="132"/>
    <s v="Sales Region Sulawesi - Maluku Team"/>
    <m/>
    <x v="0"/>
  </r>
  <r>
    <s v="SO0137"/>
    <d v="2020-05-29T00:00:00"/>
    <s v="PD0002"/>
    <n v="55"/>
    <n v="0.1"/>
    <n v="990000"/>
    <s v="SO0137-PD0002"/>
    <s v="Fishing soft lure"/>
    <s v="Fishing Equipment"/>
    <s v="Fishing soft lure"/>
    <n v="55"/>
    <s v="Sales Region Sulawesi - Maluku Team"/>
    <m/>
    <x v="0"/>
  </r>
  <r>
    <s v="SO0138"/>
    <d v="2020-05-30T00:00:00"/>
    <s v="PD0006"/>
    <n v="90"/>
    <n v="0.09"/>
    <n v="17117100"/>
    <s v="SO0138-PD0006"/>
    <s v="1 set Golf Ball"/>
    <s v="Golf"/>
    <s v="1 set Golf Ball"/>
    <n v="90"/>
    <s v="Sales Sumatera -Kalimantan Region Team"/>
    <m/>
    <x v="0"/>
  </r>
  <r>
    <s v="SO0138"/>
    <d v="2020-05-30T00:00:00"/>
    <s v="PD0005"/>
    <n v="98"/>
    <n v="0.1"/>
    <n v="193599000"/>
    <s v="SO0138-PD0005"/>
    <s v="Stick Golf Wedge"/>
    <s v="Golf"/>
    <s v="Stick Golf Wedge"/>
    <n v="98"/>
    <s v="Sales Sumatera -Kalimantan Region Team"/>
    <m/>
    <x v="0"/>
  </r>
  <r>
    <s v="SO0146"/>
    <d v="2020-06-09T00:00:00"/>
    <s v="PD0014"/>
    <n v="33"/>
    <n v="0.11"/>
    <n v="7841790"/>
    <s v="SO0146-PD0014"/>
    <s v="1 Set Futsalball"/>
    <s v="Futsal"/>
    <s v="1 Set Futsalball"/>
    <n v="33"/>
    <s v="Sales Region Sulawesi - Maluku Team"/>
    <m/>
    <x v="1"/>
  </r>
  <r>
    <s v="SO0146"/>
    <d v="2020-06-09T00:00:00"/>
    <s v="PD0013"/>
    <n v="139"/>
    <n v="0.05"/>
    <n v="63251950"/>
    <s v="SO0146-PD0013"/>
    <s v="1 Set Basketball"/>
    <s v="Basketball"/>
    <s v="1 Set Basketball"/>
    <n v="139"/>
    <s v="Sales Region Sulawesi - Maluku Team"/>
    <m/>
    <x v="1"/>
  </r>
  <r>
    <s v="SO0151"/>
    <d v="2020-06-19T00:00:00"/>
    <s v="PD0010"/>
    <n v="98"/>
    <n v="0.19"/>
    <n v="25798500"/>
    <s v="SO0151-PD0010"/>
    <s v="Hiking Shoes"/>
    <s v="Hiking &amp; Camping"/>
    <s v="Hiking Shoes"/>
    <n v="98"/>
    <s v="Sales Region Bali - Nusa Tenggara Team"/>
    <m/>
    <x v="0"/>
  </r>
  <r>
    <s v="SO0151"/>
    <d v="2020-06-19T00:00:00"/>
    <s v="PD0009"/>
    <n v="35"/>
    <n v="0.05"/>
    <n v="4289250"/>
    <s v="SO0151-PD0009"/>
    <s v="Tracking Pole"/>
    <s v="Hiking &amp; Camping"/>
    <s v="Tracking Pole"/>
    <n v="35"/>
    <s v="Sales Region Bali - Nusa Tenggara Team"/>
    <m/>
    <x v="0"/>
  </r>
  <r>
    <s v="SO0158"/>
    <d v="2020-06-24T00:00:00"/>
    <s v="PD0010"/>
    <n v="106"/>
    <n v="0.11"/>
    <n v="30660500"/>
    <s v="SO0158-PD0010"/>
    <s v="Hiking Shoes"/>
    <s v="Hiking &amp; Camping"/>
    <s v="Hiking Shoes"/>
    <n v="106"/>
    <s v="Sales Sumatera -Kalimantan Region Team"/>
    <m/>
    <x v="0"/>
  </r>
  <r>
    <s v="SO0158"/>
    <d v="2020-06-24T00:00:00"/>
    <s v="PD0009"/>
    <n v="51"/>
    <n v="0.15"/>
    <n v="5592150"/>
    <s v="SO0158-PD0009"/>
    <s v="Tracking Pole"/>
    <s v="Hiking &amp; Camping"/>
    <s v="Tracking Pole"/>
    <n v="51"/>
    <s v="Sales Sumatera -Kalimantan Region Team"/>
    <m/>
    <x v="0"/>
  </r>
  <r>
    <s v="SO0161"/>
    <d v="2020-06-25T00:00:00"/>
    <s v="PD0010"/>
    <n v="126"/>
    <n v="0.25"/>
    <n v="30712500"/>
    <s v="SO0161-PD0010"/>
    <s v="Hiking Shoes"/>
    <s v="Hiking &amp; Camping"/>
    <s v="Hiking Shoes"/>
    <n v="126"/>
    <s v="Sales Region Sulawesi - Maluku Team"/>
    <m/>
    <x v="0"/>
  </r>
  <r>
    <s v="SO0161"/>
    <d v="2020-06-25T00:00:00"/>
    <s v="PD0017"/>
    <n v="118"/>
    <n v="0.14000000000000001"/>
    <n v="268922000"/>
    <s v="SO0161-PD0017"/>
    <s v="Bench Press"/>
    <s v="Gym &amp; Fitness"/>
    <s v="Bench Press"/>
    <n v="118"/>
    <s v="Sales Region Sulawesi - Maluku Team"/>
    <m/>
    <x v="0"/>
  </r>
  <r>
    <s v="SO0161"/>
    <d v="2020-06-25T00:00:00"/>
    <s v="PD0018"/>
    <n v="90"/>
    <n v="0.23"/>
    <n v="36867600"/>
    <s v="SO0161-PD0018"/>
    <s v="Dumbell Set"/>
    <s v="Gym &amp; Fitness"/>
    <s v="Dumbell Set"/>
    <n v="90"/>
    <s v="Sales Region Sulawesi - Maluku Team"/>
    <m/>
    <x v="0"/>
  </r>
  <r>
    <s v="SO0161"/>
    <d v="2020-06-25T00:00:00"/>
    <s v="PD0020"/>
    <n v="59"/>
    <n v="0.17"/>
    <n v="15719370"/>
    <s v="SO0161-PD0020"/>
    <s v="Heavy bag"/>
    <s v="Gym &amp; Fitness"/>
    <s v="Heavy bag"/>
    <n v="59"/>
    <s v="Sales Region Sulawesi - Maluku Team"/>
    <m/>
    <x v="0"/>
  </r>
  <r>
    <s v="SO0161"/>
    <d v="2020-06-25T00:00:00"/>
    <s v="PD0009"/>
    <n v="71"/>
    <n v="0.18"/>
    <n v="7510380.0000000009"/>
    <s v="SO0161-PD0009"/>
    <s v="Tracking Pole"/>
    <s v="Hiking &amp; Camping"/>
    <s v="Tracking Pole"/>
    <n v="71"/>
    <s v="Sales Region Sulawesi - Maluku Team"/>
    <m/>
    <x v="0"/>
  </r>
  <r>
    <s v="SO0161"/>
    <d v="2020-06-25T00:00:00"/>
    <s v="PD0019"/>
    <n v="93"/>
    <n v="0.17"/>
    <n v="196757310"/>
    <s v="SO0161-PD0019"/>
    <s v="Treadmill"/>
    <s v="Gym &amp; Fitness"/>
    <s v="Treadmill"/>
    <n v="93"/>
    <s v="Sales Region Sulawesi - Maluku Team"/>
    <m/>
    <x v="0"/>
  </r>
  <r>
    <s v="SO0162"/>
    <d v="2020-06-26T00:00:00"/>
    <s v="PD0006"/>
    <n v="59"/>
    <n v="0.16"/>
    <n v="10358040"/>
    <s v="SO0162-PD0006"/>
    <s v="1 set Golf Ball"/>
    <s v="Golf"/>
    <s v="1 set Golf Ball"/>
    <n v="59"/>
    <s v="Sales Region Sulawesi - Maluku Team"/>
    <m/>
    <x v="1"/>
  </r>
  <r>
    <s v="SO0162"/>
    <d v="2020-06-26T00:00:00"/>
    <s v="PD0005"/>
    <n v="136"/>
    <n v="0.13"/>
    <n v="259712400"/>
    <s v="SO0162-PD0005"/>
    <s v="Stick Golf Wedge"/>
    <s v="Golf"/>
    <s v="Stick Golf Wedge"/>
    <n v="136"/>
    <s v="Sales Region Sulawesi - Maluku Team"/>
    <m/>
    <x v="1"/>
  </r>
  <r>
    <s v="SO0163"/>
    <d v="2020-06-26T00:00:00"/>
    <s v="PD0001"/>
    <n v="121"/>
    <n v="0.17"/>
    <n v="25007070"/>
    <s v="SO0163-PD0001"/>
    <s v="1 Set Fishing Equipment"/>
    <s v="Fishing Equipment"/>
    <s v="1 Set Fishing Equipment"/>
    <n v="121"/>
    <s v="Online Sales Team"/>
    <m/>
    <x v="0"/>
  </r>
  <r>
    <s v="SO0163"/>
    <d v="2020-06-26T00:00:00"/>
    <s v="PD0002"/>
    <n v="110"/>
    <n v="0.14000000000000001"/>
    <n v="1892000"/>
    <s v="SO0163-PD0002"/>
    <s v="Fishing soft lure"/>
    <s v="Fishing Equipment"/>
    <s v="Fishing soft lure"/>
    <n v="110"/>
    <s v="Online Sales Team"/>
    <m/>
    <x v="0"/>
  </r>
  <r>
    <s v="SO0167"/>
    <d v="2020-06-28T00:00:00"/>
    <s v="PD0004"/>
    <n v="42"/>
    <n v="0.11"/>
    <n v="8223600"/>
    <s v="SO0167-PD0004"/>
    <s v="Stick Billiard Bag"/>
    <s v="Billiard"/>
    <s v="Stick Billiard Bag"/>
    <n v="42"/>
    <s v="Sales Region Sulawesi - Maluku Team"/>
    <m/>
    <x v="0"/>
  </r>
  <r>
    <s v="SO0167"/>
    <d v="2020-06-28T00:00:00"/>
    <s v="PD0003"/>
    <n v="74"/>
    <n v="0.2"/>
    <n v="55115200"/>
    <s v="SO0167-PD0003"/>
    <s v="Stick Billiard"/>
    <s v="Billiard"/>
    <s v="Stick Billiard"/>
    <n v="74"/>
    <s v="Sales Region Sulawesi - Maluku Team"/>
    <m/>
    <x v="0"/>
  </r>
  <r>
    <s v="SO0171"/>
    <d v="2020-07-03T00:00:00"/>
    <s v="PD0009"/>
    <n v="55"/>
    <n v="7.0000000000000007E-2"/>
    <n v="6598350"/>
    <s v="SO0171-PD0009"/>
    <s v="Tracking Pole"/>
    <s v="Hiking &amp; Camping"/>
    <s v="Tracking Pole"/>
    <n v="55"/>
    <s v="Online Sales Team"/>
    <m/>
    <x v="0"/>
  </r>
  <r>
    <s v="SO0171"/>
    <d v="2020-07-03T00:00:00"/>
    <s v="PD0008"/>
    <n v="56"/>
    <n v="0.06"/>
    <n v="7843360"/>
    <s v="SO0171-PD0008"/>
    <s v="Sunglasses"/>
    <s v="Outdoors Sport"/>
    <s v="Sunglasses"/>
    <n v="56"/>
    <s v="Online Sales Team"/>
    <m/>
    <x v="0"/>
  </r>
  <r>
    <s v="SO0174"/>
    <d v="2020-07-07T00:00:00"/>
    <s v="PD0002"/>
    <n v="80"/>
    <n v="0.23"/>
    <n v="1232000"/>
    <s v="SO0174-PD0002"/>
    <s v="Fishing soft lure"/>
    <s v="Fishing Equipment"/>
    <s v="Fishing soft lure"/>
    <n v="80"/>
    <s v="Sales Region Bali - Nusa Tenggara Team"/>
    <m/>
    <x v="0"/>
  </r>
  <r>
    <s v="SO0174"/>
    <d v="2020-07-07T00:00:00"/>
    <s v="PD0008"/>
    <n v="95"/>
    <n v="0.17"/>
    <n v="11748650"/>
    <s v="SO0174-PD0008"/>
    <s v="Sunglasses"/>
    <s v="Outdoors Sport"/>
    <s v="Sunglasses"/>
    <n v="95"/>
    <s v="Sales Region Bali - Nusa Tenggara Team"/>
    <m/>
    <x v="0"/>
  </r>
  <r>
    <s v="SO0180"/>
    <d v="2020-07-18T00:00:00"/>
    <s v="PD0020"/>
    <n v="126"/>
    <n v="0.09"/>
    <n v="36805860"/>
    <s v="SO0180-PD0020"/>
    <s v="Heavy bag"/>
    <s v="Gym &amp; Fitness"/>
    <s v="Heavy bag"/>
    <n v="126"/>
    <s v="Sales Region Sulawesi - Maluku Team"/>
    <m/>
    <x v="0"/>
  </r>
  <r>
    <s v="SO0180"/>
    <d v="2020-07-18T00:00:00"/>
    <s v="PD0018"/>
    <n v="135"/>
    <n v="0.17"/>
    <n v="59610600"/>
    <s v="SO0180-PD0018"/>
    <s v="Dumbell Set"/>
    <s v="Gym &amp; Fitness"/>
    <s v="Dumbell Set"/>
    <n v="135"/>
    <s v="Sales Region Sulawesi - Maluku Team"/>
    <m/>
    <x v="0"/>
  </r>
  <r>
    <s v="SO0183"/>
    <d v="2020-07-20T00:00:00"/>
    <s v="PD0015"/>
    <n v="89"/>
    <n v="0.18"/>
    <n v="9917982"/>
    <s v="SO0183-PD0015"/>
    <s v="Abs Roller"/>
    <s v="Gym &amp; Fitness"/>
    <s v="Abs Roller"/>
    <n v="89"/>
    <s v="Sales Sumatera -Kalimantan Region Team"/>
    <m/>
    <x v="0"/>
  </r>
  <r>
    <s v="SO0183"/>
    <d v="2020-07-20T00:00:00"/>
    <s v="PD0020"/>
    <n v="92"/>
    <n v="0.13"/>
    <n v="25692840"/>
    <s v="SO0183-PD0020"/>
    <s v="Heavy bag"/>
    <s v="Gym &amp; Fitness"/>
    <s v="Heavy bag"/>
    <n v="92"/>
    <s v="Sales Sumatera -Kalimantan Region Team"/>
    <m/>
    <x v="0"/>
  </r>
  <r>
    <s v="SO0184"/>
    <d v="2020-07-20T00:00:00"/>
    <s v="PD0013"/>
    <n v="135"/>
    <n v="7.0000000000000007E-2"/>
    <n v="60138449.999999993"/>
    <s v="SO0184-PD0013"/>
    <s v="1 Set Basketball"/>
    <s v="Basketball"/>
    <s v="1 Set Basketball"/>
    <n v="135"/>
    <s v="Online Sales Team"/>
    <m/>
    <x v="0"/>
  </r>
  <r>
    <s v="SO0184"/>
    <d v="2020-07-20T00:00:00"/>
    <s v="PD0014"/>
    <n v="97"/>
    <n v="0.2"/>
    <n v="20719200"/>
    <s v="SO0184-PD0014"/>
    <s v="1 Set Futsalball"/>
    <s v="Futsal"/>
    <s v="1 Set Futsalball"/>
    <n v="97"/>
    <s v="Online Sales Team"/>
    <m/>
    <x v="0"/>
  </r>
  <r>
    <s v="SO0188"/>
    <d v="2020-07-25T00:00:00"/>
    <s v="PD0017"/>
    <n v="150"/>
    <n v="0.13"/>
    <n v="345825000"/>
    <s v="SO0188-PD0017"/>
    <s v="Bench Press"/>
    <s v="Gym &amp; Fitness"/>
    <s v="Bench Press"/>
    <n v="150"/>
    <s v="Sales Region Bali - Nusa Tenggara Team"/>
    <m/>
    <x v="0"/>
  </r>
  <r>
    <s v="SO0188"/>
    <d v="2020-07-25T00:00:00"/>
    <s v="PD0019"/>
    <n v="150"/>
    <n v="0.14000000000000001"/>
    <n v="328821000"/>
    <s v="SO0188-PD0019"/>
    <s v="Treadmill"/>
    <s v="Gym &amp; Fitness"/>
    <s v="Treadmill"/>
    <n v="150"/>
    <s v="Sales Region Bali - Nusa Tenggara Team"/>
    <m/>
    <x v="0"/>
  </r>
  <r>
    <s v="SO0198"/>
    <d v="2020-08-02T00:00:00"/>
    <s v="PD0008"/>
    <n v="102"/>
    <n v="0.15"/>
    <n v="12918300"/>
    <s v="SO0198-PD0008"/>
    <s v="Sunglasses"/>
    <s v="Outdoors Sport"/>
    <s v="Sunglasses"/>
    <n v="102"/>
    <s v="Sales Region Sulawesi - Maluku Team"/>
    <m/>
    <x v="0"/>
  </r>
  <r>
    <s v="SO0198"/>
    <d v="2020-08-02T00:00:00"/>
    <s v="PD0010"/>
    <n v="118"/>
    <n v="0.12"/>
    <n v="33748000"/>
    <s v="SO0198-PD0010"/>
    <s v="Hiking Shoes"/>
    <s v="Hiking &amp; Camping"/>
    <s v="Hiking Shoes"/>
    <n v="118"/>
    <s v="Sales Region Sulawesi - Maluku Team"/>
    <m/>
    <x v="0"/>
  </r>
  <r>
    <s v="SO0207"/>
    <d v="2020-08-09T00:00:00"/>
    <s v="PD0009"/>
    <n v="42"/>
    <n v="0.11"/>
    <n v="4822020"/>
    <s v="SO0207-PD0009"/>
    <s v="Tracking Pole"/>
    <s v="Hiking &amp; Camping"/>
    <s v="Tracking Pole"/>
    <n v="42"/>
    <s v="Online Sales Team"/>
    <m/>
    <x v="0"/>
  </r>
  <r>
    <s v="SO0207"/>
    <d v="2020-08-09T00:00:00"/>
    <s v="PD0004"/>
    <n v="45"/>
    <n v="7.0000000000000007E-2"/>
    <n v="9207000"/>
    <s v="SO0207-PD0004"/>
    <s v="Stick Billiard Bag"/>
    <s v="Billiard"/>
    <s v="Stick Billiard Bag"/>
    <n v="45"/>
    <s v="Online Sales Team"/>
    <m/>
    <x v="0"/>
  </r>
  <r>
    <s v="SO0207"/>
    <d v="2020-08-09T00:00:00"/>
    <s v="PD0010"/>
    <n v="26"/>
    <n v="0.1"/>
    <n v="7605000"/>
    <s v="SO0207-PD0010"/>
    <s v="Hiking Shoes"/>
    <s v="Hiking &amp; Camping"/>
    <s v="Hiking Shoes"/>
    <n v="26"/>
    <s v="Online Sales Team"/>
    <m/>
    <x v="0"/>
  </r>
  <r>
    <s v="SO0207"/>
    <d v="2020-08-09T00:00:00"/>
    <s v="PD0003"/>
    <n v="146"/>
    <n v="0.22"/>
    <n v="106022280"/>
    <s v="SO0207-PD0003"/>
    <s v="Stick Billiard"/>
    <s v="Billiard"/>
    <s v="Stick Billiard"/>
    <n v="146"/>
    <s v="Online Sales Team"/>
    <m/>
    <x v="0"/>
  </r>
  <r>
    <s v="SO0208"/>
    <d v="2020-08-10T00:00:00"/>
    <s v="PD0002"/>
    <n v="96"/>
    <n v="0.14000000000000001"/>
    <n v="1651200"/>
    <s v="SO0208-PD0002"/>
    <s v="Fishing soft lure"/>
    <s v="Fishing Equipment"/>
    <s v="Fishing soft lure"/>
    <n v="96"/>
    <s v="Sales Java Region Team"/>
    <m/>
    <x v="0"/>
  </r>
  <r>
    <s v="SO0208"/>
    <d v="2020-08-10T00:00:00"/>
    <s v="PD0008"/>
    <n v="101"/>
    <n v="0.15"/>
    <n v="12791650"/>
    <s v="SO0208-PD0008"/>
    <s v="Sunglasses"/>
    <s v="Outdoors Sport"/>
    <s v="Sunglasses"/>
    <n v="101"/>
    <s v="Sales Java Region Team"/>
    <m/>
    <x v="0"/>
  </r>
  <r>
    <s v="SO0210"/>
    <d v="2020-08-12T00:00:00"/>
    <s v="PD0020"/>
    <n v="44"/>
    <n v="0.09"/>
    <n v="12852840"/>
    <s v="SO0210-PD0020"/>
    <s v="Heavy bag"/>
    <s v="Gym &amp; Fitness"/>
    <s v="Heavy bag"/>
    <n v="44"/>
    <s v="Sales Region Sulawesi - Maluku Team"/>
    <m/>
    <x v="0"/>
  </r>
  <r>
    <s v="SO0210"/>
    <d v="2020-08-12T00:00:00"/>
    <s v="PD0004"/>
    <n v="33"/>
    <n v="0.06"/>
    <n v="6824400"/>
    <s v="SO0210-PD0004"/>
    <s v="Stick Billiard Bag"/>
    <s v="Billiard"/>
    <s v="Stick Billiard Bag"/>
    <n v="33"/>
    <s v="Sales Region Sulawesi - Maluku Team"/>
    <m/>
    <x v="0"/>
  </r>
  <r>
    <s v="SO0210"/>
    <d v="2020-08-12T00:00:00"/>
    <s v="PD0003"/>
    <n v="117"/>
    <n v="0.17"/>
    <n v="90409410"/>
    <s v="SO0210-PD0003"/>
    <s v="Stick Billiard"/>
    <s v="Billiard"/>
    <s v="Stick Billiard"/>
    <n v="117"/>
    <s v="Sales Region Sulawesi - Maluku Team"/>
    <m/>
    <x v="0"/>
  </r>
  <r>
    <s v="SO0211"/>
    <d v="2020-08-12T00:00:00"/>
    <s v="PD0020"/>
    <n v="35"/>
    <n v="0.24"/>
    <n v="8538600"/>
    <s v="SO0211-PD0020"/>
    <s v="Heavy bag"/>
    <s v="Gym &amp; Fitness"/>
    <s v="Heavy bag"/>
    <n v="35"/>
    <s v="Sales Region Sulawesi - Maluku Team"/>
    <m/>
    <x v="0"/>
  </r>
  <r>
    <s v="SO0211"/>
    <d v="2020-08-12T00:00:00"/>
    <s v="PD0018"/>
    <n v="130"/>
    <n v="0.22"/>
    <n v="53944800"/>
    <s v="SO0211-PD0018"/>
    <s v="Dumbell Set"/>
    <s v="Gym &amp; Fitness"/>
    <s v="Dumbell Set"/>
    <n v="130"/>
    <s v="Sales Region Sulawesi - Maluku Team"/>
    <m/>
    <x v="0"/>
  </r>
  <r>
    <s v="SO0212"/>
    <d v="2020-08-17T00:00:00"/>
    <s v="PD0003"/>
    <n v="114"/>
    <n v="0.19"/>
    <n v="85968540"/>
    <s v="SO0212-PD0003"/>
    <s v="Stick Billiard"/>
    <s v="Billiard"/>
    <s v="Stick Billiard"/>
    <n v="114"/>
    <s v="Sales Sumatera -Kalimantan Region Team"/>
    <m/>
    <x v="0"/>
  </r>
  <r>
    <s v="SO0212"/>
    <d v="2020-08-17T00:00:00"/>
    <s v="PD0004"/>
    <n v="47"/>
    <n v="0.2"/>
    <n v="8272000"/>
    <s v="SO0212-PD0004"/>
    <s v="Stick Billiard Bag"/>
    <s v="Billiard"/>
    <s v="Stick Billiard Bag"/>
    <n v="47"/>
    <s v="Sales Sumatera -Kalimantan Region Team"/>
    <m/>
    <x v="0"/>
  </r>
  <r>
    <s v="SO0224"/>
    <d v="2020-08-22T00:00:00"/>
    <s v="PD0012"/>
    <n v="138"/>
    <n v="0.14000000000000001"/>
    <n v="669236520"/>
    <s v="SO0224-PD0012"/>
    <s v="Road Bike"/>
    <s v="Bicycle"/>
    <s v="Road Bike"/>
    <n v="138"/>
    <s v="Sales Region Sulawesi - Maluku Team"/>
    <m/>
    <x v="0"/>
  </r>
  <r>
    <s v="SO0224"/>
    <d v="2020-08-22T00:00:00"/>
    <s v="PD0011"/>
    <n v="125"/>
    <n v="0.1"/>
    <n v="265387500"/>
    <s v="SO0224-PD0011"/>
    <s v="Mountain Bike"/>
    <s v="Bicycle"/>
    <s v="Mountain Bike"/>
    <n v="125"/>
    <s v="Sales Region Sulawesi - Maluku Team"/>
    <m/>
    <x v="0"/>
  </r>
  <r>
    <s v="SO0230"/>
    <d v="2020-08-27T00:00:00"/>
    <s v="PD0001"/>
    <n v="85"/>
    <n v="0.2"/>
    <n v="16932000"/>
    <s v="SO0230-PD0001"/>
    <s v="1 Set Fishing Equipment"/>
    <s v="Fishing Equipment"/>
    <s v="1 Set Fishing Equipment"/>
    <n v="85"/>
    <s v="Sales Region Bali - Nusa Tenggara Team"/>
    <m/>
    <x v="0"/>
  </r>
  <r>
    <s v="SO0230"/>
    <d v="2020-08-27T00:00:00"/>
    <s v="PD0002"/>
    <n v="48"/>
    <n v="0.16"/>
    <n v="806400"/>
    <s v="SO0230-PD0002"/>
    <s v="Fishing soft lure"/>
    <s v="Fishing Equipment"/>
    <s v="Fishing soft lure"/>
    <n v="48"/>
    <s v="Sales Region Bali - Nusa Tenggara Team"/>
    <m/>
    <x v="0"/>
  </r>
  <r>
    <s v="SO0233"/>
    <d v="2020-09-03T00:00:00"/>
    <s v="PD0004"/>
    <n v="42"/>
    <n v="0.09"/>
    <n v="8408400"/>
    <s v="SO0233-PD0004"/>
    <s v="Stick Billiard Bag"/>
    <s v="Billiard"/>
    <s v="Stick Billiard Bag"/>
    <n v="42"/>
    <s v="Sales Java Region Team"/>
    <m/>
    <x v="0"/>
  </r>
  <r>
    <s v="SO0233"/>
    <d v="2020-09-03T00:00:00"/>
    <s v="PD0003"/>
    <n v="83"/>
    <n v="0.08"/>
    <n v="71091160"/>
    <s v="SO0233-PD0003"/>
    <s v="Stick Billiard"/>
    <s v="Billiard"/>
    <s v="Stick Billiard"/>
    <n v="83"/>
    <s v="Sales Java Region Team"/>
    <m/>
    <x v="0"/>
  </r>
  <r>
    <s v="SO0247"/>
    <d v="2020-09-24T00:00:00"/>
    <s v="PD0019"/>
    <n v="86"/>
    <n v="7.0000000000000007E-2"/>
    <n v="203869020"/>
    <s v="SO0247-PD0019"/>
    <s v="Treadmill"/>
    <s v="Gym &amp; Fitness"/>
    <s v="Treadmill"/>
    <n v="86"/>
    <s v="Sales Region Sulawesi - Maluku Team"/>
    <m/>
    <x v="0"/>
  </r>
  <r>
    <s v="SO0247"/>
    <d v="2020-09-24T00:00:00"/>
    <s v="PD0017"/>
    <n v="101"/>
    <n v="0.17"/>
    <n v="222149500"/>
    <s v="SO0247-PD0017"/>
    <s v="Bench Press"/>
    <s v="Gym &amp; Fitness"/>
    <s v="Bench Press"/>
    <n v="101"/>
    <s v="Sales Region Sulawesi - Maluku Team"/>
    <m/>
    <x v="0"/>
  </r>
  <r>
    <s v="SO0258"/>
    <d v="2020-10-12T00:00:00"/>
    <s v="PD0020"/>
    <n v="135"/>
    <n v="0.15"/>
    <n v="36834750"/>
    <s v="SO0258-PD0020"/>
    <s v="Heavy bag"/>
    <s v="Gym &amp; Fitness"/>
    <s v="Heavy bag"/>
    <n v="135"/>
    <s v="Sales Region Sulawesi - Maluku Team"/>
    <m/>
    <x v="1"/>
  </r>
  <r>
    <s v="SO0258"/>
    <d v="2020-10-12T00:00:00"/>
    <s v="PD0015"/>
    <n v="132"/>
    <n v="0.19"/>
    <n v="14530428.000000002"/>
    <s v="SO0258-PD0015"/>
    <s v="Abs Roller"/>
    <s v="Gym &amp; Fitness"/>
    <s v="Abs Roller"/>
    <n v="132"/>
    <s v="Sales Region Sulawesi - Maluku Team"/>
    <m/>
    <x v="1"/>
  </r>
  <r>
    <s v="SO0260"/>
    <d v="2020-10-12T00:00:00"/>
    <s v="PD0010"/>
    <n v="149"/>
    <n v="0.15"/>
    <n v="41161250"/>
    <s v="SO0260-PD0010"/>
    <s v="Hiking Shoes"/>
    <s v="Hiking &amp; Camping"/>
    <s v="Hiking Shoes"/>
    <n v="149"/>
    <s v="Sales Sumatera -Kalimantan Region Team"/>
    <m/>
    <x v="0"/>
  </r>
  <r>
    <s v="SO0260"/>
    <d v="2020-10-12T00:00:00"/>
    <s v="PD0008"/>
    <n v="50"/>
    <n v="0.24"/>
    <n v="5662000"/>
    <s v="SO0260-PD0008"/>
    <s v="Sunglasses"/>
    <s v="Outdoors Sport"/>
    <s v="Sunglasses"/>
    <n v="50"/>
    <s v="Sales Sumatera -Kalimantan Region Team"/>
    <m/>
    <x v="0"/>
  </r>
  <r>
    <s v="SO0260"/>
    <d v="2020-10-12T00:00:00"/>
    <s v="PD0009"/>
    <n v="55"/>
    <n v="0.15"/>
    <n v="6030750"/>
    <s v="SO0260-PD0009"/>
    <s v="Tracking Pole"/>
    <s v="Hiking &amp; Camping"/>
    <s v="Tracking Pole"/>
    <n v="55"/>
    <s v="Sales Sumatera -Kalimantan Region Team"/>
    <m/>
    <x v="0"/>
  </r>
  <r>
    <s v="SO0269"/>
    <d v="2020-10-24T00:00:00"/>
    <s v="PD0015"/>
    <n v="69"/>
    <n v="7.0000000000000007E-2"/>
    <n v="8720703"/>
    <s v="SO0269-PD0015"/>
    <s v="Abs Roller"/>
    <s v="Gym &amp; Fitness"/>
    <s v="Abs Roller"/>
    <n v="69"/>
    <s v="Sales Region Sulawesi - Maluku Team"/>
    <m/>
    <x v="0"/>
  </r>
  <r>
    <s v="SO0269"/>
    <d v="2020-10-24T00:00:00"/>
    <s v="PD0018"/>
    <n v="133"/>
    <n v="0.17"/>
    <n v="58727480"/>
    <s v="SO0269-PD0018"/>
    <s v="Dumbell Set"/>
    <s v="Gym &amp; Fitness"/>
    <s v="Dumbell Set"/>
    <n v="133"/>
    <s v="Sales Region Sulawesi - Maluku Team"/>
    <m/>
    <x v="0"/>
  </r>
  <r>
    <s v="SO0275"/>
    <d v="2020-10-27T00:00:00"/>
    <s v="PD0013"/>
    <n v="142"/>
    <n v="0.12"/>
    <n v="59855840"/>
    <s v="SO0275-PD0013"/>
    <s v="1 Set Basketball"/>
    <s v="Basketball"/>
    <s v="1 Set Basketball"/>
    <n v="142"/>
    <s v="Online Sales Team"/>
    <m/>
    <x v="0"/>
  </r>
  <r>
    <s v="SO0275"/>
    <d v="2020-10-27T00:00:00"/>
    <s v="PD0014"/>
    <n v="90"/>
    <n v="0.19"/>
    <n v="19464300"/>
    <s v="SO0275-PD0014"/>
    <s v="1 Set Futsalball"/>
    <s v="Futsal"/>
    <s v="1 Set Futsalball"/>
    <n v="90"/>
    <s v="Online Sales Team"/>
    <m/>
    <x v="0"/>
  </r>
  <r>
    <s v="SO0281"/>
    <d v="2020-11-06T00:00:00"/>
    <s v="PD0002"/>
    <n v="99"/>
    <n v="0.17"/>
    <n v="1643400"/>
    <s v="SO0281-PD0002"/>
    <s v="Fishing soft lure"/>
    <s v="Fishing Equipment"/>
    <s v="Fishing soft lure"/>
    <n v="99"/>
    <s v="Online Sales Team"/>
    <m/>
    <x v="0"/>
  </r>
  <r>
    <s v="SO0281"/>
    <d v="2020-11-06T00:00:00"/>
    <s v="PD0008"/>
    <n v="80"/>
    <n v="0.13"/>
    <n v="10370400"/>
    <s v="SO0281-PD0008"/>
    <s v="Sunglasses"/>
    <s v="Outdoors Sport"/>
    <s v="Sunglasses"/>
    <n v="80"/>
    <s v="Online Sales Team"/>
    <m/>
    <x v="0"/>
  </r>
  <r>
    <s v="SO0282"/>
    <d v="2020-11-06T00:00:00"/>
    <s v="PD0010"/>
    <n v="88"/>
    <n v="0.06"/>
    <n v="26884000"/>
    <s v="SO0282-PD0010"/>
    <s v="Hiking Shoes"/>
    <s v="Hiking &amp; Camping"/>
    <s v="Hiking Shoes"/>
    <n v="88"/>
    <s v="Sales Java Region Team"/>
    <m/>
    <x v="0"/>
  </r>
  <r>
    <s v="SO0282"/>
    <d v="2020-11-06T00:00:00"/>
    <s v="PD0009"/>
    <n v="84"/>
    <n v="0.13"/>
    <n v="9427320"/>
    <s v="SO0282-PD0009"/>
    <s v="Tracking Pole"/>
    <s v="Hiking &amp; Camping"/>
    <s v="Tracking Pole"/>
    <n v="84"/>
    <s v="Sales Java Region Team"/>
    <m/>
    <x v="0"/>
  </r>
  <r>
    <s v="SO0284"/>
    <d v="2020-11-06T00:00:00"/>
    <s v="PD0016"/>
    <n v="102"/>
    <n v="0.19"/>
    <n v="22059540"/>
    <s v="SO0284-PD0016"/>
    <s v="Pull Up Bar"/>
    <s v="Gym &amp; Fitness"/>
    <s v="Pull Up Bar"/>
    <n v="102"/>
    <s v="Online Sales Team"/>
    <m/>
    <x v="0"/>
  </r>
  <r>
    <s v="SO0284"/>
    <d v="2020-11-06T00:00:00"/>
    <s v="PD0018"/>
    <n v="125"/>
    <n v="0.15"/>
    <n v="56525000"/>
    <s v="SO0284-PD0018"/>
    <s v="Dumbell Set"/>
    <s v="Gym &amp; Fitness"/>
    <s v="Dumbell Set"/>
    <n v="125"/>
    <s v="Online Sales Team"/>
    <m/>
    <x v="0"/>
  </r>
  <r>
    <s v="SO0286"/>
    <d v="2020-11-08T00:00:00"/>
    <s v="PD0002"/>
    <n v="78"/>
    <n v="0.15"/>
    <n v="1326000"/>
    <s v="SO0286-PD0002"/>
    <s v="Fishing soft lure"/>
    <s v="Fishing Equipment"/>
    <s v="Fishing soft lure"/>
    <n v="78"/>
    <s v="Sales Region Sulawesi - Maluku Team"/>
    <m/>
    <x v="0"/>
  </r>
  <r>
    <s v="SO0286"/>
    <d v="2020-11-08T00:00:00"/>
    <s v="PD0001"/>
    <n v="94"/>
    <n v="7.0000000000000007E-2"/>
    <n v="21767580"/>
    <s v="SO0286-PD0001"/>
    <s v="1 Set Fishing Equipment"/>
    <s v="Fishing Equipment"/>
    <s v="1 Set Fishing Equipment"/>
    <n v="94"/>
    <s v="Sales Region Sulawesi - Maluku Team"/>
    <m/>
    <x v="0"/>
  </r>
  <r>
    <s v="SO0293"/>
    <d v="2020-11-14T00:00:00"/>
    <s v="PD0005"/>
    <n v="97"/>
    <n v="0.14000000000000001"/>
    <n v="183106900"/>
    <s v="SO0293-PD0005"/>
    <s v="Stick Golf Wedge"/>
    <s v="Golf"/>
    <s v="Stick Golf Wedge"/>
    <n v="97"/>
    <s v="Online Sales Team"/>
    <m/>
    <x v="0"/>
  </r>
  <r>
    <s v="SO0293"/>
    <d v="2020-11-14T00:00:00"/>
    <s v="PD0007"/>
    <n v="125"/>
    <n v="0.06"/>
    <n v="376000000"/>
    <s v="SO0293-PD0007"/>
    <s v="Stick Golf Bag"/>
    <s v="Golf"/>
    <s v="Stick Golf Bag"/>
    <n v="125"/>
    <s v="Online Sales Team"/>
    <m/>
    <x v="0"/>
  </r>
  <r>
    <s v="SO0299"/>
    <d v="2020-11-23T00:00:00"/>
    <s v="PD0020"/>
    <n v="129"/>
    <n v="0.18"/>
    <n v="33955380"/>
    <s v="SO0299-PD0020"/>
    <s v="Heavy bag"/>
    <s v="Gym &amp; Fitness"/>
    <s v="Heavy bag"/>
    <n v="129"/>
    <s v="Sales Region Sulawesi - Maluku Team"/>
    <m/>
    <x v="0"/>
  </r>
  <r>
    <s v="SO0299"/>
    <d v="2020-11-23T00:00:00"/>
    <s v="PD0016"/>
    <n v="69"/>
    <n v="0.17"/>
    <n v="15291090"/>
    <s v="SO0299-PD0016"/>
    <s v="Pull Up Bar"/>
    <s v="Gym &amp; Fitness"/>
    <s v="Pull Up Bar"/>
    <n v="69"/>
    <s v="Sales Region Sulawesi - Maluku Team"/>
    <m/>
    <x v="0"/>
  </r>
  <r>
    <s v="SO0300"/>
    <d v="2020-11-23T00:00:00"/>
    <s v="PD0011"/>
    <n v="51"/>
    <n v="0.12"/>
    <n v="105871920"/>
    <s v="SO0300-PD0011"/>
    <s v="Mountain Bike"/>
    <s v="Bicycle"/>
    <s v="Mountain Bike"/>
    <n v="51"/>
    <s v="Sales Java Region Team"/>
    <m/>
    <x v="0"/>
  </r>
  <r>
    <s v="SO0300"/>
    <d v="2020-11-23T00:00:00"/>
    <s v="PD0018"/>
    <n v="105"/>
    <n v="0.14000000000000001"/>
    <n v="48039600"/>
    <s v="SO0300-PD0018"/>
    <s v="Dumbell Set"/>
    <s v="Gym &amp; Fitness"/>
    <s v="Dumbell Set"/>
    <n v="105"/>
    <s v="Sales Java Region Team"/>
    <m/>
    <x v="0"/>
  </r>
  <r>
    <s v="SO0300"/>
    <d v="2020-11-23T00:00:00"/>
    <s v="PD0010"/>
    <n v="137"/>
    <n v="0.24"/>
    <n v="33839000"/>
    <s v="SO0300-PD0010"/>
    <s v="Hiking Shoes"/>
    <s v="Hiking &amp; Camping"/>
    <s v="Hiking Shoes"/>
    <n v="137"/>
    <s v="Sales Java Region Team"/>
    <m/>
    <x v="0"/>
  </r>
  <r>
    <s v="SO0300"/>
    <d v="2020-11-23T00:00:00"/>
    <s v="PD0008"/>
    <n v="25"/>
    <n v="0.18"/>
    <n v="3054500"/>
    <s v="SO0300-PD0008"/>
    <s v="Sunglasses"/>
    <s v="Outdoors Sport"/>
    <s v="Sunglasses"/>
    <n v="25"/>
    <s v="Sales Java Region Team"/>
    <m/>
    <x v="0"/>
  </r>
  <r>
    <s v="SO0300"/>
    <d v="2020-11-23T00:00:00"/>
    <s v="PD0020"/>
    <n v="66"/>
    <n v="0.22"/>
    <n v="16525080"/>
    <s v="SO0300-PD0020"/>
    <s v="Heavy bag"/>
    <s v="Gym &amp; Fitness"/>
    <s v="Heavy bag"/>
    <n v="66"/>
    <s v="Sales Java Region Team"/>
    <m/>
    <x v="0"/>
  </r>
  <r>
    <s v="SO0313"/>
    <d v="2020-12-02T00:00:00"/>
    <s v="PD0016"/>
    <n v="114"/>
    <n v="0.24"/>
    <n v="23132880"/>
    <s v="SO0313-PD0016"/>
    <s v="Pull Up Bar"/>
    <s v="Gym &amp; Fitness"/>
    <s v="Pull Up Bar"/>
    <n v="114"/>
    <s v="Sales Region Sulawesi - Maluku Team"/>
    <m/>
    <x v="1"/>
  </r>
  <r>
    <s v="SO0313"/>
    <d v="2020-12-02T00:00:00"/>
    <s v="PD0018"/>
    <n v="36"/>
    <n v="0.14000000000000001"/>
    <n v="16470720"/>
    <s v="SO0313-PD0018"/>
    <s v="Dumbell Set"/>
    <s v="Gym &amp; Fitness"/>
    <s v="Dumbell Set"/>
    <n v="36"/>
    <s v="Sales Region Sulawesi - Maluku Team"/>
    <m/>
    <x v="1"/>
  </r>
  <r>
    <s v="SO0316"/>
    <d v="2020-12-03T00:00:00"/>
    <s v="PD0011"/>
    <n v="51"/>
    <n v="0.24"/>
    <n v="91434840"/>
    <s v="SO0316-PD0011"/>
    <s v="Mountain Bike"/>
    <s v="Bicycle"/>
    <s v="Mountain Bike"/>
    <n v="51"/>
    <s v="Sales Sumatera -Kalimantan Region Team"/>
    <m/>
    <x v="0"/>
  </r>
  <r>
    <s v="SO0316"/>
    <d v="2020-12-03T00:00:00"/>
    <s v="PD0012"/>
    <n v="65"/>
    <n v="0.16"/>
    <n v="307889400"/>
    <s v="SO0316-PD0012"/>
    <s v="Road Bike"/>
    <s v="Bicycle"/>
    <s v="Road Bike"/>
    <n v="65"/>
    <s v="Sales Sumatera -Kalimantan Region Team"/>
    <m/>
    <x v="0"/>
  </r>
  <r>
    <s v="SO0319"/>
    <d v="2020-12-05T00:00:00"/>
    <s v="PD0005"/>
    <n v="84"/>
    <n v="0.08"/>
    <n v="169629600"/>
    <s v="SO0319-PD0005"/>
    <s v="Stick Golf Wedge"/>
    <s v="Golf"/>
    <s v="Stick Golf Wedge"/>
    <n v="84"/>
    <s v="Sales Region Sulawesi - Maluku Team"/>
    <m/>
    <x v="0"/>
  </r>
  <r>
    <s v="SO0319"/>
    <d v="2020-12-05T00:00:00"/>
    <s v="PD0007"/>
    <n v="145"/>
    <n v="0.2"/>
    <n v="371200000"/>
    <s v="SO0319-PD0007"/>
    <s v="Stick Golf Bag"/>
    <s v="Golf"/>
    <s v="Stick Golf Bag"/>
    <n v="145"/>
    <s v="Sales Region Sulawesi - Maluku Team"/>
    <m/>
    <x v="0"/>
  </r>
  <r>
    <s v="SO0334"/>
    <d v="2020-12-14T00:00:00"/>
    <s v="PD0011"/>
    <n v="95"/>
    <n v="0.16"/>
    <n v="188248200"/>
    <s v="SO0334-PD0011"/>
    <s v="Mountain Bike"/>
    <s v="Bicycle"/>
    <s v="Mountain Bike"/>
    <n v="95"/>
    <s v="Sales Region Sulawesi - Maluku Team"/>
    <m/>
    <x v="0"/>
  </r>
  <r>
    <s v="SO0334"/>
    <d v="2020-12-14T00:00:00"/>
    <s v="PD0012"/>
    <n v="120"/>
    <n v="0.17"/>
    <n v="561644400"/>
    <s v="SO0334-PD0012"/>
    <s v="Road Bike"/>
    <s v="Bicycle"/>
    <s v="Road Bike"/>
    <n v="120"/>
    <s v="Sales Region Sulawesi - Maluku Team"/>
    <m/>
    <x v="0"/>
  </r>
  <r>
    <s v="SO0347"/>
    <d v="2020-12-24T00:00:00"/>
    <s v="PD0004"/>
    <n v="35"/>
    <n v="0.05"/>
    <n v="7315000"/>
    <s v="SO0347-PD0004"/>
    <s v="Stick Billiard Bag"/>
    <s v="Billiard"/>
    <s v="Stick Billiard Bag"/>
    <n v="35"/>
    <s v="Online Sales Team"/>
    <m/>
    <x v="0"/>
  </r>
  <r>
    <s v="SO0347"/>
    <d v="2020-12-24T00:00:00"/>
    <s v="PD0003"/>
    <n v="150"/>
    <n v="0.2"/>
    <n v="111720000"/>
    <s v="SO0347-PD0003"/>
    <s v="Stick Billiard"/>
    <s v="Billiard"/>
    <s v="Stick Billiard"/>
    <n v="150"/>
    <s v="Online Sales Team"/>
    <m/>
    <x v="0"/>
  </r>
  <r>
    <s v="SO0348"/>
    <d v="2020-12-25T00:00:00"/>
    <s v="PD0001"/>
    <n v="45"/>
    <n v="0.11"/>
    <n v="9972450"/>
    <s v="SO0348-PD0001"/>
    <s v="1 Set Fishing Equipment"/>
    <s v="Fishing Equipment"/>
    <s v="1 Set Fishing Equipment"/>
    <n v="45"/>
    <s v="Sales Sumatera -Kalimantan Region Team"/>
    <m/>
    <x v="0"/>
  </r>
  <r>
    <s v="SO0348"/>
    <d v="2020-12-25T00:00:00"/>
    <s v="PD0020"/>
    <n v="37"/>
    <n v="0.17"/>
    <n v="9857910"/>
    <s v="SO0348-PD0020"/>
    <s v="Heavy bag"/>
    <s v="Gym &amp; Fitness"/>
    <s v="Heavy bag"/>
    <n v="37"/>
    <s v="Sales Sumatera -Kalimantan Region Team"/>
    <m/>
    <x v="0"/>
  </r>
  <r>
    <s v="SO0349"/>
    <d v="2020-12-25T00:00:00"/>
    <s v="PD0011"/>
    <n v="64"/>
    <n v="0.21"/>
    <n v="119271040"/>
    <s v="SO0349-PD0011"/>
    <s v="Mountain Bike"/>
    <s v="Bicycle"/>
    <s v="Mountain Bike"/>
    <n v="64"/>
    <s v="Sales Region Sulawesi - Maluku Team"/>
    <m/>
    <x v="0"/>
  </r>
  <r>
    <s v="SO0349"/>
    <d v="2020-12-25T00:00:00"/>
    <s v="PD0012"/>
    <n v="117"/>
    <n v="0.22"/>
    <n v="514615140"/>
    <s v="SO0349-PD0012"/>
    <s v="Road Bike"/>
    <s v="Bicycle"/>
    <s v="Road Bike"/>
    <n v="117"/>
    <s v="Sales Region Sulawesi - Maluku Team"/>
    <m/>
    <x v="0"/>
  </r>
  <r>
    <s v="SO0352"/>
    <d v="2020-12-29T00:00:00"/>
    <s v="PD0013"/>
    <n v="93"/>
    <n v="0.12"/>
    <n v="39201360"/>
    <s v="SO0352-PD0013"/>
    <s v="1 Set Basketball"/>
    <s v="Basketball"/>
    <s v="1 Set Basketball"/>
    <n v="93"/>
    <s v="Sales Region Sulawesi - Maluku Team"/>
    <m/>
    <x v="0"/>
  </r>
  <r>
    <s v="SO0352"/>
    <d v="2020-12-29T00:00:00"/>
    <s v="PD0014"/>
    <n v="42"/>
    <n v="0.11"/>
    <n v="9980460"/>
    <s v="SO0352-PD0014"/>
    <s v="1 Set Futsalball"/>
    <s v="Futsal"/>
    <s v="1 Set Futsalball"/>
    <n v="42"/>
    <s v="Sales Region Sulawesi - Maluku Team"/>
    <m/>
    <x v="0"/>
  </r>
  <r>
    <s v="SO0353"/>
    <d v="2020-12-29T00:00:00"/>
    <s v="PD0001"/>
    <n v="125"/>
    <n v="0.19"/>
    <n v="25211250"/>
    <s v="SO0353-PD0001"/>
    <s v="1 Set Fishing Equipment"/>
    <s v="Fishing Equipment"/>
    <s v="1 Set Fishing Equipment"/>
    <n v="125"/>
    <s v="Online Sales Team"/>
    <m/>
    <x v="0"/>
  </r>
  <r>
    <s v="SO0353"/>
    <d v="2020-12-29T00:00:00"/>
    <s v="PD0002"/>
    <n v="147"/>
    <n v="7.0000000000000007E-2"/>
    <n v="2734200"/>
    <s v="SO0353-PD0002"/>
    <s v="Fishing soft lure"/>
    <s v="Fishing Equipment"/>
    <s v="Fishing soft lure"/>
    <n v="147"/>
    <s v="Online Sales Team"/>
    <m/>
    <x v="0"/>
  </r>
  <r>
    <s v="SO0362"/>
    <d v="2021-01-07T00:00:00"/>
    <s v="PD0010"/>
    <n v="128"/>
    <n v="0.15"/>
    <n v="35360000"/>
    <s v="SO0362-PD0010"/>
    <s v="Hiking Shoes"/>
    <s v="Hiking &amp; Camping"/>
    <s v="Hiking Shoes"/>
    <n v="128"/>
    <s v="Sales Region Sulawesi - Maluku Team"/>
    <m/>
    <x v="0"/>
  </r>
  <r>
    <s v="SO0362"/>
    <d v="2021-01-07T00:00:00"/>
    <s v="PD0009"/>
    <n v="110"/>
    <n v="7.0000000000000007E-2"/>
    <n v="13196700"/>
    <s v="SO0362-PD0009"/>
    <s v="Tracking Pole"/>
    <s v="Hiking &amp; Camping"/>
    <s v="Tracking Pole"/>
    <n v="110"/>
    <s v="Sales Region Sulawesi - Maluku Team"/>
    <m/>
    <x v="0"/>
  </r>
  <r>
    <s v="SO0367"/>
    <d v="2021-01-14T00:00:00"/>
    <s v="PD0020"/>
    <n v="106"/>
    <n v="0.08"/>
    <n v="31303920"/>
    <s v="SO0367-PD0020"/>
    <s v="Heavy bag"/>
    <s v="Gym &amp; Fitness"/>
    <s v="Heavy bag"/>
    <n v="106"/>
    <s v="Sales Region Sulawesi - Maluku Team"/>
    <m/>
    <x v="0"/>
  </r>
  <r>
    <s v="SO0367"/>
    <d v="2021-01-14T00:00:00"/>
    <s v="PD0008"/>
    <n v="108"/>
    <n v="0.23"/>
    <n v="12390840"/>
    <s v="SO0367-PD0008"/>
    <s v="Sunglasses"/>
    <s v="Outdoors Sport"/>
    <s v="Sunglasses"/>
    <n v="108"/>
    <s v="Sales Region Sulawesi - Maluku Team"/>
    <m/>
    <x v="0"/>
  </r>
  <r>
    <s v="SO0368"/>
    <d v="2021-01-14T00:00:00"/>
    <s v="PD0001"/>
    <n v="141"/>
    <n v="0.15"/>
    <n v="29842650"/>
    <s v="SO0368-PD0001"/>
    <s v="1 Set Fishing Equipment"/>
    <s v="Fishing Equipment"/>
    <s v="1 Set Fishing Equipment"/>
    <n v="141"/>
    <s v="Sales Sumatera -Kalimantan Region Team"/>
    <m/>
    <x v="0"/>
  </r>
  <r>
    <s v="SO0368"/>
    <d v="2021-01-14T00:00:00"/>
    <s v="PD0002"/>
    <n v="134"/>
    <n v="0.14000000000000001"/>
    <n v="2304800"/>
    <s v="SO0368-PD0002"/>
    <s v="Fishing soft lure"/>
    <s v="Fishing Equipment"/>
    <s v="Fishing soft lure"/>
    <n v="134"/>
    <s v="Sales Sumatera -Kalimantan Region Team"/>
    <m/>
    <x v="0"/>
  </r>
  <r>
    <s v="SO0368"/>
    <d v="2021-01-14T00:00:00"/>
    <s v="PD0018"/>
    <n v="144"/>
    <n v="0.25"/>
    <n v="57456000"/>
    <s v="SO0368-PD0018"/>
    <s v="Dumbell Set"/>
    <s v="Gym &amp; Fitness"/>
    <s v="Dumbell Set"/>
    <n v="144"/>
    <s v="Sales Sumatera -Kalimantan Region Team"/>
    <m/>
    <x v="0"/>
  </r>
  <r>
    <s v="SO0368"/>
    <d v="2021-01-14T00:00:00"/>
    <s v="PD0020"/>
    <n v="27"/>
    <n v="0.14000000000000001"/>
    <n v="7453620"/>
    <s v="SO0368-PD0020"/>
    <s v="Heavy bag"/>
    <s v="Gym &amp; Fitness"/>
    <s v="Heavy bag"/>
    <n v="27"/>
    <s v="Sales Sumatera -Kalimantan Region Team"/>
    <m/>
    <x v="0"/>
  </r>
  <r>
    <s v="SO0373"/>
    <d v="2021-01-21T00:00:00"/>
    <s v="PD0020"/>
    <n v="44"/>
    <n v="0.24"/>
    <n v="10734240"/>
    <s v="SO0373-PD0020"/>
    <s v="Heavy bag"/>
    <s v="Gym &amp; Fitness"/>
    <s v="Heavy bag"/>
    <n v="44"/>
    <s v="Sales Region Sulawesi - Maluku Team"/>
    <m/>
    <x v="0"/>
  </r>
  <r>
    <s v="SO0373"/>
    <d v="2021-01-21T00:00:00"/>
    <s v="PD0003"/>
    <n v="127"/>
    <n v="0.24"/>
    <n v="89860120"/>
    <s v="SO0373-PD0003"/>
    <s v="Stick Billiard"/>
    <s v="Billiard"/>
    <s v="Stick Billiard"/>
    <n v="127"/>
    <s v="Sales Region Sulawesi - Maluku Team"/>
    <m/>
    <x v="0"/>
  </r>
  <r>
    <s v="SO0374"/>
    <d v="2021-01-22T00:00:00"/>
    <s v="PD0015"/>
    <n v="35"/>
    <n v="0.14000000000000001"/>
    <n v="4090590"/>
    <s v="SO0374-PD0015"/>
    <s v="Abs Roller"/>
    <s v="Gym &amp; Fitness"/>
    <s v="Abs Roller"/>
    <n v="35"/>
    <s v="Sales Region Sulawesi - Maluku Team"/>
    <m/>
    <x v="0"/>
  </r>
  <r>
    <s v="SO0374"/>
    <d v="2021-01-22T00:00:00"/>
    <s v="PD0016"/>
    <n v="57"/>
    <n v="0.12"/>
    <n v="13392720"/>
    <s v="SO0374-PD0016"/>
    <s v="Pull Up Bar"/>
    <s v="Gym &amp; Fitness"/>
    <s v="Pull Up Bar"/>
    <n v="57"/>
    <s v="Sales Region Sulawesi - Maluku Team"/>
    <m/>
    <x v="0"/>
  </r>
  <r>
    <s v="SO0376"/>
    <d v="2021-01-23T00:00:00"/>
    <s v="PD0014"/>
    <n v="26"/>
    <n v="0.13"/>
    <n v="6039540"/>
    <s v="SO0376-PD0014"/>
    <s v="1 Set Futsalball"/>
    <s v="Futsal"/>
    <s v="1 Set Futsalball"/>
    <n v="26"/>
    <s v="Sales Region Sulawesi - Maluku Team"/>
    <m/>
    <x v="0"/>
  </r>
  <r>
    <s v="SO0376"/>
    <d v="2021-01-23T00:00:00"/>
    <s v="PD0013"/>
    <n v="101"/>
    <n v="0.24"/>
    <n v="36768040"/>
    <s v="SO0376-PD0013"/>
    <s v="1 Set Basketball"/>
    <s v="Basketball"/>
    <s v="1 Set Basketball"/>
    <n v="101"/>
    <s v="Sales Region Sulawesi - Maluku Team"/>
    <m/>
    <x v="0"/>
  </r>
  <r>
    <s v="SO0376"/>
    <d v="2021-01-23T00:00:00"/>
    <s v="PD0017"/>
    <n v="48"/>
    <n v="0.18"/>
    <n v="104304000.00000001"/>
    <s v="SO0376-PD0017"/>
    <s v="Bench Press"/>
    <s v="Gym &amp; Fitness"/>
    <s v="Bench Press"/>
    <n v="48"/>
    <s v="Sales Region Sulawesi - Maluku Team"/>
    <m/>
    <x v="0"/>
  </r>
  <r>
    <s v="SO0376"/>
    <d v="2021-01-23T00:00:00"/>
    <s v="PD0019"/>
    <n v="43"/>
    <n v="0.23"/>
    <n v="84397390"/>
    <s v="SO0376-PD0019"/>
    <s v="Treadmill"/>
    <s v="Gym &amp; Fitness"/>
    <s v="Treadmill"/>
    <n v="43"/>
    <s v="Sales Region Sulawesi - Maluku Team"/>
    <m/>
    <x v="0"/>
  </r>
  <r>
    <s v="SO0384"/>
    <d v="2021-01-31T00:00:00"/>
    <s v="PD0005"/>
    <n v="29"/>
    <n v="0.09"/>
    <n v="57926050"/>
    <s v="SO0384-PD0005"/>
    <s v="Stick Golf Wedge"/>
    <s v="Golf"/>
    <s v="Stick Golf Wedge"/>
    <n v="29"/>
    <s v="Sales Sumatera -Kalimantan Region Team"/>
    <m/>
    <x v="0"/>
  </r>
  <r>
    <s v="SO0384"/>
    <d v="2021-01-31T00:00:00"/>
    <s v="PD0007"/>
    <n v="47"/>
    <n v="0.11"/>
    <n v="133856000"/>
    <s v="SO0384-PD0007"/>
    <s v="Stick Golf Bag"/>
    <s v="Golf"/>
    <s v="Stick Golf Bag"/>
    <n v="47"/>
    <s v="Sales Sumatera -Kalimantan Region Team"/>
    <m/>
    <x v="0"/>
  </r>
  <r>
    <s v="SO0391"/>
    <d v="2021-02-04T00:00:00"/>
    <s v="PD0020"/>
    <n v="106"/>
    <n v="0.08"/>
    <n v="31303920"/>
    <s v="SO0391-PD0020"/>
    <s v="Heavy bag"/>
    <s v="Gym &amp; Fitness"/>
    <s v="Heavy bag"/>
    <n v="106"/>
    <s v="Sales Region Sulawesi - Maluku Team"/>
    <m/>
    <x v="0"/>
  </r>
  <r>
    <s v="SO0391"/>
    <d v="2021-02-04T00:00:00"/>
    <s v="PD0018"/>
    <n v="150"/>
    <n v="0.06"/>
    <n v="75012000"/>
    <s v="SO0391-PD0018"/>
    <s v="Dumbell Set"/>
    <s v="Gym &amp; Fitness"/>
    <s v="Dumbell Set"/>
    <n v="150"/>
    <s v="Sales Region Sulawesi - Maluku Team"/>
    <m/>
    <x v="0"/>
  </r>
  <r>
    <s v="SO0403"/>
    <d v="2021-02-16T00:00:00"/>
    <s v="PD0006"/>
    <n v="139"/>
    <n v="0.05"/>
    <n v="27598450"/>
    <s v="SO0403-PD0006"/>
    <s v="1 set Golf Ball"/>
    <s v="Golf"/>
    <s v="1 set Golf Ball"/>
    <n v="139"/>
    <s v="Sales Sumatera -Kalimantan Region Team"/>
    <m/>
    <x v="0"/>
  </r>
  <r>
    <s v="SO0403"/>
    <d v="2021-02-16T00:00:00"/>
    <s v="PD0005"/>
    <n v="92"/>
    <n v="7.0000000000000007E-2"/>
    <n v="187804200"/>
    <s v="SO0403-PD0005"/>
    <s v="Stick Golf Wedge"/>
    <s v="Golf"/>
    <s v="Stick Golf Wedge"/>
    <n v="92"/>
    <s v="Sales Sumatera -Kalimantan Region Team"/>
    <m/>
    <x v="0"/>
  </r>
  <r>
    <s v="SO0408"/>
    <d v="2021-02-20T00:00:00"/>
    <s v="PD0013"/>
    <n v="34"/>
    <n v="0.17"/>
    <n v="13517380"/>
    <s v="SO0408-PD0013"/>
    <s v="1 Set Basketball"/>
    <s v="Basketball"/>
    <s v="1 Set Basketball"/>
    <n v="34"/>
    <s v="Sales Region Sulawesi - Maluku Team"/>
    <m/>
    <x v="0"/>
  </r>
  <r>
    <s v="SO0408"/>
    <d v="2021-02-20T00:00:00"/>
    <s v="PD0014"/>
    <n v="26"/>
    <n v="0.16"/>
    <n v="5831280"/>
    <s v="SO0408-PD0014"/>
    <s v="1 Set Futsalball"/>
    <s v="Futsal"/>
    <s v="1 Set Futsalball"/>
    <n v="26"/>
    <s v="Sales Region Sulawesi - Maluku Team"/>
    <m/>
    <x v="0"/>
  </r>
  <r>
    <s v="SO0410"/>
    <d v="2021-02-21T00:00:00"/>
    <s v="PD0012"/>
    <n v="121"/>
    <n v="0.09"/>
    <n v="620910290"/>
    <s v="SO0410-PD0012"/>
    <s v="Road Bike"/>
    <s v="Bicycle"/>
    <s v="Road Bike"/>
    <n v="121"/>
    <s v="Sales Region Sulawesi - Maluku Team"/>
    <m/>
    <x v="0"/>
  </r>
  <r>
    <s v="SO0410"/>
    <d v="2021-02-21T00:00:00"/>
    <s v="PD0011"/>
    <n v="46"/>
    <n v="7.0000000000000007E-2"/>
    <n v="100918020"/>
    <s v="SO0410-PD0011"/>
    <s v="Mountain Bike"/>
    <s v="Bicycle"/>
    <s v="Mountain Bike"/>
    <n v="46"/>
    <s v="Sales Region Sulawesi - Maluku Team"/>
    <m/>
    <x v="0"/>
  </r>
  <r>
    <s v="SO0412"/>
    <d v="2021-02-22T00:00:00"/>
    <s v="PD0014"/>
    <n v="95"/>
    <n v="0.12"/>
    <n v="22321200"/>
    <s v="SO0412-PD0014"/>
    <s v="1 Set Futsalball"/>
    <s v="Futsal"/>
    <s v="1 Set Futsalball"/>
    <n v="95"/>
    <s v="Sales Region Sulawesi - Maluku Team"/>
    <m/>
    <x v="0"/>
  </r>
  <r>
    <s v="SO0412"/>
    <d v="2021-02-22T00:00:00"/>
    <s v="PD0008"/>
    <n v="50"/>
    <n v="0.24"/>
    <n v="5662000"/>
    <s v="SO0412-PD0008"/>
    <s v="Sunglasses"/>
    <s v="Outdoors Sport"/>
    <s v="Sunglasses"/>
    <n v="50"/>
    <s v="Sales Region Sulawesi - Maluku Team"/>
    <m/>
    <x v="0"/>
  </r>
  <r>
    <s v="SO0413"/>
    <d v="2021-02-23T00:00:00"/>
    <s v="PD0014"/>
    <n v="50"/>
    <n v="0.12"/>
    <n v="11748000"/>
    <s v="SO0413-PD0014"/>
    <s v="1 Set Futsalball"/>
    <s v="Futsal"/>
    <s v="1 Set Futsalball"/>
    <n v="50"/>
    <s v="Sales Region Sulawesi - Maluku Team"/>
    <m/>
    <x v="0"/>
  </r>
  <r>
    <s v="SO0413"/>
    <d v="2021-02-23T00:00:00"/>
    <s v="PD0013"/>
    <n v="88"/>
    <n v="0.24"/>
    <n v="32035520"/>
    <s v="SO0413-PD0013"/>
    <s v="1 Set Basketball"/>
    <s v="Basketball"/>
    <s v="1 Set Basketball"/>
    <n v="88"/>
    <s v="Sales Region Sulawesi - Maluku Team"/>
    <m/>
    <x v="0"/>
  </r>
  <r>
    <s v="SO0417"/>
    <d v="2021-03-01T00:00:00"/>
    <s v="PD0007"/>
    <n v="123"/>
    <n v="0.06"/>
    <n v="369984000"/>
    <s v="SO0417-PD0007"/>
    <s v="Stick Golf Bag"/>
    <s v="Golf"/>
    <s v="Stick Golf Bag"/>
    <n v="123"/>
    <s v="Sales Sumatera -Kalimantan Region Team"/>
    <m/>
    <x v="1"/>
  </r>
  <r>
    <s v="SO0417"/>
    <d v="2021-03-01T00:00:00"/>
    <s v="PD0005"/>
    <n v="74"/>
    <n v="0.13"/>
    <n v="141314100"/>
    <s v="SO0417-PD0005"/>
    <s v="Stick Golf Wedge"/>
    <s v="Golf"/>
    <s v="Stick Golf Wedge"/>
    <n v="74"/>
    <s v="Sales Sumatera -Kalimantan Region Team"/>
    <m/>
    <x v="1"/>
  </r>
  <r>
    <s v="SO0420"/>
    <d v="2021-03-02T00:00:00"/>
    <s v="PD0006"/>
    <n v="44"/>
    <n v="0.21"/>
    <n v="7264840"/>
    <s v="SO0420-PD0006"/>
    <s v="1 set Golf Ball"/>
    <s v="Golf"/>
    <s v="1 set Golf Ball"/>
    <n v="44"/>
    <s v="Sales Region Bali - Nusa Tenggara Team"/>
    <m/>
    <x v="0"/>
  </r>
  <r>
    <s v="SO0420"/>
    <d v="2021-03-02T00:00:00"/>
    <s v="PD0005"/>
    <n v="105"/>
    <n v="0.18"/>
    <n v="188989500"/>
    <s v="SO0420-PD0005"/>
    <s v="Stick Golf Wedge"/>
    <s v="Golf"/>
    <s v="Stick Golf Wedge"/>
    <n v="105"/>
    <s v="Sales Region Bali - Nusa Tenggara Team"/>
    <m/>
    <x v="0"/>
  </r>
  <r>
    <s v="SO0424"/>
    <d v="2021-03-05T00:00:00"/>
    <s v="PD0020"/>
    <n v="144"/>
    <n v="0.05"/>
    <n v="43912800"/>
    <s v="SO0424-PD0020"/>
    <s v="Heavy bag"/>
    <s v="Gym &amp; Fitness"/>
    <s v="Heavy bag"/>
    <n v="144"/>
    <s v="Sales Sumatera -Kalimantan Region Team"/>
    <m/>
    <x v="0"/>
  </r>
  <r>
    <s v="SO0424"/>
    <d v="2021-03-05T00:00:00"/>
    <s v="PD0018"/>
    <n v="77"/>
    <n v="0.11"/>
    <n v="36457960"/>
    <s v="SO0424-PD0018"/>
    <s v="Dumbell Set"/>
    <s v="Gym &amp; Fitness"/>
    <s v="Dumbell Set"/>
    <n v="77"/>
    <s v="Sales Sumatera -Kalimantan Region Team"/>
    <m/>
    <x v="0"/>
  </r>
  <r>
    <s v="SO0427"/>
    <d v="2021-03-07T00:00:00"/>
    <s v="PD0014"/>
    <n v="46"/>
    <n v="0.13"/>
    <n v="10685340"/>
    <s v="SO0427-PD0014"/>
    <s v="1 Set Futsalball"/>
    <s v="Futsal"/>
    <s v="1 Set Futsalball"/>
    <n v="46"/>
    <s v="Sales Region Bali - Nusa Tenggara Team"/>
    <m/>
    <x v="1"/>
  </r>
  <r>
    <s v="SO0427"/>
    <d v="2021-03-07T00:00:00"/>
    <s v="PD0013"/>
    <n v="84"/>
    <n v="0.18"/>
    <n v="32993520.000000004"/>
    <s v="SO0427-PD0013"/>
    <s v="1 Set Basketball"/>
    <s v="Basketball"/>
    <s v="1 Set Basketball"/>
    <n v="84"/>
    <s v="Sales Region Bali - Nusa Tenggara Team"/>
    <m/>
    <x v="1"/>
  </r>
  <r>
    <s v="SO0429"/>
    <d v="2021-03-09T00:00:00"/>
    <s v="PD0007"/>
    <n v="66"/>
    <n v="0.11"/>
    <n v="187968000"/>
    <s v="SO0429-PD0007"/>
    <s v="Stick Golf Bag"/>
    <s v="Golf"/>
    <s v="Stick Golf Bag"/>
    <n v="66"/>
    <s v="Online Sales Team"/>
    <m/>
    <x v="0"/>
  </r>
  <r>
    <s v="SO0429"/>
    <d v="2021-03-09T00:00:00"/>
    <s v="PD0005"/>
    <n v="49"/>
    <n v="0.12"/>
    <n v="94648400"/>
    <s v="SO0429-PD0005"/>
    <s v="Stick Golf Wedge"/>
    <s v="Golf"/>
    <s v="Stick Golf Wedge"/>
    <n v="49"/>
    <s v="Online Sales Team"/>
    <m/>
    <x v="0"/>
  </r>
  <r>
    <s v="SO0433"/>
    <d v="2021-03-15T00:00:00"/>
    <s v="PD0009"/>
    <n v="112"/>
    <n v="0.23"/>
    <n v="11124960"/>
    <s v="SO0433-PD0009"/>
    <s v="Tracking Pole"/>
    <s v="Hiking &amp; Camping"/>
    <s v="Tracking Pole"/>
    <n v="112"/>
    <s v="Sales Region Bali - Nusa Tenggara Team"/>
    <m/>
    <x v="0"/>
  </r>
  <r>
    <s v="SO0433"/>
    <d v="2021-03-15T00:00:00"/>
    <s v="PD0010"/>
    <n v="143"/>
    <n v="0.15"/>
    <n v="39503750"/>
    <s v="SO0433-PD0010"/>
    <s v="Hiking Shoes"/>
    <s v="Hiking &amp; Camping"/>
    <s v="Hiking Shoes"/>
    <n v="143"/>
    <s v="Sales Region Bali - Nusa Tenggara Team"/>
    <m/>
    <x v="0"/>
  </r>
  <r>
    <s v="SO0438"/>
    <d v="2021-03-19T00:00:00"/>
    <s v="PD0010"/>
    <n v="134"/>
    <n v="0.1"/>
    <n v="39195000"/>
    <s v="SO0438-PD0010"/>
    <s v="Hiking Shoes"/>
    <s v="Hiking &amp; Camping"/>
    <s v="Hiking Shoes"/>
    <n v="134"/>
    <s v="Sales Sumatera -Kalimantan Region Team"/>
    <m/>
    <x v="0"/>
  </r>
  <r>
    <s v="SO0438"/>
    <d v="2021-03-19T00:00:00"/>
    <s v="PD0009"/>
    <n v="142"/>
    <n v="0.16"/>
    <n v="15387120"/>
    <s v="SO0438-PD0009"/>
    <s v="Tracking Pole"/>
    <s v="Hiking &amp; Camping"/>
    <s v="Tracking Pole"/>
    <n v="142"/>
    <s v="Sales Sumatera -Kalimantan Region Team"/>
    <m/>
    <x v="0"/>
  </r>
  <r>
    <s v="SO0440"/>
    <d v="2021-03-21T00:00:00"/>
    <s v="PD0009"/>
    <n v="28"/>
    <n v="0.15"/>
    <n v="3070200"/>
    <s v="SO0440-PD0009"/>
    <s v="Tracking Pole"/>
    <s v="Hiking &amp; Camping"/>
    <s v="Tracking Pole"/>
    <n v="28"/>
    <s v="Online Sales Team"/>
    <m/>
    <x v="0"/>
  </r>
  <r>
    <s v="SO0440"/>
    <d v="2021-03-21T00:00:00"/>
    <s v="PD0007"/>
    <n v="135"/>
    <n v="0.25"/>
    <n v="324000000"/>
    <s v="SO0440-PD0007"/>
    <s v="Stick Golf Bag"/>
    <s v="Golf"/>
    <s v="Stick Golf Bag"/>
    <n v="135"/>
    <s v="Online Sales Team"/>
    <m/>
    <x v="0"/>
  </r>
  <r>
    <s v="SO0440"/>
    <d v="2021-03-21T00:00:00"/>
    <s v="PD0010"/>
    <n v="124"/>
    <n v="0.25"/>
    <n v="30225000"/>
    <s v="SO0440-PD0010"/>
    <s v="Hiking Shoes"/>
    <s v="Hiking &amp; Camping"/>
    <s v="Hiking Shoes"/>
    <n v="124"/>
    <s v="Online Sales Team"/>
    <m/>
    <x v="0"/>
  </r>
  <r>
    <s v="SO0440"/>
    <d v="2021-03-21T00:00:00"/>
    <s v="PD0005"/>
    <n v="64"/>
    <n v="0.23"/>
    <n v="108169600"/>
    <s v="SO0440-PD0005"/>
    <s v="Stick Golf Wedge"/>
    <s v="Golf"/>
    <s v="Stick Golf Wedge"/>
    <n v="64"/>
    <s v="Online Sales Team"/>
    <m/>
    <x v="0"/>
  </r>
  <r>
    <s v="SO0445"/>
    <d v="2021-03-26T00:00:00"/>
    <s v="PD0014"/>
    <n v="39"/>
    <n v="0.21"/>
    <n v="8226270"/>
    <s v="SO0445-PD0014"/>
    <s v="1 Set Futsalball"/>
    <s v="Futsal"/>
    <s v="1 Set Futsalball"/>
    <n v="39"/>
    <s v="Sales Region Sulawesi - Maluku Team"/>
    <m/>
    <x v="0"/>
  </r>
  <r>
    <s v="SO0445"/>
    <d v="2021-03-26T00:00:00"/>
    <s v="PD0013"/>
    <n v="125"/>
    <n v="0.23"/>
    <n v="46103750"/>
    <s v="SO0445-PD0013"/>
    <s v="1 Set Basketball"/>
    <s v="Basketball"/>
    <s v="1 Set Basketball"/>
    <n v="125"/>
    <s v="Sales Region Sulawesi - Maluku Team"/>
    <m/>
    <x v="0"/>
  </r>
  <r>
    <s v="SO0452"/>
    <d v="2021-04-06T00:00:00"/>
    <s v="PD0008"/>
    <n v="35"/>
    <n v="0.21"/>
    <n v="4119850"/>
    <s v="SO0452-PD0008"/>
    <s v="Sunglasses"/>
    <s v="Outdoors Sport"/>
    <s v="Sunglasses"/>
    <n v="35"/>
    <s v="Sales Region Sulawesi - Maluku Team"/>
    <m/>
    <x v="0"/>
  </r>
  <r>
    <s v="SO0452"/>
    <d v="2021-04-06T00:00:00"/>
    <s v="PD0010"/>
    <n v="138"/>
    <n v="7.0000000000000007E-2"/>
    <n v="41710500"/>
    <s v="SO0452-PD0010"/>
    <s v="Hiking Shoes"/>
    <s v="Hiking &amp; Camping"/>
    <s v="Hiking Shoes"/>
    <n v="138"/>
    <s v="Sales Region Sulawesi - Maluku Team"/>
    <m/>
    <x v="0"/>
  </r>
  <r>
    <s v="SO0456"/>
    <d v="2021-04-14T00:00:00"/>
    <s v="PD0020"/>
    <n v="141"/>
    <n v="0.11"/>
    <n v="40282290"/>
    <s v="SO0456-PD0020"/>
    <s v="Heavy bag"/>
    <s v="Gym &amp; Fitness"/>
    <s v="Heavy bag"/>
    <n v="141"/>
    <s v="Online Sales Team"/>
    <m/>
    <x v="0"/>
  </r>
  <r>
    <s v="SO0456"/>
    <d v="2021-04-14T00:00:00"/>
    <s v="PD0008"/>
    <n v="122"/>
    <n v="0.18"/>
    <n v="14905960.000000002"/>
    <s v="SO0456-PD0008"/>
    <s v="Sunglasses"/>
    <s v="Outdoors Sport"/>
    <s v="Sunglasses"/>
    <n v="122"/>
    <s v="Online Sales Team"/>
    <m/>
    <x v="0"/>
  </r>
  <r>
    <s v="SO0465"/>
    <d v="2021-04-25T00:00:00"/>
    <s v="PD0002"/>
    <n v="28"/>
    <n v="0.2"/>
    <n v="448000"/>
    <s v="SO0465-PD0002"/>
    <s v="Fishing soft lure"/>
    <s v="Fishing Equipment"/>
    <s v="Fishing soft lure"/>
    <n v="28"/>
    <s v="Online Sales Team"/>
    <m/>
    <x v="0"/>
  </r>
  <r>
    <s v="SO0465"/>
    <d v="2021-04-25T00:00:00"/>
    <s v="PD0008"/>
    <n v="119"/>
    <n v="0.12"/>
    <n v="15603280"/>
    <s v="SO0465-PD0008"/>
    <s v="Sunglasses"/>
    <s v="Outdoors Sport"/>
    <s v="Sunglasses"/>
    <n v="119"/>
    <s v="Online Sales Team"/>
    <m/>
    <x v="0"/>
  </r>
  <r>
    <s v="SO0469"/>
    <d v="2021-04-30T00:00:00"/>
    <s v="PD0011"/>
    <n v="62"/>
    <n v="0.23"/>
    <n v="112618660"/>
    <s v="SO0469-PD0011"/>
    <s v="Mountain Bike"/>
    <s v="Bicycle"/>
    <s v="Mountain Bike"/>
    <n v="62"/>
    <s v="Sales Region Sulawesi - Maluku Team"/>
    <m/>
    <x v="0"/>
  </r>
  <r>
    <s v="SO0469"/>
    <d v="2021-04-30T00:00:00"/>
    <s v="PD0012"/>
    <n v="119"/>
    <n v="0.12"/>
    <n v="590516080"/>
    <s v="SO0469-PD0012"/>
    <s v="Road Bike"/>
    <s v="Bicycle"/>
    <s v="Road Bike"/>
    <n v="119"/>
    <s v="Sales Region Sulawesi - Maluku Team"/>
    <m/>
    <x v="0"/>
  </r>
  <r>
    <s v="SO0474"/>
    <d v="2021-05-10T00:00:00"/>
    <s v="PD0005"/>
    <n v="31"/>
    <n v="0.2"/>
    <n v="54436000"/>
    <s v="SO0474-PD0005"/>
    <s v="Stick Golf Wedge"/>
    <s v="Golf"/>
    <s v="Stick Golf Wedge"/>
    <n v="31"/>
    <s v="Sales Sumatera -Kalimantan Region Team"/>
    <m/>
    <x v="0"/>
  </r>
  <r>
    <s v="SO0474"/>
    <d v="2021-05-10T00:00:00"/>
    <s v="PD0007"/>
    <n v="105"/>
    <n v="0.1"/>
    <n v="302400000"/>
    <s v="SO0474-PD0007"/>
    <s v="Stick Golf Bag"/>
    <s v="Golf"/>
    <s v="Stick Golf Bag"/>
    <n v="105"/>
    <s v="Sales Sumatera -Kalimantan Region Team"/>
    <m/>
    <x v="0"/>
  </r>
  <r>
    <s v="SO0475"/>
    <d v="2021-05-11T00:00:00"/>
    <s v="PD0019"/>
    <n v="99"/>
    <n v="0.15"/>
    <n v="214498350"/>
    <s v="SO0475-PD0019"/>
    <s v="Treadmill"/>
    <s v="Gym &amp; Fitness"/>
    <s v="Treadmill"/>
    <n v="99"/>
    <s v="Sales Java Region Team"/>
    <m/>
    <x v="0"/>
  </r>
  <r>
    <s v="SO0475"/>
    <d v="2021-05-11T00:00:00"/>
    <s v="PD0016"/>
    <n v="32"/>
    <n v="0.21"/>
    <n v="6749760"/>
    <s v="SO0475-PD0016"/>
    <s v="Pull Up Bar"/>
    <s v="Gym &amp; Fitness"/>
    <s v="Pull Up Bar"/>
    <n v="32"/>
    <s v="Sales Java Region Team"/>
    <m/>
    <x v="0"/>
  </r>
  <r>
    <s v="SO0485"/>
    <d v="2021-05-18T00:00:00"/>
    <s v="PD0012"/>
    <n v="75"/>
    <n v="0.13"/>
    <n v="367944750"/>
    <s v="SO0485-PD0012"/>
    <s v="Road Bike"/>
    <s v="Bicycle"/>
    <s v="Road Bike"/>
    <n v="75"/>
    <s v="Sales Region Sulawesi - Maluku Team"/>
    <m/>
    <x v="0"/>
  </r>
  <r>
    <s v="SO0485"/>
    <d v="2021-05-18T00:00:00"/>
    <s v="PD0006"/>
    <n v="103"/>
    <n v="7.0000000000000007E-2"/>
    <n v="20020110"/>
    <s v="SO0485-PD0006"/>
    <s v="1 set Golf Ball"/>
    <s v="Golf"/>
    <s v="1 set Golf Ball"/>
    <n v="103"/>
    <s v="Sales Region Sulawesi - Maluku Team"/>
    <m/>
    <x v="0"/>
  </r>
  <r>
    <s v="SO0485"/>
    <d v="2021-05-18T00:00:00"/>
    <s v="PD0008"/>
    <n v="138"/>
    <n v="0.17"/>
    <n v="17066460"/>
    <s v="SO0485-PD0008"/>
    <s v="Sunglasses"/>
    <s v="Outdoors Sport"/>
    <s v="Sunglasses"/>
    <n v="138"/>
    <s v="Sales Region Sulawesi - Maluku Team"/>
    <m/>
    <x v="0"/>
  </r>
  <r>
    <s v="SO0485"/>
    <d v="2021-05-18T00:00:00"/>
    <s v="PD0011"/>
    <n v="29"/>
    <n v="0.19"/>
    <n v="55412910"/>
    <s v="SO0485-PD0011"/>
    <s v="Mountain Bike"/>
    <s v="Bicycle"/>
    <s v="Mountain Bike"/>
    <n v="29"/>
    <s v="Sales Region Sulawesi - Maluku Team"/>
    <m/>
    <x v="0"/>
  </r>
  <r>
    <s v="SO0485"/>
    <d v="2021-05-18T00:00:00"/>
    <s v="PD0015"/>
    <n v="65"/>
    <n v="0.06"/>
    <n v="8303489.9999999991"/>
    <s v="SO0485-PD0015"/>
    <s v="Abs Roller"/>
    <s v="Gym &amp; Fitness"/>
    <s v="Abs Roller"/>
    <n v="65"/>
    <s v="Sales Region Sulawesi - Maluku Team"/>
    <m/>
    <x v="0"/>
  </r>
  <r>
    <s v="SO0485"/>
    <d v="2021-05-18T00:00:00"/>
    <s v="PD0020"/>
    <n v="31"/>
    <n v="0.12"/>
    <n v="8756880"/>
    <s v="SO0485-PD0020"/>
    <s v="Heavy bag"/>
    <s v="Gym &amp; Fitness"/>
    <s v="Heavy bag"/>
    <n v="31"/>
    <s v="Sales Region Sulawesi - Maluku Team"/>
    <m/>
    <x v="0"/>
  </r>
  <r>
    <s v="SO0485"/>
    <d v="2021-05-18T00:00:00"/>
    <s v="PD0007"/>
    <n v="121"/>
    <n v="0.05"/>
    <n v="367840000"/>
    <s v="SO0485-PD0007"/>
    <s v="Stick Golf Bag"/>
    <s v="Golf"/>
    <s v="Stick Golf Bag"/>
    <n v="121"/>
    <s v="Sales Region Sulawesi - Maluku Team"/>
    <m/>
    <x v="0"/>
  </r>
  <r>
    <s v="SO0493"/>
    <d v="2021-05-23T00:00:00"/>
    <s v="PD0017"/>
    <n v="107"/>
    <n v="0.21"/>
    <n v="224004500"/>
    <s v="SO0493-PD0017"/>
    <s v="Bench Press"/>
    <s v="Gym &amp; Fitness"/>
    <s v="Bench Press"/>
    <n v="107"/>
    <s v="Online Sales Team"/>
    <m/>
    <x v="0"/>
  </r>
  <r>
    <s v="SO0493"/>
    <d v="2021-05-23T00:00:00"/>
    <s v="PD0012"/>
    <n v="148"/>
    <n v="0.25"/>
    <n v="625929000"/>
    <s v="SO0493-PD0012"/>
    <s v="Road Bike"/>
    <s v="Bicycle"/>
    <s v="Road Bike"/>
    <n v="148"/>
    <s v="Online Sales Team"/>
    <m/>
    <x v="0"/>
  </r>
  <r>
    <s v="SO0497"/>
    <d v="2021-05-25T00:00:00"/>
    <s v="PD0009"/>
    <n v="115"/>
    <n v="0.1"/>
    <n v="13351500"/>
    <s v="SO0497-PD0009"/>
    <s v="Tracking Pole"/>
    <s v="Hiking &amp; Camping"/>
    <s v="Tracking Pole"/>
    <n v="115"/>
    <s v="Sales Region Sulawesi - Maluku Team"/>
    <m/>
    <x v="0"/>
  </r>
  <r>
    <s v="SO0497"/>
    <d v="2021-05-25T00:00:00"/>
    <s v="PD0008"/>
    <n v="79"/>
    <n v="0.09"/>
    <n v="10711610"/>
    <s v="SO0497-PD0008"/>
    <s v="Sunglasses"/>
    <s v="Outdoors Sport"/>
    <s v="Sunglasses"/>
    <n v="79"/>
    <s v="Sales Region Sulawesi - Maluku Team"/>
    <m/>
    <x v="0"/>
  </r>
  <r>
    <s v="SO0497"/>
    <d v="2021-05-25T00:00:00"/>
    <s v="PD0010"/>
    <n v="80"/>
    <n v="0.25"/>
    <n v="19500000"/>
    <s v="SO0497-PD0010"/>
    <s v="Hiking Shoes"/>
    <s v="Hiking &amp; Camping"/>
    <s v="Hiking Shoes"/>
    <n v="80"/>
    <s v="Sales Region Sulawesi - Maluku Team"/>
    <m/>
    <x v="0"/>
  </r>
  <r>
    <s v="SO0500"/>
    <d v="2021-05-29T00:00:00"/>
    <s v="PD0007"/>
    <n v="81"/>
    <n v="0.19"/>
    <n v="209952000"/>
    <s v="SO0500-PD0007"/>
    <s v="Stick Golf Bag"/>
    <s v="Golf"/>
    <s v="Stick Golf Bag"/>
    <n v="81"/>
    <s v="Sales Region Sulawesi - Maluku Team"/>
    <m/>
    <x v="0"/>
  </r>
  <r>
    <s v="SO0500"/>
    <d v="2021-05-29T00:00:00"/>
    <s v="PD0012"/>
    <n v="78"/>
    <n v="0.06"/>
    <n v="413451480"/>
    <s v="SO0500-PD0012"/>
    <s v="Road Bike"/>
    <s v="Bicycle"/>
    <s v="Road Bike"/>
    <n v="78"/>
    <s v="Sales Region Sulawesi - Maluku Team"/>
    <m/>
    <x v="0"/>
  </r>
  <r>
    <s v="SO0515"/>
    <d v="2021-06-18T00:00:00"/>
    <s v="PD0008"/>
    <n v="111"/>
    <n v="0.15"/>
    <n v="14058150"/>
    <s v="SO0515-PD0008"/>
    <s v="Sunglasses"/>
    <s v="Outdoors Sport"/>
    <s v="Sunglasses"/>
    <n v="111"/>
    <s v="Sales Region Sulawesi - Maluku Team"/>
    <m/>
    <x v="0"/>
  </r>
  <r>
    <s v="SO0515"/>
    <d v="2021-06-18T00:00:00"/>
    <s v="PD0014"/>
    <n v="83"/>
    <n v="0.19"/>
    <n v="17950410"/>
    <s v="SO0515-PD0014"/>
    <s v="1 Set Futsalball"/>
    <s v="Futsal"/>
    <s v="1 Set Futsalball"/>
    <n v="83"/>
    <s v="Sales Region Sulawesi - Maluku Team"/>
    <m/>
    <x v="0"/>
  </r>
  <r>
    <s v="SO0522"/>
    <d v="2021-06-24T00:00:00"/>
    <s v="PD0006"/>
    <n v="125"/>
    <n v="0.19"/>
    <n v="21161250"/>
    <s v="SO0522-PD0006"/>
    <s v="1 set Golf Ball"/>
    <s v="Golf"/>
    <s v="1 set Golf Ball"/>
    <n v="125"/>
    <s v="Sales Region Bali - Nusa Tenggara Team"/>
    <m/>
    <x v="0"/>
  </r>
  <r>
    <s v="SO0522"/>
    <d v="2021-06-24T00:00:00"/>
    <s v="PD0008"/>
    <n v="119"/>
    <n v="0.1"/>
    <n v="15957900"/>
    <s v="SO0522-PD0008"/>
    <s v="Sunglasses"/>
    <s v="Outdoors Sport"/>
    <s v="Sunglasses"/>
    <n v="119"/>
    <s v="Sales Region Bali - Nusa Tenggara Team"/>
    <m/>
    <x v="0"/>
  </r>
  <r>
    <s v="SO0523"/>
    <d v="2021-06-24T00:00:00"/>
    <s v="PD0005"/>
    <n v="96"/>
    <n v="0.18"/>
    <n v="172790400"/>
    <s v="SO0523-PD0005"/>
    <s v="Stick Golf Wedge"/>
    <s v="Golf"/>
    <s v="Stick Golf Wedge"/>
    <n v="96"/>
    <s v="Sales Region Sulawesi - Maluku Team"/>
    <m/>
    <x v="0"/>
  </r>
  <r>
    <s v="SO0523"/>
    <d v="2021-06-24T00:00:00"/>
    <s v="PD0007"/>
    <n v="132"/>
    <n v="0.08"/>
    <n v="388608000"/>
    <s v="SO0523-PD0007"/>
    <s v="Stick Golf Bag"/>
    <s v="Golf"/>
    <s v="Stick Golf Bag"/>
    <n v="132"/>
    <s v="Sales Region Sulawesi - Maluku Team"/>
    <m/>
    <x v="0"/>
  </r>
  <r>
    <s v="SO0524"/>
    <d v="2021-06-25T00:00:00"/>
    <s v="PD0016"/>
    <n v="29"/>
    <n v="0.19"/>
    <n v="6271830"/>
    <s v="SO0524-PD0016"/>
    <s v="Pull Up Bar"/>
    <s v="Gym &amp; Fitness"/>
    <s v="Pull Up Bar"/>
    <n v="29"/>
    <s v="Sales Sumatera -Kalimantan Region Team"/>
    <m/>
    <x v="0"/>
  </r>
  <r>
    <s v="SO0524"/>
    <d v="2021-06-25T00:00:00"/>
    <s v="PD0020"/>
    <n v="89"/>
    <n v="0.2"/>
    <n v="22855200"/>
    <s v="SO0524-PD0020"/>
    <s v="Heavy bag"/>
    <s v="Gym &amp; Fitness"/>
    <s v="Heavy bag"/>
    <n v="89"/>
    <s v="Sales Sumatera -Kalimantan Region Team"/>
    <m/>
    <x v="0"/>
  </r>
  <r>
    <s v="SO0524"/>
    <d v="2021-06-25T00:00:00"/>
    <s v="PD0019"/>
    <n v="99"/>
    <n v="0.16"/>
    <n v="211974840"/>
    <s v="SO0524-PD0019"/>
    <s v="Treadmill"/>
    <s v="Gym &amp; Fitness"/>
    <s v="Treadmill"/>
    <n v="99"/>
    <s v="Sales Sumatera -Kalimantan Region Team"/>
    <m/>
    <x v="0"/>
  </r>
  <r>
    <s v="SO0524"/>
    <d v="2021-06-25T00:00:00"/>
    <s v="PD0017"/>
    <n v="88"/>
    <n v="0.11"/>
    <n v="207548000"/>
    <s v="SO0524-PD0017"/>
    <s v="Bench Press"/>
    <s v="Gym &amp; Fitness"/>
    <s v="Bench Press"/>
    <n v="88"/>
    <s v="Sales Sumatera -Kalimantan Region Team"/>
    <m/>
    <x v="0"/>
  </r>
  <r>
    <s v="SO0526"/>
    <d v="2021-06-28T00:00:00"/>
    <s v="PD0005"/>
    <n v="29"/>
    <n v="0.13"/>
    <n v="55379850"/>
    <s v="SO0526-PD0005"/>
    <s v="Stick Golf Wedge"/>
    <s v="Golf"/>
    <s v="Stick Golf Wedge"/>
    <n v="29"/>
    <s v="Online Sales Team"/>
    <m/>
    <x v="0"/>
  </r>
  <r>
    <s v="SO0526"/>
    <d v="2021-06-28T00:00:00"/>
    <s v="PD0007"/>
    <n v="69"/>
    <n v="0.25"/>
    <n v="165600000"/>
    <s v="SO0526-PD0007"/>
    <s v="Stick Golf Bag"/>
    <s v="Golf"/>
    <s v="Stick Golf Bag"/>
    <n v="69"/>
    <s v="Online Sales Team"/>
    <m/>
    <x v="0"/>
  </r>
  <r>
    <s v="SO0533"/>
    <d v="2021-07-05T00:00:00"/>
    <s v="PD0006"/>
    <n v="130"/>
    <n v="0.08"/>
    <n v="24996400"/>
    <s v="SO0533-PD0006"/>
    <s v="1 set Golf Ball"/>
    <s v="Golf"/>
    <s v="1 set Golf Ball"/>
    <n v="130"/>
    <s v="Sales Region Sulawesi - Maluku Team"/>
    <m/>
    <x v="0"/>
  </r>
  <r>
    <s v="SO0533"/>
    <d v="2021-07-05T00:00:00"/>
    <s v="PD0008"/>
    <n v="51"/>
    <n v="0.15"/>
    <n v="6459150"/>
    <s v="SO0533-PD0008"/>
    <s v="Sunglasses"/>
    <s v="Outdoors Sport"/>
    <s v="Sunglasses"/>
    <n v="51"/>
    <s v="Sales Region Sulawesi - Maluku Team"/>
    <m/>
    <x v="0"/>
  </r>
  <r>
    <s v="SO0533"/>
    <d v="2021-07-05T00:00:00"/>
    <s v="PD0020"/>
    <n v="96"/>
    <n v="0.05"/>
    <n v="29275200"/>
    <s v="SO0533-PD0020"/>
    <s v="Heavy bag"/>
    <s v="Gym &amp; Fitness"/>
    <s v="Heavy bag"/>
    <n v="96"/>
    <s v="Sales Region Sulawesi - Maluku Team"/>
    <m/>
    <x v="0"/>
  </r>
  <r>
    <s v="SO0533"/>
    <d v="2021-07-05T00:00:00"/>
    <s v="PD0010"/>
    <n v="90"/>
    <n v="0.25"/>
    <n v="21937500"/>
    <s v="SO0533-PD0010"/>
    <s v="Hiking Shoes"/>
    <s v="Hiking &amp; Camping"/>
    <s v="Hiking Shoes"/>
    <n v="90"/>
    <s v="Sales Region Sulawesi - Maluku Team"/>
    <m/>
    <x v="0"/>
  </r>
  <r>
    <s v="SO0536"/>
    <d v="2021-07-06T00:00:00"/>
    <s v="PD0010"/>
    <n v="103"/>
    <n v="0.15"/>
    <n v="28453750"/>
    <s v="SO0536-PD0010"/>
    <s v="Hiking Shoes"/>
    <s v="Hiking &amp; Camping"/>
    <s v="Hiking Shoes"/>
    <n v="103"/>
    <s v="Sales Region Sulawesi - Maluku Team"/>
    <m/>
    <x v="0"/>
  </r>
  <r>
    <s v="SO0536"/>
    <d v="2021-07-06T00:00:00"/>
    <s v="PD0009"/>
    <n v="54"/>
    <n v="0.12"/>
    <n v="6130080"/>
    <s v="SO0536-PD0009"/>
    <s v="Tracking Pole"/>
    <s v="Hiking &amp; Camping"/>
    <s v="Tracking Pole"/>
    <n v="54"/>
    <s v="Sales Region Sulawesi - Maluku Team"/>
    <m/>
    <x v="0"/>
  </r>
  <r>
    <s v="SO0540"/>
    <d v="2021-07-10T00:00:00"/>
    <s v="PD0018"/>
    <n v="86"/>
    <n v="0.22"/>
    <n v="35686560"/>
    <s v="SO0540-PD0018"/>
    <s v="Dumbell Set"/>
    <s v="Gym &amp; Fitness"/>
    <s v="Dumbell Set"/>
    <n v="86"/>
    <s v="Sales Region Sulawesi - Maluku Team"/>
    <m/>
    <x v="0"/>
  </r>
  <r>
    <s v="SO0540"/>
    <d v="2021-07-10T00:00:00"/>
    <s v="PD0008"/>
    <n v="74"/>
    <n v="0.19"/>
    <n v="8931060"/>
    <s v="SO0540-PD0008"/>
    <s v="Sunglasses"/>
    <s v="Outdoors Sport"/>
    <s v="Sunglasses"/>
    <n v="74"/>
    <s v="Sales Region Sulawesi - Maluku Team"/>
    <m/>
    <x v="0"/>
  </r>
  <r>
    <s v="SO0542"/>
    <d v="2021-07-17T00:00:00"/>
    <s v="PD0019"/>
    <n v="114"/>
    <n v="0.12"/>
    <n v="255715680"/>
    <s v="SO0542-PD0019"/>
    <s v="Treadmill"/>
    <s v="Gym &amp; Fitness"/>
    <s v="Treadmill"/>
    <n v="114"/>
    <s v="Sales Java Region Team"/>
    <m/>
    <x v="0"/>
  </r>
  <r>
    <s v="SO0542"/>
    <d v="2021-07-17T00:00:00"/>
    <s v="PD0017"/>
    <n v="113"/>
    <n v="0.13"/>
    <n v="260521500"/>
    <s v="SO0542-PD0017"/>
    <s v="Bench Press"/>
    <s v="Gym &amp; Fitness"/>
    <s v="Bench Press"/>
    <n v="113"/>
    <s v="Sales Java Region Team"/>
    <m/>
    <x v="0"/>
  </r>
  <r>
    <s v="SO0555"/>
    <d v="2021-07-30T00:00:00"/>
    <s v="PD0008"/>
    <n v="55"/>
    <n v="0.2"/>
    <n v="6556000"/>
    <s v="SO0555-PD0008"/>
    <s v="Sunglasses"/>
    <s v="Outdoors Sport"/>
    <s v="Sunglasses"/>
    <n v="55"/>
    <s v="Online Sales Team"/>
    <m/>
    <x v="0"/>
  </r>
  <r>
    <s v="SO0555"/>
    <d v="2021-07-30T00:00:00"/>
    <s v="PD0020"/>
    <n v="130"/>
    <n v="0.23"/>
    <n v="32132100"/>
    <s v="SO0555-PD0020"/>
    <s v="Heavy bag"/>
    <s v="Gym &amp; Fitness"/>
    <s v="Heavy bag"/>
    <n v="130"/>
    <s v="Online Sales Team"/>
    <m/>
    <x v="0"/>
  </r>
  <r>
    <s v="SO0563"/>
    <d v="2021-08-05T00:00:00"/>
    <s v="PD0017"/>
    <n v="138"/>
    <n v="0.13"/>
    <n v="318159000"/>
    <s v="SO0563-PD0017"/>
    <s v="Bench Press"/>
    <s v="Gym &amp; Fitness"/>
    <s v="Bench Press"/>
    <n v="138"/>
    <s v="Sales Sumatera -Kalimantan Region Team"/>
    <m/>
    <x v="0"/>
  </r>
  <r>
    <s v="SO0563"/>
    <d v="2021-08-05T00:00:00"/>
    <s v="PD0019"/>
    <n v="75"/>
    <n v="0.21"/>
    <n v="151028250"/>
    <s v="SO0563-PD0019"/>
    <s v="Treadmill"/>
    <s v="Gym &amp; Fitness"/>
    <s v="Treadmill"/>
    <n v="75"/>
    <s v="Sales Sumatera -Kalimantan Region Team"/>
    <m/>
    <x v="0"/>
  </r>
  <r>
    <s v="SO0564"/>
    <d v="2021-08-05T00:00:00"/>
    <s v="PD0012"/>
    <n v="115"/>
    <n v="0.16"/>
    <n v="544727400"/>
    <s v="SO0564-PD0012"/>
    <s v="Road Bike"/>
    <s v="Bicycle"/>
    <s v="Road Bike"/>
    <n v="115"/>
    <s v="Sales Java Region Team"/>
    <m/>
    <x v="0"/>
  </r>
  <r>
    <s v="SO0564"/>
    <d v="2021-08-05T00:00:00"/>
    <s v="PD0017"/>
    <n v="42"/>
    <n v="0.22"/>
    <n v="86814000"/>
    <s v="SO0564-PD0017"/>
    <s v="Bench Press"/>
    <s v="Gym &amp; Fitness"/>
    <s v="Bench Press"/>
    <n v="42"/>
    <s v="Sales Java Region Team"/>
    <m/>
    <x v="0"/>
  </r>
  <r>
    <s v="SO0569"/>
    <d v="2021-08-09T00:00:00"/>
    <s v="PD0008"/>
    <n v="106"/>
    <n v="7.0000000000000007E-2"/>
    <n v="14688419.999999998"/>
    <s v="SO0569-PD0008"/>
    <s v="Sunglasses"/>
    <s v="Outdoors Sport"/>
    <s v="Sunglasses"/>
    <n v="106"/>
    <s v="Sales Region Bali - Nusa Tenggara Team"/>
    <m/>
    <x v="0"/>
  </r>
  <r>
    <s v="SO0569"/>
    <d v="2021-08-09T00:00:00"/>
    <s v="PD0006"/>
    <n v="43"/>
    <n v="0.1"/>
    <n v="8088300"/>
    <s v="SO0569-PD0006"/>
    <s v="1 set Golf Ball"/>
    <s v="Golf"/>
    <s v="1 set Golf Ball"/>
    <n v="43"/>
    <s v="Sales Region Bali - Nusa Tenggara Team"/>
    <m/>
    <x v="0"/>
  </r>
  <r>
    <s v="SO0570"/>
    <d v="2021-08-10T00:00:00"/>
    <s v="PD0020"/>
    <n v="134"/>
    <n v="0.06"/>
    <n v="40433160"/>
    <s v="SO0570-PD0020"/>
    <s v="Heavy bag"/>
    <s v="Gym &amp; Fitness"/>
    <s v="Heavy bag"/>
    <n v="134"/>
    <s v="Online Sales Team"/>
    <m/>
    <x v="0"/>
  </r>
  <r>
    <s v="SO0570"/>
    <d v="2021-08-10T00:00:00"/>
    <s v="PD0016"/>
    <n v="130"/>
    <n v="0.17"/>
    <n v="28809300"/>
    <s v="SO0570-PD0016"/>
    <s v="Pull Up Bar"/>
    <s v="Gym &amp; Fitness"/>
    <s v="Pull Up Bar"/>
    <n v="130"/>
    <s v="Online Sales Team"/>
    <m/>
    <x v="0"/>
  </r>
  <r>
    <s v="SO0571"/>
    <d v="2021-08-10T00:00:00"/>
    <s v="PD0014"/>
    <n v="85"/>
    <n v="0.18"/>
    <n v="18609900"/>
    <s v="SO0571-PD0014"/>
    <s v="1 Set Futsalball"/>
    <s v="Futsal"/>
    <s v="1 Set Futsalball"/>
    <n v="85"/>
    <s v="Sales Region Sulawesi - Maluku Team"/>
    <m/>
    <x v="0"/>
  </r>
  <r>
    <s v="SO0571"/>
    <d v="2021-08-10T00:00:00"/>
    <s v="PD0008"/>
    <n v="101"/>
    <n v="0.12"/>
    <n v="13243120"/>
    <s v="SO0571-PD0008"/>
    <s v="Sunglasses"/>
    <s v="Outdoors Sport"/>
    <s v="Sunglasses"/>
    <n v="101"/>
    <s v="Sales Region Sulawesi - Maluku Team"/>
    <m/>
    <x v="0"/>
  </r>
  <r>
    <s v="SO0571"/>
    <d v="2021-08-10T00:00:00"/>
    <s v="PD0013"/>
    <n v="118"/>
    <n v="0.11"/>
    <n v="50304580"/>
    <s v="SO0571-PD0013"/>
    <s v="1 Set Basketball"/>
    <s v="Basketball"/>
    <s v="1 Set Basketball"/>
    <n v="118"/>
    <s v="Sales Region Sulawesi - Maluku Team"/>
    <m/>
    <x v="0"/>
  </r>
  <r>
    <s v="SO0574"/>
    <d v="2021-08-12T00:00:00"/>
    <s v="PD0019"/>
    <n v="120"/>
    <n v="0.16"/>
    <n v="256939200"/>
    <s v="SO0574-PD0019"/>
    <s v="Treadmill"/>
    <s v="Gym &amp; Fitness"/>
    <s v="Treadmill"/>
    <n v="120"/>
    <s v="Online Sales Team"/>
    <m/>
    <x v="0"/>
  </r>
  <r>
    <s v="SO0574"/>
    <d v="2021-08-12T00:00:00"/>
    <s v="PD0018"/>
    <n v="46"/>
    <n v="0.11"/>
    <n v="21780080"/>
    <s v="SO0574-PD0018"/>
    <s v="Dumbell Set"/>
    <s v="Gym &amp; Fitness"/>
    <s v="Dumbell Set"/>
    <n v="46"/>
    <s v="Online Sales Team"/>
    <m/>
    <x v="0"/>
  </r>
  <r>
    <s v="SO0575"/>
    <d v="2021-08-13T00:00:00"/>
    <s v="PD0006"/>
    <n v="95"/>
    <n v="0.19"/>
    <n v="16082550.000000002"/>
    <s v="SO0575-PD0006"/>
    <s v="1 set Golf Ball"/>
    <s v="Golf"/>
    <s v="1 set Golf Ball"/>
    <n v="95"/>
    <s v="Sales Java Region Team"/>
    <m/>
    <x v="0"/>
  </r>
  <r>
    <s v="SO0575"/>
    <d v="2021-08-13T00:00:00"/>
    <s v="PD0020"/>
    <n v="120"/>
    <n v="0.09"/>
    <n v="35053200"/>
    <s v="SO0575-PD0020"/>
    <s v="Heavy bag"/>
    <s v="Gym &amp; Fitness"/>
    <s v="Heavy bag"/>
    <n v="120"/>
    <s v="Sales Java Region Team"/>
    <m/>
    <x v="0"/>
  </r>
  <r>
    <s v="SO0577"/>
    <d v="2021-08-18T00:00:00"/>
    <s v="PD0020"/>
    <n v="68"/>
    <n v="0.24"/>
    <n v="16589280"/>
    <s v="SO0577-PD0020"/>
    <s v="Heavy bag"/>
    <s v="Gym &amp; Fitness"/>
    <s v="Heavy bag"/>
    <n v="68"/>
    <s v="Sales Region Sulawesi - Maluku Team"/>
    <m/>
    <x v="0"/>
  </r>
  <r>
    <s v="SO0577"/>
    <d v="2021-08-18T00:00:00"/>
    <s v="PD0006"/>
    <n v="143"/>
    <n v="0.25"/>
    <n v="22415250"/>
    <s v="SO0577-PD0006"/>
    <s v="1 set Golf Ball"/>
    <s v="Golf"/>
    <s v="1 set Golf Ball"/>
    <n v="143"/>
    <s v="Sales Region Sulawesi - Maluku Team"/>
    <m/>
    <x v="0"/>
  </r>
  <r>
    <s v="SO0596"/>
    <d v="2021-09-12T00:00:00"/>
    <s v="PD0020"/>
    <n v="103"/>
    <n v="0.06"/>
    <n v="31079220"/>
    <s v="SO0596-PD0020"/>
    <s v="Heavy bag"/>
    <s v="Gym &amp; Fitness"/>
    <s v="Heavy bag"/>
    <n v="103"/>
    <s v="Sales Java Region Team"/>
    <m/>
    <x v="0"/>
  </r>
  <r>
    <s v="SO0596"/>
    <d v="2021-09-12T00:00:00"/>
    <s v="PD0004"/>
    <n v="146"/>
    <n v="0.2"/>
    <n v="25696000"/>
    <s v="SO0596-PD0004"/>
    <s v="Stick Billiard Bag"/>
    <s v="Billiard"/>
    <s v="Stick Billiard Bag"/>
    <n v="146"/>
    <s v="Sales Java Region Team"/>
    <m/>
    <x v="0"/>
  </r>
  <r>
    <s v="SO0596"/>
    <d v="2021-09-12T00:00:00"/>
    <s v="PD0005"/>
    <n v="78"/>
    <n v="0.25"/>
    <n v="128407500"/>
    <s v="SO0596-PD0005"/>
    <s v="Stick Golf Wedge"/>
    <s v="Golf"/>
    <s v="Stick Golf Wedge"/>
    <n v="78"/>
    <s v="Sales Java Region Team"/>
    <m/>
    <x v="0"/>
  </r>
  <r>
    <s v="SO0596"/>
    <d v="2021-09-12T00:00:00"/>
    <s v="PD0007"/>
    <n v="103"/>
    <n v="0.11"/>
    <n v="293344000"/>
    <s v="SO0596-PD0007"/>
    <s v="Stick Golf Bag"/>
    <s v="Golf"/>
    <s v="Stick Golf Bag"/>
    <n v="103"/>
    <s v="Sales Java Region Team"/>
    <m/>
    <x v="0"/>
  </r>
  <r>
    <s v="SO0597"/>
    <d v="2021-09-12T00:00:00"/>
    <s v="PD0018"/>
    <n v="108"/>
    <n v="0.06"/>
    <n v="54008640"/>
    <s v="SO0597-PD0018"/>
    <s v="Dumbell Set"/>
    <s v="Gym &amp; Fitness"/>
    <s v="Dumbell Set"/>
    <n v="108"/>
    <s v="Sales Java Region Team"/>
    <m/>
    <x v="0"/>
  </r>
  <r>
    <s v="SO0597"/>
    <d v="2021-09-12T00:00:00"/>
    <s v="PD0020"/>
    <n v="39"/>
    <n v="0.1"/>
    <n v="11267100"/>
    <s v="SO0597-PD0020"/>
    <s v="Heavy bag"/>
    <s v="Gym &amp; Fitness"/>
    <s v="Heavy bag"/>
    <n v="39"/>
    <s v="Sales Java Region Team"/>
    <m/>
    <x v="0"/>
  </r>
  <r>
    <s v="SO0597"/>
    <d v="2021-09-12T00:00:00"/>
    <s v="PD0017"/>
    <n v="94"/>
    <n v="0.13"/>
    <n v="216717000"/>
    <s v="SO0597-PD0017"/>
    <s v="Bench Press"/>
    <s v="Gym &amp; Fitness"/>
    <s v="Bench Press"/>
    <n v="94"/>
    <s v="Sales Java Region Team"/>
    <m/>
    <x v="0"/>
  </r>
  <r>
    <s v="SO0597"/>
    <d v="2021-09-12T00:00:00"/>
    <s v="PD0019"/>
    <n v="87"/>
    <n v="0.19"/>
    <n v="179628030"/>
    <s v="SO0597-PD0019"/>
    <s v="Treadmill"/>
    <s v="Gym &amp; Fitness"/>
    <s v="Treadmill"/>
    <n v="87"/>
    <s v="Sales Java Region Team"/>
    <m/>
    <x v="0"/>
  </r>
  <r>
    <s v="SO0603"/>
    <d v="2021-09-26T00:00:00"/>
    <s v="PD0018"/>
    <n v="131"/>
    <n v="0.18"/>
    <n v="57147440.000000007"/>
    <s v="SO0603-PD0018"/>
    <s v="Dumbell Set"/>
    <s v="Gym &amp; Fitness"/>
    <s v="Dumbell Set"/>
    <n v="131"/>
    <s v="Sales Region Bali - Nusa Tenggara Team"/>
    <m/>
    <x v="0"/>
  </r>
  <r>
    <s v="SO0603"/>
    <d v="2021-09-26T00:00:00"/>
    <s v="PD0020"/>
    <n v="29"/>
    <n v="0.09"/>
    <n v="8471190"/>
    <s v="SO0603-PD0020"/>
    <s v="Heavy bag"/>
    <s v="Gym &amp; Fitness"/>
    <s v="Heavy bag"/>
    <n v="29"/>
    <s v="Sales Region Bali - Nusa Tenggara Team"/>
    <m/>
    <x v="0"/>
  </r>
  <r>
    <s v="SO0607"/>
    <d v="2021-10-05T00:00:00"/>
    <s v="PD0011"/>
    <n v="39"/>
    <n v="0.18"/>
    <n v="75440820"/>
    <s v="SO0607-PD0011"/>
    <s v="Mountain Bike"/>
    <s v="Bicycle"/>
    <s v="Mountain Bike"/>
    <n v="39"/>
    <s v="Sales Region Sulawesi - Maluku Team"/>
    <m/>
    <x v="0"/>
  </r>
  <r>
    <s v="SO0607"/>
    <d v="2021-10-05T00:00:00"/>
    <s v="PD0012"/>
    <n v="129"/>
    <n v="0.18"/>
    <n v="596493420"/>
    <s v="SO0607-PD0012"/>
    <s v="Road Bike"/>
    <s v="Bicycle"/>
    <s v="Road Bike"/>
    <n v="129"/>
    <s v="Sales Region Sulawesi - Maluku Team"/>
    <m/>
    <x v="0"/>
  </r>
  <r>
    <s v="SO0615"/>
    <d v="2021-10-11T00:00:00"/>
    <s v="PD0014"/>
    <n v="127"/>
    <n v="0.12"/>
    <n v="29839920"/>
    <s v="SO0615-PD0014"/>
    <s v="1 Set Futsalball"/>
    <s v="Futsal"/>
    <s v="1 Set Futsalball"/>
    <n v="127"/>
    <s v="Online Sales Team"/>
    <m/>
    <x v="0"/>
  </r>
  <r>
    <s v="SO0615"/>
    <d v="2021-10-11T00:00:00"/>
    <s v="PD0013"/>
    <n v="117"/>
    <n v="0.14000000000000001"/>
    <n v="48196980"/>
    <s v="SO0615-PD0013"/>
    <s v="1 Set Basketball"/>
    <s v="Basketball"/>
    <s v="1 Set Basketball"/>
    <n v="117"/>
    <s v="Online Sales Team"/>
    <m/>
    <x v="0"/>
  </r>
  <r>
    <s v="SO0620"/>
    <d v="2021-10-14T00:00:00"/>
    <s v="PD0010"/>
    <n v="91"/>
    <n v="0.21"/>
    <n v="23364250"/>
    <s v="SO0620-PD0010"/>
    <s v="Hiking Shoes"/>
    <s v="Hiking &amp; Camping"/>
    <s v="Hiking Shoes"/>
    <n v="91"/>
    <s v="Sales Region Sulawesi - Maluku Team"/>
    <m/>
    <x v="0"/>
  </r>
  <r>
    <s v="SO0620"/>
    <d v="2021-10-14T00:00:00"/>
    <s v="PD0009"/>
    <n v="60"/>
    <n v="0.1"/>
    <n v="6966000"/>
    <s v="SO0620-PD0009"/>
    <s v="Tracking Pole"/>
    <s v="Hiking &amp; Camping"/>
    <s v="Tracking Pole"/>
    <n v="60"/>
    <s v="Sales Region Sulawesi - Maluku Team"/>
    <m/>
    <x v="0"/>
  </r>
  <r>
    <s v="SO0621"/>
    <d v="2021-10-14T00:00:00"/>
    <s v="PD0009"/>
    <n v="103"/>
    <n v="0.11"/>
    <n v="11825430"/>
    <s v="SO0621-PD0009"/>
    <s v="Tracking Pole"/>
    <s v="Hiking &amp; Camping"/>
    <s v="Tracking Pole"/>
    <n v="103"/>
    <s v="Sales Region Sulawesi - Maluku Team"/>
    <m/>
    <x v="0"/>
  </r>
  <r>
    <s v="SO0621"/>
    <d v="2021-10-14T00:00:00"/>
    <s v="PD0010"/>
    <n v="135"/>
    <n v="0.17"/>
    <n v="36416250"/>
    <s v="SO0621-PD0010"/>
    <s v="Hiking Shoes"/>
    <s v="Hiking &amp; Camping"/>
    <s v="Hiking Shoes"/>
    <n v="135"/>
    <s v="Sales Region Sulawesi - Maluku Team"/>
    <m/>
    <x v="0"/>
  </r>
  <r>
    <s v="SO0622"/>
    <d v="2021-10-14T00:00:00"/>
    <s v="PD0002"/>
    <n v="35"/>
    <n v="0.14000000000000001"/>
    <n v="602000"/>
    <s v="SO0622-PD0002"/>
    <s v="Fishing soft lure"/>
    <s v="Fishing Equipment"/>
    <s v="Fishing soft lure"/>
    <n v="35"/>
    <s v="Sales Sumatera -Kalimantan Region Team"/>
    <m/>
    <x v="0"/>
  </r>
  <r>
    <s v="SO0622"/>
    <d v="2021-10-14T00:00:00"/>
    <s v="PD0001"/>
    <n v="122"/>
    <n v="0.23"/>
    <n v="23391060"/>
    <s v="SO0622-PD0001"/>
    <s v="1 Set Fishing Equipment"/>
    <s v="Fishing Equipment"/>
    <s v="1 Set Fishing Equipment"/>
    <n v="122"/>
    <s v="Sales Sumatera -Kalimantan Region Team"/>
    <m/>
    <x v="0"/>
  </r>
  <r>
    <s v="SO0632"/>
    <d v="2021-11-03T00:00:00"/>
    <s v="PD0011"/>
    <n v="85"/>
    <n v="0.1"/>
    <n v="180463500"/>
    <s v="SO0632-PD0011"/>
    <s v="Mountain Bike"/>
    <s v="Bicycle"/>
    <s v="Mountain Bike"/>
    <n v="85"/>
    <s v="Sales Java Region Team"/>
    <m/>
    <x v="1"/>
  </r>
  <r>
    <s v="SO0632"/>
    <d v="2021-11-03T00:00:00"/>
    <s v="PD0012"/>
    <n v="86"/>
    <n v="0.12"/>
    <n v="426759520"/>
    <s v="SO0632-PD0012"/>
    <s v="Road Bike"/>
    <s v="Bicycle"/>
    <s v="Road Bike"/>
    <n v="86"/>
    <s v="Sales Java Region Team"/>
    <m/>
    <x v="1"/>
  </r>
  <r>
    <s v="SO0642"/>
    <d v="2021-11-13T00:00:00"/>
    <s v="PD0001"/>
    <n v="67"/>
    <n v="0.11"/>
    <n v="14847870"/>
    <s v="SO0642-PD0001"/>
    <s v="1 Set Fishing Equipment"/>
    <s v="Fishing Equipment"/>
    <s v="1 Set Fishing Equipment"/>
    <n v="67"/>
    <s v="Online Sales Team"/>
    <m/>
    <x v="0"/>
  </r>
  <r>
    <s v="SO0642"/>
    <d v="2021-11-13T00:00:00"/>
    <s v="PD0008"/>
    <n v="29"/>
    <n v="0.2"/>
    <n v="3456800"/>
    <s v="SO0642-PD0008"/>
    <s v="Sunglasses"/>
    <s v="Outdoors Sport"/>
    <s v="Sunglasses"/>
    <n v="29"/>
    <s v="Online Sales Team"/>
    <m/>
    <x v="0"/>
  </r>
  <r>
    <s v="SO0646"/>
    <d v="2021-11-17T00:00:00"/>
    <s v="PD0015"/>
    <n v="30"/>
    <n v="0.24"/>
    <n v="3098520"/>
    <s v="SO0646-PD0015"/>
    <s v="Abs Roller"/>
    <s v="Gym &amp; Fitness"/>
    <s v="Abs Roller"/>
    <n v="30"/>
    <s v="Sales Java Region Team"/>
    <m/>
    <x v="0"/>
  </r>
  <r>
    <s v="SO0646"/>
    <d v="2021-11-17T00:00:00"/>
    <s v="PD0016"/>
    <n v="108"/>
    <n v="0.15"/>
    <n v="24510600"/>
    <s v="SO0646-PD0016"/>
    <s v="Pull Up Bar"/>
    <s v="Gym &amp; Fitness"/>
    <s v="Pull Up Bar"/>
    <n v="108"/>
    <s v="Sales Java Region Team"/>
    <m/>
    <x v="0"/>
  </r>
  <r>
    <s v="SO0650"/>
    <d v="2021-11-21T00:00:00"/>
    <s v="PD0001"/>
    <n v="117"/>
    <n v="0.2"/>
    <n v="23306400"/>
    <s v="SO0650-PD0001"/>
    <s v="1 Set Fishing Equipment"/>
    <s v="Fishing Equipment"/>
    <s v="1 Set Fishing Equipment"/>
    <n v="117"/>
    <s v="Sales Region Sulawesi - Maluku Team"/>
    <m/>
    <x v="0"/>
  </r>
  <r>
    <s v="SO0650"/>
    <d v="2021-11-21T00:00:00"/>
    <s v="PD0002"/>
    <n v="35"/>
    <n v="0.19"/>
    <n v="567000"/>
    <s v="SO0650-PD0002"/>
    <s v="Fishing soft lure"/>
    <s v="Fishing Equipment"/>
    <s v="Fishing soft lure"/>
    <n v="35"/>
    <s v="Sales Region Sulawesi - Maluku Team"/>
    <m/>
    <x v="0"/>
  </r>
  <r>
    <s v="SO0652"/>
    <d v="2021-11-25T00:00:00"/>
    <s v="PD0005"/>
    <n v="81"/>
    <n v="0.2"/>
    <n v="142236000"/>
    <s v="SO0652-PD0005"/>
    <s v="Stick Golf Wedge"/>
    <s v="Golf"/>
    <s v="Stick Golf Wedge"/>
    <n v="81"/>
    <s v="Sales Region Sulawesi - Maluku Team"/>
    <m/>
    <x v="0"/>
  </r>
  <r>
    <s v="SO0652"/>
    <d v="2021-11-25T00:00:00"/>
    <s v="PD0007"/>
    <n v="122"/>
    <n v="0.13"/>
    <n v="339648000"/>
    <s v="SO0652-PD0007"/>
    <s v="Stick Golf Bag"/>
    <s v="Golf"/>
    <s v="Stick Golf Bag"/>
    <n v="122"/>
    <s v="Sales Region Sulawesi - Maluku Team"/>
    <m/>
    <x v="0"/>
  </r>
  <r>
    <s v="SO0657"/>
    <d v="2021-11-30T00:00:00"/>
    <s v="PD0008"/>
    <n v="66"/>
    <n v="0.12"/>
    <n v="8653920"/>
    <s v="SO0657-PD0008"/>
    <s v="Sunglasses"/>
    <s v="Outdoors Sport"/>
    <s v="Sunglasses"/>
    <n v="66"/>
    <s v="Sales Java Region Team"/>
    <m/>
    <x v="0"/>
  </r>
  <r>
    <s v="SO0657"/>
    <d v="2021-11-30T00:00:00"/>
    <s v="PD0010"/>
    <n v="124"/>
    <n v="0.21"/>
    <n v="31837000"/>
    <s v="SO0657-PD0010"/>
    <s v="Hiking Shoes"/>
    <s v="Hiking &amp; Camping"/>
    <s v="Hiking Shoes"/>
    <n v="124"/>
    <s v="Sales Java Region Team"/>
    <m/>
    <x v="0"/>
  </r>
  <r>
    <s v="SO0659"/>
    <d v="2021-12-01T00:00:00"/>
    <s v="PD0016"/>
    <n v="128"/>
    <n v="0.09"/>
    <n v="31100160"/>
    <s v="SO0659-PD0016"/>
    <s v="Pull Up Bar"/>
    <s v="Gym &amp; Fitness"/>
    <s v="Pull Up Bar"/>
    <n v="128"/>
    <s v="Online Sales Team"/>
    <m/>
    <x v="0"/>
  </r>
  <r>
    <s v="SO0659"/>
    <d v="2021-12-01T00:00:00"/>
    <s v="PD0015"/>
    <n v="126"/>
    <n v="0.25"/>
    <n v="12842550"/>
    <s v="SO0659-PD0015"/>
    <s v="Abs Roller"/>
    <s v="Gym &amp; Fitness"/>
    <s v="Abs Roller"/>
    <n v="126"/>
    <s v="Online Sales Team"/>
    <m/>
    <x v="0"/>
  </r>
  <r>
    <s v="SO0661"/>
    <d v="2021-12-02T00:00:00"/>
    <s v="PD0011"/>
    <n v="111"/>
    <n v="0.15"/>
    <n v="222571650"/>
    <s v="SO0661-PD0011"/>
    <s v="Mountain Bike"/>
    <s v="Bicycle"/>
    <s v="Mountain Bike"/>
    <n v="111"/>
    <s v="Sales Sumatera -Kalimantan Region Team"/>
    <m/>
    <x v="1"/>
  </r>
  <r>
    <s v="SO0661"/>
    <d v="2021-12-02T00:00:00"/>
    <s v="PD0012"/>
    <n v="143"/>
    <n v="0.08"/>
    <n v="741866840"/>
    <s v="SO0661-PD0012"/>
    <s v="Road Bike"/>
    <s v="Bicycle"/>
    <s v="Road Bike"/>
    <n v="143"/>
    <s v="Sales Sumatera -Kalimantan Region Team"/>
    <m/>
    <x v="1"/>
  </r>
  <r>
    <s v="SO0662"/>
    <d v="2021-12-03T00:00:00"/>
    <s v="PD0014"/>
    <n v="28"/>
    <n v="0.11"/>
    <n v="6653640"/>
    <s v="SO0662-PD0014"/>
    <s v="1 Set Futsalball"/>
    <s v="Futsal"/>
    <s v="1 Set Futsalball"/>
    <n v="28"/>
    <s v="Sales Region Sulawesi - Maluku Team"/>
    <m/>
    <x v="0"/>
  </r>
  <r>
    <s v="SO0662"/>
    <d v="2021-12-03T00:00:00"/>
    <s v="PD0013"/>
    <n v="64"/>
    <n v="0.2"/>
    <n v="24524800"/>
    <s v="SO0662-PD0013"/>
    <s v="1 Set Basketball"/>
    <s v="Basketball"/>
    <s v="1 Set Basketball"/>
    <n v="64"/>
    <s v="Sales Region Sulawesi - Maluku Team"/>
    <m/>
    <x v="0"/>
  </r>
  <r>
    <s v="SO0662"/>
    <d v="2021-12-03T00:00:00"/>
    <s v="PD0009"/>
    <n v="96"/>
    <n v="0.2"/>
    <n v="9907200"/>
    <s v="SO0662-PD0009"/>
    <s v="Tracking Pole"/>
    <s v="Hiking &amp; Camping"/>
    <s v="Tracking Pole"/>
    <n v="96"/>
    <s v="Sales Region Sulawesi - Maluku Team"/>
    <m/>
    <x v="0"/>
  </r>
  <r>
    <s v="SO0662"/>
    <d v="2021-12-03T00:00:00"/>
    <s v="PD0012"/>
    <n v="126"/>
    <n v="0.17"/>
    <n v="589726620"/>
    <s v="SO0662-PD0012"/>
    <s v="Road Bike"/>
    <s v="Bicycle"/>
    <s v="Road Bike"/>
    <n v="126"/>
    <s v="Sales Region Sulawesi - Maluku Team"/>
    <m/>
    <x v="0"/>
  </r>
  <r>
    <s v="SO0666"/>
    <d v="2021-12-10T00:00:00"/>
    <s v="PD0003"/>
    <n v="104"/>
    <n v="0.13"/>
    <n v="84236880"/>
    <s v="SO0666-PD0003"/>
    <s v="Stick Billiard"/>
    <s v="Billiard"/>
    <s v="Stick Billiard"/>
    <n v="104"/>
    <s v="Sales Region Bali - Nusa Tenggara Team"/>
    <m/>
    <x v="0"/>
  </r>
  <r>
    <s v="SO0666"/>
    <d v="2021-12-10T00:00:00"/>
    <s v="PD0004"/>
    <n v="125"/>
    <n v="0.08"/>
    <n v="25300000"/>
    <s v="SO0666-PD0004"/>
    <s v="Stick Billiard Bag"/>
    <s v="Billiard"/>
    <s v="Stick Billiard Bag"/>
    <n v="125"/>
    <s v="Sales Region Bali - Nusa Tenggara Team"/>
    <m/>
    <x v="0"/>
  </r>
  <r>
    <s v="SO0669"/>
    <d v="2021-12-11T00:00:00"/>
    <s v="PD0008"/>
    <n v="94"/>
    <n v="0.11"/>
    <n v="12465340"/>
    <s v="SO0669-PD0008"/>
    <s v="Sunglasses"/>
    <s v="Outdoors Sport"/>
    <s v="Sunglasses"/>
    <n v="94"/>
    <s v="Sales Region Sulawesi - Maluku Team"/>
    <m/>
    <x v="0"/>
  </r>
  <r>
    <s v="SO0669"/>
    <d v="2021-12-11T00:00:00"/>
    <s v="PD0010"/>
    <n v="148"/>
    <n v="0.05"/>
    <n v="45695000"/>
    <s v="SO0669-PD0010"/>
    <s v="Hiking Shoes"/>
    <s v="Hiking &amp; Camping"/>
    <s v="Hiking Shoes"/>
    <n v="148"/>
    <s v="Sales Region Sulawesi - Maluku Team"/>
    <m/>
    <x v="0"/>
  </r>
  <r>
    <s v="SO0675"/>
    <d v="2021-12-21T00:00:00"/>
    <s v="PD0001"/>
    <n v="135"/>
    <n v="0.05"/>
    <n v="31934250"/>
    <s v="SO0675-PD0001"/>
    <s v="1 Set Fishing Equipment"/>
    <s v="Fishing Equipment"/>
    <s v="1 Set Fishing Equipment"/>
    <n v="135"/>
    <s v="Sales Java Region Team"/>
    <m/>
    <x v="0"/>
  </r>
  <r>
    <s v="SO0675"/>
    <d v="2021-12-21T00:00:00"/>
    <s v="PD0008"/>
    <n v="111"/>
    <n v="0.09"/>
    <n v="15050490"/>
    <s v="SO0675-PD0008"/>
    <s v="Sunglasses"/>
    <s v="Outdoors Sport"/>
    <s v="Sunglasses"/>
    <n v="111"/>
    <s v="Sales Java Region Team"/>
    <m/>
    <x v="0"/>
  </r>
  <r>
    <s v="SO0677"/>
    <d v="2021-12-22T00:00:00"/>
    <s v="PD0001"/>
    <n v="106"/>
    <n v="7.0000000000000007E-2"/>
    <n v="24546420"/>
    <s v="SO0677-PD0001"/>
    <s v="1 Set Fishing Equipment"/>
    <s v="Fishing Equipment"/>
    <s v="1 Set Fishing Equipment"/>
    <n v="106"/>
    <s v="Sales Region Sulawesi - Maluku Team"/>
    <m/>
    <x v="0"/>
  </r>
  <r>
    <s v="SO0677"/>
    <d v="2021-12-22T00:00:00"/>
    <s v="PD0008"/>
    <n v="62"/>
    <n v="0.14000000000000001"/>
    <n v="7944680"/>
    <s v="SO0677-PD0008"/>
    <s v="Sunglasses"/>
    <s v="Outdoors Sport"/>
    <s v="Sunglasses"/>
    <n v="62"/>
    <s v="Sales Region Sulawesi - Maluku Team"/>
    <m/>
    <x v="0"/>
  </r>
  <r>
    <s v="SO0678"/>
    <d v="2021-12-26T00:00:00"/>
    <s v="PD0019"/>
    <n v="133"/>
    <n v="0.22"/>
    <n v="264433260"/>
    <s v="SO0678-PD0019"/>
    <s v="Treadmill"/>
    <s v="Gym &amp; Fitness"/>
    <s v="Treadmill"/>
    <n v="133"/>
    <s v="Sales Sumatera -Kalimantan Region Team"/>
    <m/>
    <x v="1"/>
  </r>
  <r>
    <s v="SO0678"/>
    <d v="2021-12-26T00:00:00"/>
    <s v="PD0018"/>
    <n v="30"/>
    <n v="0.09"/>
    <n v="14523600"/>
    <s v="SO0678-PD0018"/>
    <s v="Dumbell Set"/>
    <s v="Gym &amp; Fitness"/>
    <s v="Dumbell Set"/>
    <n v="30"/>
    <s v="Sales Sumatera -Kalimantan Region Team"/>
    <m/>
    <x v="1"/>
  </r>
  <r>
    <s v="SO0684"/>
    <d v="2022-01-02T00:00:00"/>
    <s v="PD0020"/>
    <n v="144"/>
    <n v="0.08"/>
    <n v="42526080"/>
    <s v="SO0684-PD0020"/>
    <s v="Heavy bag"/>
    <s v="Gym &amp; Fitness"/>
    <s v="Heavy bag"/>
    <n v="144"/>
    <s v="Sales Region Sulawesi - Maluku Team"/>
    <m/>
    <x v="0"/>
  </r>
  <r>
    <s v="SO0684"/>
    <d v="2022-01-02T00:00:00"/>
    <s v="PD0015"/>
    <n v="69"/>
    <n v="0.11"/>
    <n v="8345619"/>
    <s v="SO0684-PD0015"/>
    <s v="Abs Roller"/>
    <s v="Gym &amp; Fitness"/>
    <s v="Abs Roller"/>
    <n v="69"/>
    <s v="Sales Region Sulawesi - Maluku Team"/>
    <m/>
    <x v="0"/>
  </r>
  <r>
    <s v="SO0684"/>
    <d v="2022-01-02T00:00:00"/>
    <s v="PD0008"/>
    <n v="59"/>
    <n v="0.16"/>
    <n v="7384440"/>
    <s v="SO0684-PD0008"/>
    <s v="Sunglasses"/>
    <s v="Outdoors Sport"/>
    <s v="Sunglasses"/>
    <n v="59"/>
    <s v="Sales Region Sulawesi - Maluku Team"/>
    <m/>
    <x v="0"/>
  </r>
  <r>
    <s v="SO0684"/>
    <d v="2022-01-02T00:00:00"/>
    <s v="PD0006"/>
    <n v="117"/>
    <n v="0.11"/>
    <n v="21763170"/>
    <s v="SO0684-PD0006"/>
    <s v="1 set Golf Ball"/>
    <s v="Golf"/>
    <s v="1 set Golf Ball"/>
    <n v="117"/>
    <s v="Sales Region Sulawesi - Maluku Team"/>
    <m/>
    <x v="0"/>
  </r>
  <r>
    <s v="SO0686"/>
    <d v="2022-01-04T00:00:00"/>
    <s v="PD0019"/>
    <n v="75"/>
    <n v="0.15"/>
    <n v="162498750"/>
    <s v="SO0686-PD0019"/>
    <s v="Treadmill"/>
    <s v="Gym &amp; Fitness"/>
    <s v="Treadmill"/>
    <n v="75"/>
    <s v="Sales Java Region Team"/>
    <m/>
    <x v="1"/>
  </r>
  <r>
    <s v="SO0686"/>
    <d v="2022-01-04T00:00:00"/>
    <s v="PD0017"/>
    <n v="59"/>
    <n v="0.21"/>
    <n v="123516500"/>
    <s v="SO0686-PD0017"/>
    <s v="Bench Press"/>
    <s v="Gym &amp; Fitness"/>
    <s v="Bench Press"/>
    <n v="59"/>
    <s v="Sales Java Region Team"/>
    <m/>
    <x v="1"/>
  </r>
  <r>
    <s v="SO0688"/>
    <d v="2022-01-06T00:00:00"/>
    <s v="PD0004"/>
    <n v="121"/>
    <n v="0.15"/>
    <n v="22627000"/>
    <s v="SO0688-PD0004"/>
    <s v="Stick Billiard Bag"/>
    <s v="Billiard"/>
    <s v="Stick Billiard Bag"/>
    <n v="121"/>
    <s v="Sales Sumatera -Kalimantan Region Team"/>
    <m/>
    <x v="1"/>
  </r>
  <r>
    <s v="SO0688"/>
    <d v="2022-01-06T00:00:00"/>
    <s v="PD0008"/>
    <n v="91"/>
    <n v="7.0000000000000007E-2"/>
    <n v="12609870"/>
    <s v="SO0688-PD0008"/>
    <s v="Sunglasses"/>
    <s v="Outdoors Sport"/>
    <s v="Sunglasses"/>
    <n v="91"/>
    <s v="Sales Sumatera -Kalimantan Region Team"/>
    <m/>
    <x v="1"/>
  </r>
  <r>
    <s v="SO0693"/>
    <d v="2022-01-10T00:00:00"/>
    <s v="PD0019"/>
    <n v="96"/>
    <n v="0.24"/>
    <n v="185975040"/>
    <s v="SO0693-PD0019"/>
    <s v="Treadmill"/>
    <s v="Gym &amp; Fitness"/>
    <s v="Treadmill"/>
    <n v="96"/>
    <s v="Sales Sumatera -Kalimantan Region Team"/>
    <m/>
    <x v="0"/>
  </r>
  <r>
    <s v="SO0693"/>
    <d v="2022-01-10T00:00:00"/>
    <s v="PD0011"/>
    <n v="88"/>
    <n v="0.09"/>
    <n v="188908720"/>
    <s v="SO0693-PD0011"/>
    <s v="Mountain Bike"/>
    <s v="Bicycle"/>
    <s v="Mountain Bike"/>
    <n v="88"/>
    <s v="Sales Sumatera -Kalimantan Region Team"/>
    <m/>
    <x v="0"/>
  </r>
  <r>
    <s v="SO0695"/>
    <d v="2022-01-11T00:00:00"/>
    <s v="PD0004"/>
    <n v="37"/>
    <n v="0.09"/>
    <n v="7407400"/>
    <s v="SO0695-PD0004"/>
    <s v="Stick Billiard Bag"/>
    <s v="Billiard"/>
    <s v="Stick Billiard Bag"/>
    <n v="37"/>
    <s v="Sales Region Sulawesi - Maluku Team"/>
    <m/>
    <x v="0"/>
  </r>
  <r>
    <s v="SO0695"/>
    <d v="2022-01-11T00:00:00"/>
    <s v="PD0020"/>
    <n v="85"/>
    <n v="0.14000000000000001"/>
    <n v="23465100"/>
    <s v="SO0695-PD0020"/>
    <s v="Heavy bag"/>
    <s v="Gym &amp; Fitness"/>
    <s v="Heavy bag"/>
    <n v="85"/>
    <s v="Sales Region Sulawesi - Maluku Team"/>
    <m/>
    <x v="0"/>
  </r>
  <r>
    <s v="SO0699"/>
    <d v="2022-01-18T00:00:00"/>
    <s v="PD0020"/>
    <n v="114"/>
    <n v="0.15"/>
    <n v="31104900"/>
    <s v="SO0699-PD0020"/>
    <s v="Heavy bag"/>
    <s v="Gym &amp; Fitness"/>
    <s v="Heavy bag"/>
    <n v="114"/>
    <s v="Sales Java Region Team"/>
    <m/>
    <x v="0"/>
  </r>
  <r>
    <s v="SO0699"/>
    <d v="2022-01-18T00:00:00"/>
    <s v="PD0004"/>
    <n v="91"/>
    <n v="0.08"/>
    <n v="18418400"/>
    <s v="SO0699-PD0004"/>
    <s v="Stick Billiard Bag"/>
    <s v="Billiard"/>
    <s v="Stick Billiard Bag"/>
    <n v="91"/>
    <s v="Sales Java Region Team"/>
    <m/>
    <x v="0"/>
  </r>
  <r>
    <s v="SO0703"/>
    <d v="2022-01-26T00:00:00"/>
    <s v="PD0009"/>
    <n v="64"/>
    <n v="0.18"/>
    <n v="6769920.0000000009"/>
    <s v="SO0703-PD0009"/>
    <s v="Tracking Pole"/>
    <s v="Hiking &amp; Camping"/>
    <s v="Tracking Pole"/>
    <n v="64"/>
    <s v="Online Sales Team"/>
    <m/>
    <x v="0"/>
  </r>
  <r>
    <s v="SO0703"/>
    <d v="2022-01-26T00:00:00"/>
    <s v="PD0010"/>
    <n v="128"/>
    <n v="0.05"/>
    <n v="39520000"/>
    <s v="SO0703-PD0010"/>
    <s v="Hiking Shoes"/>
    <s v="Hiking &amp; Camping"/>
    <s v="Hiking Shoes"/>
    <n v="128"/>
    <s v="Online Sales Team"/>
    <m/>
    <x v="0"/>
  </r>
  <r>
    <s v="SO0704"/>
    <d v="2022-01-27T00:00:00"/>
    <s v="PD0008"/>
    <n v="58"/>
    <n v="0.21"/>
    <n v="6827180"/>
    <s v="SO0704-PD0008"/>
    <s v="Sunglasses"/>
    <s v="Outdoors Sport"/>
    <s v="Sunglasses"/>
    <n v="58"/>
    <s v="Sales Region Sulawesi - Maluku Team"/>
    <m/>
    <x v="0"/>
  </r>
  <r>
    <s v="SO0704"/>
    <d v="2022-01-27T00:00:00"/>
    <s v="PD0010"/>
    <n v="82"/>
    <n v="0.19"/>
    <n v="21586500"/>
    <s v="SO0704-PD0010"/>
    <s v="Hiking Shoes"/>
    <s v="Hiking &amp; Camping"/>
    <s v="Hiking Shoes"/>
    <n v="82"/>
    <s v="Sales Region Sulawesi - Maluku Team"/>
    <m/>
    <x v="0"/>
  </r>
  <r>
    <s v="SO0704"/>
    <d v="2022-01-27T00:00:00"/>
    <s v="PD0009"/>
    <n v="51"/>
    <n v="0.2"/>
    <n v="5263200"/>
    <s v="SO0704-PD0009"/>
    <s v="Tracking Pole"/>
    <s v="Hiking &amp; Camping"/>
    <s v="Tracking Pole"/>
    <n v="51"/>
    <s v="Sales Region Sulawesi - Maluku Team"/>
    <m/>
    <x v="0"/>
  </r>
  <r>
    <s v="SO0721"/>
    <d v="2022-02-10T00:00:00"/>
    <s v="PD0019"/>
    <n v="92"/>
    <n v="0.17"/>
    <n v="194641640"/>
    <s v="SO0721-PD0019"/>
    <s v="Treadmill"/>
    <s v="Gym &amp; Fitness"/>
    <s v="Treadmill"/>
    <n v="92"/>
    <s v="Online Sales Team"/>
    <m/>
    <x v="0"/>
  </r>
  <r>
    <s v="SO0721"/>
    <d v="2022-02-10T00:00:00"/>
    <s v="PD0017"/>
    <n v="93"/>
    <n v="0.05"/>
    <n v="234127500"/>
    <s v="SO0721-PD0017"/>
    <s v="Bench Press"/>
    <s v="Gym &amp; Fitness"/>
    <s v="Bench Press"/>
    <n v="93"/>
    <s v="Online Sales Team"/>
    <m/>
    <x v="0"/>
  </r>
  <r>
    <s v="SO0725"/>
    <d v="2022-02-17T00:00:00"/>
    <s v="PD0004"/>
    <n v="25"/>
    <n v="0.11"/>
    <n v="4895000"/>
    <s v="SO0725-PD0004"/>
    <s v="Stick Billiard Bag"/>
    <s v="Billiard"/>
    <s v="Stick Billiard Bag"/>
    <n v="25"/>
    <s v="Sales Region Sulawesi - Maluku Team"/>
    <m/>
    <x v="0"/>
  </r>
  <r>
    <s v="SO0725"/>
    <d v="2022-02-17T00:00:00"/>
    <s v="PD0020"/>
    <n v="51"/>
    <n v="0.05"/>
    <n v="15552450"/>
    <s v="SO0725-PD0020"/>
    <s v="Heavy bag"/>
    <s v="Gym &amp; Fitness"/>
    <s v="Heavy bag"/>
    <n v="51"/>
    <s v="Sales Region Sulawesi - Maluku Team"/>
    <m/>
    <x v="0"/>
  </r>
  <r>
    <s v="SO0726"/>
    <d v="2022-02-18T00:00:00"/>
    <s v="PD0011"/>
    <n v="30"/>
    <n v="0.25"/>
    <n v="53077500"/>
    <s v="SO0726-PD0011"/>
    <s v="Mountain Bike"/>
    <s v="Bicycle"/>
    <s v="Mountain Bike"/>
    <n v="30"/>
    <s v="Sales Region Sulawesi - Maluku Team"/>
    <m/>
    <x v="0"/>
  </r>
  <r>
    <s v="SO0726"/>
    <d v="2022-02-18T00:00:00"/>
    <s v="PD0012"/>
    <n v="52"/>
    <n v="0.13"/>
    <n v="255108360"/>
    <s v="SO0726-PD0012"/>
    <s v="Road Bike"/>
    <s v="Bicycle"/>
    <s v="Road Bike"/>
    <n v="52"/>
    <s v="Sales Region Sulawesi - Maluku Team"/>
    <m/>
    <x v="0"/>
  </r>
  <r>
    <s v="SO0727"/>
    <d v="2022-02-20T00:00:00"/>
    <s v="PD0014"/>
    <n v="106"/>
    <n v="0.25"/>
    <n v="21226500"/>
    <s v="SO0727-PD0014"/>
    <s v="1 Set Futsalball"/>
    <s v="Futsal"/>
    <s v="1 Set Futsalball"/>
    <n v="106"/>
    <s v="Online Sales Team"/>
    <m/>
    <x v="0"/>
  </r>
  <r>
    <s v="SO0727"/>
    <d v="2022-02-20T00:00:00"/>
    <s v="PD0013"/>
    <n v="59"/>
    <n v="0.12"/>
    <n v="24869680"/>
    <s v="SO0727-PD0013"/>
    <s v="1 Set Basketball"/>
    <s v="Basketball"/>
    <s v="1 Set Basketball"/>
    <n v="59"/>
    <s v="Online Sales Team"/>
    <m/>
    <x v="0"/>
  </r>
  <r>
    <s v="SO0729"/>
    <d v="2022-02-20T00:00:00"/>
    <s v="PD0020"/>
    <n v="60"/>
    <n v="0.24"/>
    <n v="14637600"/>
    <s v="SO0729-PD0020"/>
    <s v="Heavy bag"/>
    <s v="Gym &amp; Fitness"/>
    <s v="Heavy bag"/>
    <n v="60"/>
    <s v="Sales Region Bali - Nusa Tenggara Team"/>
    <m/>
    <x v="0"/>
  </r>
  <r>
    <s v="SO0729"/>
    <d v="2022-02-20T00:00:00"/>
    <s v="PD0004"/>
    <n v="43"/>
    <n v="0.13"/>
    <n v="8230200"/>
    <s v="SO0729-PD0004"/>
    <s v="Stick Billiard Bag"/>
    <s v="Billiard"/>
    <s v="Stick Billiard Bag"/>
    <n v="43"/>
    <s v="Sales Region Bali - Nusa Tenggara Team"/>
    <m/>
    <x v="0"/>
  </r>
  <r>
    <s v="SO0733"/>
    <d v="2022-02-24T00:00:00"/>
    <s v="PD0001"/>
    <n v="66"/>
    <n v="0.06"/>
    <n v="15447960"/>
    <s v="SO0733-PD0001"/>
    <s v="1 Set Fishing Equipment"/>
    <s v="Fishing Equipment"/>
    <s v="1 Set Fishing Equipment"/>
    <n v="66"/>
    <s v="Sales Sumatera -Kalimantan Region Team"/>
    <m/>
    <x v="1"/>
  </r>
  <r>
    <s v="SO0733"/>
    <d v="2022-02-24T00:00:00"/>
    <s v="PD0008"/>
    <n v="37"/>
    <n v="0.22"/>
    <n v="4300140"/>
    <s v="SO0733-PD0008"/>
    <s v="Sunglasses"/>
    <s v="Outdoors Sport"/>
    <s v="Sunglasses"/>
    <n v="37"/>
    <s v="Sales Sumatera -Kalimantan Region Team"/>
    <m/>
    <x v="1"/>
  </r>
  <r>
    <s v="SO0740"/>
    <d v="2022-03-02T00:00:00"/>
    <s v="PD0001"/>
    <n v="149"/>
    <n v="0.16"/>
    <n v="31164840"/>
    <s v="SO0740-PD0001"/>
    <s v="1 Set Fishing Equipment"/>
    <s v="Fishing Equipment"/>
    <s v="1 Set Fishing Equipment"/>
    <n v="149"/>
    <s v="Sales Java Region Team"/>
    <m/>
    <x v="0"/>
  </r>
  <r>
    <s v="SO0740"/>
    <d v="2022-03-02T00:00:00"/>
    <s v="PD0008"/>
    <n v="54"/>
    <n v="0.06"/>
    <n v="7563240"/>
    <s v="SO0740-PD0008"/>
    <s v="Sunglasses"/>
    <s v="Outdoors Sport"/>
    <s v="Sunglasses"/>
    <n v="54"/>
    <s v="Sales Java Region Team"/>
    <m/>
    <x v="0"/>
  </r>
  <r>
    <s v="SO0742"/>
    <d v="2022-03-02T00:00:00"/>
    <s v="PD0001"/>
    <n v="119"/>
    <n v="0.11"/>
    <n v="26371590"/>
    <s v="SO0742-PD0001"/>
    <s v="1 Set Fishing Equipment"/>
    <s v="Fishing Equipment"/>
    <s v="1 Set Fishing Equipment"/>
    <n v="119"/>
    <s v="Sales Java Region Team"/>
    <m/>
    <x v="0"/>
  </r>
  <r>
    <s v="SO0742"/>
    <d v="2022-03-02T00:00:00"/>
    <s v="PD0020"/>
    <n v="141"/>
    <n v="0.2"/>
    <n v="36208800"/>
    <s v="SO0742-PD0020"/>
    <s v="Heavy bag"/>
    <s v="Gym &amp; Fitness"/>
    <s v="Heavy bag"/>
    <n v="141"/>
    <s v="Sales Java Region Team"/>
    <m/>
    <x v="0"/>
  </r>
  <r>
    <s v="SO0750"/>
    <d v="2022-03-13T00:00:00"/>
    <s v="PD0020"/>
    <n v="134"/>
    <n v="0.15"/>
    <n v="36561900"/>
    <s v="SO0750-PD0020"/>
    <s v="Heavy bag"/>
    <s v="Gym &amp; Fitness"/>
    <s v="Heavy bag"/>
    <n v="134"/>
    <s v="Sales Region Sulawesi - Maluku Team"/>
    <m/>
    <x v="0"/>
  </r>
  <r>
    <s v="SO0750"/>
    <d v="2022-03-13T00:00:00"/>
    <s v="PD0018"/>
    <n v="77"/>
    <n v="0.2"/>
    <n v="32771200"/>
    <s v="SO0750-PD0018"/>
    <s v="Dumbell Set"/>
    <s v="Gym &amp; Fitness"/>
    <s v="Dumbell Set"/>
    <n v="77"/>
    <s v="Sales Region Sulawesi - Maluku Team"/>
    <m/>
    <x v="0"/>
  </r>
  <r>
    <s v="SO0751"/>
    <d v="2022-03-15T00:00:00"/>
    <s v="PD0004"/>
    <n v="27"/>
    <n v="0.05"/>
    <n v="5643000"/>
    <s v="SO0751-PD0004"/>
    <s v="Stick Billiard Bag"/>
    <s v="Billiard"/>
    <s v="Stick Billiard Bag"/>
    <n v="27"/>
    <s v="Sales Sumatera -Kalimantan Region Team"/>
    <m/>
    <x v="1"/>
  </r>
  <r>
    <s v="SO0751"/>
    <d v="2022-03-15T00:00:00"/>
    <s v="PD0003"/>
    <n v="61"/>
    <n v="0.1"/>
    <n v="51111900"/>
    <s v="SO0751-PD0003"/>
    <s v="Stick Billiard"/>
    <s v="Billiard"/>
    <s v="Stick Billiard"/>
    <n v="61"/>
    <s v="Sales Sumatera -Kalimantan Region Team"/>
    <m/>
    <x v="1"/>
  </r>
  <r>
    <s v="SO0752"/>
    <d v="2022-03-16T00:00:00"/>
    <s v="PD0004"/>
    <n v="89"/>
    <n v="0.21"/>
    <n v="15468200"/>
    <s v="SO0752-PD0004"/>
    <s v="Stick Billiard Bag"/>
    <s v="Billiard"/>
    <s v="Stick Billiard Bag"/>
    <n v="89"/>
    <s v="Sales Region Bali - Nusa Tenggara Team"/>
    <m/>
    <x v="0"/>
  </r>
  <r>
    <s v="SO0752"/>
    <d v="2022-03-16T00:00:00"/>
    <s v="PD0001"/>
    <n v="134"/>
    <n v="0.23"/>
    <n v="25691820"/>
    <s v="SO0752-PD0001"/>
    <s v="1 Set Fishing Equipment"/>
    <s v="Fishing Equipment"/>
    <s v="1 Set Fishing Equipment"/>
    <n v="134"/>
    <s v="Sales Region Bali - Nusa Tenggara Team"/>
    <m/>
    <x v="0"/>
  </r>
  <r>
    <s v="SO0754"/>
    <d v="2022-03-17T00:00:00"/>
    <s v="PD0019"/>
    <n v="30"/>
    <n v="0.17"/>
    <n v="63470100"/>
    <s v="SO0754-PD0019"/>
    <s v="Treadmill"/>
    <s v="Gym &amp; Fitness"/>
    <s v="Treadmill"/>
    <n v="30"/>
    <s v="Sales Region Sulawesi - Maluku Team"/>
    <m/>
    <x v="0"/>
  </r>
  <r>
    <s v="SO0754"/>
    <d v="2022-03-17T00:00:00"/>
    <s v="PD0017"/>
    <n v="61"/>
    <n v="7.0000000000000007E-2"/>
    <n v="150334500"/>
    <s v="SO0754-PD0017"/>
    <s v="Bench Press"/>
    <s v="Gym &amp; Fitness"/>
    <s v="Bench Press"/>
    <n v="61"/>
    <s v="Sales Region Sulawesi - Maluku Team"/>
    <m/>
    <x v="0"/>
  </r>
  <r>
    <s v="SO0763"/>
    <d v="2022-03-30T00:00:00"/>
    <s v="PD0001"/>
    <n v="72"/>
    <n v="0.11"/>
    <n v="15955920"/>
    <s v="SO0763-PD0001"/>
    <s v="1 Set Fishing Equipment"/>
    <s v="Fishing Equipment"/>
    <s v="1 Set Fishing Equipment"/>
    <n v="72"/>
    <s v="Sales Region Sulawesi - Maluku Team"/>
    <m/>
    <x v="0"/>
  </r>
  <r>
    <s v="SO0763"/>
    <d v="2022-03-30T00:00:00"/>
    <s v="PD0008"/>
    <n v="39"/>
    <n v="0.11"/>
    <n v="5171790"/>
    <s v="SO0763-PD0008"/>
    <s v="Sunglasses"/>
    <s v="Outdoors Sport"/>
    <s v="Sunglasses"/>
    <n v="39"/>
    <s v="Sales Region Sulawesi - Maluku Team"/>
    <m/>
    <x v="0"/>
  </r>
  <r>
    <s v="SO0764"/>
    <d v="2022-04-01T00:00:00"/>
    <s v="PD0020"/>
    <n v="129"/>
    <n v="0.08"/>
    <n v="38096280"/>
    <s v="SO0764-PD0020"/>
    <s v="Heavy bag"/>
    <s v="Gym &amp; Fitness"/>
    <s v="Heavy bag"/>
    <n v="129"/>
    <s v="Sales Sumatera -Kalimantan Region Team"/>
    <m/>
    <x v="0"/>
  </r>
  <r>
    <s v="SO0764"/>
    <d v="2022-04-01T00:00:00"/>
    <s v="PD0008"/>
    <n v="106"/>
    <n v="0.11"/>
    <n v="14056660"/>
    <s v="SO0764-PD0008"/>
    <s v="Sunglasses"/>
    <s v="Outdoors Sport"/>
    <s v="Sunglasses"/>
    <n v="106"/>
    <s v="Sales Sumatera -Kalimantan Region Team"/>
    <m/>
    <x v="0"/>
  </r>
  <r>
    <s v="SO0772"/>
    <d v="2022-04-09T00:00:00"/>
    <s v="PD0014"/>
    <n v="71"/>
    <n v="0.09"/>
    <n v="17250870"/>
    <s v="SO0772-PD0014"/>
    <s v="1 Set Futsalball"/>
    <s v="Futsal"/>
    <s v="1 Set Futsalball"/>
    <n v="71"/>
    <s v="Online Sales Team"/>
    <m/>
    <x v="0"/>
  </r>
  <r>
    <s v="SO0772"/>
    <d v="2022-04-09T00:00:00"/>
    <s v="PD0013"/>
    <n v="146"/>
    <n v="0.2"/>
    <n v="55947200"/>
    <s v="SO0772-PD0013"/>
    <s v="1 Set Basketball"/>
    <s v="Basketball"/>
    <s v="1 Set Basketball"/>
    <n v="146"/>
    <s v="Online Sales Team"/>
    <m/>
    <x v="0"/>
  </r>
  <r>
    <s v="SO0773"/>
    <d v="2022-04-09T00:00:00"/>
    <s v="PD0004"/>
    <n v="69"/>
    <n v="0.05"/>
    <n v="14421000"/>
    <s v="SO0773-PD0004"/>
    <s v="Stick Billiard Bag"/>
    <s v="Billiard"/>
    <s v="Stick Billiard Bag"/>
    <n v="69"/>
    <s v="Online Sales Team"/>
    <m/>
    <x v="0"/>
  </r>
  <r>
    <s v="SO0773"/>
    <d v="2022-04-09T00:00:00"/>
    <s v="PD0003"/>
    <n v="132"/>
    <n v="0.05"/>
    <n v="116747400"/>
    <s v="SO0773-PD0003"/>
    <s v="Stick Billiard"/>
    <s v="Billiard"/>
    <s v="Stick Billiard"/>
    <n v="132"/>
    <s v="Online Sales Team"/>
    <m/>
    <x v="0"/>
  </r>
  <r>
    <s v="SO0775"/>
    <d v="2022-04-09T00:00:00"/>
    <s v="PD0015"/>
    <n v="67"/>
    <n v="0.12"/>
    <n v="8012664"/>
    <s v="SO0775-PD0015"/>
    <s v="Abs Roller"/>
    <s v="Gym &amp; Fitness"/>
    <s v="Abs Roller"/>
    <n v="67"/>
    <s v="Sales Java Region Team"/>
    <m/>
    <x v="0"/>
  </r>
  <r>
    <s v="SO0775"/>
    <d v="2022-04-09T00:00:00"/>
    <s v="PD0016"/>
    <n v="88"/>
    <n v="0.09"/>
    <n v="21381360"/>
    <s v="SO0775-PD0016"/>
    <s v="Pull Up Bar"/>
    <s v="Gym &amp; Fitness"/>
    <s v="Pull Up Bar"/>
    <n v="88"/>
    <s v="Sales Java Region Team"/>
    <m/>
    <x v="0"/>
  </r>
  <r>
    <s v="SO0779"/>
    <d v="2022-04-14T00:00:00"/>
    <s v="PD0017"/>
    <n v="72"/>
    <n v="0.23"/>
    <n v="146916000"/>
    <s v="SO0779-PD0017"/>
    <s v="Bench Press"/>
    <s v="Gym &amp; Fitness"/>
    <s v="Bench Press"/>
    <n v="72"/>
    <s v="Online Sales Team"/>
    <m/>
    <x v="0"/>
  </r>
  <r>
    <s v="SO0779"/>
    <d v="2022-04-14T00:00:00"/>
    <s v="PD0019"/>
    <n v="64"/>
    <n v="0.2"/>
    <n v="130508800"/>
    <s v="SO0779-PD0019"/>
    <s v="Treadmill"/>
    <s v="Gym &amp; Fitness"/>
    <s v="Treadmill"/>
    <n v="64"/>
    <s v="Online Sales Team"/>
    <m/>
    <x v="0"/>
  </r>
  <r>
    <s v="SO0788"/>
    <d v="2022-04-20T00:00:00"/>
    <s v="PD0018"/>
    <n v="52"/>
    <n v="0.12"/>
    <n v="24344320"/>
    <s v="SO0788-PD0018"/>
    <s v="Dumbell Set"/>
    <s v="Gym &amp; Fitness"/>
    <s v="Dumbell Set"/>
    <n v="52"/>
    <s v="Online Sales Team"/>
    <m/>
    <x v="0"/>
  </r>
  <r>
    <s v="SO0788"/>
    <d v="2022-04-20T00:00:00"/>
    <s v="PD0020"/>
    <n v="114"/>
    <n v="0.12"/>
    <n v="32202720"/>
    <s v="SO0788-PD0020"/>
    <s v="Heavy bag"/>
    <s v="Gym &amp; Fitness"/>
    <s v="Heavy bag"/>
    <n v="114"/>
    <s v="Online Sales Team"/>
    <m/>
    <x v="0"/>
  </r>
  <r>
    <s v="SO0794"/>
    <d v="2022-04-26T00:00:00"/>
    <s v="PD0001"/>
    <n v="111"/>
    <n v="0.17"/>
    <n v="22940370"/>
    <s v="SO0794-PD0001"/>
    <s v="1 Set Fishing Equipment"/>
    <s v="Fishing Equipment"/>
    <s v="1 Set Fishing Equipment"/>
    <n v="111"/>
    <s v="Sales Sumatera -Kalimantan Region Team"/>
    <m/>
    <x v="1"/>
  </r>
  <r>
    <s v="SO0794"/>
    <d v="2022-04-26T00:00:00"/>
    <s v="PD0002"/>
    <n v="34"/>
    <n v="0.11"/>
    <n v="605200"/>
    <s v="SO0794-PD0002"/>
    <s v="Fishing soft lure"/>
    <s v="Fishing Equipment"/>
    <s v="Fishing soft lure"/>
    <n v="34"/>
    <s v="Sales Sumatera -Kalimantan Region Team"/>
    <m/>
    <x v="1"/>
  </r>
  <r>
    <s v="SO0796"/>
    <d v="2022-04-27T00:00:00"/>
    <s v="PD0020"/>
    <n v="107"/>
    <n v="0.16"/>
    <n v="28851480"/>
    <s v="SO0796-PD0020"/>
    <s v="Heavy bag"/>
    <s v="Gym &amp; Fitness"/>
    <s v="Heavy bag"/>
    <n v="107"/>
    <s v="Sales Java Region Team"/>
    <m/>
    <x v="0"/>
  </r>
  <r>
    <s v="SO0796"/>
    <d v="2022-04-27T00:00:00"/>
    <s v="PD0018"/>
    <n v="120"/>
    <n v="0.21"/>
    <n v="50433600"/>
    <s v="SO0796-PD0018"/>
    <s v="Dumbell Set"/>
    <s v="Gym &amp; Fitness"/>
    <s v="Dumbell Set"/>
    <n v="120"/>
    <s v="Sales Java Region Team"/>
    <m/>
    <x v="0"/>
  </r>
  <r>
    <s v="SO0798"/>
    <d v="2022-04-28T00:00:00"/>
    <s v="PD0020"/>
    <n v="120"/>
    <n v="0.17"/>
    <n v="31971600"/>
    <s v="SO0798-PD0020"/>
    <s v="Heavy bag"/>
    <s v="Gym &amp; Fitness"/>
    <s v="Heavy bag"/>
    <n v="120"/>
    <s v="Sales Region Sulawesi - Maluku Team"/>
    <m/>
    <x v="0"/>
  </r>
  <r>
    <s v="SO0798"/>
    <d v="2022-04-28T00:00:00"/>
    <s v="PD0016"/>
    <n v="59"/>
    <n v="0.12"/>
    <n v="13862640"/>
    <s v="SO0798-PD0016"/>
    <s v="Pull Up Bar"/>
    <s v="Gym &amp; Fitness"/>
    <s v="Pull Up Bar"/>
    <n v="59"/>
    <s v="Sales Region Sulawesi - Maluku Team"/>
    <m/>
    <x v="0"/>
  </r>
  <r>
    <s v="SO0799"/>
    <d v="2022-04-30T00:00:00"/>
    <s v="PD0018"/>
    <n v="64"/>
    <n v="0.12"/>
    <n v="29962240"/>
    <s v="SO0799-PD0018"/>
    <s v="Dumbell Set"/>
    <s v="Gym &amp; Fitness"/>
    <s v="Dumbell Set"/>
    <n v="64"/>
    <s v="Sales Sumatera -Kalimantan Region Team"/>
    <m/>
    <x v="0"/>
  </r>
  <r>
    <s v="SO0799"/>
    <d v="2022-04-30T00:00:00"/>
    <s v="PD0010"/>
    <n v="95"/>
    <n v="7.0000000000000007E-2"/>
    <n v="28713749.999999996"/>
    <s v="SO0799-PD0010"/>
    <s v="Hiking Shoes"/>
    <s v="Hiking &amp; Camping"/>
    <s v="Hiking Shoes"/>
    <n v="95"/>
    <s v="Sales Sumatera -Kalimantan Region Team"/>
    <m/>
    <x v="0"/>
  </r>
  <r>
    <s v="SO0803"/>
    <d v="2022-05-03T00:00:00"/>
    <s v="PD0011"/>
    <n v="122"/>
    <n v="0.13"/>
    <n v="250384260"/>
    <s v="SO0803-PD0011"/>
    <s v="Mountain Bike"/>
    <s v="Bicycle"/>
    <s v="Mountain Bike"/>
    <n v="122"/>
    <s v="Sales Region Sulawesi - Maluku Team"/>
    <m/>
    <x v="1"/>
  </r>
  <r>
    <s v="SO0803"/>
    <d v="2022-05-03T00:00:00"/>
    <s v="PD0010"/>
    <n v="44"/>
    <n v="0.13"/>
    <n v="12441000"/>
    <s v="SO0803-PD0010"/>
    <s v="Hiking Shoes"/>
    <s v="Hiking &amp; Camping"/>
    <s v="Hiking Shoes"/>
    <n v="44"/>
    <s v="Sales Region Sulawesi - Maluku Team"/>
    <m/>
    <x v="1"/>
  </r>
  <r>
    <s v="SO0808"/>
    <d v="2022-05-09T00:00:00"/>
    <s v="PD0008"/>
    <n v="129"/>
    <n v="7.0000000000000007E-2"/>
    <n v="17875530"/>
    <s v="SO0808-PD0008"/>
    <s v="Sunglasses"/>
    <s v="Outdoors Sport"/>
    <s v="Sunglasses"/>
    <n v="129"/>
    <s v="Sales Sumatera -Kalimantan Region Team"/>
    <m/>
    <x v="0"/>
  </r>
  <r>
    <s v="SO0808"/>
    <d v="2022-05-09T00:00:00"/>
    <s v="PD0002"/>
    <n v="131"/>
    <n v="0.21"/>
    <n v="2069800"/>
    <s v="SO0808-PD0002"/>
    <s v="Fishing soft lure"/>
    <s v="Fishing Equipment"/>
    <s v="Fishing soft lure"/>
    <n v="131"/>
    <s v="Sales Sumatera -Kalimantan Region Team"/>
    <m/>
    <x v="0"/>
  </r>
  <r>
    <s v="SO0818"/>
    <d v="2022-05-17T00:00:00"/>
    <s v="PD0008"/>
    <n v="67"/>
    <n v="7.0000000000000007E-2"/>
    <n v="9284190"/>
    <s v="SO0818-PD0008"/>
    <s v="Sunglasses"/>
    <s v="Outdoors Sport"/>
    <s v="Sunglasses"/>
    <n v="67"/>
    <s v="Sales Region Sulawesi - Maluku Team"/>
    <m/>
    <x v="0"/>
  </r>
  <r>
    <s v="SO0818"/>
    <d v="2022-05-17T00:00:00"/>
    <s v="PD0002"/>
    <n v="67"/>
    <n v="0.18"/>
    <n v="1098800"/>
    <s v="SO0818-PD0002"/>
    <s v="Fishing soft lure"/>
    <s v="Fishing Equipment"/>
    <s v="Fishing soft lure"/>
    <n v="67"/>
    <s v="Sales Region Sulawesi - Maluku Team"/>
    <m/>
    <x v="0"/>
  </r>
  <r>
    <s v="SO0824"/>
    <d v="2022-05-25T00:00:00"/>
    <s v="PD0011"/>
    <n v="127"/>
    <n v="0.21"/>
    <n v="236678470"/>
    <s v="SO0824-PD0011"/>
    <s v="Mountain Bike"/>
    <s v="Bicycle"/>
    <s v="Mountain Bike"/>
    <n v="127"/>
    <s v="Sales Region Bali - Nusa Tenggara Team"/>
    <m/>
    <x v="0"/>
  </r>
  <r>
    <s v="SO0824"/>
    <d v="2022-05-25T00:00:00"/>
    <s v="PD0012"/>
    <n v="147"/>
    <n v="0.16"/>
    <n v="696303720"/>
    <s v="SO0824-PD0012"/>
    <s v="Road Bike"/>
    <s v="Bicycle"/>
    <s v="Road Bike"/>
    <n v="147"/>
    <s v="Sales Region Bali - Nusa Tenggara Team"/>
    <m/>
    <x v="0"/>
  </r>
  <r>
    <s v="SO0825"/>
    <d v="2022-05-25T00:00:00"/>
    <s v="PD0001"/>
    <n v="108"/>
    <n v="0.08"/>
    <n v="24740640"/>
    <s v="SO0825-PD0001"/>
    <s v="1 Set Fishing Equipment"/>
    <s v="Fishing Equipment"/>
    <s v="1 Set Fishing Equipment"/>
    <n v="108"/>
    <s v="Sales Region Sulawesi - Maluku Team"/>
    <m/>
    <x v="0"/>
  </r>
  <r>
    <s v="SO0825"/>
    <d v="2022-05-25T00:00:00"/>
    <s v="PD0002"/>
    <n v="71"/>
    <n v="0.22"/>
    <n v="1107600"/>
    <s v="SO0825-PD0002"/>
    <s v="Fishing soft lure"/>
    <s v="Fishing Equipment"/>
    <s v="Fishing soft lure"/>
    <n v="71"/>
    <s v="Sales Region Sulawesi - Maluku Team"/>
    <m/>
    <x v="0"/>
  </r>
  <r>
    <s v="SO0830"/>
    <d v="2022-05-29T00:00:00"/>
    <s v="PD0011"/>
    <n v="47"/>
    <n v="0.17"/>
    <n v="92024590"/>
    <s v="SO0830-PD0011"/>
    <s v="Mountain Bike"/>
    <s v="Bicycle"/>
    <s v="Mountain Bike"/>
    <n v="47"/>
    <s v="Sales Region Bali - Nusa Tenggara Team"/>
    <m/>
    <x v="1"/>
  </r>
  <r>
    <s v="SO0830"/>
    <d v="2022-05-29T00:00:00"/>
    <s v="PD0012"/>
    <n v="62"/>
    <n v="0.2"/>
    <n v="279694400"/>
    <s v="SO0830-PD0012"/>
    <s v="Road Bike"/>
    <s v="Bicycle"/>
    <s v="Road Bike"/>
    <n v="62"/>
    <s v="Sales Region Bali - Nusa Tenggara Team"/>
    <m/>
    <x v="1"/>
  </r>
  <r>
    <s v="SO0832"/>
    <d v="2022-05-31T00:00:00"/>
    <s v="PD0015"/>
    <n v="84"/>
    <n v="0.24"/>
    <n v="8675856"/>
    <s v="SO0832-PD0015"/>
    <s v="Abs Roller"/>
    <s v="Gym &amp; Fitness"/>
    <s v="Abs Roller"/>
    <n v="84"/>
    <s v="Sales Java Region Team"/>
    <m/>
    <x v="1"/>
  </r>
  <r>
    <s v="SO0832"/>
    <d v="2022-05-31T00:00:00"/>
    <s v="PD0020"/>
    <n v="139"/>
    <n v="0.11"/>
    <n v="39710910"/>
    <s v="SO0832-PD0020"/>
    <s v="Heavy bag"/>
    <s v="Gym &amp; Fitness"/>
    <s v="Heavy bag"/>
    <n v="139"/>
    <s v="Sales Java Region Team"/>
    <m/>
    <x v="1"/>
  </r>
  <r>
    <s v="SO0838"/>
    <d v="2022-06-07T00:00:00"/>
    <s v="PD0004"/>
    <n v="129"/>
    <n v="0.18"/>
    <n v="23271600"/>
    <s v="SO0838-PD0004"/>
    <s v="Stick Billiard Bag"/>
    <s v="Billiard"/>
    <s v="Stick Billiard Bag"/>
    <n v="129"/>
    <s v="Sales Sumatera -Kalimantan Region Team"/>
    <m/>
    <x v="0"/>
  </r>
  <r>
    <s v="SO0838"/>
    <d v="2022-06-07T00:00:00"/>
    <s v="PD0020"/>
    <n v="27"/>
    <n v="0.16"/>
    <n v="7280280"/>
    <s v="SO0838-PD0020"/>
    <s v="Heavy bag"/>
    <s v="Gym &amp; Fitness"/>
    <s v="Heavy bag"/>
    <n v="27"/>
    <s v="Sales Sumatera -Kalimantan Region Team"/>
    <m/>
    <x v="0"/>
  </r>
  <r>
    <s v="SO0844"/>
    <d v="2022-06-13T00:00:00"/>
    <s v="PD0004"/>
    <n v="142"/>
    <n v="0.22"/>
    <n v="24367200"/>
    <s v="SO0844-PD0004"/>
    <s v="Stick Billiard Bag"/>
    <s v="Billiard"/>
    <s v="Stick Billiard Bag"/>
    <n v="142"/>
    <s v="Sales Region Sulawesi - Maluku Team"/>
    <m/>
    <x v="0"/>
  </r>
  <r>
    <s v="SO0844"/>
    <d v="2022-06-13T00:00:00"/>
    <s v="PD0020"/>
    <n v="46"/>
    <n v="0.21"/>
    <n v="11665140"/>
    <s v="SO0844-PD0020"/>
    <s v="Heavy bag"/>
    <s v="Gym &amp; Fitness"/>
    <s v="Heavy bag"/>
    <n v="46"/>
    <s v="Sales Region Sulawesi - Maluku Team"/>
    <m/>
    <x v="0"/>
  </r>
  <r>
    <s v="SO0852"/>
    <d v="2022-06-23T00:00:00"/>
    <s v="PD0010"/>
    <n v="45"/>
    <n v="0.21"/>
    <n v="11553750"/>
    <s v="SO0852-PD0010"/>
    <s v="Hiking Shoes"/>
    <s v="Hiking &amp; Camping"/>
    <s v="Hiking Shoes"/>
    <n v="45"/>
    <s v="Sales Region Bali - Nusa Tenggara Team"/>
    <m/>
    <x v="0"/>
  </r>
  <r>
    <s v="SO0852"/>
    <d v="2022-06-23T00:00:00"/>
    <s v="PD0009"/>
    <n v="37"/>
    <n v="0.14000000000000001"/>
    <n v="4104780"/>
    <s v="SO0852-PD0009"/>
    <s v="Tracking Pole"/>
    <s v="Hiking &amp; Camping"/>
    <s v="Tracking Pole"/>
    <n v="37"/>
    <s v="Sales Region Bali - Nusa Tenggara Team"/>
    <m/>
    <x v="0"/>
  </r>
  <r>
    <s v="SO0854"/>
    <d v="2022-06-26T00:00:00"/>
    <s v="PD0001"/>
    <n v="49"/>
    <n v="0.25"/>
    <n v="9150750"/>
    <s v="SO0854-PD0001"/>
    <s v="1 Set Fishing Equipment"/>
    <s v="Fishing Equipment"/>
    <s v="1 Set Fishing Equipment"/>
    <n v="49"/>
    <s v="Online Sales Team"/>
    <m/>
    <x v="0"/>
  </r>
  <r>
    <s v="SO0854"/>
    <d v="2022-06-26T00:00:00"/>
    <s v="PD0020"/>
    <n v="32"/>
    <n v="0.14000000000000001"/>
    <n v="8833920"/>
    <s v="SO0854-PD0020"/>
    <s v="Heavy bag"/>
    <s v="Gym &amp; Fitness"/>
    <s v="Heavy bag"/>
    <n v="32"/>
    <s v="Online Sales Team"/>
    <m/>
    <x v="0"/>
  </r>
  <r>
    <s v="SO0855"/>
    <d v="2022-06-26T00:00:00"/>
    <s v="PD0016"/>
    <n v="145"/>
    <n v="0.18"/>
    <n v="31746300.000000004"/>
    <s v="SO0855-PD0016"/>
    <s v="Pull Up Bar"/>
    <s v="Gym &amp; Fitness"/>
    <s v="Pull Up Bar"/>
    <n v="145"/>
    <s v="Sales Sumatera -Kalimantan Region Team"/>
    <m/>
    <x v="1"/>
  </r>
  <r>
    <s v="SO0855"/>
    <d v="2022-06-26T00:00:00"/>
    <s v="PD0015"/>
    <n v="139"/>
    <n v="0.25"/>
    <n v="14167575"/>
    <s v="SO0855-PD0015"/>
    <s v="Abs Roller"/>
    <s v="Gym &amp; Fitness"/>
    <s v="Abs Roller"/>
    <n v="139"/>
    <s v="Sales Sumatera -Kalimantan Region Team"/>
    <m/>
    <x v="1"/>
  </r>
  <r>
    <s v="SO0860"/>
    <d v="2022-06-30T00:00:00"/>
    <s v="PD0004"/>
    <n v="38"/>
    <n v="0.23"/>
    <n v="6437200"/>
    <s v="SO0860-PD0004"/>
    <s v="Stick Billiard Bag"/>
    <s v="Billiard"/>
    <s v="Stick Billiard Bag"/>
    <n v="38"/>
    <s v="Sales Region Sulawesi - Maluku Team"/>
    <m/>
    <x v="0"/>
  </r>
  <r>
    <s v="SO0860"/>
    <d v="2022-06-30T00:00:00"/>
    <s v="PD0020"/>
    <n v="124"/>
    <n v="0.2"/>
    <n v="31843200"/>
    <s v="SO0860-PD0020"/>
    <s v="Heavy bag"/>
    <s v="Gym &amp; Fitness"/>
    <s v="Heavy bag"/>
    <n v="124"/>
    <s v="Sales Region Sulawesi - Maluku Team"/>
    <m/>
    <x v="0"/>
  </r>
  <r>
    <s v="SO0862"/>
    <d v="2022-07-02T00:00:00"/>
    <s v="PD0014"/>
    <n v="64"/>
    <n v="0.12"/>
    <n v="15037440"/>
    <s v="SO0862-PD0014"/>
    <s v="1 Set Futsalball"/>
    <s v="Futsal"/>
    <s v="1 Set Futsalball"/>
    <n v="64"/>
    <s v="Sales Sumatera -Kalimantan Region Team"/>
    <m/>
    <x v="0"/>
  </r>
  <r>
    <s v="SO0862"/>
    <d v="2022-07-02T00:00:00"/>
    <s v="PD0013"/>
    <n v="128"/>
    <n v="0.22"/>
    <n v="47823360"/>
    <s v="SO0862-PD0013"/>
    <s v="1 Set Basketball"/>
    <s v="Basketball"/>
    <s v="1 Set Basketball"/>
    <n v="128"/>
    <s v="Sales Sumatera -Kalimantan Region Team"/>
    <m/>
    <x v="0"/>
  </r>
  <r>
    <s v="SO0866"/>
    <d v="2022-07-08T00:00:00"/>
    <s v="PD0001"/>
    <n v="78"/>
    <n v="0.05"/>
    <n v="18450900"/>
    <s v="SO0866-PD0001"/>
    <s v="1 Set Fishing Equipment"/>
    <s v="Fishing Equipment"/>
    <s v="1 Set Fishing Equipment"/>
    <n v="78"/>
    <s v="Online Sales Team"/>
    <m/>
    <x v="0"/>
  </r>
  <r>
    <s v="SO0866"/>
    <d v="2022-07-08T00:00:00"/>
    <s v="PD0020"/>
    <n v="133"/>
    <n v="0.22"/>
    <n v="33300540"/>
    <s v="SO0866-PD0020"/>
    <s v="Heavy bag"/>
    <s v="Gym &amp; Fitness"/>
    <s v="Heavy bag"/>
    <n v="133"/>
    <s v="Online Sales Team"/>
    <m/>
    <x v="0"/>
  </r>
  <r>
    <s v="SO0866"/>
    <d v="2022-07-08T00:00:00"/>
    <s v="PD0010"/>
    <n v="142"/>
    <n v="0.17"/>
    <n v="38304500"/>
    <s v="SO0866-PD0010"/>
    <s v="Hiking Shoes"/>
    <s v="Hiking &amp; Camping"/>
    <s v="Hiking Shoes"/>
    <n v="142"/>
    <s v="Online Sales Team"/>
    <m/>
    <x v="0"/>
  </r>
  <r>
    <s v="SO0866"/>
    <d v="2022-07-08T00:00:00"/>
    <s v="PD0009"/>
    <n v="72"/>
    <n v="0.2"/>
    <n v="7430400"/>
    <s v="SO0866-PD0009"/>
    <s v="Tracking Pole"/>
    <s v="Hiking &amp; Camping"/>
    <s v="Tracking Pole"/>
    <n v="72"/>
    <s v="Online Sales Team"/>
    <m/>
    <x v="0"/>
  </r>
  <r>
    <s v="SO0866"/>
    <d v="2022-07-08T00:00:00"/>
    <s v="PD0007"/>
    <n v="50"/>
    <n v="0.11"/>
    <n v="142400000"/>
    <s v="SO0866-PD0007"/>
    <s v="Stick Golf Bag"/>
    <s v="Golf"/>
    <s v="Stick Golf Bag"/>
    <n v="50"/>
    <s v="Online Sales Team"/>
    <m/>
    <x v="0"/>
  </r>
  <r>
    <s v="SO0866"/>
    <d v="2022-07-08T00:00:00"/>
    <s v="PD0005"/>
    <n v="29"/>
    <n v="0.1"/>
    <n v="57289500"/>
    <s v="SO0866-PD0005"/>
    <s v="Stick Golf Wedge"/>
    <s v="Golf"/>
    <s v="Stick Golf Wedge"/>
    <n v="29"/>
    <s v="Online Sales Team"/>
    <m/>
    <x v="0"/>
  </r>
  <r>
    <s v="SO0868"/>
    <d v="2022-07-10T00:00:00"/>
    <s v="PD0020"/>
    <n v="91"/>
    <n v="0.22"/>
    <n v="22784580"/>
    <s v="SO0868-PD0020"/>
    <s v="Heavy bag"/>
    <s v="Gym &amp; Fitness"/>
    <s v="Heavy bag"/>
    <n v="91"/>
    <s v="Sales Sumatera -Kalimantan Region Team"/>
    <m/>
    <x v="1"/>
  </r>
  <r>
    <s v="SO0868"/>
    <d v="2022-07-10T00:00:00"/>
    <s v="PD0006"/>
    <n v="81"/>
    <n v="0.21"/>
    <n v="13373910"/>
    <s v="SO0868-PD0006"/>
    <s v="1 set Golf Ball"/>
    <s v="Golf"/>
    <s v="1 set Golf Ball"/>
    <n v="81"/>
    <s v="Sales Sumatera -Kalimantan Region Team"/>
    <m/>
    <x v="1"/>
  </r>
  <r>
    <s v="SO0880"/>
    <d v="2022-07-24T00:00:00"/>
    <s v="PD0002"/>
    <n v="121"/>
    <n v="0.12"/>
    <n v="2129600"/>
    <s v="SO0880-PD0002"/>
    <s v="Fishing soft lure"/>
    <s v="Fishing Equipment"/>
    <s v="Fishing soft lure"/>
    <n v="121"/>
    <s v="Sales Region Sulawesi - Maluku Team"/>
    <m/>
    <x v="0"/>
  </r>
  <r>
    <s v="SO0880"/>
    <d v="2022-07-24T00:00:00"/>
    <s v="PD0020"/>
    <n v="142"/>
    <n v="0.11"/>
    <n v="40567980"/>
    <s v="SO0880-PD0020"/>
    <s v="Heavy bag"/>
    <s v="Gym &amp; Fitness"/>
    <s v="Heavy bag"/>
    <n v="142"/>
    <s v="Sales Region Sulawesi - Maluku Team"/>
    <m/>
    <x v="0"/>
  </r>
  <r>
    <s v="SO0881"/>
    <d v="2022-07-24T00:00:00"/>
    <s v="PD0010"/>
    <n v="130"/>
    <n v="0.1"/>
    <n v="38025000"/>
    <s v="SO0881-PD0010"/>
    <s v="Hiking Shoes"/>
    <s v="Hiking &amp; Camping"/>
    <s v="Hiking Shoes"/>
    <n v="130"/>
    <s v="Sales Region Bali - Nusa Tenggara Team"/>
    <m/>
    <x v="0"/>
  </r>
  <r>
    <s v="SO0881"/>
    <d v="2022-07-24T00:00:00"/>
    <s v="PD0009"/>
    <n v="70"/>
    <n v="0.1"/>
    <n v="8127000"/>
    <s v="SO0881-PD0009"/>
    <s v="Tracking Pole"/>
    <s v="Hiking &amp; Camping"/>
    <s v="Tracking Pole"/>
    <n v="70"/>
    <s v="Sales Region Bali - Nusa Tenggara Team"/>
    <m/>
    <x v="0"/>
  </r>
  <r>
    <s v="SO0892"/>
    <d v="2022-08-13T00:00:00"/>
    <s v="PD0006"/>
    <n v="108"/>
    <n v="7.0000000000000007E-2"/>
    <n v="20991960"/>
    <s v="SO0892-PD0006"/>
    <s v="1 set Golf Ball"/>
    <s v="Golf"/>
    <s v="1 set Golf Ball"/>
    <n v="108"/>
    <s v="Sales Region Sulawesi - Maluku Team"/>
    <m/>
    <x v="0"/>
  </r>
  <r>
    <s v="SO0892"/>
    <d v="2022-08-13T00:00:00"/>
    <s v="PD0008"/>
    <n v="85"/>
    <n v="7.0000000000000007E-2"/>
    <n v="11778450"/>
    <s v="SO0892-PD0008"/>
    <s v="Sunglasses"/>
    <s v="Outdoors Sport"/>
    <s v="Sunglasses"/>
    <n v="85"/>
    <s v="Sales Region Sulawesi - Maluku Team"/>
    <m/>
    <x v="0"/>
  </r>
  <r>
    <s v="SO0897"/>
    <d v="2022-08-17T00:00:00"/>
    <s v="PD0009"/>
    <n v="52"/>
    <n v="0.21"/>
    <n v="5299320"/>
    <s v="SO0897-PD0009"/>
    <s v="Tracking Pole"/>
    <s v="Hiking &amp; Camping"/>
    <s v="Tracking Pole"/>
    <n v="52"/>
    <s v="Sales Java Region Team"/>
    <m/>
    <x v="0"/>
  </r>
  <r>
    <s v="SO0897"/>
    <d v="2022-08-17T00:00:00"/>
    <s v="PD0015"/>
    <n v="66"/>
    <n v="7.0000000000000007E-2"/>
    <n v="8341541.9999999991"/>
    <s v="SO0897-PD0015"/>
    <s v="Abs Roller"/>
    <s v="Gym &amp; Fitness"/>
    <s v="Abs Roller"/>
    <n v="66"/>
    <s v="Sales Java Region Team"/>
    <m/>
    <x v="0"/>
  </r>
  <r>
    <s v="SO0899"/>
    <d v="2022-08-25T00:00:00"/>
    <s v="PD0004"/>
    <n v="127"/>
    <n v="0.05"/>
    <n v="26543000"/>
    <s v="SO0899-PD0004"/>
    <s v="Stick Billiard Bag"/>
    <s v="Billiard"/>
    <s v="Stick Billiard Bag"/>
    <n v="127"/>
    <s v="Sales Region Sulawesi - Maluku Team"/>
    <m/>
    <x v="0"/>
  </r>
  <r>
    <s v="SO0899"/>
    <d v="2022-08-25T00:00:00"/>
    <s v="PD0020"/>
    <n v="105"/>
    <n v="0.1"/>
    <n v="30334500"/>
    <s v="SO0899-PD0020"/>
    <s v="Heavy bag"/>
    <s v="Gym &amp; Fitness"/>
    <s v="Heavy bag"/>
    <n v="105"/>
    <s v="Sales Region Sulawesi - Maluku Team"/>
    <m/>
    <x v="0"/>
  </r>
  <r>
    <s v="SO0901"/>
    <d v="2022-08-26T00:00:00"/>
    <s v="PD0018"/>
    <n v="83"/>
    <n v="0.19"/>
    <n v="35766360"/>
    <s v="SO0901-PD0018"/>
    <s v="Dumbell Set"/>
    <s v="Gym &amp; Fitness"/>
    <s v="Dumbell Set"/>
    <n v="83"/>
    <s v="Sales Sumatera -Kalimantan Region Team"/>
    <m/>
    <x v="0"/>
  </r>
  <r>
    <s v="SO0901"/>
    <d v="2022-08-26T00:00:00"/>
    <s v="PD0020"/>
    <n v="47"/>
    <n v="0.19"/>
    <n v="12220470"/>
    <s v="SO0901-PD0020"/>
    <s v="Heavy bag"/>
    <s v="Gym &amp; Fitness"/>
    <s v="Heavy bag"/>
    <n v="47"/>
    <s v="Sales Sumatera -Kalimantan Region Team"/>
    <m/>
    <x v="0"/>
  </r>
  <r>
    <s v="SO0901"/>
    <d v="2022-08-26T00:00:00"/>
    <s v="PD0013"/>
    <n v="50"/>
    <n v="0.15"/>
    <n v="20357500"/>
    <s v="SO0901-PD0013"/>
    <s v="1 Set Basketball"/>
    <s v="Basketball"/>
    <s v="1 Set Basketball"/>
    <n v="50"/>
    <s v="Sales Sumatera -Kalimantan Region Team"/>
    <m/>
    <x v="0"/>
  </r>
  <r>
    <s v="SO0901"/>
    <d v="2022-08-26T00:00:00"/>
    <s v="PD0008"/>
    <n v="85"/>
    <n v="7.0000000000000007E-2"/>
    <n v="11778450"/>
    <s v="SO0901-PD0008"/>
    <s v="Sunglasses"/>
    <s v="Outdoors Sport"/>
    <s v="Sunglasses"/>
    <n v="85"/>
    <s v="Sales Sumatera -Kalimantan Region Team"/>
    <m/>
    <x v="0"/>
  </r>
  <r>
    <s v="SO0902"/>
    <d v="2022-08-26T00:00:00"/>
    <s v="PD0010"/>
    <n v="27"/>
    <n v="0.22"/>
    <n v="6844500"/>
    <s v="SO0902-PD0010"/>
    <s v="Hiking Shoes"/>
    <s v="Hiking &amp; Camping"/>
    <s v="Hiking Shoes"/>
    <n v="27"/>
    <s v="Online Sales Team"/>
    <m/>
    <x v="0"/>
  </r>
  <r>
    <s v="SO0902"/>
    <d v="2022-08-26T00:00:00"/>
    <s v="PD0020"/>
    <n v="86"/>
    <n v="0.11"/>
    <n v="24569340"/>
    <s v="SO0902-PD0020"/>
    <s v="Heavy bag"/>
    <s v="Gym &amp; Fitness"/>
    <s v="Heavy bag"/>
    <n v="86"/>
    <s v="Online Sales Team"/>
    <m/>
    <x v="0"/>
  </r>
  <r>
    <s v="SO0903"/>
    <d v="2022-08-27T00:00:00"/>
    <s v="PD0006"/>
    <n v="87"/>
    <n v="0.17"/>
    <n v="15091890"/>
    <s v="SO0903-PD0006"/>
    <s v="1 set Golf Ball"/>
    <s v="Golf"/>
    <s v="1 set Golf Ball"/>
    <n v="87"/>
    <s v="Sales Region Sulawesi - Maluku Team"/>
    <m/>
    <x v="0"/>
  </r>
  <r>
    <s v="SO0903"/>
    <d v="2022-08-27T00:00:00"/>
    <s v="PD0020"/>
    <n v="115"/>
    <n v="0.13"/>
    <n v="32116050"/>
    <s v="SO0903-PD0020"/>
    <s v="Heavy bag"/>
    <s v="Gym &amp; Fitness"/>
    <s v="Heavy bag"/>
    <n v="115"/>
    <s v="Sales Region Sulawesi - Maluku Team"/>
    <m/>
    <x v="0"/>
  </r>
  <r>
    <s v="SO0906"/>
    <d v="2022-08-28T00:00:00"/>
    <s v="PD0020"/>
    <n v="107"/>
    <n v="0.06"/>
    <n v="32286180"/>
    <s v="SO0906-PD0020"/>
    <s v="Heavy bag"/>
    <s v="Gym &amp; Fitness"/>
    <s v="Heavy bag"/>
    <n v="107"/>
    <s v="Sales Java Region Team"/>
    <m/>
    <x v="1"/>
  </r>
  <r>
    <s v="SO0906"/>
    <d v="2022-08-28T00:00:00"/>
    <s v="PD0018"/>
    <n v="57"/>
    <n v="0.05"/>
    <n v="28807800"/>
    <s v="SO0906-PD0018"/>
    <s v="Dumbell Set"/>
    <s v="Gym &amp; Fitness"/>
    <s v="Dumbell Set"/>
    <n v="57"/>
    <s v="Sales Java Region Team"/>
    <m/>
    <x v="1"/>
  </r>
  <r>
    <s v="SO0907"/>
    <d v="2022-08-29T00:00:00"/>
    <s v="PD0019"/>
    <n v="49"/>
    <n v="0.13"/>
    <n v="108663870"/>
    <s v="SO0907-PD0019"/>
    <s v="Treadmill"/>
    <s v="Gym &amp; Fitness"/>
    <s v="Treadmill"/>
    <n v="49"/>
    <s v="Sales Sumatera -Kalimantan Region Team"/>
    <m/>
    <x v="0"/>
  </r>
  <r>
    <s v="SO0907"/>
    <d v="2022-08-29T00:00:00"/>
    <s v="PD0017"/>
    <n v="132"/>
    <n v="0.19"/>
    <n v="283338000"/>
    <s v="SO0907-PD0017"/>
    <s v="Bench Press"/>
    <s v="Gym &amp; Fitness"/>
    <s v="Bench Press"/>
    <n v="132"/>
    <s v="Sales Sumatera -Kalimantan Region Team"/>
    <m/>
    <x v="0"/>
  </r>
  <r>
    <s v="SO0911"/>
    <d v="2022-09-02T00:00:00"/>
    <s v="PD0007"/>
    <n v="107"/>
    <n v="0.16"/>
    <n v="287616000"/>
    <s v="SO0911-PD0007"/>
    <s v="Stick Golf Bag"/>
    <s v="Golf"/>
    <s v="Stick Golf Bag"/>
    <n v="107"/>
    <s v="Sales Region Sulawesi - Maluku Team"/>
    <m/>
    <x v="0"/>
  </r>
  <r>
    <s v="SO0911"/>
    <d v="2022-09-02T00:00:00"/>
    <s v="PD0005"/>
    <n v="96"/>
    <n v="0.23"/>
    <n v="162254400"/>
    <s v="SO0911-PD0005"/>
    <s v="Stick Golf Wedge"/>
    <s v="Golf"/>
    <s v="Stick Golf Wedge"/>
    <n v="96"/>
    <s v="Sales Region Sulawesi - Maluku Team"/>
    <m/>
    <x v="0"/>
  </r>
  <r>
    <s v="SO0913"/>
    <d v="2022-09-06T00:00:00"/>
    <s v="PD0007"/>
    <n v="126"/>
    <n v="0.06"/>
    <n v="379008000"/>
    <s v="SO0913-PD0007"/>
    <s v="Stick Golf Bag"/>
    <s v="Golf"/>
    <s v="Stick Golf Bag"/>
    <n v="126"/>
    <s v="Online Sales Team"/>
    <m/>
    <x v="0"/>
  </r>
  <r>
    <s v="SO0913"/>
    <d v="2022-09-06T00:00:00"/>
    <s v="PD0005"/>
    <n v="58"/>
    <n v="0.25"/>
    <n v="95482500"/>
    <s v="SO0913-PD0005"/>
    <s v="Stick Golf Wedge"/>
    <s v="Golf"/>
    <s v="Stick Golf Wedge"/>
    <n v="58"/>
    <s v="Online Sales Team"/>
    <m/>
    <x v="0"/>
  </r>
  <r>
    <s v="SO0920"/>
    <d v="2022-09-13T00:00:00"/>
    <s v="PD0019"/>
    <n v="74"/>
    <n v="0.14000000000000001"/>
    <n v="162218360"/>
    <s v="SO0920-PD0019"/>
    <s v="Treadmill"/>
    <s v="Gym &amp; Fitness"/>
    <s v="Treadmill"/>
    <n v="74"/>
    <s v="Sales Region Sulawesi - Maluku Team"/>
    <m/>
    <x v="0"/>
  </r>
  <r>
    <s v="SO0920"/>
    <d v="2022-09-13T00:00:00"/>
    <s v="PD0007"/>
    <n v="96"/>
    <n v="0.15"/>
    <n v="261120000"/>
    <s v="SO0920-PD0007"/>
    <s v="Stick Golf Bag"/>
    <s v="Golf"/>
    <s v="Stick Golf Bag"/>
    <n v="96"/>
    <s v="Sales Region Sulawesi - Maluku Team"/>
    <m/>
    <x v="0"/>
  </r>
  <r>
    <s v="SO0922"/>
    <d v="2022-09-14T00:00:00"/>
    <s v="PD0002"/>
    <n v="104"/>
    <n v="0.13"/>
    <n v="1809600"/>
    <s v="SO0922-PD0002"/>
    <s v="Fishing soft lure"/>
    <s v="Fishing Equipment"/>
    <s v="Fishing soft lure"/>
    <n v="104"/>
    <s v="Sales Sumatera -Kalimantan Region Team"/>
    <m/>
    <x v="0"/>
  </r>
  <r>
    <s v="SO0922"/>
    <d v="2022-09-14T00:00:00"/>
    <s v="PD0020"/>
    <n v="55"/>
    <n v="0.09"/>
    <n v="16066050"/>
    <s v="SO0922-PD0020"/>
    <s v="Heavy bag"/>
    <s v="Gym &amp; Fitness"/>
    <s v="Heavy bag"/>
    <n v="55"/>
    <s v="Sales Sumatera -Kalimantan Region Team"/>
    <m/>
    <x v="0"/>
  </r>
  <r>
    <s v="SO0927"/>
    <d v="2022-09-20T00:00:00"/>
    <s v="PD0016"/>
    <n v="54"/>
    <n v="0.06"/>
    <n v="13552920"/>
    <s v="SO0927-PD0016"/>
    <s v="Pull Up Bar"/>
    <s v="Gym &amp; Fitness"/>
    <s v="Pull Up Bar"/>
    <n v="54"/>
    <s v="Sales Region Sulawesi - Maluku Team"/>
    <m/>
    <x v="0"/>
  </r>
  <r>
    <s v="SO0927"/>
    <d v="2022-09-20T00:00:00"/>
    <s v="PD0020"/>
    <n v="141"/>
    <n v="0.23"/>
    <n v="34850970"/>
    <s v="SO0927-PD0020"/>
    <s v="Heavy bag"/>
    <s v="Gym &amp; Fitness"/>
    <s v="Heavy bag"/>
    <n v="141"/>
    <s v="Sales Region Sulawesi - Maluku Team"/>
    <m/>
    <x v="0"/>
  </r>
  <r>
    <s v="SO0938"/>
    <d v="2022-10-02T00:00:00"/>
    <s v="PD0020"/>
    <n v="69"/>
    <n v="0.16"/>
    <n v="18605160"/>
    <s v="SO0938-PD0020"/>
    <s v="Heavy bag"/>
    <s v="Gym &amp; Fitness"/>
    <s v="Heavy bag"/>
    <n v="69"/>
    <s v="Sales Region Sulawesi - Maluku Team"/>
    <m/>
    <x v="0"/>
  </r>
  <r>
    <s v="SO0938"/>
    <d v="2022-10-02T00:00:00"/>
    <s v="PD0006"/>
    <n v="35"/>
    <n v="0.18"/>
    <n v="5998300"/>
    <s v="SO0938-PD0006"/>
    <s v="1 set Golf Ball"/>
    <s v="Golf"/>
    <s v="1 set Golf Ball"/>
    <n v="35"/>
    <s v="Sales Region Sulawesi - Maluku Team"/>
    <m/>
    <x v="0"/>
  </r>
  <r>
    <s v="SO0942"/>
    <d v="2022-10-06T00:00:00"/>
    <s v="PD0020"/>
    <n v="119"/>
    <n v="0.16"/>
    <n v="32087160"/>
    <s v="SO0942-PD0020"/>
    <s v="Heavy bag"/>
    <s v="Gym &amp; Fitness"/>
    <s v="Heavy bag"/>
    <n v="119"/>
    <s v="Sales Java Region Team"/>
    <m/>
    <x v="0"/>
  </r>
  <r>
    <s v="SO0942"/>
    <d v="2022-10-06T00:00:00"/>
    <s v="PD0004"/>
    <n v="133"/>
    <n v="0.1"/>
    <n v="26334000"/>
    <s v="SO0942-PD0004"/>
    <s v="Stick Billiard Bag"/>
    <s v="Billiard"/>
    <s v="Stick Billiard Bag"/>
    <n v="133"/>
    <s v="Sales Java Region Team"/>
    <m/>
    <x v="0"/>
  </r>
  <r>
    <s v="SO0945"/>
    <d v="2022-10-08T00:00:00"/>
    <s v="PD0005"/>
    <n v="61"/>
    <n v="0.17"/>
    <n v="111132850"/>
    <s v="SO0945-PD0005"/>
    <s v="Stick Golf Wedge"/>
    <s v="Golf"/>
    <s v="Stick Golf Wedge"/>
    <n v="61"/>
    <s v="Sales Sumatera -Kalimantan Region Team"/>
    <m/>
    <x v="0"/>
  </r>
  <r>
    <s v="SO0945"/>
    <d v="2022-10-08T00:00:00"/>
    <s v="PD0007"/>
    <n v="105"/>
    <n v="0.13"/>
    <n v="292320000"/>
    <s v="SO0945-PD0007"/>
    <s v="Stick Golf Bag"/>
    <s v="Golf"/>
    <s v="Stick Golf Bag"/>
    <n v="105"/>
    <s v="Sales Sumatera -Kalimantan Region Team"/>
    <m/>
    <x v="0"/>
  </r>
  <r>
    <s v="SO0948"/>
    <d v="2022-10-11T00:00:00"/>
    <s v="PD0011"/>
    <n v="110"/>
    <n v="0.23"/>
    <n v="199807300"/>
    <s v="SO0948-PD0011"/>
    <s v="Mountain Bike"/>
    <s v="Bicycle"/>
    <s v="Mountain Bike"/>
    <n v="110"/>
    <s v="Sales Region Sulawesi - Maluku Team"/>
    <m/>
    <x v="0"/>
  </r>
  <r>
    <s v="SO0948"/>
    <d v="2022-10-11T00:00:00"/>
    <s v="PD0012"/>
    <n v="93"/>
    <n v="0.09"/>
    <n v="477228570"/>
    <s v="SO0948-PD0012"/>
    <s v="Road Bike"/>
    <s v="Bicycle"/>
    <s v="Road Bike"/>
    <n v="93"/>
    <s v="Sales Region Sulawesi - Maluku Team"/>
    <m/>
    <x v="0"/>
  </r>
  <r>
    <s v="SO0952"/>
    <d v="2022-10-14T00:00:00"/>
    <s v="PD0014"/>
    <n v="40"/>
    <n v="0.22"/>
    <n v="8330400"/>
    <s v="SO0952-PD0014"/>
    <s v="1 Set Futsalball"/>
    <s v="Futsal"/>
    <s v="1 Set Futsalball"/>
    <n v="40"/>
    <s v="Sales Region Sulawesi - Maluku Team"/>
    <m/>
    <x v="0"/>
  </r>
  <r>
    <s v="SO0952"/>
    <d v="2022-10-14T00:00:00"/>
    <s v="PD0013"/>
    <n v="38"/>
    <n v="0.11"/>
    <n v="16199780"/>
    <s v="SO0952-PD0013"/>
    <s v="1 Set Basketball"/>
    <s v="Basketball"/>
    <s v="1 Set Basketball"/>
    <n v="38"/>
    <s v="Sales Region Sulawesi - Maluku Team"/>
    <m/>
    <x v="0"/>
  </r>
  <r>
    <s v="SO0962"/>
    <d v="2022-10-19T00:00:00"/>
    <s v="PD0008"/>
    <n v="126"/>
    <n v="0.24"/>
    <n v="14268240"/>
    <s v="SO0962-PD0008"/>
    <s v="Sunglasses"/>
    <s v="Outdoors Sport"/>
    <s v="Sunglasses"/>
    <n v="126"/>
    <s v="Sales Java Region Team"/>
    <m/>
    <x v="0"/>
  </r>
  <r>
    <s v="SO0962"/>
    <d v="2022-10-19T00:00:00"/>
    <s v="PD0006"/>
    <n v="58"/>
    <n v="0.11"/>
    <n v="10788580"/>
    <s v="SO0962-PD0006"/>
    <s v="1 set Golf Ball"/>
    <s v="Golf"/>
    <s v="1 set Golf Ball"/>
    <n v="58"/>
    <s v="Sales Java Region Team"/>
    <m/>
    <x v="0"/>
  </r>
  <r>
    <s v="SO0965"/>
    <d v="2022-10-20T00:00:00"/>
    <s v="PD0013"/>
    <n v="97"/>
    <n v="0.11"/>
    <n v="41352070"/>
    <s v="SO0965-PD0013"/>
    <s v="1 Set Basketball"/>
    <s v="Basketball"/>
    <s v="1 Set Basketball"/>
    <n v="97"/>
    <s v="Sales Region Sulawesi - Maluku Team"/>
    <m/>
    <x v="0"/>
  </r>
  <r>
    <s v="SO0965"/>
    <d v="2022-10-20T00:00:00"/>
    <s v="PD0014"/>
    <n v="41"/>
    <n v="0.05"/>
    <n v="10399650"/>
    <s v="SO0965-PD0014"/>
    <s v="1 Set Futsalball"/>
    <s v="Futsal"/>
    <s v="1 Set Futsalball"/>
    <n v="41"/>
    <s v="Sales Region Sulawesi - Maluku Team"/>
    <m/>
    <x v="0"/>
  </r>
  <r>
    <s v="SO0973"/>
    <d v="2022-10-27T00:00:00"/>
    <s v="PD0001"/>
    <n v="35"/>
    <n v="0.15"/>
    <n v="7407750"/>
    <s v="SO0973-PD0001"/>
    <s v="1 Set Fishing Equipment"/>
    <s v="Fishing Equipment"/>
    <s v="1 Set Fishing Equipment"/>
    <n v="35"/>
    <s v="Sales Sumatera -Kalimantan Region Team"/>
    <m/>
    <x v="0"/>
  </r>
  <r>
    <s v="SO0973"/>
    <d v="2022-10-27T00:00:00"/>
    <s v="PD0020"/>
    <n v="50"/>
    <n v="0.23"/>
    <n v="12358500"/>
    <s v="SO0973-PD0020"/>
    <s v="Heavy bag"/>
    <s v="Gym &amp; Fitness"/>
    <s v="Heavy bag"/>
    <n v="50"/>
    <s v="Sales Sumatera -Kalimantan Region Team"/>
    <m/>
    <x v="0"/>
  </r>
  <r>
    <s v="SO0978"/>
    <d v="2022-10-29T00:00:00"/>
    <s v="PD0010"/>
    <n v="89"/>
    <n v="0.09"/>
    <n v="26321750"/>
    <s v="SO0978-PD0010"/>
    <s v="Hiking Shoes"/>
    <s v="Hiking &amp; Camping"/>
    <s v="Hiking Shoes"/>
    <n v="89"/>
    <s v="Sales Region Bali - Nusa Tenggara Team"/>
    <m/>
    <x v="0"/>
  </r>
  <r>
    <s v="SO0978"/>
    <d v="2022-10-29T00:00:00"/>
    <s v="PD0020"/>
    <n v="40"/>
    <n v="0.22"/>
    <n v="10015200"/>
    <s v="SO0978-PD0020"/>
    <s v="Heavy bag"/>
    <s v="Gym &amp; Fitness"/>
    <s v="Heavy bag"/>
    <n v="40"/>
    <s v="Sales Region Bali - Nusa Tenggara Team"/>
    <m/>
    <x v="0"/>
  </r>
  <r>
    <s v="SO0979"/>
    <d v="2022-10-31T00:00:00"/>
    <s v="PD0020"/>
    <n v="47"/>
    <n v="0.16"/>
    <n v="12673080"/>
    <s v="SO0979-PD0020"/>
    <s v="Heavy bag"/>
    <s v="Gym &amp; Fitness"/>
    <s v="Heavy bag"/>
    <n v="47"/>
    <s v="Sales Region Sulawesi - Maluku Team"/>
    <m/>
    <x v="0"/>
  </r>
  <r>
    <s v="SO0979"/>
    <d v="2022-10-31T00:00:00"/>
    <s v="PD0018"/>
    <n v="54"/>
    <n v="0.09"/>
    <n v="26142480"/>
    <s v="SO0979-PD0018"/>
    <s v="Dumbell Set"/>
    <s v="Gym &amp; Fitness"/>
    <s v="Dumbell Set"/>
    <n v="54"/>
    <s v="Sales Region Sulawesi - Maluku Team"/>
    <m/>
    <x v="0"/>
  </r>
  <r>
    <s v="SO0992"/>
    <d v="2022-11-10T00:00:00"/>
    <s v="PD0020"/>
    <n v="100"/>
    <n v="0.06"/>
    <n v="30174000"/>
    <s v="SO0992-PD0020"/>
    <s v="Heavy bag"/>
    <s v="Gym &amp; Fitness"/>
    <s v="Heavy bag"/>
    <n v="100"/>
    <s v="Online Sales Team"/>
    <m/>
    <x v="0"/>
  </r>
  <r>
    <s v="SO0992"/>
    <d v="2022-11-10T00:00:00"/>
    <s v="PD0008"/>
    <n v="103"/>
    <n v="0.25"/>
    <n v="11510250"/>
    <s v="SO0992-PD0008"/>
    <s v="Sunglasses"/>
    <s v="Outdoors Sport"/>
    <s v="Sunglasses"/>
    <n v="103"/>
    <s v="Online Sales Team"/>
    <m/>
    <x v="0"/>
  </r>
  <r>
    <s v="SO0998"/>
    <d v="2022-11-16T00:00:00"/>
    <s v="PD0014"/>
    <n v="56"/>
    <n v="0.08"/>
    <n v="13755840"/>
    <s v="SO0998-PD0014"/>
    <s v="1 Set Futsalball"/>
    <s v="Futsal"/>
    <s v="1 Set Futsalball"/>
    <n v="56"/>
    <s v="Sales Region Bali - Nusa Tenggara Team"/>
    <m/>
    <x v="0"/>
  </r>
  <r>
    <s v="SO0998"/>
    <d v="2022-11-16T00:00:00"/>
    <s v="PD0013"/>
    <n v="72"/>
    <n v="0.14000000000000001"/>
    <n v="29659680"/>
    <s v="SO0998-PD0013"/>
    <s v="1 Set Basketball"/>
    <s v="Basketball"/>
    <s v="1 Set Basketball"/>
    <n v="72"/>
    <s v="Sales Region Bali - Nusa Tenggara Team"/>
    <m/>
    <x v="0"/>
  </r>
  <r>
    <s v="SO1002"/>
    <d v="2022-11-21T00:00:00"/>
    <s v="PD0019"/>
    <n v="41"/>
    <n v="0.21"/>
    <n v="82562110"/>
    <s v="SO1002-PD0019"/>
    <s v="Treadmill"/>
    <s v="Gym &amp; Fitness"/>
    <s v="Treadmill"/>
    <n v="41"/>
    <s v="Sales Region Sulawesi - Maluku Team"/>
    <m/>
    <x v="0"/>
  </r>
  <r>
    <s v="SO1002"/>
    <d v="2022-11-21T00:00:00"/>
    <s v="PD0017"/>
    <n v="130"/>
    <n v="0.05"/>
    <n v="327275000"/>
    <s v="SO1002-PD0017"/>
    <s v="Bench Press"/>
    <s v="Gym &amp; Fitness"/>
    <s v="Bench Press"/>
    <n v="130"/>
    <s v="Sales Region Sulawesi - Maluku Team"/>
    <m/>
    <x v="0"/>
  </r>
  <r>
    <s v="SO1003"/>
    <d v="2022-11-22T00:00:00"/>
    <s v="PD0004"/>
    <n v="86"/>
    <n v="0.09"/>
    <n v="17217200"/>
    <s v="SO1003-PD0004"/>
    <s v="Stick Billiard Bag"/>
    <s v="Billiard"/>
    <s v="Stick Billiard Bag"/>
    <n v="86"/>
    <s v="Sales Region Bali - Nusa Tenggara Team"/>
    <m/>
    <x v="0"/>
  </r>
  <r>
    <s v="SO1003"/>
    <d v="2022-11-22T00:00:00"/>
    <s v="PD0020"/>
    <n v="98"/>
    <n v="0.2"/>
    <n v="25166400"/>
    <s v="SO1003-PD0020"/>
    <s v="Heavy bag"/>
    <s v="Gym &amp; Fitness"/>
    <s v="Heavy bag"/>
    <n v="98"/>
    <s v="Sales Region Bali - Nusa Tenggara Team"/>
    <m/>
    <x v="0"/>
  </r>
  <r>
    <s v="SO1004"/>
    <d v="2022-11-23T00:00:00"/>
    <s v="PD0014"/>
    <n v="70"/>
    <n v="0.17"/>
    <n v="15512700"/>
    <s v="SO1004-PD0014"/>
    <s v="1 Set Futsalball"/>
    <s v="Futsal"/>
    <s v="1 Set Futsalball"/>
    <n v="70"/>
    <s v="Sales Region Sulawesi - Maluku Team"/>
    <m/>
    <x v="0"/>
  </r>
  <r>
    <s v="SO1004"/>
    <d v="2022-11-23T00:00:00"/>
    <s v="PD0008"/>
    <n v="83"/>
    <n v="0.18"/>
    <n v="10140940"/>
    <s v="SO1004-PD0008"/>
    <s v="Sunglasses"/>
    <s v="Outdoors Sport"/>
    <s v="Sunglasses"/>
    <n v="83"/>
    <s v="Sales Region Sulawesi - Maluku Team"/>
    <m/>
    <x v="0"/>
  </r>
  <r>
    <s v="SO1011"/>
    <d v="2022-11-30T00:00:00"/>
    <s v="PD0020"/>
    <n v="140"/>
    <n v="0.15"/>
    <n v="38199000"/>
    <s v="SO1011-PD0020"/>
    <s v="Heavy bag"/>
    <s v="Gym &amp; Fitness"/>
    <s v="Heavy bag"/>
    <n v="140"/>
    <s v="Sales Java Region Team"/>
    <m/>
    <x v="0"/>
  </r>
  <r>
    <s v="SO1011"/>
    <d v="2022-11-30T00:00:00"/>
    <s v="PD0018"/>
    <n v="100"/>
    <n v="0.11"/>
    <n v="47348000"/>
    <s v="SO1011-PD0018"/>
    <s v="Dumbell Set"/>
    <s v="Gym &amp; Fitness"/>
    <s v="Dumbell Set"/>
    <n v="100"/>
    <s v="Sales Java Region Team"/>
    <m/>
    <x v="0"/>
  </r>
  <r>
    <s v="SO1013"/>
    <d v="2022-12-02T00:00:00"/>
    <s v="PD0016"/>
    <n v="77"/>
    <n v="0.17"/>
    <n v="17063970"/>
    <s v="SO1013-PD0016"/>
    <s v="Pull Up Bar"/>
    <s v="Gym &amp; Fitness"/>
    <s v="Pull Up Bar"/>
    <n v="77"/>
    <s v="Sales Region Sulawesi - Maluku Team"/>
    <m/>
    <x v="0"/>
  </r>
  <r>
    <s v="SO1013"/>
    <d v="2022-12-02T00:00:00"/>
    <s v="PD0015"/>
    <n v="28"/>
    <n v="0.16"/>
    <n v="3196368"/>
    <s v="SO1013-PD0015"/>
    <s v="Abs Roller"/>
    <s v="Gym &amp; Fitness"/>
    <s v="Abs Roller"/>
    <n v="28"/>
    <s v="Sales Region Sulawesi - Maluku Team"/>
    <m/>
    <x v="0"/>
  </r>
  <r>
    <s v="SO1018"/>
    <d v="2022-12-10T00:00:00"/>
    <s v="PD0014"/>
    <n v="63"/>
    <n v="0.16"/>
    <n v="14129640"/>
    <s v="SO1018-PD0014"/>
    <s v="1 Set Futsalball"/>
    <s v="Futsal"/>
    <s v="1 Set Futsalball"/>
    <n v="63"/>
    <s v="Sales Region Sulawesi - Maluku Team"/>
    <m/>
    <x v="1"/>
  </r>
  <r>
    <s v="SO1018"/>
    <d v="2022-12-10T00:00:00"/>
    <s v="PD0013"/>
    <n v="137"/>
    <n v="0.17"/>
    <n v="54467090"/>
    <s v="SO1018-PD0013"/>
    <s v="1 Set Basketball"/>
    <s v="Basketball"/>
    <s v="1 Set Basketball"/>
    <n v="137"/>
    <s v="Sales Region Sulawesi - Maluku Team"/>
    <m/>
    <x v="1"/>
  </r>
  <r>
    <s v="SO1027"/>
    <d v="2022-12-19T00:00:00"/>
    <s v="PD0005"/>
    <n v="87"/>
    <n v="0.08"/>
    <n v="175687800"/>
    <s v="SO1027-PD0005"/>
    <s v="Stick Golf Wedge"/>
    <s v="Golf"/>
    <s v="Stick Golf Wedge"/>
    <n v="87"/>
    <s v="Sales Region Bali - Nusa Tenggara Team"/>
    <m/>
    <x v="0"/>
  </r>
  <r>
    <s v="SO1027"/>
    <d v="2022-12-19T00:00:00"/>
    <s v="PD0007"/>
    <n v="121"/>
    <n v="0.05"/>
    <n v="367840000"/>
    <s v="SO1027-PD0007"/>
    <s v="Stick Golf Bag"/>
    <s v="Golf"/>
    <s v="Stick Golf Bag"/>
    <n v="121"/>
    <s v="Sales Region Bali - Nusa Tenggara Team"/>
    <m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s v="SO0001"/>
    <s v="PS0040"/>
    <s v="ST0003"/>
    <d v="2020-01-02T00:00:00"/>
    <s v="Sumatera &amp; Kalimantan"/>
    <s v="CASH"/>
    <n v="114641676"/>
    <m/>
    <s v="Sales Sumatera -Kalimantan Region Team"/>
    <s v="OnlineMarketing/Corporate Negotiate/Patnership Contract"/>
    <s v="Olahraga Gemilang"/>
    <x v="0"/>
    <x v="0"/>
    <x v="0"/>
  </r>
  <r>
    <s v="SO0002"/>
    <s v="PS0046"/>
    <s v="ST0003"/>
    <d v="2020-01-02T00:00:00"/>
    <s v="Sumatera &amp; Kalimantan"/>
    <s v="CASH"/>
    <n v="44870970"/>
    <m/>
    <s v="Sales Sumatera -Kalimantan Region Team"/>
    <s v="OnlineMarketing/Corporate Negotiate/Patnership Contract"/>
    <s v="Markas Olahraga"/>
    <x v="0"/>
    <x v="0"/>
    <x v="1"/>
  </r>
  <r>
    <s v="SO0003"/>
    <s v="PS0024"/>
    <s v="ST0001"/>
    <d v="2020-01-03T00:00:00"/>
    <s v="Jakarta"/>
    <s v="CREDIT"/>
    <n v="1101806050"/>
    <s v="transaction as agreed with the vendor"/>
    <s v="Online Sales Team"/>
    <s v="OnlineMarketing"/>
    <s v="SportChampion10"/>
    <x v="0"/>
    <x v="1"/>
    <x v="2"/>
  </r>
  <r>
    <s v="SO0004"/>
    <s v="PS0048"/>
    <s v="ST0003"/>
    <d v="2020-01-04T00:00:00"/>
    <s v="Sumatera &amp; Kalimantan"/>
    <s v="CASH"/>
    <n v="10698048"/>
    <m/>
    <s v="Sales Sumatera -Kalimantan Region Team"/>
    <s v="OnlineMarketing/Corporate Negotiate/Patnership Contract"/>
    <s v="Toko Olahraga Mandiri"/>
    <x v="0"/>
    <x v="0"/>
    <x v="1"/>
  </r>
  <r>
    <s v="SO0005"/>
    <s v="PS0024"/>
    <s v="ST0001"/>
    <d v="2020-01-05T00:00:00"/>
    <s v="Jakarta"/>
    <s v="CREDIT"/>
    <n v="250560000"/>
    <m/>
    <s v="Online Sales Team"/>
    <s v="OnlineMarketing"/>
    <s v="SportChampion10"/>
    <x v="0"/>
    <x v="1"/>
    <x v="2"/>
  </r>
  <r>
    <s v="SO0006"/>
    <s v="PS0012"/>
    <s v="ST0003"/>
    <d v="2020-01-07T00:00:00"/>
    <s v="Sumatera &amp; Kalimantan"/>
    <s v="CASH"/>
    <n v="11269440"/>
    <m/>
    <s v="Sales Sumatera -Kalimantan Region Team"/>
    <s v="OnlineMarketing/Corporate Negotiate/Patnership Contract"/>
    <s v="Adi Shop"/>
    <x v="0"/>
    <x v="0"/>
    <x v="1"/>
  </r>
  <r>
    <s v="SO0007"/>
    <s v="PS0024"/>
    <s v="ST0001"/>
    <d v="2020-01-09T00:00:00"/>
    <s v="Jakarta"/>
    <s v="CREDIT"/>
    <n v="427027780"/>
    <m/>
    <s v="Online Sales Team"/>
    <s v="OnlineMarketing"/>
    <s v="SportChampion10"/>
    <x v="0"/>
    <x v="1"/>
    <x v="2"/>
  </r>
  <r>
    <s v="SO0008"/>
    <s v="PS0045"/>
    <s v="ST0005"/>
    <d v="2020-01-10T00:00:00"/>
    <s v="Bali, East &amp; West Nusa Tenggara"/>
    <s v="CREDIT"/>
    <n v="614116940"/>
    <m/>
    <s v="Sales Region Bali - Nusa Tenggara Team"/>
    <s v="Corporate Negotiate/Patnership Contract"/>
    <s v="Toko Olahraga NTB"/>
    <x v="0"/>
    <x v="2"/>
    <x v="3"/>
  </r>
  <r>
    <s v="SO0009"/>
    <s v="PS0037"/>
    <s v="ST0002"/>
    <d v="2020-01-11T00:00:00"/>
    <s v="Java"/>
    <s v="CASH"/>
    <n v="175419850"/>
    <m/>
    <s v="Sales Java Region Team"/>
    <s v="OnlineMarketing/Corporate Negotiate/Patnership Contract"/>
    <s v="Toko Joko Sport"/>
    <x v="0"/>
    <x v="1"/>
    <x v="4"/>
  </r>
  <r>
    <s v="SO0010"/>
    <s v="PS0037"/>
    <s v="ST0002"/>
    <d v="2020-01-11T00:00:00"/>
    <s v="Java"/>
    <s v="CREDIT"/>
    <n v="669084987"/>
    <m/>
    <s v="Sales Java Region Team"/>
    <s v="OnlineMarketing/Corporate Negotiate/Patnership Contract"/>
    <s v="Toko Joko Sport"/>
    <x v="0"/>
    <x v="1"/>
    <x v="4"/>
  </r>
  <r>
    <s v="SO0011"/>
    <s v="PS0003"/>
    <s v="ST0003"/>
    <d v="2020-01-13T00:00:00"/>
    <s v="Sumatera &amp; Kalimantan"/>
    <s v="CASH"/>
    <n v="70191310"/>
    <s v="The transaction agreement has undergone changes"/>
    <s v="Sales Sumatera -Kalimantan Region Team"/>
    <s v="OnlineMarketing/Corporate Negotiate/Patnership Contract"/>
    <s v="Toko Gelora Sport"/>
    <x v="0"/>
    <x v="0"/>
    <x v="0"/>
  </r>
  <r>
    <s v="SO0012"/>
    <s v="PS0043"/>
    <s v="ST0004"/>
    <d v="2020-01-17T00:00:00"/>
    <s v="Sulawesi, Maluku, North Maluku"/>
    <s v="CASH"/>
    <n v="97549900"/>
    <m/>
    <s v="Sales Region Sulawesi - Maluku Team"/>
    <s v="Corporate Negotiate/Patnership Contract"/>
    <s v="SportMania Store"/>
    <x v="0"/>
    <x v="3"/>
    <x v="5"/>
  </r>
  <r>
    <s v="SO0013"/>
    <s v="PS0050"/>
    <s v="ST0004"/>
    <d v="2020-01-18T00:00:00"/>
    <s v="Sulawesi, Maluku, North Maluku"/>
    <s v="CREDIT"/>
    <n v="637102960"/>
    <m/>
    <s v="Sales Region Sulawesi - Maluku Team"/>
    <s v="Corporate Negotiate/Patnership Contract"/>
    <s v="Toko Peralatan Olahraga"/>
    <x v="0"/>
    <x v="4"/>
    <x v="6"/>
  </r>
  <r>
    <s v="SO0014"/>
    <s v="PS0032"/>
    <s v="ST0004"/>
    <d v="2020-01-19T00:00:00"/>
    <s v="Sulawesi, Maluku, North Maluku"/>
    <s v="CREDIT"/>
    <n v="290103980"/>
    <m/>
    <s v="Sales Region Sulawesi - Maluku Team"/>
    <s v="Corporate Negotiate/Patnership Contract"/>
    <s v="Toko Idola Olahraga"/>
    <x v="0"/>
    <x v="5"/>
    <x v="7"/>
  </r>
  <r>
    <s v="SO0015"/>
    <s v="PS0014"/>
    <s v="ST0003"/>
    <d v="2020-01-20T00:00:00"/>
    <s v="Sumatera &amp; Kalimantan"/>
    <s v="CREDIT"/>
    <n v="644706190"/>
    <s v="transaction as agreed with the vendor"/>
    <s v="Sales Sumatera -Kalimantan Region Team"/>
    <s v="OnlineMarketing/Corporate Negotiate/Patnership Contract"/>
    <s v="Sport Hub Medan"/>
    <x v="1"/>
    <x v="6"/>
    <x v="8"/>
  </r>
  <r>
    <s v="SO0016"/>
    <s v="PS0008"/>
    <s v="ST0004"/>
    <d v="2020-01-20T00:00:00"/>
    <s v="Sulawesi, Maluku, North Maluku"/>
    <s v="CASH"/>
    <n v="248020740"/>
    <s v="Partner Store canceled the order"/>
    <s v="Sales Region Sulawesi - Maluku Team"/>
    <s v="Corporate Negotiate/Patnership Contract"/>
    <s v="Amanah Sport"/>
    <x v="0"/>
    <x v="5"/>
    <x v="7"/>
  </r>
  <r>
    <s v="SO0017"/>
    <s v="PS0013"/>
    <s v="ST0001"/>
    <d v="2020-01-23T00:00:00"/>
    <s v="Jakarta"/>
    <s v="CREDIT"/>
    <n v="688063360"/>
    <m/>
    <s v="Online Sales Team"/>
    <s v="OnlineMarketing"/>
    <s v="Playing Outdoor"/>
    <x v="0"/>
    <x v="1"/>
    <x v="2"/>
  </r>
  <r>
    <s v="SO0018"/>
    <s v="PS0039"/>
    <s v="ST0003"/>
    <d v="2020-01-23T00:00:00"/>
    <s v="Sumatera &amp; Kalimantan"/>
    <s v="CASH"/>
    <n v="44061600"/>
    <m/>
    <s v="Sales Sumatera -Kalimantan Region Team"/>
    <s v="OnlineMarketing/Corporate Negotiate/Patnership Contract"/>
    <s v="Surya Sport"/>
    <x v="0"/>
    <x v="0"/>
    <x v="1"/>
  </r>
  <r>
    <s v="SO0019"/>
    <s v="PS0020"/>
    <s v="ST0004"/>
    <d v="2020-01-24T00:00:00"/>
    <s v="Sulawesi, Maluku, North Maluku"/>
    <s v="CREDIT"/>
    <n v="301033270"/>
    <m/>
    <s v="Sales Region Sulawesi - Maluku Team"/>
    <s v="Corporate Negotiate/Patnership Contract"/>
    <s v="Barokah Olahraga Shop"/>
    <x v="0"/>
    <x v="5"/>
    <x v="7"/>
  </r>
  <r>
    <s v="SO0020"/>
    <s v="PS0019"/>
    <s v="ST0005"/>
    <d v="2020-01-26T00:00:00"/>
    <s v="Bali, East &amp; West Nusa Tenggara"/>
    <s v="CASH"/>
    <n v="70487380"/>
    <m/>
    <s v="Sales Region Bali - Nusa Tenggara Team"/>
    <s v="Corporate Negotiate/Patnership Contract"/>
    <s v="Toko olahraga Pantai"/>
    <x v="0"/>
    <x v="2"/>
    <x v="9"/>
  </r>
  <r>
    <s v="SO0021"/>
    <s v="PS0037"/>
    <s v="ST0002"/>
    <d v="2020-01-26T00:00:00"/>
    <s v="Java"/>
    <s v="CASH"/>
    <n v="219754110"/>
    <m/>
    <s v="Sales Java Region Team"/>
    <s v="OnlineMarketing/Corporate Negotiate/Patnership Contract"/>
    <s v="Toko Joko Sport"/>
    <x v="0"/>
    <x v="1"/>
    <x v="4"/>
  </r>
  <r>
    <s v="SO0022"/>
    <s v="PS0018"/>
    <s v="ST0002"/>
    <d v="2020-01-26T00:00:00"/>
    <s v="Java"/>
    <s v="CREDIT"/>
    <n v="473835924"/>
    <s v="The product is unavailable from the vendor or there has been a product replacement"/>
    <s v="Sales Java Region Team"/>
    <s v="OnlineMarketing/Corporate Negotiate/Patnership Contract"/>
    <s v="Sport Jogja City"/>
    <x v="1"/>
    <x v="1"/>
    <x v="10"/>
  </r>
  <r>
    <s v="SO0023"/>
    <s v="PS0013"/>
    <s v="ST0001"/>
    <d v="2020-01-27T00:00:00"/>
    <s v="Jakarta"/>
    <s v="CASH"/>
    <n v="177937976"/>
    <m/>
    <s v="Online Sales Team"/>
    <s v="OnlineMarketing"/>
    <s v="Playing Outdoor"/>
    <x v="0"/>
    <x v="1"/>
    <x v="2"/>
  </r>
  <r>
    <s v="SO0024"/>
    <s v="PS0040"/>
    <s v="ST0003"/>
    <d v="2020-01-29T00:00:00"/>
    <s v="Sumatera &amp; Kalimantan"/>
    <s v="CASH"/>
    <n v="43468350"/>
    <m/>
    <s v="Sales Sumatera -Kalimantan Region Team"/>
    <s v="OnlineMarketing/Corporate Negotiate/Patnership Contract"/>
    <s v="Olahraga Gemilang"/>
    <x v="0"/>
    <x v="0"/>
    <x v="0"/>
  </r>
  <r>
    <s v="SO0025"/>
    <s v="PS0034"/>
    <s v="ST0001"/>
    <d v="2020-01-30T00:00:00"/>
    <s v="Jakarta"/>
    <s v="CASH"/>
    <n v="72692150"/>
    <m/>
    <s v="Online Sales Team"/>
    <s v="OnlineMarketing"/>
    <s v="Active Sport"/>
    <x v="0"/>
    <x v="1"/>
    <x v="2"/>
  </r>
  <r>
    <s v="SO0026"/>
    <s v="PS0021"/>
    <s v="ST0001"/>
    <d v="2020-01-31T00:00:00"/>
    <s v="Jakarta"/>
    <s v="CASH"/>
    <n v="249589510"/>
    <s v="The product is unavailable from the vendor or there has been a product replacement"/>
    <s v="Online Sales Team"/>
    <s v="OnlineMarketing"/>
    <s v="SportArt88"/>
    <x v="0"/>
    <x v="1"/>
    <x v="2"/>
  </r>
  <r>
    <s v="SO0027"/>
    <s v="PS0047"/>
    <s v="ST0001"/>
    <d v="2020-01-31T00:00:00"/>
    <s v="Jakarta"/>
    <s v="CREDIT"/>
    <n v="665340650"/>
    <s v="transaction as agreed with the vendor"/>
    <s v="Online Sales Team"/>
    <s v="OnlineMarketing"/>
    <s v="Power Play"/>
    <x v="0"/>
    <x v="1"/>
    <x v="2"/>
  </r>
  <r>
    <s v="SO0028"/>
    <s v="PS0035"/>
    <s v="ST0004"/>
    <d v="2020-02-05T00:00:00"/>
    <s v="Sulawesi, Maluku, North Maluku"/>
    <s v="CASH"/>
    <n v="110695360"/>
    <s v="Partner Store canceled the order"/>
    <s v="Sales Region Sulawesi - Maluku Team"/>
    <s v="Corporate Negotiate/Patnership Contract"/>
    <s v="Toko Olahraga Lengkap"/>
    <x v="0"/>
    <x v="4"/>
    <x v="6"/>
  </r>
  <r>
    <s v="SO0029"/>
    <s v="PS0028"/>
    <s v="ST0005"/>
    <d v="2020-02-05T00:00:00"/>
    <s v="Bali, East &amp; West Nusa Tenggara"/>
    <s v="CASH"/>
    <n v="48219680"/>
    <m/>
    <s v="Sales Region Bali - Nusa Tenggara Team"/>
    <s v="Corporate Negotiate/Patnership Contract"/>
    <s v="Toko SportNesia"/>
    <x v="0"/>
    <x v="2"/>
    <x v="9"/>
  </r>
  <r>
    <s v="SO0030"/>
    <s v="PS0022"/>
    <s v="ST0004"/>
    <d v="2020-02-07T00:00:00"/>
    <s v="Sulawesi, Maluku, North Maluku"/>
    <s v="CASH"/>
    <n v="80974010"/>
    <m/>
    <s v="Sales Region Sulawesi - Maluku Team"/>
    <s v="Corporate Negotiate/Patnership Contract"/>
    <s v="Sport Kita Store"/>
    <x v="0"/>
    <x v="3"/>
    <x v="5"/>
  </r>
  <r>
    <s v="SO0031"/>
    <s v="PS0007"/>
    <s v="ST0001"/>
    <d v="2020-02-13T00:00:00"/>
    <s v="Jakarta"/>
    <s v="CASH"/>
    <n v="21634158"/>
    <s v="The transaction agreement has undergone changes"/>
    <s v="Online Sales Team"/>
    <s v="OnlineMarketing"/>
    <s v="Twinsport.com"/>
    <x v="0"/>
    <x v="1"/>
    <x v="2"/>
  </r>
  <r>
    <s v="SO0032"/>
    <s v="PS0010"/>
    <s v="ST0001"/>
    <d v="2020-02-14T00:00:00"/>
    <s v="Jakarta"/>
    <s v="CASH"/>
    <n v="38254350"/>
    <m/>
    <s v="Online Sales Team"/>
    <s v="OnlineMarketing"/>
    <s v="WorldSport.com"/>
    <x v="0"/>
    <x v="1"/>
    <x v="2"/>
  </r>
  <r>
    <s v="SO0033"/>
    <s v="PS0012"/>
    <s v="ST0003"/>
    <d v="2020-02-14T00:00:00"/>
    <s v="Sumatera &amp; Kalimantan"/>
    <s v="CREDIT"/>
    <n v="274768110"/>
    <s v="The transaction agreement has undergone changes"/>
    <s v="Sales Sumatera -Kalimantan Region Team"/>
    <s v="OnlineMarketing/Corporate Negotiate/Patnership Contract"/>
    <s v="Adi Shop"/>
    <x v="0"/>
    <x v="0"/>
    <x v="1"/>
  </r>
  <r>
    <s v="SO0034"/>
    <s v="PS0001"/>
    <s v="ST0005"/>
    <d v="2020-02-15T00:00:00"/>
    <s v="Bali, East &amp; West Nusa Tenggara"/>
    <s v="CASH"/>
    <n v="156249110"/>
    <m/>
    <s v="Sales Region Bali - Nusa Tenggara Team"/>
    <s v="Corporate Negotiate/Patnership Contract"/>
    <s v="Sport Nation"/>
    <x v="1"/>
    <x v="7"/>
    <x v="11"/>
  </r>
  <r>
    <s v="SO0035"/>
    <s v="PS0033"/>
    <s v="ST0005"/>
    <d v="2020-02-16T00:00:00"/>
    <s v="Bali, East &amp; West Nusa Tenggara"/>
    <s v="CREDIT"/>
    <n v="473491910"/>
    <m/>
    <s v="Sales Region Bali - Nusa Tenggara Team"/>
    <s v="Corporate Negotiate/Patnership Contract"/>
    <s v="Toko Olahraga NTT"/>
    <x v="0"/>
    <x v="2"/>
    <x v="9"/>
  </r>
  <r>
    <s v="SO0036"/>
    <s v="PS0034"/>
    <s v="ST0001"/>
    <d v="2020-02-17T00:00:00"/>
    <s v="Jakarta"/>
    <s v="CREDIT"/>
    <n v="376525700"/>
    <m/>
    <s v="Online Sales Team"/>
    <s v="OnlineMarketing"/>
    <s v="Active Sport"/>
    <x v="0"/>
    <x v="1"/>
    <x v="2"/>
  </r>
  <r>
    <s v="SO0037"/>
    <s v="PS0028"/>
    <s v="ST0005"/>
    <d v="2020-02-20T00:00:00"/>
    <s v="Bali, East &amp; West Nusa Tenggara"/>
    <s v="CREDIT"/>
    <n v="1038581420"/>
    <s v="transaction as agreed with the vendor"/>
    <s v="Sales Region Bali - Nusa Tenggara Team"/>
    <s v="Corporate Negotiate/Patnership Contract"/>
    <s v="Toko SportNesia"/>
    <x v="0"/>
    <x v="2"/>
    <x v="9"/>
  </r>
  <r>
    <s v="SO0038"/>
    <s v="PS0036"/>
    <s v="ST0005"/>
    <d v="2020-02-21T00:00:00"/>
    <s v="Bali, East &amp; West Nusa Tenggara"/>
    <s v="CASH"/>
    <n v="130531820"/>
    <m/>
    <s v="Sales Region Bali - Nusa Tenggara Team"/>
    <s v="Corporate Negotiate/Patnership Contract"/>
    <s v="Nusantara Sport"/>
    <x v="0"/>
    <x v="2"/>
    <x v="3"/>
  </r>
  <r>
    <s v="SO0039"/>
    <s v="PS0013"/>
    <s v="ST0001"/>
    <d v="2020-02-22T00:00:00"/>
    <s v="Jakarta"/>
    <s v="CREDIT"/>
    <n v="1115480621"/>
    <s v="transaction as agreed with the vendor"/>
    <s v="Online Sales Team"/>
    <s v="OnlineMarketing"/>
    <s v="Playing Outdoor"/>
    <x v="0"/>
    <x v="1"/>
    <x v="2"/>
  </r>
  <r>
    <s v="SO0040"/>
    <s v="PS0018"/>
    <s v="ST0002"/>
    <d v="2020-02-24T00:00:00"/>
    <s v="Java"/>
    <s v="CREDIT"/>
    <n v="348772960"/>
    <m/>
    <s v="Sales Java Region Team"/>
    <s v="OnlineMarketing/Corporate Negotiate/Patnership Contract"/>
    <s v="Sport Jogja City"/>
    <x v="1"/>
    <x v="1"/>
    <x v="10"/>
  </r>
  <r>
    <s v="SO0041"/>
    <s v="PS0033"/>
    <s v="ST0005"/>
    <d v="2020-02-25T00:00:00"/>
    <s v="Bali, East &amp; West Nusa Tenggara"/>
    <s v="CREDIT"/>
    <n v="771270590"/>
    <m/>
    <s v="Sales Region Bali - Nusa Tenggara Team"/>
    <s v="Corporate Negotiate/Patnership Contract"/>
    <s v="Toko Olahraga NTT"/>
    <x v="0"/>
    <x v="2"/>
    <x v="9"/>
  </r>
  <r>
    <s v="SO0042"/>
    <s v="PS0030"/>
    <s v="ST0004"/>
    <d v="2020-02-26T00:00:00"/>
    <s v="Sulawesi, Maluku, North Maluku"/>
    <s v="CREDIT"/>
    <n v="536592260"/>
    <m/>
    <s v="Sales Region Sulawesi - Maluku Team"/>
    <s v="Corporate Negotiate/Patnership Contract"/>
    <s v="KakaSport"/>
    <x v="0"/>
    <x v="4"/>
    <x v="6"/>
  </r>
  <r>
    <s v="SO0043"/>
    <s v="PS0013"/>
    <s v="ST0001"/>
    <d v="2020-02-26T00:00:00"/>
    <s v="Jakarta"/>
    <s v="CASH"/>
    <n v="123668650"/>
    <m/>
    <s v="Online Sales Team"/>
    <s v="OnlineMarketing"/>
    <s v="Playing Outdoor"/>
    <x v="0"/>
    <x v="1"/>
    <x v="2"/>
  </r>
  <r>
    <s v="SO0044"/>
    <s v="PS0019"/>
    <s v="ST0005"/>
    <d v="2020-02-26T00:00:00"/>
    <s v="Bali, East &amp; West Nusa Tenggara"/>
    <s v="CREDIT"/>
    <n v="1067431930"/>
    <m/>
    <s v="Sales Region Bali - Nusa Tenggara Team"/>
    <s v="Corporate Negotiate/Patnership Contract"/>
    <s v="Toko olahraga Pantai"/>
    <x v="0"/>
    <x v="2"/>
    <x v="9"/>
  </r>
  <r>
    <s v="SO0045"/>
    <s v="PS0023"/>
    <s v="ST0003"/>
    <d v="2020-02-27T00:00:00"/>
    <s v="Sumatera &amp; Kalimantan"/>
    <s v="CASH"/>
    <n v="217941590"/>
    <s v="The transaction agreement has undergone changes"/>
    <s v="Sales Sumatera -Kalimantan Region Team"/>
    <s v="OnlineMarketing/Corporate Negotiate/Patnership Contract"/>
    <s v="Gudang Sport Center"/>
    <x v="0"/>
    <x v="0"/>
    <x v="0"/>
  </r>
  <r>
    <s v="SO0046"/>
    <s v="PS0007"/>
    <s v="ST0001"/>
    <d v="2020-02-28T00:00:00"/>
    <s v="Jakarta"/>
    <s v="CREDIT"/>
    <n v="311577560"/>
    <m/>
    <s v="Online Sales Team"/>
    <s v="OnlineMarketing"/>
    <s v="Twinsport.com"/>
    <x v="0"/>
    <x v="1"/>
    <x v="2"/>
  </r>
  <r>
    <s v="SO0047"/>
    <s v="PS0001"/>
    <s v="ST0005"/>
    <d v="2020-02-28T00:00:00"/>
    <s v="Bali, East &amp; West Nusa Tenggara"/>
    <s v="CREDIT"/>
    <n v="1147156860"/>
    <s v="transaction as agreed with the vendor"/>
    <s v="Sales Region Bali - Nusa Tenggara Team"/>
    <s v="Corporate Negotiate/Patnership Contract"/>
    <s v="Sport Nation"/>
    <x v="1"/>
    <x v="7"/>
    <x v="11"/>
  </r>
  <r>
    <s v="SO0048"/>
    <s v="PS0029"/>
    <s v="ST0004"/>
    <d v="2020-02-28T00:00:00"/>
    <s v="Sulawesi, Maluku, North Maluku"/>
    <s v="CASH"/>
    <n v="240900870"/>
    <m/>
    <s v="Sales Region Sulawesi - Maluku Team"/>
    <s v="Corporate Negotiate/Patnership Contract"/>
    <s v="Mama Sport"/>
    <x v="0"/>
    <x v="3"/>
    <x v="5"/>
  </r>
  <r>
    <s v="SO0049"/>
    <s v="PS0048"/>
    <s v="ST0003"/>
    <d v="2020-02-28T00:00:00"/>
    <s v="Sumatera &amp; Kalimantan"/>
    <s v="CASH"/>
    <n v="37095840"/>
    <m/>
    <s v="Sales Sumatera -Kalimantan Region Team"/>
    <s v="OnlineMarketing/Corporate Negotiate/Patnership Contract"/>
    <s v="Toko Olahraga Mandiri"/>
    <x v="0"/>
    <x v="0"/>
    <x v="1"/>
  </r>
  <r>
    <s v="SO0050"/>
    <s v="PS0010"/>
    <s v="ST0001"/>
    <d v="2020-02-29T00:00:00"/>
    <s v="Jakarta"/>
    <s v="CASH"/>
    <n v="129203710"/>
    <s v="The product is unavailable from the vendor or there has been a product replacement"/>
    <s v="Online Sales Team"/>
    <s v="OnlineMarketing"/>
    <s v="WorldSport.com"/>
    <x v="0"/>
    <x v="1"/>
    <x v="2"/>
  </r>
  <r>
    <s v="SO0051"/>
    <s v="PS0034"/>
    <s v="ST0001"/>
    <d v="2020-02-29T00:00:00"/>
    <s v="Jakarta"/>
    <s v="CASH"/>
    <n v="76098970"/>
    <m/>
    <s v="Online Sales Team"/>
    <s v="OnlineMarketing"/>
    <s v="Active Sport"/>
    <x v="0"/>
    <x v="1"/>
    <x v="2"/>
  </r>
  <r>
    <s v="SO0052"/>
    <s v="PS0024"/>
    <s v="ST0001"/>
    <d v="2020-03-02T00:00:00"/>
    <s v="Jakarta"/>
    <s v="CREDIT"/>
    <n v="465515470"/>
    <s v="The transaction agreement has undergone changes"/>
    <s v="Online Sales Team"/>
    <s v="OnlineMarketing"/>
    <s v="SportChampion10"/>
    <x v="0"/>
    <x v="1"/>
    <x v="2"/>
  </r>
  <r>
    <s v="SO0053"/>
    <s v="PS0048"/>
    <s v="ST0003"/>
    <d v="2020-03-04T00:00:00"/>
    <s v="Sumatera &amp; Kalimantan"/>
    <s v="CREDIT"/>
    <n v="464354520"/>
    <m/>
    <s v="Sales Sumatera -Kalimantan Region Team"/>
    <s v="OnlineMarketing/Corporate Negotiate/Patnership Contract"/>
    <s v="Toko Olahraga Mandiri"/>
    <x v="0"/>
    <x v="0"/>
    <x v="1"/>
  </r>
  <r>
    <s v="SO0054"/>
    <s v="PS0013"/>
    <s v="ST0001"/>
    <d v="2020-03-06T00:00:00"/>
    <s v="Jakarta"/>
    <s v="CREDIT"/>
    <n v="284343460"/>
    <m/>
    <s v="Online Sales Team"/>
    <s v="OnlineMarketing"/>
    <s v="Playing Outdoor"/>
    <x v="0"/>
    <x v="1"/>
    <x v="2"/>
  </r>
  <r>
    <s v="SO0055"/>
    <s v="PS0002"/>
    <s v="ST0002"/>
    <d v="2020-03-08T00:00:00"/>
    <s v="Java"/>
    <s v="CASH"/>
    <n v="77442120"/>
    <m/>
    <s v="Sales Java Region Team"/>
    <s v="OnlineMarketing/Corporate Negotiate/Patnership Contract"/>
    <s v="TokoSport"/>
    <x v="0"/>
    <x v="1"/>
    <x v="4"/>
  </r>
  <r>
    <s v="SO0056"/>
    <s v="PS0044"/>
    <s v="ST0004"/>
    <d v="2020-03-08T00:00:00"/>
    <s v="Sulawesi, Maluku, North Maluku"/>
    <s v="CREDIT"/>
    <n v="382553210"/>
    <m/>
    <s v="Sales Region Sulawesi - Maluku Team"/>
    <s v="Corporate Negotiate/Patnership Contract"/>
    <s v="Toko Rezeki Olahraga"/>
    <x v="0"/>
    <x v="5"/>
    <x v="7"/>
  </r>
  <r>
    <s v="SO0057"/>
    <s v="PS0034"/>
    <s v="ST0001"/>
    <d v="2020-03-09T00:00:00"/>
    <s v="Jakarta"/>
    <s v="CASH"/>
    <n v="61818400"/>
    <m/>
    <s v="Online Sales Team"/>
    <s v="OnlineMarketing"/>
    <s v="Active Sport"/>
    <x v="0"/>
    <x v="1"/>
    <x v="2"/>
  </r>
  <r>
    <s v="SO0058"/>
    <s v="PS0038"/>
    <s v="ST0004"/>
    <d v="2020-03-10T00:00:00"/>
    <s v="Sulawesi, Maluku, North Maluku"/>
    <s v="CREDIT"/>
    <n v="757026440"/>
    <m/>
    <s v="Sales Region Sulawesi - Maluku Team"/>
    <s v="Corporate Negotiate/Patnership Contract"/>
    <s v="Salam Olahraga"/>
    <x v="0"/>
    <x v="4"/>
    <x v="6"/>
  </r>
  <r>
    <s v="SO0059"/>
    <s v="PS0046"/>
    <s v="ST0003"/>
    <d v="2020-03-10T00:00:00"/>
    <s v="Sumatera &amp; Kalimantan"/>
    <s v="CREDIT"/>
    <n v="312940260"/>
    <m/>
    <s v="Sales Sumatera -Kalimantan Region Team"/>
    <s v="OnlineMarketing/Corporate Negotiate/Patnership Contract"/>
    <s v="Markas Olahraga"/>
    <x v="0"/>
    <x v="0"/>
    <x v="1"/>
  </r>
  <r>
    <s v="SO0060"/>
    <s v="PS0006"/>
    <s v="ST0003"/>
    <d v="2020-03-13T00:00:00"/>
    <s v="Sumatera &amp; Kalimantan"/>
    <s v="CREDIT"/>
    <n v="331282420"/>
    <m/>
    <s v="Sales Sumatera -Kalimantan Region Team"/>
    <s v="OnlineMarketing/Corporate Negotiate/Patnership Contract"/>
    <s v="Arena Sport Shop"/>
    <x v="0"/>
    <x v="0"/>
    <x v="0"/>
  </r>
  <r>
    <s v="SO0061"/>
    <s v="PS0045"/>
    <s v="ST0005"/>
    <d v="2020-03-13T00:00:00"/>
    <s v="Bali, East &amp; West Nusa Tenggara"/>
    <s v="CREDIT"/>
    <n v="398127800"/>
    <s v="Partner Store canceled the order"/>
    <s v="Sales Region Bali - Nusa Tenggara Team"/>
    <s v="Corporate Negotiate/Patnership Contract"/>
    <s v="Toko Olahraga NTB"/>
    <x v="0"/>
    <x v="2"/>
    <x v="3"/>
  </r>
  <r>
    <s v="SO0062"/>
    <s v="PS0050"/>
    <s v="ST0004"/>
    <d v="2020-03-14T00:00:00"/>
    <s v="Sulawesi, Maluku, North Maluku"/>
    <s v="CASH"/>
    <n v="157292976"/>
    <s v="The transaction agreement has undergone changes"/>
    <s v="Sales Region Sulawesi - Maluku Team"/>
    <s v="Corporate Negotiate/Patnership Contract"/>
    <s v="Toko Peralatan Olahraga"/>
    <x v="0"/>
    <x v="4"/>
    <x v="6"/>
  </r>
  <r>
    <s v="SO0063"/>
    <s v="PS0015"/>
    <s v="ST0004"/>
    <d v="2020-03-15T00:00:00"/>
    <s v="Sulawesi, Maluku, North Maluku"/>
    <s v="CASH"/>
    <n v="259271600"/>
    <s v="Partner Store canceled the order"/>
    <s v="Sales Region Sulawesi - Maluku Team"/>
    <s v="Corporate Negotiate/Patnership Contract"/>
    <s v="Toko Olahraga Satu"/>
    <x v="0"/>
    <x v="3"/>
    <x v="5"/>
  </r>
  <r>
    <s v="SO0064"/>
    <s v="PS0004"/>
    <s v="ST0001"/>
    <d v="2020-03-16T00:00:00"/>
    <s v="Jakarta"/>
    <s v="CREDIT"/>
    <n v="750000080"/>
    <s v="The transaction agreement has undergone changes"/>
    <s v="Online Sales Team"/>
    <s v="OnlineMarketing"/>
    <s v="Sport Line Indonesia"/>
    <x v="0"/>
    <x v="1"/>
    <x v="2"/>
  </r>
  <r>
    <s v="SO0065"/>
    <s v="PS0043"/>
    <s v="ST0004"/>
    <d v="2020-03-17T00:00:00"/>
    <s v="Sulawesi, Maluku, North Maluku"/>
    <s v="CREDIT"/>
    <n v="919658870"/>
    <s v="transaction as agreed with the vendor"/>
    <s v="Sales Region Sulawesi - Maluku Team"/>
    <s v="Corporate Negotiate/Patnership Contract"/>
    <s v="SportMania Store"/>
    <x v="0"/>
    <x v="3"/>
    <x v="5"/>
  </r>
  <r>
    <s v="SO0066"/>
    <s v="PS0023"/>
    <s v="ST0003"/>
    <d v="2020-03-19T00:00:00"/>
    <s v="Sumatera &amp; Kalimantan"/>
    <s v="CASH"/>
    <n v="181153520"/>
    <m/>
    <s v="Sales Sumatera -Kalimantan Region Team"/>
    <s v="OnlineMarketing/Corporate Negotiate/Patnership Contract"/>
    <s v="Gudang Sport Center"/>
    <x v="0"/>
    <x v="0"/>
    <x v="0"/>
  </r>
  <r>
    <s v="SO0067"/>
    <s v="PS0049"/>
    <s v="ST0004"/>
    <d v="2020-03-20T00:00:00"/>
    <s v="Sulawesi, Maluku, North Maluku"/>
    <s v="CREDIT"/>
    <n v="299483548"/>
    <s v="The transaction agreement has undergone changes"/>
    <s v="Sales Region Sulawesi - Maluku Team"/>
    <s v="Corporate Negotiate/Patnership Contract"/>
    <s v="Toko Olahraga Bersama"/>
    <x v="0"/>
    <x v="5"/>
    <x v="7"/>
  </r>
  <r>
    <s v="SO0068"/>
    <s v="PS0039"/>
    <s v="ST0003"/>
    <d v="2020-03-20T00:00:00"/>
    <s v="Sumatera &amp; Kalimantan"/>
    <s v="CASH"/>
    <n v="23910534"/>
    <m/>
    <s v="Sales Sumatera -Kalimantan Region Team"/>
    <s v="OnlineMarketing/Corporate Negotiate/Patnership Contract"/>
    <s v="Surya Sport"/>
    <x v="0"/>
    <x v="0"/>
    <x v="1"/>
  </r>
  <r>
    <s v="SO0069"/>
    <s v="PS0033"/>
    <s v="ST0005"/>
    <d v="2020-03-21T00:00:00"/>
    <s v="Bali, East &amp; West Nusa Tenggara"/>
    <s v="CREDIT"/>
    <n v="781515220"/>
    <m/>
    <s v="Sales Region Bali - Nusa Tenggara Team"/>
    <s v="Corporate Negotiate/Patnership Contract"/>
    <s v="Toko Olahraga NTT"/>
    <x v="0"/>
    <x v="2"/>
    <x v="9"/>
  </r>
  <r>
    <s v="SO0070"/>
    <s v="PS0010"/>
    <s v="ST0001"/>
    <d v="2020-03-22T00:00:00"/>
    <s v="Jakarta"/>
    <s v="CREDIT"/>
    <n v="559930221"/>
    <m/>
    <s v="Online Sales Team"/>
    <s v="OnlineMarketing"/>
    <s v="WorldSport.com"/>
    <x v="0"/>
    <x v="1"/>
    <x v="2"/>
  </r>
  <r>
    <s v="SO0071"/>
    <s v="PS0014"/>
    <s v="ST0003"/>
    <d v="2020-03-24T00:00:00"/>
    <s v="Sumatera &amp; Kalimantan"/>
    <s v="CASH"/>
    <n v="247944360"/>
    <s v="Partner Store canceled the order"/>
    <s v="Sales Sumatera -Kalimantan Region Team"/>
    <s v="OnlineMarketing/Corporate Negotiate/Patnership Contract"/>
    <s v="Sport Hub Medan"/>
    <x v="1"/>
    <x v="6"/>
    <x v="8"/>
  </r>
  <r>
    <s v="SO0072"/>
    <s v="PS0002"/>
    <s v="ST0002"/>
    <d v="2020-03-25T00:00:00"/>
    <s v="Java"/>
    <s v="CREDIT"/>
    <n v="494604260"/>
    <m/>
    <s v="Sales Java Region Team"/>
    <s v="OnlineMarketing/Corporate Negotiate/Patnership Contract"/>
    <s v="TokoSport"/>
    <x v="0"/>
    <x v="1"/>
    <x v="4"/>
  </r>
  <r>
    <s v="SO0073"/>
    <s v="PS0006"/>
    <s v="ST0003"/>
    <d v="2020-03-28T00:00:00"/>
    <s v="Sumatera &amp; Kalimantan"/>
    <s v="CREDIT"/>
    <n v="545147080"/>
    <s v="The product is unavailable from the vendor or there has been a product replacement"/>
    <s v="Sales Sumatera -Kalimantan Region Team"/>
    <s v="OnlineMarketing/Corporate Negotiate/Patnership Contract"/>
    <s v="Arena Sport Shop"/>
    <x v="0"/>
    <x v="0"/>
    <x v="0"/>
  </r>
  <r>
    <s v="SO0074"/>
    <s v="PS0045"/>
    <s v="ST0005"/>
    <d v="2020-03-28T00:00:00"/>
    <s v="Bali, East &amp; West Nusa Tenggara"/>
    <s v="CREDIT"/>
    <n v="270630790"/>
    <m/>
    <s v="Sales Region Bali - Nusa Tenggara Team"/>
    <s v="Corporate Negotiate/Patnership Contract"/>
    <s v="Toko Olahraga NTB"/>
    <x v="0"/>
    <x v="2"/>
    <x v="3"/>
  </r>
  <r>
    <s v="SO0075"/>
    <s v="PS0047"/>
    <s v="ST0001"/>
    <d v="2020-03-28T00:00:00"/>
    <s v="Jakarta"/>
    <s v="CREDIT"/>
    <n v="377959410"/>
    <s v="The transaction agreement has undergone changes"/>
    <s v="Online Sales Team"/>
    <s v="OnlineMarketing"/>
    <s v="Power Play"/>
    <x v="0"/>
    <x v="1"/>
    <x v="2"/>
  </r>
  <r>
    <s v="SO0076"/>
    <s v="PS0044"/>
    <s v="ST0004"/>
    <d v="2020-04-01T00:00:00"/>
    <s v="Sulawesi, Maluku, North Maluku"/>
    <s v="CREDIT"/>
    <n v="876499000"/>
    <m/>
    <s v="Sales Region Sulawesi - Maluku Team"/>
    <s v="Corporate Negotiate/Patnership Contract"/>
    <s v="Toko Rezeki Olahraga"/>
    <x v="0"/>
    <x v="5"/>
    <x v="7"/>
  </r>
  <r>
    <s v="SO0077"/>
    <s v="PS0037"/>
    <s v="ST0002"/>
    <d v="2020-04-01T00:00:00"/>
    <s v="Java"/>
    <s v="CASH"/>
    <n v="131974560"/>
    <m/>
    <s v="Sales Java Region Team"/>
    <s v="OnlineMarketing/Corporate Negotiate/Patnership Contract"/>
    <s v="Toko Joko Sport"/>
    <x v="0"/>
    <x v="1"/>
    <x v="4"/>
  </r>
  <r>
    <s v="SO0078"/>
    <s v="PS0021"/>
    <s v="ST0001"/>
    <d v="2020-04-02T00:00:00"/>
    <s v="Jakarta"/>
    <s v="CREDIT"/>
    <n v="765396800"/>
    <m/>
    <s v="Online Sales Team"/>
    <s v="OnlineMarketing"/>
    <s v="SportArt88"/>
    <x v="0"/>
    <x v="1"/>
    <x v="2"/>
  </r>
  <r>
    <s v="SO0079"/>
    <s v="PS0021"/>
    <s v="ST0001"/>
    <d v="2020-04-03T00:00:00"/>
    <s v="Jakarta"/>
    <s v="CREDIT"/>
    <n v="573244800"/>
    <m/>
    <s v="Online Sales Team"/>
    <s v="OnlineMarketing"/>
    <s v="SportArt88"/>
    <x v="0"/>
    <x v="1"/>
    <x v="2"/>
  </r>
  <r>
    <s v="SO0080"/>
    <s v="PS0027"/>
    <s v="ST0004"/>
    <d v="2020-04-03T00:00:00"/>
    <s v="Sulawesi, Maluku, North Maluku"/>
    <s v="CASH"/>
    <n v="244735950"/>
    <s v="The product is unavailable from the vendor or there has been a product replacement"/>
    <s v="Sales Region Sulawesi - Maluku Team"/>
    <s v="Corporate Negotiate/Patnership Contract"/>
    <s v="Destination Sport Store"/>
    <x v="0"/>
    <x v="4"/>
    <x v="6"/>
  </r>
  <r>
    <s v="SO0081"/>
    <s v="PS0041"/>
    <s v="ST0001"/>
    <d v="2020-04-05T00:00:00"/>
    <s v="Jakarta"/>
    <s v="CREDIT"/>
    <n v="271572380"/>
    <m/>
    <s v="Online Sales Team"/>
    <s v="OnlineMarketing"/>
    <s v="GilaSport.id"/>
    <x v="0"/>
    <x v="1"/>
    <x v="2"/>
  </r>
  <r>
    <s v="SO0082"/>
    <s v="PS0020"/>
    <s v="ST0004"/>
    <d v="2020-04-06T00:00:00"/>
    <s v="Sulawesi, Maluku, North Maluku"/>
    <s v="CREDIT"/>
    <n v="490183780"/>
    <m/>
    <s v="Sales Region Sulawesi - Maluku Team"/>
    <s v="Corporate Negotiate/Patnership Contract"/>
    <s v="Barokah Olahraga Shop"/>
    <x v="0"/>
    <x v="5"/>
    <x v="7"/>
  </r>
  <r>
    <s v="SO0083"/>
    <s v="PS0033"/>
    <s v="ST0005"/>
    <d v="2020-04-06T00:00:00"/>
    <s v="Bali, East &amp; West Nusa Tenggara"/>
    <s v="CREDIT"/>
    <n v="276751040"/>
    <s v="The product is unavailable from the vendor or there has been a product replacement"/>
    <s v="Sales Region Bali - Nusa Tenggara Team"/>
    <s v="Corporate Negotiate/Patnership Contract"/>
    <s v="Toko Olahraga NTT"/>
    <x v="0"/>
    <x v="2"/>
    <x v="9"/>
  </r>
  <r>
    <s v="SO0084"/>
    <s v="PS0041"/>
    <s v="ST0001"/>
    <d v="2020-04-08T00:00:00"/>
    <s v="Jakarta"/>
    <s v="CASH"/>
    <n v="64066010"/>
    <m/>
    <s v="Online Sales Team"/>
    <s v="OnlineMarketing"/>
    <s v="GilaSport.id"/>
    <x v="0"/>
    <x v="1"/>
    <x v="2"/>
  </r>
  <r>
    <s v="SO0085"/>
    <s v="PS0049"/>
    <s v="ST0004"/>
    <d v="2020-04-11T00:00:00"/>
    <s v="Sulawesi, Maluku, North Maluku"/>
    <s v="CASH"/>
    <n v="244066360"/>
    <m/>
    <s v="Sales Region Sulawesi - Maluku Team"/>
    <s v="Corporate Negotiate/Patnership Contract"/>
    <s v="Toko Olahraga Bersama"/>
    <x v="0"/>
    <x v="5"/>
    <x v="7"/>
  </r>
  <r>
    <s v="SO0086"/>
    <s v="PS0019"/>
    <s v="ST0005"/>
    <d v="2020-04-12T00:00:00"/>
    <s v="Bali, East &amp; West Nusa Tenggara"/>
    <s v="CASH"/>
    <n v="231369915"/>
    <m/>
    <s v="Sales Region Bali - Nusa Tenggara Team"/>
    <s v="Corporate Negotiate/Patnership Contract"/>
    <s v="Toko olahraga Pantai"/>
    <x v="0"/>
    <x v="2"/>
    <x v="9"/>
  </r>
  <r>
    <s v="SO0087"/>
    <s v="PS0004"/>
    <s v="ST0001"/>
    <d v="2020-04-13T00:00:00"/>
    <s v="Jakarta"/>
    <s v="CASH"/>
    <n v="99405960"/>
    <s v="The product is unavailable from the vendor or there has been a product replacement"/>
    <s v="Online Sales Team"/>
    <s v="OnlineMarketing"/>
    <s v="Sport Line Indonesia"/>
    <x v="0"/>
    <x v="1"/>
    <x v="2"/>
  </r>
  <r>
    <s v="SO0088"/>
    <s v="PS0001"/>
    <s v="ST0005"/>
    <d v="2020-04-13T00:00:00"/>
    <s v="Bali, East &amp; West Nusa Tenggara"/>
    <s v="CREDIT"/>
    <n v="600198050"/>
    <s v="The product is unavailable from the vendor or there has been a product replacement"/>
    <s v="Sales Region Bali - Nusa Tenggara Team"/>
    <s v="Corporate Negotiate/Patnership Contract"/>
    <s v="Sport Nation"/>
    <x v="1"/>
    <x v="7"/>
    <x v="11"/>
  </r>
  <r>
    <s v="SO0089"/>
    <s v="PS0046"/>
    <s v="ST0003"/>
    <d v="2020-04-13T00:00:00"/>
    <s v="Sumatera &amp; Kalimantan"/>
    <s v="CREDIT"/>
    <n v="256372920"/>
    <m/>
    <s v="Sales Sumatera -Kalimantan Region Team"/>
    <s v="OnlineMarketing/Corporate Negotiate/Patnership Contract"/>
    <s v="Markas Olahraga"/>
    <x v="0"/>
    <x v="0"/>
    <x v="1"/>
  </r>
  <r>
    <s v="SO0090"/>
    <s v="PS0029"/>
    <s v="ST0004"/>
    <d v="2020-04-14T00:00:00"/>
    <s v="Sulawesi, Maluku, North Maluku"/>
    <s v="CREDIT"/>
    <n v="359696134"/>
    <s v="The product is unavailable from the vendor or there has been a product replacement"/>
    <s v="Sales Region Sulawesi - Maluku Team"/>
    <s v="Corporate Negotiate/Patnership Contract"/>
    <s v="Mama Sport"/>
    <x v="0"/>
    <x v="3"/>
    <x v="5"/>
  </r>
  <r>
    <s v="SO0091"/>
    <s v="PS0010"/>
    <s v="ST0001"/>
    <d v="2020-04-15T00:00:00"/>
    <s v="Jakarta"/>
    <s v="CASH"/>
    <n v="223064820"/>
    <m/>
    <s v="Online Sales Team"/>
    <s v="OnlineMarketing"/>
    <s v="WorldSport.com"/>
    <x v="0"/>
    <x v="1"/>
    <x v="2"/>
  </r>
  <r>
    <s v="SO0092"/>
    <s v="PS0025"/>
    <s v="ST0003"/>
    <d v="2020-04-15T00:00:00"/>
    <s v="Sumatera &amp; Kalimantan"/>
    <s v="CREDIT"/>
    <n v="244572270"/>
    <s v="The product is unavailable from the vendor or there has been a product replacement"/>
    <s v="Sales Sumatera -Kalimantan Region Team"/>
    <s v="OnlineMarketing/Corporate Negotiate/Patnership Contract"/>
    <s v="Toko Olahraga Unggul"/>
    <x v="0"/>
    <x v="0"/>
    <x v="1"/>
  </r>
  <r>
    <s v="SO0093"/>
    <s v="PS0032"/>
    <s v="ST0004"/>
    <d v="2020-04-17T00:00:00"/>
    <s v="Sulawesi, Maluku, North Maluku"/>
    <s v="CREDIT"/>
    <n v="320330080"/>
    <m/>
    <s v="Sales Region Sulawesi - Maluku Team"/>
    <s v="Corporate Negotiate/Patnership Contract"/>
    <s v="Toko Idola Olahraga"/>
    <x v="0"/>
    <x v="5"/>
    <x v="7"/>
  </r>
  <r>
    <s v="SO0094"/>
    <s v="PS0015"/>
    <s v="ST0004"/>
    <d v="2020-04-17T00:00:00"/>
    <s v="Sulawesi, Maluku, North Maluku"/>
    <s v="CASH"/>
    <n v="117155640"/>
    <m/>
    <s v="Sales Region Sulawesi - Maluku Team"/>
    <s v="Corporate Negotiate/Patnership Contract"/>
    <s v="Toko Olahraga Satu"/>
    <x v="0"/>
    <x v="3"/>
    <x v="5"/>
  </r>
  <r>
    <s v="SO0095"/>
    <s v="PS0046"/>
    <s v="ST0003"/>
    <d v="2020-04-17T00:00:00"/>
    <s v="Sumatera &amp; Kalimantan"/>
    <s v="CASH"/>
    <n v="72653090"/>
    <m/>
    <s v="Sales Sumatera -Kalimantan Region Team"/>
    <s v="OnlineMarketing/Corporate Negotiate/Patnership Contract"/>
    <s v="Markas Olahraga"/>
    <x v="0"/>
    <x v="0"/>
    <x v="1"/>
  </r>
  <r>
    <s v="SO0096"/>
    <s v="PS0048"/>
    <s v="ST0003"/>
    <d v="2020-04-17T00:00:00"/>
    <s v="Sumatera &amp; Kalimantan"/>
    <s v="CREDIT"/>
    <n v="297933696"/>
    <m/>
    <s v="Sales Sumatera -Kalimantan Region Team"/>
    <s v="OnlineMarketing/Corporate Negotiate/Patnership Contract"/>
    <s v="Toko Olahraga Mandiri"/>
    <x v="0"/>
    <x v="0"/>
    <x v="1"/>
  </r>
  <r>
    <s v="SO0097"/>
    <s v="PS0007"/>
    <s v="ST0001"/>
    <d v="2020-04-18T00:00:00"/>
    <s v="Jakarta"/>
    <s v="CASH"/>
    <n v="58267980"/>
    <s v="The product is unavailable from the vendor or there has been a product replacement"/>
    <s v="Online Sales Team"/>
    <s v="OnlineMarketing"/>
    <s v="Twinsport.com"/>
    <x v="0"/>
    <x v="1"/>
    <x v="2"/>
  </r>
  <r>
    <s v="SO0098"/>
    <s v="PS0031"/>
    <s v="ST0002"/>
    <d v="2020-04-20T00:00:00"/>
    <s v="Java"/>
    <s v="CREDIT"/>
    <n v="318965530"/>
    <s v="The transaction agreement has undergone changes"/>
    <s v="Sales Java Region Team"/>
    <s v="OnlineMarketing/Corporate Negotiate/Patnership Contract"/>
    <s v="Toko Hidup Sehat"/>
    <x v="0"/>
    <x v="1"/>
    <x v="4"/>
  </r>
  <r>
    <s v="SO0099"/>
    <s v="PS0007"/>
    <s v="ST0001"/>
    <d v="2020-04-22T00:00:00"/>
    <s v="Jakarta"/>
    <s v="CASH"/>
    <n v="236758060"/>
    <m/>
    <s v="Online Sales Team"/>
    <s v="OnlineMarketing"/>
    <s v="Twinsport.com"/>
    <x v="0"/>
    <x v="1"/>
    <x v="2"/>
  </r>
  <r>
    <s v="SO0100"/>
    <s v="PS0006"/>
    <s v="ST0003"/>
    <d v="2020-04-23T00:00:00"/>
    <s v="Sumatera &amp; Kalimantan"/>
    <s v="CREDIT"/>
    <n v="621754926"/>
    <m/>
    <s v="Sales Sumatera -Kalimantan Region Team"/>
    <s v="OnlineMarketing/Corporate Negotiate/Patnership Contract"/>
    <s v="Arena Sport Shop"/>
    <x v="0"/>
    <x v="0"/>
    <x v="0"/>
  </r>
  <r>
    <s v="SO0101"/>
    <s v="PS0042"/>
    <s v="ST0002"/>
    <d v="2020-04-23T00:00:00"/>
    <s v="Java"/>
    <s v="CREDIT"/>
    <n v="305378640.00000006"/>
    <s v="Partner Store canceled the order"/>
    <s v="Sales Java Region Team"/>
    <s v="OnlineMarketing/Corporate Negotiate/Patnership Contract"/>
    <s v="SportXpress"/>
    <x v="0"/>
    <x v="1"/>
    <x v="4"/>
  </r>
  <r>
    <s v="SO0102"/>
    <s v="PS0012"/>
    <s v="ST0003"/>
    <d v="2020-04-24T00:00:00"/>
    <s v="Sumatera &amp; Kalimantan"/>
    <s v="CASH"/>
    <n v="83840710"/>
    <s v="The transaction agreement has undergone changes"/>
    <s v="Sales Sumatera -Kalimantan Region Team"/>
    <s v="OnlineMarketing/Corporate Negotiate/Patnership Contract"/>
    <s v="Adi Shop"/>
    <x v="0"/>
    <x v="0"/>
    <x v="1"/>
  </r>
  <r>
    <s v="SO0103"/>
    <s v="PS0018"/>
    <s v="ST0002"/>
    <d v="2020-04-26T00:00:00"/>
    <s v="Java"/>
    <s v="CREDIT"/>
    <n v="1036408339"/>
    <m/>
    <s v="Sales Java Region Team"/>
    <s v="OnlineMarketing/Corporate Negotiate/Patnership Contract"/>
    <s v="Sport Jogja City"/>
    <x v="1"/>
    <x v="1"/>
    <x v="10"/>
  </r>
  <r>
    <s v="SO0104"/>
    <s v="PS0027"/>
    <s v="ST0004"/>
    <d v="2020-04-26T00:00:00"/>
    <s v="Sulawesi, Maluku, North Maluku"/>
    <s v="CASH"/>
    <n v="202677650"/>
    <m/>
    <s v="Sales Region Sulawesi - Maluku Team"/>
    <s v="Corporate Negotiate/Patnership Contract"/>
    <s v="Destination Sport Store"/>
    <x v="0"/>
    <x v="4"/>
    <x v="6"/>
  </r>
  <r>
    <s v="SO0105"/>
    <s v="PS0044"/>
    <s v="ST0004"/>
    <d v="2020-04-27T00:00:00"/>
    <s v="Sulawesi, Maluku, North Maluku"/>
    <s v="CREDIT"/>
    <n v="617885030"/>
    <m/>
    <s v="Sales Region Sulawesi - Maluku Team"/>
    <s v="Corporate Negotiate/Patnership Contract"/>
    <s v="Toko Rezeki Olahraga"/>
    <x v="0"/>
    <x v="5"/>
    <x v="7"/>
  </r>
  <r>
    <s v="SO0106"/>
    <s v="PS0038"/>
    <s v="ST0004"/>
    <d v="2020-04-28T00:00:00"/>
    <s v="Sulawesi, Maluku, North Maluku"/>
    <s v="CREDIT"/>
    <n v="1062147270"/>
    <s v="transaction as agreed with the vendor"/>
    <s v="Sales Region Sulawesi - Maluku Team"/>
    <s v="Corporate Negotiate/Patnership Contract"/>
    <s v="Salam Olahraga"/>
    <x v="0"/>
    <x v="4"/>
    <x v="6"/>
  </r>
  <r>
    <s v="SO0107"/>
    <s v="PS0024"/>
    <s v="ST0001"/>
    <d v="2020-04-28T00:00:00"/>
    <s v="Jakarta"/>
    <s v="CREDIT"/>
    <n v="382289690"/>
    <s v="The product is unavailable from the vendor or there has been a product replacement"/>
    <s v="Online Sales Team"/>
    <s v="OnlineMarketing"/>
    <s v="SportChampion10"/>
    <x v="0"/>
    <x v="1"/>
    <x v="2"/>
  </r>
  <r>
    <s v="SO0108"/>
    <s v="PS0009"/>
    <s v="ST0003"/>
    <d v="2020-04-29T00:00:00"/>
    <s v="Sumatera &amp; Kalimantan"/>
    <s v="CASH"/>
    <n v="212879540"/>
    <m/>
    <s v="Sales Sumatera -Kalimantan Region Team"/>
    <s v="OnlineMarketing/Corporate Negotiate/Patnership Contract"/>
    <s v="Olahraga Mall"/>
    <x v="1"/>
    <x v="6"/>
    <x v="12"/>
  </r>
  <r>
    <s v="SO0109"/>
    <s v="PS0011"/>
    <s v="ST0002"/>
    <d v="2020-04-29T00:00:00"/>
    <s v="Java"/>
    <s v="CASH"/>
    <n v="58247950"/>
    <m/>
    <s v="Sales Java Region Team"/>
    <s v="OnlineMarketing/Corporate Negotiate/Patnership Contract"/>
    <s v="Atlethic Shop"/>
    <x v="0"/>
    <x v="1"/>
    <x v="4"/>
  </r>
  <r>
    <s v="SO0110"/>
    <s v="PS0050"/>
    <s v="ST0004"/>
    <d v="2020-04-29T00:00:00"/>
    <s v="Sulawesi, Maluku, North Maluku"/>
    <s v="CREDIT"/>
    <n v="253397760"/>
    <m/>
    <s v="Sales Region Sulawesi - Maluku Team"/>
    <s v="Corporate Negotiate/Patnership Contract"/>
    <s v="Toko Peralatan Olahraga"/>
    <x v="0"/>
    <x v="4"/>
    <x v="6"/>
  </r>
  <r>
    <s v="SO0111"/>
    <s v="PS0002"/>
    <s v="ST0002"/>
    <d v="2020-04-30T00:00:00"/>
    <s v="Java"/>
    <s v="CREDIT"/>
    <n v="802668954"/>
    <m/>
    <s v="Sales Java Region Team"/>
    <s v="OnlineMarketing/Corporate Negotiate/Patnership Contract"/>
    <s v="TokoSport"/>
    <x v="0"/>
    <x v="1"/>
    <x v="4"/>
  </r>
  <r>
    <s v="SO0112"/>
    <s v="PS0043"/>
    <s v="ST0004"/>
    <d v="2020-05-01T00:00:00"/>
    <s v="Sulawesi, Maluku, North Maluku"/>
    <s v="CASH"/>
    <n v="449400700"/>
    <m/>
    <s v="Sales Region Sulawesi - Maluku Team"/>
    <s v="Corporate Negotiate/Patnership Contract"/>
    <s v="SportMania Store"/>
    <x v="0"/>
    <x v="3"/>
    <x v="5"/>
  </r>
  <r>
    <s v="SO0113"/>
    <s v="PS0003"/>
    <s v="ST0003"/>
    <d v="2020-05-02T00:00:00"/>
    <s v="Sumatera &amp; Kalimantan"/>
    <s v="CASH"/>
    <n v="37981940"/>
    <s v="Partner Store canceled the order"/>
    <s v="Sales Sumatera -Kalimantan Region Team"/>
    <s v="OnlineMarketing/Corporate Negotiate/Patnership Contract"/>
    <s v="Toko Gelora Sport"/>
    <x v="0"/>
    <x v="0"/>
    <x v="0"/>
  </r>
  <r>
    <s v="SO0114"/>
    <s v="PS0042"/>
    <s v="ST0002"/>
    <d v="2020-05-03T00:00:00"/>
    <s v="Java"/>
    <s v="CASH"/>
    <n v="108186772"/>
    <m/>
    <s v="Sales Java Region Team"/>
    <s v="OnlineMarketing/Corporate Negotiate/Patnership Contract"/>
    <s v="SportXpress"/>
    <x v="0"/>
    <x v="1"/>
    <x v="4"/>
  </r>
  <r>
    <s v="SO0115"/>
    <s v="PS0022"/>
    <s v="ST0004"/>
    <d v="2020-05-05T00:00:00"/>
    <s v="Sulawesi, Maluku, North Maluku"/>
    <s v="CASH"/>
    <n v="43738140"/>
    <s v="The transaction agreement has undergone changes"/>
    <s v="Sales Region Sulawesi - Maluku Team"/>
    <s v="Corporate Negotiate/Patnership Contract"/>
    <s v="Sport Kita Store"/>
    <x v="0"/>
    <x v="3"/>
    <x v="5"/>
  </r>
  <r>
    <s v="SO0116"/>
    <s v="PS0028"/>
    <s v="ST0005"/>
    <d v="2020-05-06T00:00:00"/>
    <s v="Bali, East &amp; West Nusa Tenggara"/>
    <s v="CREDIT"/>
    <n v="460537850"/>
    <s v="Partner Store canceled the order"/>
    <s v="Sales Region Bali - Nusa Tenggara Team"/>
    <s v="Corporate Negotiate/Patnership Contract"/>
    <s v="Toko SportNesia"/>
    <x v="0"/>
    <x v="2"/>
    <x v="9"/>
  </r>
  <r>
    <s v="SO0117"/>
    <s v="PS0003"/>
    <s v="ST0003"/>
    <d v="2020-05-07T00:00:00"/>
    <s v="Sumatera &amp; Kalimantan"/>
    <s v="CREDIT"/>
    <n v="685061170"/>
    <m/>
    <s v="Sales Sumatera -Kalimantan Region Team"/>
    <s v="OnlineMarketing/Corporate Negotiate/Patnership Contract"/>
    <s v="Toko Gelora Sport"/>
    <x v="0"/>
    <x v="0"/>
    <x v="0"/>
  </r>
  <r>
    <s v="SO0118"/>
    <s v="PS0042"/>
    <s v="ST0002"/>
    <d v="2020-05-09T00:00:00"/>
    <s v="Java"/>
    <s v="CASH"/>
    <n v="67066528"/>
    <m/>
    <s v="Sales Java Region Team"/>
    <s v="OnlineMarketing/Corporate Negotiate/Patnership Contract"/>
    <s v="SportXpress"/>
    <x v="0"/>
    <x v="1"/>
    <x v="4"/>
  </r>
  <r>
    <s v="SO0119"/>
    <s v="PS0010"/>
    <s v="ST0001"/>
    <d v="2020-05-09T00:00:00"/>
    <s v="Jakarta"/>
    <s v="CREDIT"/>
    <n v="695799770"/>
    <m/>
    <s v="Online Sales Team"/>
    <s v="OnlineMarketing"/>
    <s v="WorldSport.com"/>
    <x v="0"/>
    <x v="1"/>
    <x v="2"/>
  </r>
  <r>
    <s v="SO0120"/>
    <s v="PS0007"/>
    <s v="ST0001"/>
    <d v="2020-05-11T00:00:00"/>
    <s v="Jakarta"/>
    <s v="CREDIT"/>
    <n v="476606910"/>
    <s v="The product is unavailable from the vendor or there has been a product replacement"/>
    <s v="Online Sales Team"/>
    <s v="OnlineMarketing"/>
    <s v="Twinsport.com"/>
    <x v="0"/>
    <x v="1"/>
    <x v="2"/>
  </r>
  <r>
    <s v="SO0121"/>
    <s v="PS0020"/>
    <s v="ST0004"/>
    <d v="2020-05-11T00:00:00"/>
    <s v="Sulawesi, Maluku, North Maluku"/>
    <s v="CASH"/>
    <n v="148617000"/>
    <s v="Partner Store canceled the order"/>
    <s v="Sales Region Sulawesi - Maluku Team"/>
    <s v="Corporate Negotiate/Patnership Contract"/>
    <s v="Barokah Olahraga Shop"/>
    <x v="0"/>
    <x v="5"/>
    <x v="7"/>
  </r>
  <r>
    <s v="SO0122"/>
    <s v="PS0005"/>
    <s v="ST0004"/>
    <d v="2020-05-11T00:00:00"/>
    <s v="Sulawesi, Maluku, North Maluku"/>
    <s v="CREDIT"/>
    <n v="1059173930"/>
    <m/>
    <s v="Sales Region Sulawesi - Maluku Team"/>
    <s v="Corporate Negotiate/Patnership Contract"/>
    <s v="Sportworld"/>
    <x v="1"/>
    <x v="5"/>
    <x v="13"/>
  </r>
  <r>
    <s v="SO0123"/>
    <s v="PS0038"/>
    <s v="ST0004"/>
    <d v="2020-05-11T00:00:00"/>
    <s v="Sulawesi, Maluku, North Maluku"/>
    <s v="CASH"/>
    <n v="105925420"/>
    <m/>
    <s v="Sales Region Sulawesi - Maluku Team"/>
    <s v="Corporate Negotiate/Patnership Contract"/>
    <s v="Salam Olahraga"/>
    <x v="0"/>
    <x v="4"/>
    <x v="6"/>
  </r>
  <r>
    <s v="SO0124"/>
    <s v="PS0026"/>
    <s v="ST0004"/>
    <d v="2020-05-13T00:00:00"/>
    <s v="Sulawesi, Maluku, North Maluku"/>
    <s v="CASH"/>
    <n v="123380950"/>
    <m/>
    <s v="Sales Region Sulawesi - Maluku Team"/>
    <s v="Corporate Negotiate/Patnership Contract"/>
    <s v="Wakaka Sport"/>
    <x v="0"/>
    <x v="3"/>
    <x v="5"/>
  </r>
  <r>
    <s v="SO0125"/>
    <s v="PS0029"/>
    <s v="ST0004"/>
    <d v="2020-05-14T00:00:00"/>
    <s v="Sulawesi, Maluku, North Maluku"/>
    <s v="CASH"/>
    <n v="78916200"/>
    <m/>
    <s v="Sales Region Sulawesi - Maluku Team"/>
    <s v="Corporate Negotiate/Patnership Contract"/>
    <s v="Mama Sport"/>
    <x v="0"/>
    <x v="3"/>
    <x v="5"/>
  </r>
  <r>
    <s v="SO0126"/>
    <s v="PS0020"/>
    <s v="ST0004"/>
    <d v="2020-05-14T00:00:00"/>
    <s v="Sulawesi, Maluku, North Maluku"/>
    <s v="CASH"/>
    <n v="50706860"/>
    <m/>
    <s v="Sales Region Sulawesi - Maluku Team"/>
    <s v="Corporate Negotiate/Patnership Contract"/>
    <s v="Barokah Olahraga Shop"/>
    <x v="0"/>
    <x v="5"/>
    <x v="7"/>
  </r>
  <r>
    <s v="SO0127"/>
    <s v="PS0006"/>
    <s v="ST0003"/>
    <d v="2020-05-15T00:00:00"/>
    <s v="Sumatera &amp; Kalimantan"/>
    <s v="CREDIT"/>
    <n v="274275000"/>
    <s v="The transaction agreement has undergone changes"/>
    <s v="Sales Sumatera -Kalimantan Region Team"/>
    <s v="OnlineMarketing/Corporate Negotiate/Patnership Contract"/>
    <s v="Arena Sport Shop"/>
    <x v="0"/>
    <x v="0"/>
    <x v="0"/>
  </r>
  <r>
    <s v="SO0128"/>
    <s v="PS0011"/>
    <s v="ST0002"/>
    <d v="2020-05-15T00:00:00"/>
    <s v="Java"/>
    <s v="CASH"/>
    <n v="112638420"/>
    <m/>
    <s v="Sales Java Region Team"/>
    <s v="OnlineMarketing/Corporate Negotiate/Patnership Contract"/>
    <s v="Atlethic Shop"/>
    <x v="0"/>
    <x v="1"/>
    <x v="4"/>
  </r>
  <r>
    <s v="SO0129"/>
    <s v="PS0040"/>
    <s v="ST0003"/>
    <d v="2020-05-16T00:00:00"/>
    <s v="Sumatera &amp; Kalimantan"/>
    <s v="CREDIT"/>
    <n v="397786080"/>
    <m/>
    <s v="Sales Sumatera -Kalimantan Region Team"/>
    <s v="OnlineMarketing/Corporate Negotiate/Patnership Contract"/>
    <s v="Olahraga Gemilang"/>
    <x v="0"/>
    <x v="0"/>
    <x v="0"/>
  </r>
  <r>
    <s v="SO0130"/>
    <s v="PS0034"/>
    <s v="ST0001"/>
    <d v="2020-05-17T00:00:00"/>
    <s v="Jakarta"/>
    <s v="CASH"/>
    <n v="142107666"/>
    <m/>
    <s v="Online Sales Team"/>
    <s v="OnlineMarketing"/>
    <s v="Active Sport"/>
    <x v="0"/>
    <x v="1"/>
    <x v="2"/>
  </r>
  <r>
    <s v="SO0131"/>
    <s v="PS0048"/>
    <s v="ST0003"/>
    <d v="2020-05-19T00:00:00"/>
    <s v="Sumatera &amp; Kalimantan"/>
    <s v="CASH"/>
    <n v="162710070"/>
    <m/>
    <s v="Sales Sumatera -Kalimantan Region Team"/>
    <s v="OnlineMarketing/Corporate Negotiate/Patnership Contract"/>
    <s v="Toko Olahraga Mandiri"/>
    <x v="0"/>
    <x v="0"/>
    <x v="1"/>
  </r>
  <r>
    <s v="SO0132"/>
    <s v="PS0011"/>
    <s v="ST0002"/>
    <d v="2020-05-22T00:00:00"/>
    <s v="Java"/>
    <s v="CASH"/>
    <n v="240605652"/>
    <m/>
    <s v="Sales Java Region Team"/>
    <s v="OnlineMarketing/Corporate Negotiate/Patnership Contract"/>
    <s v="Atlethic Shop"/>
    <x v="0"/>
    <x v="1"/>
    <x v="4"/>
  </r>
  <r>
    <s v="SO0133"/>
    <s v="PS0015"/>
    <s v="ST0004"/>
    <d v="2020-05-24T00:00:00"/>
    <s v="Sulawesi, Maluku, North Maluku"/>
    <s v="CASH"/>
    <n v="161246077"/>
    <m/>
    <s v="Sales Region Sulawesi - Maluku Team"/>
    <s v="Corporate Negotiate/Patnership Contract"/>
    <s v="Toko Olahraga Satu"/>
    <x v="0"/>
    <x v="3"/>
    <x v="5"/>
  </r>
  <r>
    <s v="SO0134"/>
    <s v="PS0009"/>
    <s v="ST0003"/>
    <d v="2020-05-27T00:00:00"/>
    <s v="Sumatera &amp; Kalimantan"/>
    <s v="CASH"/>
    <n v="102679360"/>
    <m/>
    <s v="Sales Sumatera -Kalimantan Region Team"/>
    <s v="OnlineMarketing/Corporate Negotiate/Patnership Contract"/>
    <s v="Olahraga Mall"/>
    <x v="1"/>
    <x v="6"/>
    <x v="12"/>
  </r>
  <r>
    <s v="SO0135"/>
    <s v="PS0011"/>
    <s v="ST0002"/>
    <d v="2020-05-28T00:00:00"/>
    <s v="Java"/>
    <s v="CASH"/>
    <n v="5304400"/>
    <m/>
    <s v="Sales Java Region Team"/>
    <s v="OnlineMarketing/Corporate Negotiate/Patnership Contract"/>
    <s v="Atlethic Shop"/>
    <x v="0"/>
    <x v="1"/>
    <x v="4"/>
  </r>
  <r>
    <s v="SO0136"/>
    <s v="PS0049"/>
    <s v="ST0004"/>
    <d v="2020-05-29T00:00:00"/>
    <s v="Sulawesi, Maluku, North Maluku"/>
    <s v="CASH"/>
    <n v="106767080"/>
    <m/>
    <s v="Sales Region Sulawesi - Maluku Team"/>
    <s v="Corporate Negotiate/Patnership Contract"/>
    <s v="Toko Olahraga Bersama"/>
    <x v="0"/>
    <x v="5"/>
    <x v="7"/>
  </r>
  <r>
    <s v="SO0137"/>
    <s v="PS0044"/>
    <s v="ST0004"/>
    <d v="2020-05-29T00:00:00"/>
    <s v="Sulawesi, Maluku, North Maluku"/>
    <s v="CREDIT"/>
    <n v="469979260"/>
    <m/>
    <s v="Sales Region Sulawesi - Maluku Team"/>
    <s v="Corporate Negotiate/Patnership Contract"/>
    <s v="Toko Rezeki Olahraga"/>
    <x v="0"/>
    <x v="5"/>
    <x v="7"/>
  </r>
  <r>
    <s v="SO0138"/>
    <s v="PS0025"/>
    <s v="ST0003"/>
    <d v="2020-05-30T00:00:00"/>
    <s v="Sumatera &amp; Kalimantan"/>
    <s v="CREDIT"/>
    <n v="602547400"/>
    <m/>
    <s v="Sales Sumatera -Kalimantan Region Team"/>
    <s v="OnlineMarketing/Corporate Negotiate/Patnership Contract"/>
    <s v="Toko Olahraga Unggul"/>
    <x v="0"/>
    <x v="0"/>
    <x v="1"/>
  </r>
  <r>
    <s v="SO0139"/>
    <s v="PS0001"/>
    <s v="ST0005"/>
    <d v="2020-06-01T00:00:00"/>
    <s v="Bali, East &amp; West Nusa Tenggara"/>
    <s v="CREDIT"/>
    <n v="314461140"/>
    <m/>
    <s v="Sales Region Bali - Nusa Tenggara Team"/>
    <s v="Corporate Negotiate/Patnership Contract"/>
    <s v="Sport Nation"/>
    <x v="1"/>
    <x v="7"/>
    <x v="11"/>
  </r>
  <r>
    <s v="SO0140"/>
    <s v="PS0030"/>
    <s v="ST0004"/>
    <d v="2020-06-04T00:00:00"/>
    <s v="Sulawesi, Maluku, North Maluku"/>
    <s v="CASH"/>
    <n v="5831280"/>
    <m/>
    <s v="Sales Region Sulawesi - Maluku Team"/>
    <s v="Corporate Negotiate/Patnership Contract"/>
    <s v="KakaSport"/>
    <x v="0"/>
    <x v="4"/>
    <x v="6"/>
  </r>
  <r>
    <s v="SO0141"/>
    <s v="PS0046"/>
    <s v="ST0003"/>
    <d v="2020-06-04T00:00:00"/>
    <s v="Sumatera &amp; Kalimantan"/>
    <s v="CASH"/>
    <n v="53803250"/>
    <m/>
    <s v="Sales Sumatera -Kalimantan Region Team"/>
    <s v="OnlineMarketing/Corporate Negotiate/Patnership Contract"/>
    <s v="Markas Olahraga"/>
    <x v="0"/>
    <x v="0"/>
    <x v="1"/>
  </r>
  <r>
    <s v="SO0142"/>
    <s v="PS0022"/>
    <s v="ST0004"/>
    <d v="2020-06-05T00:00:00"/>
    <s v="Sulawesi, Maluku, North Maluku"/>
    <s v="CASH"/>
    <n v="226389800"/>
    <s v="Partner Store canceled the order"/>
    <s v="Sales Region Sulawesi - Maluku Team"/>
    <s v="Corporate Negotiate/Patnership Contract"/>
    <s v="Sport Kita Store"/>
    <x v="0"/>
    <x v="3"/>
    <x v="5"/>
  </r>
  <r>
    <s v="SO0143"/>
    <s v="PS0012"/>
    <s v="ST0003"/>
    <d v="2020-06-07T00:00:00"/>
    <s v="Sumatera &amp; Kalimantan"/>
    <s v="CASH"/>
    <n v="105810240"/>
    <s v="Partner Store canceled the order"/>
    <s v="Sales Sumatera -Kalimantan Region Team"/>
    <s v="OnlineMarketing/Corporate Negotiate/Patnership Contract"/>
    <s v="Adi Shop"/>
    <x v="0"/>
    <x v="0"/>
    <x v="1"/>
  </r>
  <r>
    <s v="SO0144"/>
    <s v="PS0021"/>
    <s v="ST0001"/>
    <d v="2020-06-08T00:00:00"/>
    <s v="Jakarta"/>
    <s v="CREDIT"/>
    <n v="293302710"/>
    <m/>
    <s v="Online Sales Team"/>
    <s v="OnlineMarketing"/>
    <s v="SportArt88"/>
    <x v="0"/>
    <x v="1"/>
    <x v="2"/>
  </r>
  <r>
    <s v="SO0145"/>
    <s v="PS0047"/>
    <s v="ST0001"/>
    <d v="2020-06-08T00:00:00"/>
    <s v="Jakarta"/>
    <s v="CASH"/>
    <n v="76480780"/>
    <m/>
    <s v="Online Sales Team"/>
    <s v="OnlineMarketing"/>
    <s v="Power Play"/>
    <x v="0"/>
    <x v="1"/>
    <x v="2"/>
  </r>
  <r>
    <s v="SO0146"/>
    <s v="PS0005"/>
    <s v="ST0004"/>
    <d v="2020-06-09T00:00:00"/>
    <s v="Sulawesi, Maluku, North Maluku"/>
    <s v="CASH"/>
    <n v="97126240"/>
    <m/>
    <s v="Sales Region Sulawesi - Maluku Team"/>
    <s v="Corporate Negotiate/Patnership Contract"/>
    <s v="Sportworld"/>
    <x v="1"/>
    <x v="5"/>
    <x v="13"/>
  </r>
  <r>
    <s v="SO0147"/>
    <s v="PS0036"/>
    <s v="ST0005"/>
    <d v="2020-06-09T00:00:00"/>
    <s v="Bali, East &amp; West Nusa Tenggara"/>
    <s v="CASH"/>
    <n v="60467420"/>
    <m/>
    <s v="Sales Region Bali - Nusa Tenggara Team"/>
    <s v="Corporate Negotiate/Patnership Contract"/>
    <s v="Nusantara Sport"/>
    <x v="0"/>
    <x v="2"/>
    <x v="3"/>
  </r>
  <r>
    <s v="SO0148"/>
    <s v="PS0023"/>
    <s v="ST0003"/>
    <d v="2020-06-11T00:00:00"/>
    <s v="Sumatera &amp; Kalimantan"/>
    <s v="CREDIT"/>
    <n v="923403570"/>
    <m/>
    <s v="Sales Sumatera -Kalimantan Region Team"/>
    <s v="OnlineMarketing/Corporate Negotiate/Patnership Contract"/>
    <s v="Gudang Sport Center"/>
    <x v="0"/>
    <x v="0"/>
    <x v="0"/>
  </r>
  <r>
    <s v="SO0149"/>
    <s v="PS0033"/>
    <s v="ST0005"/>
    <d v="2020-06-15T00:00:00"/>
    <s v="Bali, East &amp; West Nusa Tenggara"/>
    <s v="CREDIT"/>
    <n v="262080000"/>
    <m/>
    <s v="Sales Region Bali - Nusa Tenggara Team"/>
    <s v="Corporate Negotiate/Patnership Contract"/>
    <s v="Toko Olahraga NTT"/>
    <x v="0"/>
    <x v="2"/>
    <x v="9"/>
  </r>
  <r>
    <s v="SO0150"/>
    <s v="PS0024"/>
    <s v="ST0001"/>
    <d v="2020-06-15T00:00:00"/>
    <s v="Jakarta"/>
    <s v="CREDIT"/>
    <n v="837813860"/>
    <s v="Partner Store canceled the order"/>
    <s v="Online Sales Team"/>
    <s v="OnlineMarketing"/>
    <s v="SportChampion10"/>
    <x v="0"/>
    <x v="1"/>
    <x v="2"/>
  </r>
  <r>
    <s v="SO0151"/>
    <s v="PS0019"/>
    <s v="ST0005"/>
    <d v="2020-06-19T00:00:00"/>
    <s v="Bali, East &amp; West Nusa Tenggara"/>
    <s v="CASH"/>
    <n v="240598860"/>
    <s v="Partner Store canceled the order"/>
    <s v="Sales Region Bali - Nusa Tenggara Team"/>
    <s v="Corporate Negotiate/Patnership Contract"/>
    <s v="Toko olahraga Pantai"/>
    <x v="0"/>
    <x v="2"/>
    <x v="9"/>
  </r>
  <r>
    <s v="SO0152"/>
    <s v="PS0031"/>
    <s v="ST0002"/>
    <d v="2020-06-21T00:00:00"/>
    <s v="Java"/>
    <s v="CASH"/>
    <n v="20055150"/>
    <m/>
    <s v="Sales Java Region Team"/>
    <s v="OnlineMarketing/Corporate Negotiate/Patnership Contract"/>
    <s v="Toko Hidup Sehat"/>
    <x v="0"/>
    <x v="1"/>
    <x v="4"/>
  </r>
  <r>
    <s v="SO0153"/>
    <s v="PS0040"/>
    <s v="ST0003"/>
    <d v="2020-06-22T00:00:00"/>
    <s v="Sumatera &amp; Kalimantan"/>
    <s v="CASH"/>
    <n v="182387730"/>
    <m/>
    <s v="Sales Sumatera -Kalimantan Region Team"/>
    <s v="OnlineMarketing/Corporate Negotiate/Patnership Contract"/>
    <s v="Olahraga Gemilang"/>
    <x v="0"/>
    <x v="0"/>
    <x v="0"/>
  </r>
  <r>
    <s v="SO0154"/>
    <s v="PS0011"/>
    <s v="ST0002"/>
    <d v="2020-06-22T00:00:00"/>
    <s v="Java"/>
    <s v="CASH"/>
    <n v="222940680"/>
    <m/>
    <s v="Sales Java Region Team"/>
    <s v="OnlineMarketing/Corporate Negotiate/Patnership Contract"/>
    <s v="Atlethic Shop"/>
    <x v="0"/>
    <x v="1"/>
    <x v="4"/>
  </r>
  <r>
    <s v="SO0155"/>
    <s v="PS0024"/>
    <s v="ST0001"/>
    <d v="2020-06-22T00:00:00"/>
    <s v="Jakarta"/>
    <s v="CASH"/>
    <n v="62306280"/>
    <m/>
    <s v="Online Sales Team"/>
    <s v="OnlineMarketing"/>
    <s v="SportChampion10"/>
    <x v="0"/>
    <x v="1"/>
    <x v="2"/>
  </r>
  <r>
    <s v="SO0156"/>
    <s v="PS0038"/>
    <s v="ST0004"/>
    <d v="2020-06-23T00:00:00"/>
    <s v="Sulawesi, Maluku, North Maluku"/>
    <s v="CASH"/>
    <n v="201498450"/>
    <s v="Partner Store canceled the order"/>
    <s v="Sales Region Sulawesi - Maluku Team"/>
    <s v="Corporate Negotiate/Patnership Contract"/>
    <s v="Salam Olahraga"/>
    <x v="0"/>
    <x v="4"/>
    <x v="6"/>
  </r>
  <r>
    <s v="SO0157"/>
    <s v="PS0035"/>
    <s v="ST0004"/>
    <d v="2020-06-23T00:00:00"/>
    <s v="Sulawesi, Maluku, North Maluku"/>
    <s v="CREDIT"/>
    <n v="305556540"/>
    <s v="The transaction agreement has undergone changes"/>
    <s v="Sales Region Sulawesi - Maluku Team"/>
    <s v="Corporate Negotiate/Patnership Contract"/>
    <s v="Toko Olahraga Lengkap"/>
    <x v="0"/>
    <x v="4"/>
    <x v="6"/>
  </r>
  <r>
    <s v="SO0158"/>
    <s v="PS0016"/>
    <s v="ST0003"/>
    <d v="2020-06-24T00:00:00"/>
    <s v="Sumatera &amp; Kalimantan"/>
    <s v="CASH"/>
    <n v="36252650"/>
    <m/>
    <s v="Sales Sumatera -Kalimantan Region Team"/>
    <s v="OnlineMarketing/Corporate Negotiate/Patnership Contract"/>
    <s v="Kartika Sport Center"/>
    <x v="0"/>
    <x v="0"/>
    <x v="0"/>
  </r>
  <r>
    <s v="SO0159"/>
    <s v="PS0028"/>
    <s v="ST0005"/>
    <d v="2020-06-24T00:00:00"/>
    <s v="Bali, East &amp; West Nusa Tenggara"/>
    <s v="CREDIT"/>
    <n v="405604710"/>
    <m/>
    <s v="Sales Region Bali - Nusa Tenggara Team"/>
    <s v="Corporate Negotiate/Patnership Contract"/>
    <s v="Toko SportNesia"/>
    <x v="0"/>
    <x v="2"/>
    <x v="9"/>
  </r>
  <r>
    <s v="SO0160"/>
    <s v="PS0050"/>
    <s v="ST0004"/>
    <d v="2020-06-25T00:00:00"/>
    <s v="Sulawesi, Maluku, North Maluku"/>
    <s v="CREDIT"/>
    <n v="365679990"/>
    <m/>
    <s v="Sales Region Sulawesi - Maluku Team"/>
    <s v="Corporate Negotiate/Patnership Contract"/>
    <s v="Toko Peralatan Olahraga"/>
    <x v="0"/>
    <x v="4"/>
    <x v="6"/>
  </r>
  <r>
    <s v="SO0161"/>
    <s v="PS0020"/>
    <s v="ST0004"/>
    <d v="2020-06-25T00:00:00"/>
    <s v="Sulawesi, Maluku, North Maluku"/>
    <s v="CREDIT"/>
    <n v="845856240"/>
    <m/>
    <s v="Sales Region Sulawesi - Maluku Team"/>
    <s v="Corporate Negotiate/Patnership Contract"/>
    <s v="Barokah Olahraga Shop"/>
    <x v="0"/>
    <x v="5"/>
    <x v="7"/>
  </r>
  <r>
    <s v="SO0162"/>
    <s v="PS0005"/>
    <s v="ST0004"/>
    <d v="2020-06-26T00:00:00"/>
    <s v="Sulawesi, Maluku, North Maluku"/>
    <s v="CASH"/>
    <n v="270070440"/>
    <s v="The transaction agreement has undergone changes"/>
    <s v="Sales Region Sulawesi - Maluku Team"/>
    <s v="Corporate Negotiate/Patnership Contract"/>
    <s v="Sportworld"/>
    <x v="1"/>
    <x v="5"/>
    <x v="13"/>
  </r>
  <r>
    <s v="SO0163"/>
    <s v="PS0007"/>
    <s v="ST0001"/>
    <d v="2020-06-26T00:00:00"/>
    <s v="Jakarta"/>
    <s v="CASH"/>
    <n v="73821470"/>
    <s v="Partner Store canceled the order"/>
    <s v="Online Sales Team"/>
    <s v="OnlineMarketing"/>
    <s v="Twinsport.com"/>
    <x v="0"/>
    <x v="1"/>
    <x v="2"/>
  </r>
  <r>
    <s v="SO0164"/>
    <s v="PS0034"/>
    <s v="ST0001"/>
    <d v="2020-06-26T00:00:00"/>
    <s v="Jakarta"/>
    <s v="CASH"/>
    <n v="148052360"/>
    <m/>
    <s v="Online Sales Team"/>
    <s v="OnlineMarketing"/>
    <s v="Active Sport"/>
    <x v="0"/>
    <x v="1"/>
    <x v="2"/>
  </r>
  <r>
    <s v="SO0165"/>
    <s v="PS0020"/>
    <s v="ST0004"/>
    <d v="2020-06-26T00:00:00"/>
    <s v="Sulawesi, Maluku, North Maluku"/>
    <s v="CREDIT"/>
    <n v="581626010"/>
    <m/>
    <s v="Sales Region Sulawesi - Maluku Team"/>
    <s v="Corporate Negotiate/Patnership Contract"/>
    <s v="Barokah Olahraga Shop"/>
    <x v="0"/>
    <x v="5"/>
    <x v="7"/>
  </r>
  <r>
    <s v="SO0166"/>
    <s v="PS0013"/>
    <s v="ST0001"/>
    <d v="2020-06-27T00:00:00"/>
    <s v="Jakarta"/>
    <s v="CASH"/>
    <n v="53006820"/>
    <s v="Partner Store canceled the order"/>
    <s v="Online Sales Team"/>
    <s v="OnlineMarketing"/>
    <s v="Playing Outdoor"/>
    <x v="0"/>
    <x v="1"/>
    <x v="2"/>
  </r>
  <r>
    <s v="SO0167"/>
    <s v="PS0035"/>
    <s v="ST0004"/>
    <d v="2020-06-28T00:00:00"/>
    <s v="Sulawesi, Maluku, North Maluku"/>
    <s v="CREDIT"/>
    <n v="874708360"/>
    <s v="transaction as agreed with the vendor"/>
    <s v="Sales Region Sulawesi - Maluku Team"/>
    <s v="Corporate Negotiate/Patnership Contract"/>
    <s v="Toko Olahraga Lengkap"/>
    <x v="0"/>
    <x v="4"/>
    <x v="6"/>
  </r>
  <r>
    <s v="SO0168"/>
    <s v="PS0037"/>
    <s v="ST0002"/>
    <d v="2020-06-29T00:00:00"/>
    <s v="Java"/>
    <s v="CREDIT"/>
    <n v="711423240"/>
    <m/>
    <s v="Sales Java Region Team"/>
    <s v="OnlineMarketing/Corporate Negotiate/Patnership Contract"/>
    <s v="Toko Joko Sport"/>
    <x v="0"/>
    <x v="1"/>
    <x v="4"/>
  </r>
  <r>
    <s v="SO0169"/>
    <s v="PS0023"/>
    <s v="ST0003"/>
    <d v="2020-06-30T00:00:00"/>
    <s v="Sumatera &amp; Kalimantan"/>
    <s v="CREDIT"/>
    <n v="355622400"/>
    <m/>
    <s v="Sales Sumatera -Kalimantan Region Team"/>
    <s v="OnlineMarketing/Corporate Negotiate/Patnership Contract"/>
    <s v="Gudang Sport Center"/>
    <x v="0"/>
    <x v="0"/>
    <x v="0"/>
  </r>
  <r>
    <s v="SO0170"/>
    <s v="PS0042"/>
    <s v="ST0002"/>
    <d v="2020-06-30T00:00:00"/>
    <s v="Java"/>
    <s v="CREDIT"/>
    <n v="281755030"/>
    <s v="Partner Store canceled the order"/>
    <s v="Sales Java Region Team"/>
    <s v="OnlineMarketing/Corporate Negotiate/Patnership Contract"/>
    <s v="SportXpress"/>
    <x v="0"/>
    <x v="1"/>
    <x v="4"/>
  </r>
  <r>
    <s v="SO0171"/>
    <s v="PS0004"/>
    <s v="ST0001"/>
    <d v="2020-07-03T00:00:00"/>
    <s v="Jakarta"/>
    <s v="CASH"/>
    <n v="37376260"/>
    <s v="The transaction agreement has undergone changes"/>
    <s v="Online Sales Team"/>
    <s v="OnlineMarketing"/>
    <s v="Sport Line Indonesia"/>
    <x v="0"/>
    <x v="1"/>
    <x v="2"/>
  </r>
  <r>
    <s v="SO0172"/>
    <s v="PS0028"/>
    <s v="ST0005"/>
    <d v="2020-07-04T00:00:00"/>
    <s v="Bali, East &amp; West Nusa Tenggara"/>
    <s v="CREDIT"/>
    <n v="487521860"/>
    <m/>
    <s v="Sales Region Bali - Nusa Tenggara Team"/>
    <s v="Corporate Negotiate/Patnership Contract"/>
    <s v="Toko SportNesia"/>
    <x v="0"/>
    <x v="2"/>
    <x v="9"/>
  </r>
  <r>
    <s v="SO0173"/>
    <s v="PS0012"/>
    <s v="ST0003"/>
    <d v="2020-07-04T00:00:00"/>
    <s v="Sumatera &amp; Kalimantan"/>
    <s v="CREDIT"/>
    <n v="272931120"/>
    <m/>
    <s v="Sales Sumatera -Kalimantan Region Team"/>
    <s v="OnlineMarketing/Corporate Negotiate/Patnership Contract"/>
    <s v="Adi Shop"/>
    <x v="0"/>
    <x v="0"/>
    <x v="1"/>
  </r>
  <r>
    <s v="SO0174"/>
    <s v="PS0036"/>
    <s v="ST0005"/>
    <d v="2020-07-07T00:00:00"/>
    <s v="Bali, East &amp; West Nusa Tenggara"/>
    <s v="CREDIT"/>
    <n v="314665870"/>
    <m/>
    <s v="Sales Region Bali - Nusa Tenggara Team"/>
    <s v="Corporate Negotiate/Patnership Contract"/>
    <s v="Nusantara Sport"/>
    <x v="0"/>
    <x v="2"/>
    <x v="3"/>
  </r>
  <r>
    <s v="SO0175"/>
    <s v="PS0036"/>
    <s v="ST0005"/>
    <d v="2020-07-10T00:00:00"/>
    <s v="Bali, East &amp; West Nusa Tenggara"/>
    <s v="CASH"/>
    <n v="67556440"/>
    <m/>
    <s v="Sales Region Bali - Nusa Tenggara Team"/>
    <s v="Corporate Negotiate/Patnership Contract"/>
    <s v="Nusantara Sport"/>
    <x v="0"/>
    <x v="2"/>
    <x v="3"/>
  </r>
  <r>
    <s v="SO0176"/>
    <s v="PS0034"/>
    <s v="ST0001"/>
    <d v="2020-07-11T00:00:00"/>
    <s v="Jakarta"/>
    <s v="CREDIT"/>
    <n v="608410070"/>
    <m/>
    <s v="Online Sales Team"/>
    <s v="OnlineMarketing"/>
    <s v="Active Sport"/>
    <x v="0"/>
    <x v="1"/>
    <x v="2"/>
  </r>
  <r>
    <s v="SO0177"/>
    <s v="PS0006"/>
    <s v="ST0003"/>
    <d v="2020-07-12T00:00:00"/>
    <s v="Sumatera &amp; Kalimantan"/>
    <s v="CASH"/>
    <n v="246096840"/>
    <m/>
    <s v="Sales Sumatera -Kalimantan Region Team"/>
    <s v="OnlineMarketing/Corporate Negotiate/Patnership Contract"/>
    <s v="Arena Sport Shop"/>
    <x v="0"/>
    <x v="0"/>
    <x v="0"/>
  </r>
  <r>
    <s v="SO0178"/>
    <s v="PS0019"/>
    <s v="ST0005"/>
    <d v="2020-07-12T00:00:00"/>
    <s v="Bali, East &amp; West Nusa Tenggara"/>
    <s v="CREDIT"/>
    <n v="899607720"/>
    <s v="The transaction agreement has undergone changes"/>
    <s v="Sales Region Bali - Nusa Tenggara Team"/>
    <s v="Corporate Negotiate/Patnership Contract"/>
    <s v="Toko olahraga Pantai"/>
    <x v="0"/>
    <x v="2"/>
    <x v="9"/>
  </r>
  <r>
    <s v="SO0179"/>
    <s v="PS0039"/>
    <s v="ST0003"/>
    <d v="2020-07-16T00:00:00"/>
    <s v="Sumatera &amp; Kalimantan"/>
    <s v="CASH"/>
    <n v="36296460"/>
    <m/>
    <s v="Sales Sumatera -Kalimantan Region Team"/>
    <s v="OnlineMarketing/Corporate Negotiate/Patnership Contract"/>
    <s v="Surya Sport"/>
    <x v="0"/>
    <x v="0"/>
    <x v="1"/>
  </r>
  <r>
    <s v="SO0180"/>
    <s v="PS0029"/>
    <s v="ST0004"/>
    <d v="2020-07-18T00:00:00"/>
    <s v="Sulawesi, Maluku, North Maluku"/>
    <s v="CREDIT"/>
    <n v="412576460"/>
    <m/>
    <s v="Sales Region Sulawesi - Maluku Team"/>
    <s v="Corporate Negotiate/Patnership Contract"/>
    <s v="Mama Sport"/>
    <x v="0"/>
    <x v="3"/>
    <x v="5"/>
  </r>
  <r>
    <s v="SO0181"/>
    <s v="PS0011"/>
    <s v="ST0002"/>
    <d v="2020-07-18T00:00:00"/>
    <s v="Java"/>
    <s v="CASH"/>
    <n v="136112550"/>
    <m/>
    <s v="Sales Java Region Team"/>
    <s v="OnlineMarketing/Corporate Negotiate/Patnership Contract"/>
    <s v="Atlethic Shop"/>
    <x v="0"/>
    <x v="1"/>
    <x v="4"/>
  </r>
  <r>
    <s v="SO0182"/>
    <s v="PS0029"/>
    <s v="ST0004"/>
    <d v="2020-07-19T00:00:00"/>
    <s v="Sulawesi, Maluku, North Maluku"/>
    <s v="CREDIT"/>
    <n v="253764000"/>
    <m/>
    <s v="Sales Region Sulawesi - Maluku Team"/>
    <s v="Corporate Negotiate/Patnership Contract"/>
    <s v="Mama Sport"/>
    <x v="0"/>
    <x v="3"/>
    <x v="5"/>
  </r>
  <r>
    <s v="SO0183"/>
    <s v="PS0012"/>
    <s v="ST0003"/>
    <d v="2020-07-20T00:00:00"/>
    <s v="Sumatera &amp; Kalimantan"/>
    <s v="CASH"/>
    <n v="229366902"/>
    <m/>
    <s v="Sales Sumatera -Kalimantan Region Team"/>
    <s v="OnlineMarketing/Corporate Negotiate/Patnership Contract"/>
    <s v="Adi Shop"/>
    <x v="0"/>
    <x v="0"/>
    <x v="1"/>
  </r>
  <r>
    <s v="SO0184"/>
    <s v="PS0021"/>
    <s v="ST0001"/>
    <d v="2020-07-20T00:00:00"/>
    <s v="Jakarta"/>
    <s v="CASH"/>
    <n v="276068850"/>
    <m/>
    <s v="Online Sales Team"/>
    <s v="OnlineMarketing"/>
    <s v="SportArt88"/>
    <x v="0"/>
    <x v="1"/>
    <x v="2"/>
  </r>
  <r>
    <s v="SO0185"/>
    <s v="PS0043"/>
    <s v="ST0004"/>
    <d v="2020-07-22T00:00:00"/>
    <s v="Sulawesi, Maluku, North Maluku"/>
    <s v="CREDIT"/>
    <n v="488661930"/>
    <m/>
    <s v="Sales Region Sulawesi - Maluku Team"/>
    <s v="Corporate Negotiate/Patnership Contract"/>
    <s v="SportMania Store"/>
    <x v="0"/>
    <x v="3"/>
    <x v="5"/>
  </r>
  <r>
    <s v="SO0186"/>
    <s v="PS0023"/>
    <s v="ST0003"/>
    <d v="2020-07-23T00:00:00"/>
    <s v="Sumatera &amp; Kalimantan"/>
    <s v="CASH"/>
    <n v="969000"/>
    <m/>
    <s v="Sales Sumatera -Kalimantan Region Team"/>
    <s v="OnlineMarketing/Corporate Negotiate/Patnership Contract"/>
    <s v="Gudang Sport Center"/>
    <x v="0"/>
    <x v="0"/>
    <x v="0"/>
  </r>
  <r>
    <s v="SO0187"/>
    <s v="PS0006"/>
    <s v="ST0003"/>
    <d v="2020-07-23T00:00:00"/>
    <s v="Sumatera &amp; Kalimantan"/>
    <s v="CASH"/>
    <n v="91406520"/>
    <m/>
    <s v="Sales Sumatera -Kalimantan Region Team"/>
    <s v="OnlineMarketing/Corporate Negotiate/Patnership Contract"/>
    <s v="Arena Sport Shop"/>
    <x v="0"/>
    <x v="0"/>
    <x v="0"/>
  </r>
  <r>
    <s v="SO0188"/>
    <s v="PS0019"/>
    <s v="ST0005"/>
    <d v="2020-07-25T00:00:00"/>
    <s v="Bali, East &amp; West Nusa Tenggara"/>
    <s v="CREDIT"/>
    <n v="950146778"/>
    <s v="transaction as agreed with the vendor"/>
    <s v="Sales Region Bali - Nusa Tenggara Team"/>
    <s v="Corporate Negotiate/Patnership Contract"/>
    <s v="Toko olahraga Pantai"/>
    <x v="0"/>
    <x v="2"/>
    <x v="9"/>
  </r>
  <r>
    <s v="SO0189"/>
    <s v="PS0025"/>
    <s v="ST0003"/>
    <d v="2020-07-26T00:00:00"/>
    <s v="Sumatera &amp; Kalimantan"/>
    <s v="CASH"/>
    <n v="212160000"/>
    <m/>
    <s v="Sales Sumatera -Kalimantan Region Team"/>
    <s v="OnlineMarketing/Corporate Negotiate/Patnership Contract"/>
    <s v="Toko Olahraga Unggul"/>
    <x v="0"/>
    <x v="0"/>
    <x v="1"/>
  </r>
  <r>
    <s v="SO0190"/>
    <s v="PS0037"/>
    <s v="ST0002"/>
    <d v="2020-07-27T00:00:00"/>
    <s v="Java"/>
    <s v="CASH"/>
    <n v="170193550"/>
    <m/>
    <s v="Sales Java Region Team"/>
    <s v="OnlineMarketing/Corporate Negotiate/Patnership Contract"/>
    <s v="Toko Joko Sport"/>
    <x v="0"/>
    <x v="1"/>
    <x v="4"/>
  </r>
  <r>
    <s v="SO0191"/>
    <s v="PS0038"/>
    <s v="ST0004"/>
    <d v="2020-07-29T00:00:00"/>
    <s v="Sulawesi, Maluku, North Maluku"/>
    <s v="CASH"/>
    <n v="54280970"/>
    <m/>
    <s v="Sales Region Sulawesi - Maluku Team"/>
    <s v="Corporate Negotiate/Patnership Contract"/>
    <s v="Salam Olahraga"/>
    <x v="0"/>
    <x v="4"/>
    <x v="6"/>
  </r>
  <r>
    <s v="SO0192"/>
    <s v="PS0011"/>
    <s v="ST0002"/>
    <d v="2020-07-29T00:00:00"/>
    <s v="Java"/>
    <s v="CREDIT"/>
    <n v="261575600"/>
    <m/>
    <s v="Sales Java Region Team"/>
    <s v="OnlineMarketing/Corporate Negotiate/Patnership Contract"/>
    <s v="Atlethic Shop"/>
    <x v="0"/>
    <x v="1"/>
    <x v="4"/>
  </r>
  <r>
    <s v="SO0193"/>
    <s v="PS0038"/>
    <s v="ST0004"/>
    <d v="2020-07-31T00:00:00"/>
    <s v="Sulawesi, Maluku, North Maluku"/>
    <s v="CREDIT"/>
    <n v="398624724"/>
    <m/>
    <s v="Sales Region Sulawesi - Maluku Team"/>
    <s v="Corporate Negotiate/Patnership Contract"/>
    <s v="Salam Olahraga"/>
    <x v="0"/>
    <x v="4"/>
    <x v="6"/>
  </r>
  <r>
    <s v="SO0194"/>
    <s v="PS0002"/>
    <s v="ST0002"/>
    <d v="2020-07-31T00:00:00"/>
    <s v="Java"/>
    <s v="CASH"/>
    <n v="32089320"/>
    <s v="The transaction agreement has undergone changes"/>
    <s v="Sales Java Region Team"/>
    <s v="OnlineMarketing/Corporate Negotiate/Patnership Contract"/>
    <s v="TokoSport"/>
    <x v="0"/>
    <x v="1"/>
    <x v="4"/>
  </r>
  <r>
    <s v="SO0195"/>
    <s v="PS0043"/>
    <s v="ST0004"/>
    <d v="2020-08-01T00:00:00"/>
    <s v="Sulawesi, Maluku, North Maluku"/>
    <s v="CASH"/>
    <n v="6754440"/>
    <m/>
    <s v="Sales Region Sulawesi - Maluku Team"/>
    <s v="Corporate Negotiate/Patnership Contract"/>
    <s v="SportMania Store"/>
    <x v="0"/>
    <x v="3"/>
    <x v="5"/>
  </r>
  <r>
    <s v="SO0196"/>
    <s v="PS0030"/>
    <s v="ST0004"/>
    <d v="2020-08-02T00:00:00"/>
    <s v="Sulawesi, Maluku, North Maluku"/>
    <s v="CASH"/>
    <n v="151722500"/>
    <m/>
    <s v="Sales Region Sulawesi - Maluku Team"/>
    <s v="Corporate Negotiate/Patnership Contract"/>
    <s v="KakaSport"/>
    <x v="0"/>
    <x v="4"/>
    <x v="6"/>
  </r>
  <r>
    <s v="SO0197"/>
    <s v="PS0030"/>
    <s v="ST0004"/>
    <d v="2020-08-02T00:00:00"/>
    <s v="Sulawesi, Maluku, North Maluku"/>
    <s v="CREDIT"/>
    <n v="327000370"/>
    <m/>
    <s v="Sales Region Sulawesi - Maluku Team"/>
    <s v="Corporate Negotiate/Patnership Contract"/>
    <s v="KakaSport"/>
    <x v="0"/>
    <x v="4"/>
    <x v="6"/>
  </r>
  <r>
    <s v="SO0198"/>
    <s v="PS0030"/>
    <s v="ST0004"/>
    <d v="2020-08-02T00:00:00"/>
    <s v="Sulawesi, Maluku, North Maluku"/>
    <s v="CASH"/>
    <n v="114402580"/>
    <m/>
    <s v="Sales Region Sulawesi - Maluku Team"/>
    <s v="Corporate Negotiate/Patnership Contract"/>
    <s v="KakaSport"/>
    <x v="0"/>
    <x v="4"/>
    <x v="6"/>
  </r>
  <r>
    <s v="SO0199"/>
    <s v="PS0027"/>
    <s v="ST0004"/>
    <d v="2020-08-03T00:00:00"/>
    <s v="Sulawesi, Maluku, North Maluku"/>
    <s v="CREDIT"/>
    <n v="637407850"/>
    <s v="The transaction agreement has undergone changes"/>
    <s v="Sales Region Sulawesi - Maluku Team"/>
    <s v="Corporate Negotiate/Patnership Contract"/>
    <s v="Destination Sport Store"/>
    <x v="0"/>
    <x v="4"/>
    <x v="6"/>
  </r>
  <r>
    <s v="SO0200"/>
    <s v="PS0005"/>
    <s v="ST0004"/>
    <d v="2020-08-04T00:00:00"/>
    <s v="Sulawesi, Maluku, North Maluku"/>
    <s v="CASH"/>
    <n v="94809290"/>
    <m/>
    <s v="Sales Region Sulawesi - Maluku Team"/>
    <s v="Corporate Negotiate/Patnership Contract"/>
    <s v="Sportworld"/>
    <x v="1"/>
    <x v="5"/>
    <x v="13"/>
  </r>
  <r>
    <s v="SO0201"/>
    <s v="PS0040"/>
    <s v="ST0003"/>
    <d v="2020-08-05T00:00:00"/>
    <s v="Sumatera &amp; Kalimantan"/>
    <s v="CASH"/>
    <n v="101823450"/>
    <m/>
    <s v="Sales Sumatera -Kalimantan Region Team"/>
    <s v="OnlineMarketing/Corporate Negotiate/Patnership Contract"/>
    <s v="Olahraga Gemilang"/>
    <x v="0"/>
    <x v="0"/>
    <x v="0"/>
  </r>
  <r>
    <s v="SO0202"/>
    <s v="PS0020"/>
    <s v="ST0004"/>
    <d v="2020-08-05T00:00:00"/>
    <s v="Sulawesi, Maluku, North Maluku"/>
    <s v="CASH"/>
    <n v="46616130"/>
    <m/>
    <s v="Sales Region Sulawesi - Maluku Team"/>
    <s v="Corporate Negotiate/Patnership Contract"/>
    <s v="Barokah Olahraga Shop"/>
    <x v="0"/>
    <x v="5"/>
    <x v="7"/>
  </r>
  <r>
    <s v="SO0203"/>
    <s v="PS0035"/>
    <s v="ST0004"/>
    <d v="2020-08-06T00:00:00"/>
    <s v="Sulawesi, Maluku, North Maluku"/>
    <s v="CREDIT"/>
    <n v="560743360"/>
    <m/>
    <s v="Sales Region Sulawesi - Maluku Team"/>
    <s v="Corporate Negotiate/Patnership Contract"/>
    <s v="Toko Olahraga Lengkap"/>
    <x v="0"/>
    <x v="4"/>
    <x v="6"/>
  </r>
  <r>
    <s v="SO0204"/>
    <s v="PS0033"/>
    <s v="ST0005"/>
    <d v="2020-08-06T00:00:00"/>
    <s v="Bali, East &amp; West Nusa Tenggara"/>
    <s v="CREDIT"/>
    <n v="362678100"/>
    <s v="The transaction agreement has undergone changes"/>
    <s v="Sales Region Bali - Nusa Tenggara Team"/>
    <s v="Corporate Negotiate/Patnership Contract"/>
    <s v="Toko Olahraga NTT"/>
    <x v="0"/>
    <x v="2"/>
    <x v="9"/>
  </r>
  <r>
    <s v="SO0205"/>
    <s v="PS0026"/>
    <s v="ST0004"/>
    <d v="2020-08-08T00:00:00"/>
    <s v="Sulawesi, Maluku, North Maluku"/>
    <s v="CREDIT"/>
    <n v="733152160"/>
    <m/>
    <s v="Sales Region Sulawesi - Maluku Team"/>
    <s v="Corporate Negotiate/Patnership Contract"/>
    <s v="Wakaka Sport"/>
    <x v="0"/>
    <x v="3"/>
    <x v="5"/>
  </r>
  <r>
    <s v="SO0206"/>
    <s v="PS0020"/>
    <s v="ST0004"/>
    <d v="2020-08-08T00:00:00"/>
    <s v="Sulawesi, Maluku, North Maluku"/>
    <s v="CREDIT"/>
    <n v="285036060"/>
    <m/>
    <s v="Sales Region Sulawesi - Maluku Team"/>
    <s v="Corporate Negotiate/Patnership Contract"/>
    <s v="Barokah Olahraga Shop"/>
    <x v="0"/>
    <x v="5"/>
    <x v="7"/>
  </r>
  <r>
    <s v="SO0207"/>
    <s v="PS0013"/>
    <s v="ST0001"/>
    <d v="2020-08-09T00:00:00"/>
    <s v="Jakarta"/>
    <s v="CREDIT"/>
    <n v="317701400"/>
    <m/>
    <s v="Online Sales Team"/>
    <s v="OnlineMarketing"/>
    <s v="Playing Outdoor"/>
    <x v="0"/>
    <x v="1"/>
    <x v="2"/>
  </r>
  <r>
    <s v="SO0208"/>
    <s v="PS0031"/>
    <s v="ST0002"/>
    <d v="2020-08-10T00:00:00"/>
    <s v="Java"/>
    <s v="CASH"/>
    <n v="98850310"/>
    <m/>
    <s v="Sales Java Region Team"/>
    <s v="OnlineMarketing/Corporate Negotiate/Patnership Contract"/>
    <s v="Toko Hidup Sehat"/>
    <x v="0"/>
    <x v="1"/>
    <x v="4"/>
  </r>
  <r>
    <s v="SO0209"/>
    <s v="PS0022"/>
    <s v="ST0004"/>
    <d v="2020-08-11T00:00:00"/>
    <s v="Sulawesi, Maluku, North Maluku"/>
    <s v="CASH"/>
    <n v="46242000"/>
    <m/>
    <s v="Sales Region Sulawesi - Maluku Team"/>
    <s v="Corporate Negotiate/Patnership Contract"/>
    <s v="Sport Kita Store"/>
    <x v="0"/>
    <x v="3"/>
    <x v="5"/>
  </r>
  <r>
    <s v="SO0210"/>
    <s v="PS0038"/>
    <s v="ST0004"/>
    <d v="2020-08-12T00:00:00"/>
    <s v="Sulawesi, Maluku, North Maluku"/>
    <s v="CASH"/>
    <n v="147258490"/>
    <m/>
    <s v="Sales Region Sulawesi - Maluku Team"/>
    <s v="Corporate Negotiate/Patnership Contract"/>
    <s v="Salam Olahraga"/>
    <x v="0"/>
    <x v="4"/>
    <x v="6"/>
  </r>
  <r>
    <s v="SO0211"/>
    <s v="PS0020"/>
    <s v="ST0004"/>
    <d v="2020-08-12T00:00:00"/>
    <s v="Sulawesi, Maluku, North Maluku"/>
    <s v="CASH"/>
    <n v="211021050"/>
    <m/>
    <s v="Sales Region Sulawesi - Maluku Team"/>
    <s v="Corporate Negotiate/Patnership Contract"/>
    <s v="Barokah Olahraga Shop"/>
    <x v="0"/>
    <x v="5"/>
    <x v="7"/>
  </r>
  <r>
    <s v="SO0212"/>
    <s v="PS0006"/>
    <s v="ST0003"/>
    <d v="2020-08-17T00:00:00"/>
    <s v="Sumatera &amp; Kalimantan"/>
    <s v="CASH"/>
    <n v="94240540"/>
    <m/>
    <s v="Sales Sumatera -Kalimantan Region Team"/>
    <s v="OnlineMarketing/Corporate Negotiate/Patnership Contract"/>
    <s v="Arena Sport Shop"/>
    <x v="0"/>
    <x v="0"/>
    <x v="0"/>
  </r>
  <r>
    <s v="SO0213"/>
    <s v="PS0040"/>
    <s v="ST0003"/>
    <d v="2020-08-17T00:00:00"/>
    <s v="Sumatera &amp; Kalimantan"/>
    <s v="CREDIT"/>
    <n v="489620590"/>
    <m/>
    <s v="Sales Sumatera -Kalimantan Region Team"/>
    <s v="OnlineMarketing/Corporate Negotiate/Patnership Contract"/>
    <s v="Olahraga Gemilang"/>
    <x v="0"/>
    <x v="0"/>
    <x v="0"/>
  </r>
  <r>
    <s v="SO0214"/>
    <s v="PS0050"/>
    <s v="ST0004"/>
    <d v="2020-08-18T00:00:00"/>
    <s v="Sulawesi, Maluku, North Maluku"/>
    <s v="CREDIT"/>
    <n v="443940460"/>
    <s v="The product is unavailable from the vendor or there has been a product replacement"/>
    <s v="Sales Region Sulawesi - Maluku Team"/>
    <s v="Corporate Negotiate/Patnership Contract"/>
    <s v="Toko Peralatan Olahraga"/>
    <x v="0"/>
    <x v="4"/>
    <x v="6"/>
  </r>
  <r>
    <s v="SO0215"/>
    <s v="PS0008"/>
    <s v="ST0004"/>
    <d v="2020-08-18T00:00:00"/>
    <s v="Sulawesi, Maluku, North Maluku"/>
    <s v="CREDIT"/>
    <n v="334749650"/>
    <m/>
    <s v="Sales Region Sulawesi - Maluku Team"/>
    <s v="Corporate Negotiate/Patnership Contract"/>
    <s v="Amanah Sport"/>
    <x v="0"/>
    <x v="5"/>
    <x v="7"/>
  </r>
  <r>
    <s v="SO0216"/>
    <s v="PS0005"/>
    <s v="ST0004"/>
    <d v="2020-08-18T00:00:00"/>
    <s v="Sulawesi, Maluku, North Maluku"/>
    <s v="CASH"/>
    <n v="121897290"/>
    <m/>
    <s v="Sales Region Sulawesi - Maluku Team"/>
    <s v="Corporate Negotiate/Patnership Contract"/>
    <s v="Sportworld"/>
    <x v="1"/>
    <x v="5"/>
    <x v="13"/>
  </r>
  <r>
    <s v="SO0217"/>
    <s v="PS0027"/>
    <s v="ST0004"/>
    <d v="2020-08-18T00:00:00"/>
    <s v="Sulawesi, Maluku, North Maluku"/>
    <s v="CASH"/>
    <n v="10250110"/>
    <s v="Partner Store canceled the order"/>
    <s v="Sales Region Sulawesi - Maluku Team"/>
    <s v="Corporate Negotiate/Patnership Contract"/>
    <s v="Destination Sport Store"/>
    <x v="0"/>
    <x v="4"/>
    <x v="6"/>
  </r>
  <r>
    <s v="SO0218"/>
    <s v="PS0028"/>
    <s v="ST0005"/>
    <d v="2020-08-19T00:00:00"/>
    <s v="Bali, East &amp; West Nusa Tenggara"/>
    <s v="CASH"/>
    <n v="51391200"/>
    <m/>
    <s v="Sales Region Bali - Nusa Tenggara Team"/>
    <s v="Corporate Negotiate/Patnership Contract"/>
    <s v="Toko SportNesia"/>
    <x v="0"/>
    <x v="2"/>
    <x v="9"/>
  </r>
  <r>
    <s v="SO0219"/>
    <s v="PS0028"/>
    <s v="ST0005"/>
    <d v="2020-08-20T00:00:00"/>
    <s v="Bali, East &amp; West Nusa Tenggara"/>
    <s v="CREDIT"/>
    <n v="268152340"/>
    <m/>
    <s v="Sales Region Bali - Nusa Tenggara Team"/>
    <s v="Corporate Negotiate/Patnership Contract"/>
    <s v="Toko SportNesia"/>
    <x v="0"/>
    <x v="2"/>
    <x v="9"/>
  </r>
  <r>
    <s v="SO0220"/>
    <s v="PS0040"/>
    <s v="ST0003"/>
    <d v="2020-08-20T00:00:00"/>
    <s v="Sumatera &amp; Kalimantan"/>
    <s v="CREDIT"/>
    <n v="429940100"/>
    <m/>
    <s v="Sales Sumatera -Kalimantan Region Team"/>
    <s v="OnlineMarketing/Corporate Negotiate/Patnership Contract"/>
    <s v="Olahraga Gemilang"/>
    <x v="0"/>
    <x v="0"/>
    <x v="0"/>
  </r>
  <r>
    <s v="SO0221"/>
    <s v="PS0048"/>
    <s v="ST0003"/>
    <d v="2020-08-20T00:00:00"/>
    <s v="Sumatera &amp; Kalimantan"/>
    <s v="CASH"/>
    <n v="28495140"/>
    <m/>
    <s v="Sales Sumatera -Kalimantan Region Team"/>
    <s v="OnlineMarketing/Corporate Negotiate/Patnership Contract"/>
    <s v="Toko Olahraga Mandiri"/>
    <x v="0"/>
    <x v="0"/>
    <x v="1"/>
  </r>
  <r>
    <s v="SO0222"/>
    <s v="PS0043"/>
    <s v="ST0004"/>
    <d v="2020-08-21T00:00:00"/>
    <s v="Sulawesi, Maluku, North Maluku"/>
    <s v="CREDIT"/>
    <n v="312463980"/>
    <m/>
    <s v="Sales Region Sulawesi - Maluku Team"/>
    <s v="Corporate Negotiate/Patnership Contract"/>
    <s v="SportMania Store"/>
    <x v="0"/>
    <x v="3"/>
    <x v="5"/>
  </r>
  <r>
    <s v="SO0223"/>
    <s v="PS0017"/>
    <s v="ST0001"/>
    <d v="2020-08-22T00:00:00"/>
    <s v="Jakarta"/>
    <s v="CREDIT"/>
    <n v="698932980"/>
    <s v="Partner Store canceled the order"/>
    <s v="Online Sales Team"/>
    <s v="OnlineMarketing"/>
    <s v="Bebasport.com"/>
    <x v="0"/>
    <x v="1"/>
    <x v="2"/>
  </r>
  <r>
    <s v="SO0224"/>
    <s v="PS0049"/>
    <s v="ST0004"/>
    <d v="2020-08-22T00:00:00"/>
    <s v="Sulawesi, Maluku, North Maluku"/>
    <s v="CREDIT"/>
    <n v="950402010"/>
    <s v="transaction as agreed with the vendor"/>
    <s v="Sales Region Sulawesi - Maluku Team"/>
    <s v="Corporate Negotiate/Patnership Contract"/>
    <s v="Toko Olahraga Bersama"/>
    <x v="0"/>
    <x v="5"/>
    <x v="7"/>
  </r>
  <r>
    <s v="SO0225"/>
    <s v="PS0047"/>
    <s v="ST0001"/>
    <d v="2020-08-23T00:00:00"/>
    <s v="Jakarta"/>
    <s v="CASH"/>
    <n v="165233440"/>
    <m/>
    <s v="Online Sales Team"/>
    <s v="OnlineMarketing"/>
    <s v="Power Play"/>
    <x v="0"/>
    <x v="1"/>
    <x v="2"/>
  </r>
  <r>
    <s v="SO0226"/>
    <s v="PS0046"/>
    <s v="ST0003"/>
    <d v="2020-08-24T00:00:00"/>
    <s v="Sumatera &amp; Kalimantan"/>
    <s v="CASH"/>
    <n v="200135930"/>
    <m/>
    <s v="Sales Sumatera -Kalimantan Region Team"/>
    <s v="OnlineMarketing/Corporate Negotiate/Patnership Contract"/>
    <s v="Markas Olahraga"/>
    <x v="0"/>
    <x v="0"/>
    <x v="1"/>
  </r>
  <r>
    <s v="SO0227"/>
    <s v="PS0047"/>
    <s v="ST0001"/>
    <d v="2020-08-25T00:00:00"/>
    <s v="Jakarta"/>
    <s v="CASH"/>
    <n v="73342550"/>
    <m/>
    <s v="Online Sales Team"/>
    <s v="OnlineMarketing"/>
    <s v="Power Play"/>
    <x v="0"/>
    <x v="1"/>
    <x v="2"/>
  </r>
  <r>
    <s v="SO0228"/>
    <s v="PS0003"/>
    <s v="ST0003"/>
    <d v="2020-08-25T00:00:00"/>
    <s v="Sumatera &amp; Kalimantan"/>
    <s v="CREDIT"/>
    <n v="466109980"/>
    <m/>
    <s v="Sales Sumatera -Kalimantan Region Team"/>
    <s v="OnlineMarketing/Corporate Negotiate/Patnership Contract"/>
    <s v="Toko Gelora Sport"/>
    <x v="0"/>
    <x v="0"/>
    <x v="0"/>
  </r>
  <r>
    <s v="SO0229"/>
    <s v="PS0021"/>
    <s v="ST0001"/>
    <d v="2020-08-27T00:00:00"/>
    <s v="Jakarta"/>
    <s v="CREDIT"/>
    <n v="345832620"/>
    <m/>
    <s v="Online Sales Team"/>
    <s v="OnlineMarketing"/>
    <s v="SportArt88"/>
    <x v="0"/>
    <x v="1"/>
    <x v="2"/>
  </r>
  <r>
    <s v="SO0230"/>
    <s v="PS0028"/>
    <s v="ST0005"/>
    <d v="2020-08-27T00:00:00"/>
    <s v="Bali, East &amp; West Nusa Tenggara"/>
    <s v="CASH"/>
    <n v="38528400"/>
    <m/>
    <s v="Sales Region Bali - Nusa Tenggara Team"/>
    <s v="Corporate Negotiate/Patnership Contract"/>
    <s v="Toko SportNesia"/>
    <x v="0"/>
    <x v="2"/>
    <x v="9"/>
  </r>
  <r>
    <s v="SO0231"/>
    <s v="PS0048"/>
    <s v="ST0003"/>
    <d v="2020-08-28T00:00:00"/>
    <s v="Sumatera &amp; Kalimantan"/>
    <s v="CASH"/>
    <n v="215620170"/>
    <s v="Partner Store canceled the order"/>
    <s v="Sales Sumatera -Kalimantan Region Team"/>
    <s v="OnlineMarketing/Corporate Negotiate/Patnership Contract"/>
    <s v="Toko Olahraga Mandiri"/>
    <x v="0"/>
    <x v="0"/>
    <x v="1"/>
  </r>
  <r>
    <s v="SO0232"/>
    <s v="PS0027"/>
    <s v="ST0004"/>
    <d v="2020-09-02T00:00:00"/>
    <s v="Sulawesi, Maluku, North Maluku"/>
    <s v="CASH"/>
    <n v="28645600"/>
    <s v="The product is unavailable from the vendor or there has been a product replacement"/>
    <s v="Sales Region Sulawesi - Maluku Team"/>
    <s v="Corporate Negotiate/Patnership Contract"/>
    <s v="Destination Sport Store"/>
    <x v="0"/>
    <x v="4"/>
    <x v="6"/>
  </r>
  <r>
    <s v="SO0233"/>
    <s v="PS0011"/>
    <s v="ST0002"/>
    <d v="2020-09-03T00:00:00"/>
    <s v="Java"/>
    <s v="CASH"/>
    <n v="134584560"/>
    <m/>
    <s v="Sales Java Region Team"/>
    <s v="OnlineMarketing/Corporate Negotiate/Patnership Contract"/>
    <s v="Atlethic Shop"/>
    <x v="0"/>
    <x v="1"/>
    <x v="4"/>
  </r>
  <r>
    <s v="SO0234"/>
    <s v="PS0013"/>
    <s v="ST0001"/>
    <d v="2020-09-03T00:00:00"/>
    <s v="Jakarta"/>
    <s v="CASH"/>
    <n v="109069100"/>
    <s v="The transaction agreement has undergone changes"/>
    <s v="Online Sales Team"/>
    <s v="OnlineMarketing"/>
    <s v="Playing Outdoor"/>
    <x v="0"/>
    <x v="1"/>
    <x v="2"/>
  </r>
  <r>
    <s v="SO0235"/>
    <s v="PS0014"/>
    <s v="ST0003"/>
    <d v="2020-09-05T00:00:00"/>
    <s v="Sumatera &amp; Kalimantan"/>
    <s v="CREDIT"/>
    <n v="339904000"/>
    <m/>
    <s v="Sales Sumatera -Kalimantan Region Team"/>
    <s v="OnlineMarketing/Corporate Negotiate/Patnership Contract"/>
    <s v="Sport Hub Medan"/>
    <x v="1"/>
    <x v="6"/>
    <x v="8"/>
  </r>
  <r>
    <s v="SO0236"/>
    <s v="PS0036"/>
    <s v="ST0005"/>
    <d v="2020-09-09T00:00:00"/>
    <s v="Bali, East &amp; West Nusa Tenggara"/>
    <s v="CASH"/>
    <n v="95885020"/>
    <m/>
    <s v="Sales Region Bali - Nusa Tenggara Team"/>
    <s v="Corporate Negotiate/Patnership Contract"/>
    <s v="Nusantara Sport"/>
    <x v="0"/>
    <x v="2"/>
    <x v="3"/>
  </r>
  <r>
    <s v="SO0237"/>
    <s v="PS0035"/>
    <s v="ST0004"/>
    <d v="2020-09-09T00:00:00"/>
    <s v="Sulawesi, Maluku, North Maluku"/>
    <s v="CREDIT"/>
    <n v="288089880"/>
    <m/>
    <s v="Sales Region Sulawesi - Maluku Team"/>
    <s v="Corporate Negotiate/Patnership Contract"/>
    <s v="Toko Olahraga Lengkap"/>
    <x v="0"/>
    <x v="4"/>
    <x v="6"/>
  </r>
  <r>
    <s v="SO0238"/>
    <s v="PS0046"/>
    <s v="ST0003"/>
    <d v="2020-09-10T00:00:00"/>
    <s v="Sumatera &amp; Kalimantan"/>
    <s v="CREDIT"/>
    <n v="504895050"/>
    <m/>
    <s v="Sales Sumatera -Kalimantan Region Team"/>
    <s v="OnlineMarketing/Corporate Negotiate/Patnership Contract"/>
    <s v="Markas Olahraga"/>
    <x v="0"/>
    <x v="0"/>
    <x v="1"/>
  </r>
  <r>
    <s v="SO0239"/>
    <s v="PS0040"/>
    <s v="ST0003"/>
    <d v="2020-09-12T00:00:00"/>
    <s v="Sumatera &amp; Kalimantan"/>
    <s v="CASH"/>
    <n v="88433960"/>
    <m/>
    <s v="Sales Sumatera -Kalimantan Region Team"/>
    <s v="OnlineMarketing/Corporate Negotiate/Patnership Contract"/>
    <s v="Olahraga Gemilang"/>
    <x v="0"/>
    <x v="0"/>
    <x v="0"/>
  </r>
  <r>
    <s v="SO0240"/>
    <s v="PS0006"/>
    <s v="ST0003"/>
    <d v="2020-09-12T00:00:00"/>
    <s v="Sumatera &amp; Kalimantan"/>
    <s v="CASH"/>
    <n v="92398052"/>
    <m/>
    <s v="Sales Sumatera -Kalimantan Region Team"/>
    <s v="OnlineMarketing/Corporate Negotiate/Patnership Contract"/>
    <s v="Arena Sport Shop"/>
    <x v="0"/>
    <x v="0"/>
    <x v="0"/>
  </r>
  <r>
    <s v="SO0241"/>
    <s v="PS0022"/>
    <s v="ST0004"/>
    <d v="2020-09-15T00:00:00"/>
    <s v="Sulawesi, Maluku, North Maluku"/>
    <s v="CASH"/>
    <n v="8199650"/>
    <s v="The product is unavailable from the vendor or there has been a product replacement"/>
    <s v="Sales Region Sulawesi - Maluku Team"/>
    <s v="Corporate Negotiate/Patnership Contract"/>
    <s v="Sport Kita Store"/>
    <x v="0"/>
    <x v="3"/>
    <x v="5"/>
  </r>
  <r>
    <s v="SO0242"/>
    <s v="PS0031"/>
    <s v="ST0002"/>
    <d v="2020-09-16T00:00:00"/>
    <s v="Java"/>
    <s v="CASH"/>
    <n v="247997460"/>
    <s v="The transaction agreement has undergone changes"/>
    <s v="Sales Java Region Team"/>
    <s v="OnlineMarketing/Corporate Negotiate/Patnership Contract"/>
    <s v="Toko Hidup Sehat"/>
    <x v="0"/>
    <x v="1"/>
    <x v="4"/>
  </r>
  <r>
    <s v="SO0243"/>
    <s v="PS0049"/>
    <s v="ST0004"/>
    <d v="2020-09-16T00:00:00"/>
    <s v="Sulawesi, Maluku, North Maluku"/>
    <s v="CREDIT"/>
    <n v="367721450"/>
    <s v="The product is unavailable from the vendor or there has been a product replacement"/>
    <s v="Sales Region Sulawesi - Maluku Team"/>
    <s v="Corporate Negotiate/Patnership Contract"/>
    <s v="Toko Olahraga Bersama"/>
    <x v="0"/>
    <x v="5"/>
    <x v="7"/>
  </r>
  <r>
    <s v="SO0244"/>
    <s v="PS0004"/>
    <s v="ST0001"/>
    <d v="2020-09-17T00:00:00"/>
    <s v="Jakarta"/>
    <s v="CASH"/>
    <n v="40799850"/>
    <m/>
    <s v="Online Sales Team"/>
    <s v="OnlineMarketing"/>
    <s v="Sport Line Indonesia"/>
    <x v="0"/>
    <x v="1"/>
    <x v="2"/>
  </r>
  <r>
    <s v="SO0245"/>
    <s v="PS0012"/>
    <s v="ST0003"/>
    <d v="2020-09-17T00:00:00"/>
    <s v="Sumatera &amp; Kalimantan"/>
    <s v="CREDIT"/>
    <n v="369679280"/>
    <m/>
    <s v="Sales Sumatera -Kalimantan Region Team"/>
    <s v="OnlineMarketing/Corporate Negotiate/Patnership Contract"/>
    <s v="Adi Shop"/>
    <x v="0"/>
    <x v="0"/>
    <x v="1"/>
  </r>
  <r>
    <s v="SO0246"/>
    <s v="PS0017"/>
    <s v="ST0001"/>
    <d v="2020-09-21T00:00:00"/>
    <s v="Jakarta"/>
    <s v="CREDIT"/>
    <n v="407178030"/>
    <m/>
    <s v="Online Sales Team"/>
    <s v="OnlineMarketing"/>
    <s v="Bebasport.com"/>
    <x v="0"/>
    <x v="1"/>
    <x v="2"/>
  </r>
  <r>
    <s v="SO0247"/>
    <s v="PS0027"/>
    <s v="ST0004"/>
    <d v="2020-09-24T00:00:00"/>
    <s v="Sulawesi, Maluku, North Maluku"/>
    <s v="CREDIT"/>
    <n v="782620120"/>
    <m/>
    <s v="Sales Region Sulawesi - Maluku Team"/>
    <s v="Corporate Negotiate/Patnership Contract"/>
    <s v="Destination Sport Store"/>
    <x v="0"/>
    <x v="4"/>
    <x v="6"/>
  </r>
  <r>
    <s v="SO0248"/>
    <s v="PS0013"/>
    <s v="ST0001"/>
    <d v="2020-09-24T00:00:00"/>
    <s v="Jakarta"/>
    <s v="CREDIT"/>
    <n v="418363470"/>
    <s v="The product is unavailable from the vendor or there has been a product replacement"/>
    <s v="Online Sales Team"/>
    <s v="OnlineMarketing"/>
    <s v="Playing Outdoor"/>
    <x v="0"/>
    <x v="1"/>
    <x v="2"/>
  </r>
  <r>
    <s v="SO0249"/>
    <s v="PS0024"/>
    <s v="ST0001"/>
    <d v="2020-09-25T00:00:00"/>
    <s v="Jakarta"/>
    <s v="CREDIT"/>
    <n v="759301680"/>
    <m/>
    <s v="Online Sales Team"/>
    <s v="OnlineMarketing"/>
    <s v="SportChampion10"/>
    <x v="0"/>
    <x v="1"/>
    <x v="2"/>
  </r>
  <r>
    <s v="SO0250"/>
    <s v="PS0050"/>
    <s v="ST0004"/>
    <d v="2020-09-27T00:00:00"/>
    <s v="Sulawesi, Maluku, North Maluku"/>
    <s v="CASH"/>
    <n v="39184230"/>
    <m/>
    <s v="Sales Region Sulawesi - Maluku Team"/>
    <s v="Corporate Negotiate/Patnership Contract"/>
    <s v="Toko Peralatan Olahraga"/>
    <x v="0"/>
    <x v="4"/>
    <x v="6"/>
  </r>
  <r>
    <s v="SO0251"/>
    <s v="PS0035"/>
    <s v="ST0004"/>
    <d v="2020-09-27T00:00:00"/>
    <s v="Sulawesi, Maluku, North Maluku"/>
    <s v="CREDIT"/>
    <n v="363414640"/>
    <s v="The transaction agreement has undergone changes"/>
    <s v="Sales Region Sulawesi - Maluku Team"/>
    <s v="Corporate Negotiate/Patnership Contract"/>
    <s v="Toko Olahraga Lengkap"/>
    <x v="0"/>
    <x v="4"/>
    <x v="6"/>
  </r>
  <r>
    <s v="SO0252"/>
    <s v="PS0027"/>
    <s v="ST0004"/>
    <d v="2020-09-28T00:00:00"/>
    <s v="Sulawesi, Maluku, North Maluku"/>
    <s v="CASH"/>
    <n v="72878080"/>
    <s v="The product is unavailable from the vendor or there has been a product replacement"/>
    <s v="Sales Region Sulawesi - Maluku Team"/>
    <s v="Corporate Negotiate/Patnership Contract"/>
    <s v="Destination Sport Store"/>
    <x v="0"/>
    <x v="4"/>
    <x v="6"/>
  </r>
  <r>
    <s v="SO0253"/>
    <s v="PS0042"/>
    <s v="ST0002"/>
    <d v="2020-10-01T00:00:00"/>
    <s v="Java"/>
    <s v="CASH"/>
    <n v="244851060"/>
    <s v="The transaction agreement has undergone changes"/>
    <s v="Sales Java Region Team"/>
    <s v="OnlineMarketing/Corporate Negotiate/Patnership Contract"/>
    <s v="SportXpress"/>
    <x v="0"/>
    <x v="1"/>
    <x v="4"/>
  </r>
  <r>
    <s v="SO0254"/>
    <s v="PS0037"/>
    <s v="ST0002"/>
    <d v="2020-10-02T00:00:00"/>
    <s v="Java"/>
    <s v="CREDIT"/>
    <n v="679386910"/>
    <s v="Partner Store canceled the order"/>
    <s v="Sales Java Region Team"/>
    <s v="OnlineMarketing/Corporate Negotiate/Patnership Contract"/>
    <s v="Toko Joko Sport"/>
    <x v="0"/>
    <x v="1"/>
    <x v="4"/>
  </r>
  <r>
    <s v="SO0255"/>
    <s v="PS0042"/>
    <s v="ST0002"/>
    <d v="2020-10-04T00:00:00"/>
    <s v="Java"/>
    <s v="CREDIT"/>
    <n v="339312720"/>
    <m/>
    <s v="Sales Java Region Team"/>
    <s v="OnlineMarketing/Corporate Negotiate/Patnership Contract"/>
    <s v="SportXpress"/>
    <x v="0"/>
    <x v="1"/>
    <x v="4"/>
  </r>
  <r>
    <s v="SO0256"/>
    <s v="PS0047"/>
    <s v="ST0001"/>
    <d v="2020-10-10T00:00:00"/>
    <s v="Jakarta"/>
    <s v="CREDIT"/>
    <n v="311401050"/>
    <m/>
    <s v="Online Sales Team"/>
    <s v="OnlineMarketing"/>
    <s v="Power Play"/>
    <x v="0"/>
    <x v="1"/>
    <x v="2"/>
  </r>
  <r>
    <s v="SO0257"/>
    <s v="PS0038"/>
    <s v="ST0004"/>
    <d v="2020-10-11T00:00:00"/>
    <s v="Sulawesi, Maluku, North Maluku"/>
    <s v="CREDIT"/>
    <n v="712731320"/>
    <s v="transaction as agreed with the vendor"/>
    <s v="Sales Region Sulawesi - Maluku Team"/>
    <s v="Corporate Negotiate/Patnership Contract"/>
    <s v="Salam Olahraga"/>
    <x v="0"/>
    <x v="4"/>
    <x v="6"/>
  </r>
  <r>
    <s v="SO0258"/>
    <s v="PS0005"/>
    <s v="ST0004"/>
    <d v="2020-10-12T00:00:00"/>
    <s v="Sulawesi, Maluku, North Maluku"/>
    <s v="CREDIT"/>
    <n v="588840348"/>
    <m/>
    <s v="Sales Region Sulawesi - Maluku Team"/>
    <s v="Corporate Negotiate/Patnership Contract"/>
    <s v="Sportworld"/>
    <x v="1"/>
    <x v="5"/>
    <x v="13"/>
  </r>
  <r>
    <s v="SO0259"/>
    <s v="PS0028"/>
    <s v="ST0005"/>
    <d v="2020-10-12T00:00:00"/>
    <s v="Bali, East &amp; West Nusa Tenggara"/>
    <s v="CASH"/>
    <n v="142782400"/>
    <m/>
    <s v="Sales Region Bali - Nusa Tenggara Team"/>
    <s v="Corporate Negotiate/Patnership Contract"/>
    <s v="Toko SportNesia"/>
    <x v="0"/>
    <x v="2"/>
    <x v="9"/>
  </r>
  <r>
    <s v="SO0260"/>
    <s v="PS0039"/>
    <s v="ST0003"/>
    <d v="2020-10-12T00:00:00"/>
    <s v="Sumatera &amp; Kalimantan"/>
    <s v="CASH"/>
    <n v="237481100"/>
    <m/>
    <s v="Sales Sumatera -Kalimantan Region Team"/>
    <s v="OnlineMarketing/Corporate Negotiate/Patnership Contract"/>
    <s v="Surya Sport"/>
    <x v="0"/>
    <x v="0"/>
    <x v="1"/>
  </r>
  <r>
    <s v="SO0261"/>
    <s v="PS0028"/>
    <s v="ST0005"/>
    <d v="2020-10-12T00:00:00"/>
    <s v="Bali, East &amp; West Nusa Tenggara"/>
    <s v="CASH"/>
    <n v="47511120"/>
    <m/>
    <s v="Sales Region Bali - Nusa Tenggara Team"/>
    <s v="Corporate Negotiate/Patnership Contract"/>
    <s v="Toko SportNesia"/>
    <x v="0"/>
    <x v="2"/>
    <x v="9"/>
  </r>
  <r>
    <s v="SO0262"/>
    <s v="PS0034"/>
    <s v="ST0001"/>
    <d v="2020-10-14T00:00:00"/>
    <s v="Jakarta"/>
    <s v="CASH"/>
    <n v="8847090"/>
    <m/>
    <s v="Online Sales Team"/>
    <s v="OnlineMarketing"/>
    <s v="Active Sport"/>
    <x v="0"/>
    <x v="1"/>
    <x v="2"/>
  </r>
  <r>
    <s v="SO0263"/>
    <s v="PS0046"/>
    <s v="ST0003"/>
    <d v="2020-10-17T00:00:00"/>
    <s v="Sumatera &amp; Kalimantan"/>
    <s v="CREDIT"/>
    <n v="260442000"/>
    <m/>
    <s v="Sales Sumatera -Kalimantan Region Team"/>
    <s v="OnlineMarketing/Corporate Negotiate/Patnership Contract"/>
    <s v="Markas Olahraga"/>
    <x v="0"/>
    <x v="0"/>
    <x v="1"/>
  </r>
  <r>
    <s v="SO0264"/>
    <s v="PS0001"/>
    <s v="ST0005"/>
    <d v="2020-10-18T00:00:00"/>
    <s v="Bali, East &amp; West Nusa Tenggara"/>
    <s v="CASH"/>
    <n v="32440353"/>
    <m/>
    <s v="Sales Region Bali - Nusa Tenggara Team"/>
    <s v="Corporate Negotiate/Patnership Contract"/>
    <s v="Sport Nation"/>
    <x v="1"/>
    <x v="7"/>
    <x v="11"/>
  </r>
  <r>
    <s v="SO0265"/>
    <s v="PS0010"/>
    <s v="ST0001"/>
    <d v="2020-10-18T00:00:00"/>
    <s v="Jakarta"/>
    <s v="CREDIT"/>
    <n v="456702610"/>
    <m/>
    <s v="Online Sales Team"/>
    <s v="OnlineMarketing"/>
    <s v="WorldSport.com"/>
    <x v="0"/>
    <x v="1"/>
    <x v="2"/>
  </r>
  <r>
    <s v="SO0266"/>
    <s v="PS0015"/>
    <s v="ST0004"/>
    <d v="2020-10-18T00:00:00"/>
    <s v="Sulawesi, Maluku, North Maluku"/>
    <s v="CASH"/>
    <n v="74267600"/>
    <m/>
    <s v="Sales Region Sulawesi - Maluku Team"/>
    <s v="Corporate Negotiate/Patnership Contract"/>
    <s v="Toko Olahraga Satu"/>
    <x v="0"/>
    <x v="3"/>
    <x v="5"/>
  </r>
  <r>
    <s v="SO0267"/>
    <s v="PS0016"/>
    <s v="ST0003"/>
    <d v="2020-10-20T00:00:00"/>
    <s v="Sumatera &amp; Kalimantan"/>
    <s v="CREDIT"/>
    <n v="714896770"/>
    <m/>
    <s v="Sales Sumatera -Kalimantan Region Team"/>
    <s v="OnlineMarketing/Corporate Negotiate/Patnership Contract"/>
    <s v="Kartika Sport Center"/>
    <x v="0"/>
    <x v="0"/>
    <x v="0"/>
  </r>
  <r>
    <s v="SO0268"/>
    <s v="PS0048"/>
    <s v="ST0003"/>
    <d v="2020-10-22T00:00:00"/>
    <s v="Sumatera &amp; Kalimantan"/>
    <s v="CASH"/>
    <n v="148427980"/>
    <m/>
    <s v="Sales Sumatera -Kalimantan Region Team"/>
    <s v="OnlineMarketing/Corporate Negotiate/Patnership Contract"/>
    <s v="Toko Olahraga Mandiri"/>
    <x v="0"/>
    <x v="0"/>
    <x v="1"/>
  </r>
  <r>
    <s v="SO0269"/>
    <s v="PS0027"/>
    <s v="ST0004"/>
    <d v="2020-10-24T00:00:00"/>
    <s v="Sulawesi, Maluku, North Maluku"/>
    <s v="CASH"/>
    <n v="133303823"/>
    <m/>
    <s v="Sales Region Sulawesi - Maluku Team"/>
    <s v="Corporate Negotiate/Patnership Contract"/>
    <s v="Destination Sport Store"/>
    <x v="0"/>
    <x v="4"/>
    <x v="6"/>
  </r>
  <r>
    <s v="SO0270"/>
    <s v="PS0037"/>
    <s v="ST0002"/>
    <d v="2020-10-24T00:00:00"/>
    <s v="Java"/>
    <s v="CASH"/>
    <n v="16795240"/>
    <m/>
    <s v="Sales Java Region Team"/>
    <s v="OnlineMarketing/Corporate Negotiate/Patnership Contract"/>
    <s v="Toko Joko Sport"/>
    <x v="0"/>
    <x v="1"/>
    <x v="4"/>
  </r>
  <r>
    <s v="SO0271"/>
    <s v="PS0008"/>
    <s v="ST0004"/>
    <d v="2020-10-24T00:00:00"/>
    <s v="Sulawesi, Maluku, North Maluku"/>
    <s v="CREDIT"/>
    <n v="369317110"/>
    <m/>
    <s v="Sales Region Sulawesi - Maluku Team"/>
    <s v="Corporate Negotiate/Patnership Contract"/>
    <s v="Amanah Sport"/>
    <x v="0"/>
    <x v="5"/>
    <x v="7"/>
  </r>
  <r>
    <s v="SO0272"/>
    <s v="PS0014"/>
    <s v="ST0003"/>
    <d v="2020-10-25T00:00:00"/>
    <s v="Sumatera &amp; Kalimantan"/>
    <s v="CASH"/>
    <n v="232403634"/>
    <m/>
    <s v="Sales Sumatera -Kalimantan Region Team"/>
    <s v="OnlineMarketing/Corporate Negotiate/Patnership Contract"/>
    <s v="Sport Hub Medan"/>
    <x v="1"/>
    <x v="6"/>
    <x v="8"/>
  </r>
  <r>
    <s v="SO0273"/>
    <s v="PS0007"/>
    <s v="ST0001"/>
    <d v="2020-10-25T00:00:00"/>
    <s v="Jakarta"/>
    <s v="CREDIT"/>
    <n v="292660100"/>
    <s v="Partner Store canceled the order"/>
    <s v="Online Sales Team"/>
    <s v="OnlineMarketing"/>
    <s v="Twinsport.com"/>
    <x v="0"/>
    <x v="1"/>
    <x v="2"/>
  </r>
  <r>
    <s v="SO0274"/>
    <s v="PS0042"/>
    <s v="ST0002"/>
    <d v="2020-10-26T00:00:00"/>
    <s v="Java"/>
    <s v="CASH"/>
    <n v="23593140"/>
    <m/>
    <s v="Sales Java Region Team"/>
    <s v="OnlineMarketing/Corporate Negotiate/Patnership Contract"/>
    <s v="SportXpress"/>
    <x v="0"/>
    <x v="1"/>
    <x v="4"/>
  </r>
  <r>
    <s v="SO0275"/>
    <s v="PS0024"/>
    <s v="ST0001"/>
    <d v="2020-10-27T00:00:00"/>
    <s v="Jakarta"/>
    <s v="CASH"/>
    <n v="79320140"/>
    <s v="The transaction agreement has undergone changes"/>
    <s v="Online Sales Team"/>
    <s v="OnlineMarketing"/>
    <s v="SportChampion10"/>
    <x v="0"/>
    <x v="1"/>
    <x v="2"/>
  </r>
  <r>
    <s v="SO0276"/>
    <s v="PS0044"/>
    <s v="ST0004"/>
    <d v="2020-10-31T00:00:00"/>
    <s v="Sulawesi, Maluku, North Maluku"/>
    <s v="CREDIT"/>
    <n v="541090180"/>
    <s v="The product is unavailable from the vendor or there has been a product replacement"/>
    <s v="Sales Region Sulawesi - Maluku Team"/>
    <s v="Corporate Negotiate/Patnership Contract"/>
    <s v="Toko Rezeki Olahraga"/>
    <x v="0"/>
    <x v="5"/>
    <x v="7"/>
  </r>
  <r>
    <s v="SO0277"/>
    <s v="PS0026"/>
    <s v="ST0004"/>
    <d v="2020-11-01T00:00:00"/>
    <s v="Sulawesi, Maluku, North Maluku"/>
    <s v="CASH"/>
    <n v="104175670"/>
    <m/>
    <s v="Sales Region Sulawesi - Maluku Team"/>
    <s v="Corporate Negotiate/Patnership Contract"/>
    <s v="Wakaka Sport"/>
    <x v="0"/>
    <x v="3"/>
    <x v="5"/>
  </r>
  <r>
    <s v="SO0278"/>
    <s v="PS0031"/>
    <s v="ST0002"/>
    <d v="2020-11-01T00:00:00"/>
    <s v="Java"/>
    <s v="CREDIT"/>
    <n v="1000550160"/>
    <s v="transaction as agreed with the vendor"/>
    <s v="Sales Java Region Team"/>
    <s v="OnlineMarketing/Corporate Negotiate/Patnership Contract"/>
    <s v="Toko Hidup Sehat"/>
    <x v="0"/>
    <x v="1"/>
    <x v="4"/>
  </r>
  <r>
    <s v="SO0279"/>
    <s v="PS0033"/>
    <s v="ST0005"/>
    <d v="2020-11-02T00:00:00"/>
    <s v="Bali, East &amp; West Nusa Tenggara"/>
    <s v="CREDIT"/>
    <n v="407410210"/>
    <m/>
    <s v="Sales Region Bali - Nusa Tenggara Team"/>
    <s v="Corporate Negotiate/Patnership Contract"/>
    <s v="Toko Olahraga NTT"/>
    <x v="0"/>
    <x v="2"/>
    <x v="9"/>
  </r>
  <r>
    <s v="SO0280"/>
    <s v="PS0035"/>
    <s v="ST0004"/>
    <d v="2020-11-02T00:00:00"/>
    <s v="Sulawesi, Maluku, North Maluku"/>
    <s v="CASH"/>
    <n v="31455880"/>
    <m/>
    <s v="Sales Region Sulawesi - Maluku Team"/>
    <s v="Corporate Negotiate/Patnership Contract"/>
    <s v="Toko Olahraga Lengkap"/>
    <x v="0"/>
    <x v="4"/>
    <x v="6"/>
  </r>
  <r>
    <s v="SO0281"/>
    <s v="PS0004"/>
    <s v="ST0001"/>
    <d v="2020-11-06T00:00:00"/>
    <s v="Jakarta"/>
    <s v="CREDIT"/>
    <n v="1110706575"/>
    <s v="transaction as agreed with the vendor"/>
    <s v="Online Sales Team"/>
    <s v="OnlineMarketing"/>
    <s v="Sport Line Indonesia"/>
    <x v="0"/>
    <x v="1"/>
    <x v="2"/>
  </r>
  <r>
    <s v="SO0282"/>
    <s v="PS0042"/>
    <s v="ST0002"/>
    <d v="2020-11-06T00:00:00"/>
    <s v="Java"/>
    <s v="CASH"/>
    <n v="128029240"/>
    <s v="The product is unavailable from the vendor or there has been a product replacement"/>
    <s v="Sales Java Region Team"/>
    <s v="OnlineMarketing/Corporate Negotiate/Patnership Contract"/>
    <s v="SportXpress"/>
    <x v="0"/>
    <x v="1"/>
    <x v="4"/>
  </r>
  <r>
    <s v="SO0283"/>
    <s v="PS0029"/>
    <s v="ST0004"/>
    <d v="2020-11-06T00:00:00"/>
    <s v="Sulawesi, Maluku, North Maluku"/>
    <s v="CREDIT"/>
    <n v="1118040600"/>
    <s v="Partner Store canceled the order"/>
    <s v="Sales Region Sulawesi - Maluku Team"/>
    <s v="Corporate Negotiate/Patnership Contract"/>
    <s v="Mama Sport"/>
    <x v="0"/>
    <x v="3"/>
    <x v="5"/>
  </r>
  <r>
    <s v="SO0284"/>
    <s v="PS0004"/>
    <s v="ST0001"/>
    <d v="2020-11-06T00:00:00"/>
    <s v="Jakarta"/>
    <s v="CREDIT"/>
    <n v="546443100"/>
    <s v="Partner Store canceled the order"/>
    <s v="Online Sales Team"/>
    <s v="OnlineMarketing"/>
    <s v="Sport Line Indonesia"/>
    <x v="0"/>
    <x v="1"/>
    <x v="2"/>
  </r>
  <r>
    <s v="SO0285"/>
    <s v="PS0041"/>
    <s v="ST0001"/>
    <d v="2020-11-06T00:00:00"/>
    <s v="Jakarta"/>
    <s v="CASH"/>
    <n v="154022980"/>
    <s v="Partner Store canceled the order"/>
    <s v="Online Sales Team"/>
    <s v="OnlineMarketing"/>
    <s v="GilaSport.id"/>
    <x v="0"/>
    <x v="1"/>
    <x v="2"/>
  </r>
  <r>
    <s v="SO0286"/>
    <s v="PS0030"/>
    <s v="ST0004"/>
    <d v="2020-11-08T00:00:00"/>
    <s v="Sulawesi, Maluku, North Maluku"/>
    <s v="CREDIT"/>
    <n v="535807980"/>
    <s v="The transaction agreement has undergone changes"/>
    <s v="Sales Region Sulawesi - Maluku Team"/>
    <s v="Corporate Negotiate/Patnership Contract"/>
    <s v="KakaSport"/>
    <x v="0"/>
    <x v="4"/>
    <x v="6"/>
  </r>
  <r>
    <s v="SO0287"/>
    <s v="PS0046"/>
    <s v="ST0003"/>
    <d v="2020-11-08T00:00:00"/>
    <s v="Sumatera &amp; Kalimantan"/>
    <s v="CASH"/>
    <n v="211521470"/>
    <m/>
    <s v="Sales Sumatera -Kalimantan Region Team"/>
    <s v="OnlineMarketing/Corporate Negotiate/Patnership Contract"/>
    <s v="Markas Olahraga"/>
    <x v="0"/>
    <x v="0"/>
    <x v="1"/>
  </r>
  <r>
    <s v="SO0288"/>
    <s v="PS0005"/>
    <s v="ST0004"/>
    <d v="2020-11-12T00:00:00"/>
    <s v="Sulawesi, Maluku, North Maluku"/>
    <s v="CREDIT"/>
    <n v="270065290"/>
    <m/>
    <s v="Sales Region Sulawesi - Maluku Team"/>
    <s v="Corporate Negotiate/Patnership Contract"/>
    <s v="Sportworld"/>
    <x v="1"/>
    <x v="5"/>
    <x v="13"/>
  </r>
  <r>
    <s v="SO0289"/>
    <s v="PS0013"/>
    <s v="ST0001"/>
    <d v="2020-11-12T00:00:00"/>
    <s v="Jakarta"/>
    <s v="CASH"/>
    <n v="78766250"/>
    <m/>
    <s v="Online Sales Team"/>
    <s v="OnlineMarketing"/>
    <s v="Playing Outdoor"/>
    <x v="0"/>
    <x v="1"/>
    <x v="2"/>
  </r>
  <r>
    <s v="SO0290"/>
    <s v="PS0017"/>
    <s v="ST0001"/>
    <d v="2020-11-14T00:00:00"/>
    <s v="Jakarta"/>
    <s v="CASH"/>
    <n v="24259314"/>
    <m/>
    <s v="Online Sales Team"/>
    <s v="OnlineMarketing"/>
    <s v="Bebasport.com"/>
    <x v="0"/>
    <x v="1"/>
    <x v="2"/>
  </r>
  <r>
    <s v="SO0291"/>
    <s v="PS0014"/>
    <s v="ST0003"/>
    <d v="2020-11-14T00:00:00"/>
    <s v="Sumatera &amp; Kalimantan"/>
    <s v="CREDIT"/>
    <n v="851382930"/>
    <s v="transaction as agreed with the vendor"/>
    <s v="Sales Sumatera -Kalimantan Region Team"/>
    <s v="OnlineMarketing/Corporate Negotiate/Patnership Contract"/>
    <s v="Sport Hub Medan"/>
    <x v="1"/>
    <x v="6"/>
    <x v="8"/>
  </r>
  <r>
    <s v="SO0292"/>
    <s v="PS0014"/>
    <s v="ST0003"/>
    <d v="2020-11-14T00:00:00"/>
    <s v="Sumatera &amp; Kalimantan"/>
    <s v="CREDIT"/>
    <n v="274048000"/>
    <s v="The transaction agreement has undergone changes"/>
    <s v="Sales Sumatera -Kalimantan Region Team"/>
    <s v="OnlineMarketing/Corporate Negotiate/Patnership Contract"/>
    <s v="Sport Hub Medan"/>
    <x v="1"/>
    <x v="6"/>
    <x v="8"/>
  </r>
  <r>
    <s v="SO0293"/>
    <s v="PS0007"/>
    <s v="ST0001"/>
    <d v="2020-11-14T00:00:00"/>
    <s v="Jakarta"/>
    <s v="CREDIT"/>
    <n v="1000127730"/>
    <s v="The product is unavailable from the vendor or there has been a product replacement"/>
    <s v="Online Sales Team"/>
    <s v="OnlineMarketing"/>
    <s v="Twinsport.com"/>
    <x v="0"/>
    <x v="1"/>
    <x v="2"/>
  </r>
  <r>
    <s v="SO0294"/>
    <s v="PS0024"/>
    <s v="ST0001"/>
    <d v="2020-11-16T00:00:00"/>
    <s v="Jakarta"/>
    <s v="CASH"/>
    <n v="26277210"/>
    <m/>
    <s v="Online Sales Team"/>
    <s v="OnlineMarketing"/>
    <s v="SportChampion10"/>
    <x v="0"/>
    <x v="1"/>
    <x v="2"/>
  </r>
  <r>
    <s v="SO0295"/>
    <s v="PS0037"/>
    <s v="ST0002"/>
    <d v="2020-11-17T00:00:00"/>
    <s v="Java"/>
    <s v="CASH"/>
    <n v="122986880"/>
    <s v="The product is unavailable from the vendor or there has been a product replacement"/>
    <s v="Sales Java Region Team"/>
    <s v="OnlineMarketing/Corporate Negotiate/Patnership Contract"/>
    <s v="Toko Joko Sport"/>
    <x v="0"/>
    <x v="1"/>
    <x v="4"/>
  </r>
  <r>
    <s v="SO0296"/>
    <s v="PS0048"/>
    <s v="ST0003"/>
    <d v="2020-11-19T00:00:00"/>
    <s v="Sumatera &amp; Kalimantan"/>
    <s v="CASH"/>
    <n v="166874500"/>
    <m/>
    <s v="Sales Sumatera -Kalimantan Region Team"/>
    <s v="OnlineMarketing/Corporate Negotiate/Patnership Contract"/>
    <s v="Toko Olahraga Mandiri"/>
    <x v="0"/>
    <x v="0"/>
    <x v="1"/>
  </r>
  <r>
    <s v="SO0297"/>
    <s v="PS0042"/>
    <s v="ST0002"/>
    <d v="2020-11-20T00:00:00"/>
    <s v="Java"/>
    <s v="CREDIT"/>
    <n v="586969334"/>
    <s v="The transaction agreement has undergone changes"/>
    <s v="Sales Java Region Team"/>
    <s v="OnlineMarketing/Corporate Negotiate/Patnership Contract"/>
    <s v="SportXpress"/>
    <x v="0"/>
    <x v="1"/>
    <x v="4"/>
  </r>
  <r>
    <s v="SO0298"/>
    <s v="PS0015"/>
    <s v="ST0004"/>
    <d v="2020-11-22T00:00:00"/>
    <s v="Sulawesi, Maluku, North Maluku"/>
    <s v="CREDIT"/>
    <n v="251956230"/>
    <s v="The transaction agreement has undergone changes"/>
    <s v="Sales Region Sulawesi - Maluku Team"/>
    <s v="Corporate Negotiate/Patnership Contract"/>
    <s v="Toko Olahraga Satu"/>
    <x v="0"/>
    <x v="3"/>
    <x v="5"/>
  </r>
  <r>
    <s v="SO0299"/>
    <s v="PS0008"/>
    <s v="ST0004"/>
    <d v="2020-11-23T00:00:00"/>
    <s v="Sulawesi, Maluku, North Maluku"/>
    <s v="CREDIT"/>
    <n v="271966470"/>
    <m/>
    <s v="Sales Region Sulawesi - Maluku Team"/>
    <s v="Corporate Negotiate/Patnership Contract"/>
    <s v="Amanah Sport"/>
    <x v="0"/>
    <x v="5"/>
    <x v="7"/>
  </r>
  <r>
    <s v="SO0300"/>
    <s v="PS0037"/>
    <s v="ST0002"/>
    <d v="2020-11-23T00:00:00"/>
    <s v="Java"/>
    <s v="CREDIT"/>
    <n v="934920070"/>
    <s v="transaction as agreed with the vendor"/>
    <s v="Sales Java Region Team"/>
    <s v="OnlineMarketing/Corporate Negotiate/Patnership Contract"/>
    <s v="Toko Joko Sport"/>
    <x v="0"/>
    <x v="1"/>
    <x v="4"/>
  </r>
  <r>
    <s v="SO0301"/>
    <s v="PS0014"/>
    <s v="ST0003"/>
    <d v="2020-11-24T00:00:00"/>
    <s v="Sumatera &amp; Kalimantan"/>
    <s v="CASH"/>
    <n v="162498750"/>
    <m/>
    <s v="Sales Sumatera -Kalimantan Region Team"/>
    <s v="OnlineMarketing/Corporate Negotiate/Patnership Contract"/>
    <s v="Sport Hub Medan"/>
    <x v="1"/>
    <x v="6"/>
    <x v="8"/>
  </r>
  <r>
    <s v="SO0302"/>
    <s v="PS0001"/>
    <s v="ST0005"/>
    <d v="2020-11-25T00:00:00"/>
    <s v="Bali, East &amp; West Nusa Tenggara"/>
    <s v="CREDIT"/>
    <n v="448628280"/>
    <m/>
    <s v="Sales Region Bali - Nusa Tenggara Team"/>
    <s v="Corporate Negotiate/Patnership Contract"/>
    <s v="Sport Nation"/>
    <x v="1"/>
    <x v="7"/>
    <x v="11"/>
  </r>
  <r>
    <s v="SO0303"/>
    <s v="PS0003"/>
    <s v="ST0003"/>
    <d v="2020-11-25T00:00:00"/>
    <s v="Sumatera &amp; Kalimantan"/>
    <s v="CREDIT"/>
    <n v="481486500"/>
    <s v="The transaction agreement has undergone changes"/>
    <s v="Sales Sumatera -Kalimantan Region Team"/>
    <s v="OnlineMarketing/Corporate Negotiate/Patnership Contract"/>
    <s v="Toko Gelora Sport"/>
    <x v="0"/>
    <x v="0"/>
    <x v="0"/>
  </r>
  <r>
    <s v="SO0304"/>
    <s v="PS0010"/>
    <s v="ST0001"/>
    <d v="2020-11-25T00:00:00"/>
    <s v="Jakarta"/>
    <s v="CREDIT"/>
    <n v="257259910"/>
    <m/>
    <s v="Online Sales Team"/>
    <s v="OnlineMarketing"/>
    <s v="WorldSport.com"/>
    <x v="0"/>
    <x v="1"/>
    <x v="2"/>
  </r>
  <r>
    <s v="SO0305"/>
    <s v="PS0037"/>
    <s v="ST0002"/>
    <d v="2020-11-25T00:00:00"/>
    <s v="Java"/>
    <s v="CREDIT"/>
    <n v="555095690"/>
    <s v="The transaction agreement has undergone changes"/>
    <s v="Sales Java Region Team"/>
    <s v="OnlineMarketing/Corporate Negotiate/Patnership Contract"/>
    <s v="Toko Joko Sport"/>
    <x v="0"/>
    <x v="1"/>
    <x v="4"/>
  </r>
  <r>
    <s v="SO0306"/>
    <s v="PS0012"/>
    <s v="ST0003"/>
    <d v="2020-11-26T00:00:00"/>
    <s v="Sumatera &amp; Kalimantan"/>
    <s v="CASH"/>
    <n v="116999700"/>
    <m/>
    <s v="Sales Sumatera -Kalimantan Region Team"/>
    <s v="OnlineMarketing/Corporate Negotiate/Patnership Contract"/>
    <s v="Adi Shop"/>
    <x v="0"/>
    <x v="0"/>
    <x v="1"/>
  </r>
  <r>
    <s v="SO0307"/>
    <s v="PS0043"/>
    <s v="ST0004"/>
    <d v="2020-11-27T00:00:00"/>
    <s v="Sulawesi, Maluku, North Maluku"/>
    <s v="CREDIT"/>
    <n v="253386900"/>
    <s v="The product is unavailable from the vendor or there has been a product replacement"/>
    <s v="Sales Region Sulawesi - Maluku Team"/>
    <s v="Corporate Negotiate/Patnership Contract"/>
    <s v="SportMania Store"/>
    <x v="0"/>
    <x v="3"/>
    <x v="5"/>
  </r>
  <r>
    <s v="SO0308"/>
    <s v="PS0050"/>
    <s v="ST0004"/>
    <d v="2020-11-27T00:00:00"/>
    <s v="Sulawesi, Maluku, North Maluku"/>
    <s v="CREDIT"/>
    <n v="257744970"/>
    <m/>
    <s v="Sales Region Sulawesi - Maluku Team"/>
    <s v="Corporate Negotiate/Patnership Contract"/>
    <s v="Toko Peralatan Olahraga"/>
    <x v="0"/>
    <x v="4"/>
    <x v="6"/>
  </r>
  <r>
    <s v="SO0309"/>
    <s v="PS0038"/>
    <s v="ST0004"/>
    <d v="2020-11-27T00:00:00"/>
    <s v="Sulawesi, Maluku, North Maluku"/>
    <s v="CASH"/>
    <n v="155530280"/>
    <m/>
    <s v="Sales Region Sulawesi - Maluku Team"/>
    <s v="Corporate Negotiate/Patnership Contract"/>
    <s v="Salam Olahraga"/>
    <x v="0"/>
    <x v="4"/>
    <x v="6"/>
  </r>
  <r>
    <s v="SO0310"/>
    <s v="PS0025"/>
    <s v="ST0003"/>
    <d v="2020-11-29T00:00:00"/>
    <s v="Sumatera &amp; Kalimantan"/>
    <s v="CREDIT"/>
    <n v="281179780"/>
    <m/>
    <s v="Sales Sumatera -Kalimantan Region Team"/>
    <s v="OnlineMarketing/Corporate Negotiate/Patnership Contract"/>
    <s v="Toko Olahraga Unggul"/>
    <x v="0"/>
    <x v="0"/>
    <x v="1"/>
  </r>
  <r>
    <s v="SO0311"/>
    <s v="PS0020"/>
    <s v="ST0004"/>
    <d v="2020-11-29T00:00:00"/>
    <s v="Sulawesi, Maluku, North Maluku"/>
    <s v="CASH"/>
    <n v="63201600"/>
    <s v="Partner Store canceled the order"/>
    <s v="Sales Region Sulawesi - Maluku Team"/>
    <s v="Corporate Negotiate/Patnership Contract"/>
    <s v="Barokah Olahraga Shop"/>
    <x v="0"/>
    <x v="5"/>
    <x v="7"/>
  </r>
  <r>
    <s v="SO0312"/>
    <s v="PS0047"/>
    <s v="ST0001"/>
    <d v="2020-12-02T00:00:00"/>
    <s v="Jakarta"/>
    <s v="CASH"/>
    <n v="24750000"/>
    <m/>
    <s v="Online Sales Team"/>
    <s v="OnlineMarketing"/>
    <s v="Power Play"/>
    <x v="0"/>
    <x v="1"/>
    <x v="2"/>
  </r>
  <r>
    <s v="SO0313"/>
    <s v="PS0005"/>
    <s v="ST0004"/>
    <d v="2020-12-02T00:00:00"/>
    <s v="Sulawesi, Maluku, North Maluku"/>
    <s v="CASH"/>
    <n v="120019190"/>
    <m/>
    <s v="Sales Region Sulawesi - Maluku Team"/>
    <s v="Corporate Negotiate/Patnership Contract"/>
    <s v="Sportworld"/>
    <x v="1"/>
    <x v="5"/>
    <x v="13"/>
  </r>
  <r>
    <s v="SO0314"/>
    <s v="PS0012"/>
    <s v="ST0003"/>
    <d v="2020-12-03T00:00:00"/>
    <s v="Sumatera &amp; Kalimantan"/>
    <s v="CASH"/>
    <n v="86428070"/>
    <m/>
    <s v="Sales Sumatera -Kalimantan Region Team"/>
    <s v="OnlineMarketing/Corporate Negotiate/Patnership Contract"/>
    <s v="Adi Shop"/>
    <x v="0"/>
    <x v="0"/>
    <x v="1"/>
  </r>
  <r>
    <s v="SO0315"/>
    <s v="PS0032"/>
    <s v="ST0004"/>
    <d v="2020-12-03T00:00:00"/>
    <s v="Sulawesi, Maluku, North Maluku"/>
    <s v="CREDIT"/>
    <n v="549546700"/>
    <m/>
    <s v="Sales Region Sulawesi - Maluku Team"/>
    <s v="Corporate Negotiate/Patnership Contract"/>
    <s v="Toko Idola Olahraga"/>
    <x v="0"/>
    <x v="5"/>
    <x v="7"/>
  </r>
  <r>
    <s v="SO0316"/>
    <s v="PS0040"/>
    <s v="ST0003"/>
    <d v="2020-12-03T00:00:00"/>
    <s v="Sumatera &amp; Kalimantan"/>
    <s v="CREDIT"/>
    <n v="738416990"/>
    <m/>
    <s v="Sales Sumatera -Kalimantan Region Team"/>
    <s v="OnlineMarketing/Corporate Negotiate/Patnership Contract"/>
    <s v="Olahraga Gemilang"/>
    <x v="0"/>
    <x v="0"/>
    <x v="0"/>
  </r>
  <r>
    <s v="SO0317"/>
    <s v="PS0021"/>
    <s v="ST0001"/>
    <d v="2020-12-04T00:00:00"/>
    <s v="Jakarta"/>
    <s v="CASH"/>
    <n v="43177863"/>
    <m/>
    <s v="Online Sales Team"/>
    <s v="OnlineMarketing"/>
    <s v="SportArt88"/>
    <x v="0"/>
    <x v="1"/>
    <x v="2"/>
  </r>
  <r>
    <s v="SO0318"/>
    <s v="PS0048"/>
    <s v="ST0003"/>
    <d v="2020-12-04T00:00:00"/>
    <s v="Sumatera &amp; Kalimantan"/>
    <s v="CASH"/>
    <n v="243801900"/>
    <s v="Partner Store canceled the order"/>
    <s v="Sales Sumatera -Kalimantan Region Team"/>
    <s v="OnlineMarketing/Corporate Negotiate/Patnership Contract"/>
    <s v="Toko Olahraga Mandiri"/>
    <x v="0"/>
    <x v="0"/>
    <x v="1"/>
  </r>
  <r>
    <s v="SO0319"/>
    <s v="PS0049"/>
    <s v="ST0004"/>
    <d v="2020-12-05T00:00:00"/>
    <s v="Sulawesi, Maluku, North Maluku"/>
    <s v="CREDIT"/>
    <n v="673523350"/>
    <m/>
    <s v="Sales Region Sulawesi - Maluku Team"/>
    <s v="Corporate Negotiate/Patnership Contract"/>
    <s v="Toko Olahraga Bersama"/>
    <x v="0"/>
    <x v="5"/>
    <x v="7"/>
  </r>
  <r>
    <s v="SO0320"/>
    <s v="PS0050"/>
    <s v="ST0004"/>
    <d v="2020-12-06T00:00:00"/>
    <s v="Sulawesi, Maluku, North Maluku"/>
    <s v="CASH"/>
    <n v="16876320"/>
    <m/>
    <s v="Sales Region Sulawesi - Maluku Team"/>
    <s v="Corporate Negotiate/Patnership Contract"/>
    <s v="Toko Peralatan Olahraga"/>
    <x v="0"/>
    <x v="4"/>
    <x v="6"/>
  </r>
  <r>
    <s v="SO0321"/>
    <s v="PS0016"/>
    <s v="ST0003"/>
    <d v="2020-12-06T00:00:00"/>
    <s v="Sumatera &amp; Kalimantan"/>
    <s v="CASH"/>
    <n v="105222130"/>
    <s v="The product is unavailable from the vendor or there has been a product replacement"/>
    <s v="Sales Sumatera -Kalimantan Region Team"/>
    <s v="OnlineMarketing/Corporate Negotiate/Patnership Contract"/>
    <s v="Kartika Sport Center"/>
    <x v="0"/>
    <x v="0"/>
    <x v="0"/>
  </r>
  <r>
    <s v="SO0322"/>
    <s v="PS0036"/>
    <s v="ST0005"/>
    <d v="2020-12-07T00:00:00"/>
    <s v="Bali, East &amp; West Nusa Tenggara"/>
    <s v="CREDIT"/>
    <n v="371187460"/>
    <m/>
    <s v="Sales Region Bali - Nusa Tenggara Team"/>
    <s v="Corporate Negotiate/Patnership Contract"/>
    <s v="Nusantara Sport"/>
    <x v="0"/>
    <x v="2"/>
    <x v="3"/>
  </r>
  <r>
    <s v="SO0323"/>
    <s v="PS0003"/>
    <s v="ST0003"/>
    <d v="2020-12-08T00:00:00"/>
    <s v="Sumatera &amp; Kalimantan"/>
    <s v="CREDIT"/>
    <n v="287904700"/>
    <m/>
    <s v="Sales Sumatera -Kalimantan Region Team"/>
    <s v="OnlineMarketing/Corporate Negotiate/Patnership Contract"/>
    <s v="Toko Gelora Sport"/>
    <x v="0"/>
    <x v="0"/>
    <x v="0"/>
  </r>
  <r>
    <s v="SO0324"/>
    <s v="PS0025"/>
    <s v="ST0003"/>
    <d v="2020-12-09T00:00:00"/>
    <s v="Sumatera &amp; Kalimantan"/>
    <s v="CREDIT"/>
    <n v="290475200"/>
    <s v="The transaction agreement has undergone changes"/>
    <s v="Sales Sumatera -Kalimantan Region Team"/>
    <s v="OnlineMarketing/Corporate Negotiate/Patnership Contract"/>
    <s v="Toko Olahraga Unggul"/>
    <x v="0"/>
    <x v="0"/>
    <x v="1"/>
  </r>
  <r>
    <s v="SO0325"/>
    <s v="PS0026"/>
    <s v="ST0004"/>
    <d v="2020-12-10T00:00:00"/>
    <s v="Sulawesi, Maluku, North Maluku"/>
    <s v="CASH"/>
    <n v="147603820"/>
    <m/>
    <s v="Sales Region Sulawesi - Maluku Team"/>
    <s v="Corporate Negotiate/Patnership Contract"/>
    <s v="Wakaka Sport"/>
    <x v="0"/>
    <x v="3"/>
    <x v="5"/>
  </r>
  <r>
    <s v="SO0326"/>
    <s v="PS0016"/>
    <s v="ST0003"/>
    <d v="2020-12-11T00:00:00"/>
    <s v="Sumatera &amp; Kalimantan"/>
    <s v="CASH"/>
    <n v="6478380"/>
    <s v="The transaction agreement has undergone changes"/>
    <s v="Sales Sumatera -Kalimantan Region Team"/>
    <s v="OnlineMarketing/Corporate Negotiate/Patnership Contract"/>
    <s v="Kartika Sport Center"/>
    <x v="0"/>
    <x v="0"/>
    <x v="0"/>
  </r>
  <r>
    <s v="SO0327"/>
    <s v="PS0022"/>
    <s v="ST0004"/>
    <d v="2020-12-11T00:00:00"/>
    <s v="Sulawesi, Maluku, North Maluku"/>
    <s v="CREDIT"/>
    <n v="311322000"/>
    <s v="The product is unavailable from the vendor or there has been a product replacement"/>
    <s v="Sales Region Sulawesi - Maluku Team"/>
    <s v="Corporate Negotiate/Patnership Contract"/>
    <s v="Sport Kita Store"/>
    <x v="0"/>
    <x v="3"/>
    <x v="5"/>
  </r>
  <r>
    <s v="SO0328"/>
    <s v="PS0002"/>
    <s v="ST0002"/>
    <d v="2020-12-11T00:00:00"/>
    <s v="Java"/>
    <s v="CASH"/>
    <n v="153854120"/>
    <s v="Partner Store canceled the order"/>
    <s v="Sales Java Region Team"/>
    <s v="OnlineMarketing/Corporate Negotiate/Patnership Contract"/>
    <s v="TokoSport"/>
    <x v="0"/>
    <x v="1"/>
    <x v="4"/>
  </r>
  <r>
    <s v="SO0329"/>
    <s v="PS0008"/>
    <s v="ST0004"/>
    <d v="2020-12-12T00:00:00"/>
    <s v="Sulawesi, Maluku, North Maluku"/>
    <s v="CREDIT"/>
    <n v="628753920"/>
    <s v="Partner Store canceled the order"/>
    <s v="Sales Region Sulawesi - Maluku Team"/>
    <s v="Corporate Negotiate/Patnership Contract"/>
    <s v="Amanah Sport"/>
    <x v="0"/>
    <x v="5"/>
    <x v="7"/>
  </r>
  <r>
    <s v="SO0330"/>
    <s v="PS0014"/>
    <s v="ST0003"/>
    <d v="2020-12-12T00:00:00"/>
    <s v="Sumatera &amp; Kalimantan"/>
    <s v="CREDIT"/>
    <n v="371594100"/>
    <m/>
    <s v="Sales Sumatera -Kalimantan Region Team"/>
    <s v="OnlineMarketing/Corporate Negotiate/Patnership Contract"/>
    <s v="Sport Hub Medan"/>
    <x v="1"/>
    <x v="6"/>
    <x v="8"/>
  </r>
  <r>
    <s v="SO0331"/>
    <s v="PS0025"/>
    <s v="ST0003"/>
    <d v="2020-12-14T00:00:00"/>
    <s v="Sumatera &amp; Kalimantan"/>
    <s v="CREDIT"/>
    <n v="597486340"/>
    <s v="Partner Store canceled the order"/>
    <s v="Sales Sumatera -Kalimantan Region Team"/>
    <s v="OnlineMarketing/Corporate Negotiate/Patnership Contract"/>
    <s v="Toko Olahraga Unggul"/>
    <x v="0"/>
    <x v="0"/>
    <x v="1"/>
  </r>
  <r>
    <s v="SO0332"/>
    <s v="PS0030"/>
    <s v="ST0004"/>
    <d v="2020-12-14T00:00:00"/>
    <s v="Sulawesi, Maluku, North Maluku"/>
    <s v="CASH"/>
    <n v="223292600"/>
    <m/>
    <s v="Sales Region Sulawesi - Maluku Team"/>
    <s v="Corporate Negotiate/Patnership Contract"/>
    <s v="KakaSport"/>
    <x v="0"/>
    <x v="4"/>
    <x v="6"/>
  </r>
  <r>
    <s v="SO0333"/>
    <s v="PS0028"/>
    <s v="ST0005"/>
    <d v="2020-12-14T00:00:00"/>
    <s v="Bali, East &amp; West Nusa Tenggara"/>
    <s v="CASH"/>
    <n v="211153230"/>
    <m/>
    <s v="Sales Region Bali - Nusa Tenggara Team"/>
    <s v="Corporate Negotiate/Patnership Contract"/>
    <s v="Toko SportNesia"/>
    <x v="0"/>
    <x v="2"/>
    <x v="9"/>
  </r>
  <r>
    <s v="SO0334"/>
    <s v="PS0027"/>
    <s v="ST0004"/>
    <d v="2020-12-14T00:00:00"/>
    <s v="Sulawesi, Maluku, North Maluku"/>
    <s v="CREDIT"/>
    <n v="833562150"/>
    <s v="transaction as agreed with the vendor"/>
    <s v="Sales Region Sulawesi - Maluku Team"/>
    <s v="Corporate Negotiate/Patnership Contract"/>
    <s v="Destination Sport Store"/>
    <x v="0"/>
    <x v="4"/>
    <x v="6"/>
  </r>
  <r>
    <s v="SO0335"/>
    <s v="PS0022"/>
    <s v="ST0004"/>
    <d v="2020-12-14T00:00:00"/>
    <s v="Sulawesi, Maluku, North Maluku"/>
    <s v="CREDIT"/>
    <n v="479511750"/>
    <m/>
    <s v="Sales Region Sulawesi - Maluku Team"/>
    <s v="Corporate Negotiate/Patnership Contract"/>
    <s v="Sport Kita Store"/>
    <x v="0"/>
    <x v="3"/>
    <x v="5"/>
  </r>
  <r>
    <s v="SO0336"/>
    <s v="PS0048"/>
    <s v="ST0003"/>
    <d v="2020-12-14T00:00:00"/>
    <s v="Sumatera &amp; Kalimantan"/>
    <s v="CREDIT"/>
    <n v="554125630"/>
    <s v="The transaction agreement has undergone changes"/>
    <s v="Sales Sumatera -Kalimantan Region Team"/>
    <s v="OnlineMarketing/Corporate Negotiate/Patnership Contract"/>
    <s v="Toko Olahraga Mandiri"/>
    <x v="0"/>
    <x v="0"/>
    <x v="1"/>
  </r>
  <r>
    <s v="SO0337"/>
    <s v="PS0027"/>
    <s v="ST0004"/>
    <d v="2020-12-16T00:00:00"/>
    <s v="Sulawesi, Maluku, North Maluku"/>
    <s v="CREDIT"/>
    <n v="463321880"/>
    <m/>
    <s v="Sales Region Sulawesi - Maluku Team"/>
    <s v="Corporate Negotiate/Patnership Contract"/>
    <s v="Destination Sport Store"/>
    <x v="0"/>
    <x v="4"/>
    <x v="6"/>
  </r>
  <r>
    <s v="SO0338"/>
    <s v="PS0046"/>
    <s v="ST0003"/>
    <d v="2020-12-16T00:00:00"/>
    <s v="Sumatera &amp; Kalimantan"/>
    <s v="CREDIT"/>
    <n v="442807440"/>
    <m/>
    <s v="Sales Sumatera -Kalimantan Region Team"/>
    <s v="OnlineMarketing/Corporate Negotiate/Patnership Contract"/>
    <s v="Markas Olahraga"/>
    <x v="0"/>
    <x v="0"/>
    <x v="1"/>
  </r>
  <r>
    <s v="SO0339"/>
    <s v="PS0046"/>
    <s v="ST0003"/>
    <d v="2020-12-16T00:00:00"/>
    <s v="Sumatera &amp; Kalimantan"/>
    <s v="CASH"/>
    <n v="77629714"/>
    <m/>
    <s v="Sales Sumatera -Kalimantan Region Team"/>
    <s v="OnlineMarketing/Corporate Negotiate/Patnership Contract"/>
    <s v="Markas Olahraga"/>
    <x v="0"/>
    <x v="0"/>
    <x v="1"/>
  </r>
  <r>
    <s v="SO0340"/>
    <s v="PS0046"/>
    <s v="ST0003"/>
    <d v="2020-12-17T00:00:00"/>
    <s v="Sumatera &amp; Kalimantan"/>
    <s v="CASH"/>
    <n v="75810000"/>
    <m/>
    <s v="Sales Sumatera -Kalimantan Region Team"/>
    <s v="OnlineMarketing/Corporate Negotiate/Patnership Contract"/>
    <s v="Markas Olahraga"/>
    <x v="0"/>
    <x v="0"/>
    <x v="1"/>
  </r>
  <r>
    <s v="SO0341"/>
    <s v="PS0049"/>
    <s v="ST0004"/>
    <d v="2020-12-17T00:00:00"/>
    <s v="Sulawesi, Maluku, North Maluku"/>
    <s v="CASH"/>
    <n v="51848530"/>
    <m/>
    <s v="Sales Region Sulawesi - Maluku Team"/>
    <s v="Corporate Negotiate/Patnership Contract"/>
    <s v="Toko Olahraga Bersama"/>
    <x v="0"/>
    <x v="5"/>
    <x v="7"/>
  </r>
  <r>
    <s v="SO0342"/>
    <s v="PS0034"/>
    <s v="ST0001"/>
    <d v="2020-12-18T00:00:00"/>
    <s v="Jakarta"/>
    <s v="CREDIT"/>
    <n v="338170525"/>
    <m/>
    <s v="Online Sales Team"/>
    <s v="OnlineMarketing"/>
    <s v="Active Sport"/>
    <x v="0"/>
    <x v="1"/>
    <x v="2"/>
  </r>
  <r>
    <s v="SO0343"/>
    <s v="PS0023"/>
    <s v="ST0003"/>
    <d v="2020-12-18T00:00:00"/>
    <s v="Sumatera &amp; Kalimantan"/>
    <s v="CASH"/>
    <n v="19031760"/>
    <s v="The product is unavailable from the vendor or there has been a product replacement"/>
    <s v="Sales Sumatera -Kalimantan Region Team"/>
    <s v="OnlineMarketing/Corporate Negotiate/Patnership Contract"/>
    <s v="Gudang Sport Center"/>
    <x v="0"/>
    <x v="0"/>
    <x v="0"/>
  </r>
  <r>
    <s v="SO0344"/>
    <s v="PS0034"/>
    <s v="ST0001"/>
    <d v="2020-12-21T00:00:00"/>
    <s v="Jakarta"/>
    <s v="CASH"/>
    <n v="130459540"/>
    <m/>
    <s v="Online Sales Team"/>
    <s v="OnlineMarketing"/>
    <s v="Active Sport"/>
    <x v="0"/>
    <x v="1"/>
    <x v="2"/>
  </r>
  <r>
    <s v="SO0345"/>
    <s v="PS0004"/>
    <s v="ST0001"/>
    <d v="2020-12-23T00:00:00"/>
    <s v="Jakarta"/>
    <s v="CREDIT"/>
    <n v="351704645"/>
    <m/>
    <s v="Online Sales Team"/>
    <s v="OnlineMarketing"/>
    <s v="Sport Line Indonesia"/>
    <x v="0"/>
    <x v="1"/>
    <x v="2"/>
  </r>
  <r>
    <s v="SO0346"/>
    <s v="PS0030"/>
    <s v="ST0004"/>
    <d v="2020-12-24T00:00:00"/>
    <s v="Sulawesi, Maluku, North Maluku"/>
    <s v="CASH"/>
    <n v="78225894"/>
    <m/>
    <s v="Sales Region Sulawesi - Maluku Team"/>
    <s v="Corporate Negotiate/Patnership Contract"/>
    <s v="KakaSport"/>
    <x v="0"/>
    <x v="4"/>
    <x v="6"/>
  </r>
  <r>
    <s v="SO0347"/>
    <s v="PS0017"/>
    <s v="ST0001"/>
    <d v="2020-12-24T00:00:00"/>
    <s v="Jakarta"/>
    <s v="CASH"/>
    <n v="126553720"/>
    <m/>
    <s v="Online Sales Team"/>
    <s v="OnlineMarketing"/>
    <s v="Bebasport.com"/>
    <x v="0"/>
    <x v="1"/>
    <x v="2"/>
  </r>
  <r>
    <s v="SO0348"/>
    <s v="PS0006"/>
    <s v="ST0003"/>
    <d v="2020-12-25T00:00:00"/>
    <s v="Sumatera &amp; Kalimantan"/>
    <s v="CASH"/>
    <n v="90259860"/>
    <m/>
    <s v="Sales Sumatera -Kalimantan Region Team"/>
    <s v="OnlineMarketing/Corporate Negotiate/Patnership Contract"/>
    <s v="Arena Sport Shop"/>
    <x v="0"/>
    <x v="0"/>
    <x v="0"/>
  </r>
  <r>
    <s v="SO0349"/>
    <s v="PS0050"/>
    <s v="ST0004"/>
    <d v="2020-12-25T00:00:00"/>
    <s v="Sulawesi, Maluku, North Maluku"/>
    <s v="CREDIT"/>
    <n v="727842370"/>
    <s v="transaction as agreed with the vendor"/>
    <s v="Sales Region Sulawesi - Maluku Team"/>
    <s v="Corporate Negotiate/Patnership Contract"/>
    <s v="Toko Peralatan Olahraga"/>
    <x v="0"/>
    <x v="4"/>
    <x v="6"/>
  </r>
  <r>
    <s v="SO0350"/>
    <s v="PS0004"/>
    <s v="ST0001"/>
    <d v="2020-12-25T00:00:00"/>
    <s v="Jakarta"/>
    <s v="CREDIT"/>
    <n v="471561990"/>
    <m/>
    <s v="Online Sales Team"/>
    <s v="OnlineMarketing"/>
    <s v="Sport Line Indonesia"/>
    <x v="0"/>
    <x v="1"/>
    <x v="2"/>
  </r>
  <r>
    <s v="SO0351"/>
    <s v="PS0030"/>
    <s v="ST0004"/>
    <d v="2020-12-29T00:00:00"/>
    <s v="Sulawesi, Maluku, North Maluku"/>
    <s v="CASH"/>
    <n v="16017760"/>
    <m/>
    <s v="Sales Region Sulawesi - Maluku Team"/>
    <s v="Corporate Negotiate/Patnership Contract"/>
    <s v="KakaSport"/>
    <x v="0"/>
    <x v="4"/>
    <x v="6"/>
  </r>
  <r>
    <s v="SO0352"/>
    <s v="PS0044"/>
    <s v="ST0004"/>
    <d v="2020-12-29T00:00:00"/>
    <s v="Sulawesi, Maluku, North Maluku"/>
    <s v="CASH"/>
    <n v="78162480"/>
    <m/>
    <s v="Sales Region Sulawesi - Maluku Team"/>
    <s v="Corporate Negotiate/Patnership Contract"/>
    <s v="Toko Rezeki Olahraga"/>
    <x v="0"/>
    <x v="5"/>
    <x v="7"/>
  </r>
  <r>
    <s v="SO0353"/>
    <s v="PS0017"/>
    <s v="ST0001"/>
    <d v="2020-12-29T00:00:00"/>
    <s v="Jakarta"/>
    <s v="CASH"/>
    <n v="50854050"/>
    <m/>
    <s v="Online Sales Team"/>
    <s v="OnlineMarketing"/>
    <s v="Bebasport.com"/>
    <x v="0"/>
    <x v="1"/>
    <x v="2"/>
  </r>
  <r>
    <s v="SO0354"/>
    <s v="PS0023"/>
    <s v="ST0003"/>
    <d v="2020-12-30T00:00:00"/>
    <s v="Sumatera &amp; Kalimantan"/>
    <s v="CASH"/>
    <n v="123334884"/>
    <m/>
    <s v="Sales Sumatera -Kalimantan Region Team"/>
    <s v="OnlineMarketing/Corporate Negotiate/Patnership Contract"/>
    <s v="Gudang Sport Center"/>
    <x v="0"/>
    <x v="0"/>
    <x v="0"/>
  </r>
  <r>
    <s v="SO0355"/>
    <s v="PS0015"/>
    <s v="ST0004"/>
    <d v="2020-12-31T00:00:00"/>
    <s v="Sulawesi, Maluku, North Maluku"/>
    <s v="CREDIT"/>
    <n v="305587700"/>
    <m/>
    <s v="Sales Region Sulawesi - Maluku Team"/>
    <s v="Corporate Negotiate/Patnership Contract"/>
    <s v="Toko Olahraga Satu"/>
    <x v="0"/>
    <x v="3"/>
    <x v="5"/>
  </r>
  <r>
    <s v="SO0356"/>
    <s v="PS0049"/>
    <s v="ST0004"/>
    <d v="2021-01-01T00:00:00"/>
    <s v="Sulawesi, Maluku, North Maluku"/>
    <s v="CASH"/>
    <n v="17998200"/>
    <m/>
    <s v="Sales Region Sulawesi - Maluku Team"/>
    <s v="Corporate Negotiate/Patnership Contract"/>
    <s v="Toko Olahraga Bersama"/>
    <x v="0"/>
    <x v="5"/>
    <x v="7"/>
  </r>
  <r>
    <s v="SO0357"/>
    <s v="PS0011"/>
    <s v="ST0002"/>
    <d v="2021-01-01T00:00:00"/>
    <s v="Java"/>
    <s v="CREDIT"/>
    <n v="438953900"/>
    <m/>
    <s v="Sales Java Region Team"/>
    <s v="OnlineMarketing/Corporate Negotiate/Patnership Contract"/>
    <s v="Atlethic Shop"/>
    <x v="0"/>
    <x v="1"/>
    <x v="4"/>
  </r>
  <r>
    <s v="SO0358"/>
    <s v="PS0031"/>
    <s v="ST0002"/>
    <d v="2021-01-02T00:00:00"/>
    <s v="Java"/>
    <s v="CASH"/>
    <n v="28694250.000000004"/>
    <m/>
    <s v="Sales Java Region Team"/>
    <s v="OnlineMarketing/Corporate Negotiate/Patnership Contract"/>
    <s v="Toko Hidup Sehat"/>
    <x v="0"/>
    <x v="1"/>
    <x v="4"/>
  </r>
  <r>
    <s v="SO0359"/>
    <s v="PS0002"/>
    <s v="ST0002"/>
    <d v="2021-01-03T00:00:00"/>
    <s v="Java"/>
    <s v="CASH"/>
    <n v="2171400"/>
    <s v="Partner Store canceled the order"/>
    <s v="Sales Java Region Team"/>
    <s v="OnlineMarketing/Corporate Negotiate/Patnership Contract"/>
    <s v="TokoSport"/>
    <x v="0"/>
    <x v="1"/>
    <x v="4"/>
  </r>
  <r>
    <s v="SO0360"/>
    <s v="PS0047"/>
    <s v="ST0001"/>
    <d v="2021-01-04T00:00:00"/>
    <s v="Jakarta"/>
    <s v="CASH"/>
    <n v="20453175"/>
    <m/>
    <s v="Online Sales Team"/>
    <s v="OnlineMarketing"/>
    <s v="Power Play"/>
    <x v="0"/>
    <x v="1"/>
    <x v="2"/>
  </r>
  <r>
    <s v="SO0361"/>
    <s v="PS0001"/>
    <s v="ST0005"/>
    <d v="2021-01-06T00:00:00"/>
    <s v="Bali, East &amp; West Nusa Tenggara"/>
    <s v="CASH"/>
    <n v="26372640"/>
    <m/>
    <s v="Sales Region Bali - Nusa Tenggara Team"/>
    <s v="Corporate Negotiate/Patnership Contract"/>
    <s v="Sport Nation"/>
    <x v="1"/>
    <x v="7"/>
    <x v="11"/>
  </r>
  <r>
    <s v="SO0362"/>
    <s v="PS0035"/>
    <s v="ST0004"/>
    <d v="2021-01-07T00:00:00"/>
    <s v="Sulawesi, Maluku, North Maluku"/>
    <s v="CASH"/>
    <n v="245018180"/>
    <m/>
    <s v="Sales Region Sulawesi - Maluku Team"/>
    <s v="Corporate Negotiate/Patnership Contract"/>
    <s v="Toko Olahraga Lengkap"/>
    <x v="0"/>
    <x v="4"/>
    <x v="6"/>
  </r>
  <r>
    <s v="SO0363"/>
    <s v="PS0029"/>
    <s v="ST0004"/>
    <d v="2021-01-08T00:00:00"/>
    <s v="Sulawesi, Maluku, North Maluku"/>
    <s v="CASH"/>
    <n v="24468020"/>
    <m/>
    <s v="Sales Region Sulawesi - Maluku Team"/>
    <s v="Corporate Negotiate/Patnership Contract"/>
    <s v="Mama Sport"/>
    <x v="0"/>
    <x v="3"/>
    <x v="5"/>
  </r>
  <r>
    <s v="SO0364"/>
    <s v="PS0031"/>
    <s v="ST0002"/>
    <d v="2021-01-09T00:00:00"/>
    <s v="Java"/>
    <s v="CREDIT"/>
    <n v="251863150"/>
    <m/>
    <s v="Sales Java Region Team"/>
    <s v="OnlineMarketing/Corporate Negotiate/Patnership Contract"/>
    <s v="Toko Hidup Sehat"/>
    <x v="0"/>
    <x v="1"/>
    <x v="4"/>
  </r>
  <r>
    <s v="SO0365"/>
    <s v="PS0049"/>
    <s v="ST0004"/>
    <d v="2021-01-09T00:00:00"/>
    <s v="Sulawesi, Maluku, North Maluku"/>
    <s v="CASH"/>
    <n v="39319293"/>
    <m/>
    <s v="Sales Region Sulawesi - Maluku Team"/>
    <s v="Corporate Negotiate/Patnership Contract"/>
    <s v="Toko Olahraga Bersama"/>
    <x v="0"/>
    <x v="5"/>
    <x v="7"/>
  </r>
  <r>
    <s v="SO0366"/>
    <s v="PS0030"/>
    <s v="ST0004"/>
    <d v="2021-01-09T00:00:00"/>
    <s v="Sulawesi, Maluku, North Maluku"/>
    <s v="CREDIT"/>
    <n v="272841130"/>
    <m/>
    <s v="Sales Region Sulawesi - Maluku Team"/>
    <s v="Corporate Negotiate/Patnership Contract"/>
    <s v="KakaSport"/>
    <x v="0"/>
    <x v="4"/>
    <x v="6"/>
  </r>
  <r>
    <s v="SO0367"/>
    <s v="PS0029"/>
    <s v="ST0004"/>
    <d v="2021-01-14T00:00:00"/>
    <s v="Sulawesi, Maluku, North Maluku"/>
    <s v="CREDIT"/>
    <n v="585726234"/>
    <m/>
    <s v="Sales Region Sulawesi - Maluku Team"/>
    <s v="Corporate Negotiate/Patnership Contract"/>
    <s v="Mama Sport"/>
    <x v="0"/>
    <x v="3"/>
    <x v="5"/>
  </r>
  <r>
    <s v="SO0368"/>
    <s v="PS0039"/>
    <s v="ST0003"/>
    <d v="2021-01-14T00:00:00"/>
    <s v="Sumatera &amp; Kalimantan"/>
    <s v="CASH"/>
    <n v="123583210"/>
    <s v="The transaction agreement has undergone changes"/>
    <s v="Sales Sumatera -Kalimantan Region Team"/>
    <s v="OnlineMarketing/Corporate Negotiate/Patnership Contract"/>
    <s v="Surya Sport"/>
    <x v="0"/>
    <x v="0"/>
    <x v="1"/>
  </r>
  <r>
    <s v="SO0369"/>
    <s v="PS0009"/>
    <s v="ST0003"/>
    <d v="2021-01-17T00:00:00"/>
    <s v="Sumatera &amp; Kalimantan"/>
    <s v="CASH"/>
    <n v="12608950"/>
    <s v="Partner Store canceled the order"/>
    <s v="Sales Sumatera -Kalimantan Region Team"/>
    <s v="OnlineMarketing/Corporate Negotiate/Patnership Contract"/>
    <s v="Olahraga Mall"/>
    <x v="1"/>
    <x v="6"/>
    <x v="12"/>
  </r>
  <r>
    <s v="SO0370"/>
    <s v="PS0026"/>
    <s v="ST0004"/>
    <d v="2021-01-18T00:00:00"/>
    <s v="Sulawesi, Maluku, North Maluku"/>
    <s v="CREDIT"/>
    <n v="344747974"/>
    <m/>
    <s v="Sales Region Sulawesi - Maluku Team"/>
    <s v="Corporate Negotiate/Patnership Contract"/>
    <s v="Wakaka Sport"/>
    <x v="0"/>
    <x v="3"/>
    <x v="5"/>
  </r>
  <r>
    <s v="SO0371"/>
    <s v="PS0007"/>
    <s v="ST0001"/>
    <d v="2021-01-20T00:00:00"/>
    <s v="Jakarta"/>
    <s v="CREDIT"/>
    <n v="680117640"/>
    <m/>
    <s v="Online Sales Team"/>
    <s v="OnlineMarketing"/>
    <s v="Twinsport.com"/>
    <x v="0"/>
    <x v="1"/>
    <x v="2"/>
  </r>
  <r>
    <s v="SO0372"/>
    <s v="PS0047"/>
    <s v="ST0001"/>
    <d v="2021-01-21T00:00:00"/>
    <s v="Jakarta"/>
    <s v="CREDIT"/>
    <n v="704557790"/>
    <m/>
    <s v="Online Sales Team"/>
    <s v="OnlineMarketing"/>
    <s v="Power Play"/>
    <x v="0"/>
    <x v="1"/>
    <x v="2"/>
  </r>
  <r>
    <s v="SO0373"/>
    <s v="PS0022"/>
    <s v="ST0004"/>
    <d v="2021-01-21T00:00:00"/>
    <s v="Sulawesi, Maluku, North Maluku"/>
    <s v="CREDIT"/>
    <n v="259697480"/>
    <m/>
    <s v="Sales Region Sulawesi - Maluku Team"/>
    <s v="Corporate Negotiate/Patnership Contract"/>
    <s v="Sport Kita Store"/>
    <x v="0"/>
    <x v="3"/>
    <x v="5"/>
  </r>
  <r>
    <s v="SO0374"/>
    <s v="PS0029"/>
    <s v="ST0004"/>
    <d v="2021-01-22T00:00:00"/>
    <s v="Sulawesi, Maluku, North Maluku"/>
    <s v="CASH"/>
    <n v="45288740"/>
    <m/>
    <s v="Sales Region Sulawesi - Maluku Team"/>
    <s v="Corporate Negotiate/Patnership Contract"/>
    <s v="Mama Sport"/>
    <x v="0"/>
    <x v="3"/>
    <x v="5"/>
  </r>
  <r>
    <s v="SO0375"/>
    <s v="PS0015"/>
    <s v="ST0004"/>
    <d v="2021-01-23T00:00:00"/>
    <s v="Sulawesi, Maluku, North Maluku"/>
    <s v="CASH"/>
    <n v="64783420"/>
    <m/>
    <s v="Sales Region Sulawesi - Maluku Team"/>
    <s v="Corporate Negotiate/Patnership Contract"/>
    <s v="Toko Olahraga Satu"/>
    <x v="0"/>
    <x v="3"/>
    <x v="5"/>
  </r>
  <r>
    <s v="SO0376"/>
    <s v="PS0035"/>
    <s v="ST0004"/>
    <d v="2021-01-23T00:00:00"/>
    <s v="Sulawesi, Maluku, North Maluku"/>
    <s v="CREDIT"/>
    <n v="340635520"/>
    <m/>
    <s v="Sales Region Sulawesi - Maluku Team"/>
    <s v="Corporate Negotiate/Patnership Contract"/>
    <s v="Toko Olahraga Lengkap"/>
    <x v="0"/>
    <x v="4"/>
    <x v="6"/>
  </r>
  <r>
    <s v="SO0377"/>
    <s v="PS0006"/>
    <s v="ST0003"/>
    <d v="2021-01-24T00:00:00"/>
    <s v="Sumatera &amp; Kalimantan"/>
    <s v="CASH"/>
    <n v="160512000"/>
    <m/>
    <s v="Sales Sumatera -Kalimantan Region Team"/>
    <s v="OnlineMarketing/Corporate Negotiate/Patnership Contract"/>
    <s v="Arena Sport Shop"/>
    <x v="0"/>
    <x v="0"/>
    <x v="0"/>
  </r>
  <r>
    <s v="SO0378"/>
    <s v="PS0017"/>
    <s v="ST0001"/>
    <d v="2021-01-27T00:00:00"/>
    <s v="Jakarta"/>
    <s v="CASH"/>
    <n v="18726500"/>
    <m/>
    <s v="Online Sales Team"/>
    <s v="OnlineMarketing"/>
    <s v="Bebasport.com"/>
    <x v="0"/>
    <x v="1"/>
    <x v="2"/>
  </r>
  <r>
    <s v="SO0379"/>
    <s v="PS0026"/>
    <s v="ST0004"/>
    <d v="2021-01-27T00:00:00"/>
    <s v="Sulawesi, Maluku, North Maluku"/>
    <s v="CASH"/>
    <n v="64936500"/>
    <m/>
    <s v="Sales Region Sulawesi - Maluku Team"/>
    <s v="Corporate Negotiate/Patnership Contract"/>
    <s v="Wakaka Sport"/>
    <x v="0"/>
    <x v="3"/>
    <x v="5"/>
  </r>
  <r>
    <s v="SO0380"/>
    <s v="PS0031"/>
    <s v="ST0002"/>
    <d v="2021-01-27T00:00:00"/>
    <s v="Java"/>
    <s v="CASH"/>
    <n v="168115240"/>
    <m/>
    <s v="Sales Java Region Team"/>
    <s v="OnlineMarketing/Corporate Negotiate/Patnership Contract"/>
    <s v="Toko Hidup Sehat"/>
    <x v="0"/>
    <x v="1"/>
    <x v="4"/>
  </r>
  <r>
    <s v="SO0381"/>
    <s v="PS0026"/>
    <s v="ST0004"/>
    <d v="2021-01-28T00:00:00"/>
    <s v="Sulawesi, Maluku, North Maluku"/>
    <s v="CREDIT"/>
    <n v="580474400"/>
    <m/>
    <s v="Sales Region Sulawesi - Maluku Team"/>
    <s v="Corporate Negotiate/Patnership Contract"/>
    <s v="Wakaka Sport"/>
    <x v="0"/>
    <x v="3"/>
    <x v="5"/>
  </r>
  <r>
    <s v="SO0382"/>
    <s v="PS0045"/>
    <s v="ST0005"/>
    <d v="2021-01-28T00:00:00"/>
    <s v="Bali, East &amp; West Nusa Tenggara"/>
    <s v="CASH"/>
    <n v="60787636"/>
    <m/>
    <s v="Sales Region Bali - Nusa Tenggara Team"/>
    <s v="Corporate Negotiate/Patnership Contract"/>
    <s v="Toko Olahraga NTB"/>
    <x v="0"/>
    <x v="2"/>
    <x v="3"/>
  </r>
  <r>
    <s v="SO0383"/>
    <s v="PS0039"/>
    <s v="ST0003"/>
    <d v="2021-01-30T00:00:00"/>
    <s v="Sumatera &amp; Kalimantan"/>
    <s v="CASH"/>
    <n v="80981360"/>
    <m/>
    <s v="Sales Sumatera -Kalimantan Region Team"/>
    <s v="OnlineMarketing/Corporate Negotiate/Patnership Contract"/>
    <s v="Surya Sport"/>
    <x v="0"/>
    <x v="0"/>
    <x v="1"/>
  </r>
  <r>
    <s v="SO0384"/>
    <s v="PS0016"/>
    <s v="ST0003"/>
    <d v="2021-01-31T00:00:00"/>
    <s v="Sumatera &amp; Kalimantan"/>
    <s v="CREDIT"/>
    <n v="342486990"/>
    <m/>
    <s v="Sales Sumatera -Kalimantan Region Team"/>
    <s v="OnlineMarketing/Corporate Negotiate/Patnership Contract"/>
    <s v="Kartika Sport Center"/>
    <x v="0"/>
    <x v="0"/>
    <x v="0"/>
  </r>
  <r>
    <s v="SO0385"/>
    <s v="PS0005"/>
    <s v="ST0004"/>
    <d v="2021-02-01T00:00:00"/>
    <s v="Sulawesi, Maluku, North Maluku"/>
    <s v="CASH"/>
    <n v="918000"/>
    <m/>
    <s v="Sales Region Sulawesi - Maluku Team"/>
    <s v="Corporate Negotiate/Patnership Contract"/>
    <s v="Sportworld"/>
    <x v="1"/>
    <x v="5"/>
    <x v="13"/>
  </r>
  <r>
    <s v="SO0386"/>
    <s v="PS0043"/>
    <s v="ST0004"/>
    <d v="2021-02-02T00:00:00"/>
    <s v="Sulawesi, Maluku, North Maluku"/>
    <s v="CASH"/>
    <n v="231752710"/>
    <m/>
    <s v="Sales Region Sulawesi - Maluku Team"/>
    <s v="Corporate Negotiate/Patnership Contract"/>
    <s v="SportMania Store"/>
    <x v="0"/>
    <x v="3"/>
    <x v="5"/>
  </r>
  <r>
    <s v="SO0387"/>
    <s v="PS0033"/>
    <s v="ST0005"/>
    <d v="2021-02-03T00:00:00"/>
    <s v="Bali, East &amp; West Nusa Tenggara"/>
    <s v="CREDIT"/>
    <n v="371539773"/>
    <m/>
    <s v="Sales Region Bali - Nusa Tenggara Team"/>
    <s v="Corporate Negotiate/Patnership Contract"/>
    <s v="Toko Olahraga NTT"/>
    <x v="0"/>
    <x v="2"/>
    <x v="9"/>
  </r>
  <r>
    <s v="SO0388"/>
    <s v="PS0011"/>
    <s v="ST0002"/>
    <d v="2021-02-04T00:00:00"/>
    <s v="Java"/>
    <s v="CASH"/>
    <n v="70678250"/>
    <m/>
    <s v="Sales Java Region Team"/>
    <s v="OnlineMarketing/Corporate Negotiate/Patnership Contract"/>
    <s v="Atlethic Shop"/>
    <x v="0"/>
    <x v="1"/>
    <x v="4"/>
  </r>
  <r>
    <s v="SO0389"/>
    <s v="PS0036"/>
    <s v="ST0005"/>
    <d v="2021-02-04T00:00:00"/>
    <s v="Bali, East &amp; West Nusa Tenggara"/>
    <s v="CASH"/>
    <n v="170414160"/>
    <s v="The transaction agreement has undergone changes"/>
    <s v="Sales Region Bali - Nusa Tenggara Team"/>
    <s v="Corporate Negotiate/Patnership Contract"/>
    <s v="Nusantara Sport"/>
    <x v="0"/>
    <x v="2"/>
    <x v="3"/>
  </r>
  <r>
    <s v="SO0390"/>
    <s v="PS0050"/>
    <s v="ST0004"/>
    <d v="2021-02-04T00:00:00"/>
    <s v="Sulawesi, Maluku, North Maluku"/>
    <s v="CREDIT"/>
    <n v="557271300"/>
    <s v="The transaction agreement has undergone changes"/>
    <s v="Sales Region Sulawesi - Maluku Team"/>
    <s v="Corporate Negotiate/Patnership Contract"/>
    <s v="Toko Peralatan Olahraga"/>
    <x v="0"/>
    <x v="4"/>
    <x v="6"/>
  </r>
  <r>
    <s v="SO0391"/>
    <s v="PS0030"/>
    <s v="ST0004"/>
    <d v="2021-02-04T00:00:00"/>
    <s v="Sulawesi, Maluku, North Maluku"/>
    <s v="CREDIT"/>
    <n v="1281327240"/>
    <s v="transaction as agreed with the vendor"/>
    <s v="Sales Region Sulawesi - Maluku Team"/>
    <s v="Corporate Negotiate/Patnership Contract"/>
    <s v="KakaSport"/>
    <x v="0"/>
    <x v="4"/>
    <x v="6"/>
  </r>
  <r>
    <s v="SO0392"/>
    <s v="PS0039"/>
    <s v="ST0003"/>
    <d v="2021-02-06T00:00:00"/>
    <s v="Sumatera &amp; Kalimantan"/>
    <s v="CREDIT"/>
    <n v="427491780"/>
    <m/>
    <s v="Sales Sumatera -Kalimantan Region Team"/>
    <s v="OnlineMarketing/Corporate Negotiate/Patnership Contract"/>
    <s v="Surya Sport"/>
    <x v="0"/>
    <x v="0"/>
    <x v="1"/>
  </r>
  <r>
    <s v="SO0393"/>
    <s v="PS0030"/>
    <s v="ST0004"/>
    <d v="2021-02-07T00:00:00"/>
    <s v="Sulawesi, Maluku, North Maluku"/>
    <s v="CREDIT"/>
    <n v="708007640"/>
    <m/>
    <s v="Sales Region Sulawesi - Maluku Team"/>
    <s v="Corporate Negotiate/Patnership Contract"/>
    <s v="KakaSport"/>
    <x v="0"/>
    <x v="4"/>
    <x v="6"/>
  </r>
  <r>
    <s v="SO0394"/>
    <s v="PS0038"/>
    <s v="ST0004"/>
    <d v="2021-02-10T00:00:00"/>
    <s v="Sulawesi, Maluku, North Maluku"/>
    <s v="CREDIT"/>
    <n v="585726390"/>
    <m/>
    <s v="Sales Region Sulawesi - Maluku Team"/>
    <s v="Corporate Negotiate/Patnership Contract"/>
    <s v="Salam Olahraga"/>
    <x v="0"/>
    <x v="4"/>
    <x v="6"/>
  </r>
  <r>
    <s v="SO0395"/>
    <s v="PS0033"/>
    <s v="ST0005"/>
    <d v="2021-02-10T00:00:00"/>
    <s v="Bali, East &amp; West Nusa Tenggara"/>
    <s v="CASH"/>
    <n v="114121450"/>
    <m/>
    <s v="Sales Region Bali - Nusa Tenggara Team"/>
    <s v="Corporate Negotiate/Patnership Contract"/>
    <s v="Toko Olahraga NTT"/>
    <x v="0"/>
    <x v="2"/>
    <x v="9"/>
  </r>
  <r>
    <s v="SO0396"/>
    <s v="PS0025"/>
    <s v="ST0003"/>
    <d v="2021-02-11T00:00:00"/>
    <s v="Sumatera &amp; Kalimantan"/>
    <s v="CREDIT"/>
    <n v="463175280"/>
    <m/>
    <s v="Sales Sumatera -Kalimantan Region Team"/>
    <s v="OnlineMarketing/Corporate Negotiate/Patnership Contract"/>
    <s v="Toko Olahraga Unggul"/>
    <x v="0"/>
    <x v="0"/>
    <x v="1"/>
  </r>
  <r>
    <s v="SO0397"/>
    <s v="PS0016"/>
    <s v="ST0003"/>
    <d v="2021-02-12T00:00:00"/>
    <s v="Sumatera &amp; Kalimantan"/>
    <s v="CASH"/>
    <n v="210861000"/>
    <m/>
    <s v="Sales Sumatera -Kalimantan Region Team"/>
    <s v="OnlineMarketing/Corporate Negotiate/Patnership Contract"/>
    <s v="Kartika Sport Center"/>
    <x v="0"/>
    <x v="0"/>
    <x v="0"/>
  </r>
  <r>
    <s v="SO0398"/>
    <s v="PS0035"/>
    <s v="ST0004"/>
    <d v="2021-02-12T00:00:00"/>
    <s v="Sulawesi, Maluku, North Maluku"/>
    <s v="CASH"/>
    <n v="163028860"/>
    <m/>
    <s v="Sales Region Sulawesi - Maluku Team"/>
    <s v="Corporate Negotiate/Patnership Contract"/>
    <s v="Toko Olahraga Lengkap"/>
    <x v="0"/>
    <x v="4"/>
    <x v="6"/>
  </r>
  <r>
    <s v="SO0399"/>
    <s v="PS0045"/>
    <s v="ST0005"/>
    <d v="2021-02-12T00:00:00"/>
    <s v="Bali, East &amp; West Nusa Tenggara"/>
    <s v="CASH"/>
    <n v="235085970"/>
    <m/>
    <s v="Sales Region Bali - Nusa Tenggara Team"/>
    <s v="Corporate Negotiate/Patnership Contract"/>
    <s v="Toko Olahraga NTB"/>
    <x v="0"/>
    <x v="2"/>
    <x v="3"/>
  </r>
  <r>
    <s v="SO0400"/>
    <s v="PS0004"/>
    <s v="ST0001"/>
    <d v="2021-02-13T00:00:00"/>
    <s v="Jakarta"/>
    <s v="CASH"/>
    <n v="217839910"/>
    <s v="The product is unavailable from the vendor or there has been a product replacement"/>
    <s v="Online Sales Team"/>
    <s v="OnlineMarketing"/>
    <s v="Sport Line Indonesia"/>
    <x v="0"/>
    <x v="1"/>
    <x v="2"/>
  </r>
  <r>
    <s v="SO0401"/>
    <s v="PS0015"/>
    <s v="ST0004"/>
    <d v="2021-02-15T00:00:00"/>
    <s v="Sulawesi, Maluku, North Maluku"/>
    <s v="CASH"/>
    <n v="61318900"/>
    <m/>
    <s v="Sales Region Sulawesi - Maluku Team"/>
    <s v="Corporate Negotiate/Patnership Contract"/>
    <s v="Toko Olahraga Satu"/>
    <x v="0"/>
    <x v="3"/>
    <x v="5"/>
  </r>
  <r>
    <s v="SO0402"/>
    <s v="PS0018"/>
    <s v="ST0002"/>
    <d v="2021-02-16T00:00:00"/>
    <s v="Java"/>
    <s v="CASH"/>
    <n v="35954650"/>
    <m/>
    <s v="Sales Java Region Team"/>
    <s v="OnlineMarketing/Corporate Negotiate/Patnership Contract"/>
    <s v="Sport Jogja City"/>
    <x v="1"/>
    <x v="1"/>
    <x v="10"/>
  </r>
  <r>
    <s v="SO0403"/>
    <s v="PS0016"/>
    <s v="ST0003"/>
    <d v="2021-02-16T00:00:00"/>
    <s v="Sumatera &amp; Kalimantan"/>
    <s v="CREDIT"/>
    <n v="423820090"/>
    <m/>
    <s v="Sales Sumatera -Kalimantan Region Team"/>
    <s v="OnlineMarketing/Corporate Negotiate/Patnership Contract"/>
    <s v="Kartika Sport Center"/>
    <x v="0"/>
    <x v="0"/>
    <x v="0"/>
  </r>
  <r>
    <s v="SO0404"/>
    <s v="PS0032"/>
    <s v="ST0004"/>
    <d v="2021-02-16T00:00:00"/>
    <s v="Sulawesi, Maluku, North Maluku"/>
    <s v="CREDIT"/>
    <n v="320629620"/>
    <m/>
    <s v="Sales Region Sulawesi - Maluku Team"/>
    <s v="Corporate Negotiate/Patnership Contract"/>
    <s v="Toko Idola Olahraga"/>
    <x v="0"/>
    <x v="5"/>
    <x v="7"/>
  </r>
  <r>
    <s v="SO0405"/>
    <s v="PS0015"/>
    <s v="ST0004"/>
    <d v="2021-02-17T00:00:00"/>
    <s v="Sulawesi, Maluku, North Maluku"/>
    <s v="CASH"/>
    <n v="155801100"/>
    <m/>
    <s v="Sales Region Sulawesi - Maluku Team"/>
    <s v="Corporate Negotiate/Patnership Contract"/>
    <s v="Toko Olahraga Satu"/>
    <x v="0"/>
    <x v="3"/>
    <x v="5"/>
  </r>
  <r>
    <s v="SO0406"/>
    <s v="PS0041"/>
    <s v="ST0001"/>
    <d v="2021-02-18T00:00:00"/>
    <s v="Jakarta"/>
    <s v="CREDIT"/>
    <n v="1136080590"/>
    <s v="transaction as agreed with the vendor"/>
    <s v="Online Sales Team"/>
    <s v="OnlineMarketing"/>
    <s v="GilaSport.id"/>
    <x v="0"/>
    <x v="1"/>
    <x v="2"/>
  </r>
  <r>
    <s v="SO0407"/>
    <s v="PS0006"/>
    <s v="ST0003"/>
    <d v="2021-02-18T00:00:00"/>
    <s v="Sumatera &amp; Kalimantan"/>
    <s v="CASH"/>
    <n v="205659580"/>
    <m/>
    <s v="Sales Sumatera -Kalimantan Region Team"/>
    <s v="OnlineMarketing/Corporate Negotiate/Patnership Contract"/>
    <s v="Arena Sport Shop"/>
    <x v="0"/>
    <x v="0"/>
    <x v="0"/>
  </r>
  <r>
    <s v="SO0408"/>
    <s v="PS0026"/>
    <s v="ST0004"/>
    <d v="2021-02-20T00:00:00"/>
    <s v="Sulawesi, Maluku, North Maluku"/>
    <s v="CASH"/>
    <n v="41297860"/>
    <s v="The transaction agreement has undergone changes"/>
    <s v="Sales Region Sulawesi - Maluku Team"/>
    <s v="Corporate Negotiate/Patnership Contract"/>
    <s v="Wakaka Sport"/>
    <x v="0"/>
    <x v="3"/>
    <x v="5"/>
  </r>
  <r>
    <s v="SO0409"/>
    <s v="PS0041"/>
    <s v="ST0001"/>
    <d v="2021-02-21T00:00:00"/>
    <s v="Jakarta"/>
    <s v="CASH"/>
    <n v="24031000"/>
    <m/>
    <s v="Online Sales Team"/>
    <s v="OnlineMarketing"/>
    <s v="GilaSport.id"/>
    <x v="0"/>
    <x v="1"/>
    <x v="2"/>
  </r>
  <r>
    <s v="SO0410"/>
    <s v="PS0022"/>
    <s v="ST0004"/>
    <d v="2021-02-21T00:00:00"/>
    <s v="Sulawesi, Maluku, North Maluku"/>
    <s v="CREDIT"/>
    <n v="748380810"/>
    <s v="transaction as agreed with the vendor"/>
    <s v="Sales Region Sulawesi - Maluku Team"/>
    <s v="Corporate Negotiate/Patnership Contract"/>
    <s v="Sport Kita Store"/>
    <x v="0"/>
    <x v="3"/>
    <x v="5"/>
  </r>
  <r>
    <s v="SO0411"/>
    <s v="PS0030"/>
    <s v="ST0004"/>
    <d v="2021-02-21T00:00:00"/>
    <s v="Sulawesi, Maluku, North Maluku"/>
    <s v="CASH"/>
    <n v="81765000"/>
    <s v="Partner Store canceled the order"/>
    <s v="Sales Region Sulawesi - Maluku Team"/>
    <s v="Corporate Negotiate/Patnership Contract"/>
    <s v="KakaSport"/>
    <x v="0"/>
    <x v="4"/>
    <x v="6"/>
  </r>
  <r>
    <s v="SO0412"/>
    <s v="PS0035"/>
    <s v="ST0004"/>
    <d v="2021-02-22T00:00:00"/>
    <s v="Sulawesi, Maluku, North Maluku"/>
    <s v="CASH"/>
    <n v="237082300"/>
    <m/>
    <s v="Sales Region Sulawesi - Maluku Team"/>
    <s v="Corporate Negotiate/Patnership Contract"/>
    <s v="Toko Olahraga Lengkap"/>
    <x v="0"/>
    <x v="4"/>
    <x v="6"/>
  </r>
  <r>
    <s v="SO0413"/>
    <s v="PS0032"/>
    <s v="ST0004"/>
    <d v="2021-02-23T00:00:00"/>
    <s v="Sulawesi, Maluku, North Maluku"/>
    <s v="CREDIT"/>
    <n v="343106270"/>
    <m/>
    <s v="Sales Region Sulawesi - Maluku Team"/>
    <s v="Corporate Negotiate/Patnership Contract"/>
    <s v="Toko Idola Olahraga"/>
    <x v="0"/>
    <x v="5"/>
    <x v="7"/>
  </r>
  <r>
    <s v="SO0414"/>
    <s v="PS0029"/>
    <s v="ST0004"/>
    <d v="2021-02-24T00:00:00"/>
    <s v="Sulawesi, Maluku, North Maluku"/>
    <s v="CASH"/>
    <n v="248503180.00000003"/>
    <m/>
    <s v="Sales Region Sulawesi - Maluku Team"/>
    <s v="Corporate Negotiate/Patnership Contract"/>
    <s v="Mama Sport"/>
    <x v="0"/>
    <x v="3"/>
    <x v="5"/>
  </r>
  <r>
    <s v="SO0415"/>
    <s v="PS0041"/>
    <s v="ST0001"/>
    <d v="2021-02-25T00:00:00"/>
    <s v="Jakarta"/>
    <s v="CREDIT"/>
    <n v="796416552"/>
    <m/>
    <s v="Online Sales Team"/>
    <s v="OnlineMarketing"/>
    <s v="GilaSport.id"/>
    <x v="0"/>
    <x v="1"/>
    <x v="2"/>
  </r>
  <r>
    <s v="SO0416"/>
    <s v="PS0044"/>
    <s v="ST0004"/>
    <d v="2021-02-27T00:00:00"/>
    <s v="Sulawesi, Maluku, North Maluku"/>
    <s v="CASH"/>
    <n v="141857450"/>
    <s v="The product is unavailable from the vendor or there has been a product replacement"/>
    <s v="Sales Region Sulawesi - Maluku Team"/>
    <s v="Corporate Negotiate/Patnership Contract"/>
    <s v="Toko Rezeki Olahraga"/>
    <x v="0"/>
    <x v="5"/>
    <x v="7"/>
  </r>
  <r>
    <s v="SO0417"/>
    <s v="PS0014"/>
    <s v="ST0003"/>
    <d v="2021-03-01T00:00:00"/>
    <s v="Sumatera &amp; Kalimantan"/>
    <s v="CREDIT"/>
    <n v="530749580"/>
    <m/>
    <s v="Sales Sumatera -Kalimantan Region Team"/>
    <s v="OnlineMarketing/Corporate Negotiate/Patnership Contract"/>
    <s v="Sport Hub Medan"/>
    <x v="1"/>
    <x v="6"/>
    <x v="8"/>
  </r>
  <r>
    <s v="SO0418"/>
    <s v="PS0043"/>
    <s v="ST0004"/>
    <d v="2021-03-02T00:00:00"/>
    <s v="Sulawesi, Maluku, North Maluku"/>
    <s v="CASH"/>
    <n v="6816744"/>
    <m/>
    <s v="Sales Region Sulawesi - Maluku Team"/>
    <s v="Corporate Negotiate/Patnership Contract"/>
    <s v="SportMania Store"/>
    <x v="0"/>
    <x v="3"/>
    <x v="5"/>
  </r>
  <r>
    <s v="SO0419"/>
    <s v="PS0043"/>
    <s v="ST0004"/>
    <d v="2021-03-02T00:00:00"/>
    <s v="Sulawesi, Maluku, North Maluku"/>
    <s v="CREDIT"/>
    <n v="414463470"/>
    <m/>
    <s v="Sales Region Sulawesi - Maluku Team"/>
    <s v="Corporate Negotiate/Patnership Contract"/>
    <s v="SportMania Store"/>
    <x v="0"/>
    <x v="3"/>
    <x v="5"/>
  </r>
  <r>
    <s v="SO0420"/>
    <s v="PS0036"/>
    <s v="ST0005"/>
    <d v="2021-03-02T00:00:00"/>
    <s v="Bali, East &amp; West Nusa Tenggara"/>
    <s v="CASH"/>
    <n v="229673020"/>
    <m/>
    <s v="Sales Region Bali - Nusa Tenggara Team"/>
    <s v="Corporate Negotiate/Patnership Contract"/>
    <s v="Nusantara Sport"/>
    <x v="0"/>
    <x v="2"/>
    <x v="3"/>
  </r>
  <r>
    <s v="SO0421"/>
    <s v="PS0034"/>
    <s v="ST0001"/>
    <d v="2021-03-04T00:00:00"/>
    <s v="Jakarta"/>
    <s v="CASH"/>
    <n v="77104190"/>
    <s v="The transaction agreement has undergone changes"/>
    <s v="Online Sales Team"/>
    <s v="OnlineMarketing"/>
    <s v="Active Sport"/>
    <x v="0"/>
    <x v="1"/>
    <x v="2"/>
  </r>
  <r>
    <s v="SO0422"/>
    <s v="PS0035"/>
    <s v="ST0004"/>
    <d v="2021-03-04T00:00:00"/>
    <s v="Sulawesi, Maluku, North Maluku"/>
    <s v="CREDIT"/>
    <n v="587307480"/>
    <m/>
    <s v="Sales Region Sulawesi - Maluku Team"/>
    <s v="Corporate Negotiate/Patnership Contract"/>
    <s v="Toko Olahraga Lengkap"/>
    <x v="0"/>
    <x v="4"/>
    <x v="6"/>
  </r>
  <r>
    <s v="SO0423"/>
    <s v="PS0046"/>
    <s v="ST0003"/>
    <d v="2021-03-05T00:00:00"/>
    <s v="Sumatera &amp; Kalimantan"/>
    <s v="CASH"/>
    <n v="100247630"/>
    <m/>
    <s v="Sales Sumatera -Kalimantan Region Team"/>
    <s v="OnlineMarketing/Corporate Negotiate/Patnership Contract"/>
    <s v="Markas Olahraga"/>
    <x v="0"/>
    <x v="0"/>
    <x v="1"/>
  </r>
  <r>
    <s v="SO0424"/>
    <s v="PS0048"/>
    <s v="ST0003"/>
    <d v="2021-03-05T00:00:00"/>
    <s v="Sumatera &amp; Kalimantan"/>
    <s v="CREDIT"/>
    <n v="292680760"/>
    <m/>
    <s v="Sales Sumatera -Kalimantan Region Team"/>
    <s v="OnlineMarketing/Corporate Negotiate/Patnership Contract"/>
    <s v="Toko Olahraga Mandiri"/>
    <x v="0"/>
    <x v="0"/>
    <x v="1"/>
  </r>
  <r>
    <s v="SO0425"/>
    <s v="PS0015"/>
    <s v="ST0004"/>
    <d v="2021-03-06T00:00:00"/>
    <s v="Sulawesi, Maluku, North Maluku"/>
    <s v="CASH"/>
    <n v="101104300"/>
    <m/>
    <s v="Sales Region Sulawesi - Maluku Team"/>
    <s v="Corporate Negotiate/Patnership Contract"/>
    <s v="Toko Olahraga Satu"/>
    <x v="0"/>
    <x v="3"/>
    <x v="5"/>
  </r>
  <r>
    <s v="SO0426"/>
    <s v="PS0002"/>
    <s v="ST0002"/>
    <d v="2021-03-06T00:00:00"/>
    <s v="Java"/>
    <s v="CREDIT"/>
    <n v="363691080"/>
    <m/>
    <s v="Sales Java Region Team"/>
    <s v="OnlineMarketing/Corporate Negotiate/Patnership Contract"/>
    <s v="TokoSport"/>
    <x v="0"/>
    <x v="1"/>
    <x v="4"/>
  </r>
  <r>
    <s v="SO0427"/>
    <s v="PS0001"/>
    <s v="ST0005"/>
    <d v="2021-03-07T00:00:00"/>
    <s v="Bali, East &amp; West Nusa Tenggara"/>
    <s v="CREDIT"/>
    <n v="273834110"/>
    <m/>
    <s v="Sales Region Bali - Nusa Tenggara Team"/>
    <s v="Corporate Negotiate/Patnership Contract"/>
    <s v="Sport Nation"/>
    <x v="1"/>
    <x v="7"/>
    <x v="11"/>
  </r>
  <r>
    <s v="SO0428"/>
    <s v="PS0014"/>
    <s v="ST0003"/>
    <d v="2021-03-08T00:00:00"/>
    <s v="Sumatera &amp; Kalimantan"/>
    <s v="CREDIT"/>
    <n v="782139400"/>
    <m/>
    <s v="Sales Sumatera -Kalimantan Region Team"/>
    <s v="OnlineMarketing/Corporate Negotiate/Patnership Contract"/>
    <s v="Sport Hub Medan"/>
    <x v="1"/>
    <x v="6"/>
    <x v="8"/>
  </r>
  <r>
    <s v="SO0429"/>
    <s v="PS0021"/>
    <s v="ST0001"/>
    <d v="2021-03-09T00:00:00"/>
    <s v="Jakarta"/>
    <s v="CREDIT"/>
    <n v="319178900"/>
    <m/>
    <s v="Online Sales Team"/>
    <s v="OnlineMarketing"/>
    <s v="SportArt88"/>
    <x v="0"/>
    <x v="1"/>
    <x v="2"/>
  </r>
  <r>
    <s v="SO0430"/>
    <s v="PS0035"/>
    <s v="ST0004"/>
    <d v="2021-03-13T00:00:00"/>
    <s v="Sulawesi, Maluku, North Maluku"/>
    <s v="CREDIT"/>
    <n v="303946900"/>
    <m/>
    <s v="Sales Region Sulawesi - Maluku Team"/>
    <s v="Corporate Negotiate/Patnership Contract"/>
    <s v="Toko Olahraga Lengkap"/>
    <x v="0"/>
    <x v="4"/>
    <x v="6"/>
  </r>
  <r>
    <s v="SO0431"/>
    <s v="PS0042"/>
    <s v="ST0002"/>
    <d v="2021-03-15T00:00:00"/>
    <s v="Java"/>
    <s v="CASH"/>
    <n v="213303440"/>
    <m/>
    <s v="Sales Java Region Team"/>
    <s v="OnlineMarketing/Corporate Negotiate/Patnership Contract"/>
    <s v="SportXpress"/>
    <x v="0"/>
    <x v="1"/>
    <x v="4"/>
  </r>
  <r>
    <s v="SO0432"/>
    <s v="PS0009"/>
    <s v="ST0003"/>
    <d v="2021-03-15T00:00:00"/>
    <s v="Sumatera &amp; Kalimantan"/>
    <s v="CREDIT"/>
    <n v="264019500.00000003"/>
    <m/>
    <s v="Sales Sumatera -Kalimantan Region Team"/>
    <s v="OnlineMarketing/Corporate Negotiate/Patnership Contract"/>
    <s v="Olahraga Mall"/>
    <x v="1"/>
    <x v="6"/>
    <x v="12"/>
  </r>
  <r>
    <s v="SO0433"/>
    <s v="PS0019"/>
    <s v="ST0005"/>
    <d v="2021-03-15T00:00:00"/>
    <s v="Bali, East &amp; West Nusa Tenggara"/>
    <s v="CASH"/>
    <n v="233172490"/>
    <m/>
    <s v="Sales Region Bali - Nusa Tenggara Team"/>
    <s v="Corporate Negotiate/Patnership Contract"/>
    <s v="Toko olahraga Pantai"/>
    <x v="0"/>
    <x v="2"/>
    <x v="9"/>
  </r>
  <r>
    <s v="SO0434"/>
    <s v="PS0039"/>
    <s v="ST0003"/>
    <d v="2021-03-16T00:00:00"/>
    <s v="Sumatera &amp; Kalimantan"/>
    <s v="CREDIT"/>
    <n v="766658936"/>
    <m/>
    <s v="Sales Sumatera -Kalimantan Region Team"/>
    <s v="OnlineMarketing/Corporate Negotiate/Patnership Contract"/>
    <s v="Surya Sport"/>
    <x v="0"/>
    <x v="0"/>
    <x v="1"/>
  </r>
  <r>
    <s v="SO0435"/>
    <s v="PS0028"/>
    <s v="ST0005"/>
    <d v="2021-03-18T00:00:00"/>
    <s v="Bali, East &amp; West Nusa Tenggara"/>
    <s v="CREDIT"/>
    <n v="754147200"/>
    <m/>
    <s v="Sales Region Bali - Nusa Tenggara Team"/>
    <s v="Corporate Negotiate/Patnership Contract"/>
    <s v="Toko SportNesia"/>
    <x v="0"/>
    <x v="2"/>
    <x v="9"/>
  </r>
  <r>
    <s v="SO0436"/>
    <s v="PS0019"/>
    <s v="ST0005"/>
    <d v="2021-03-19T00:00:00"/>
    <s v="Bali, East &amp; West Nusa Tenggara"/>
    <s v="CASH"/>
    <n v="211006500"/>
    <m/>
    <s v="Sales Region Bali - Nusa Tenggara Team"/>
    <s v="Corporate Negotiate/Patnership Contract"/>
    <s v="Toko olahraga Pantai"/>
    <x v="0"/>
    <x v="2"/>
    <x v="9"/>
  </r>
  <r>
    <s v="SO0437"/>
    <s v="PS0032"/>
    <s v="ST0004"/>
    <d v="2021-03-19T00:00:00"/>
    <s v="Sulawesi, Maluku, North Maluku"/>
    <s v="CREDIT"/>
    <n v="573807690"/>
    <m/>
    <s v="Sales Region Sulawesi - Maluku Team"/>
    <s v="Corporate Negotiate/Patnership Contract"/>
    <s v="Toko Idola Olahraga"/>
    <x v="0"/>
    <x v="5"/>
    <x v="7"/>
  </r>
  <r>
    <s v="SO0438"/>
    <s v="PS0039"/>
    <s v="ST0003"/>
    <d v="2021-03-19T00:00:00"/>
    <s v="Sumatera &amp; Kalimantan"/>
    <s v="CASH"/>
    <n v="61688120"/>
    <m/>
    <s v="Sales Sumatera -Kalimantan Region Team"/>
    <s v="OnlineMarketing/Corporate Negotiate/Patnership Contract"/>
    <s v="Surya Sport"/>
    <x v="0"/>
    <x v="0"/>
    <x v="1"/>
  </r>
  <r>
    <s v="SO0439"/>
    <s v="PS0017"/>
    <s v="ST0001"/>
    <d v="2021-03-21T00:00:00"/>
    <s v="Jakarta"/>
    <s v="CASH"/>
    <n v="68003950"/>
    <m/>
    <s v="Online Sales Team"/>
    <s v="OnlineMarketing"/>
    <s v="Bebasport.com"/>
    <x v="0"/>
    <x v="1"/>
    <x v="2"/>
  </r>
  <r>
    <s v="SO0440"/>
    <s v="PS0024"/>
    <s v="ST0001"/>
    <d v="2021-03-21T00:00:00"/>
    <s v="Jakarta"/>
    <s v="CREDIT"/>
    <n v="466809400"/>
    <m/>
    <s v="Online Sales Team"/>
    <s v="OnlineMarketing"/>
    <s v="SportChampion10"/>
    <x v="0"/>
    <x v="1"/>
    <x v="2"/>
  </r>
  <r>
    <s v="SO0441"/>
    <s v="PS0029"/>
    <s v="ST0004"/>
    <d v="2021-03-22T00:00:00"/>
    <s v="Sulawesi, Maluku, North Maluku"/>
    <s v="CREDIT"/>
    <n v="293208330"/>
    <m/>
    <s v="Sales Region Sulawesi - Maluku Team"/>
    <s v="Corporate Negotiate/Patnership Contract"/>
    <s v="Mama Sport"/>
    <x v="0"/>
    <x v="3"/>
    <x v="5"/>
  </r>
  <r>
    <s v="SO0442"/>
    <s v="PS0021"/>
    <s v="ST0001"/>
    <d v="2021-03-23T00:00:00"/>
    <s v="Jakarta"/>
    <s v="CREDIT"/>
    <n v="348365640"/>
    <m/>
    <s v="Online Sales Team"/>
    <s v="OnlineMarketing"/>
    <s v="SportArt88"/>
    <x v="0"/>
    <x v="1"/>
    <x v="2"/>
  </r>
  <r>
    <s v="SO0443"/>
    <s v="PS0032"/>
    <s v="ST0004"/>
    <d v="2021-03-24T00:00:00"/>
    <s v="Sulawesi, Maluku, North Maluku"/>
    <s v="CREDIT"/>
    <n v="346992660"/>
    <m/>
    <s v="Sales Region Sulawesi - Maluku Team"/>
    <s v="Corporate Negotiate/Patnership Contract"/>
    <s v="Toko Idola Olahraga"/>
    <x v="0"/>
    <x v="5"/>
    <x v="7"/>
  </r>
  <r>
    <s v="SO0444"/>
    <s v="PS0011"/>
    <s v="ST0002"/>
    <d v="2021-03-24T00:00:00"/>
    <s v="Java"/>
    <s v="CASH"/>
    <n v="223257690"/>
    <m/>
    <s v="Sales Java Region Team"/>
    <s v="OnlineMarketing/Corporate Negotiate/Patnership Contract"/>
    <s v="Atlethic Shop"/>
    <x v="0"/>
    <x v="1"/>
    <x v="4"/>
  </r>
  <r>
    <s v="SO0445"/>
    <s v="PS0032"/>
    <s v="ST0004"/>
    <d v="2021-03-26T00:00:00"/>
    <s v="Sulawesi, Maluku, North Maluku"/>
    <s v="CASH"/>
    <n v="222871220"/>
    <m/>
    <s v="Sales Region Sulawesi - Maluku Team"/>
    <s v="Corporate Negotiate/Patnership Contract"/>
    <s v="Toko Idola Olahraga"/>
    <x v="0"/>
    <x v="5"/>
    <x v="7"/>
  </r>
  <r>
    <s v="SO0446"/>
    <s v="PS0028"/>
    <s v="ST0005"/>
    <d v="2021-03-26T00:00:00"/>
    <s v="Bali, East &amp; West Nusa Tenggara"/>
    <s v="CREDIT"/>
    <n v="327200160"/>
    <m/>
    <s v="Sales Region Bali - Nusa Tenggara Team"/>
    <s v="Corporate Negotiate/Patnership Contract"/>
    <s v="Toko SportNesia"/>
    <x v="0"/>
    <x v="2"/>
    <x v="9"/>
  </r>
  <r>
    <s v="SO0447"/>
    <s v="PS0020"/>
    <s v="ST0004"/>
    <d v="2021-03-28T00:00:00"/>
    <s v="Sulawesi, Maluku, North Maluku"/>
    <s v="CASH"/>
    <n v="14790600"/>
    <m/>
    <s v="Sales Region Sulawesi - Maluku Team"/>
    <s v="Corporate Negotiate/Patnership Contract"/>
    <s v="Barokah Olahraga Shop"/>
    <x v="0"/>
    <x v="5"/>
    <x v="7"/>
  </r>
  <r>
    <s v="SO0448"/>
    <s v="PS0031"/>
    <s v="ST0002"/>
    <d v="2021-03-30T00:00:00"/>
    <s v="Java"/>
    <s v="CREDIT"/>
    <n v="405716500"/>
    <s v="Partner Store canceled the order"/>
    <s v="Sales Java Region Team"/>
    <s v="OnlineMarketing/Corporate Negotiate/Patnership Contract"/>
    <s v="Toko Hidup Sehat"/>
    <x v="0"/>
    <x v="1"/>
    <x v="4"/>
  </r>
  <r>
    <s v="SO0449"/>
    <s v="PS0025"/>
    <s v="ST0003"/>
    <d v="2021-03-30T00:00:00"/>
    <s v="Sumatera &amp; Kalimantan"/>
    <s v="CASH"/>
    <n v="5582772"/>
    <m/>
    <s v="Sales Sumatera -Kalimantan Region Team"/>
    <s v="OnlineMarketing/Corporate Negotiate/Patnership Contract"/>
    <s v="Toko Olahraga Unggul"/>
    <x v="0"/>
    <x v="0"/>
    <x v="1"/>
  </r>
  <r>
    <s v="SO0450"/>
    <s v="PS0040"/>
    <s v="ST0003"/>
    <d v="2021-03-30T00:00:00"/>
    <s v="Sumatera &amp; Kalimantan"/>
    <s v="CREDIT"/>
    <n v="347534900"/>
    <m/>
    <s v="Sales Sumatera -Kalimantan Region Team"/>
    <s v="OnlineMarketing/Corporate Negotiate/Patnership Contract"/>
    <s v="Olahraga Gemilang"/>
    <x v="0"/>
    <x v="0"/>
    <x v="0"/>
  </r>
  <r>
    <s v="SO0451"/>
    <s v="PS0028"/>
    <s v="ST0005"/>
    <d v="2021-04-05T00:00:00"/>
    <s v="Bali, East &amp; West Nusa Tenggara"/>
    <s v="CASH"/>
    <n v="114624360"/>
    <s v="Partner Store canceled the order"/>
    <s v="Sales Region Bali - Nusa Tenggara Team"/>
    <s v="Corporate Negotiate/Patnership Contract"/>
    <s v="Toko SportNesia"/>
    <x v="0"/>
    <x v="2"/>
    <x v="9"/>
  </r>
  <r>
    <s v="SO0452"/>
    <s v="PS0030"/>
    <s v="ST0004"/>
    <d v="2021-04-06T00:00:00"/>
    <s v="Sulawesi, Maluku, North Maluku"/>
    <s v="CREDIT"/>
    <n v="269597410"/>
    <s v="Partner Store canceled the order"/>
    <s v="Sales Region Sulawesi - Maluku Team"/>
    <s v="Corporate Negotiate/Patnership Contract"/>
    <s v="KakaSport"/>
    <x v="0"/>
    <x v="4"/>
    <x v="6"/>
  </r>
  <r>
    <s v="SO0453"/>
    <s v="PS0040"/>
    <s v="ST0003"/>
    <d v="2021-04-08T00:00:00"/>
    <s v="Sumatera &amp; Kalimantan"/>
    <s v="CASH"/>
    <n v="141634360"/>
    <m/>
    <s v="Sales Sumatera -Kalimantan Region Team"/>
    <s v="OnlineMarketing/Corporate Negotiate/Patnership Contract"/>
    <s v="Olahraga Gemilang"/>
    <x v="0"/>
    <x v="0"/>
    <x v="0"/>
  </r>
  <r>
    <s v="SO0454"/>
    <s v="PS0040"/>
    <s v="ST0003"/>
    <d v="2021-04-10T00:00:00"/>
    <s v="Sumatera &amp; Kalimantan"/>
    <s v="CASH"/>
    <n v="33666630"/>
    <m/>
    <s v="Sales Sumatera -Kalimantan Region Team"/>
    <s v="OnlineMarketing/Corporate Negotiate/Patnership Contract"/>
    <s v="Olahraga Gemilang"/>
    <x v="0"/>
    <x v="0"/>
    <x v="0"/>
  </r>
  <r>
    <s v="SO0455"/>
    <s v="PS0027"/>
    <s v="ST0004"/>
    <d v="2021-04-12T00:00:00"/>
    <s v="Sulawesi, Maluku, North Maluku"/>
    <s v="CASH"/>
    <n v="149093180"/>
    <m/>
    <s v="Sales Region Sulawesi - Maluku Team"/>
    <s v="Corporate Negotiate/Patnership Contract"/>
    <s v="Destination Sport Store"/>
    <x v="0"/>
    <x v="4"/>
    <x v="6"/>
  </r>
  <r>
    <s v="SO0456"/>
    <s v="PS0004"/>
    <s v="ST0001"/>
    <d v="2021-04-14T00:00:00"/>
    <s v="Jakarta"/>
    <s v="CREDIT"/>
    <n v="902232180"/>
    <m/>
    <s v="Online Sales Team"/>
    <s v="OnlineMarketing"/>
    <s v="Sport Line Indonesia"/>
    <x v="0"/>
    <x v="1"/>
    <x v="2"/>
  </r>
  <r>
    <s v="SO0457"/>
    <s v="PS0010"/>
    <s v="ST0001"/>
    <d v="2021-04-14T00:00:00"/>
    <s v="Jakarta"/>
    <s v="CREDIT"/>
    <n v="457137630"/>
    <m/>
    <s v="Online Sales Team"/>
    <s v="OnlineMarketing"/>
    <s v="WorldSport.com"/>
    <x v="0"/>
    <x v="1"/>
    <x v="2"/>
  </r>
  <r>
    <s v="SO0458"/>
    <s v="PS0021"/>
    <s v="ST0001"/>
    <d v="2021-04-15T00:00:00"/>
    <s v="Jakarta"/>
    <s v="CASH"/>
    <n v="31238460"/>
    <s v="The product is unavailable from the vendor or there has been a product replacement"/>
    <s v="Online Sales Team"/>
    <s v="OnlineMarketing"/>
    <s v="SportArt88"/>
    <x v="0"/>
    <x v="1"/>
    <x v="2"/>
  </r>
  <r>
    <s v="SO0459"/>
    <s v="PS0043"/>
    <s v="ST0004"/>
    <d v="2021-04-15T00:00:00"/>
    <s v="Sulawesi, Maluku, North Maluku"/>
    <s v="CASH"/>
    <n v="94733380"/>
    <m/>
    <s v="Sales Region Sulawesi - Maluku Team"/>
    <s v="Corporate Negotiate/Patnership Contract"/>
    <s v="SportMania Store"/>
    <x v="0"/>
    <x v="3"/>
    <x v="5"/>
  </r>
  <r>
    <s v="SO0460"/>
    <s v="PS0029"/>
    <s v="ST0004"/>
    <d v="2021-04-15T00:00:00"/>
    <s v="Sulawesi, Maluku, North Maluku"/>
    <s v="CREDIT"/>
    <n v="793863360"/>
    <m/>
    <s v="Sales Region Sulawesi - Maluku Team"/>
    <s v="Corporate Negotiate/Patnership Contract"/>
    <s v="Mama Sport"/>
    <x v="0"/>
    <x v="3"/>
    <x v="5"/>
  </r>
  <r>
    <s v="SO0461"/>
    <s v="PS0025"/>
    <s v="ST0003"/>
    <d v="2021-04-17T00:00:00"/>
    <s v="Sumatera &amp; Kalimantan"/>
    <s v="CREDIT"/>
    <n v="321893040"/>
    <m/>
    <s v="Sales Sumatera -Kalimantan Region Team"/>
    <s v="OnlineMarketing/Corporate Negotiate/Patnership Contract"/>
    <s v="Toko Olahraga Unggul"/>
    <x v="0"/>
    <x v="0"/>
    <x v="1"/>
  </r>
  <r>
    <s v="SO0462"/>
    <s v="PS0021"/>
    <s v="ST0001"/>
    <d v="2021-04-19T00:00:00"/>
    <s v="Jakarta"/>
    <s v="CREDIT"/>
    <n v="453120443"/>
    <s v="Partner Store canceled the order"/>
    <s v="Online Sales Team"/>
    <s v="OnlineMarketing"/>
    <s v="SportArt88"/>
    <x v="0"/>
    <x v="1"/>
    <x v="2"/>
  </r>
  <r>
    <s v="SO0463"/>
    <s v="PS0027"/>
    <s v="ST0004"/>
    <d v="2021-04-20T00:00:00"/>
    <s v="Sulawesi, Maluku, North Maluku"/>
    <s v="CASH"/>
    <n v="49501800"/>
    <s v="Partner Store canceled the order"/>
    <s v="Sales Region Sulawesi - Maluku Team"/>
    <s v="Corporate Negotiate/Patnership Contract"/>
    <s v="Destination Sport Store"/>
    <x v="0"/>
    <x v="4"/>
    <x v="6"/>
  </r>
  <r>
    <s v="SO0464"/>
    <s v="PS0015"/>
    <s v="ST0004"/>
    <d v="2021-04-23T00:00:00"/>
    <s v="Sulawesi, Maluku, North Maluku"/>
    <s v="CREDIT"/>
    <n v="329151070"/>
    <s v="The transaction agreement has undergone changes"/>
    <s v="Sales Region Sulawesi - Maluku Team"/>
    <s v="Corporate Negotiate/Patnership Contract"/>
    <s v="Toko Olahraga Satu"/>
    <x v="0"/>
    <x v="3"/>
    <x v="5"/>
  </r>
  <r>
    <s v="SO0465"/>
    <s v="PS0004"/>
    <s v="ST0001"/>
    <d v="2021-04-25T00:00:00"/>
    <s v="Jakarta"/>
    <s v="CASH"/>
    <n v="39656480"/>
    <m/>
    <s v="Online Sales Team"/>
    <s v="OnlineMarketing"/>
    <s v="Sport Line Indonesia"/>
    <x v="0"/>
    <x v="1"/>
    <x v="2"/>
  </r>
  <r>
    <s v="SO0466"/>
    <s v="PS0011"/>
    <s v="ST0002"/>
    <d v="2021-04-26T00:00:00"/>
    <s v="Java"/>
    <s v="CASH"/>
    <n v="7160790"/>
    <m/>
    <s v="Sales Java Region Team"/>
    <s v="OnlineMarketing/Corporate Negotiate/Patnership Contract"/>
    <s v="Atlethic Shop"/>
    <x v="0"/>
    <x v="1"/>
    <x v="4"/>
  </r>
  <r>
    <s v="SO0467"/>
    <s v="PS0025"/>
    <s v="ST0003"/>
    <d v="2021-04-26T00:00:00"/>
    <s v="Sumatera &amp; Kalimantan"/>
    <s v="CASH"/>
    <n v="187672500"/>
    <m/>
    <s v="Sales Sumatera -Kalimantan Region Team"/>
    <s v="OnlineMarketing/Corporate Negotiate/Patnership Contract"/>
    <s v="Toko Olahraga Unggul"/>
    <x v="0"/>
    <x v="0"/>
    <x v="1"/>
  </r>
  <r>
    <s v="SO0468"/>
    <s v="PS0030"/>
    <s v="ST0004"/>
    <d v="2021-04-27T00:00:00"/>
    <s v="Sulawesi, Maluku, North Maluku"/>
    <s v="CREDIT"/>
    <n v="622623064"/>
    <m/>
    <s v="Sales Region Sulawesi - Maluku Team"/>
    <s v="Corporate Negotiate/Patnership Contract"/>
    <s v="KakaSport"/>
    <x v="0"/>
    <x v="4"/>
    <x v="6"/>
  </r>
  <r>
    <s v="SO0469"/>
    <s v="PS0032"/>
    <s v="ST0004"/>
    <d v="2021-04-30T00:00:00"/>
    <s v="Sulawesi, Maluku, North Maluku"/>
    <s v="CREDIT"/>
    <n v="703134740"/>
    <m/>
    <s v="Sales Region Sulawesi - Maluku Team"/>
    <s v="Corporate Negotiate/Patnership Contract"/>
    <s v="Toko Idola Olahraga"/>
    <x v="0"/>
    <x v="5"/>
    <x v="7"/>
  </r>
  <r>
    <s v="SO0470"/>
    <s v="PS0026"/>
    <s v="ST0004"/>
    <d v="2021-04-30T00:00:00"/>
    <s v="Sulawesi, Maluku, North Maluku"/>
    <s v="CASH"/>
    <n v="180120000"/>
    <m/>
    <s v="Sales Region Sulawesi - Maluku Team"/>
    <s v="Corporate Negotiate/Patnership Contract"/>
    <s v="Wakaka Sport"/>
    <x v="0"/>
    <x v="3"/>
    <x v="5"/>
  </r>
  <r>
    <s v="SO0471"/>
    <s v="PS0017"/>
    <s v="ST0001"/>
    <d v="2021-04-30T00:00:00"/>
    <s v="Jakarta"/>
    <s v="CASH"/>
    <n v="27215500"/>
    <m/>
    <s v="Online Sales Team"/>
    <s v="OnlineMarketing"/>
    <s v="Bebasport.com"/>
    <x v="0"/>
    <x v="1"/>
    <x v="2"/>
  </r>
  <r>
    <s v="SO0472"/>
    <s v="PS0025"/>
    <s v="ST0003"/>
    <d v="2021-05-01T00:00:00"/>
    <s v="Sumatera &amp; Kalimantan"/>
    <s v="CASH"/>
    <n v="141582620"/>
    <m/>
    <s v="Sales Sumatera -Kalimantan Region Team"/>
    <s v="OnlineMarketing/Corporate Negotiate/Patnership Contract"/>
    <s v="Toko Olahraga Unggul"/>
    <x v="0"/>
    <x v="0"/>
    <x v="1"/>
  </r>
  <r>
    <s v="SO0473"/>
    <s v="PS0033"/>
    <s v="ST0005"/>
    <d v="2021-05-10T00:00:00"/>
    <s v="Bali, East &amp; West Nusa Tenggara"/>
    <s v="CREDIT"/>
    <n v="437297980"/>
    <m/>
    <s v="Sales Region Bali - Nusa Tenggara Team"/>
    <s v="Corporate Negotiate/Patnership Contract"/>
    <s v="Toko Olahraga NTT"/>
    <x v="0"/>
    <x v="2"/>
    <x v="9"/>
  </r>
  <r>
    <s v="SO0474"/>
    <s v="PS0006"/>
    <s v="ST0003"/>
    <d v="2021-05-10T00:00:00"/>
    <s v="Sumatera &amp; Kalimantan"/>
    <s v="CREDIT"/>
    <n v="356836000"/>
    <m/>
    <s v="Sales Sumatera -Kalimantan Region Team"/>
    <s v="OnlineMarketing/Corporate Negotiate/Patnership Contract"/>
    <s v="Arena Sport Shop"/>
    <x v="0"/>
    <x v="0"/>
    <x v="0"/>
  </r>
  <r>
    <s v="SO0475"/>
    <s v="PS0011"/>
    <s v="ST0002"/>
    <d v="2021-05-11T00:00:00"/>
    <s v="Java"/>
    <s v="CREDIT"/>
    <n v="607403130"/>
    <s v="The transaction agreement has undergone changes"/>
    <s v="Sales Java Region Team"/>
    <s v="OnlineMarketing/Corporate Negotiate/Patnership Contract"/>
    <s v="Atlethic Shop"/>
    <x v="0"/>
    <x v="1"/>
    <x v="4"/>
  </r>
  <r>
    <s v="SO0476"/>
    <s v="PS0015"/>
    <s v="ST0004"/>
    <d v="2021-05-11T00:00:00"/>
    <s v="Sulawesi, Maluku, North Maluku"/>
    <s v="CASH"/>
    <n v="230340230"/>
    <m/>
    <s v="Sales Region Sulawesi - Maluku Team"/>
    <s v="Corporate Negotiate/Patnership Contract"/>
    <s v="Toko Olahraga Satu"/>
    <x v="0"/>
    <x v="3"/>
    <x v="5"/>
  </r>
  <r>
    <s v="SO0477"/>
    <s v="PS0021"/>
    <s v="ST0001"/>
    <d v="2021-05-13T00:00:00"/>
    <s v="Jakarta"/>
    <s v="CASH"/>
    <n v="60663920"/>
    <m/>
    <s v="Online Sales Team"/>
    <s v="OnlineMarketing"/>
    <s v="SportArt88"/>
    <x v="0"/>
    <x v="1"/>
    <x v="2"/>
  </r>
  <r>
    <s v="SO0478"/>
    <s v="PS0027"/>
    <s v="ST0004"/>
    <d v="2021-05-14T00:00:00"/>
    <s v="Sulawesi, Maluku, North Maluku"/>
    <s v="CREDIT"/>
    <n v="427511575"/>
    <m/>
    <s v="Sales Region Sulawesi - Maluku Team"/>
    <s v="Corporate Negotiate/Patnership Contract"/>
    <s v="Destination Sport Store"/>
    <x v="0"/>
    <x v="4"/>
    <x v="6"/>
  </r>
  <r>
    <s v="SO0479"/>
    <s v="PS0046"/>
    <s v="ST0003"/>
    <d v="2021-05-14T00:00:00"/>
    <s v="Sumatera &amp; Kalimantan"/>
    <s v="CASH"/>
    <n v="51420650"/>
    <m/>
    <s v="Sales Sumatera -Kalimantan Region Team"/>
    <s v="OnlineMarketing/Corporate Negotiate/Patnership Contract"/>
    <s v="Markas Olahraga"/>
    <x v="0"/>
    <x v="0"/>
    <x v="1"/>
  </r>
  <r>
    <s v="SO0480"/>
    <s v="PS0023"/>
    <s v="ST0003"/>
    <d v="2021-05-15T00:00:00"/>
    <s v="Sumatera &amp; Kalimantan"/>
    <s v="CREDIT"/>
    <n v="278248550"/>
    <m/>
    <s v="Sales Sumatera -Kalimantan Region Team"/>
    <s v="OnlineMarketing/Corporate Negotiate/Patnership Contract"/>
    <s v="Gudang Sport Center"/>
    <x v="0"/>
    <x v="0"/>
    <x v="0"/>
  </r>
  <r>
    <s v="SO0481"/>
    <s v="PS0032"/>
    <s v="ST0004"/>
    <d v="2021-05-15T00:00:00"/>
    <s v="Sulawesi, Maluku, North Maluku"/>
    <s v="CASH"/>
    <n v="37900278"/>
    <m/>
    <s v="Sales Region Sulawesi - Maluku Team"/>
    <s v="Corporate Negotiate/Patnership Contract"/>
    <s v="Toko Idola Olahraga"/>
    <x v="0"/>
    <x v="5"/>
    <x v="7"/>
  </r>
  <r>
    <s v="SO0482"/>
    <s v="PS0010"/>
    <s v="ST0001"/>
    <d v="2021-05-15T00:00:00"/>
    <s v="Jakarta"/>
    <s v="CASH"/>
    <n v="207233250"/>
    <s v="Partner Store canceled the order"/>
    <s v="Online Sales Team"/>
    <s v="OnlineMarketing"/>
    <s v="WorldSport.com"/>
    <x v="0"/>
    <x v="1"/>
    <x v="2"/>
  </r>
  <r>
    <s v="SO0483"/>
    <s v="PS0040"/>
    <s v="ST0003"/>
    <d v="2021-05-15T00:00:00"/>
    <s v="Sumatera &amp; Kalimantan"/>
    <s v="CREDIT"/>
    <n v="514956280"/>
    <m/>
    <s v="Sales Sumatera -Kalimantan Region Team"/>
    <s v="OnlineMarketing/Corporate Negotiate/Patnership Contract"/>
    <s v="Olahraga Gemilang"/>
    <x v="0"/>
    <x v="0"/>
    <x v="0"/>
  </r>
  <r>
    <s v="SO0484"/>
    <s v="PS0043"/>
    <s v="ST0004"/>
    <d v="2021-05-16T00:00:00"/>
    <s v="Sulawesi, Maluku, North Maluku"/>
    <s v="CREDIT"/>
    <n v="418152000"/>
    <m/>
    <s v="Sales Region Sulawesi - Maluku Team"/>
    <s v="Corporate Negotiate/Patnership Contract"/>
    <s v="SportMania Store"/>
    <x v="0"/>
    <x v="3"/>
    <x v="5"/>
  </r>
  <r>
    <s v="SO0485"/>
    <s v="PS0022"/>
    <s v="ST0004"/>
    <d v="2021-05-18T00:00:00"/>
    <s v="Sulawesi, Maluku, North Maluku"/>
    <s v="CREDIT"/>
    <n v="931519000"/>
    <m/>
    <s v="Sales Region Sulawesi - Maluku Team"/>
    <s v="Corporate Negotiate/Patnership Contract"/>
    <s v="Sport Kita Store"/>
    <x v="0"/>
    <x v="3"/>
    <x v="5"/>
  </r>
  <r>
    <s v="SO0486"/>
    <s v="PS0036"/>
    <s v="ST0005"/>
    <d v="2021-05-18T00:00:00"/>
    <s v="Bali, East &amp; West Nusa Tenggara"/>
    <s v="CREDIT"/>
    <n v="489839920"/>
    <m/>
    <s v="Sales Region Bali - Nusa Tenggara Team"/>
    <s v="Corporate Negotiate/Patnership Contract"/>
    <s v="Nusantara Sport"/>
    <x v="0"/>
    <x v="2"/>
    <x v="3"/>
  </r>
  <r>
    <s v="SO0487"/>
    <s v="PS0030"/>
    <s v="ST0004"/>
    <d v="2021-05-18T00:00:00"/>
    <s v="Sulawesi, Maluku, North Maluku"/>
    <s v="CREDIT"/>
    <n v="989382700"/>
    <m/>
    <s v="Sales Region Sulawesi - Maluku Team"/>
    <s v="Corporate Negotiate/Patnership Contract"/>
    <s v="KakaSport"/>
    <x v="0"/>
    <x v="4"/>
    <x v="6"/>
  </r>
  <r>
    <s v="SO0488"/>
    <s v="PS0041"/>
    <s v="ST0001"/>
    <d v="2021-05-20T00:00:00"/>
    <s v="Jakarta"/>
    <s v="CASH"/>
    <n v="45683380"/>
    <m/>
    <s v="Online Sales Team"/>
    <s v="OnlineMarketing"/>
    <s v="GilaSport.id"/>
    <x v="0"/>
    <x v="1"/>
    <x v="2"/>
  </r>
  <r>
    <s v="SO0489"/>
    <s v="PS0038"/>
    <s v="ST0004"/>
    <d v="2021-05-20T00:00:00"/>
    <s v="Sulawesi, Maluku, North Maluku"/>
    <s v="CREDIT"/>
    <n v="318096900"/>
    <m/>
    <s v="Sales Region Sulawesi - Maluku Team"/>
    <s v="Corporate Negotiate/Patnership Contract"/>
    <s v="Salam Olahraga"/>
    <x v="0"/>
    <x v="4"/>
    <x v="6"/>
  </r>
  <r>
    <s v="SO0490"/>
    <s v="PS0029"/>
    <s v="ST0004"/>
    <d v="2021-05-21T00:00:00"/>
    <s v="Sulawesi, Maluku, North Maluku"/>
    <s v="CASH"/>
    <n v="61893770"/>
    <m/>
    <s v="Sales Region Sulawesi - Maluku Team"/>
    <s v="Corporate Negotiate/Patnership Contract"/>
    <s v="Mama Sport"/>
    <x v="0"/>
    <x v="3"/>
    <x v="5"/>
  </r>
  <r>
    <s v="SO0491"/>
    <s v="PS0024"/>
    <s v="ST0001"/>
    <d v="2021-05-22T00:00:00"/>
    <s v="Jakarta"/>
    <s v="CASH"/>
    <n v="22409310"/>
    <m/>
    <s v="Online Sales Team"/>
    <s v="OnlineMarketing"/>
    <s v="SportChampion10"/>
    <x v="0"/>
    <x v="1"/>
    <x v="2"/>
  </r>
  <r>
    <s v="SO0492"/>
    <s v="PS0025"/>
    <s v="ST0003"/>
    <d v="2021-05-22T00:00:00"/>
    <s v="Sumatera &amp; Kalimantan"/>
    <s v="CASH"/>
    <n v="47837520"/>
    <m/>
    <s v="Sales Sumatera -Kalimantan Region Team"/>
    <s v="OnlineMarketing/Corporate Negotiate/Patnership Contract"/>
    <s v="Toko Olahraga Unggul"/>
    <x v="0"/>
    <x v="0"/>
    <x v="1"/>
  </r>
  <r>
    <s v="SO0493"/>
    <s v="PS0004"/>
    <s v="ST0001"/>
    <d v="2021-05-23T00:00:00"/>
    <s v="Jakarta"/>
    <s v="CREDIT"/>
    <n v="1275220310"/>
    <m/>
    <s v="Online Sales Team"/>
    <s v="OnlineMarketing"/>
    <s v="Sport Line Indonesia"/>
    <x v="0"/>
    <x v="1"/>
    <x v="2"/>
  </r>
  <r>
    <s v="SO0494"/>
    <s v="PS0024"/>
    <s v="ST0001"/>
    <d v="2021-05-23T00:00:00"/>
    <s v="Jakarta"/>
    <s v="CREDIT"/>
    <n v="297241230"/>
    <m/>
    <s v="Online Sales Team"/>
    <s v="OnlineMarketing"/>
    <s v="SportChampion10"/>
    <x v="0"/>
    <x v="1"/>
    <x v="2"/>
  </r>
  <r>
    <s v="SO0495"/>
    <s v="PS0012"/>
    <s v="ST0003"/>
    <d v="2021-05-24T00:00:00"/>
    <s v="Sumatera &amp; Kalimantan"/>
    <s v="CASH"/>
    <n v="230497844"/>
    <m/>
    <s v="Sales Sumatera -Kalimantan Region Team"/>
    <s v="OnlineMarketing/Corporate Negotiate/Patnership Contract"/>
    <s v="Adi Shop"/>
    <x v="0"/>
    <x v="0"/>
    <x v="1"/>
  </r>
  <r>
    <s v="SO0496"/>
    <s v="PS0016"/>
    <s v="ST0003"/>
    <d v="2021-05-25T00:00:00"/>
    <s v="Sumatera &amp; Kalimantan"/>
    <s v="CASH"/>
    <n v="97150260"/>
    <m/>
    <s v="Sales Sumatera -Kalimantan Region Team"/>
    <s v="OnlineMarketing/Corporate Negotiate/Patnership Contract"/>
    <s v="Kartika Sport Center"/>
    <x v="0"/>
    <x v="0"/>
    <x v="0"/>
  </r>
  <r>
    <s v="SO0497"/>
    <s v="PS0049"/>
    <s v="ST0004"/>
    <d v="2021-05-25T00:00:00"/>
    <s v="Sulawesi, Maluku, North Maluku"/>
    <s v="CREDIT"/>
    <n v="420574990"/>
    <m/>
    <s v="Sales Region Sulawesi - Maluku Team"/>
    <s v="Corporate Negotiate/Patnership Contract"/>
    <s v="Toko Olahraga Bersama"/>
    <x v="0"/>
    <x v="5"/>
    <x v="7"/>
  </r>
  <r>
    <s v="SO0498"/>
    <s v="PS0008"/>
    <s v="ST0004"/>
    <d v="2021-05-26T00:00:00"/>
    <s v="Sulawesi, Maluku, North Maluku"/>
    <s v="CASH"/>
    <n v="102523230"/>
    <m/>
    <s v="Sales Region Sulawesi - Maluku Team"/>
    <s v="Corporate Negotiate/Patnership Contract"/>
    <s v="Amanah Sport"/>
    <x v="0"/>
    <x v="5"/>
    <x v="7"/>
  </r>
  <r>
    <s v="SO0499"/>
    <s v="PS0014"/>
    <s v="ST0003"/>
    <d v="2021-05-26T00:00:00"/>
    <s v="Sumatera &amp; Kalimantan"/>
    <s v="CREDIT"/>
    <n v="288364480"/>
    <s v="Partner Store canceled the order"/>
    <s v="Sales Sumatera -Kalimantan Region Team"/>
    <s v="OnlineMarketing/Corporate Negotiate/Patnership Contract"/>
    <s v="Sport Hub Medan"/>
    <x v="1"/>
    <x v="6"/>
    <x v="8"/>
  </r>
  <r>
    <s v="SO0500"/>
    <s v="PS0044"/>
    <s v="ST0004"/>
    <d v="2021-05-29T00:00:00"/>
    <s v="Sulawesi, Maluku, North Maluku"/>
    <s v="CREDIT"/>
    <n v="891817920"/>
    <s v="transaction as agreed with the vendor"/>
    <s v="Sales Region Sulawesi - Maluku Team"/>
    <s v="Corporate Negotiate/Patnership Contract"/>
    <s v="Toko Rezeki Olahraga"/>
    <x v="0"/>
    <x v="5"/>
    <x v="7"/>
  </r>
  <r>
    <s v="SO0501"/>
    <s v="PS0033"/>
    <s v="ST0005"/>
    <d v="2021-05-30T00:00:00"/>
    <s v="Bali, East &amp; West Nusa Tenggara"/>
    <s v="CREDIT"/>
    <n v="335509160"/>
    <s v="The product is unavailable from the vendor or there has been a product replacement"/>
    <s v="Sales Region Bali - Nusa Tenggara Team"/>
    <s v="Corporate Negotiate/Patnership Contract"/>
    <s v="Toko Olahraga NTT"/>
    <x v="0"/>
    <x v="2"/>
    <x v="9"/>
  </r>
  <r>
    <s v="SO0502"/>
    <s v="PS0035"/>
    <s v="ST0004"/>
    <d v="2021-05-31T00:00:00"/>
    <s v="Sulawesi, Maluku, North Maluku"/>
    <s v="CREDIT"/>
    <n v="346080570"/>
    <m/>
    <s v="Sales Region Sulawesi - Maluku Team"/>
    <s v="Corporate Negotiate/Patnership Contract"/>
    <s v="Toko Olahraga Lengkap"/>
    <x v="0"/>
    <x v="4"/>
    <x v="6"/>
  </r>
  <r>
    <s v="SO0503"/>
    <s v="PS0003"/>
    <s v="ST0003"/>
    <d v="2021-06-03T00:00:00"/>
    <s v="Sumatera &amp; Kalimantan"/>
    <s v="CASH"/>
    <n v="23400000"/>
    <m/>
    <s v="Sales Sumatera -Kalimantan Region Team"/>
    <s v="OnlineMarketing/Corporate Negotiate/Patnership Contract"/>
    <s v="Toko Gelora Sport"/>
    <x v="0"/>
    <x v="0"/>
    <x v="0"/>
  </r>
  <r>
    <s v="SO0504"/>
    <s v="PS0020"/>
    <s v="ST0004"/>
    <d v="2021-06-05T00:00:00"/>
    <s v="Sulawesi, Maluku, North Maluku"/>
    <s v="CASH"/>
    <n v="99902170"/>
    <m/>
    <s v="Sales Region Sulawesi - Maluku Team"/>
    <s v="Corporate Negotiate/Patnership Contract"/>
    <s v="Barokah Olahraga Shop"/>
    <x v="0"/>
    <x v="5"/>
    <x v="7"/>
  </r>
  <r>
    <s v="SO0505"/>
    <s v="PS0011"/>
    <s v="ST0002"/>
    <d v="2021-06-07T00:00:00"/>
    <s v="Java"/>
    <s v="CREDIT"/>
    <n v="318117750"/>
    <m/>
    <s v="Sales Java Region Team"/>
    <s v="OnlineMarketing/Corporate Negotiate/Patnership Contract"/>
    <s v="Atlethic Shop"/>
    <x v="0"/>
    <x v="1"/>
    <x v="4"/>
  </r>
  <r>
    <s v="SO0506"/>
    <s v="PS0020"/>
    <s v="ST0004"/>
    <d v="2021-06-07T00:00:00"/>
    <s v="Sulawesi, Maluku, North Maluku"/>
    <s v="CASH"/>
    <n v="1372400"/>
    <m/>
    <s v="Sales Region Sulawesi - Maluku Team"/>
    <s v="Corporate Negotiate/Patnership Contract"/>
    <s v="Barokah Olahraga Shop"/>
    <x v="0"/>
    <x v="5"/>
    <x v="7"/>
  </r>
  <r>
    <s v="SO0507"/>
    <s v="PS0032"/>
    <s v="ST0004"/>
    <d v="2021-06-09T00:00:00"/>
    <s v="Sulawesi, Maluku, North Maluku"/>
    <s v="CREDIT"/>
    <n v="348734130"/>
    <m/>
    <s v="Sales Region Sulawesi - Maluku Team"/>
    <s v="Corporate Negotiate/Patnership Contract"/>
    <s v="Toko Idola Olahraga"/>
    <x v="0"/>
    <x v="5"/>
    <x v="7"/>
  </r>
  <r>
    <s v="SO0508"/>
    <s v="PS0008"/>
    <s v="ST0004"/>
    <d v="2021-06-11T00:00:00"/>
    <s v="Sulawesi, Maluku, North Maluku"/>
    <s v="CASH"/>
    <n v="12821000"/>
    <s v="Partner Store canceled the order"/>
    <s v="Sales Region Sulawesi - Maluku Team"/>
    <s v="Corporate Negotiate/Patnership Contract"/>
    <s v="Amanah Sport"/>
    <x v="0"/>
    <x v="5"/>
    <x v="7"/>
  </r>
  <r>
    <s v="SO0509"/>
    <s v="PS0026"/>
    <s v="ST0004"/>
    <d v="2021-06-11T00:00:00"/>
    <s v="Sulawesi, Maluku, North Maluku"/>
    <s v="CASH"/>
    <n v="59448680"/>
    <m/>
    <s v="Sales Region Sulawesi - Maluku Team"/>
    <s v="Corporate Negotiate/Patnership Contract"/>
    <s v="Wakaka Sport"/>
    <x v="0"/>
    <x v="3"/>
    <x v="5"/>
  </r>
  <r>
    <s v="SO0510"/>
    <s v="PS0018"/>
    <s v="ST0002"/>
    <d v="2021-06-13T00:00:00"/>
    <s v="Java"/>
    <s v="CASH"/>
    <n v="35408520"/>
    <m/>
    <s v="Sales Java Region Team"/>
    <s v="OnlineMarketing/Corporate Negotiate/Patnership Contract"/>
    <s v="Sport Jogja City"/>
    <x v="1"/>
    <x v="1"/>
    <x v="10"/>
  </r>
  <r>
    <s v="SO0511"/>
    <s v="PS0039"/>
    <s v="ST0003"/>
    <d v="2021-06-14T00:00:00"/>
    <s v="Sumatera &amp; Kalimantan"/>
    <s v="CREDIT"/>
    <n v="424647510"/>
    <m/>
    <s v="Sales Sumatera -Kalimantan Region Team"/>
    <s v="OnlineMarketing/Corporate Negotiate/Patnership Contract"/>
    <s v="Surya Sport"/>
    <x v="0"/>
    <x v="0"/>
    <x v="1"/>
  </r>
  <r>
    <s v="SO0512"/>
    <s v="PS0005"/>
    <s v="ST0004"/>
    <d v="2021-06-17T00:00:00"/>
    <s v="Sulawesi, Maluku, North Maluku"/>
    <s v="CREDIT"/>
    <n v="343989890"/>
    <m/>
    <s v="Sales Region Sulawesi - Maluku Team"/>
    <s v="Corporate Negotiate/Patnership Contract"/>
    <s v="Sportworld"/>
    <x v="1"/>
    <x v="5"/>
    <x v="13"/>
  </r>
  <r>
    <s v="SO0513"/>
    <s v="PS0010"/>
    <s v="ST0001"/>
    <d v="2021-06-17T00:00:00"/>
    <s v="Jakarta"/>
    <s v="CASH"/>
    <n v="185828700"/>
    <s v="The product is unavailable from the vendor or there has been a product replacement"/>
    <s v="Online Sales Team"/>
    <s v="OnlineMarketing"/>
    <s v="WorldSport.com"/>
    <x v="0"/>
    <x v="1"/>
    <x v="2"/>
  </r>
  <r>
    <s v="SO0514"/>
    <s v="PS0041"/>
    <s v="ST0001"/>
    <d v="2021-06-18T00:00:00"/>
    <s v="Jakarta"/>
    <s v="CREDIT"/>
    <n v="797598330"/>
    <m/>
    <s v="Online Sales Team"/>
    <s v="OnlineMarketing"/>
    <s v="GilaSport.id"/>
    <x v="0"/>
    <x v="1"/>
    <x v="2"/>
  </r>
  <r>
    <s v="SO0515"/>
    <s v="PS0035"/>
    <s v="ST0004"/>
    <d v="2021-06-18T00:00:00"/>
    <s v="Sulawesi, Maluku, North Maluku"/>
    <s v="CREDIT"/>
    <n v="446565983"/>
    <m/>
    <s v="Sales Region Sulawesi - Maluku Team"/>
    <s v="Corporate Negotiate/Patnership Contract"/>
    <s v="Toko Olahraga Lengkap"/>
    <x v="0"/>
    <x v="4"/>
    <x v="6"/>
  </r>
  <r>
    <s v="SO0516"/>
    <s v="PS0020"/>
    <s v="ST0004"/>
    <d v="2021-06-19T00:00:00"/>
    <s v="Sulawesi, Maluku, North Maluku"/>
    <s v="CASH"/>
    <n v="33075522"/>
    <m/>
    <s v="Sales Region Sulawesi - Maluku Team"/>
    <s v="Corporate Negotiate/Patnership Contract"/>
    <s v="Barokah Olahraga Shop"/>
    <x v="0"/>
    <x v="5"/>
    <x v="7"/>
  </r>
  <r>
    <s v="SO0517"/>
    <s v="PS0017"/>
    <s v="ST0001"/>
    <d v="2021-06-20T00:00:00"/>
    <s v="Jakarta"/>
    <s v="CASH"/>
    <n v="34433840"/>
    <m/>
    <s v="Online Sales Team"/>
    <s v="OnlineMarketing"/>
    <s v="Bebasport.com"/>
    <x v="0"/>
    <x v="1"/>
    <x v="2"/>
  </r>
  <r>
    <s v="SO0518"/>
    <s v="PS0039"/>
    <s v="ST0003"/>
    <d v="2021-06-20T00:00:00"/>
    <s v="Sumatera &amp; Kalimantan"/>
    <s v="CREDIT"/>
    <n v="340093950"/>
    <m/>
    <s v="Sales Sumatera -Kalimantan Region Team"/>
    <s v="OnlineMarketing/Corporate Negotiate/Patnership Contract"/>
    <s v="Surya Sport"/>
    <x v="0"/>
    <x v="0"/>
    <x v="1"/>
  </r>
  <r>
    <s v="SO0519"/>
    <s v="PS0036"/>
    <s v="ST0005"/>
    <d v="2021-06-20T00:00:00"/>
    <s v="Bali, East &amp; West Nusa Tenggara"/>
    <s v="CREDIT"/>
    <n v="256545630"/>
    <m/>
    <s v="Sales Region Bali - Nusa Tenggara Team"/>
    <s v="Corporate Negotiate/Patnership Contract"/>
    <s v="Nusantara Sport"/>
    <x v="0"/>
    <x v="2"/>
    <x v="3"/>
  </r>
  <r>
    <s v="SO0520"/>
    <s v="PS0038"/>
    <s v="ST0004"/>
    <d v="2021-06-21T00:00:00"/>
    <s v="Sulawesi, Maluku, North Maluku"/>
    <s v="CASH"/>
    <n v="140114040"/>
    <s v="The product is unavailable from the vendor or there has been a product replacement"/>
    <s v="Sales Region Sulawesi - Maluku Team"/>
    <s v="Corporate Negotiate/Patnership Contract"/>
    <s v="Salam Olahraga"/>
    <x v="0"/>
    <x v="4"/>
    <x v="6"/>
  </r>
  <r>
    <s v="SO0521"/>
    <s v="PS0048"/>
    <s v="ST0003"/>
    <d v="2021-06-22T00:00:00"/>
    <s v="Sumatera &amp; Kalimantan"/>
    <s v="CASH"/>
    <n v="41880969"/>
    <m/>
    <s v="Sales Sumatera -Kalimantan Region Team"/>
    <s v="OnlineMarketing/Corporate Negotiate/Patnership Contract"/>
    <s v="Toko Olahraga Mandiri"/>
    <x v="0"/>
    <x v="0"/>
    <x v="1"/>
  </r>
  <r>
    <s v="SO0522"/>
    <s v="PS0033"/>
    <s v="ST0005"/>
    <d v="2021-06-24T00:00:00"/>
    <s v="Bali, East &amp; West Nusa Tenggara"/>
    <s v="CREDIT"/>
    <n v="576713370"/>
    <m/>
    <s v="Sales Region Bali - Nusa Tenggara Team"/>
    <s v="Corporate Negotiate/Patnership Contract"/>
    <s v="Toko Olahraga NTT"/>
    <x v="0"/>
    <x v="2"/>
    <x v="9"/>
  </r>
  <r>
    <s v="SO0523"/>
    <s v="PS0035"/>
    <s v="ST0004"/>
    <d v="2021-06-24T00:00:00"/>
    <s v="Sulawesi, Maluku, North Maluku"/>
    <s v="CREDIT"/>
    <n v="561398400"/>
    <m/>
    <s v="Sales Region Sulawesi - Maluku Team"/>
    <s v="Corporate Negotiate/Patnership Contract"/>
    <s v="Toko Olahraga Lengkap"/>
    <x v="0"/>
    <x v="4"/>
    <x v="6"/>
  </r>
  <r>
    <s v="SO0524"/>
    <s v="PS0003"/>
    <s v="ST0003"/>
    <d v="2021-06-25T00:00:00"/>
    <s v="Sumatera &amp; Kalimantan"/>
    <s v="CREDIT"/>
    <n v="981564100"/>
    <m/>
    <s v="Sales Sumatera -Kalimantan Region Team"/>
    <s v="OnlineMarketing/Corporate Negotiate/Patnership Contract"/>
    <s v="Toko Gelora Sport"/>
    <x v="0"/>
    <x v="0"/>
    <x v="0"/>
  </r>
  <r>
    <s v="SO0525"/>
    <s v="PS0040"/>
    <s v="ST0003"/>
    <d v="2021-06-26T00:00:00"/>
    <s v="Sumatera &amp; Kalimantan"/>
    <s v="CREDIT"/>
    <n v="574852020"/>
    <m/>
    <s v="Sales Sumatera -Kalimantan Region Team"/>
    <s v="OnlineMarketing/Corporate Negotiate/Patnership Contract"/>
    <s v="Olahraga Gemilang"/>
    <x v="0"/>
    <x v="0"/>
    <x v="0"/>
  </r>
  <r>
    <s v="SO0526"/>
    <s v="PS0007"/>
    <s v="ST0001"/>
    <d v="2021-06-28T00:00:00"/>
    <s v="Jakarta"/>
    <s v="CREDIT"/>
    <n v="320171360"/>
    <m/>
    <s v="Online Sales Team"/>
    <s v="OnlineMarketing"/>
    <s v="Twinsport.com"/>
    <x v="0"/>
    <x v="1"/>
    <x v="2"/>
  </r>
  <r>
    <s v="SO0527"/>
    <s v="PS0033"/>
    <s v="ST0005"/>
    <d v="2021-06-28T00:00:00"/>
    <s v="Bali, East &amp; West Nusa Tenggara"/>
    <s v="CASH"/>
    <n v="146022870"/>
    <m/>
    <s v="Sales Region Bali - Nusa Tenggara Team"/>
    <s v="Corporate Negotiate/Patnership Contract"/>
    <s v="Toko Olahraga NTT"/>
    <x v="0"/>
    <x v="2"/>
    <x v="9"/>
  </r>
  <r>
    <s v="SO0528"/>
    <s v="PS0041"/>
    <s v="ST0001"/>
    <d v="2021-06-29T00:00:00"/>
    <s v="Jakarta"/>
    <s v="CASH"/>
    <n v="242990250"/>
    <m/>
    <s v="Online Sales Team"/>
    <s v="OnlineMarketing"/>
    <s v="GilaSport.id"/>
    <x v="0"/>
    <x v="1"/>
    <x v="2"/>
  </r>
  <r>
    <s v="SO0529"/>
    <s v="PS0009"/>
    <s v="ST0003"/>
    <d v="2021-06-30T00:00:00"/>
    <s v="Sumatera &amp; Kalimantan"/>
    <s v="CASH"/>
    <n v="31297500"/>
    <m/>
    <s v="Sales Sumatera -Kalimantan Region Team"/>
    <s v="OnlineMarketing/Corporate Negotiate/Patnership Contract"/>
    <s v="Olahraga Mall"/>
    <x v="1"/>
    <x v="6"/>
    <x v="12"/>
  </r>
  <r>
    <s v="SO0530"/>
    <s v="PS0002"/>
    <s v="ST0002"/>
    <d v="2021-07-01T00:00:00"/>
    <s v="Java"/>
    <s v="CREDIT"/>
    <n v="597542290"/>
    <m/>
    <s v="Sales Java Region Team"/>
    <s v="OnlineMarketing/Corporate Negotiate/Patnership Contract"/>
    <s v="TokoSport"/>
    <x v="0"/>
    <x v="1"/>
    <x v="4"/>
  </r>
  <r>
    <s v="SO0531"/>
    <s v="PS0027"/>
    <s v="ST0004"/>
    <d v="2021-07-03T00:00:00"/>
    <s v="Sulawesi, Maluku, North Maluku"/>
    <s v="CREDIT"/>
    <n v="309955260"/>
    <m/>
    <s v="Sales Region Sulawesi - Maluku Team"/>
    <s v="Corporate Negotiate/Patnership Contract"/>
    <s v="Destination Sport Store"/>
    <x v="0"/>
    <x v="4"/>
    <x v="6"/>
  </r>
  <r>
    <s v="SO0532"/>
    <s v="PS0009"/>
    <s v="ST0003"/>
    <d v="2021-07-04T00:00:00"/>
    <s v="Sumatera &amp; Kalimantan"/>
    <s v="CASH"/>
    <n v="189428740"/>
    <s v="The product is unavailable from the vendor or there has been a product replacement"/>
    <s v="Sales Sumatera -Kalimantan Region Team"/>
    <s v="OnlineMarketing/Corporate Negotiate/Patnership Contract"/>
    <s v="Olahraga Mall"/>
    <x v="1"/>
    <x v="6"/>
    <x v="12"/>
  </r>
  <r>
    <s v="SO0533"/>
    <s v="PS0035"/>
    <s v="ST0004"/>
    <d v="2021-07-05T00:00:00"/>
    <s v="Sulawesi, Maluku, North Maluku"/>
    <s v="CASH"/>
    <n v="82668250"/>
    <m/>
    <s v="Sales Region Sulawesi - Maluku Team"/>
    <s v="Corporate Negotiate/Patnership Contract"/>
    <s v="Toko Olahraga Lengkap"/>
    <x v="0"/>
    <x v="4"/>
    <x v="6"/>
  </r>
  <r>
    <s v="SO0534"/>
    <s v="PS0016"/>
    <s v="ST0003"/>
    <d v="2021-07-05T00:00:00"/>
    <s v="Sumatera &amp; Kalimantan"/>
    <s v="CASH"/>
    <n v="27198960"/>
    <m/>
    <s v="Sales Sumatera -Kalimantan Region Team"/>
    <s v="OnlineMarketing/Corporate Negotiate/Patnership Contract"/>
    <s v="Kartika Sport Center"/>
    <x v="0"/>
    <x v="0"/>
    <x v="0"/>
  </r>
  <r>
    <s v="SO0535"/>
    <s v="PS0008"/>
    <s v="ST0004"/>
    <d v="2021-07-05T00:00:00"/>
    <s v="Sulawesi, Maluku, North Maluku"/>
    <s v="CASH"/>
    <n v="207230000"/>
    <m/>
    <s v="Sales Region Sulawesi - Maluku Team"/>
    <s v="Corporate Negotiate/Patnership Contract"/>
    <s v="Amanah Sport"/>
    <x v="0"/>
    <x v="5"/>
    <x v="7"/>
  </r>
  <r>
    <s v="SO0536"/>
    <s v="PS0008"/>
    <s v="ST0004"/>
    <d v="2021-07-06T00:00:00"/>
    <s v="Sulawesi, Maluku, North Maluku"/>
    <s v="CREDIT"/>
    <n v="455817130"/>
    <m/>
    <s v="Sales Region Sulawesi - Maluku Team"/>
    <s v="Corporate Negotiate/Patnership Contract"/>
    <s v="Amanah Sport"/>
    <x v="0"/>
    <x v="5"/>
    <x v="7"/>
  </r>
  <r>
    <s v="SO0537"/>
    <s v="PS0040"/>
    <s v="ST0003"/>
    <d v="2021-07-08T00:00:00"/>
    <s v="Sumatera &amp; Kalimantan"/>
    <s v="CASH"/>
    <n v="70308230"/>
    <m/>
    <s v="Sales Sumatera -Kalimantan Region Team"/>
    <s v="OnlineMarketing/Corporate Negotiate/Patnership Contract"/>
    <s v="Olahraga Gemilang"/>
    <x v="0"/>
    <x v="0"/>
    <x v="0"/>
  </r>
  <r>
    <s v="SO0538"/>
    <s v="PS0013"/>
    <s v="ST0001"/>
    <d v="2021-07-09T00:00:00"/>
    <s v="Jakarta"/>
    <s v="CASH"/>
    <n v="24569074"/>
    <m/>
    <s v="Online Sales Team"/>
    <s v="OnlineMarketing"/>
    <s v="Playing Outdoor"/>
    <x v="0"/>
    <x v="1"/>
    <x v="2"/>
  </r>
  <r>
    <s v="SO0539"/>
    <s v="PS0035"/>
    <s v="ST0004"/>
    <d v="2021-07-10T00:00:00"/>
    <s v="Sulawesi, Maluku, North Maluku"/>
    <s v="CASH"/>
    <n v="36039010"/>
    <s v="The transaction agreement has undergone changes"/>
    <s v="Sales Region Sulawesi - Maluku Team"/>
    <s v="Corporate Negotiate/Patnership Contract"/>
    <s v="Toko Olahraga Lengkap"/>
    <x v="0"/>
    <x v="4"/>
    <x v="6"/>
  </r>
  <r>
    <s v="SO0540"/>
    <s v="PS0043"/>
    <s v="ST0004"/>
    <d v="2021-07-10T00:00:00"/>
    <s v="Sulawesi, Maluku, North Maluku"/>
    <s v="CREDIT"/>
    <n v="319158560"/>
    <m/>
    <s v="Sales Region Sulawesi - Maluku Team"/>
    <s v="Corporate Negotiate/Patnership Contract"/>
    <s v="SportMania Store"/>
    <x v="0"/>
    <x v="3"/>
    <x v="5"/>
  </r>
  <r>
    <s v="SO0541"/>
    <s v="PS0022"/>
    <s v="ST0004"/>
    <d v="2021-07-15T00:00:00"/>
    <s v="Sulawesi, Maluku, North Maluku"/>
    <s v="CREDIT"/>
    <n v="692599490"/>
    <m/>
    <s v="Sales Region Sulawesi - Maluku Team"/>
    <s v="Corporate Negotiate/Patnership Contract"/>
    <s v="Sport Kita Store"/>
    <x v="0"/>
    <x v="3"/>
    <x v="5"/>
  </r>
  <r>
    <s v="SO0542"/>
    <s v="PS0031"/>
    <s v="ST0002"/>
    <d v="2021-07-17T00:00:00"/>
    <s v="Java"/>
    <s v="CREDIT"/>
    <n v="989487270"/>
    <m/>
    <s v="Sales Java Region Team"/>
    <s v="OnlineMarketing/Corporate Negotiate/Patnership Contract"/>
    <s v="Toko Hidup Sehat"/>
    <x v="0"/>
    <x v="1"/>
    <x v="4"/>
  </r>
  <r>
    <s v="SO0543"/>
    <s v="PS0047"/>
    <s v="ST0001"/>
    <d v="2021-07-17T00:00:00"/>
    <s v="Jakarta"/>
    <s v="CASH"/>
    <n v="121244770"/>
    <m/>
    <s v="Online Sales Team"/>
    <s v="OnlineMarketing"/>
    <s v="Power Play"/>
    <x v="0"/>
    <x v="1"/>
    <x v="2"/>
  </r>
  <r>
    <s v="SO0544"/>
    <s v="PS0044"/>
    <s v="ST0004"/>
    <d v="2021-07-19T00:00:00"/>
    <s v="Sulawesi, Maluku, North Maluku"/>
    <s v="CREDIT"/>
    <n v="338781560"/>
    <m/>
    <s v="Sales Region Sulawesi - Maluku Team"/>
    <s v="Corporate Negotiate/Patnership Contract"/>
    <s v="Toko Rezeki Olahraga"/>
    <x v="0"/>
    <x v="5"/>
    <x v="7"/>
  </r>
  <r>
    <s v="SO0545"/>
    <s v="PS0023"/>
    <s v="ST0003"/>
    <d v="2021-07-19T00:00:00"/>
    <s v="Sumatera &amp; Kalimantan"/>
    <s v="CASH"/>
    <n v="160186460"/>
    <m/>
    <s v="Sales Sumatera -Kalimantan Region Team"/>
    <s v="OnlineMarketing/Corporate Negotiate/Patnership Contract"/>
    <s v="Gudang Sport Center"/>
    <x v="0"/>
    <x v="0"/>
    <x v="0"/>
  </r>
  <r>
    <s v="SO0546"/>
    <s v="PS0032"/>
    <s v="ST0004"/>
    <d v="2021-07-20T00:00:00"/>
    <s v="Sulawesi, Maluku, North Maluku"/>
    <s v="CASH"/>
    <n v="100156980"/>
    <m/>
    <s v="Sales Region Sulawesi - Maluku Team"/>
    <s v="Corporate Negotiate/Patnership Contract"/>
    <s v="Toko Idola Olahraga"/>
    <x v="0"/>
    <x v="5"/>
    <x v="7"/>
  </r>
  <r>
    <s v="SO0547"/>
    <s v="PS0034"/>
    <s v="ST0001"/>
    <d v="2021-07-22T00:00:00"/>
    <s v="Jakarta"/>
    <s v="CASH"/>
    <n v="27202850"/>
    <s v="The transaction agreement has undergone changes"/>
    <s v="Online Sales Team"/>
    <s v="OnlineMarketing"/>
    <s v="Active Sport"/>
    <x v="0"/>
    <x v="1"/>
    <x v="2"/>
  </r>
  <r>
    <s v="SO0548"/>
    <s v="PS0039"/>
    <s v="ST0003"/>
    <d v="2021-07-25T00:00:00"/>
    <s v="Sumatera &amp; Kalimantan"/>
    <s v="CREDIT"/>
    <n v="495578300"/>
    <m/>
    <s v="Sales Sumatera -Kalimantan Region Team"/>
    <s v="OnlineMarketing/Corporate Negotiate/Patnership Contract"/>
    <s v="Surya Sport"/>
    <x v="0"/>
    <x v="0"/>
    <x v="1"/>
  </r>
  <r>
    <s v="SO0549"/>
    <s v="PS0027"/>
    <s v="ST0004"/>
    <d v="2021-07-25T00:00:00"/>
    <s v="Sulawesi, Maluku, North Maluku"/>
    <s v="CASH"/>
    <n v="174592080"/>
    <m/>
    <s v="Sales Region Sulawesi - Maluku Team"/>
    <s v="Corporate Negotiate/Patnership Contract"/>
    <s v="Destination Sport Store"/>
    <x v="0"/>
    <x v="4"/>
    <x v="6"/>
  </r>
  <r>
    <s v="SO0550"/>
    <s v="PS0002"/>
    <s v="ST0002"/>
    <d v="2021-07-27T00:00:00"/>
    <s v="Java"/>
    <s v="CASH"/>
    <n v="138945100"/>
    <m/>
    <s v="Sales Java Region Team"/>
    <s v="OnlineMarketing/Corporate Negotiate/Patnership Contract"/>
    <s v="TokoSport"/>
    <x v="0"/>
    <x v="1"/>
    <x v="4"/>
  </r>
  <r>
    <s v="SO0551"/>
    <s v="PS0016"/>
    <s v="ST0003"/>
    <d v="2021-07-27T00:00:00"/>
    <s v="Sumatera &amp; Kalimantan"/>
    <s v="CASH"/>
    <n v="31479270"/>
    <m/>
    <s v="Sales Sumatera -Kalimantan Region Team"/>
    <s v="OnlineMarketing/Corporate Negotiate/Patnership Contract"/>
    <s v="Kartika Sport Center"/>
    <x v="0"/>
    <x v="0"/>
    <x v="0"/>
  </r>
  <r>
    <s v="SO0552"/>
    <s v="PS0029"/>
    <s v="ST0004"/>
    <d v="2021-07-27T00:00:00"/>
    <s v="Sulawesi, Maluku, North Maluku"/>
    <s v="CREDIT"/>
    <n v="312272180"/>
    <s v="The transaction agreement has undergone changes"/>
    <s v="Sales Region Sulawesi - Maluku Team"/>
    <s v="Corporate Negotiate/Patnership Contract"/>
    <s v="Mama Sport"/>
    <x v="0"/>
    <x v="3"/>
    <x v="5"/>
  </r>
  <r>
    <s v="SO0553"/>
    <s v="PS0034"/>
    <s v="ST0001"/>
    <d v="2021-07-29T00:00:00"/>
    <s v="Jakarta"/>
    <s v="CASH"/>
    <n v="10261610"/>
    <m/>
    <s v="Online Sales Team"/>
    <s v="OnlineMarketing"/>
    <s v="Active Sport"/>
    <x v="0"/>
    <x v="1"/>
    <x v="2"/>
  </r>
  <r>
    <s v="SO0554"/>
    <s v="PS0034"/>
    <s v="ST0001"/>
    <d v="2021-07-29T00:00:00"/>
    <s v="Jakarta"/>
    <s v="CASH"/>
    <n v="37977030"/>
    <m/>
    <s v="Online Sales Team"/>
    <s v="OnlineMarketing"/>
    <s v="Active Sport"/>
    <x v="0"/>
    <x v="1"/>
    <x v="2"/>
  </r>
  <r>
    <s v="SO0555"/>
    <s v="PS0007"/>
    <s v="ST0001"/>
    <d v="2021-07-30T00:00:00"/>
    <s v="Jakarta"/>
    <s v="CREDIT"/>
    <n v="323808100"/>
    <m/>
    <s v="Online Sales Team"/>
    <s v="OnlineMarketing"/>
    <s v="Twinsport.com"/>
    <x v="0"/>
    <x v="1"/>
    <x v="2"/>
  </r>
  <r>
    <s v="SO0556"/>
    <s v="PS0046"/>
    <s v="ST0003"/>
    <d v="2021-07-30T00:00:00"/>
    <s v="Sumatera &amp; Kalimantan"/>
    <s v="CASH"/>
    <n v="215517950"/>
    <m/>
    <s v="Sales Sumatera -Kalimantan Region Team"/>
    <s v="OnlineMarketing/Corporate Negotiate/Patnership Contract"/>
    <s v="Markas Olahraga"/>
    <x v="0"/>
    <x v="0"/>
    <x v="1"/>
  </r>
  <r>
    <s v="SO0557"/>
    <s v="PS0045"/>
    <s v="ST0005"/>
    <d v="2021-08-02T00:00:00"/>
    <s v="Bali, East &amp; West Nusa Tenggara"/>
    <s v="CASH"/>
    <n v="79064950"/>
    <m/>
    <s v="Sales Region Bali - Nusa Tenggara Team"/>
    <s v="Corporate Negotiate/Patnership Contract"/>
    <s v="Toko Olahraga NTB"/>
    <x v="0"/>
    <x v="2"/>
    <x v="3"/>
  </r>
  <r>
    <s v="SO0558"/>
    <s v="PS0029"/>
    <s v="ST0004"/>
    <d v="2021-08-02T00:00:00"/>
    <s v="Sulawesi, Maluku, North Maluku"/>
    <s v="CASH"/>
    <n v="38832924"/>
    <m/>
    <s v="Sales Region Sulawesi - Maluku Team"/>
    <s v="Corporate Negotiate/Patnership Contract"/>
    <s v="Mama Sport"/>
    <x v="0"/>
    <x v="3"/>
    <x v="5"/>
  </r>
  <r>
    <s v="SO0559"/>
    <s v="PS0024"/>
    <s v="ST0001"/>
    <d v="2021-08-02T00:00:00"/>
    <s v="Jakarta"/>
    <s v="CASH"/>
    <n v="36748380"/>
    <m/>
    <s v="Online Sales Team"/>
    <s v="OnlineMarketing"/>
    <s v="SportChampion10"/>
    <x v="0"/>
    <x v="1"/>
    <x v="2"/>
  </r>
  <r>
    <s v="SO0560"/>
    <s v="PS0025"/>
    <s v="ST0003"/>
    <d v="2021-08-04T00:00:00"/>
    <s v="Sumatera &amp; Kalimantan"/>
    <s v="CASH"/>
    <n v="125845600"/>
    <m/>
    <s v="Sales Sumatera -Kalimantan Region Team"/>
    <s v="OnlineMarketing/Corporate Negotiate/Patnership Contract"/>
    <s v="Toko Olahraga Unggul"/>
    <x v="0"/>
    <x v="0"/>
    <x v="1"/>
  </r>
  <r>
    <s v="SO0561"/>
    <s v="PS0039"/>
    <s v="ST0003"/>
    <d v="2021-08-05T00:00:00"/>
    <s v="Sumatera &amp; Kalimantan"/>
    <s v="CASH"/>
    <n v="148364970"/>
    <m/>
    <s v="Sales Sumatera -Kalimantan Region Team"/>
    <s v="OnlineMarketing/Corporate Negotiate/Patnership Contract"/>
    <s v="Surya Sport"/>
    <x v="0"/>
    <x v="0"/>
    <x v="1"/>
  </r>
  <r>
    <s v="SO0562"/>
    <s v="PS0050"/>
    <s v="ST0004"/>
    <d v="2021-08-05T00:00:00"/>
    <s v="Sulawesi, Maluku, North Maluku"/>
    <s v="CASH"/>
    <n v="50237520"/>
    <m/>
    <s v="Sales Region Sulawesi - Maluku Team"/>
    <s v="Corporate Negotiate/Patnership Contract"/>
    <s v="Toko Peralatan Olahraga"/>
    <x v="0"/>
    <x v="4"/>
    <x v="6"/>
  </r>
  <r>
    <s v="SO0563"/>
    <s v="PS0039"/>
    <s v="ST0003"/>
    <d v="2021-08-05T00:00:00"/>
    <s v="Sumatera &amp; Kalimantan"/>
    <s v="CREDIT"/>
    <n v="706752360"/>
    <s v="The transaction agreement has undergone changes"/>
    <s v="Sales Sumatera -Kalimantan Region Team"/>
    <s v="OnlineMarketing/Corporate Negotiate/Patnership Contract"/>
    <s v="Surya Sport"/>
    <x v="0"/>
    <x v="0"/>
    <x v="1"/>
  </r>
  <r>
    <s v="SO0564"/>
    <s v="PS0031"/>
    <s v="ST0002"/>
    <d v="2021-08-05T00:00:00"/>
    <s v="Java"/>
    <s v="CREDIT"/>
    <n v="782646120"/>
    <s v="The transaction agreement has undergone changes"/>
    <s v="Sales Java Region Team"/>
    <s v="OnlineMarketing/Corporate Negotiate/Patnership Contract"/>
    <s v="Toko Hidup Sehat"/>
    <x v="0"/>
    <x v="1"/>
    <x v="4"/>
  </r>
  <r>
    <s v="SO0565"/>
    <s v="PS0043"/>
    <s v="ST0004"/>
    <d v="2021-08-06T00:00:00"/>
    <s v="Sulawesi, Maluku, North Maluku"/>
    <s v="CREDIT"/>
    <n v="298741830"/>
    <m/>
    <s v="Sales Region Sulawesi - Maluku Team"/>
    <s v="Corporate Negotiate/Patnership Contract"/>
    <s v="SportMania Store"/>
    <x v="0"/>
    <x v="3"/>
    <x v="5"/>
  </r>
  <r>
    <s v="SO0566"/>
    <s v="PS0034"/>
    <s v="ST0001"/>
    <d v="2021-08-07T00:00:00"/>
    <s v="Jakarta"/>
    <s v="CASH"/>
    <n v="45604410"/>
    <m/>
    <s v="Online Sales Team"/>
    <s v="OnlineMarketing"/>
    <s v="Active Sport"/>
    <x v="0"/>
    <x v="1"/>
    <x v="2"/>
  </r>
  <r>
    <s v="SO0567"/>
    <s v="PS0004"/>
    <s v="ST0001"/>
    <d v="2021-08-07T00:00:00"/>
    <s v="Jakarta"/>
    <s v="CREDIT"/>
    <n v="769614390"/>
    <m/>
    <s v="Online Sales Team"/>
    <s v="OnlineMarketing"/>
    <s v="Sport Line Indonesia"/>
    <x v="0"/>
    <x v="1"/>
    <x v="2"/>
  </r>
  <r>
    <s v="SO0568"/>
    <s v="PS0018"/>
    <s v="ST0002"/>
    <d v="2021-08-07T00:00:00"/>
    <s v="Java"/>
    <s v="CASH"/>
    <n v="28001340"/>
    <s v="The transaction agreement has undergone changes"/>
    <s v="Sales Java Region Team"/>
    <s v="OnlineMarketing/Corporate Negotiate/Patnership Contract"/>
    <s v="Sport Jogja City"/>
    <x v="1"/>
    <x v="1"/>
    <x v="10"/>
  </r>
  <r>
    <s v="SO0569"/>
    <s v="PS0033"/>
    <s v="ST0005"/>
    <d v="2021-08-09T00:00:00"/>
    <s v="Bali, East &amp; West Nusa Tenggara"/>
    <s v="CASH"/>
    <n v="71586250"/>
    <m/>
    <s v="Sales Region Bali - Nusa Tenggara Team"/>
    <s v="Corporate Negotiate/Patnership Contract"/>
    <s v="Toko Olahraga NTT"/>
    <x v="0"/>
    <x v="2"/>
    <x v="9"/>
  </r>
  <r>
    <s v="SO0570"/>
    <s v="PS0034"/>
    <s v="ST0001"/>
    <d v="2021-08-10T00:00:00"/>
    <s v="Jakarta"/>
    <s v="CREDIT"/>
    <n v="766102390"/>
    <m/>
    <s v="Online Sales Team"/>
    <s v="OnlineMarketing"/>
    <s v="Active Sport"/>
    <x v="0"/>
    <x v="1"/>
    <x v="2"/>
  </r>
  <r>
    <s v="SO0571"/>
    <s v="PS0022"/>
    <s v="ST0004"/>
    <d v="2021-08-10T00:00:00"/>
    <s v="Sulawesi, Maluku, North Maluku"/>
    <s v="CREDIT"/>
    <n v="237471230"/>
    <m/>
    <s v="Sales Region Sulawesi - Maluku Team"/>
    <s v="Corporate Negotiate/Patnership Contract"/>
    <s v="Sport Kita Store"/>
    <x v="0"/>
    <x v="3"/>
    <x v="5"/>
  </r>
  <r>
    <s v="SO0572"/>
    <s v="PS0032"/>
    <s v="ST0004"/>
    <d v="2021-08-11T00:00:00"/>
    <s v="Sulawesi, Maluku, North Maluku"/>
    <s v="CASH"/>
    <n v="28464870"/>
    <m/>
    <s v="Sales Region Sulawesi - Maluku Team"/>
    <s v="Corporate Negotiate/Patnership Contract"/>
    <s v="Toko Idola Olahraga"/>
    <x v="0"/>
    <x v="5"/>
    <x v="7"/>
  </r>
  <r>
    <s v="SO0573"/>
    <s v="PS0012"/>
    <s v="ST0003"/>
    <d v="2021-08-11T00:00:00"/>
    <s v="Sumatera &amp; Kalimantan"/>
    <s v="CREDIT"/>
    <n v="584621160"/>
    <m/>
    <s v="Sales Sumatera -Kalimantan Region Team"/>
    <s v="OnlineMarketing/Corporate Negotiate/Patnership Contract"/>
    <s v="Adi Shop"/>
    <x v="0"/>
    <x v="0"/>
    <x v="1"/>
  </r>
  <r>
    <s v="SO0574"/>
    <s v="PS0041"/>
    <s v="ST0001"/>
    <d v="2021-08-12T00:00:00"/>
    <s v="Jakarta"/>
    <s v="CREDIT"/>
    <n v="322981730"/>
    <s v="The product is unavailable from the vendor or there has been a product replacement"/>
    <s v="Online Sales Team"/>
    <s v="OnlineMarketing"/>
    <s v="GilaSport.id"/>
    <x v="0"/>
    <x v="1"/>
    <x v="2"/>
  </r>
  <r>
    <s v="SO0575"/>
    <s v="PS0037"/>
    <s v="ST0002"/>
    <d v="2021-08-13T00:00:00"/>
    <s v="Java"/>
    <s v="CASH"/>
    <n v="73200000"/>
    <m/>
    <s v="Sales Java Region Team"/>
    <s v="OnlineMarketing/Corporate Negotiate/Patnership Contract"/>
    <s v="Toko Joko Sport"/>
    <x v="0"/>
    <x v="1"/>
    <x v="4"/>
  </r>
  <r>
    <s v="SO0576"/>
    <s v="PS0026"/>
    <s v="ST0004"/>
    <d v="2021-08-16T00:00:00"/>
    <s v="Sulawesi, Maluku, North Maluku"/>
    <s v="CASH"/>
    <n v="66637450"/>
    <m/>
    <s v="Sales Region Sulawesi - Maluku Team"/>
    <s v="Corporate Negotiate/Patnership Contract"/>
    <s v="Wakaka Sport"/>
    <x v="0"/>
    <x v="3"/>
    <x v="5"/>
  </r>
  <r>
    <s v="SO0577"/>
    <s v="PS0044"/>
    <s v="ST0004"/>
    <d v="2021-08-18T00:00:00"/>
    <s v="Sulawesi, Maluku, North Maluku"/>
    <s v="CREDIT"/>
    <n v="643499940"/>
    <m/>
    <s v="Sales Region Sulawesi - Maluku Team"/>
    <s v="Corporate Negotiate/Patnership Contract"/>
    <s v="Toko Rezeki Olahraga"/>
    <x v="0"/>
    <x v="5"/>
    <x v="7"/>
  </r>
  <r>
    <s v="SO0578"/>
    <s v="PS0012"/>
    <s v="ST0003"/>
    <d v="2021-08-19T00:00:00"/>
    <s v="Sumatera &amp; Kalimantan"/>
    <s v="CREDIT"/>
    <n v="381646662"/>
    <m/>
    <s v="Sales Sumatera -Kalimantan Region Team"/>
    <s v="OnlineMarketing/Corporate Negotiate/Patnership Contract"/>
    <s v="Adi Shop"/>
    <x v="0"/>
    <x v="0"/>
    <x v="1"/>
  </r>
  <r>
    <s v="SO0579"/>
    <s v="PS0046"/>
    <s v="ST0003"/>
    <d v="2021-08-20T00:00:00"/>
    <s v="Sumatera &amp; Kalimantan"/>
    <s v="CREDIT"/>
    <n v="436417610"/>
    <s v="The product is unavailable from the vendor or there has been a product replacement"/>
    <s v="Sales Sumatera -Kalimantan Region Team"/>
    <s v="OnlineMarketing/Corporate Negotiate/Patnership Contract"/>
    <s v="Markas Olahraga"/>
    <x v="0"/>
    <x v="0"/>
    <x v="1"/>
  </r>
  <r>
    <s v="SO0580"/>
    <s v="PS0020"/>
    <s v="ST0004"/>
    <d v="2021-08-21T00:00:00"/>
    <s v="Sulawesi, Maluku, North Maluku"/>
    <s v="CASH"/>
    <n v="12236940"/>
    <m/>
    <s v="Sales Region Sulawesi - Maluku Team"/>
    <s v="Corporate Negotiate/Patnership Contract"/>
    <s v="Barokah Olahraga Shop"/>
    <x v="0"/>
    <x v="5"/>
    <x v="7"/>
  </r>
  <r>
    <s v="SO0581"/>
    <s v="PS0041"/>
    <s v="ST0001"/>
    <d v="2021-08-21T00:00:00"/>
    <s v="Jakarta"/>
    <s v="CASH"/>
    <n v="32556153"/>
    <m/>
    <s v="Online Sales Team"/>
    <s v="OnlineMarketing"/>
    <s v="GilaSport.id"/>
    <x v="0"/>
    <x v="1"/>
    <x v="2"/>
  </r>
  <r>
    <s v="SO0582"/>
    <s v="PS0021"/>
    <s v="ST0001"/>
    <d v="2021-08-24T00:00:00"/>
    <s v="Jakarta"/>
    <s v="CASH"/>
    <n v="223239010"/>
    <m/>
    <s v="Online Sales Team"/>
    <s v="OnlineMarketing"/>
    <s v="SportArt88"/>
    <x v="0"/>
    <x v="1"/>
    <x v="2"/>
  </r>
  <r>
    <s v="SO0583"/>
    <s v="PS0037"/>
    <s v="ST0002"/>
    <d v="2021-08-24T00:00:00"/>
    <s v="Java"/>
    <s v="CASH"/>
    <n v="31888080.000000004"/>
    <m/>
    <s v="Sales Java Region Team"/>
    <s v="OnlineMarketing/Corporate Negotiate/Patnership Contract"/>
    <s v="Toko Joko Sport"/>
    <x v="0"/>
    <x v="1"/>
    <x v="4"/>
  </r>
  <r>
    <s v="SO0584"/>
    <s v="PS0037"/>
    <s v="ST0002"/>
    <d v="2021-08-24T00:00:00"/>
    <s v="Java"/>
    <s v="CASH"/>
    <n v="12786150"/>
    <m/>
    <s v="Sales Java Region Team"/>
    <s v="OnlineMarketing/Corporate Negotiate/Patnership Contract"/>
    <s v="Toko Joko Sport"/>
    <x v="0"/>
    <x v="1"/>
    <x v="4"/>
  </r>
  <r>
    <s v="SO0585"/>
    <s v="PS0028"/>
    <s v="ST0005"/>
    <d v="2021-08-26T00:00:00"/>
    <s v="Bali, East &amp; West Nusa Tenggara"/>
    <s v="CASH"/>
    <n v="119694800"/>
    <m/>
    <s v="Sales Region Bali - Nusa Tenggara Team"/>
    <s v="Corporate Negotiate/Patnership Contract"/>
    <s v="Toko SportNesia"/>
    <x v="0"/>
    <x v="2"/>
    <x v="9"/>
  </r>
  <r>
    <s v="SO0586"/>
    <s v="PS0008"/>
    <s v="ST0004"/>
    <d v="2021-08-26T00:00:00"/>
    <s v="Sulawesi, Maluku, North Maluku"/>
    <s v="CASH"/>
    <n v="16897440"/>
    <m/>
    <s v="Sales Region Sulawesi - Maluku Team"/>
    <s v="Corporate Negotiate/Patnership Contract"/>
    <s v="Amanah Sport"/>
    <x v="0"/>
    <x v="5"/>
    <x v="7"/>
  </r>
  <r>
    <s v="SO0587"/>
    <s v="PS0008"/>
    <s v="ST0004"/>
    <d v="2021-08-26T00:00:00"/>
    <s v="Sulawesi, Maluku, North Maluku"/>
    <s v="CREDIT"/>
    <n v="263493360"/>
    <s v="Partner Store canceled the order"/>
    <s v="Sales Region Sulawesi - Maluku Team"/>
    <s v="Corporate Negotiate/Patnership Contract"/>
    <s v="Amanah Sport"/>
    <x v="0"/>
    <x v="5"/>
    <x v="7"/>
  </r>
  <r>
    <s v="SO0588"/>
    <s v="PS0009"/>
    <s v="ST0003"/>
    <d v="2021-08-28T00:00:00"/>
    <s v="Sumatera &amp; Kalimantan"/>
    <s v="CASH"/>
    <n v="141790620"/>
    <m/>
    <s v="Sales Sumatera -Kalimantan Region Team"/>
    <s v="OnlineMarketing/Corporate Negotiate/Patnership Contract"/>
    <s v="Olahraga Mall"/>
    <x v="1"/>
    <x v="6"/>
    <x v="12"/>
  </r>
  <r>
    <s v="SO0589"/>
    <s v="PS0049"/>
    <s v="ST0004"/>
    <d v="2021-08-29T00:00:00"/>
    <s v="Sulawesi, Maluku, North Maluku"/>
    <s v="CASH"/>
    <n v="73889380"/>
    <s v="The product is unavailable from the vendor or there has been a product replacement"/>
    <s v="Sales Region Sulawesi - Maluku Team"/>
    <s v="Corporate Negotiate/Patnership Contract"/>
    <s v="Toko Olahraga Bersama"/>
    <x v="0"/>
    <x v="5"/>
    <x v="7"/>
  </r>
  <r>
    <s v="SO0590"/>
    <s v="PS0036"/>
    <s v="ST0005"/>
    <d v="2021-08-31T00:00:00"/>
    <s v="Bali, East &amp; West Nusa Tenggara"/>
    <s v="CASH"/>
    <n v="96615016"/>
    <s v="The product is unavailable from the vendor or there has been a product replacement"/>
    <s v="Sales Region Bali - Nusa Tenggara Team"/>
    <s v="Corporate Negotiate/Patnership Contract"/>
    <s v="Nusantara Sport"/>
    <x v="0"/>
    <x v="2"/>
    <x v="3"/>
  </r>
  <r>
    <s v="SO0591"/>
    <s v="PS0016"/>
    <s v="ST0003"/>
    <d v="2021-09-05T00:00:00"/>
    <s v="Sumatera &amp; Kalimantan"/>
    <s v="CASH"/>
    <n v="17347000"/>
    <m/>
    <s v="Sales Sumatera -Kalimantan Region Team"/>
    <s v="OnlineMarketing/Corporate Negotiate/Patnership Contract"/>
    <s v="Kartika Sport Center"/>
    <x v="0"/>
    <x v="0"/>
    <x v="0"/>
  </r>
  <r>
    <s v="SO0592"/>
    <s v="PS0012"/>
    <s v="ST0003"/>
    <d v="2021-09-05T00:00:00"/>
    <s v="Sumatera &amp; Kalimantan"/>
    <s v="CREDIT"/>
    <n v="268924890"/>
    <m/>
    <s v="Sales Sumatera -Kalimantan Region Team"/>
    <s v="OnlineMarketing/Corporate Negotiate/Patnership Contract"/>
    <s v="Adi Shop"/>
    <x v="0"/>
    <x v="0"/>
    <x v="1"/>
  </r>
  <r>
    <s v="SO0593"/>
    <s v="PS0027"/>
    <s v="ST0004"/>
    <d v="2021-09-07T00:00:00"/>
    <s v="Sulawesi, Maluku, North Maluku"/>
    <s v="CASH"/>
    <n v="65189950"/>
    <m/>
    <s v="Sales Region Sulawesi - Maluku Team"/>
    <s v="Corporate Negotiate/Patnership Contract"/>
    <s v="Destination Sport Store"/>
    <x v="0"/>
    <x v="4"/>
    <x v="6"/>
  </r>
  <r>
    <s v="SO0594"/>
    <s v="PS0027"/>
    <s v="ST0004"/>
    <d v="2021-09-07T00:00:00"/>
    <s v="Sulawesi, Maluku, North Maluku"/>
    <s v="CASH"/>
    <n v="28053690"/>
    <s v="Partner Store canceled the order"/>
    <s v="Sales Region Sulawesi - Maluku Team"/>
    <s v="Corporate Negotiate/Patnership Contract"/>
    <s v="Destination Sport Store"/>
    <x v="0"/>
    <x v="4"/>
    <x v="6"/>
  </r>
  <r>
    <s v="SO0595"/>
    <s v="PS0041"/>
    <s v="ST0001"/>
    <d v="2021-09-09T00:00:00"/>
    <s v="Jakarta"/>
    <s v="CASH"/>
    <n v="152288840"/>
    <s v="The product is unavailable from the vendor or there has been a product replacement"/>
    <s v="Online Sales Team"/>
    <s v="OnlineMarketing"/>
    <s v="GilaSport.id"/>
    <x v="0"/>
    <x v="1"/>
    <x v="2"/>
  </r>
  <r>
    <s v="SO0596"/>
    <s v="PS0031"/>
    <s v="ST0002"/>
    <d v="2021-09-12T00:00:00"/>
    <s v="Java"/>
    <s v="CREDIT"/>
    <n v="753146848"/>
    <m/>
    <s v="Sales Java Region Team"/>
    <s v="OnlineMarketing/Corporate Negotiate/Patnership Contract"/>
    <s v="Toko Hidup Sehat"/>
    <x v="0"/>
    <x v="1"/>
    <x v="4"/>
  </r>
  <r>
    <s v="SO0597"/>
    <s v="PS0037"/>
    <s v="ST0002"/>
    <d v="2021-09-12T00:00:00"/>
    <s v="Java"/>
    <s v="CREDIT"/>
    <n v="475476370"/>
    <m/>
    <s v="Sales Java Region Team"/>
    <s v="OnlineMarketing/Corporate Negotiate/Patnership Contract"/>
    <s v="Toko Joko Sport"/>
    <x v="0"/>
    <x v="1"/>
    <x v="4"/>
  </r>
  <r>
    <s v="SO0598"/>
    <s v="PS0003"/>
    <s v="ST0003"/>
    <d v="2021-09-16T00:00:00"/>
    <s v="Sumatera &amp; Kalimantan"/>
    <s v="CREDIT"/>
    <n v="906069320"/>
    <s v="The transaction agreement has undergone changes"/>
    <s v="Sales Sumatera -Kalimantan Region Team"/>
    <s v="OnlineMarketing/Corporate Negotiate/Patnership Contract"/>
    <s v="Toko Gelora Sport"/>
    <x v="0"/>
    <x v="0"/>
    <x v="0"/>
  </r>
  <r>
    <s v="SO0599"/>
    <s v="PS0028"/>
    <s v="ST0005"/>
    <d v="2021-09-19T00:00:00"/>
    <s v="Bali, East &amp; West Nusa Tenggara"/>
    <s v="CREDIT"/>
    <n v="774261840"/>
    <m/>
    <s v="Sales Region Bali - Nusa Tenggara Team"/>
    <s v="Corporate Negotiate/Patnership Contract"/>
    <s v="Toko SportNesia"/>
    <x v="0"/>
    <x v="2"/>
    <x v="9"/>
  </r>
  <r>
    <s v="SO0600"/>
    <s v="PS0018"/>
    <s v="ST0002"/>
    <d v="2021-09-23T00:00:00"/>
    <s v="Java"/>
    <s v="CASH"/>
    <n v="32892530"/>
    <m/>
    <s v="Sales Java Region Team"/>
    <s v="OnlineMarketing/Corporate Negotiate/Patnership Contract"/>
    <s v="Sport Jogja City"/>
    <x v="1"/>
    <x v="1"/>
    <x v="10"/>
  </r>
  <r>
    <s v="SO0601"/>
    <s v="PS0023"/>
    <s v="ST0003"/>
    <d v="2021-09-23T00:00:00"/>
    <s v="Sumatera &amp; Kalimantan"/>
    <s v="CASH"/>
    <n v="50847720"/>
    <m/>
    <s v="Sales Sumatera -Kalimantan Region Team"/>
    <s v="OnlineMarketing/Corporate Negotiate/Patnership Contract"/>
    <s v="Gudang Sport Center"/>
    <x v="0"/>
    <x v="0"/>
    <x v="0"/>
  </r>
  <r>
    <s v="SO0602"/>
    <s v="PS0034"/>
    <s v="ST0001"/>
    <d v="2021-09-26T00:00:00"/>
    <s v="Jakarta"/>
    <s v="CASH"/>
    <n v="11959200"/>
    <m/>
    <s v="Online Sales Team"/>
    <s v="OnlineMarketing"/>
    <s v="Active Sport"/>
    <x v="0"/>
    <x v="1"/>
    <x v="2"/>
  </r>
  <r>
    <s v="SO0603"/>
    <s v="PS0019"/>
    <s v="ST0005"/>
    <d v="2021-09-26T00:00:00"/>
    <s v="Bali, East &amp; West Nusa Tenggara"/>
    <s v="CASH"/>
    <n v="187848390"/>
    <m/>
    <s v="Sales Region Bali - Nusa Tenggara Team"/>
    <s v="Corporate Negotiate/Patnership Contract"/>
    <s v="Toko olahraga Pantai"/>
    <x v="0"/>
    <x v="2"/>
    <x v="9"/>
  </r>
  <r>
    <s v="SO0604"/>
    <s v="PS0016"/>
    <s v="ST0003"/>
    <d v="2021-10-01T00:00:00"/>
    <s v="Sumatera &amp; Kalimantan"/>
    <s v="CREDIT"/>
    <n v="413246280"/>
    <s v="The product is unavailable from the vendor or there has been a product replacement"/>
    <s v="Sales Sumatera -Kalimantan Region Team"/>
    <s v="OnlineMarketing/Corporate Negotiate/Patnership Contract"/>
    <s v="Kartika Sport Center"/>
    <x v="0"/>
    <x v="0"/>
    <x v="0"/>
  </r>
  <r>
    <s v="SO0605"/>
    <s v="PS0020"/>
    <s v="ST0004"/>
    <d v="2021-10-03T00:00:00"/>
    <s v="Sulawesi, Maluku, North Maluku"/>
    <s v="CREDIT"/>
    <n v="289564490"/>
    <m/>
    <s v="Sales Region Sulawesi - Maluku Team"/>
    <s v="Corporate Negotiate/Patnership Contract"/>
    <s v="Barokah Olahraga Shop"/>
    <x v="0"/>
    <x v="5"/>
    <x v="7"/>
  </r>
  <r>
    <s v="SO0606"/>
    <s v="PS0004"/>
    <s v="ST0001"/>
    <d v="2021-10-03T00:00:00"/>
    <s v="Jakarta"/>
    <s v="CASH"/>
    <n v="140355660"/>
    <s v="The product is unavailable from the vendor or there has been a product replacement"/>
    <s v="Online Sales Team"/>
    <s v="OnlineMarketing"/>
    <s v="Sport Line Indonesia"/>
    <x v="0"/>
    <x v="1"/>
    <x v="2"/>
  </r>
  <r>
    <s v="SO0607"/>
    <s v="PS0043"/>
    <s v="ST0004"/>
    <d v="2021-10-05T00:00:00"/>
    <s v="Sulawesi, Maluku, North Maluku"/>
    <s v="CREDIT"/>
    <n v="697134740"/>
    <m/>
    <s v="Sales Region Sulawesi - Maluku Team"/>
    <s v="Corporate Negotiate/Patnership Contract"/>
    <s v="SportMania Store"/>
    <x v="0"/>
    <x v="3"/>
    <x v="5"/>
  </r>
  <r>
    <s v="SO0608"/>
    <s v="PS0010"/>
    <s v="ST0001"/>
    <d v="2021-10-06T00:00:00"/>
    <s v="Jakarta"/>
    <s v="CREDIT"/>
    <n v="723540090"/>
    <m/>
    <s v="Online Sales Team"/>
    <s v="OnlineMarketing"/>
    <s v="WorldSport.com"/>
    <x v="0"/>
    <x v="1"/>
    <x v="2"/>
  </r>
  <r>
    <s v="SO0609"/>
    <s v="PS0032"/>
    <s v="ST0004"/>
    <d v="2021-10-06T00:00:00"/>
    <s v="Sulawesi, Maluku, North Maluku"/>
    <s v="CASH"/>
    <n v="204669210"/>
    <m/>
    <s v="Sales Region Sulawesi - Maluku Team"/>
    <s v="Corporate Negotiate/Patnership Contract"/>
    <s v="Toko Idola Olahraga"/>
    <x v="0"/>
    <x v="5"/>
    <x v="7"/>
  </r>
  <r>
    <s v="SO0610"/>
    <s v="PS0018"/>
    <s v="ST0002"/>
    <d v="2021-10-07T00:00:00"/>
    <s v="Java"/>
    <s v="CASH"/>
    <n v="95288150"/>
    <m/>
    <s v="Sales Java Region Team"/>
    <s v="OnlineMarketing/Corporate Negotiate/Patnership Contract"/>
    <s v="Sport Jogja City"/>
    <x v="1"/>
    <x v="1"/>
    <x v="10"/>
  </r>
  <r>
    <s v="SO0611"/>
    <s v="PS0045"/>
    <s v="ST0005"/>
    <d v="2021-10-09T00:00:00"/>
    <s v="Bali, East &amp; West Nusa Tenggara"/>
    <s v="CREDIT"/>
    <n v="549704000"/>
    <m/>
    <s v="Sales Region Bali - Nusa Tenggara Team"/>
    <s v="Corporate Negotiate/Patnership Contract"/>
    <s v="Toko Olahraga NTB"/>
    <x v="0"/>
    <x v="2"/>
    <x v="3"/>
  </r>
  <r>
    <s v="SO0612"/>
    <s v="PS0016"/>
    <s v="ST0003"/>
    <d v="2021-10-10T00:00:00"/>
    <s v="Sumatera &amp; Kalimantan"/>
    <s v="CASH"/>
    <n v="53232166"/>
    <m/>
    <s v="Sales Sumatera -Kalimantan Region Team"/>
    <s v="OnlineMarketing/Corporate Negotiate/Patnership Contract"/>
    <s v="Kartika Sport Center"/>
    <x v="0"/>
    <x v="0"/>
    <x v="0"/>
  </r>
  <r>
    <s v="SO0613"/>
    <s v="PS0021"/>
    <s v="ST0001"/>
    <d v="2021-10-10T00:00:00"/>
    <s v="Jakarta"/>
    <s v="CREDIT"/>
    <n v="620049310"/>
    <m/>
    <s v="Online Sales Team"/>
    <s v="OnlineMarketing"/>
    <s v="SportArt88"/>
    <x v="0"/>
    <x v="1"/>
    <x v="2"/>
  </r>
  <r>
    <s v="SO0614"/>
    <s v="PS0011"/>
    <s v="ST0002"/>
    <d v="2021-10-11T00:00:00"/>
    <s v="Java"/>
    <s v="CASH"/>
    <n v="153844767"/>
    <m/>
    <s v="Sales Java Region Team"/>
    <s v="OnlineMarketing/Corporate Negotiate/Patnership Contract"/>
    <s v="Atlethic Shop"/>
    <x v="0"/>
    <x v="1"/>
    <x v="4"/>
  </r>
  <r>
    <s v="SO0615"/>
    <s v="PS0024"/>
    <s v="ST0001"/>
    <d v="2021-10-11T00:00:00"/>
    <s v="Jakarta"/>
    <s v="CASH"/>
    <n v="78036900"/>
    <m/>
    <s v="Online Sales Team"/>
    <s v="OnlineMarketing"/>
    <s v="SportChampion10"/>
    <x v="0"/>
    <x v="1"/>
    <x v="2"/>
  </r>
  <r>
    <s v="SO0616"/>
    <s v="PS0045"/>
    <s v="ST0005"/>
    <d v="2021-10-12T00:00:00"/>
    <s v="Bali, East &amp; West Nusa Tenggara"/>
    <s v="CASH"/>
    <n v="165172200"/>
    <m/>
    <s v="Sales Region Bali - Nusa Tenggara Team"/>
    <s v="Corporate Negotiate/Patnership Contract"/>
    <s v="Toko Olahraga NTB"/>
    <x v="0"/>
    <x v="2"/>
    <x v="3"/>
  </r>
  <r>
    <s v="SO0617"/>
    <s v="PS0050"/>
    <s v="ST0004"/>
    <d v="2021-10-13T00:00:00"/>
    <s v="Sulawesi, Maluku, North Maluku"/>
    <s v="CASH"/>
    <n v="37852500"/>
    <s v="The transaction agreement has undergone changes"/>
    <s v="Sales Region Sulawesi - Maluku Team"/>
    <s v="Corporate Negotiate/Patnership Contract"/>
    <s v="Toko Peralatan Olahraga"/>
    <x v="0"/>
    <x v="4"/>
    <x v="6"/>
  </r>
  <r>
    <s v="SO0618"/>
    <s v="PS0036"/>
    <s v="ST0005"/>
    <d v="2021-10-13T00:00:00"/>
    <s v="Bali, East &amp; West Nusa Tenggara"/>
    <s v="CREDIT"/>
    <n v="432394000"/>
    <m/>
    <s v="Sales Region Bali - Nusa Tenggara Team"/>
    <s v="Corporate Negotiate/Patnership Contract"/>
    <s v="Nusantara Sport"/>
    <x v="0"/>
    <x v="2"/>
    <x v="3"/>
  </r>
  <r>
    <s v="SO0619"/>
    <s v="PS0045"/>
    <s v="ST0005"/>
    <d v="2021-10-13T00:00:00"/>
    <s v="Bali, East &amp; West Nusa Tenggara"/>
    <s v="CASH"/>
    <n v="21584280"/>
    <s v="Partner Store canceled the order"/>
    <s v="Sales Region Bali - Nusa Tenggara Team"/>
    <s v="Corporate Negotiate/Patnership Contract"/>
    <s v="Toko Olahraga NTB"/>
    <x v="0"/>
    <x v="2"/>
    <x v="3"/>
  </r>
  <r>
    <s v="SO0620"/>
    <s v="PS0026"/>
    <s v="ST0004"/>
    <d v="2021-10-14T00:00:00"/>
    <s v="Sulawesi, Maluku, North Maluku"/>
    <s v="CASH"/>
    <n v="30330250"/>
    <m/>
    <s v="Sales Region Sulawesi - Maluku Team"/>
    <s v="Corporate Negotiate/Patnership Contract"/>
    <s v="Wakaka Sport"/>
    <x v="0"/>
    <x v="3"/>
    <x v="5"/>
  </r>
  <r>
    <s v="SO0621"/>
    <s v="PS0043"/>
    <s v="ST0004"/>
    <d v="2021-10-14T00:00:00"/>
    <s v="Sulawesi, Maluku, North Maluku"/>
    <s v="CASH"/>
    <n v="48241680"/>
    <m/>
    <s v="Sales Region Sulawesi - Maluku Team"/>
    <s v="Corporate Negotiate/Patnership Contract"/>
    <s v="SportMania Store"/>
    <x v="0"/>
    <x v="3"/>
    <x v="5"/>
  </r>
  <r>
    <s v="SO0622"/>
    <s v="PS0040"/>
    <s v="ST0003"/>
    <d v="2021-10-14T00:00:00"/>
    <s v="Sumatera &amp; Kalimantan"/>
    <s v="CASH"/>
    <n v="231435060"/>
    <m/>
    <s v="Sales Sumatera -Kalimantan Region Team"/>
    <s v="OnlineMarketing/Corporate Negotiate/Patnership Contract"/>
    <s v="Olahraga Gemilang"/>
    <x v="0"/>
    <x v="0"/>
    <x v="0"/>
  </r>
  <r>
    <s v="SO0623"/>
    <s v="PS0027"/>
    <s v="ST0004"/>
    <d v="2021-10-15T00:00:00"/>
    <s v="Sulawesi, Maluku, North Maluku"/>
    <s v="CREDIT"/>
    <n v="334301250"/>
    <m/>
    <s v="Sales Region Sulawesi - Maluku Team"/>
    <s v="Corporate Negotiate/Patnership Contract"/>
    <s v="Destination Sport Store"/>
    <x v="0"/>
    <x v="4"/>
    <x v="6"/>
  </r>
  <r>
    <s v="SO0624"/>
    <s v="PS0039"/>
    <s v="ST0003"/>
    <d v="2021-10-17T00:00:00"/>
    <s v="Sumatera &amp; Kalimantan"/>
    <s v="CREDIT"/>
    <n v="267482270.00000003"/>
    <m/>
    <s v="Sales Sumatera -Kalimantan Region Team"/>
    <s v="OnlineMarketing/Corporate Negotiate/Patnership Contract"/>
    <s v="Surya Sport"/>
    <x v="0"/>
    <x v="0"/>
    <x v="1"/>
  </r>
  <r>
    <s v="SO0625"/>
    <s v="PS0040"/>
    <s v="ST0003"/>
    <d v="2021-10-20T00:00:00"/>
    <s v="Sumatera &amp; Kalimantan"/>
    <s v="CASH"/>
    <n v="170164750"/>
    <m/>
    <s v="Sales Sumatera -Kalimantan Region Team"/>
    <s v="OnlineMarketing/Corporate Negotiate/Patnership Contract"/>
    <s v="Olahraga Gemilang"/>
    <x v="0"/>
    <x v="0"/>
    <x v="0"/>
  </r>
  <r>
    <s v="SO0626"/>
    <s v="PS0022"/>
    <s v="ST0004"/>
    <d v="2021-10-22T00:00:00"/>
    <s v="Sulawesi, Maluku, North Maluku"/>
    <s v="CREDIT"/>
    <n v="510373780"/>
    <m/>
    <s v="Sales Region Sulawesi - Maluku Team"/>
    <s v="Corporate Negotiate/Patnership Contract"/>
    <s v="Sport Kita Store"/>
    <x v="0"/>
    <x v="3"/>
    <x v="5"/>
  </r>
  <r>
    <s v="SO0627"/>
    <s v="PS0002"/>
    <s v="ST0002"/>
    <d v="2021-10-24T00:00:00"/>
    <s v="Java"/>
    <s v="CREDIT"/>
    <n v="308202980"/>
    <m/>
    <s v="Sales Java Region Team"/>
    <s v="OnlineMarketing/Corporate Negotiate/Patnership Contract"/>
    <s v="TokoSport"/>
    <x v="0"/>
    <x v="1"/>
    <x v="4"/>
  </r>
  <r>
    <s v="SO0628"/>
    <s v="PS0039"/>
    <s v="ST0003"/>
    <d v="2021-10-25T00:00:00"/>
    <s v="Sumatera &amp; Kalimantan"/>
    <s v="CREDIT"/>
    <n v="383492980"/>
    <m/>
    <s v="Sales Sumatera -Kalimantan Region Team"/>
    <s v="OnlineMarketing/Corporate Negotiate/Patnership Contract"/>
    <s v="Surya Sport"/>
    <x v="0"/>
    <x v="0"/>
    <x v="1"/>
  </r>
  <r>
    <s v="SO0629"/>
    <s v="PS0017"/>
    <s v="ST0001"/>
    <d v="2021-10-29T00:00:00"/>
    <s v="Jakarta"/>
    <s v="CASH"/>
    <n v="237464316"/>
    <m/>
    <s v="Online Sales Team"/>
    <s v="OnlineMarketing"/>
    <s v="Bebasport.com"/>
    <x v="0"/>
    <x v="1"/>
    <x v="2"/>
  </r>
  <r>
    <s v="SO0630"/>
    <s v="PS0043"/>
    <s v="ST0004"/>
    <d v="2021-10-31T00:00:00"/>
    <s v="Sulawesi, Maluku, North Maluku"/>
    <s v="CASH"/>
    <n v="153748320"/>
    <m/>
    <s v="Sales Region Sulawesi - Maluku Team"/>
    <s v="Corporate Negotiate/Patnership Contract"/>
    <s v="SportMania Store"/>
    <x v="0"/>
    <x v="3"/>
    <x v="5"/>
  </r>
  <r>
    <s v="SO0631"/>
    <s v="PS0036"/>
    <s v="ST0005"/>
    <d v="2021-11-01T00:00:00"/>
    <s v="Bali, East &amp; West Nusa Tenggara"/>
    <s v="CASH"/>
    <n v="185151040"/>
    <m/>
    <s v="Sales Region Bali - Nusa Tenggara Team"/>
    <s v="Corporate Negotiate/Patnership Contract"/>
    <s v="Nusantara Sport"/>
    <x v="0"/>
    <x v="2"/>
    <x v="3"/>
  </r>
  <r>
    <s v="SO0632"/>
    <s v="PS0018"/>
    <s v="ST0002"/>
    <d v="2021-11-03T00:00:00"/>
    <s v="Java"/>
    <s v="CREDIT"/>
    <n v="777612460"/>
    <s v="transaction as agreed with the vendor"/>
    <s v="Sales Java Region Team"/>
    <s v="OnlineMarketing/Corporate Negotiate/Patnership Contract"/>
    <s v="Sport Jogja City"/>
    <x v="1"/>
    <x v="1"/>
    <x v="10"/>
  </r>
  <r>
    <s v="SO0633"/>
    <s v="PS0003"/>
    <s v="ST0003"/>
    <d v="2021-11-04T00:00:00"/>
    <s v="Sumatera &amp; Kalimantan"/>
    <s v="CREDIT"/>
    <n v="847354060"/>
    <m/>
    <s v="Sales Sumatera -Kalimantan Region Team"/>
    <s v="OnlineMarketing/Corporate Negotiate/Patnership Contract"/>
    <s v="Toko Gelora Sport"/>
    <x v="0"/>
    <x v="0"/>
    <x v="0"/>
  </r>
  <r>
    <s v="SO0634"/>
    <s v="PS0022"/>
    <s v="ST0004"/>
    <d v="2021-11-04T00:00:00"/>
    <s v="Sulawesi, Maluku, North Maluku"/>
    <s v="CASH"/>
    <n v="27190650"/>
    <m/>
    <s v="Sales Region Sulawesi - Maluku Team"/>
    <s v="Corporate Negotiate/Patnership Contract"/>
    <s v="Sport Kita Store"/>
    <x v="0"/>
    <x v="3"/>
    <x v="5"/>
  </r>
  <r>
    <s v="SO0635"/>
    <s v="PS0001"/>
    <s v="ST0005"/>
    <d v="2021-11-07T00:00:00"/>
    <s v="Bali, East &amp; West Nusa Tenggara"/>
    <s v="CREDIT"/>
    <n v="341345130"/>
    <m/>
    <s v="Sales Region Bali - Nusa Tenggara Team"/>
    <s v="Corporate Negotiate/Patnership Contract"/>
    <s v="Sport Nation"/>
    <x v="1"/>
    <x v="7"/>
    <x v="11"/>
  </r>
  <r>
    <s v="SO0636"/>
    <s v="PS0029"/>
    <s v="ST0004"/>
    <d v="2021-11-08T00:00:00"/>
    <s v="Sulawesi, Maluku, North Maluku"/>
    <s v="CREDIT"/>
    <n v="299106360"/>
    <m/>
    <s v="Sales Region Sulawesi - Maluku Team"/>
    <s v="Corporate Negotiate/Patnership Contract"/>
    <s v="Mama Sport"/>
    <x v="0"/>
    <x v="3"/>
    <x v="5"/>
  </r>
  <r>
    <s v="SO0637"/>
    <s v="PS0010"/>
    <s v="ST0001"/>
    <d v="2021-11-10T00:00:00"/>
    <s v="Jakarta"/>
    <s v="CASH"/>
    <n v="100862630"/>
    <m/>
    <s v="Online Sales Team"/>
    <s v="OnlineMarketing"/>
    <s v="WorldSport.com"/>
    <x v="0"/>
    <x v="1"/>
    <x v="2"/>
  </r>
  <r>
    <s v="SO0638"/>
    <s v="PS0036"/>
    <s v="ST0005"/>
    <d v="2021-11-10T00:00:00"/>
    <s v="Bali, East &amp; West Nusa Tenggara"/>
    <s v="CASH"/>
    <n v="61624752"/>
    <s v="The product is unavailable from the vendor or there has been a product replacement"/>
    <s v="Sales Region Bali - Nusa Tenggara Team"/>
    <s v="Corporate Negotiate/Patnership Contract"/>
    <s v="Nusantara Sport"/>
    <x v="0"/>
    <x v="2"/>
    <x v="3"/>
  </r>
  <r>
    <s v="SO0639"/>
    <s v="PS0003"/>
    <s v="ST0003"/>
    <d v="2021-11-11T00:00:00"/>
    <s v="Sumatera &amp; Kalimantan"/>
    <s v="CASH"/>
    <n v="160263800"/>
    <m/>
    <s v="Sales Sumatera -Kalimantan Region Team"/>
    <s v="OnlineMarketing/Corporate Negotiate/Patnership Contract"/>
    <s v="Toko Gelora Sport"/>
    <x v="0"/>
    <x v="0"/>
    <x v="0"/>
  </r>
  <r>
    <s v="SO0640"/>
    <s v="PS0050"/>
    <s v="ST0004"/>
    <d v="2021-11-12T00:00:00"/>
    <s v="Sulawesi, Maluku, North Maluku"/>
    <s v="CREDIT"/>
    <n v="377834240"/>
    <s v="Partner Store canceled the order"/>
    <s v="Sales Region Sulawesi - Maluku Team"/>
    <s v="Corporate Negotiate/Patnership Contract"/>
    <s v="Toko Peralatan Olahraga"/>
    <x v="0"/>
    <x v="4"/>
    <x v="6"/>
  </r>
  <r>
    <s v="SO0641"/>
    <s v="PS0037"/>
    <s v="ST0002"/>
    <d v="2021-11-13T00:00:00"/>
    <s v="Java"/>
    <s v="CASH"/>
    <n v="28037600"/>
    <m/>
    <s v="Sales Java Region Team"/>
    <s v="OnlineMarketing/Corporate Negotiate/Patnership Contract"/>
    <s v="Toko Joko Sport"/>
    <x v="0"/>
    <x v="1"/>
    <x v="4"/>
  </r>
  <r>
    <s v="SO0642"/>
    <s v="PS0021"/>
    <s v="ST0001"/>
    <d v="2021-11-13T00:00:00"/>
    <s v="Jakarta"/>
    <s v="CASH"/>
    <n v="24375575"/>
    <m/>
    <s v="Online Sales Team"/>
    <s v="OnlineMarketing"/>
    <s v="SportArt88"/>
    <x v="0"/>
    <x v="1"/>
    <x v="2"/>
  </r>
  <r>
    <s v="SO0643"/>
    <s v="PS0046"/>
    <s v="ST0003"/>
    <d v="2021-11-14T00:00:00"/>
    <s v="Sumatera &amp; Kalimantan"/>
    <s v="CREDIT"/>
    <n v="500863890"/>
    <m/>
    <s v="Sales Sumatera -Kalimantan Region Team"/>
    <s v="OnlineMarketing/Corporate Negotiate/Patnership Contract"/>
    <s v="Markas Olahraga"/>
    <x v="0"/>
    <x v="0"/>
    <x v="1"/>
  </r>
  <r>
    <s v="SO0644"/>
    <s v="PS0017"/>
    <s v="ST0001"/>
    <d v="2021-11-16T00:00:00"/>
    <s v="Jakarta"/>
    <s v="CASH"/>
    <n v="25301920"/>
    <m/>
    <s v="Online Sales Team"/>
    <s v="OnlineMarketing"/>
    <s v="Bebasport.com"/>
    <x v="0"/>
    <x v="1"/>
    <x v="2"/>
  </r>
  <r>
    <s v="SO0645"/>
    <s v="PS0048"/>
    <s v="ST0003"/>
    <d v="2021-11-17T00:00:00"/>
    <s v="Sumatera &amp; Kalimantan"/>
    <s v="CASH"/>
    <n v="160051710"/>
    <m/>
    <s v="Sales Sumatera -Kalimantan Region Team"/>
    <s v="OnlineMarketing/Corporate Negotiate/Patnership Contract"/>
    <s v="Toko Olahraga Mandiri"/>
    <x v="0"/>
    <x v="0"/>
    <x v="1"/>
  </r>
  <r>
    <s v="SO0646"/>
    <s v="PS0031"/>
    <s v="ST0002"/>
    <d v="2021-11-17T00:00:00"/>
    <s v="Java"/>
    <s v="CASH"/>
    <n v="192581520"/>
    <s v="The transaction agreement has undergone changes"/>
    <s v="Sales Java Region Team"/>
    <s v="OnlineMarketing/Corporate Negotiate/Patnership Contract"/>
    <s v="Toko Hidup Sehat"/>
    <x v="0"/>
    <x v="1"/>
    <x v="4"/>
  </r>
  <r>
    <s v="SO0647"/>
    <s v="PS0007"/>
    <s v="ST0001"/>
    <d v="2021-11-17T00:00:00"/>
    <s v="Jakarta"/>
    <s v="CASH"/>
    <n v="13458240"/>
    <s v="Partner Store canceled the order"/>
    <s v="Online Sales Team"/>
    <s v="OnlineMarketing"/>
    <s v="Twinsport.com"/>
    <x v="0"/>
    <x v="1"/>
    <x v="2"/>
  </r>
  <r>
    <s v="SO0648"/>
    <s v="PS0013"/>
    <s v="ST0001"/>
    <d v="2021-11-18T00:00:00"/>
    <s v="Jakarta"/>
    <s v="CASH"/>
    <n v="133854110"/>
    <m/>
    <s v="Online Sales Team"/>
    <s v="OnlineMarketing"/>
    <s v="Playing Outdoor"/>
    <x v="0"/>
    <x v="1"/>
    <x v="2"/>
  </r>
  <r>
    <s v="SO0649"/>
    <s v="PS0021"/>
    <s v="ST0001"/>
    <d v="2021-11-19T00:00:00"/>
    <s v="Jakarta"/>
    <s v="CREDIT"/>
    <n v="297750470"/>
    <s v="The product is unavailable from the vendor or there has been a product replacement"/>
    <s v="Online Sales Team"/>
    <s v="OnlineMarketing"/>
    <s v="SportArt88"/>
    <x v="0"/>
    <x v="1"/>
    <x v="2"/>
  </r>
  <r>
    <s v="SO0650"/>
    <s v="PS0026"/>
    <s v="ST0004"/>
    <d v="2021-11-21T00:00:00"/>
    <s v="Sulawesi, Maluku, North Maluku"/>
    <s v="CREDIT"/>
    <n v="329445090"/>
    <m/>
    <s v="Sales Region Sulawesi - Maluku Team"/>
    <s v="Corporate Negotiate/Patnership Contract"/>
    <s v="Wakaka Sport"/>
    <x v="0"/>
    <x v="3"/>
    <x v="5"/>
  </r>
  <r>
    <s v="SO0651"/>
    <s v="PS0017"/>
    <s v="ST0001"/>
    <d v="2021-11-23T00:00:00"/>
    <s v="Jakarta"/>
    <s v="CASH"/>
    <n v="87111010"/>
    <s v="The transaction agreement has undergone changes"/>
    <s v="Online Sales Team"/>
    <s v="OnlineMarketing"/>
    <s v="Bebasport.com"/>
    <x v="0"/>
    <x v="1"/>
    <x v="2"/>
  </r>
  <r>
    <s v="SO0652"/>
    <s v="PS0050"/>
    <s v="ST0004"/>
    <d v="2021-11-25T00:00:00"/>
    <s v="Sulawesi, Maluku, North Maluku"/>
    <s v="CREDIT"/>
    <n v="596716000"/>
    <s v="The product is unavailable from the vendor or there has been a product replacement"/>
    <s v="Sales Region Sulawesi - Maluku Team"/>
    <s v="Corporate Negotiate/Patnership Contract"/>
    <s v="Toko Peralatan Olahraga"/>
    <x v="0"/>
    <x v="4"/>
    <x v="6"/>
  </r>
  <r>
    <s v="SO0653"/>
    <s v="PS0015"/>
    <s v="ST0004"/>
    <d v="2021-11-27T00:00:00"/>
    <s v="Sulawesi, Maluku, North Maluku"/>
    <s v="CREDIT"/>
    <n v="462918120"/>
    <m/>
    <s v="Sales Region Sulawesi - Maluku Team"/>
    <s v="Corporate Negotiate/Patnership Contract"/>
    <s v="Toko Olahraga Satu"/>
    <x v="0"/>
    <x v="3"/>
    <x v="5"/>
  </r>
  <r>
    <s v="SO0654"/>
    <s v="PS0049"/>
    <s v="ST0004"/>
    <d v="2021-11-27T00:00:00"/>
    <s v="Sulawesi, Maluku, North Maluku"/>
    <s v="CREDIT"/>
    <n v="458407850"/>
    <m/>
    <s v="Sales Region Sulawesi - Maluku Team"/>
    <s v="Corporate Negotiate/Patnership Contract"/>
    <s v="Toko Olahraga Bersama"/>
    <x v="0"/>
    <x v="5"/>
    <x v="7"/>
  </r>
  <r>
    <s v="SO0655"/>
    <s v="PS0014"/>
    <s v="ST0003"/>
    <d v="2021-11-29T00:00:00"/>
    <s v="Sumatera &amp; Kalimantan"/>
    <s v="CREDIT"/>
    <n v="686829600"/>
    <s v="The transaction agreement has undergone changes"/>
    <s v="Sales Sumatera -Kalimantan Region Team"/>
    <s v="OnlineMarketing/Corporate Negotiate/Patnership Contract"/>
    <s v="Sport Hub Medan"/>
    <x v="1"/>
    <x v="6"/>
    <x v="8"/>
  </r>
  <r>
    <s v="SO0656"/>
    <s v="PS0009"/>
    <s v="ST0003"/>
    <d v="2021-11-29T00:00:00"/>
    <s v="Sumatera &amp; Kalimantan"/>
    <s v="CASH"/>
    <n v="9306000"/>
    <s v="Partner Store canceled the order"/>
    <s v="Sales Sumatera -Kalimantan Region Team"/>
    <s v="OnlineMarketing/Corporate Negotiate/Patnership Contract"/>
    <s v="Olahraga Mall"/>
    <x v="1"/>
    <x v="6"/>
    <x v="12"/>
  </r>
  <r>
    <s v="SO0657"/>
    <s v="PS0031"/>
    <s v="ST0002"/>
    <d v="2021-11-30T00:00:00"/>
    <s v="Java"/>
    <s v="CREDIT"/>
    <n v="507346350"/>
    <m/>
    <s v="Sales Java Region Team"/>
    <s v="OnlineMarketing/Corporate Negotiate/Patnership Contract"/>
    <s v="Toko Hidup Sehat"/>
    <x v="0"/>
    <x v="1"/>
    <x v="4"/>
  </r>
  <r>
    <s v="SO0658"/>
    <s v="PS0020"/>
    <s v="ST0004"/>
    <d v="2021-11-30T00:00:00"/>
    <s v="Sulawesi, Maluku, North Maluku"/>
    <s v="CASH"/>
    <n v="131293400"/>
    <s v="The product is unavailable from the vendor or there has been a product replacement"/>
    <s v="Sales Region Sulawesi - Maluku Team"/>
    <s v="Corporate Negotiate/Patnership Contract"/>
    <s v="Barokah Olahraga Shop"/>
    <x v="0"/>
    <x v="5"/>
    <x v="7"/>
  </r>
  <r>
    <s v="SO0659"/>
    <s v="PS0010"/>
    <s v="ST0001"/>
    <d v="2021-12-01T00:00:00"/>
    <s v="Jakarta"/>
    <s v="CASH"/>
    <n v="52314090"/>
    <s v="The transaction agreement has undergone changes"/>
    <s v="Online Sales Team"/>
    <s v="OnlineMarketing"/>
    <s v="WorldSport.com"/>
    <x v="0"/>
    <x v="1"/>
    <x v="2"/>
  </r>
  <r>
    <s v="SO0660"/>
    <s v="PS0029"/>
    <s v="ST0004"/>
    <d v="2021-12-02T00:00:00"/>
    <s v="Sulawesi, Maluku, North Maluku"/>
    <s v="CASH"/>
    <n v="202870110"/>
    <m/>
    <s v="Sales Region Sulawesi - Maluku Team"/>
    <s v="Corporate Negotiate/Patnership Contract"/>
    <s v="Mama Sport"/>
    <x v="0"/>
    <x v="3"/>
    <x v="5"/>
  </r>
  <r>
    <s v="SO0661"/>
    <s v="PS0009"/>
    <s v="ST0003"/>
    <d v="2021-12-02T00:00:00"/>
    <s v="Sumatera &amp; Kalimantan"/>
    <s v="CREDIT"/>
    <n v="1094558090"/>
    <s v="Partner Store canceled the order"/>
    <s v="Sales Sumatera -Kalimantan Region Team"/>
    <s v="OnlineMarketing/Corporate Negotiate/Patnership Contract"/>
    <s v="Olahraga Mall"/>
    <x v="1"/>
    <x v="6"/>
    <x v="12"/>
  </r>
  <r>
    <s v="SO0662"/>
    <s v="PS0026"/>
    <s v="ST0004"/>
    <d v="2021-12-03T00:00:00"/>
    <s v="Sulawesi, Maluku, North Maluku"/>
    <s v="CREDIT"/>
    <n v="690046750"/>
    <s v="transaction as agreed with the vendor"/>
    <s v="Sales Region Sulawesi - Maluku Team"/>
    <s v="Corporate Negotiate/Patnership Contract"/>
    <s v="Wakaka Sport"/>
    <x v="0"/>
    <x v="3"/>
    <x v="5"/>
  </r>
  <r>
    <s v="SO0663"/>
    <s v="PS0050"/>
    <s v="ST0004"/>
    <d v="2021-12-03T00:00:00"/>
    <s v="Sulawesi, Maluku, North Maluku"/>
    <s v="CREDIT"/>
    <n v="303438540"/>
    <m/>
    <s v="Sales Region Sulawesi - Maluku Team"/>
    <s v="Corporate Negotiate/Patnership Contract"/>
    <s v="Toko Peralatan Olahraga"/>
    <x v="0"/>
    <x v="4"/>
    <x v="6"/>
  </r>
  <r>
    <s v="SO0664"/>
    <s v="PS0021"/>
    <s v="ST0001"/>
    <d v="2021-12-03T00:00:00"/>
    <s v="Jakarta"/>
    <s v="CASH"/>
    <n v="100126350"/>
    <m/>
    <s v="Online Sales Team"/>
    <s v="OnlineMarketing"/>
    <s v="SportArt88"/>
    <x v="0"/>
    <x v="1"/>
    <x v="2"/>
  </r>
  <r>
    <s v="SO0665"/>
    <s v="PS0006"/>
    <s v="ST0003"/>
    <d v="2021-12-07T00:00:00"/>
    <s v="Sumatera &amp; Kalimantan"/>
    <s v="CREDIT"/>
    <n v="439462920"/>
    <s v="The transaction agreement has undergone changes"/>
    <s v="Sales Sumatera -Kalimantan Region Team"/>
    <s v="OnlineMarketing/Corporate Negotiate/Patnership Contract"/>
    <s v="Arena Sport Shop"/>
    <x v="0"/>
    <x v="0"/>
    <x v="0"/>
  </r>
  <r>
    <s v="SO0666"/>
    <s v="PS0045"/>
    <s v="ST0005"/>
    <d v="2021-12-10T00:00:00"/>
    <s v="Bali, East &amp; West Nusa Tenggara"/>
    <s v="CREDIT"/>
    <n v="398362130"/>
    <m/>
    <s v="Sales Region Bali - Nusa Tenggara Team"/>
    <s v="Corporate Negotiate/Patnership Contract"/>
    <s v="Toko Olahraga NTB"/>
    <x v="0"/>
    <x v="2"/>
    <x v="3"/>
  </r>
  <r>
    <s v="SO0667"/>
    <s v="PS0022"/>
    <s v="ST0004"/>
    <d v="2021-12-11T00:00:00"/>
    <s v="Sulawesi, Maluku, North Maluku"/>
    <s v="CASH"/>
    <n v="30596070"/>
    <m/>
    <s v="Sales Region Sulawesi - Maluku Team"/>
    <s v="Corporate Negotiate/Patnership Contract"/>
    <s v="Sport Kita Store"/>
    <x v="0"/>
    <x v="3"/>
    <x v="5"/>
  </r>
  <r>
    <s v="SO0668"/>
    <s v="PS0030"/>
    <s v="ST0004"/>
    <d v="2021-12-11T00:00:00"/>
    <s v="Sulawesi, Maluku, North Maluku"/>
    <s v="CASH"/>
    <n v="162644450"/>
    <s v="The product is unavailable from the vendor or there has been a product replacement"/>
    <s v="Sales Region Sulawesi - Maluku Team"/>
    <s v="Corporate Negotiate/Patnership Contract"/>
    <s v="KakaSport"/>
    <x v="0"/>
    <x v="4"/>
    <x v="6"/>
  </r>
  <r>
    <s v="SO0669"/>
    <s v="PS0030"/>
    <s v="ST0004"/>
    <d v="2021-12-11T00:00:00"/>
    <s v="Sulawesi, Maluku, North Maluku"/>
    <s v="CREDIT"/>
    <n v="504769140"/>
    <m/>
    <s v="Sales Region Sulawesi - Maluku Team"/>
    <s v="Corporate Negotiate/Patnership Contract"/>
    <s v="KakaSport"/>
    <x v="0"/>
    <x v="4"/>
    <x v="6"/>
  </r>
  <r>
    <s v="SO0670"/>
    <s v="PS0024"/>
    <s v="ST0001"/>
    <d v="2021-12-13T00:00:00"/>
    <s v="Jakarta"/>
    <s v="CASH"/>
    <n v="24349350"/>
    <m/>
    <s v="Online Sales Team"/>
    <s v="OnlineMarketing"/>
    <s v="SportChampion10"/>
    <x v="0"/>
    <x v="1"/>
    <x v="2"/>
  </r>
  <r>
    <s v="SO0671"/>
    <s v="PS0014"/>
    <s v="ST0003"/>
    <d v="2021-12-14T00:00:00"/>
    <s v="Sumatera &amp; Kalimantan"/>
    <s v="CREDIT"/>
    <n v="369354780"/>
    <s v="The product is unavailable from the vendor or there has been a product replacement"/>
    <s v="Sales Sumatera -Kalimantan Region Team"/>
    <s v="OnlineMarketing/Corporate Negotiate/Patnership Contract"/>
    <s v="Sport Hub Medan"/>
    <x v="1"/>
    <x v="6"/>
    <x v="8"/>
  </r>
  <r>
    <s v="SO0672"/>
    <s v="PS0019"/>
    <s v="ST0005"/>
    <d v="2021-12-15T00:00:00"/>
    <s v="Bali, East &amp; West Nusa Tenggara"/>
    <s v="CREDIT"/>
    <n v="383303200"/>
    <m/>
    <s v="Sales Region Bali - Nusa Tenggara Team"/>
    <s v="Corporate Negotiate/Patnership Contract"/>
    <s v="Toko olahraga Pantai"/>
    <x v="0"/>
    <x v="2"/>
    <x v="9"/>
  </r>
  <r>
    <s v="SO0673"/>
    <s v="PS0001"/>
    <s v="ST0005"/>
    <d v="2021-12-16T00:00:00"/>
    <s v="Bali, East &amp; West Nusa Tenggara"/>
    <s v="CREDIT"/>
    <n v="327957210"/>
    <m/>
    <s v="Sales Region Bali - Nusa Tenggara Team"/>
    <s v="Corporate Negotiate/Patnership Contract"/>
    <s v="Sport Nation"/>
    <x v="1"/>
    <x v="7"/>
    <x v="11"/>
  </r>
  <r>
    <s v="SO0674"/>
    <s v="PS0043"/>
    <s v="ST0004"/>
    <d v="2021-12-17T00:00:00"/>
    <s v="Sulawesi, Maluku, North Maluku"/>
    <s v="CASH"/>
    <n v="11643870"/>
    <m/>
    <s v="Sales Region Sulawesi - Maluku Team"/>
    <s v="Corporate Negotiate/Patnership Contract"/>
    <s v="SportMania Store"/>
    <x v="0"/>
    <x v="3"/>
    <x v="5"/>
  </r>
  <r>
    <s v="SO0675"/>
    <s v="PS0042"/>
    <s v="ST0002"/>
    <d v="2021-12-21T00:00:00"/>
    <s v="Java"/>
    <s v="CASH"/>
    <n v="115853690"/>
    <m/>
    <s v="Sales Java Region Team"/>
    <s v="OnlineMarketing/Corporate Negotiate/Patnership Contract"/>
    <s v="SportXpress"/>
    <x v="0"/>
    <x v="1"/>
    <x v="4"/>
  </r>
  <r>
    <s v="SO0676"/>
    <s v="PS0041"/>
    <s v="ST0001"/>
    <d v="2021-12-21T00:00:00"/>
    <s v="Jakarta"/>
    <s v="CREDIT"/>
    <n v="464090200"/>
    <s v="Partner Store canceled the order"/>
    <s v="Online Sales Team"/>
    <s v="OnlineMarketing"/>
    <s v="GilaSport.id"/>
    <x v="0"/>
    <x v="1"/>
    <x v="2"/>
  </r>
  <r>
    <s v="SO0677"/>
    <s v="PS0022"/>
    <s v="ST0004"/>
    <d v="2021-12-22T00:00:00"/>
    <s v="Sulawesi, Maluku, North Maluku"/>
    <s v="CASH"/>
    <n v="110762670"/>
    <m/>
    <s v="Sales Region Sulawesi - Maluku Team"/>
    <s v="Corporate Negotiate/Patnership Contract"/>
    <s v="Sport Kita Store"/>
    <x v="0"/>
    <x v="3"/>
    <x v="5"/>
  </r>
  <r>
    <s v="SO0678"/>
    <s v="PS0009"/>
    <s v="ST0003"/>
    <d v="2021-12-26T00:00:00"/>
    <s v="Sumatera &amp; Kalimantan"/>
    <s v="CREDIT"/>
    <n v="592193270"/>
    <s v="The product is unavailable from the vendor or there has been a product replacement"/>
    <s v="Sales Sumatera -Kalimantan Region Team"/>
    <s v="OnlineMarketing/Corporate Negotiate/Patnership Contract"/>
    <s v="Olahraga Mall"/>
    <x v="1"/>
    <x v="6"/>
    <x v="12"/>
  </r>
  <r>
    <s v="SO0679"/>
    <s v="PS0032"/>
    <s v="ST0004"/>
    <d v="2021-12-28T00:00:00"/>
    <s v="Sulawesi, Maluku, North Maluku"/>
    <s v="CREDIT"/>
    <n v="465075580"/>
    <s v="Partner Store canceled the order"/>
    <s v="Sales Region Sulawesi - Maluku Team"/>
    <s v="Corporate Negotiate/Patnership Contract"/>
    <s v="Toko Idola Olahraga"/>
    <x v="0"/>
    <x v="5"/>
    <x v="7"/>
  </r>
  <r>
    <s v="SO0680"/>
    <s v="PS0012"/>
    <s v="ST0003"/>
    <d v="2021-12-29T00:00:00"/>
    <s v="Sumatera &amp; Kalimantan"/>
    <s v="CASH"/>
    <n v="116135652"/>
    <s v="The transaction agreement has undergone changes"/>
    <s v="Sales Sumatera -Kalimantan Region Team"/>
    <s v="OnlineMarketing/Corporate Negotiate/Patnership Contract"/>
    <s v="Adi Shop"/>
    <x v="0"/>
    <x v="0"/>
    <x v="1"/>
  </r>
  <r>
    <s v="SO0681"/>
    <s v="PS0031"/>
    <s v="ST0002"/>
    <d v="2021-12-31T00:00:00"/>
    <s v="Java"/>
    <s v="CREDIT"/>
    <n v="264912970.00000003"/>
    <s v="The transaction agreement has undergone changes"/>
    <s v="Sales Java Region Team"/>
    <s v="OnlineMarketing/Corporate Negotiate/Patnership Contract"/>
    <s v="Toko Hidup Sehat"/>
    <x v="0"/>
    <x v="1"/>
    <x v="4"/>
  </r>
  <r>
    <s v="SO0682"/>
    <s v="PS0049"/>
    <s v="ST0004"/>
    <d v="2022-01-01T00:00:00"/>
    <s v="Sulawesi, Maluku, North Maluku"/>
    <s v="CASH"/>
    <n v="178944450"/>
    <s v="The transaction agreement has undergone changes"/>
    <s v="Sales Region Sulawesi - Maluku Team"/>
    <s v="Corporate Negotiate/Patnership Contract"/>
    <s v="Toko Olahraga Bersama"/>
    <x v="0"/>
    <x v="5"/>
    <x v="7"/>
  </r>
  <r>
    <s v="SO0683"/>
    <s v="PS0040"/>
    <s v="ST0003"/>
    <d v="2022-01-01T00:00:00"/>
    <s v="Sumatera &amp; Kalimantan"/>
    <s v="CASH"/>
    <n v="33426250"/>
    <m/>
    <s v="Sales Sumatera -Kalimantan Region Team"/>
    <s v="OnlineMarketing/Corporate Negotiate/Patnership Contract"/>
    <s v="Olahraga Gemilang"/>
    <x v="0"/>
    <x v="0"/>
    <x v="0"/>
  </r>
  <r>
    <s v="SO0684"/>
    <s v="PS0027"/>
    <s v="ST0004"/>
    <d v="2022-01-02T00:00:00"/>
    <s v="Sulawesi, Maluku, North Maluku"/>
    <s v="CREDIT"/>
    <n v="346950589"/>
    <s v="Partner Store canceled the order"/>
    <s v="Sales Region Sulawesi - Maluku Team"/>
    <s v="Corporate Negotiate/Patnership Contract"/>
    <s v="Destination Sport Store"/>
    <x v="0"/>
    <x v="4"/>
    <x v="6"/>
  </r>
  <r>
    <s v="SO0685"/>
    <s v="PS0042"/>
    <s v="ST0002"/>
    <d v="2022-01-02T00:00:00"/>
    <s v="Java"/>
    <s v="CREDIT"/>
    <n v="1106694770"/>
    <s v="transaction as agreed with the vendor"/>
    <s v="Sales Java Region Team"/>
    <s v="OnlineMarketing/Corporate Negotiate/Patnership Contract"/>
    <s v="SportXpress"/>
    <x v="0"/>
    <x v="1"/>
    <x v="4"/>
  </r>
  <r>
    <s v="SO0686"/>
    <s v="PS0018"/>
    <s v="ST0002"/>
    <d v="2022-01-04T00:00:00"/>
    <s v="Java"/>
    <s v="CREDIT"/>
    <n v="301584860"/>
    <s v="Partner Store canceled the order"/>
    <s v="Sales Java Region Team"/>
    <s v="OnlineMarketing/Corporate Negotiate/Patnership Contract"/>
    <s v="Sport Jogja City"/>
    <x v="1"/>
    <x v="1"/>
    <x v="10"/>
  </r>
  <r>
    <s v="SO0687"/>
    <s v="PS0007"/>
    <s v="ST0001"/>
    <d v="2022-01-04T00:00:00"/>
    <s v="Jakarta"/>
    <s v="CASH"/>
    <n v="111810362"/>
    <s v="The product is unavailable from the vendor or there has been a product replacement"/>
    <s v="Online Sales Team"/>
    <s v="OnlineMarketing"/>
    <s v="Twinsport.com"/>
    <x v="0"/>
    <x v="1"/>
    <x v="2"/>
  </r>
  <r>
    <s v="SO0688"/>
    <s v="PS0014"/>
    <s v="ST0003"/>
    <d v="2022-01-06T00:00:00"/>
    <s v="Sumatera &amp; Kalimantan"/>
    <s v="CASH"/>
    <n v="198702460"/>
    <m/>
    <s v="Sales Sumatera -Kalimantan Region Team"/>
    <s v="OnlineMarketing/Corporate Negotiate/Patnership Contract"/>
    <s v="Sport Hub Medan"/>
    <x v="1"/>
    <x v="6"/>
    <x v="8"/>
  </r>
  <r>
    <s v="SO0689"/>
    <s v="PS0002"/>
    <s v="ST0002"/>
    <d v="2022-01-06T00:00:00"/>
    <s v="Java"/>
    <s v="CREDIT"/>
    <n v="410983051"/>
    <s v="The product is unavailable from the vendor or there has been a product replacement"/>
    <s v="Sales Java Region Team"/>
    <s v="OnlineMarketing/Corporate Negotiate/Patnership Contract"/>
    <s v="TokoSport"/>
    <x v="0"/>
    <x v="1"/>
    <x v="4"/>
  </r>
  <r>
    <s v="SO0690"/>
    <s v="PS0013"/>
    <s v="ST0001"/>
    <d v="2022-01-09T00:00:00"/>
    <s v="Jakarta"/>
    <s v="CASH"/>
    <n v="7549080"/>
    <s v="The transaction agreement has undergone changes"/>
    <s v="Online Sales Team"/>
    <s v="OnlineMarketing"/>
    <s v="Playing Outdoor"/>
    <x v="0"/>
    <x v="1"/>
    <x v="2"/>
  </r>
  <r>
    <s v="SO0691"/>
    <s v="PS0010"/>
    <s v="ST0001"/>
    <d v="2022-01-09T00:00:00"/>
    <s v="Jakarta"/>
    <s v="CASH"/>
    <n v="24012110"/>
    <m/>
    <s v="Online Sales Team"/>
    <s v="OnlineMarketing"/>
    <s v="WorldSport.com"/>
    <x v="0"/>
    <x v="1"/>
    <x v="2"/>
  </r>
  <r>
    <s v="SO0692"/>
    <s v="PS0016"/>
    <s v="ST0003"/>
    <d v="2022-01-10T00:00:00"/>
    <s v="Sumatera &amp; Kalimantan"/>
    <s v="CASH"/>
    <n v="58235530"/>
    <s v="Partner Store canceled the order"/>
    <s v="Sales Sumatera -Kalimantan Region Team"/>
    <s v="OnlineMarketing/Corporate Negotiate/Patnership Contract"/>
    <s v="Kartika Sport Center"/>
    <x v="0"/>
    <x v="0"/>
    <x v="0"/>
  </r>
  <r>
    <s v="SO0693"/>
    <s v="PS0016"/>
    <s v="ST0003"/>
    <d v="2022-01-10T00:00:00"/>
    <s v="Sumatera &amp; Kalimantan"/>
    <s v="CREDIT"/>
    <n v="377771635"/>
    <m/>
    <s v="Sales Sumatera -Kalimantan Region Team"/>
    <s v="OnlineMarketing/Corporate Negotiate/Patnership Contract"/>
    <s v="Kartika Sport Center"/>
    <x v="0"/>
    <x v="0"/>
    <x v="0"/>
  </r>
  <r>
    <s v="SO0694"/>
    <s v="PS0031"/>
    <s v="ST0002"/>
    <d v="2022-01-11T00:00:00"/>
    <s v="Java"/>
    <s v="CREDIT"/>
    <n v="561593630"/>
    <m/>
    <s v="Sales Java Region Team"/>
    <s v="OnlineMarketing/Corporate Negotiate/Patnership Contract"/>
    <s v="Toko Hidup Sehat"/>
    <x v="0"/>
    <x v="1"/>
    <x v="4"/>
  </r>
  <r>
    <s v="SO0695"/>
    <s v="PS0015"/>
    <s v="ST0004"/>
    <d v="2022-01-11T00:00:00"/>
    <s v="Sulawesi, Maluku, North Maluku"/>
    <s v="CREDIT"/>
    <n v="424023580"/>
    <m/>
    <s v="Sales Region Sulawesi - Maluku Team"/>
    <s v="Corporate Negotiate/Patnership Contract"/>
    <s v="Toko Olahraga Satu"/>
    <x v="0"/>
    <x v="3"/>
    <x v="5"/>
  </r>
  <r>
    <s v="SO0696"/>
    <s v="PS0019"/>
    <s v="ST0005"/>
    <d v="2022-01-13T00:00:00"/>
    <s v="Bali, East &amp; West Nusa Tenggara"/>
    <s v="CREDIT"/>
    <n v="317991870"/>
    <m/>
    <s v="Sales Region Bali - Nusa Tenggara Team"/>
    <s v="Corporate Negotiate/Patnership Contract"/>
    <s v="Toko olahraga Pantai"/>
    <x v="0"/>
    <x v="2"/>
    <x v="9"/>
  </r>
  <r>
    <s v="SO0697"/>
    <s v="PS0049"/>
    <s v="ST0004"/>
    <d v="2022-01-15T00:00:00"/>
    <s v="Sulawesi, Maluku, North Maluku"/>
    <s v="CREDIT"/>
    <n v="483522220"/>
    <m/>
    <s v="Sales Region Sulawesi - Maluku Team"/>
    <s v="Corporate Negotiate/Patnership Contract"/>
    <s v="Toko Olahraga Bersama"/>
    <x v="0"/>
    <x v="5"/>
    <x v="7"/>
  </r>
  <r>
    <s v="SO0698"/>
    <s v="PS0047"/>
    <s v="ST0001"/>
    <d v="2022-01-16T00:00:00"/>
    <s v="Jakarta"/>
    <s v="CASH"/>
    <n v="45626964"/>
    <s v="The transaction agreement has undergone changes"/>
    <s v="Online Sales Team"/>
    <s v="OnlineMarketing"/>
    <s v="Power Play"/>
    <x v="0"/>
    <x v="1"/>
    <x v="2"/>
  </r>
  <r>
    <s v="SO0699"/>
    <s v="PS0037"/>
    <s v="ST0002"/>
    <d v="2022-01-18T00:00:00"/>
    <s v="Java"/>
    <s v="CASH"/>
    <n v="108856480"/>
    <s v="Partner Store canceled the order"/>
    <s v="Sales Java Region Team"/>
    <s v="OnlineMarketing/Corporate Negotiate/Patnership Contract"/>
    <s v="Toko Joko Sport"/>
    <x v="0"/>
    <x v="1"/>
    <x v="4"/>
  </r>
  <r>
    <s v="SO0700"/>
    <s v="PS0007"/>
    <s v="ST0001"/>
    <d v="2022-01-24T00:00:00"/>
    <s v="Jakarta"/>
    <s v="CREDIT"/>
    <n v="261538560"/>
    <m/>
    <s v="Online Sales Team"/>
    <s v="OnlineMarketing"/>
    <s v="Twinsport.com"/>
    <x v="0"/>
    <x v="1"/>
    <x v="2"/>
  </r>
  <r>
    <s v="SO0701"/>
    <s v="PS0040"/>
    <s v="ST0003"/>
    <d v="2022-01-25T00:00:00"/>
    <s v="Sumatera &amp; Kalimantan"/>
    <s v="CASH"/>
    <n v="137710280"/>
    <m/>
    <s v="Sales Sumatera -Kalimantan Region Team"/>
    <s v="OnlineMarketing/Corporate Negotiate/Patnership Contract"/>
    <s v="Olahraga Gemilang"/>
    <x v="0"/>
    <x v="0"/>
    <x v="0"/>
  </r>
  <r>
    <s v="SO0702"/>
    <s v="PS0029"/>
    <s v="ST0004"/>
    <d v="2022-01-26T00:00:00"/>
    <s v="Sulawesi, Maluku, North Maluku"/>
    <s v="CASH"/>
    <n v="244390860"/>
    <m/>
    <s v="Sales Region Sulawesi - Maluku Team"/>
    <s v="Corporate Negotiate/Patnership Contract"/>
    <s v="Mama Sport"/>
    <x v="0"/>
    <x v="3"/>
    <x v="5"/>
  </r>
  <r>
    <s v="SO0703"/>
    <s v="PS0013"/>
    <s v="ST0001"/>
    <d v="2022-01-26T00:00:00"/>
    <s v="Jakarta"/>
    <s v="CASH"/>
    <n v="46289920"/>
    <m/>
    <s v="Online Sales Team"/>
    <s v="OnlineMarketing"/>
    <s v="Playing Outdoor"/>
    <x v="0"/>
    <x v="1"/>
    <x v="2"/>
  </r>
  <r>
    <s v="SO0704"/>
    <s v="PS0015"/>
    <s v="ST0004"/>
    <d v="2022-01-27T00:00:00"/>
    <s v="Sulawesi, Maluku, North Maluku"/>
    <s v="CREDIT"/>
    <n v="746469180"/>
    <m/>
    <s v="Sales Region Sulawesi - Maluku Team"/>
    <s v="Corporate Negotiate/Patnership Contract"/>
    <s v="Toko Olahraga Satu"/>
    <x v="0"/>
    <x v="3"/>
    <x v="5"/>
  </r>
  <r>
    <s v="SO0705"/>
    <s v="PS0041"/>
    <s v="ST0001"/>
    <d v="2022-01-28T00:00:00"/>
    <s v="Jakarta"/>
    <s v="CASH"/>
    <n v="214388390"/>
    <s v="Partner Store canceled the order"/>
    <s v="Online Sales Team"/>
    <s v="OnlineMarketing"/>
    <s v="GilaSport.id"/>
    <x v="0"/>
    <x v="1"/>
    <x v="2"/>
  </r>
  <r>
    <s v="SO0706"/>
    <s v="PS0031"/>
    <s v="ST0002"/>
    <d v="2022-01-29T00:00:00"/>
    <s v="Java"/>
    <s v="CREDIT"/>
    <n v="620542600"/>
    <s v="The transaction agreement has undergone changes"/>
    <s v="Sales Java Region Team"/>
    <s v="OnlineMarketing/Corporate Negotiate/Patnership Contract"/>
    <s v="Toko Hidup Sehat"/>
    <x v="0"/>
    <x v="1"/>
    <x v="4"/>
  </r>
  <r>
    <s v="SO0707"/>
    <s v="PS0011"/>
    <s v="ST0002"/>
    <d v="2022-01-29T00:00:00"/>
    <s v="Java"/>
    <s v="CASH"/>
    <n v="186421520"/>
    <m/>
    <s v="Sales Java Region Team"/>
    <s v="OnlineMarketing/Corporate Negotiate/Patnership Contract"/>
    <s v="Atlethic Shop"/>
    <x v="0"/>
    <x v="1"/>
    <x v="4"/>
  </r>
  <r>
    <s v="SO0708"/>
    <s v="PS0045"/>
    <s v="ST0005"/>
    <d v="2022-01-30T00:00:00"/>
    <s v="Bali, East &amp; West Nusa Tenggara"/>
    <s v="CREDIT"/>
    <n v="290021700"/>
    <s v="The product is unavailable from the vendor or there has been a product replacement"/>
    <s v="Sales Region Bali - Nusa Tenggara Team"/>
    <s v="Corporate Negotiate/Patnership Contract"/>
    <s v="Toko Olahraga NTB"/>
    <x v="0"/>
    <x v="2"/>
    <x v="3"/>
  </r>
  <r>
    <s v="SO0709"/>
    <s v="PS0005"/>
    <s v="ST0004"/>
    <d v="2022-01-30T00:00:00"/>
    <s v="Sulawesi, Maluku, North Maluku"/>
    <s v="CASH"/>
    <n v="68482360"/>
    <m/>
    <s v="Sales Region Sulawesi - Maluku Team"/>
    <s v="Corporate Negotiate/Patnership Contract"/>
    <s v="Sportworld"/>
    <x v="1"/>
    <x v="5"/>
    <x v="13"/>
  </r>
  <r>
    <s v="SO0710"/>
    <s v="PS0022"/>
    <s v="ST0004"/>
    <d v="2022-01-31T00:00:00"/>
    <s v="Sulawesi, Maluku, North Maluku"/>
    <s v="CASH"/>
    <n v="208719670"/>
    <m/>
    <s v="Sales Region Sulawesi - Maluku Team"/>
    <s v="Corporate Negotiate/Patnership Contract"/>
    <s v="Sport Kita Store"/>
    <x v="0"/>
    <x v="3"/>
    <x v="5"/>
  </r>
  <r>
    <s v="SO0711"/>
    <s v="PS0049"/>
    <s v="ST0004"/>
    <d v="2022-01-31T00:00:00"/>
    <s v="Sulawesi, Maluku, North Maluku"/>
    <s v="CREDIT"/>
    <n v="870761010"/>
    <s v="The product is unavailable from the vendor or there has been a product replacement"/>
    <s v="Sales Region Sulawesi - Maluku Team"/>
    <s v="Corporate Negotiate/Patnership Contract"/>
    <s v="Toko Olahraga Bersama"/>
    <x v="0"/>
    <x v="5"/>
    <x v="7"/>
  </r>
  <r>
    <s v="SO0712"/>
    <s v="PS0024"/>
    <s v="ST0001"/>
    <d v="2022-02-02T00:00:00"/>
    <s v="Jakarta"/>
    <s v="CASH"/>
    <n v="11906400"/>
    <s v="The transaction agreement has undergone changes"/>
    <s v="Online Sales Team"/>
    <s v="OnlineMarketing"/>
    <s v="SportChampion10"/>
    <x v="0"/>
    <x v="1"/>
    <x v="2"/>
  </r>
  <r>
    <s v="SO0713"/>
    <s v="PS0009"/>
    <s v="ST0003"/>
    <d v="2022-02-03T00:00:00"/>
    <s v="Sumatera &amp; Kalimantan"/>
    <s v="CASH"/>
    <n v="47094090"/>
    <s v="The transaction agreement has undergone changes"/>
    <s v="Sales Sumatera -Kalimantan Region Team"/>
    <s v="OnlineMarketing/Corporate Negotiate/Patnership Contract"/>
    <s v="Olahraga Mall"/>
    <x v="1"/>
    <x v="6"/>
    <x v="12"/>
  </r>
  <r>
    <s v="SO0714"/>
    <s v="PS0017"/>
    <s v="ST0001"/>
    <d v="2022-02-04T00:00:00"/>
    <s v="Jakarta"/>
    <s v="CREDIT"/>
    <n v="325672900"/>
    <m/>
    <s v="Online Sales Team"/>
    <s v="OnlineMarketing"/>
    <s v="Bebasport.com"/>
    <x v="0"/>
    <x v="1"/>
    <x v="2"/>
  </r>
  <r>
    <s v="SO0715"/>
    <s v="PS0016"/>
    <s v="ST0003"/>
    <d v="2022-02-05T00:00:00"/>
    <s v="Sumatera &amp; Kalimantan"/>
    <s v="CREDIT"/>
    <n v="622174165"/>
    <s v="The transaction agreement has undergone changes"/>
    <s v="Sales Sumatera -Kalimantan Region Team"/>
    <s v="OnlineMarketing/Corporate Negotiate/Patnership Contract"/>
    <s v="Kartika Sport Center"/>
    <x v="0"/>
    <x v="0"/>
    <x v="0"/>
  </r>
  <r>
    <s v="SO0716"/>
    <s v="PS0015"/>
    <s v="ST0004"/>
    <d v="2022-02-06T00:00:00"/>
    <s v="Sulawesi, Maluku, North Maluku"/>
    <s v="CREDIT"/>
    <n v="472734461"/>
    <s v="Partner Store canceled the order"/>
    <s v="Sales Region Sulawesi - Maluku Team"/>
    <s v="Corporate Negotiate/Patnership Contract"/>
    <s v="Toko Olahraga Satu"/>
    <x v="0"/>
    <x v="3"/>
    <x v="5"/>
  </r>
  <r>
    <s v="SO0717"/>
    <s v="PS0019"/>
    <s v="ST0005"/>
    <d v="2022-02-06T00:00:00"/>
    <s v="Bali, East &amp; West Nusa Tenggara"/>
    <s v="CASH"/>
    <n v="80338950"/>
    <s v="The transaction agreement has undergone changes"/>
    <s v="Sales Region Bali - Nusa Tenggara Team"/>
    <s v="Corporate Negotiate/Patnership Contract"/>
    <s v="Toko olahraga Pantai"/>
    <x v="0"/>
    <x v="2"/>
    <x v="9"/>
  </r>
  <r>
    <s v="SO0718"/>
    <s v="PS0037"/>
    <s v="ST0002"/>
    <d v="2022-02-07T00:00:00"/>
    <s v="Java"/>
    <s v="CASH"/>
    <n v="21761400"/>
    <s v="Partner Store canceled the order"/>
    <s v="Sales Java Region Team"/>
    <s v="OnlineMarketing/Corporate Negotiate/Patnership Contract"/>
    <s v="Toko Joko Sport"/>
    <x v="0"/>
    <x v="1"/>
    <x v="4"/>
  </r>
  <r>
    <s v="SO0719"/>
    <s v="PS0013"/>
    <s v="ST0001"/>
    <d v="2022-02-09T00:00:00"/>
    <s v="Jakarta"/>
    <s v="CASH"/>
    <n v="39377070"/>
    <s v="The transaction agreement has undergone changes"/>
    <s v="Online Sales Team"/>
    <s v="OnlineMarketing"/>
    <s v="Playing Outdoor"/>
    <x v="0"/>
    <x v="1"/>
    <x v="2"/>
  </r>
  <r>
    <s v="SO0720"/>
    <s v="PS0038"/>
    <s v="ST0004"/>
    <d v="2022-02-09T00:00:00"/>
    <s v="Sulawesi, Maluku, North Maluku"/>
    <s v="CREDIT"/>
    <n v="440641540"/>
    <m/>
    <s v="Sales Region Sulawesi - Maluku Team"/>
    <s v="Corporate Negotiate/Patnership Contract"/>
    <s v="Salam Olahraga"/>
    <x v="0"/>
    <x v="4"/>
    <x v="6"/>
  </r>
  <r>
    <s v="SO0721"/>
    <s v="PS0034"/>
    <s v="ST0001"/>
    <d v="2022-02-10T00:00:00"/>
    <s v="Jakarta"/>
    <s v="CREDIT"/>
    <n v="464841904"/>
    <s v="The product is unavailable from the vendor or there has been a product replacement"/>
    <s v="Online Sales Team"/>
    <s v="OnlineMarketing"/>
    <s v="Active Sport"/>
    <x v="0"/>
    <x v="1"/>
    <x v="2"/>
  </r>
  <r>
    <s v="SO0722"/>
    <s v="PS0023"/>
    <s v="ST0003"/>
    <d v="2022-02-14T00:00:00"/>
    <s v="Sumatera &amp; Kalimantan"/>
    <s v="CREDIT"/>
    <n v="387764070"/>
    <m/>
    <s v="Sales Sumatera -Kalimantan Region Team"/>
    <s v="OnlineMarketing/Corporate Negotiate/Patnership Contract"/>
    <s v="Gudang Sport Center"/>
    <x v="0"/>
    <x v="0"/>
    <x v="0"/>
  </r>
  <r>
    <s v="SO0723"/>
    <s v="PS0012"/>
    <s v="ST0003"/>
    <d v="2022-02-15T00:00:00"/>
    <s v="Sumatera &amp; Kalimantan"/>
    <s v="CASH"/>
    <n v="143140130"/>
    <s v="Partner Store canceled the order"/>
    <s v="Sales Sumatera -Kalimantan Region Team"/>
    <s v="OnlineMarketing/Corporate Negotiate/Patnership Contract"/>
    <s v="Adi Shop"/>
    <x v="0"/>
    <x v="0"/>
    <x v="1"/>
  </r>
  <r>
    <s v="SO0724"/>
    <s v="PS0029"/>
    <s v="ST0004"/>
    <d v="2022-02-16T00:00:00"/>
    <s v="Sulawesi, Maluku, North Maluku"/>
    <s v="CASH"/>
    <n v="29323350"/>
    <s v="The transaction agreement has undergone changes"/>
    <s v="Sales Region Sulawesi - Maluku Team"/>
    <s v="Corporate Negotiate/Patnership Contract"/>
    <s v="Mama Sport"/>
    <x v="0"/>
    <x v="3"/>
    <x v="5"/>
  </r>
  <r>
    <s v="SO0725"/>
    <s v="PS0026"/>
    <s v="ST0004"/>
    <d v="2022-02-17T00:00:00"/>
    <s v="Sulawesi, Maluku, North Maluku"/>
    <s v="CREDIT"/>
    <n v="282748410"/>
    <m/>
    <s v="Sales Region Sulawesi - Maluku Team"/>
    <s v="Corporate Negotiate/Patnership Contract"/>
    <s v="Wakaka Sport"/>
    <x v="0"/>
    <x v="3"/>
    <x v="5"/>
  </r>
  <r>
    <s v="SO0726"/>
    <s v="PS0027"/>
    <s v="ST0004"/>
    <d v="2022-02-18T00:00:00"/>
    <s v="Sulawesi, Maluku, North Maluku"/>
    <s v="CREDIT"/>
    <n v="489953810"/>
    <m/>
    <s v="Sales Region Sulawesi - Maluku Team"/>
    <s v="Corporate Negotiate/Patnership Contract"/>
    <s v="Destination Sport Store"/>
    <x v="0"/>
    <x v="4"/>
    <x v="6"/>
  </r>
  <r>
    <s v="SO0727"/>
    <s v="PS0007"/>
    <s v="ST0001"/>
    <d v="2022-02-20T00:00:00"/>
    <s v="Jakarta"/>
    <s v="CASH"/>
    <n v="46096180"/>
    <s v="The product is unavailable from the vendor or there has been a product replacement"/>
    <s v="Online Sales Team"/>
    <s v="OnlineMarketing"/>
    <s v="Twinsport.com"/>
    <x v="0"/>
    <x v="1"/>
    <x v="2"/>
  </r>
  <r>
    <s v="SO0728"/>
    <s v="PS0041"/>
    <s v="ST0001"/>
    <d v="2022-02-20T00:00:00"/>
    <s v="Jakarta"/>
    <s v="CASH"/>
    <n v="73458000"/>
    <m/>
    <s v="Online Sales Team"/>
    <s v="OnlineMarketing"/>
    <s v="GilaSport.id"/>
    <x v="0"/>
    <x v="1"/>
    <x v="2"/>
  </r>
  <r>
    <s v="SO0729"/>
    <s v="PS0033"/>
    <s v="ST0005"/>
    <d v="2022-02-20T00:00:00"/>
    <s v="Bali, East &amp; West Nusa Tenggara"/>
    <s v="CASH"/>
    <n v="168348240"/>
    <m/>
    <s v="Sales Region Bali - Nusa Tenggara Team"/>
    <s v="Corporate Negotiate/Patnership Contract"/>
    <s v="Toko Olahraga NTT"/>
    <x v="0"/>
    <x v="2"/>
    <x v="9"/>
  </r>
  <r>
    <s v="SO0730"/>
    <s v="PS0011"/>
    <s v="ST0002"/>
    <d v="2022-02-21T00:00:00"/>
    <s v="Java"/>
    <s v="CASH"/>
    <n v="98900310"/>
    <s v="The product is unavailable from the vendor or there has been a product replacement"/>
    <s v="Sales Java Region Team"/>
    <s v="OnlineMarketing/Corporate Negotiate/Patnership Contract"/>
    <s v="Atlethic Shop"/>
    <x v="0"/>
    <x v="1"/>
    <x v="4"/>
  </r>
  <r>
    <s v="SO0731"/>
    <s v="PS0029"/>
    <s v="ST0004"/>
    <d v="2022-02-21T00:00:00"/>
    <s v="Sulawesi, Maluku, North Maluku"/>
    <s v="CASH"/>
    <n v="190816000"/>
    <s v="The transaction agreement has undergone changes"/>
    <s v="Sales Region Sulawesi - Maluku Team"/>
    <s v="Corporate Negotiate/Patnership Contract"/>
    <s v="Mama Sport"/>
    <x v="0"/>
    <x v="3"/>
    <x v="5"/>
  </r>
  <r>
    <s v="SO0732"/>
    <s v="PS0001"/>
    <s v="ST0005"/>
    <d v="2022-02-23T00:00:00"/>
    <s v="Bali, East &amp; West Nusa Tenggara"/>
    <s v="CASH"/>
    <n v="182850000"/>
    <s v="Partner Store canceled the order"/>
    <s v="Sales Region Bali - Nusa Tenggara Team"/>
    <s v="Corporate Negotiate/Patnership Contract"/>
    <s v="Sport Nation"/>
    <x v="1"/>
    <x v="7"/>
    <x v="11"/>
  </r>
  <r>
    <s v="SO0733"/>
    <s v="PS0014"/>
    <s v="ST0003"/>
    <d v="2022-02-24T00:00:00"/>
    <s v="Sumatera &amp; Kalimantan"/>
    <s v="CREDIT"/>
    <n v="655357550"/>
    <s v="Partner Store canceled the order"/>
    <s v="Sales Sumatera -Kalimantan Region Team"/>
    <s v="OnlineMarketing/Corporate Negotiate/Patnership Contract"/>
    <s v="Sport Hub Medan"/>
    <x v="1"/>
    <x v="6"/>
    <x v="8"/>
  </r>
  <r>
    <s v="SO0734"/>
    <s v="PS0035"/>
    <s v="ST0004"/>
    <d v="2022-02-25T00:00:00"/>
    <s v="Sulawesi, Maluku, North Maluku"/>
    <s v="CREDIT"/>
    <n v="431368230"/>
    <s v="Partner Store canceled the order"/>
    <s v="Sales Region Sulawesi - Maluku Team"/>
    <s v="Corporate Negotiate/Patnership Contract"/>
    <s v="Toko Olahraga Lengkap"/>
    <x v="0"/>
    <x v="4"/>
    <x v="6"/>
  </r>
  <r>
    <s v="SO0735"/>
    <s v="PS0041"/>
    <s v="ST0001"/>
    <d v="2022-02-25T00:00:00"/>
    <s v="Jakarta"/>
    <s v="CASH"/>
    <n v="110403925.00000001"/>
    <s v="The product is unavailable from the vendor or there has been a product replacement"/>
    <s v="Online Sales Team"/>
    <s v="OnlineMarketing"/>
    <s v="GilaSport.id"/>
    <x v="0"/>
    <x v="1"/>
    <x v="2"/>
  </r>
  <r>
    <s v="SO0736"/>
    <s v="PS0003"/>
    <s v="ST0003"/>
    <d v="2022-02-27T00:00:00"/>
    <s v="Sumatera &amp; Kalimantan"/>
    <s v="CASH"/>
    <n v="25103040"/>
    <m/>
    <s v="Sales Sumatera -Kalimantan Region Team"/>
    <s v="OnlineMarketing/Corporate Negotiate/Patnership Contract"/>
    <s v="Toko Gelora Sport"/>
    <x v="0"/>
    <x v="0"/>
    <x v="0"/>
  </r>
  <r>
    <s v="SO0737"/>
    <s v="PS0020"/>
    <s v="ST0004"/>
    <d v="2022-02-28T00:00:00"/>
    <s v="Sulawesi, Maluku, North Maluku"/>
    <s v="CREDIT"/>
    <n v="301486740"/>
    <m/>
    <s v="Sales Region Sulawesi - Maluku Team"/>
    <s v="Corporate Negotiate/Patnership Contract"/>
    <s v="Barokah Olahraga Shop"/>
    <x v="0"/>
    <x v="5"/>
    <x v="7"/>
  </r>
  <r>
    <s v="SO0738"/>
    <s v="PS0002"/>
    <s v="ST0002"/>
    <d v="2022-03-01T00:00:00"/>
    <s v="Java"/>
    <s v="CREDIT"/>
    <n v="384437440"/>
    <m/>
    <s v="Sales Java Region Team"/>
    <s v="OnlineMarketing/Corporate Negotiate/Patnership Contract"/>
    <s v="TokoSport"/>
    <x v="0"/>
    <x v="1"/>
    <x v="4"/>
  </r>
  <r>
    <s v="SO0739"/>
    <s v="PS0026"/>
    <s v="ST0004"/>
    <d v="2022-03-01T00:00:00"/>
    <s v="Sulawesi, Maluku, North Maluku"/>
    <s v="CASH"/>
    <n v="95939120"/>
    <s v="The product is unavailable from the vendor or there has been a product replacement"/>
    <s v="Sales Region Sulawesi - Maluku Team"/>
    <s v="Corporate Negotiate/Patnership Contract"/>
    <s v="Wakaka Sport"/>
    <x v="0"/>
    <x v="3"/>
    <x v="5"/>
  </r>
  <r>
    <s v="SO0740"/>
    <s v="PS0011"/>
    <s v="ST0002"/>
    <d v="2022-03-02T00:00:00"/>
    <s v="Java"/>
    <s v="CASH"/>
    <n v="86587010"/>
    <s v="The product is unavailable from the vendor or there has been a product replacement"/>
    <s v="Sales Java Region Team"/>
    <s v="OnlineMarketing/Corporate Negotiate/Patnership Contract"/>
    <s v="Atlethic Shop"/>
    <x v="0"/>
    <x v="1"/>
    <x v="4"/>
  </r>
  <r>
    <s v="SO0741"/>
    <s v="PS0050"/>
    <s v="ST0004"/>
    <d v="2022-03-02T00:00:00"/>
    <s v="Sulawesi, Maluku, North Maluku"/>
    <s v="CASH"/>
    <n v="164735940"/>
    <s v="The product is unavailable from the vendor or there has been a product replacement"/>
    <s v="Sales Region Sulawesi - Maluku Team"/>
    <s v="Corporate Negotiate/Patnership Contract"/>
    <s v="Toko Peralatan Olahraga"/>
    <x v="0"/>
    <x v="4"/>
    <x v="6"/>
  </r>
  <r>
    <s v="SO0742"/>
    <s v="PS0042"/>
    <s v="ST0002"/>
    <d v="2022-03-02T00:00:00"/>
    <s v="Java"/>
    <s v="CASH"/>
    <n v="79963790"/>
    <s v="Partner Store canceled the order"/>
    <s v="Sales Java Region Team"/>
    <s v="OnlineMarketing/Corporate Negotiate/Patnership Contract"/>
    <s v="SportXpress"/>
    <x v="0"/>
    <x v="1"/>
    <x v="4"/>
  </r>
  <r>
    <s v="SO0743"/>
    <s v="PS0048"/>
    <s v="ST0003"/>
    <d v="2022-03-05T00:00:00"/>
    <s v="Sumatera &amp; Kalimantan"/>
    <s v="CASH"/>
    <n v="76608080"/>
    <m/>
    <s v="Sales Sumatera -Kalimantan Region Team"/>
    <s v="OnlineMarketing/Corporate Negotiate/Patnership Contract"/>
    <s v="Toko Olahraga Mandiri"/>
    <x v="0"/>
    <x v="0"/>
    <x v="1"/>
  </r>
  <r>
    <s v="SO0744"/>
    <s v="PS0028"/>
    <s v="ST0005"/>
    <d v="2022-03-06T00:00:00"/>
    <s v="Bali, East &amp; West Nusa Tenggara"/>
    <s v="CREDIT"/>
    <n v="318817170"/>
    <m/>
    <s v="Sales Region Bali - Nusa Tenggara Team"/>
    <s v="Corporate Negotiate/Patnership Contract"/>
    <s v="Toko SportNesia"/>
    <x v="0"/>
    <x v="2"/>
    <x v="9"/>
  </r>
  <r>
    <s v="SO0745"/>
    <s v="PS0016"/>
    <s v="ST0003"/>
    <d v="2022-03-07T00:00:00"/>
    <s v="Sumatera &amp; Kalimantan"/>
    <s v="CREDIT"/>
    <n v="499945248"/>
    <m/>
    <s v="Sales Sumatera -Kalimantan Region Team"/>
    <s v="OnlineMarketing/Corporate Negotiate/Patnership Contract"/>
    <s v="Kartika Sport Center"/>
    <x v="0"/>
    <x v="0"/>
    <x v="0"/>
  </r>
  <r>
    <s v="SO0746"/>
    <s v="PS0030"/>
    <s v="ST0004"/>
    <d v="2022-03-08T00:00:00"/>
    <s v="Sulawesi, Maluku, North Maluku"/>
    <s v="CREDIT"/>
    <n v="496157250"/>
    <m/>
    <s v="Sales Region Sulawesi - Maluku Team"/>
    <s v="Corporate Negotiate/Patnership Contract"/>
    <s v="KakaSport"/>
    <x v="0"/>
    <x v="4"/>
    <x v="6"/>
  </r>
  <r>
    <s v="SO0747"/>
    <s v="PS0045"/>
    <s v="ST0005"/>
    <d v="2022-03-10T00:00:00"/>
    <s v="Bali, East &amp; West Nusa Tenggara"/>
    <s v="CREDIT"/>
    <n v="762021990"/>
    <m/>
    <s v="Sales Region Bali - Nusa Tenggara Team"/>
    <s v="Corporate Negotiate/Patnership Contract"/>
    <s v="Toko Olahraga NTB"/>
    <x v="0"/>
    <x v="2"/>
    <x v="3"/>
  </r>
  <r>
    <s v="SO0748"/>
    <s v="PS0027"/>
    <s v="ST0004"/>
    <d v="2022-03-10T00:00:00"/>
    <s v="Sulawesi, Maluku, North Maluku"/>
    <s v="CASH"/>
    <n v="38241300"/>
    <s v="The product is unavailable from the vendor or there has been a product replacement"/>
    <s v="Sales Region Sulawesi - Maluku Team"/>
    <s v="Corporate Negotiate/Patnership Contract"/>
    <s v="Destination Sport Store"/>
    <x v="0"/>
    <x v="4"/>
    <x v="6"/>
  </r>
  <r>
    <s v="SO0749"/>
    <s v="PS0011"/>
    <s v="ST0002"/>
    <d v="2022-03-11T00:00:00"/>
    <s v="Java"/>
    <s v="CREDIT"/>
    <n v="949543980"/>
    <m/>
    <s v="Sales Java Region Team"/>
    <s v="OnlineMarketing/Corporate Negotiate/Patnership Contract"/>
    <s v="Atlethic Shop"/>
    <x v="0"/>
    <x v="1"/>
    <x v="4"/>
  </r>
  <r>
    <s v="SO0750"/>
    <s v="PS0035"/>
    <s v="ST0004"/>
    <d v="2022-03-13T00:00:00"/>
    <s v="Sulawesi, Maluku, North Maluku"/>
    <s v="CASH"/>
    <n v="69333100"/>
    <s v="The transaction agreement has undergone changes"/>
    <s v="Sales Region Sulawesi - Maluku Team"/>
    <s v="Corporate Negotiate/Patnership Contract"/>
    <s v="Toko Olahraga Lengkap"/>
    <x v="0"/>
    <x v="4"/>
    <x v="6"/>
  </r>
  <r>
    <s v="SO0751"/>
    <s v="PS0009"/>
    <s v="ST0003"/>
    <d v="2022-03-15T00:00:00"/>
    <s v="Sumatera &amp; Kalimantan"/>
    <s v="CASH"/>
    <n v="68293260"/>
    <m/>
    <s v="Sales Sumatera -Kalimantan Region Team"/>
    <s v="OnlineMarketing/Corporate Negotiate/Patnership Contract"/>
    <s v="Olahraga Mall"/>
    <x v="1"/>
    <x v="6"/>
    <x v="12"/>
  </r>
  <r>
    <s v="SO0752"/>
    <s v="PS0045"/>
    <s v="ST0005"/>
    <d v="2022-03-16T00:00:00"/>
    <s v="Bali, East &amp; West Nusa Tenggara"/>
    <s v="CASH"/>
    <n v="41160020"/>
    <s v="Partner Store canceled the order"/>
    <s v="Sales Region Bali - Nusa Tenggara Team"/>
    <s v="Corporate Negotiate/Patnership Contract"/>
    <s v="Toko Olahraga NTB"/>
    <x v="0"/>
    <x v="2"/>
    <x v="3"/>
  </r>
  <r>
    <s v="SO0753"/>
    <s v="PS0039"/>
    <s v="ST0003"/>
    <d v="2022-03-17T00:00:00"/>
    <s v="Sumatera &amp; Kalimantan"/>
    <s v="CASH"/>
    <n v="178275330"/>
    <s v="The transaction agreement has undergone changes"/>
    <s v="Sales Sumatera -Kalimantan Region Team"/>
    <s v="OnlineMarketing/Corporate Negotiate/Patnership Contract"/>
    <s v="Surya Sport"/>
    <x v="0"/>
    <x v="0"/>
    <x v="1"/>
  </r>
  <r>
    <s v="SO0754"/>
    <s v="PS0044"/>
    <s v="ST0004"/>
    <d v="2022-03-17T00:00:00"/>
    <s v="Sulawesi, Maluku, North Maluku"/>
    <s v="CREDIT"/>
    <n v="843165100"/>
    <m/>
    <s v="Sales Region Sulawesi - Maluku Team"/>
    <s v="Corporate Negotiate/Patnership Contract"/>
    <s v="Toko Rezeki Olahraga"/>
    <x v="0"/>
    <x v="5"/>
    <x v="7"/>
  </r>
  <r>
    <s v="SO0755"/>
    <s v="PS0017"/>
    <s v="ST0001"/>
    <d v="2022-03-18T00:00:00"/>
    <s v="Jakarta"/>
    <s v="CASH"/>
    <n v="62278020"/>
    <m/>
    <s v="Online Sales Team"/>
    <s v="OnlineMarketing"/>
    <s v="Bebasport.com"/>
    <x v="0"/>
    <x v="1"/>
    <x v="2"/>
  </r>
  <r>
    <s v="SO0756"/>
    <s v="PS0014"/>
    <s v="ST0003"/>
    <d v="2022-03-20T00:00:00"/>
    <s v="Sumatera &amp; Kalimantan"/>
    <s v="CREDIT"/>
    <n v="577489990"/>
    <m/>
    <s v="Sales Sumatera -Kalimantan Region Team"/>
    <s v="OnlineMarketing/Corporate Negotiate/Patnership Contract"/>
    <s v="Sport Hub Medan"/>
    <x v="1"/>
    <x v="6"/>
    <x v="8"/>
  </r>
  <r>
    <s v="SO0757"/>
    <s v="PS0022"/>
    <s v="ST0004"/>
    <d v="2022-03-20T00:00:00"/>
    <s v="Sulawesi, Maluku, North Maluku"/>
    <s v="CASH"/>
    <n v="159026800"/>
    <m/>
    <s v="Sales Region Sulawesi - Maluku Team"/>
    <s v="Corporate Negotiate/Patnership Contract"/>
    <s v="Sport Kita Store"/>
    <x v="0"/>
    <x v="3"/>
    <x v="5"/>
  </r>
  <r>
    <s v="SO0758"/>
    <s v="PS0038"/>
    <s v="ST0004"/>
    <d v="2022-03-20T00:00:00"/>
    <s v="Sulawesi, Maluku, North Maluku"/>
    <s v="CREDIT"/>
    <n v="309999620"/>
    <m/>
    <s v="Sales Region Sulawesi - Maluku Team"/>
    <s v="Corporate Negotiate/Patnership Contract"/>
    <s v="Salam Olahraga"/>
    <x v="0"/>
    <x v="4"/>
    <x v="6"/>
  </r>
  <r>
    <s v="SO0759"/>
    <s v="PS0037"/>
    <s v="ST0002"/>
    <d v="2022-03-25T00:00:00"/>
    <s v="Java"/>
    <s v="CASH"/>
    <n v="6953100"/>
    <m/>
    <s v="Sales Java Region Team"/>
    <s v="OnlineMarketing/Corporate Negotiate/Patnership Contract"/>
    <s v="Toko Joko Sport"/>
    <x v="0"/>
    <x v="1"/>
    <x v="4"/>
  </r>
  <r>
    <s v="SO0760"/>
    <s v="PS0033"/>
    <s v="ST0005"/>
    <d v="2022-03-26T00:00:00"/>
    <s v="Bali, East &amp; West Nusa Tenggara"/>
    <s v="CASH"/>
    <n v="52563450"/>
    <m/>
    <s v="Sales Region Bali - Nusa Tenggara Team"/>
    <s v="Corporate Negotiate/Patnership Contract"/>
    <s v="Toko Olahraga NTT"/>
    <x v="0"/>
    <x v="2"/>
    <x v="9"/>
  </r>
  <r>
    <s v="SO0761"/>
    <s v="PS0044"/>
    <s v="ST0004"/>
    <d v="2022-03-27T00:00:00"/>
    <s v="Sulawesi, Maluku, North Maluku"/>
    <s v="CASH"/>
    <n v="77192840"/>
    <m/>
    <s v="Sales Region Sulawesi - Maluku Team"/>
    <s v="Corporate Negotiate/Patnership Contract"/>
    <s v="Toko Rezeki Olahraga"/>
    <x v="0"/>
    <x v="5"/>
    <x v="7"/>
  </r>
  <r>
    <s v="SO0762"/>
    <s v="PS0018"/>
    <s v="ST0002"/>
    <d v="2022-03-29T00:00:00"/>
    <s v="Java"/>
    <s v="CREDIT"/>
    <n v="630305355"/>
    <m/>
    <s v="Sales Java Region Team"/>
    <s v="OnlineMarketing/Corporate Negotiate/Patnership Contract"/>
    <s v="Sport Jogja City"/>
    <x v="1"/>
    <x v="1"/>
    <x v="10"/>
  </r>
  <r>
    <s v="SO0763"/>
    <s v="PS0026"/>
    <s v="ST0004"/>
    <d v="2022-03-30T00:00:00"/>
    <s v="Sulawesi, Maluku, North Maluku"/>
    <s v="CASH"/>
    <n v="21127710"/>
    <m/>
    <s v="Sales Region Sulawesi - Maluku Team"/>
    <s v="Corporate Negotiate/Patnership Contract"/>
    <s v="Wakaka Sport"/>
    <x v="0"/>
    <x v="3"/>
    <x v="5"/>
  </r>
  <r>
    <s v="SO0764"/>
    <s v="PS0023"/>
    <s v="ST0003"/>
    <d v="2022-04-01T00:00:00"/>
    <s v="Sumatera &amp; Kalimantan"/>
    <s v="CREDIT"/>
    <n v="637286300"/>
    <s v="The transaction agreement has undergone changes"/>
    <s v="Sales Sumatera -Kalimantan Region Team"/>
    <s v="OnlineMarketing/Corporate Negotiate/Patnership Contract"/>
    <s v="Gudang Sport Center"/>
    <x v="0"/>
    <x v="0"/>
    <x v="0"/>
  </r>
  <r>
    <s v="SO0765"/>
    <s v="PS0040"/>
    <s v="ST0003"/>
    <d v="2022-04-01T00:00:00"/>
    <s v="Sumatera &amp; Kalimantan"/>
    <s v="CREDIT"/>
    <n v="320470980"/>
    <s v="Partner Store canceled the order"/>
    <s v="Sales Sumatera -Kalimantan Region Team"/>
    <s v="OnlineMarketing/Corporate Negotiate/Patnership Contract"/>
    <s v="Olahraga Gemilang"/>
    <x v="0"/>
    <x v="0"/>
    <x v="0"/>
  </r>
  <r>
    <s v="SO0766"/>
    <s v="PS0009"/>
    <s v="ST0003"/>
    <d v="2022-04-02T00:00:00"/>
    <s v="Sumatera &amp; Kalimantan"/>
    <s v="CREDIT"/>
    <n v="857989710"/>
    <s v="transaction as agreed with the vendor"/>
    <s v="Sales Sumatera -Kalimantan Region Team"/>
    <s v="OnlineMarketing/Corporate Negotiate/Patnership Contract"/>
    <s v="Olahraga Mall"/>
    <x v="1"/>
    <x v="6"/>
    <x v="12"/>
  </r>
  <r>
    <s v="SO0767"/>
    <s v="PS0033"/>
    <s v="ST0005"/>
    <d v="2022-04-02T00:00:00"/>
    <s v="Bali, East &amp; West Nusa Tenggara"/>
    <s v="CREDIT"/>
    <n v="263184770"/>
    <s v="The transaction agreement has undergone changes"/>
    <s v="Sales Region Bali - Nusa Tenggara Team"/>
    <s v="Corporate Negotiate/Patnership Contract"/>
    <s v="Toko Olahraga NTT"/>
    <x v="0"/>
    <x v="2"/>
    <x v="9"/>
  </r>
  <r>
    <s v="SO0768"/>
    <s v="PS0016"/>
    <s v="ST0003"/>
    <d v="2022-04-03T00:00:00"/>
    <s v="Sumatera &amp; Kalimantan"/>
    <s v="CASH"/>
    <n v="40503375"/>
    <m/>
    <s v="Sales Sumatera -Kalimantan Region Team"/>
    <s v="OnlineMarketing/Corporate Negotiate/Patnership Contract"/>
    <s v="Kartika Sport Center"/>
    <x v="0"/>
    <x v="0"/>
    <x v="0"/>
  </r>
  <r>
    <s v="SO0769"/>
    <s v="PS0022"/>
    <s v="ST0004"/>
    <d v="2022-04-03T00:00:00"/>
    <s v="Sulawesi, Maluku, North Maluku"/>
    <s v="CREDIT"/>
    <n v="341568010"/>
    <m/>
    <s v="Sales Region Sulawesi - Maluku Team"/>
    <s v="Corporate Negotiate/Patnership Contract"/>
    <s v="Sport Kita Store"/>
    <x v="0"/>
    <x v="3"/>
    <x v="5"/>
  </r>
  <r>
    <s v="SO0770"/>
    <s v="PS0032"/>
    <s v="ST0004"/>
    <d v="2022-04-06T00:00:00"/>
    <s v="Sulawesi, Maluku, North Maluku"/>
    <s v="CASH"/>
    <n v="206567490"/>
    <s v="The product is unavailable from the vendor or there has been a product replacement"/>
    <s v="Sales Region Sulawesi - Maluku Team"/>
    <s v="Corporate Negotiate/Patnership Contract"/>
    <s v="Toko Idola Olahraga"/>
    <x v="0"/>
    <x v="5"/>
    <x v="7"/>
  </r>
  <r>
    <s v="SO0771"/>
    <s v="PS0027"/>
    <s v="ST0004"/>
    <d v="2022-04-08T00:00:00"/>
    <s v="Sulawesi, Maluku, North Maluku"/>
    <s v="CREDIT"/>
    <n v="278936540"/>
    <m/>
    <s v="Sales Region Sulawesi - Maluku Team"/>
    <s v="Corporate Negotiate/Patnership Contract"/>
    <s v="Destination Sport Store"/>
    <x v="0"/>
    <x v="4"/>
    <x v="6"/>
  </r>
  <r>
    <s v="SO0772"/>
    <s v="PS0021"/>
    <s v="ST0001"/>
    <d v="2022-04-09T00:00:00"/>
    <s v="Jakarta"/>
    <s v="CASH"/>
    <n v="214075670"/>
    <s v="Partner Store canceled the order"/>
    <s v="Online Sales Team"/>
    <s v="OnlineMarketing"/>
    <s v="SportArt88"/>
    <x v="0"/>
    <x v="1"/>
    <x v="2"/>
  </r>
  <r>
    <s v="SO0773"/>
    <s v="PS0013"/>
    <s v="ST0001"/>
    <d v="2022-04-09T00:00:00"/>
    <s v="Jakarta"/>
    <s v="CREDIT"/>
    <n v="480975360"/>
    <m/>
    <s v="Online Sales Team"/>
    <s v="OnlineMarketing"/>
    <s v="Playing Outdoor"/>
    <x v="0"/>
    <x v="1"/>
    <x v="2"/>
  </r>
  <r>
    <s v="SO0774"/>
    <s v="PS0011"/>
    <s v="ST0002"/>
    <d v="2022-04-09T00:00:00"/>
    <s v="Java"/>
    <s v="CASH"/>
    <n v="4067700"/>
    <s v="The product is unavailable from the vendor or there has been a product replacement"/>
    <s v="Sales Java Region Team"/>
    <s v="OnlineMarketing/Corporate Negotiate/Patnership Contract"/>
    <s v="Atlethic Shop"/>
    <x v="0"/>
    <x v="1"/>
    <x v="4"/>
  </r>
  <r>
    <s v="SO0775"/>
    <s v="PS0042"/>
    <s v="ST0002"/>
    <d v="2022-04-09T00:00:00"/>
    <s v="Java"/>
    <s v="CASH"/>
    <n v="52975464"/>
    <m/>
    <s v="Sales Java Region Team"/>
    <s v="OnlineMarketing/Corporate Negotiate/Patnership Contract"/>
    <s v="SportXpress"/>
    <x v="0"/>
    <x v="1"/>
    <x v="4"/>
  </r>
  <r>
    <s v="SO0776"/>
    <s v="PS0036"/>
    <s v="ST0005"/>
    <d v="2022-04-10T00:00:00"/>
    <s v="Bali, East &amp; West Nusa Tenggara"/>
    <s v="CASH"/>
    <n v="101760200"/>
    <s v="Partner Store canceled the order"/>
    <s v="Sales Region Bali - Nusa Tenggara Team"/>
    <s v="Corporate Negotiate/Patnership Contract"/>
    <s v="Nusantara Sport"/>
    <x v="0"/>
    <x v="2"/>
    <x v="3"/>
  </r>
  <r>
    <s v="SO0777"/>
    <s v="PS0040"/>
    <s v="ST0003"/>
    <d v="2022-04-13T00:00:00"/>
    <s v="Sumatera &amp; Kalimantan"/>
    <s v="CASH"/>
    <n v="33319080"/>
    <m/>
    <s v="Sales Sumatera -Kalimantan Region Team"/>
    <s v="OnlineMarketing/Corporate Negotiate/Patnership Contract"/>
    <s v="Olahraga Gemilang"/>
    <x v="0"/>
    <x v="0"/>
    <x v="0"/>
  </r>
  <r>
    <s v="SO0778"/>
    <s v="PS0045"/>
    <s v="ST0005"/>
    <d v="2022-04-14T00:00:00"/>
    <s v="Bali, East &amp; West Nusa Tenggara"/>
    <s v="CREDIT"/>
    <n v="496499180"/>
    <s v="Partner Store canceled the order"/>
    <s v="Sales Region Bali - Nusa Tenggara Team"/>
    <s v="Corporate Negotiate/Patnership Contract"/>
    <s v="Toko Olahraga NTB"/>
    <x v="0"/>
    <x v="2"/>
    <x v="3"/>
  </r>
  <r>
    <s v="SO0779"/>
    <s v="PS0047"/>
    <s v="ST0001"/>
    <d v="2022-04-14T00:00:00"/>
    <s v="Jakarta"/>
    <s v="CREDIT"/>
    <n v="341243304"/>
    <s v="The product is unavailable from the vendor or there has been a product replacement"/>
    <s v="Online Sales Team"/>
    <s v="OnlineMarketing"/>
    <s v="Power Play"/>
    <x v="0"/>
    <x v="1"/>
    <x v="2"/>
  </r>
  <r>
    <s v="SO0780"/>
    <s v="PS0049"/>
    <s v="ST0004"/>
    <d v="2022-04-16T00:00:00"/>
    <s v="Sulawesi, Maluku, North Maluku"/>
    <s v="CASH"/>
    <n v="123083530"/>
    <s v="Partner Store canceled the order"/>
    <s v="Sales Region Sulawesi - Maluku Team"/>
    <s v="Corporate Negotiate/Patnership Contract"/>
    <s v="Toko Olahraga Bersama"/>
    <x v="0"/>
    <x v="5"/>
    <x v="7"/>
  </r>
  <r>
    <s v="SO0781"/>
    <s v="PS0037"/>
    <s v="ST0002"/>
    <d v="2022-04-17T00:00:00"/>
    <s v="Java"/>
    <s v="CASH"/>
    <n v="186378520"/>
    <s v="Partner Store canceled the order"/>
    <s v="Sales Java Region Team"/>
    <s v="OnlineMarketing/Corporate Negotiate/Patnership Contract"/>
    <s v="Toko Joko Sport"/>
    <x v="0"/>
    <x v="1"/>
    <x v="4"/>
  </r>
  <r>
    <s v="SO0782"/>
    <s v="PS0043"/>
    <s v="ST0004"/>
    <d v="2022-04-18T00:00:00"/>
    <s v="Sulawesi, Maluku, North Maluku"/>
    <s v="CREDIT"/>
    <n v="442525970"/>
    <s v="Partner Store canceled the order"/>
    <s v="Sales Region Sulawesi - Maluku Team"/>
    <s v="Corporate Negotiate/Patnership Contract"/>
    <s v="SportMania Store"/>
    <x v="0"/>
    <x v="3"/>
    <x v="5"/>
  </r>
  <r>
    <s v="SO0783"/>
    <s v="PS0036"/>
    <s v="ST0005"/>
    <d v="2022-04-18T00:00:00"/>
    <s v="Bali, East &amp; West Nusa Tenggara"/>
    <s v="CREDIT"/>
    <n v="800907000"/>
    <s v="transaction as agreed with the vendor"/>
    <s v="Sales Region Bali - Nusa Tenggara Team"/>
    <s v="Corporate Negotiate/Patnership Contract"/>
    <s v="Nusantara Sport"/>
    <x v="0"/>
    <x v="2"/>
    <x v="3"/>
  </r>
  <r>
    <s v="SO0784"/>
    <s v="PS0034"/>
    <s v="ST0001"/>
    <d v="2022-04-19T00:00:00"/>
    <s v="Jakarta"/>
    <s v="CREDIT"/>
    <n v="268215090"/>
    <s v="The transaction agreement has undergone changes"/>
    <s v="Online Sales Team"/>
    <s v="OnlineMarketing"/>
    <s v="Active Sport"/>
    <x v="0"/>
    <x v="1"/>
    <x v="2"/>
  </r>
  <r>
    <s v="SO0785"/>
    <s v="PS0026"/>
    <s v="ST0004"/>
    <d v="2022-04-19T00:00:00"/>
    <s v="Sulawesi, Maluku, North Maluku"/>
    <s v="CASH"/>
    <n v="22040400"/>
    <m/>
    <s v="Sales Region Sulawesi - Maluku Team"/>
    <s v="Corporate Negotiate/Patnership Contract"/>
    <s v="Wakaka Sport"/>
    <x v="0"/>
    <x v="3"/>
    <x v="5"/>
  </r>
  <r>
    <s v="SO0786"/>
    <s v="PS0046"/>
    <s v="ST0003"/>
    <d v="2022-04-19T00:00:00"/>
    <s v="Sumatera &amp; Kalimantan"/>
    <s v="CASH"/>
    <n v="70629600"/>
    <m/>
    <s v="Sales Sumatera -Kalimantan Region Team"/>
    <s v="OnlineMarketing/Corporate Negotiate/Patnership Contract"/>
    <s v="Markas Olahraga"/>
    <x v="0"/>
    <x v="0"/>
    <x v="1"/>
  </r>
  <r>
    <s v="SO0787"/>
    <s v="PS0018"/>
    <s v="ST0002"/>
    <d v="2022-04-20T00:00:00"/>
    <s v="Java"/>
    <s v="CASH"/>
    <n v="128831760"/>
    <s v="The product is unavailable from the vendor or there has been a product replacement"/>
    <s v="Sales Java Region Team"/>
    <s v="OnlineMarketing/Corporate Negotiate/Patnership Contract"/>
    <s v="Sport Jogja City"/>
    <x v="1"/>
    <x v="1"/>
    <x v="10"/>
  </r>
  <r>
    <s v="SO0788"/>
    <s v="PS0004"/>
    <s v="ST0001"/>
    <d v="2022-04-20T00:00:00"/>
    <s v="Jakarta"/>
    <s v="CREDIT"/>
    <n v="301350960"/>
    <m/>
    <s v="Online Sales Team"/>
    <s v="OnlineMarketing"/>
    <s v="Sport Line Indonesia"/>
    <x v="0"/>
    <x v="1"/>
    <x v="2"/>
  </r>
  <r>
    <s v="SO0789"/>
    <s v="PS0040"/>
    <s v="ST0003"/>
    <d v="2022-04-21T00:00:00"/>
    <s v="Sumatera &amp; Kalimantan"/>
    <s v="CREDIT"/>
    <n v="258997140"/>
    <s v="Partner Store canceled the order"/>
    <s v="Sales Sumatera -Kalimantan Region Team"/>
    <s v="OnlineMarketing/Corporate Negotiate/Patnership Contract"/>
    <s v="Olahraga Gemilang"/>
    <x v="0"/>
    <x v="0"/>
    <x v="0"/>
  </r>
  <r>
    <s v="SO0790"/>
    <s v="PS0041"/>
    <s v="ST0001"/>
    <d v="2022-04-21T00:00:00"/>
    <s v="Jakarta"/>
    <s v="CREDIT"/>
    <n v="592721810"/>
    <s v="The transaction agreement has undergone changes"/>
    <s v="Online Sales Team"/>
    <s v="OnlineMarketing"/>
    <s v="GilaSport.id"/>
    <x v="0"/>
    <x v="1"/>
    <x v="2"/>
  </r>
  <r>
    <s v="SO0791"/>
    <s v="PS0011"/>
    <s v="ST0002"/>
    <d v="2022-04-22T00:00:00"/>
    <s v="Java"/>
    <s v="CREDIT"/>
    <n v="286241670"/>
    <s v="Partner Store canceled the order"/>
    <s v="Sales Java Region Team"/>
    <s v="OnlineMarketing/Corporate Negotiate/Patnership Contract"/>
    <s v="Atlethic Shop"/>
    <x v="0"/>
    <x v="1"/>
    <x v="4"/>
  </r>
  <r>
    <s v="SO0792"/>
    <s v="PS0016"/>
    <s v="ST0003"/>
    <d v="2022-04-24T00:00:00"/>
    <s v="Sumatera &amp; Kalimantan"/>
    <s v="CREDIT"/>
    <n v="370721120"/>
    <m/>
    <s v="Sales Sumatera -Kalimantan Region Team"/>
    <s v="OnlineMarketing/Corporate Negotiate/Patnership Contract"/>
    <s v="Kartika Sport Center"/>
    <x v="0"/>
    <x v="0"/>
    <x v="0"/>
  </r>
  <r>
    <s v="SO0793"/>
    <s v="PS0022"/>
    <s v="ST0004"/>
    <d v="2022-04-24T00:00:00"/>
    <s v="Sulawesi, Maluku, North Maluku"/>
    <s v="CREDIT"/>
    <n v="515108770"/>
    <s v="Partner Store canceled the order"/>
    <s v="Sales Region Sulawesi - Maluku Team"/>
    <s v="Corporate Negotiate/Patnership Contract"/>
    <s v="Sport Kita Store"/>
    <x v="0"/>
    <x v="3"/>
    <x v="5"/>
  </r>
  <r>
    <s v="SO0794"/>
    <s v="PS0014"/>
    <s v="ST0003"/>
    <d v="2022-04-26T00:00:00"/>
    <s v="Sumatera &amp; Kalimantan"/>
    <s v="CASH"/>
    <n v="160429550"/>
    <s v="The product is unavailable from the vendor or there has been a product replacement"/>
    <s v="Sales Sumatera -Kalimantan Region Team"/>
    <s v="OnlineMarketing/Corporate Negotiate/Patnership Contract"/>
    <s v="Sport Hub Medan"/>
    <x v="1"/>
    <x v="6"/>
    <x v="8"/>
  </r>
  <r>
    <s v="SO0795"/>
    <s v="PS0033"/>
    <s v="ST0005"/>
    <d v="2022-04-26T00:00:00"/>
    <s v="Bali, East &amp; West Nusa Tenggara"/>
    <s v="CREDIT"/>
    <n v="370256470"/>
    <s v="The product is unavailable from the vendor or there has been a product replacement"/>
    <s v="Sales Region Bali - Nusa Tenggara Team"/>
    <s v="Corporate Negotiate/Patnership Contract"/>
    <s v="Toko Olahraga NTT"/>
    <x v="0"/>
    <x v="2"/>
    <x v="9"/>
  </r>
  <r>
    <s v="SO0796"/>
    <s v="PS0042"/>
    <s v="ST0002"/>
    <d v="2022-04-27T00:00:00"/>
    <s v="Java"/>
    <s v="CASH"/>
    <n v="79285080"/>
    <s v="The product is unavailable from the vendor or there has been a product replacement"/>
    <s v="Sales Java Region Team"/>
    <s v="OnlineMarketing/Corporate Negotiate/Patnership Contract"/>
    <s v="SportXpress"/>
    <x v="0"/>
    <x v="1"/>
    <x v="4"/>
  </r>
  <r>
    <s v="SO0797"/>
    <s v="PS0005"/>
    <s v="ST0004"/>
    <d v="2022-04-27T00:00:00"/>
    <s v="Sulawesi, Maluku, North Maluku"/>
    <s v="CASH"/>
    <n v="20062914"/>
    <m/>
    <s v="Sales Region Sulawesi - Maluku Team"/>
    <s v="Corporate Negotiate/Patnership Contract"/>
    <s v="Sportworld"/>
    <x v="1"/>
    <x v="5"/>
    <x v="13"/>
  </r>
  <r>
    <s v="SO0798"/>
    <s v="PS0008"/>
    <s v="ST0004"/>
    <d v="2022-04-28T00:00:00"/>
    <s v="Sulawesi, Maluku, North Maluku"/>
    <s v="CASH"/>
    <n v="60223890"/>
    <s v="The product is unavailable from the vendor or there has been a product replacement"/>
    <s v="Sales Region Sulawesi - Maluku Team"/>
    <s v="Corporate Negotiate/Patnership Contract"/>
    <s v="Amanah Sport"/>
    <x v="0"/>
    <x v="5"/>
    <x v="7"/>
  </r>
  <r>
    <s v="SO0799"/>
    <s v="PS0025"/>
    <s v="ST0003"/>
    <d v="2022-04-30T00:00:00"/>
    <s v="Sumatera &amp; Kalimantan"/>
    <s v="CREDIT"/>
    <n v="264966820"/>
    <s v="The transaction agreement has undergone changes"/>
    <s v="Sales Sumatera -Kalimantan Region Team"/>
    <s v="OnlineMarketing/Corporate Negotiate/Patnership Contract"/>
    <s v="Toko Olahraga Unggul"/>
    <x v="0"/>
    <x v="0"/>
    <x v="1"/>
  </r>
  <r>
    <s v="SO0800"/>
    <s v="PS0018"/>
    <s v="ST0002"/>
    <d v="2022-04-30T00:00:00"/>
    <s v="Java"/>
    <s v="CASH"/>
    <n v="82026870"/>
    <m/>
    <s v="Sales Java Region Team"/>
    <s v="OnlineMarketing/Corporate Negotiate/Patnership Contract"/>
    <s v="Sport Jogja City"/>
    <x v="1"/>
    <x v="1"/>
    <x v="10"/>
  </r>
  <r>
    <s v="SO0801"/>
    <s v="PS0041"/>
    <s v="ST0001"/>
    <d v="2022-05-01T00:00:00"/>
    <s v="Jakarta"/>
    <s v="CREDIT"/>
    <n v="286109650"/>
    <m/>
    <s v="Online Sales Team"/>
    <s v="OnlineMarketing"/>
    <s v="GilaSport.id"/>
    <x v="0"/>
    <x v="1"/>
    <x v="2"/>
  </r>
  <r>
    <s v="SO0802"/>
    <s v="PS0031"/>
    <s v="ST0002"/>
    <d v="2022-05-02T00:00:00"/>
    <s v="Java"/>
    <s v="CREDIT"/>
    <n v="523137470"/>
    <s v="The product is unavailable from the vendor or there has been a product replacement"/>
    <s v="Sales Java Region Team"/>
    <s v="OnlineMarketing/Corporate Negotiate/Patnership Contract"/>
    <s v="Toko Hidup Sehat"/>
    <x v="0"/>
    <x v="1"/>
    <x v="4"/>
  </r>
  <r>
    <s v="SO0803"/>
    <s v="PS0005"/>
    <s v="ST0004"/>
    <d v="2022-05-03T00:00:00"/>
    <s v="Sulawesi, Maluku, North Maluku"/>
    <s v="CREDIT"/>
    <n v="315347876"/>
    <m/>
    <s v="Sales Region Sulawesi - Maluku Team"/>
    <s v="Corporate Negotiate/Patnership Contract"/>
    <s v="Sportworld"/>
    <x v="1"/>
    <x v="5"/>
    <x v="13"/>
  </r>
  <r>
    <s v="SO0804"/>
    <s v="PS0046"/>
    <s v="ST0003"/>
    <d v="2022-05-06T00:00:00"/>
    <s v="Sumatera &amp; Kalimantan"/>
    <s v="CREDIT"/>
    <n v="831164468"/>
    <m/>
    <s v="Sales Sumatera -Kalimantan Region Team"/>
    <s v="OnlineMarketing/Corporate Negotiate/Patnership Contract"/>
    <s v="Markas Olahraga"/>
    <x v="0"/>
    <x v="0"/>
    <x v="1"/>
  </r>
  <r>
    <s v="SO0805"/>
    <s v="PS0043"/>
    <s v="ST0004"/>
    <d v="2022-05-06T00:00:00"/>
    <s v="Sulawesi, Maluku, North Maluku"/>
    <s v="CREDIT"/>
    <n v="333265450"/>
    <s v="The transaction agreement has undergone changes"/>
    <s v="Sales Region Sulawesi - Maluku Team"/>
    <s v="Corporate Negotiate/Patnership Contract"/>
    <s v="SportMania Store"/>
    <x v="0"/>
    <x v="3"/>
    <x v="5"/>
  </r>
  <r>
    <s v="SO0806"/>
    <s v="PS0039"/>
    <s v="ST0003"/>
    <d v="2022-05-07T00:00:00"/>
    <s v="Sumatera &amp; Kalimantan"/>
    <s v="CREDIT"/>
    <n v="270974458"/>
    <m/>
    <s v="Sales Sumatera -Kalimantan Region Team"/>
    <s v="OnlineMarketing/Corporate Negotiate/Patnership Contract"/>
    <s v="Surya Sport"/>
    <x v="0"/>
    <x v="0"/>
    <x v="1"/>
  </r>
  <r>
    <s v="SO0807"/>
    <s v="PS0016"/>
    <s v="ST0003"/>
    <d v="2022-05-07T00:00:00"/>
    <s v="Sumatera &amp; Kalimantan"/>
    <s v="CREDIT"/>
    <n v="701216380"/>
    <s v="The transaction agreement has undergone changes"/>
    <s v="Sales Sumatera -Kalimantan Region Team"/>
    <s v="OnlineMarketing/Corporate Negotiate/Patnership Contract"/>
    <s v="Kartika Sport Center"/>
    <x v="0"/>
    <x v="0"/>
    <x v="0"/>
  </r>
  <r>
    <s v="SO0808"/>
    <s v="PS0003"/>
    <s v="ST0003"/>
    <d v="2022-05-09T00:00:00"/>
    <s v="Sumatera &amp; Kalimantan"/>
    <s v="CASH"/>
    <n v="19945330"/>
    <m/>
    <s v="Sales Sumatera -Kalimantan Region Team"/>
    <s v="OnlineMarketing/Corporate Negotiate/Patnership Contract"/>
    <s v="Toko Gelora Sport"/>
    <x v="0"/>
    <x v="0"/>
    <x v="0"/>
  </r>
  <r>
    <s v="SO0809"/>
    <s v="PS0021"/>
    <s v="ST0001"/>
    <d v="2022-05-09T00:00:00"/>
    <s v="Jakarta"/>
    <s v="CASH"/>
    <n v="184863542"/>
    <s v="The transaction agreement has undergone changes"/>
    <s v="Online Sales Team"/>
    <s v="OnlineMarketing"/>
    <s v="SportArt88"/>
    <x v="0"/>
    <x v="1"/>
    <x v="2"/>
  </r>
  <r>
    <s v="SO0810"/>
    <s v="PS0003"/>
    <s v="ST0003"/>
    <d v="2022-05-10T00:00:00"/>
    <s v="Sumatera &amp; Kalimantan"/>
    <s v="CASH"/>
    <n v="131008000"/>
    <s v="The transaction agreement has undergone changes"/>
    <s v="Sales Sumatera -Kalimantan Region Team"/>
    <s v="OnlineMarketing/Corporate Negotiate/Patnership Contract"/>
    <s v="Toko Gelora Sport"/>
    <x v="0"/>
    <x v="0"/>
    <x v="0"/>
  </r>
  <r>
    <s v="SO0811"/>
    <s v="PS0026"/>
    <s v="ST0004"/>
    <d v="2022-05-14T00:00:00"/>
    <s v="Sulawesi, Maluku, North Maluku"/>
    <s v="CASH"/>
    <n v="47881880"/>
    <m/>
    <s v="Sales Region Sulawesi - Maluku Team"/>
    <s v="Corporate Negotiate/Patnership Contract"/>
    <s v="Wakaka Sport"/>
    <x v="0"/>
    <x v="3"/>
    <x v="5"/>
  </r>
  <r>
    <s v="SO0812"/>
    <s v="PS0020"/>
    <s v="ST0004"/>
    <d v="2022-05-15T00:00:00"/>
    <s v="Sulawesi, Maluku, North Maluku"/>
    <s v="CREDIT"/>
    <n v="426916980"/>
    <m/>
    <s v="Sales Region Sulawesi - Maluku Team"/>
    <s v="Corporate Negotiate/Patnership Contract"/>
    <s v="Barokah Olahraga Shop"/>
    <x v="0"/>
    <x v="5"/>
    <x v="7"/>
  </r>
  <r>
    <s v="SO0813"/>
    <s v="PS0043"/>
    <s v="ST0004"/>
    <d v="2022-05-16T00:00:00"/>
    <s v="Sulawesi, Maluku, North Maluku"/>
    <s v="CASH"/>
    <n v="61099140"/>
    <s v="The product is unavailable from the vendor or there has been a product replacement"/>
    <s v="Sales Region Sulawesi - Maluku Team"/>
    <s v="Corporate Negotiate/Patnership Contract"/>
    <s v="SportMania Store"/>
    <x v="0"/>
    <x v="3"/>
    <x v="5"/>
  </r>
  <r>
    <s v="SO0814"/>
    <s v="PS0002"/>
    <s v="ST0002"/>
    <d v="2022-05-16T00:00:00"/>
    <s v="Java"/>
    <s v="CASH"/>
    <n v="39321090"/>
    <m/>
    <s v="Sales Java Region Team"/>
    <s v="OnlineMarketing/Corporate Negotiate/Patnership Contract"/>
    <s v="TokoSport"/>
    <x v="0"/>
    <x v="1"/>
    <x v="4"/>
  </r>
  <r>
    <s v="SO0815"/>
    <s v="PS0043"/>
    <s v="ST0004"/>
    <d v="2022-05-16T00:00:00"/>
    <s v="Sulawesi, Maluku, North Maluku"/>
    <s v="CREDIT"/>
    <n v="649668636"/>
    <s v="The transaction agreement has undergone changes"/>
    <s v="Sales Region Sulawesi - Maluku Team"/>
    <s v="Corporate Negotiate/Patnership Contract"/>
    <s v="SportMania Store"/>
    <x v="0"/>
    <x v="3"/>
    <x v="5"/>
  </r>
  <r>
    <s v="SO0816"/>
    <s v="PS0022"/>
    <s v="ST0004"/>
    <d v="2022-05-17T00:00:00"/>
    <s v="Sulawesi, Maluku, North Maluku"/>
    <s v="CASH"/>
    <n v="2038400"/>
    <s v="Partner Store canceled the order"/>
    <s v="Sales Region Sulawesi - Maluku Team"/>
    <s v="Corporate Negotiate/Patnership Contract"/>
    <s v="Sport Kita Store"/>
    <x v="0"/>
    <x v="3"/>
    <x v="5"/>
  </r>
  <r>
    <s v="SO0817"/>
    <s v="PS0042"/>
    <s v="ST0002"/>
    <d v="2022-05-17T00:00:00"/>
    <s v="Java"/>
    <s v="CASH"/>
    <n v="22274100"/>
    <m/>
    <s v="Sales Java Region Team"/>
    <s v="OnlineMarketing/Corporate Negotiate/Patnership Contract"/>
    <s v="SportXpress"/>
    <x v="0"/>
    <x v="1"/>
    <x v="4"/>
  </r>
  <r>
    <s v="SO0818"/>
    <s v="PS0029"/>
    <s v="ST0004"/>
    <d v="2022-05-17T00:00:00"/>
    <s v="Sulawesi, Maluku, North Maluku"/>
    <s v="CASH"/>
    <n v="182050750"/>
    <m/>
    <s v="Sales Region Sulawesi - Maluku Team"/>
    <s v="Corporate Negotiate/Patnership Contract"/>
    <s v="Mama Sport"/>
    <x v="0"/>
    <x v="3"/>
    <x v="5"/>
  </r>
  <r>
    <s v="SO0819"/>
    <s v="PS0023"/>
    <s v="ST0003"/>
    <d v="2022-05-18T00:00:00"/>
    <s v="Sumatera &amp; Kalimantan"/>
    <s v="CASH"/>
    <n v="207128880"/>
    <s v="The transaction agreement has undergone changes"/>
    <s v="Sales Sumatera -Kalimantan Region Team"/>
    <s v="OnlineMarketing/Corporate Negotiate/Patnership Contract"/>
    <s v="Gudang Sport Center"/>
    <x v="0"/>
    <x v="0"/>
    <x v="0"/>
  </r>
  <r>
    <s v="SO0820"/>
    <s v="PS0015"/>
    <s v="ST0004"/>
    <d v="2022-05-18T00:00:00"/>
    <s v="Sulawesi, Maluku, North Maluku"/>
    <s v="CASH"/>
    <n v="37016390"/>
    <m/>
    <s v="Sales Region Sulawesi - Maluku Team"/>
    <s v="Corporate Negotiate/Patnership Contract"/>
    <s v="Toko Olahraga Satu"/>
    <x v="0"/>
    <x v="3"/>
    <x v="5"/>
  </r>
  <r>
    <s v="SO0821"/>
    <s v="PS0034"/>
    <s v="ST0001"/>
    <d v="2022-05-20T00:00:00"/>
    <s v="Jakarta"/>
    <s v="CASH"/>
    <n v="228375900"/>
    <m/>
    <s v="Online Sales Team"/>
    <s v="OnlineMarketing"/>
    <s v="Active Sport"/>
    <x v="0"/>
    <x v="1"/>
    <x v="2"/>
  </r>
  <r>
    <s v="SO0822"/>
    <s v="PS0022"/>
    <s v="ST0004"/>
    <d v="2022-05-22T00:00:00"/>
    <s v="Sulawesi, Maluku, North Maluku"/>
    <s v="CASH"/>
    <n v="134080210"/>
    <m/>
    <s v="Sales Region Sulawesi - Maluku Team"/>
    <s v="Corporate Negotiate/Patnership Contract"/>
    <s v="Sport Kita Store"/>
    <x v="0"/>
    <x v="3"/>
    <x v="5"/>
  </r>
  <r>
    <s v="SO0823"/>
    <s v="PS0019"/>
    <s v="ST0005"/>
    <d v="2022-05-24T00:00:00"/>
    <s v="Bali, East &amp; West Nusa Tenggara"/>
    <s v="CASH"/>
    <n v="104547230"/>
    <m/>
    <s v="Sales Region Bali - Nusa Tenggara Team"/>
    <s v="Corporate Negotiate/Patnership Contract"/>
    <s v="Toko olahraga Pantai"/>
    <x v="0"/>
    <x v="2"/>
    <x v="9"/>
  </r>
  <r>
    <s v="SO0824"/>
    <s v="PS0028"/>
    <s v="ST0005"/>
    <d v="2022-05-25T00:00:00"/>
    <s v="Bali, East &amp; West Nusa Tenggara"/>
    <s v="CREDIT"/>
    <n v="1219271050"/>
    <s v="transaction as agreed with the vendor"/>
    <s v="Sales Region Bali - Nusa Tenggara Team"/>
    <s v="Corporate Negotiate/Patnership Contract"/>
    <s v="Toko SportNesia"/>
    <x v="0"/>
    <x v="2"/>
    <x v="9"/>
  </r>
  <r>
    <s v="SO0825"/>
    <s v="PS0008"/>
    <s v="ST0004"/>
    <d v="2022-05-25T00:00:00"/>
    <s v="Sulawesi, Maluku, North Maluku"/>
    <s v="CREDIT"/>
    <n v="314483090"/>
    <s v="The product is unavailable from the vendor or there has been a product replacement"/>
    <s v="Sales Region Sulawesi - Maluku Team"/>
    <s v="Corporate Negotiate/Patnership Contract"/>
    <s v="Amanah Sport"/>
    <x v="0"/>
    <x v="5"/>
    <x v="7"/>
  </r>
  <r>
    <s v="SO0826"/>
    <s v="PS0037"/>
    <s v="ST0002"/>
    <d v="2022-05-26T00:00:00"/>
    <s v="Java"/>
    <s v="CREDIT"/>
    <n v="252936120"/>
    <m/>
    <s v="Sales Java Region Team"/>
    <s v="OnlineMarketing/Corporate Negotiate/Patnership Contract"/>
    <s v="Toko Joko Sport"/>
    <x v="0"/>
    <x v="1"/>
    <x v="4"/>
  </r>
  <r>
    <s v="SO0827"/>
    <s v="PS0008"/>
    <s v="ST0004"/>
    <d v="2022-05-28T00:00:00"/>
    <s v="Sulawesi, Maluku, North Maluku"/>
    <s v="CASH"/>
    <n v="20540790"/>
    <s v="The product is unavailable from the vendor or there has been a product replacement"/>
    <s v="Sales Region Sulawesi - Maluku Team"/>
    <s v="Corporate Negotiate/Patnership Contract"/>
    <s v="Amanah Sport"/>
    <x v="0"/>
    <x v="5"/>
    <x v="7"/>
  </r>
  <r>
    <s v="SO0828"/>
    <s v="PS0039"/>
    <s v="ST0003"/>
    <d v="2022-05-28T00:00:00"/>
    <s v="Sumatera &amp; Kalimantan"/>
    <s v="CREDIT"/>
    <n v="299947950"/>
    <s v="The transaction agreement has undergone changes"/>
    <s v="Sales Sumatera -Kalimantan Region Team"/>
    <s v="OnlineMarketing/Corporate Negotiate/Patnership Contract"/>
    <s v="Surya Sport"/>
    <x v="0"/>
    <x v="0"/>
    <x v="1"/>
  </r>
  <r>
    <s v="SO0829"/>
    <s v="PS0001"/>
    <s v="ST0005"/>
    <d v="2022-05-29T00:00:00"/>
    <s v="Bali, East &amp; West Nusa Tenggara"/>
    <s v="CREDIT"/>
    <n v="271285000"/>
    <m/>
    <s v="Sales Region Bali - Nusa Tenggara Team"/>
    <s v="Corporate Negotiate/Patnership Contract"/>
    <s v="Sport Nation"/>
    <x v="1"/>
    <x v="7"/>
    <x v="11"/>
  </r>
  <r>
    <s v="SO0830"/>
    <s v="PS0001"/>
    <s v="ST0005"/>
    <d v="2022-05-29T00:00:00"/>
    <s v="Bali, East &amp; West Nusa Tenggara"/>
    <s v="CREDIT"/>
    <n v="394363590"/>
    <m/>
    <s v="Sales Region Bali - Nusa Tenggara Team"/>
    <s v="Corporate Negotiate/Patnership Contract"/>
    <s v="Sport Nation"/>
    <x v="1"/>
    <x v="7"/>
    <x v="11"/>
  </r>
  <r>
    <s v="SO0831"/>
    <s v="PS0008"/>
    <s v="ST0004"/>
    <d v="2022-05-30T00:00:00"/>
    <s v="Sulawesi, Maluku, North Maluku"/>
    <s v="CASH"/>
    <n v="96159000"/>
    <m/>
    <s v="Sales Region Sulawesi - Maluku Team"/>
    <s v="Corporate Negotiate/Patnership Contract"/>
    <s v="Amanah Sport"/>
    <x v="0"/>
    <x v="5"/>
    <x v="7"/>
  </r>
  <r>
    <s v="SO0832"/>
    <s v="PS0018"/>
    <s v="ST0002"/>
    <d v="2022-05-31T00:00:00"/>
    <s v="Java"/>
    <s v="CREDIT"/>
    <n v="382431516"/>
    <m/>
    <s v="Sales Java Region Team"/>
    <s v="OnlineMarketing/Corporate Negotiate/Patnership Contract"/>
    <s v="Sport Jogja City"/>
    <x v="1"/>
    <x v="1"/>
    <x v="10"/>
  </r>
  <r>
    <s v="SO0833"/>
    <s v="PS0019"/>
    <s v="ST0005"/>
    <d v="2022-06-01T00:00:00"/>
    <s v="Bali, East &amp; West Nusa Tenggara"/>
    <s v="CREDIT"/>
    <n v="330846420"/>
    <m/>
    <s v="Sales Region Bali - Nusa Tenggara Team"/>
    <s v="Corporate Negotiate/Patnership Contract"/>
    <s v="Toko olahraga Pantai"/>
    <x v="0"/>
    <x v="2"/>
    <x v="9"/>
  </r>
  <r>
    <s v="SO0834"/>
    <s v="PS0013"/>
    <s v="ST0001"/>
    <d v="2022-06-03T00:00:00"/>
    <s v="Jakarta"/>
    <s v="CASH"/>
    <n v="37203140"/>
    <s v="The transaction agreement has undergone changes"/>
    <s v="Online Sales Team"/>
    <s v="OnlineMarketing"/>
    <s v="Playing Outdoor"/>
    <x v="0"/>
    <x v="1"/>
    <x v="2"/>
  </r>
  <r>
    <s v="SO0835"/>
    <s v="PS0003"/>
    <s v="ST0003"/>
    <d v="2022-06-05T00:00:00"/>
    <s v="Sumatera &amp; Kalimantan"/>
    <s v="CASH"/>
    <n v="31305840"/>
    <s v="Partner Store canceled the order"/>
    <s v="Sales Sumatera -Kalimantan Region Team"/>
    <s v="OnlineMarketing/Corporate Negotiate/Patnership Contract"/>
    <s v="Toko Gelora Sport"/>
    <x v="0"/>
    <x v="0"/>
    <x v="0"/>
  </r>
  <r>
    <s v="SO0836"/>
    <s v="PS0010"/>
    <s v="ST0001"/>
    <d v="2022-06-06T00:00:00"/>
    <s v="Jakarta"/>
    <s v="CASH"/>
    <n v="24096750"/>
    <m/>
    <s v="Online Sales Team"/>
    <s v="OnlineMarketing"/>
    <s v="WorldSport.com"/>
    <x v="0"/>
    <x v="1"/>
    <x v="2"/>
  </r>
  <r>
    <s v="SO0837"/>
    <s v="PS0032"/>
    <s v="ST0004"/>
    <d v="2022-06-06T00:00:00"/>
    <s v="Sulawesi, Maluku, North Maluku"/>
    <s v="CREDIT"/>
    <n v="410907891"/>
    <s v="The product is unavailable from the vendor or there has been a product replacement"/>
    <s v="Sales Region Sulawesi - Maluku Team"/>
    <s v="Corporate Negotiate/Patnership Contract"/>
    <s v="Toko Idola Olahraga"/>
    <x v="0"/>
    <x v="5"/>
    <x v="7"/>
  </r>
  <r>
    <s v="SO0838"/>
    <s v="PS0025"/>
    <s v="ST0003"/>
    <d v="2022-06-07T00:00:00"/>
    <s v="Sumatera &amp; Kalimantan"/>
    <s v="CASH"/>
    <n v="30551880"/>
    <m/>
    <s v="Sales Sumatera -Kalimantan Region Team"/>
    <s v="OnlineMarketing/Corporate Negotiate/Patnership Contract"/>
    <s v="Toko Olahraga Unggul"/>
    <x v="0"/>
    <x v="0"/>
    <x v="1"/>
  </r>
  <r>
    <s v="SO0839"/>
    <s v="PS0002"/>
    <s v="ST0002"/>
    <d v="2022-06-08T00:00:00"/>
    <s v="Java"/>
    <s v="CASH"/>
    <n v="19714200"/>
    <m/>
    <s v="Sales Java Region Team"/>
    <s v="OnlineMarketing/Corporate Negotiate/Patnership Contract"/>
    <s v="TokoSport"/>
    <x v="0"/>
    <x v="1"/>
    <x v="4"/>
  </r>
  <r>
    <s v="SO0840"/>
    <s v="PS0006"/>
    <s v="ST0003"/>
    <d v="2022-06-09T00:00:00"/>
    <s v="Sumatera &amp; Kalimantan"/>
    <s v="CASH"/>
    <n v="74152610"/>
    <m/>
    <s v="Sales Sumatera -Kalimantan Region Team"/>
    <s v="OnlineMarketing/Corporate Negotiate/Patnership Contract"/>
    <s v="Arena Sport Shop"/>
    <x v="0"/>
    <x v="0"/>
    <x v="0"/>
  </r>
  <r>
    <s v="SO0841"/>
    <s v="PS0024"/>
    <s v="ST0001"/>
    <d v="2022-06-10T00:00:00"/>
    <s v="Jakarta"/>
    <s v="CREDIT"/>
    <n v="384861750"/>
    <m/>
    <s v="Online Sales Team"/>
    <s v="OnlineMarketing"/>
    <s v="SportChampion10"/>
    <x v="0"/>
    <x v="1"/>
    <x v="2"/>
  </r>
  <r>
    <s v="SO0842"/>
    <s v="PS0048"/>
    <s v="ST0003"/>
    <d v="2022-06-10T00:00:00"/>
    <s v="Sumatera &amp; Kalimantan"/>
    <s v="CASH"/>
    <n v="31275570"/>
    <s v="The transaction agreement has undergone changes"/>
    <s v="Sales Sumatera -Kalimantan Region Team"/>
    <s v="OnlineMarketing/Corporate Negotiate/Patnership Contract"/>
    <s v="Toko Olahraga Mandiri"/>
    <x v="0"/>
    <x v="0"/>
    <x v="1"/>
  </r>
  <r>
    <s v="SO0843"/>
    <s v="PS0019"/>
    <s v="ST0005"/>
    <d v="2022-06-10T00:00:00"/>
    <s v="Bali, East &amp; West Nusa Tenggara"/>
    <s v="CASH"/>
    <n v="64172210"/>
    <m/>
    <s v="Sales Region Bali - Nusa Tenggara Team"/>
    <s v="Corporate Negotiate/Patnership Contract"/>
    <s v="Toko olahraga Pantai"/>
    <x v="0"/>
    <x v="2"/>
    <x v="9"/>
  </r>
  <r>
    <s v="SO0844"/>
    <s v="PS0029"/>
    <s v="ST0004"/>
    <d v="2022-06-13T00:00:00"/>
    <s v="Sulawesi, Maluku, North Maluku"/>
    <s v="CASH"/>
    <n v="123644300"/>
    <m/>
    <s v="Sales Region Sulawesi - Maluku Team"/>
    <s v="Corporate Negotiate/Patnership Contract"/>
    <s v="Mama Sport"/>
    <x v="0"/>
    <x v="3"/>
    <x v="5"/>
  </r>
  <r>
    <s v="SO0845"/>
    <s v="PS0028"/>
    <s v="ST0005"/>
    <d v="2022-06-13T00:00:00"/>
    <s v="Bali, East &amp; West Nusa Tenggara"/>
    <s v="CREDIT"/>
    <n v="622771691"/>
    <s v="The product is unavailable from the vendor or there has been a product replacement"/>
    <s v="Sales Region Bali - Nusa Tenggara Team"/>
    <s v="Corporate Negotiate/Patnership Contract"/>
    <s v="Toko SportNesia"/>
    <x v="0"/>
    <x v="2"/>
    <x v="9"/>
  </r>
  <r>
    <s v="SO0846"/>
    <s v="PS0036"/>
    <s v="ST0005"/>
    <d v="2022-06-13T00:00:00"/>
    <s v="Bali, East &amp; West Nusa Tenggara"/>
    <s v="CREDIT"/>
    <n v="595558220"/>
    <m/>
    <s v="Sales Region Bali - Nusa Tenggara Team"/>
    <s v="Corporate Negotiate/Patnership Contract"/>
    <s v="Nusantara Sport"/>
    <x v="0"/>
    <x v="2"/>
    <x v="3"/>
  </r>
  <r>
    <s v="SO0847"/>
    <s v="PS0016"/>
    <s v="ST0003"/>
    <d v="2022-06-14T00:00:00"/>
    <s v="Sumatera &amp; Kalimantan"/>
    <s v="CREDIT"/>
    <n v="375501950"/>
    <m/>
    <s v="Sales Sumatera -Kalimantan Region Team"/>
    <s v="OnlineMarketing/Corporate Negotiate/Patnership Contract"/>
    <s v="Kartika Sport Center"/>
    <x v="0"/>
    <x v="0"/>
    <x v="0"/>
  </r>
  <r>
    <s v="SO0848"/>
    <s v="PS0041"/>
    <s v="ST0001"/>
    <d v="2022-06-17T00:00:00"/>
    <s v="Jakarta"/>
    <s v="CASH"/>
    <n v="39943476"/>
    <m/>
    <s v="Online Sales Team"/>
    <s v="OnlineMarketing"/>
    <s v="GilaSport.id"/>
    <x v="0"/>
    <x v="1"/>
    <x v="2"/>
  </r>
  <r>
    <s v="SO0849"/>
    <s v="PS0037"/>
    <s v="ST0002"/>
    <d v="2022-06-17T00:00:00"/>
    <s v="Java"/>
    <s v="CASH"/>
    <n v="27690410"/>
    <m/>
    <s v="Sales Java Region Team"/>
    <s v="OnlineMarketing/Corporate Negotiate/Patnership Contract"/>
    <s v="Toko Joko Sport"/>
    <x v="0"/>
    <x v="1"/>
    <x v="4"/>
  </r>
  <r>
    <s v="SO0850"/>
    <s v="PS0037"/>
    <s v="ST0002"/>
    <d v="2022-06-19T00:00:00"/>
    <s v="Java"/>
    <s v="CREDIT"/>
    <n v="256555992"/>
    <s v="The product is unavailable from the vendor or there has been a product replacement"/>
    <s v="Sales Java Region Team"/>
    <s v="OnlineMarketing/Corporate Negotiate/Patnership Contract"/>
    <s v="Toko Joko Sport"/>
    <x v="0"/>
    <x v="1"/>
    <x v="4"/>
  </r>
  <r>
    <s v="SO0851"/>
    <s v="PS0027"/>
    <s v="ST0004"/>
    <d v="2022-06-23T00:00:00"/>
    <s v="Sulawesi, Maluku, North Maluku"/>
    <s v="CREDIT"/>
    <n v="627670860"/>
    <m/>
    <s v="Sales Region Sulawesi - Maluku Team"/>
    <s v="Corporate Negotiate/Patnership Contract"/>
    <s v="Destination Sport Store"/>
    <x v="0"/>
    <x v="4"/>
    <x v="6"/>
  </r>
  <r>
    <s v="SO0852"/>
    <s v="PS0033"/>
    <s v="ST0005"/>
    <d v="2022-06-23T00:00:00"/>
    <s v="Bali, East &amp; West Nusa Tenggara"/>
    <s v="CASH"/>
    <n v="124551810"/>
    <s v="Partner Store canceled the order"/>
    <s v="Sales Region Bali - Nusa Tenggara Team"/>
    <s v="Corporate Negotiate/Patnership Contract"/>
    <s v="Toko Olahraga NTT"/>
    <x v="0"/>
    <x v="2"/>
    <x v="9"/>
  </r>
  <r>
    <s v="SO0853"/>
    <s v="PS0046"/>
    <s v="ST0003"/>
    <d v="2022-06-25T00:00:00"/>
    <s v="Sumatera &amp; Kalimantan"/>
    <s v="CREDIT"/>
    <n v="321632000"/>
    <m/>
    <s v="Sales Sumatera -Kalimantan Region Team"/>
    <s v="OnlineMarketing/Corporate Negotiate/Patnership Contract"/>
    <s v="Markas Olahraga"/>
    <x v="0"/>
    <x v="0"/>
    <x v="1"/>
  </r>
  <r>
    <s v="SO0854"/>
    <s v="PS0004"/>
    <s v="ST0001"/>
    <d v="2022-06-26T00:00:00"/>
    <s v="Jakarta"/>
    <s v="CREDIT"/>
    <n v="282151729"/>
    <m/>
    <s v="Online Sales Team"/>
    <s v="OnlineMarketing"/>
    <s v="Sport Line Indonesia"/>
    <x v="0"/>
    <x v="1"/>
    <x v="2"/>
  </r>
  <r>
    <s v="SO0855"/>
    <s v="PS0009"/>
    <s v="ST0003"/>
    <d v="2022-06-26T00:00:00"/>
    <s v="Sumatera &amp; Kalimantan"/>
    <s v="CREDIT"/>
    <n v="657995895"/>
    <m/>
    <s v="Sales Sumatera -Kalimantan Region Team"/>
    <s v="OnlineMarketing/Corporate Negotiate/Patnership Contract"/>
    <s v="Olahraga Mall"/>
    <x v="1"/>
    <x v="6"/>
    <x v="12"/>
  </r>
  <r>
    <s v="SO0856"/>
    <s v="PS0047"/>
    <s v="ST0001"/>
    <d v="2022-06-26T00:00:00"/>
    <s v="Jakarta"/>
    <s v="CASH"/>
    <n v="132858650"/>
    <m/>
    <s v="Online Sales Team"/>
    <s v="OnlineMarketing"/>
    <s v="Power Play"/>
    <x v="0"/>
    <x v="1"/>
    <x v="2"/>
  </r>
  <r>
    <s v="SO0857"/>
    <s v="PS0001"/>
    <s v="ST0005"/>
    <d v="2022-06-27T00:00:00"/>
    <s v="Bali, East &amp; West Nusa Tenggara"/>
    <s v="CREDIT"/>
    <n v="490650930"/>
    <s v="The product is unavailable from the vendor or there has been a product replacement"/>
    <s v="Sales Region Bali - Nusa Tenggara Team"/>
    <s v="Corporate Negotiate/Patnership Contract"/>
    <s v="Sport Nation"/>
    <x v="1"/>
    <x v="7"/>
    <x v="11"/>
  </r>
  <r>
    <s v="SO0858"/>
    <s v="PS0036"/>
    <s v="ST0005"/>
    <d v="2022-06-29T00:00:00"/>
    <s v="Bali, East &amp; West Nusa Tenggara"/>
    <s v="CREDIT"/>
    <n v="519221070"/>
    <s v="Partner Store canceled the order"/>
    <s v="Sales Region Bali - Nusa Tenggara Team"/>
    <s v="Corporate Negotiate/Patnership Contract"/>
    <s v="Nusantara Sport"/>
    <x v="0"/>
    <x v="2"/>
    <x v="3"/>
  </r>
  <r>
    <s v="SO0859"/>
    <s v="PS0045"/>
    <s v="ST0005"/>
    <d v="2022-06-29T00:00:00"/>
    <s v="Bali, East &amp; West Nusa Tenggara"/>
    <s v="CASH"/>
    <n v="18814690"/>
    <m/>
    <s v="Sales Region Bali - Nusa Tenggara Team"/>
    <s v="Corporate Negotiate/Patnership Contract"/>
    <s v="Toko Olahraga NTB"/>
    <x v="0"/>
    <x v="2"/>
    <x v="3"/>
  </r>
  <r>
    <s v="SO0860"/>
    <s v="PS0038"/>
    <s v="ST0004"/>
    <d v="2022-06-30T00:00:00"/>
    <s v="Sulawesi, Maluku, North Maluku"/>
    <s v="CASH"/>
    <n v="38280400"/>
    <m/>
    <s v="Sales Region Sulawesi - Maluku Team"/>
    <s v="Corporate Negotiate/Patnership Contract"/>
    <s v="Salam Olahraga"/>
    <x v="0"/>
    <x v="4"/>
    <x v="6"/>
  </r>
  <r>
    <s v="SO0861"/>
    <s v="PS0039"/>
    <s v="ST0003"/>
    <d v="2022-07-02T00:00:00"/>
    <s v="Sumatera &amp; Kalimantan"/>
    <s v="CASH"/>
    <n v="77747840"/>
    <s v="The product is unavailable from the vendor or there has been a product replacement"/>
    <s v="Sales Sumatera -Kalimantan Region Team"/>
    <s v="OnlineMarketing/Corporate Negotiate/Patnership Contract"/>
    <s v="Surya Sport"/>
    <x v="0"/>
    <x v="0"/>
    <x v="1"/>
  </r>
  <r>
    <s v="SO0862"/>
    <s v="PS0039"/>
    <s v="ST0003"/>
    <d v="2022-07-02T00:00:00"/>
    <s v="Sumatera &amp; Kalimantan"/>
    <s v="CASH"/>
    <n v="132311500"/>
    <m/>
    <s v="Sales Sumatera -Kalimantan Region Team"/>
    <s v="OnlineMarketing/Corporate Negotiate/Patnership Contract"/>
    <s v="Surya Sport"/>
    <x v="0"/>
    <x v="0"/>
    <x v="1"/>
  </r>
  <r>
    <s v="SO0863"/>
    <s v="PS0003"/>
    <s v="ST0003"/>
    <d v="2022-07-05T00:00:00"/>
    <s v="Sumatera &amp; Kalimantan"/>
    <s v="CASH"/>
    <n v="36029700"/>
    <m/>
    <s v="Sales Sumatera -Kalimantan Region Team"/>
    <s v="OnlineMarketing/Corporate Negotiate/Patnership Contract"/>
    <s v="Toko Gelora Sport"/>
    <x v="0"/>
    <x v="0"/>
    <x v="0"/>
  </r>
  <r>
    <s v="SO0864"/>
    <s v="PS0020"/>
    <s v="ST0004"/>
    <d v="2022-07-06T00:00:00"/>
    <s v="Sulawesi, Maluku, North Maluku"/>
    <s v="CASH"/>
    <n v="113856440"/>
    <m/>
    <s v="Sales Region Sulawesi - Maluku Team"/>
    <s v="Corporate Negotiate/Patnership Contract"/>
    <s v="Barokah Olahraga Shop"/>
    <x v="0"/>
    <x v="5"/>
    <x v="7"/>
  </r>
  <r>
    <s v="SO0865"/>
    <s v="PS0033"/>
    <s v="ST0005"/>
    <d v="2022-07-07T00:00:00"/>
    <s v="Bali, East &amp; West Nusa Tenggara"/>
    <s v="CASH"/>
    <n v="74779980"/>
    <m/>
    <s v="Sales Region Bali - Nusa Tenggara Team"/>
    <s v="Corporate Negotiate/Patnership Contract"/>
    <s v="Toko Olahraga NTT"/>
    <x v="0"/>
    <x v="2"/>
    <x v="9"/>
  </r>
  <r>
    <s v="SO0866"/>
    <s v="PS0024"/>
    <s v="ST0001"/>
    <d v="2022-07-08T00:00:00"/>
    <s v="Jakarta"/>
    <s v="CREDIT"/>
    <n v="320608120"/>
    <s v="The transaction agreement has undergone changes"/>
    <s v="Online Sales Team"/>
    <s v="OnlineMarketing"/>
    <s v="SportChampion10"/>
    <x v="0"/>
    <x v="1"/>
    <x v="2"/>
  </r>
  <r>
    <s v="SO0867"/>
    <s v="PS0012"/>
    <s v="ST0003"/>
    <d v="2022-07-09T00:00:00"/>
    <s v="Sumatera &amp; Kalimantan"/>
    <s v="CREDIT"/>
    <n v="252363690"/>
    <s v="The product is unavailable from the vendor or there has been a product replacement"/>
    <s v="Sales Sumatera -Kalimantan Region Team"/>
    <s v="OnlineMarketing/Corporate Negotiate/Patnership Contract"/>
    <s v="Adi Shop"/>
    <x v="0"/>
    <x v="0"/>
    <x v="1"/>
  </r>
  <r>
    <s v="SO0868"/>
    <s v="PS0014"/>
    <s v="ST0003"/>
    <d v="2022-07-10T00:00:00"/>
    <s v="Sumatera &amp; Kalimantan"/>
    <s v="CASH"/>
    <n v="202485340"/>
    <s v="The transaction agreement has undergone changes"/>
    <s v="Sales Sumatera -Kalimantan Region Team"/>
    <s v="OnlineMarketing/Corporate Negotiate/Patnership Contract"/>
    <s v="Sport Hub Medan"/>
    <x v="1"/>
    <x v="6"/>
    <x v="8"/>
  </r>
  <r>
    <s v="SO0869"/>
    <s v="PS0023"/>
    <s v="ST0003"/>
    <d v="2022-07-11T00:00:00"/>
    <s v="Sumatera &amp; Kalimantan"/>
    <s v="CASH"/>
    <n v="58475500"/>
    <m/>
    <s v="Sales Sumatera -Kalimantan Region Team"/>
    <s v="OnlineMarketing/Corporate Negotiate/Patnership Contract"/>
    <s v="Gudang Sport Center"/>
    <x v="0"/>
    <x v="0"/>
    <x v="0"/>
  </r>
  <r>
    <s v="SO0870"/>
    <s v="PS0031"/>
    <s v="ST0002"/>
    <d v="2022-07-14T00:00:00"/>
    <s v="Java"/>
    <s v="CASH"/>
    <n v="49439820"/>
    <m/>
    <s v="Sales Java Region Team"/>
    <s v="OnlineMarketing/Corporate Negotiate/Patnership Contract"/>
    <s v="Toko Hidup Sehat"/>
    <x v="0"/>
    <x v="1"/>
    <x v="4"/>
  </r>
  <r>
    <s v="SO0871"/>
    <s v="PS0039"/>
    <s v="ST0003"/>
    <d v="2022-07-15T00:00:00"/>
    <s v="Sumatera &amp; Kalimantan"/>
    <s v="CREDIT"/>
    <n v="393197760"/>
    <m/>
    <s v="Sales Sumatera -Kalimantan Region Team"/>
    <s v="OnlineMarketing/Corporate Negotiate/Patnership Contract"/>
    <s v="Surya Sport"/>
    <x v="0"/>
    <x v="0"/>
    <x v="1"/>
  </r>
  <r>
    <s v="SO0872"/>
    <s v="PS0043"/>
    <s v="ST0004"/>
    <d v="2022-07-17T00:00:00"/>
    <s v="Sulawesi, Maluku, North Maluku"/>
    <s v="CREDIT"/>
    <n v="390571270"/>
    <s v="The product is unavailable from the vendor or there has been a product replacement"/>
    <s v="Sales Region Sulawesi - Maluku Team"/>
    <s v="Corporate Negotiate/Patnership Contract"/>
    <s v="SportMania Store"/>
    <x v="0"/>
    <x v="3"/>
    <x v="5"/>
  </r>
  <r>
    <s v="SO0873"/>
    <s v="PS0006"/>
    <s v="ST0003"/>
    <d v="2022-07-17T00:00:00"/>
    <s v="Sumatera &amp; Kalimantan"/>
    <s v="CREDIT"/>
    <n v="939279100"/>
    <s v="transaction as agreed with the vendor"/>
    <s v="Sales Sumatera -Kalimantan Region Team"/>
    <s v="OnlineMarketing/Corporate Negotiate/Patnership Contract"/>
    <s v="Arena Sport Shop"/>
    <x v="0"/>
    <x v="0"/>
    <x v="0"/>
  </r>
  <r>
    <s v="SO0874"/>
    <s v="PS0019"/>
    <s v="ST0005"/>
    <d v="2022-07-17T00:00:00"/>
    <s v="Bali, East &amp; West Nusa Tenggara"/>
    <s v="CASH"/>
    <n v="67063160"/>
    <m/>
    <s v="Sales Region Bali - Nusa Tenggara Team"/>
    <s v="Corporate Negotiate/Patnership Contract"/>
    <s v="Toko olahraga Pantai"/>
    <x v="0"/>
    <x v="2"/>
    <x v="9"/>
  </r>
  <r>
    <s v="SO0875"/>
    <s v="PS0038"/>
    <s v="ST0004"/>
    <d v="2022-07-19T00:00:00"/>
    <s v="Sulawesi, Maluku, North Maluku"/>
    <s v="CASH"/>
    <n v="86968284"/>
    <s v="The transaction agreement has undergone changes"/>
    <s v="Sales Region Sulawesi - Maluku Team"/>
    <s v="Corporate Negotiate/Patnership Contract"/>
    <s v="Salam Olahraga"/>
    <x v="0"/>
    <x v="4"/>
    <x v="6"/>
  </r>
  <r>
    <s v="SO0876"/>
    <s v="PS0039"/>
    <s v="ST0003"/>
    <d v="2022-07-19T00:00:00"/>
    <s v="Sumatera &amp; Kalimantan"/>
    <s v="CASH"/>
    <n v="101496120"/>
    <s v="The product is unavailable from the vendor or there has been a product replacement"/>
    <s v="Sales Sumatera -Kalimantan Region Team"/>
    <s v="OnlineMarketing/Corporate Negotiate/Patnership Contract"/>
    <s v="Surya Sport"/>
    <x v="0"/>
    <x v="0"/>
    <x v="1"/>
  </r>
  <r>
    <s v="SO0877"/>
    <s v="PS0038"/>
    <s v="ST0004"/>
    <d v="2022-07-21T00:00:00"/>
    <s v="Sulawesi, Maluku, North Maluku"/>
    <s v="CASH"/>
    <n v="214186340"/>
    <m/>
    <s v="Sales Region Sulawesi - Maluku Team"/>
    <s v="Corporate Negotiate/Patnership Contract"/>
    <s v="Salam Olahraga"/>
    <x v="0"/>
    <x v="4"/>
    <x v="6"/>
  </r>
  <r>
    <s v="SO0878"/>
    <s v="PS0025"/>
    <s v="ST0003"/>
    <d v="2022-07-21T00:00:00"/>
    <s v="Sumatera &amp; Kalimantan"/>
    <s v="CASH"/>
    <n v="14355120"/>
    <m/>
    <s v="Sales Sumatera -Kalimantan Region Team"/>
    <s v="OnlineMarketing/Corporate Negotiate/Patnership Contract"/>
    <s v="Toko Olahraga Unggul"/>
    <x v="0"/>
    <x v="0"/>
    <x v="1"/>
  </r>
  <r>
    <s v="SO0879"/>
    <s v="PS0017"/>
    <s v="ST0001"/>
    <d v="2022-07-23T00:00:00"/>
    <s v="Jakarta"/>
    <s v="CREDIT"/>
    <n v="347867150"/>
    <m/>
    <s v="Online Sales Team"/>
    <s v="OnlineMarketing"/>
    <s v="Bebasport.com"/>
    <x v="0"/>
    <x v="1"/>
    <x v="2"/>
  </r>
  <r>
    <s v="SO0880"/>
    <s v="PS0015"/>
    <s v="ST0004"/>
    <d v="2022-07-24T00:00:00"/>
    <s v="Sulawesi, Maluku, North Maluku"/>
    <s v="CASH"/>
    <n v="42697580"/>
    <m/>
    <s v="Sales Region Sulawesi - Maluku Team"/>
    <s v="Corporate Negotiate/Patnership Contract"/>
    <s v="Toko Olahraga Satu"/>
    <x v="0"/>
    <x v="3"/>
    <x v="5"/>
  </r>
  <r>
    <s v="SO0881"/>
    <s v="PS0028"/>
    <s v="ST0005"/>
    <d v="2022-07-24T00:00:00"/>
    <s v="Bali, East &amp; West Nusa Tenggara"/>
    <s v="CREDIT"/>
    <n v="317473980"/>
    <m/>
    <s v="Sales Region Bali - Nusa Tenggara Team"/>
    <s v="Corporate Negotiate/Patnership Contract"/>
    <s v="Toko SportNesia"/>
    <x v="0"/>
    <x v="2"/>
    <x v="9"/>
  </r>
  <r>
    <s v="SO0882"/>
    <s v="PS0036"/>
    <s v="ST0005"/>
    <d v="2022-07-25T00:00:00"/>
    <s v="Bali, East &amp; West Nusa Tenggara"/>
    <s v="CASH"/>
    <n v="220487740"/>
    <m/>
    <s v="Sales Region Bali - Nusa Tenggara Team"/>
    <s v="Corporate Negotiate/Patnership Contract"/>
    <s v="Nusantara Sport"/>
    <x v="0"/>
    <x v="2"/>
    <x v="3"/>
  </r>
  <r>
    <s v="SO0883"/>
    <s v="PS0020"/>
    <s v="ST0004"/>
    <d v="2022-07-26T00:00:00"/>
    <s v="Sulawesi, Maluku, North Maluku"/>
    <s v="CASH"/>
    <n v="218815590"/>
    <m/>
    <s v="Sales Region Sulawesi - Maluku Team"/>
    <s v="Corporate Negotiate/Patnership Contract"/>
    <s v="Barokah Olahraga Shop"/>
    <x v="0"/>
    <x v="5"/>
    <x v="7"/>
  </r>
  <r>
    <s v="SO0884"/>
    <s v="PS0039"/>
    <s v="ST0003"/>
    <d v="2022-07-26T00:00:00"/>
    <s v="Sumatera &amp; Kalimantan"/>
    <s v="CASH"/>
    <n v="53249270"/>
    <m/>
    <s v="Sales Sumatera -Kalimantan Region Team"/>
    <s v="OnlineMarketing/Corporate Negotiate/Patnership Contract"/>
    <s v="Surya Sport"/>
    <x v="0"/>
    <x v="0"/>
    <x v="1"/>
  </r>
  <r>
    <s v="SO0885"/>
    <s v="PS0038"/>
    <s v="ST0004"/>
    <d v="2022-07-30T00:00:00"/>
    <s v="Sulawesi, Maluku, North Maluku"/>
    <s v="CASH"/>
    <n v="41408250"/>
    <m/>
    <s v="Sales Region Sulawesi - Maluku Team"/>
    <s v="Corporate Negotiate/Patnership Contract"/>
    <s v="Salam Olahraga"/>
    <x v="0"/>
    <x v="4"/>
    <x v="6"/>
  </r>
  <r>
    <s v="SO0886"/>
    <s v="PS0016"/>
    <s v="ST0003"/>
    <d v="2022-07-31T00:00:00"/>
    <s v="Sumatera &amp; Kalimantan"/>
    <s v="CASH"/>
    <n v="136046120"/>
    <m/>
    <s v="Sales Sumatera -Kalimantan Region Team"/>
    <s v="OnlineMarketing/Corporate Negotiate/Patnership Contract"/>
    <s v="Kartika Sport Center"/>
    <x v="0"/>
    <x v="0"/>
    <x v="0"/>
  </r>
  <r>
    <s v="SO0887"/>
    <s v="PS0009"/>
    <s v="ST0003"/>
    <d v="2022-08-03T00:00:00"/>
    <s v="Sumatera &amp; Kalimantan"/>
    <s v="CASH"/>
    <n v="39712690"/>
    <m/>
    <s v="Sales Sumatera -Kalimantan Region Team"/>
    <s v="OnlineMarketing/Corporate Negotiate/Patnership Contract"/>
    <s v="Olahraga Mall"/>
    <x v="1"/>
    <x v="6"/>
    <x v="12"/>
  </r>
  <r>
    <s v="SO0888"/>
    <s v="PS0009"/>
    <s v="ST0003"/>
    <d v="2022-08-05T00:00:00"/>
    <s v="Sumatera &amp; Kalimantan"/>
    <s v="CASH"/>
    <n v="19698250"/>
    <m/>
    <s v="Sales Sumatera -Kalimantan Region Team"/>
    <s v="OnlineMarketing/Corporate Negotiate/Patnership Contract"/>
    <s v="Olahraga Mall"/>
    <x v="1"/>
    <x v="6"/>
    <x v="12"/>
  </r>
  <r>
    <s v="SO0889"/>
    <s v="PS0017"/>
    <s v="ST0001"/>
    <d v="2022-08-05T00:00:00"/>
    <s v="Jakarta"/>
    <s v="CREDIT"/>
    <n v="637280700"/>
    <s v="Partner Store canceled the order"/>
    <s v="Online Sales Team"/>
    <s v="OnlineMarketing"/>
    <s v="Bebasport.com"/>
    <x v="0"/>
    <x v="1"/>
    <x v="2"/>
  </r>
  <r>
    <s v="SO0890"/>
    <s v="PS0025"/>
    <s v="ST0003"/>
    <d v="2022-08-09T00:00:00"/>
    <s v="Sumatera &amp; Kalimantan"/>
    <s v="CREDIT"/>
    <n v="783664230"/>
    <s v="The transaction agreement has undergone changes"/>
    <s v="Sales Sumatera -Kalimantan Region Team"/>
    <s v="OnlineMarketing/Corporate Negotiate/Patnership Contract"/>
    <s v="Toko Olahraga Unggul"/>
    <x v="0"/>
    <x v="0"/>
    <x v="1"/>
  </r>
  <r>
    <s v="SO0891"/>
    <s v="PS0032"/>
    <s v="ST0004"/>
    <d v="2022-08-12T00:00:00"/>
    <s v="Sulawesi, Maluku, North Maluku"/>
    <s v="CASH"/>
    <n v="134127470"/>
    <s v="The product is unavailable from the vendor or there has been a product replacement"/>
    <s v="Sales Region Sulawesi - Maluku Team"/>
    <s v="Corporate Negotiate/Patnership Contract"/>
    <s v="Toko Idola Olahraga"/>
    <x v="0"/>
    <x v="5"/>
    <x v="7"/>
  </r>
  <r>
    <s v="SO0892"/>
    <s v="PS0027"/>
    <s v="ST0004"/>
    <d v="2022-08-13T00:00:00"/>
    <s v="Sulawesi, Maluku, North Maluku"/>
    <s v="CASH"/>
    <n v="189755520"/>
    <m/>
    <s v="Sales Region Sulawesi - Maluku Team"/>
    <s v="Corporate Negotiate/Patnership Contract"/>
    <s v="Destination Sport Store"/>
    <x v="0"/>
    <x v="4"/>
    <x v="6"/>
  </r>
  <r>
    <s v="SO0893"/>
    <s v="PS0020"/>
    <s v="ST0004"/>
    <d v="2022-08-15T00:00:00"/>
    <s v="Sulawesi, Maluku, North Maluku"/>
    <s v="CREDIT"/>
    <n v="314978190"/>
    <m/>
    <s v="Sales Region Sulawesi - Maluku Team"/>
    <s v="Corporate Negotiate/Patnership Contract"/>
    <s v="Barokah Olahraga Shop"/>
    <x v="0"/>
    <x v="5"/>
    <x v="7"/>
  </r>
  <r>
    <s v="SO0894"/>
    <s v="PS0035"/>
    <s v="ST0004"/>
    <d v="2022-08-17T00:00:00"/>
    <s v="Sulawesi, Maluku, North Maluku"/>
    <s v="CASH"/>
    <n v="140645000"/>
    <m/>
    <s v="Sales Region Sulawesi - Maluku Team"/>
    <s v="Corporate Negotiate/Patnership Contract"/>
    <s v="Toko Olahraga Lengkap"/>
    <x v="0"/>
    <x v="4"/>
    <x v="6"/>
  </r>
  <r>
    <s v="SO0895"/>
    <s v="PS0009"/>
    <s v="ST0003"/>
    <d v="2022-08-17T00:00:00"/>
    <s v="Sumatera &amp; Kalimantan"/>
    <s v="CREDIT"/>
    <n v="269834270"/>
    <m/>
    <s v="Sales Sumatera -Kalimantan Region Team"/>
    <s v="OnlineMarketing/Corporate Negotiate/Patnership Contract"/>
    <s v="Olahraga Mall"/>
    <x v="1"/>
    <x v="6"/>
    <x v="12"/>
  </r>
  <r>
    <s v="SO0896"/>
    <s v="PS0009"/>
    <s v="ST0003"/>
    <d v="2022-08-17T00:00:00"/>
    <s v="Sumatera &amp; Kalimantan"/>
    <s v="CASH"/>
    <n v="234221930"/>
    <s v="The product is unavailable from the vendor or there has been a product replacement"/>
    <s v="Sales Sumatera -Kalimantan Region Team"/>
    <s v="OnlineMarketing/Corporate Negotiate/Patnership Contract"/>
    <s v="Olahraga Mall"/>
    <x v="1"/>
    <x v="6"/>
    <x v="12"/>
  </r>
  <r>
    <s v="SO0897"/>
    <s v="PS0042"/>
    <s v="ST0002"/>
    <d v="2022-08-17T00:00:00"/>
    <s v="Java"/>
    <s v="CREDIT"/>
    <n v="535672102"/>
    <m/>
    <s v="Sales Java Region Team"/>
    <s v="OnlineMarketing/Corporate Negotiate/Patnership Contract"/>
    <s v="SportXpress"/>
    <x v="0"/>
    <x v="1"/>
    <x v="4"/>
  </r>
  <r>
    <s v="SO0898"/>
    <s v="PS0027"/>
    <s v="ST0004"/>
    <d v="2022-08-20T00:00:00"/>
    <s v="Sulawesi, Maluku, North Maluku"/>
    <s v="CREDIT"/>
    <n v="374576520"/>
    <m/>
    <s v="Sales Region Sulawesi - Maluku Team"/>
    <s v="Corporate Negotiate/Patnership Contract"/>
    <s v="Destination Sport Store"/>
    <x v="0"/>
    <x v="4"/>
    <x v="6"/>
  </r>
  <r>
    <s v="SO0899"/>
    <s v="PS0008"/>
    <s v="ST0004"/>
    <d v="2022-08-25T00:00:00"/>
    <s v="Sulawesi, Maluku, North Maluku"/>
    <s v="CASH"/>
    <n v="225228245"/>
    <m/>
    <s v="Sales Region Sulawesi - Maluku Team"/>
    <s v="Corporate Negotiate/Patnership Contract"/>
    <s v="Amanah Sport"/>
    <x v="0"/>
    <x v="5"/>
    <x v="7"/>
  </r>
  <r>
    <s v="SO0900"/>
    <s v="PS0010"/>
    <s v="ST0001"/>
    <d v="2022-08-26T00:00:00"/>
    <s v="Jakarta"/>
    <s v="CASH"/>
    <n v="96313178"/>
    <s v="The product is unavailable from the vendor or there has been a product replacement"/>
    <s v="Online Sales Team"/>
    <s v="OnlineMarketing"/>
    <s v="WorldSport.com"/>
    <x v="0"/>
    <x v="1"/>
    <x v="2"/>
  </r>
  <r>
    <s v="SO0901"/>
    <s v="PS0003"/>
    <s v="ST0003"/>
    <d v="2022-08-26T00:00:00"/>
    <s v="Sumatera &amp; Kalimantan"/>
    <s v="CREDIT"/>
    <n v="482346240"/>
    <m/>
    <s v="Sales Sumatera -Kalimantan Region Team"/>
    <s v="OnlineMarketing/Corporate Negotiate/Patnership Contract"/>
    <s v="Toko Gelora Sport"/>
    <x v="0"/>
    <x v="0"/>
    <x v="0"/>
  </r>
  <r>
    <s v="SO0902"/>
    <s v="PS0004"/>
    <s v="ST0001"/>
    <d v="2022-08-26T00:00:00"/>
    <s v="Jakarta"/>
    <s v="CASH"/>
    <n v="31413840"/>
    <m/>
    <s v="Online Sales Team"/>
    <s v="OnlineMarketing"/>
    <s v="Sport Line Indonesia"/>
    <x v="0"/>
    <x v="1"/>
    <x v="2"/>
  </r>
  <r>
    <s v="SO0903"/>
    <s v="PS0022"/>
    <s v="ST0004"/>
    <d v="2022-08-27T00:00:00"/>
    <s v="Sulawesi, Maluku, North Maluku"/>
    <s v="CREDIT"/>
    <n v="311219658"/>
    <m/>
    <s v="Sales Region Sulawesi - Maluku Team"/>
    <s v="Corporate Negotiate/Patnership Contract"/>
    <s v="Sport Kita Store"/>
    <x v="0"/>
    <x v="3"/>
    <x v="5"/>
  </r>
  <r>
    <s v="SO0904"/>
    <s v="PS0011"/>
    <s v="ST0002"/>
    <d v="2022-08-28T00:00:00"/>
    <s v="Java"/>
    <s v="CASH"/>
    <n v="135198960"/>
    <m/>
    <s v="Sales Java Region Team"/>
    <s v="OnlineMarketing/Corporate Negotiate/Patnership Contract"/>
    <s v="Atlethic Shop"/>
    <x v="0"/>
    <x v="1"/>
    <x v="4"/>
  </r>
  <r>
    <s v="SO0905"/>
    <s v="PS0045"/>
    <s v="ST0005"/>
    <d v="2022-08-28T00:00:00"/>
    <s v="Bali, East &amp; West Nusa Tenggara"/>
    <s v="CASH"/>
    <n v="56431200"/>
    <s v="Partner Store canceled the order"/>
    <s v="Sales Region Bali - Nusa Tenggara Team"/>
    <s v="Corporate Negotiate/Patnership Contract"/>
    <s v="Toko Olahraga NTB"/>
    <x v="0"/>
    <x v="2"/>
    <x v="3"/>
  </r>
  <r>
    <s v="SO0906"/>
    <s v="PS0018"/>
    <s v="ST0002"/>
    <d v="2022-08-28T00:00:00"/>
    <s v="Java"/>
    <s v="CREDIT"/>
    <n v="557426240"/>
    <m/>
    <s v="Sales Java Region Team"/>
    <s v="OnlineMarketing/Corporate Negotiate/Patnership Contract"/>
    <s v="Sport Jogja City"/>
    <x v="1"/>
    <x v="1"/>
    <x v="10"/>
  </r>
  <r>
    <s v="SO0907"/>
    <s v="PS0048"/>
    <s v="ST0003"/>
    <d v="2022-08-29T00:00:00"/>
    <s v="Sumatera &amp; Kalimantan"/>
    <s v="CREDIT"/>
    <n v="525080790"/>
    <m/>
    <s v="Sales Sumatera -Kalimantan Region Team"/>
    <s v="OnlineMarketing/Corporate Negotiate/Patnership Contract"/>
    <s v="Toko Olahraga Mandiri"/>
    <x v="0"/>
    <x v="0"/>
    <x v="1"/>
  </r>
  <r>
    <s v="SO0908"/>
    <s v="PS0035"/>
    <s v="ST0004"/>
    <d v="2022-08-30T00:00:00"/>
    <s v="Sulawesi, Maluku, North Maluku"/>
    <s v="CREDIT"/>
    <n v="392682160"/>
    <s v="Partner Store canceled the order"/>
    <s v="Sales Region Sulawesi - Maluku Team"/>
    <s v="Corporate Negotiate/Patnership Contract"/>
    <s v="Toko Olahraga Lengkap"/>
    <x v="0"/>
    <x v="4"/>
    <x v="6"/>
  </r>
  <r>
    <s v="SO0909"/>
    <s v="PS0027"/>
    <s v="ST0004"/>
    <d v="2022-09-01T00:00:00"/>
    <s v="Sulawesi, Maluku, North Maluku"/>
    <s v="CREDIT"/>
    <n v="736874190"/>
    <m/>
    <s v="Sales Region Sulawesi - Maluku Team"/>
    <s v="Corporate Negotiate/Patnership Contract"/>
    <s v="Destination Sport Store"/>
    <x v="0"/>
    <x v="4"/>
    <x v="6"/>
  </r>
  <r>
    <s v="SO0910"/>
    <s v="PS0025"/>
    <s v="ST0003"/>
    <d v="2022-09-01T00:00:00"/>
    <s v="Sumatera &amp; Kalimantan"/>
    <s v="CASH"/>
    <n v="5680620"/>
    <s v="The transaction agreement has undergone changes"/>
    <s v="Sales Sumatera -Kalimantan Region Team"/>
    <s v="OnlineMarketing/Corporate Negotiate/Patnership Contract"/>
    <s v="Toko Olahraga Unggul"/>
    <x v="0"/>
    <x v="0"/>
    <x v="1"/>
  </r>
  <r>
    <s v="SO0911"/>
    <s v="PS0026"/>
    <s v="ST0004"/>
    <d v="2022-09-02T00:00:00"/>
    <s v="Sulawesi, Maluku, North Maluku"/>
    <s v="CREDIT"/>
    <n v="1309915710"/>
    <s v="transaction as agreed with the vendor"/>
    <s v="Sales Region Sulawesi - Maluku Team"/>
    <s v="Corporate Negotiate/Patnership Contract"/>
    <s v="Wakaka Sport"/>
    <x v="0"/>
    <x v="3"/>
    <x v="5"/>
  </r>
  <r>
    <s v="SO0912"/>
    <s v="PS0005"/>
    <s v="ST0004"/>
    <d v="2022-09-04T00:00:00"/>
    <s v="Sulawesi, Maluku, North Maluku"/>
    <s v="CASH"/>
    <n v="32676700"/>
    <s v="Partner Store canceled the order"/>
    <s v="Sales Region Sulawesi - Maluku Team"/>
    <s v="Corporate Negotiate/Patnership Contract"/>
    <s v="Sportworld"/>
    <x v="1"/>
    <x v="5"/>
    <x v="13"/>
  </r>
  <r>
    <s v="SO0913"/>
    <s v="PS0010"/>
    <s v="ST0001"/>
    <d v="2022-09-06T00:00:00"/>
    <s v="Jakarta"/>
    <s v="CREDIT"/>
    <n v="824934230"/>
    <m/>
    <s v="Online Sales Team"/>
    <s v="OnlineMarketing"/>
    <s v="WorldSport.com"/>
    <x v="0"/>
    <x v="1"/>
    <x v="2"/>
  </r>
  <r>
    <s v="SO0914"/>
    <s v="PS0039"/>
    <s v="ST0003"/>
    <d v="2022-09-07T00:00:00"/>
    <s v="Sumatera &amp; Kalimantan"/>
    <s v="CREDIT"/>
    <n v="295134200"/>
    <m/>
    <s v="Sales Sumatera -Kalimantan Region Team"/>
    <s v="OnlineMarketing/Corporate Negotiate/Patnership Contract"/>
    <s v="Surya Sport"/>
    <x v="0"/>
    <x v="0"/>
    <x v="1"/>
  </r>
  <r>
    <s v="SO0915"/>
    <s v="PS0009"/>
    <s v="ST0003"/>
    <d v="2022-09-09T00:00:00"/>
    <s v="Sumatera &amp; Kalimantan"/>
    <s v="CASH"/>
    <n v="13257440"/>
    <s v="The product is unavailable from the vendor or there has been a product replacement"/>
    <s v="Sales Sumatera -Kalimantan Region Team"/>
    <s v="OnlineMarketing/Corporate Negotiate/Patnership Contract"/>
    <s v="Olahraga Mall"/>
    <x v="1"/>
    <x v="6"/>
    <x v="12"/>
  </r>
  <r>
    <s v="SO0916"/>
    <s v="PS0031"/>
    <s v="ST0002"/>
    <d v="2022-09-09T00:00:00"/>
    <s v="Java"/>
    <s v="CREDIT"/>
    <n v="254408400"/>
    <s v="The product is unavailable from the vendor or there has been a product replacement"/>
    <s v="Sales Java Region Team"/>
    <s v="OnlineMarketing/Corporate Negotiate/Patnership Contract"/>
    <s v="Toko Hidup Sehat"/>
    <x v="0"/>
    <x v="1"/>
    <x v="4"/>
  </r>
  <r>
    <s v="SO0917"/>
    <s v="PS0031"/>
    <s v="ST0002"/>
    <d v="2022-09-11T00:00:00"/>
    <s v="Java"/>
    <s v="CREDIT"/>
    <n v="408897700"/>
    <m/>
    <s v="Sales Java Region Team"/>
    <s v="OnlineMarketing/Corporate Negotiate/Patnership Contract"/>
    <s v="Toko Hidup Sehat"/>
    <x v="0"/>
    <x v="1"/>
    <x v="4"/>
  </r>
  <r>
    <s v="SO0918"/>
    <s v="PS0003"/>
    <s v="ST0003"/>
    <d v="2022-09-11T00:00:00"/>
    <s v="Sumatera &amp; Kalimantan"/>
    <s v="CASH"/>
    <n v="17138730"/>
    <s v="The transaction agreement has undergone changes"/>
    <s v="Sales Sumatera -Kalimantan Region Team"/>
    <s v="OnlineMarketing/Corporate Negotiate/Patnership Contract"/>
    <s v="Toko Gelora Sport"/>
    <x v="0"/>
    <x v="0"/>
    <x v="0"/>
  </r>
  <r>
    <s v="SO0919"/>
    <s v="PS0038"/>
    <s v="ST0004"/>
    <d v="2022-09-13T00:00:00"/>
    <s v="Sulawesi, Maluku, North Maluku"/>
    <s v="CREDIT"/>
    <n v="447245890"/>
    <m/>
    <s v="Sales Region Sulawesi - Maluku Team"/>
    <s v="Corporate Negotiate/Patnership Contract"/>
    <s v="Salam Olahraga"/>
    <x v="0"/>
    <x v="4"/>
    <x v="6"/>
  </r>
  <r>
    <s v="SO0920"/>
    <s v="PS0043"/>
    <s v="ST0004"/>
    <d v="2022-09-13T00:00:00"/>
    <s v="Sulawesi, Maluku, North Maluku"/>
    <s v="CREDIT"/>
    <n v="1231841330"/>
    <s v="transaction as agreed with the vendor"/>
    <s v="Sales Region Sulawesi - Maluku Team"/>
    <s v="Corporate Negotiate/Patnership Contract"/>
    <s v="SportMania Store"/>
    <x v="0"/>
    <x v="3"/>
    <x v="5"/>
  </r>
  <r>
    <s v="SO0921"/>
    <s v="PS0032"/>
    <s v="ST0004"/>
    <d v="2022-09-14T00:00:00"/>
    <s v="Sulawesi, Maluku, North Maluku"/>
    <s v="CASH"/>
    <n v="177678000"/>
    <m/>
    <s v="Sales Region Sulawesi - Maluku Team"/>
    <s v="Corporate Negotiate/Patnership Contract"/>
    <s v="Toko Idola Olahraga"/>
    <x v="0"/>
    <x v="5"/>
    <x v="7"/>
  </r>
  <r>
    <s v="SO0922"/>
    <s v="PS0048"/>
    <s v="ST0003"/>
    <d v="2022-09-14T00:00:00"/>
    <s v="Sumatera &amp; Kalimantan"/>
    <s v="CASH"/>
    <n v="246048140"/>
    <s v="The product is unavailable from the vendor or there has been a product replacement"/>
    <s v="Sales Sumatera -Kalimantan Region Team"/>
    <s v="OnlineMarketing/Corporate Negotiate/Patnership Contract"/>
    <s v="Toko Olahraga Mandiri"/>
    <x v="0"/>
    <x v="0"/>
    <x v="1"/>
  </r>
  <r>
    <s v="SO0923"/>
    <s v="PS0038"/>
    <s v="ST0004"/>
    <d v="2022-09-15T00:00:00"/>
    <s v="Sulawesi, Maluku, North Maluku"/>
    <s v="CASH"/>
    <n v="56616620.000000007"/>
    <m/>
    <s v="Sales Region Sulawesi - Maluku Team"/>
    <s v="Corporate Negotiate/Patnership Contract"/>
    <s v="Salam Olahraga"/>
    <x v="0"/>
    <x v="4"/>
    <x v="6"/>
  </r>
  <r>
    <s v="SO0924"/>
    <s v="PS0027"/>
    <s v="ST0004"/>
    <d v="2022-09-17T00:00:00"/>
    <s v="Sulawesi, Maluku, North Maluku"/>
    <s v="CASH"/>
    <n v="26196280"/>
    <m/>
    <s v="Sales Region Sulawesi - Maluku Team"/>
    <s v="Corporate Negotiate/Patnership Contract"/>
    <s v="Destination Sport Store"/>
    <x v="0"/>
    <x v="4"/>
    <x v="6"/>
  </r>
  <r>
    <s v="SO0925"/>
    <s v="PS0003"/>
    <s v="ST0003"/>
    <d v="2022-09-18T00:00:00"/>
    <s v="Sumatera &amp; Kalimantan"/>
    <s v="CREDIT"/>
    <n v="272866550"/>
    <m/>
    <s v="Sales Sumatera -Kalimantan Region Team"/>
    <s v="OnlineMarketing/Corporate Negotiate/Patnership Contract"/>
    <s v="Toko Gelora Sport"/>
    <x v="0"/>
    <x v="0"/>
    <x v="0"/>
  </r>
  <r>
    <s v="SO0926"/>
    <s v="PS0018"/>
    <s v="ST0002"/>
    <d v="2022-09-18T00:00:00"/>
    <s v="Java"/>
    <s v="CASH"/>
    <n v="18974400"/>
    <m/>
    <s v="Sales Java Region Team"/>
    <s v="OnlineMarketing/Corporate Negotiate/Patnership Contract"/>
    <s v="Sport Jogja City"/>
    <x v="1"/>
    <x v="1"/>
    <x v="10"/>
  </r>
  <r>
    <s v="SO0927"/>
    <s v="PS0022"/>
    <s v="ST0004"/>
    <d v="2022-09-20T00:00:00"/>
    <s v="Sulawesi, Maluku, North Maluku"/>
    <s v="CASH"/>
    <n v="167455070"/>
    <m/>
    <s v="Sales Region Sulawesi - Maluku Team"/>
    <s v="Corporate Negotiate/Patnership Contract"/>
    <s v="Sport Kita Store"/>
    <x v="0"/>
    <x v="3"/>
    <x v="5"/>
  </r>
  <r>
    <s v="SO0928"/>
    <s v="PS0050"/>
    <s v="ST0004"/>
    <d v="2022-09-21T00:00:00"/>
    <s v="Sulawesi, Maluku, North Maluku"/>
    <s v="CASH"/>
    <n v="79189580"/>
    <s v="The product is unavailable from the vendor or there has been a product replacement"/>
    <s v="Sales Region Sulawesi - Maluku Team"/>
    <s v="Corporate Negotiate/Patnership Contract"/>
    <s v="Toko Peralatan Olahraga"/>
    <x v="0"/>
    <x v="4"/>
    <x v="6"/>
  </r>
  <r>
    <s v="SO0929"/>
    <s v="PS0006"/>
    <s v="ST0003"/>
    <d v="2022-09-22T00:00:00"/>
    <s v="Sumatera &amp; Kalimantan"/>
    <s v="CREDIT"/>
    <n v="633480060"/>
    <s v="The product is unavailable from the vendor or there has been a product replacement"/>
    <s v="Sales Sumatera -Kalimantan Region Team"/>
    <s v="OnlineMarketing/Corporate Negotiate/Patnership Contract"/>
    <s v="Arena Sport Shop"/>
    <x v="0"/>
    <x v="0"/>
    <x v="0"/>
  </r>
  <r>
    <s v="SO0930"/>
    <s v="PS0044"/>
    <s v="ST0004"/>
    <d v="2022-09-24T00:00:00"/>
    <s v="Sulawesi, Maluku, North Maluku"/>
    <s v="CREDIT"/>
    <n v="381296340"/>
    <m/>
    <s v="Sales Region Sulawesi - Maluku Team"/>
    <s v="Corporate Negotiate/Patnership Contract"/>
    <s v="Toko Rezeki Olahraga"/>
    <x v="0"/>
    <x v="5"/>
    <x v="7"/>
  </r>
  <r>
    <s v="SO0931"/>
    <s v="PS0026"/>
    <s v="ST0004"/>
    <d v="2022-09-24T00:00:00"/>
    <s v="Sulawesi, Maluku, North Maluku"/>
    <s v="CASH"/>
    <n v="147352350"/>
    <m/>
    <s v="Sales Region Sulawesi - Maluku Team"/>
    <s v="Corporate Negotiate/Patnership Contract"/>
    <s v="Wakaka Sport"/>
    <x v="0"/>
    <x v="3"/>
    <x v="5"/>
  </r>
  <r>
    <s v="SO0932"/>
    <s v="PS0031"/>
    <s v="ST0002"/>
    <d v="2022-09-25T00:00:00"/>
    <s v="Java"/>
    <s v="CASH"/>
    <n v="108421460"/>
    <m/>
    <s v="Sales Java Region Team"/>
    <s v="OnlineMarketing/Corporate Negotiate/Patnership Contract"/>
    <s v="Toko Hidup Sehat"/>
    <x v="0"/>
    <x v="1"/>
    <x v="4"/>
  </r>
  <r>
    <s v="SO0933"/>
    <s v="PS0018"/>
    <s v="ST0002"/>
    <d v="2022-09-25T00:00:00"/>
    <s v="Java"/>
    <s v="CREDIT"/>
    <n v="463957934"/>
    <m/>
    <s v="Sales Java Region Team"/>
    <s v="OnlineMarketing/Corporate Negotiate/Patnership Contract"/>
    <s v="Sport Jogja City"/>
    <x v="1"/>
    <x v="1"/>
    <x v="10"/>
  </r>
  <r>
    <s v="SO0934"/>
    <s v="PS0021"/>
    <s v="ST0001"/>
    <d v="2022-09-28T00:00:00"/>
    <s v="Jakarta"/>
    <s v="CASH"/>
    <n v="120465330"/>
    <s v="The transaction agreement has undergone changes"/>
    <s v="Online Sales Team"/>
    <s v="OnlineMarketing"/>
    <s v="SportArt88"/>
    <x v="0"/>
    <x v="1"/>
    <x v="2"/>
  </r>
  <r>
    <s v="SO0935"/>
    <s v="PS0050"/>
    <s v="ST0004"/>
    <d v="2022-09-29T00:00:00"/>
    <s v="Sulawesi, Maluku, North Maluku"/>
    <s v="CASH"/>
    <n v="29641060"/>
    <m/>
    <s v="Sales Region Sulawesi - Maluku Team"/>
    <s v="Corporate Negotiate/Patnership Contract"/>
    <s v="Toko Peralatan Olahraga"/>
    <x v="0"/>
    <x v="4"/>
    <x v="6"/>
  </r>
  <r>
    <s v="SO0936"/>
    <s v="PS0038"/>
    <s v="ST0004"/>
    <d v="2022-09-30T00:00:00"/>
    <s v="Sulawesi, Maluku, North Maluku"/>
    <s v="CASH"/>
    <n v="9784080"/>
    <s v="The transaction agreement has undergone changes"/>
    <s v="Sales Region Sulawesi - Maluku Team"/>
    <s v="Corporate Negotiate/Patnership Contract"/>
    <s v="Salam Olahraga"/>
    <x v="0"/>
    <x v="4"/>
    <x v="6"/>
  </r>
  <r>
    <s v="SO0937"/>
    <s v="PS0023"/>
    <s v="ST0003"/>
    <d v="2022-10-01T00:00:00"/>
    <s v="Sumatera &amp; Kalimantan"/>
    <s v="CASH"/>
    <n v="29223315"/>
    <m/>
    <s v="Sales Sumatera -Kalimantan Region Team"/>
    <s v="OnlineMarketing/Corporate Negotiate/Patnership Contract"/>
    <s v="Gudang Sport Center"/>
    <x v="0"/>
    <x v="0"/>
    <x v="0"/>
  </r>
  <r>
    <s v="SO0938"/>
    <s v="PS0050"/>
    <s v="ST0004"/>
    <d v="2022-10-02T00:00:00"/>
    <s v="Sulawesi, Maluku, North Maluku"/>
    <s v="CASH"/>
    <n v="98496660"/>
    <m/>
    <s v="Sales Region Sulawesi - Maluku Team"/>
    <s v="Corporate Negotiate/Patnership Contract"/>
    <s v="Toko Peralatan Olahraga"/>
    <x v="0"/>
    <x v="4"/>
    <x v="6"/>
  </r>
  <r>
    <s v="SO0939"/>
    <s v="PS0040"/>
    <s v="ST0003"/>
    <d v="2022-10-04T00:00:00"/>
    <s v="Sumatera &amp; Kalimantan"/>
    <s v="CREDIT"/>
    <n v="320403000"/>
    <s v="Partner Store canceled the order"/>
    <s v="Sales Sumatera -Kalimantan Region Team"/>
    <s v="OnlineMarketing/Corporate Negotiate/Patnership Contract"/>
    <s v="Olahraga Gemilang"/>
    <x v="0"/>
    <x v="0"/>
    <x v="0"/>
  </r>
  <r>
    <s v="SO0940"/>
    <s v="PS0019"/>
    <s v="ST0005"/>
    <d v="2022-10-04T00:00:00"/>
    <s v="Bali, East &amp; West Nusa Tenggara"/>
    <s v="CASH"/>
    <n v="143240160"/>
    <s v="The product is unavailable from the vendor or there has been a product replacement"/>
    <s v="Sales Region Bali - Nusa Tenggara Team"/>
    <s v="Corporate Negotiate/Patnership Contract"/>
    <s v="Toko olahraga Pantai"/>
    <x v="0"/>
    <x v="2"/>
    <x v="9"/>
  </r>
  <r>
    <s v="SO0941"/>
    <s v="PS0030"/>
    <s v="ST0004"/>
    <d v="2022-10-05T00:00:00"/>
    <s v="Sulawesi, Maluku, North Maluku"/>
    <s v="CASH"/>
    <n v="93987240"/>
    <m/>
    <s v="Sales Region Sulawesi - Maluku Team"/>
    <s v="Corporate Negotiate/Patnership Contract"/>
    <s v="KakaSport"/>
    <x v="0"/>
    <x v="4"/>
    <x v="6"/>
  </r>
  <r>
    <s v="SO0942"/>
    <s v="PS0002"/>
    <s v="ST0002"/>
    <d v="2022-10-06T00:00:00"/>
    <s v="Java"/>
    <s v="CREDIT"/>
    <n v="422965160"/>
    <m/>
    <s v="Sales Java Region Team"/>
    <s v="OnlineMarketing/Corporate Negotiate/Patnership Contract"/>
    <s v="TokoSport"/>
    <x v="0"/>
    <x v="1"/>
    <x v="4"/>
  </r>
  <r>
    <s v="SO0943"/>
    <s v="PS0020"/>
    <s v="ST0004"/>
    <d v="2022-10-07T00:00:00"/>
    <s v="Sulawesi, Maluku, North Maluku"/>
    <s v="CREDIT"/>
    <n v="578886030"/>
    <m/>
    <s v="Sales Region Sulawesi - Maluku Team"/>
    <s v="Corporate Negotiate/Patnership Contract"/>
    <s v="Barokah Olahraga Shop"/>
    <x v="0"/>
    <x v="5"/>
    <x v="7"/>
  </r>
  <r>
    <s v="SO0944"/>
    <s v="PS0023"/>
    <s v="ST0003"/>
    <d v="2022-10-08T00:00:00"/>
    <s v="Sumatera &amp; Kalimantan"/>
    <s v="CASH"/>
    <n v="14411279.999999998"/>
    <m/>
    <s v="Sales Sumatera -Kalimantan Region Team"/>
    <s v="OnlineMarketing/Corporate Negotiate/Patnership Contract"/>
    <s v="Gudang Sport Center"/>
    <x v="0"/>
    <x v="0"/>
    <x v="0"/>
  </r>
  <r>
    <s v="SO0945"/>
    <s v="PS0025"/>
    <s v="ST0003"/>
    <d v="2022-10-08T00:00:00"/>
    <s v="Sumatera &amp; Kalimantan"/>
    <s v="CREDIT"/>
    <n v="763950070"/>
    <m/>
    <s v="Sales Sumatera -Kalimantan Region Team"/>
    <s v="OnlineMarketing/Corporate Negotiate/Patnership Contract"/>
    <s v="Toko Olahraga Unggul"/>
    <x v="0"/>
    <x v="0"/>
    <x v="1"/>
  </r>
  <r>
    <s v="SO0946"/>
    <s v="PS0009"/>
    <s v="ST0003"/>
    <d v="2022-10-09T00:00:00"/>
    <s v="Sumatera &amp; Kalimantan"/>
    <s v="CASH"/>
    <n v="37043600"/>
    <m/>
    <s v="Sales Sumatera -Kalimantan Region Team"/>
    <s v="OnlineMarketing/Corporate Negotiate/Patnership Contract"/>
    <s v="Olahraga Mall"/>
    <x v="1"/>
    <x v="6"/>
    <x v="12"/>
  </r>
  <r>
    <s v="SO0947"/>
    <s v="PS0001"/>
    <s v="ST0005"/>
    <d v="2022-10-11T00:00:00"/>
    <s v="Bali, East &amp; West Nusa Tenggara"/>
    <s v="CASH"/>
    <n v="23610730"/>
    <m/>
    <s v="Sales Region Bali - Nusa Tenggara Team"/>
    <s v="Corporate Negotiate/Patnership Contract"/>
    <s v="Sport Nation"/>
    <x v="1"/>
    <x v="7"/>
    <x v="11"/>
  </r>
  <r>
    <s v="SO0948"/>
    <s v="PS0038"/>
    <s v="ST0004"/>
    <d v="2022-10-11T00:00:00"/>
    <s v="Sulawesi, Maluku, North Maluku"/>
    <s v="CREDIT"/>
    <n v="1137224812"/>
    <s v="transaction as agreed with the vendor"/>
    <s v="Sales Region Sulawesi - Maluku Team"/>
    <s v="Corporate Negotiate/Patnership Contract"/>
    <s v="Salam Olahraga"/>
    <x v="0"/>
    <x v="4"/>
    <x v="6"/>
  </r>
  <r>
    <s v="SO0949"/>
    <s v="PS0015"/>
    <s v="ST0004"/>
    <d v="2022-10-13T00:00:00"/>
    <s v="Sulawesi, Maluku, North Maluku"/>
    <s v="CASH"/>
    <n v="230615840"/>
    <m/>
    <s v="Sales Region Sulawesi - Maluku Team"/>
    <s v="Corporate Negotiate/Patnership Contract"/>
    <s v="Toko Olahraga Satu"/>
    <x v="0"/>
    <x v="3"/>
    <x v="5"/>
  </r>
  <r>
    <s v="SO0950"/>
    <s v="PS0048"/>
    <s v="ST0003"/>
    <d v="2022-10-13T00:00:00"/>
    <s v="Sumatera &amp; Kalimantan"/>
    <s v="CREDIT"/>
    <n v="363813400"/>
    <m/>
    <s v="Sales Sumatera -Kalimantan Region Team"/>
    <s v="OnlineMarketing/Corporate Negotiate/Patnership Contract"/>
    <s v="Toko Olahraga Mandiri"/>
    <x v="0"/>
    <x v="0"/>
    <x v="1"/>
  </r>
  <r>
    <s v="SO0951"/>
    <s v="PS0036"/>
    <s v="ST0005"/>
    <d v="2022-10-14T00:00:00"/>
    <s v="Bali, East &amp; West Nusa Tenggara"/>
    <s v="CREDIT"/>
    <n v="934764040"/>
    <m/>
    <s v="Sales Region Bali - Nusa Tenggara Team"/>
    <s v="Corporate Negotiate/Patnership Contract"/>
    <s v="Nusantara Sport"/>
    <x v="0"/>
    <x v="2"/>
    <x v="3"/>
  </r>
  <r>
    <s v="SO0952"/>
    <s v="PS0022"/>
    <s v="ST0004"/>
    <d v="2022-10-14T00:00:00"/>
    <s v="Sulawesi, Maluku, North Maluku"/>
    <s v="CASH"/>
    <n v="76974740"/>
    <m/>
    <s v="Sales Region Sulawesi - Maluku Team"/>
    <s v="Corporate Negotiate/Patnership Contract"/>
    <s v="Sport Kita Store"/>
    <x v="0"/>
    <x v="3"/>
    <x v="5"/>
  </r>
  <r>
    <s v="SO0953"/>
    <s v="PS0003"/>
    <s v="ST0003"/>
    <d v="2022-10-15T00:00:00"/>
    <s v="Sumatera &amp; Kalimantan"/>
    <s v="CREDIT"/>
    <n v="300707000"/>
    <m/>
    <s v="Sales Sumatera -Kalimantan Region Team"/>
    <s v="OnlineMarketing/Corporate Negotiate/Patnership Contract"/>
    <s v="Toko Gelora Sport"/>
    <x v="0"/>
    <x v="0"/>
    <x v="0"/>
  </r>
  <r>
    <s v="SO0954"/>
    <s v="PS0010"/>
    <s v="ST0001"/>
    <d v="2022-10-16T00:00:00"/>
    <s v="Jakarta"/>
    <s v="CASH"/>
    <n v="9415310"/>
    <m/>
    <s v="Online Sales Team"/>
    <s v="OnlineMarketing"/>
    <s v="WorldSport.com"/>
    <x v="0"/>
    <x v="1"/>
    <x v="2"/>
  </r>
  <r>
    <s v="SO0955"/>
    <s v="PS0042"/>
    <s v="ST0002"/>
    <d v="2022-10-16T00:00:00"/>
    <s v="Java"/>
    <s v="CASH"/>
    <n v="242601255"/>
    <m/>
    <s v="Sales Java Region Team"/>
    <s v="OnlineMarketing/Corporate Negotiate/Patnership Contract"/>
    <s v="SportXpress"/>
    <x v="0"/>
    <x v="1"/>
    <x v="4"/>
  </r>
  <r>
    <s v="SO0956"/>
    <s v="PS0017"/>
    <s v="ST0001"/>
    <d v="2022-10-16T00:00:00"/>
    <s v="Jakarta"/>
    <s v="CREDIT"/>
    <n v="310285940"/>
    <m/>
    <s v="Online Sales Team"/>
    <s v="OnlineMarketing"/>
    <s v="Bebasport.com"/>
    <x v="0"/>
    <x v="1"/>
    <x v="2"/>
  </r>
  <r>
    <s v="SO0957"/>
    <s v="PS0010"/>
    <s v="ST0001"/>
    <d v="2022-10-17T00:00:00"/>
    <s v="Jakarta"/>
    <s v="CREDIT"/>
    <n v="327313500"/>
    <m/>
    <s v="Online Sales Team"/>
    <s v="OnlineMarketing"/>
    <s v="WorldSport.com"/>
    <x v="0"/>
    <x v="1"/>
    <x v="2"/>
  </r>
  <r>
    <s v="SO0958"/>
    <s v="PS0037"/>
    <s v="ST0002"/>
    <d v="2022-10-18T00:00:00"/>
    <s v="Java"/>
    <s v="CREDIT"/>
    <n v="258688590"/>
    <m/>
    <s v="Sales Java Region Team"/>
    <s v="OnlineMarketing/Corporate Negotiate/Patnership Contract"/>
    <s v="Toko Joko Sport"/>
    <x v="0"/>
    <x v="1"/>
    <x v="4"/>
  </r>
  <r>
    <s v="SO0959"/>
    <s v="PS0007"/>
    <s v="ST0001"/>
    <d v="2022-10-19T00:00:00"/>
    <s v="Jakarta"/>
    <s v="CASH"/>
    <n v="165166786"/>
    <m/>
    <s v="Online Sales Team"/>
    <s v="OnlineMarketing"/>
    <s v="Twinsport.com"/>
    <x v="0"/>
    <x v="1"/>
    <x v="2"/>
  </r>
  <r>
    <s v="SO0960"/>
    <s v="PS0026"/>
    <s v="ST0004"/>
    <d v="2022-10-19T00:00:00"/>
    <s v="Sulawesi, Maluku, North Maluku"/>
    <s v="CREDIT"/>
    <n v="396684600"/>
    <m/>
    <s v="Sales Region Sulawesi - Maluku Team"/>
    <s v="Corporate Negotiate/Patnership Contract"/>
    <s v="Wakaka Sport"/>
    <x v="0"/>
    <x v="3"/>
    <x v="5"/>
  </r>
  <r>
    <s v="SO0961"/>
    <s v="PS0014"/>
    <s v="ST0003"/>
    <d v="2022-10-19T00:00:00"/>
    <s v="Sumatera &amp; Kalimantan"/>
    <s v="CREDIT"/>
    <n v="428538200"/>
    <m/>
    <s v="Sales Sumatera -Kalimantan Region Team"/>
    <s v="OnlineMarketing/Corporate Negotiate/Patnership Contract"/>
    <s v="Sport Hub Medan"/>
    <x v="1"/>
    <x v="6"/>
    <x v="8"/>
  </r>
  <r>
    <s v="SO0962"/>
    <s v="PS0002"/>
    <s v="ST0002"/>
    <d v="2022-10-19T00:00:00"/>
    <s v="Java"/>
    <s v="CASH"/>
    <n v="183171230"/>
    <m/>
    <s v="Sales Java Region Team"/>
    <s v="OnlineMarketing/Corporate Negotiate/Patnership Contract"/>
    <s v="TokoSport"/>
    <x v="0"/>
    <x v="1"/>
    <x v="4"/>
  </r>
  <r>
    <s v="SO0963"/>
    <s v="PS0006"/>
    <s v="ST0003"/>
    <d v="2022-10-20T00:00:00"/>
    <s v="Sumatera &amp; Kalimantan"/>
    <s v="CREDIT"/>
    <n v="367521960"/>
    <m/>
    <s v="Sales Sumatera -Kalimantan Region Team"/>
    <s v="OnlineMarketing/Corporate Negotiate/Patnership Contract"/>
    <s v="Arena Sport Shop"/>
    <x v="0"/>
    <x v="0"/>
    <x v="0"/>
  </r>
  <r>
    <s v="SO0964"/>
    <s v="PS0050"/>
    <s v="ST0004"/>
    <d v="2022-10-20T00:00:00"/>
    <s v="Sulawesi, Maluku, North Maluku"/>
    <s v="CREDIT"/>
    <n v="366003740"/>
    <s v="Partner Store canceled the order"/>
    <s v="Sales Region Sulawesi - Maluku Team"/>
    <s v="Corporate Negotiate/Patnership Contract"/>
    <s v="Toko Peralatan Olahraga"/>
    <x v="0"/>
    <x v="4"/>
    <x v="6"/>
  </r>
  <r>
    <s v="SO0965"/>
    <s v="PS0044"/>
    <s v="ST0004"/>
    <d v="2022-10-20T00:00:00"/>
    <s v="Sulawesi, Maluku, North Maluku"/>
    <s v="CASH"/>
    <n v="175068560"/>
    <m/>
    <s v="Sales Region Sulawesi - Maluku Team"/>
    <s v="Corporate Negotiate/Patnership Contract"/>
    <s v="Toko Rezeki Olahraga"/>
    <x v="0"/>
    <x v="5"/>
    <x v="7"/>
  </r>
  <r>
    <s v="SO0966"/>
    <s v="PS0017"/>
    <s v="ST0001"/>
    <d v="2022-10-21T00:00:00"/>
    <s v="Jakarta"/>
    <s v="CASH"/>
    <n v="21849750"/>
    <m/>
    <s v="Online Sales Team"/>
    <s v="OnlineMarketing"/>
    <s v="Bebasport.com"/>
    <x v="0"/>
    <x v="1"/>
    <x v="2"/>
  </r>
  <r>
    <s v="SO0967"/>
    <s v="PS0021"/>
    <s v="ST0001"/>
    <d v="2022-10-21T00:00:00"/>
    <s v="Jakarta"/>
    <s v="CASH"/>
    <n v="133038600"/>
    <m/>
    <s v="Online Sales Team"/>
    <s v="OnlineMarketing"/>
    <s v="SportArt88"/>
    <x v="0"/>
    <x v="1"/>
    <x v="2"/>
  </r>
  <r>
    <s v="SO0968"/>
    <s v="PS0029"/>
    <s v="ST0004"/>
    <d v="2022-10-22T00:00:00"/>
    <s v="Sulawesi, Maluku, North Maluku"/>
    <s v="CREDIT"/>
    <n v="764390690"/>
    <m/>
    <s v="Sales Region Sulawesi - Maluku Team"/>
    <s v="Corporate Negotiate/Patnership Contract"/>
    <s v="Mama Sport"/>
    <x v="0"/>
    <x v="3"/>
    <x v="5"/>
  </r>
  <r>
    <s v="SO0969"/>
    <s v="PS0011"/>
    <s v="ST0002"/>
    <d v="2022-10-23T00:00:00"/>
    <s v="Java"/>
    <s v="CASH"/>
    <n v="135571260"/>
    <m/>
    <s v="Sales Java Region Team"/>
    <s v="OnlineMarketing/Corporate Negotiate/Patnership Contract"/>
    <s v="Atlethic Shop"/>
    <x v="0"/>
    <x v="1"/>
    <x v="4"/>
  </r>
  <r>
    <s v="SO0970"/>
    <s v="PS0046"/>
    <s v="ST0003"/>
    <d v="2022-10-25T00:00:00"/>
    <s v="Sumatera &amp; Kalimantan"/>
    <s v="CREDIT"/>
    <n v="316785430"/>
    <s v="The transaction agreement has undergone changes"/>
    <s v="Sales Sumatera -Kalimantan Region Team"/>
    <s v="OnlineMarketing/Corporate Negotiate/Patnership Contract"/>
    <s v="Markas Olahraga"/>
    <x v="0"/>
    <x v="0"/>
    <x v="1"/>
  </r>
  <r>
    <s v="SO0971"/>
    <s v="PS0023"/>
    <s v="ST0003"/>
    <d v="2022-10-25T00:00:00"/>
    <s v="Sumatera &amp; Kalimantan"/>
    <s v="CASH"/>
    <n v="194467350"/>
    <m/>
    <s v="Sales Sumatera -Kalimantan Region Team"/>
    <s v="OnlineMarketing/Corporate Negotiate/Patnership Contract"/>
    <s v="Gudang Sport Center"/>
    <x v="0"/>
    <x v="0"/>
    <x v="0"/>
  </r>
  <r>
    <s v="SO0972"/>
    <s v="PS0040"/>
    <s v="ST0003"/>
    <d v="2022-10-26T00:00:00"/>
    <s v="Sumatera &amp; Kalimantan"/>
    <s v="CREDIT"/>
    <n v="314035560"/>
    <m/>
    <s v="Sales Sumatera -Kalimantan Region Team"/>
    <s v="OnlineMarketing/Corporate Negotiate/Patnership Contract"/>
    <s v="Olahraga Gemilang"/>
    <x v="0"/>
    <x v="0"/>
    <x v="0"/>
  </r>
  <r>
    <s v="SO0973"/>
    <s v="PS0046"/>
    <s v="ST0003"/>
    <d v="2022-10-27T00:00:00"/>
    <s v="Sumatera &amp; Kalimantan"/>
    <s v="CASH"/>
    <n v="172329150"/>
    <m/>
    <s v="Sales Sumatera -Kalimantan Region Team"/>
    <s v="OnlineMarketing/Corporate Negotiate/Patnership Contract"/>
    <s v="Markas Olahraga"/>
    <x v="0"/>
    <x v="0"/>
    <x v="1"/>
  </r>
  <r>
    <s v="SO0974"/>
    <s v="PS0041"/>
    <s v="ST0001"/>
    <d v="2022-10-27T00:00:00"/>
    <s v="Jakarta"/>
    <s v="CASH"/>
    <n v="191079000"/>
    <m/>
    <s v="Online Sales Team"/>
    <s v="OnlineMarketing"/>
    <s v="GilaSport.id"/>
    <x v="0"/>
    <x v="1"/>
    <x v="2"/>
  </r>
  <r>
    <s v="SO0975"/>
    <s v="PS0036"/>
    <s v="ST0005"/>
    <d v="2022-10-27T00:00:00"/>
    <s v="Bali, East &amp; West Nusa Tenggara"/>
    <s v="CASH"/>
    <n v="69933500"/>
    <m/>
    <s v="Sales Region Bali - Nusa Tenggara Team"/>
    <s v="Corporate Negotiate/Patnership Contract"/>
    <s v="Nusantara Sport"/>
    <x v="0"/>
    <x v="2"/>
    <x v="3"/>
  </r>
  <r>
    <s v="SO0976"/>
    <s v="PS0029"/>
    <s v="ST0004"/>
    <d v="2022-10-28T00:00:00"/>
    <s v="Sulawesi, Maluku, North Maluku"/>
    <s v="CASH"/>
    <n v="229837770"/>
    <m/>
    <s v="Sales Region Sulawesi - Maluku Team"/>
    <s v="Corporate Negotiate/Patnership Contract"/>
    <s v="Mama Sport"/>
    <x v="0"/>
    <x v="3"/>
    <x v="5"/>
  </r>
  <r>
    <s v="SO0977"/>
    <s v="PS0050"/>
    <s v="ST0004"/>
    <d v="2022-10-29T00:00:00"/>
    <s v="Sulawesi, Maluku, North Maluku"/>
    <s v="CREDIT"/>
    <n v="1162213850"/>
    <s v="transaction as agreed with the vendor"/>
    <s v="Sales Region Sulawesi - Maluku Team"/>
    <s v="Corporate Negotiate/Patnership Contract"/>
    <s v="Toko Peralatan Olahraga"/>
    <x v="0"/>
    <x v="4"/>
    <x v="6"/>
  </r>
  <r>
    <s v="SO0978"/>
    <s v="PS0028"/>
    <s v="ST0005"/>
    <d v="2022-10-29T00:00:00"/>
    <s v="Bali, East &amp; West Nusa Tenggara"/>
    <s v="CASH"/>
    <n v="240232250"/>
    <m/>
    <s v="Sales Region Bali - Nusa Tenggara Team"/>
    <s v="Corporate Negotiate/Patnership Contract"/>
    <s v="Toko SportNesia"/>
    <x v="0"/>
    <x v="2"/>
    <x v="9"/>
  </r>
  <r>
    <s v="SO0979"/>
    <s v="PS0020"/>
    <s v="ST0004"/>
    <d v="2022-10-31T00:00:00"/>
    <s v="Sulawesi, Maluku, North Maluku"/>
    <s v="CASH"/>
    <n v="69082590"/>
    <m/>
    <s v="Sales Region Sulawesi - Maluku Team"/>
    <s v="Corporate Negotiate/Patnership Contract"/>
    <s v="Barokah Olahraga Shop"/>
    <x v="0"/>
    <x v="5"/>
    <x v="7"/>
  </r>
  <r>
    <s v="SO0980"/>
    <s v="PS0004"/>
    <s v="ST0001"/>
    <d v="2022-10-31T00:00:00"/>
    <s v="Jakarta"/>
    <s v="CREDIT"/>
    <n v="357539140"/>
    <m/>
    <s v="Online Sales Team"/>
    <s v="OnlineMarketing"/>
    <s v="Sport Line Indonesia"/>
    <x v="0"/>
    <x v="1"/>
    <x v="2"/>
  </r>
  <r>
    <s v="SO0981"/>
    <s v="PS0013"/>
    <s v="ST0001"/>
    <d v="2022-11-01T00:00:00"/>
    <s v="Jakarta"/>
    <s v="CREDIT"/>
    <n v="737735770"/>
    <m/>
    <s v="Online Sales Team"/>
    <s v="OnlineMarketing"/>
    <s v="Playing Outdoor"/>
    <x v="0"/>
    <x v="1"/>
    <x v="2"/>
  </r>
  <r>
    <s v="SO0982"/>
    <s v="PS0014"/>
    <s v="ST0003"/>
    <d v="2022-11-01T00:00:00"/>
    <s v="Sumatera &amp; Kalimantan"/>
    <s v="CREDIT"/>
    <n v="461518750"/>
    <m/>
    <s v="Sales Sumatera -Kalimantan Region Team"/>
    <s v="OnlineMarketing/Corporate Negotiate/Patnership Contract"/>
    <s v="Sport Hub Medan"/>
    <x v="1"/>
    <x v="6"/>
    <x v="8"/>
  </r>
  <r>
    <s v="SO0983"/>
    <s v="PS0048"/>
    <s v="ST0003"/>
    <d v="2022-11-01T00:00:00"/>
    <s v="Sumatera &amp; Kalimantan"/>
    <s v="CREDIT"/>
    <n v="390520370"/>
    <s v="Partner Store canceled the order"/>
    <s v="Sales Sumatera -Kalimantan Region Team"/>
    <s v="OnlineMarketing/Corporate Negotiate/Patnership Contract"/>
    <s v="Toko Olahraga Mandiri"/>
    <x v="0"/>
    <x v="0"/>
    <x v="1"/>
  </r>
  <r>
    <s v="SO0984"/>
    <s v="PS0008"/>
    <s v="ST0004"/>
    <d v="2022-11-03T00:00:00"/>
    <s v="Sulawesi, Maluku, North Maluku"/>
    <s v="CREDIT"/>
    <n v="261344720"/>
    <m/>
    <s v="Sales Region Sulawesi - Maluku Team"/>
    <s v="Corporate Negotiate/Patnership Contract"/>
    <s v="Amanah Sport"/>
    <x v="0"/>
    <x v="5"/>
    <x v="7"/>
  </r>
  <r>
    <s v="SO0985"/>
    <s v="PS0006"/>
    <s v="ST0003"/>
    <d v="2022-11-03T00:00:00"/>
    <s v="Sumatera &amp; Kalimantan"/>
    <s v="CASH"/>
    <n v="17134140"/>
    <m/>
    <s v="Sales Sumatera -Kalimantan Region Team"/>
    <s v="OnlineMarketing/Corporate Negotiate/Patnership Contract"/>
    <s v="Arena Sport Shop"/>
    <x v="0"/>
    <x v="0"/>
    <x v="0"/>
  </r>
  <r>
    <s v="SO0986"/>
    <s v="PS0020"/>
    <s v="ST0004"/>
    <d v="2022-11-04T00:00:00"/>
    <s v="Sulawesi, Maluku, North Maluku"/>
    <s v="CASH"/>
    <n v="153621290"/>
    <m/>
    <s v="Sales Region Sulawesi - Maluku Team"/>
    <s v="Corporate Negotiate/Patnership Contract"/>
    <s v="Barokah Olahraga Shop"/>
    <x v="0"/>
    <x v="5"/>
    <x v="7"/>
  </r>
  <r>
    <s v="SO0987"/>
    <s v="PS0023"/>
    <s v="ST0003"/>
    <d v="2022-11-04T00:00:00"/>
    <s v="Sumatera &amp; Kalimantan"/>
    <s v="CASH"/>
    <n v="245369190"/>
    <m/>
    <s v="Sales Sumatera -Kalimantan Region Team"/>
    <s v="OnlineMarketing/Corporate Negotiate/Patnership Contract"/>
    <s v="Gudang Sport Center"/>
    <x v="0"/>
    <x v="0"/>
    <x v="0"/>
  </r>
  <r>
    <s v="SO0988"/>
    <s v="PS0047"/>
    <s v="ST0001"/>
    <d v="2022-11-05T00:00:00"/>
    <s v="Jakarta"/>
    <s v="CASH"/>
    <n v="105581440"/>
    <m/>
    <s v="Online Sales Team"/>
    <s v="OnlineMarketing"/>
    <s v="Power Play"/>
    <x v="0"/>
    <x v="1"/>
    <x v="2"/>
  </r>
  <r>
    <s v="SO0989"/>
    <s v="PS0047"/>
    <s v="ST0001"/>
    <d v="2022-11-05T00:00:00"/>
    <s v="Jakarta"/>
    <s v="CASH"/>
    <n v="5775000"/>
    <m/>
    <s v="Online Sales Team"/>
    <s v="OnlineMarketing"/>
    <s v="Power Play"/>
    <x v="0"/>
    <x v="1"/>
    <x v="2"/>
  </r>
  <r>
    <s v="SO0990"/>
    <s v="PS0029"/>
    <s v="ST0004"/>
    <d v="2022-11-05T00:00:00"/>
    <s v="Sulawesi, Maluku, North Maluku"/>
    <s v="CASH"/>
    <n v="7634250"/>
    <s v="Partner Store canceled the order"/>
    <s v="Sales Region Sulawesi - Maluku Team"/>
    <s v="Corporate Negotiate/Patnership Contract"/>
    <s v="Mama Sport"/>
    <x v="0"/>
    <x v="3"/>
    <x v="5"/>
  </r>
  <r>
    <s v="SO0991"/>
    <s v="PS0043"/>
    <s v="ST0004"/>
    <d v="2022-11-09T00:00:00"/>
    <s v="Sulawesi, Maluku, North Maluku"/>
    <s v="CASH"/>
    <n v="18427500"/>
    <m/>
    <s v="Sales Region Sulawesi - Maluku Team"/>
    <s v="Corporate Negotiate/Patnership Contract"/>
    <s v="SportMania Store"/>
    <x v="0"/>
    <x v="3"/>
    <x v="5"/>
  </r>
  <r>
    <s v="SO0992"/>
    <s v="PS0047"/>
    <s v="ST0001"/>
    <d v="2022-11-10T00:00:00"/>
    <s v="Jakarta"/>
    <s v="CREDIT"/>
    <n v="241035960"/>
    <m/>
    <s v="Online Sales Team"/>
    <s v="OnlineMarketing"/>
    <s v="Power Play"/>
    <x v="0"/>
    <x v="1"/>
    <x v="2"/>
  </r>
  <r>
    <s v="SO0993"/>
    <s v="PS0010"/>
    <s v="ST0001"/>
    <d v="2022-11-12T00:00:00"/>
    <s v="Jakarta"/>
    <s v="CREDIT"/>
    <n v="441293360"/>
    <m/>
    <s v="Online Sales Team"/>
    <s v="OnlineMarketing"/>
    <s v="WorldSport.com"/>
    <x v="0"/>
    <x v="1"/>
    <x v="2"/>
  </r>
  <r>
    <s v="SO0994"/>
    <s v="PS0049"/>
    <s v="ST0004"/>
    <d v="2022-11-12T00:00:00"/>
    <s v="Sulawesi, Maluku, North Maluku"/>
    <s v="CASH"/>
    <n v="176644980"/>
    <m/>
    <s v="Sales Region Sulawesi - Maluku Team"/>
    <s v="Corporate Negotiate/Patnership Contract"/>
    <s v="Toko Olahraga Bersama"/>
    <x v="0"/>
    <x v="5"/>
    <x v="7"/>
  </r>
  <r>
    <s v="SO0995"/>
    <s v="PS0045"/>
    <s v="ST0005"/>
    <d v="2022-11-12T00:00:00"/>
    <s v="Bali, East &amp; West Nusa Tenggara"/>
    <s v="CASH"/>
    <n v="18281252"/>
    <m/>
    <s v="Sales Region Bali - Nusa Tenggara Team"/>
    <s v="Corporate Negotiate/Patnership Contract"/>
    <s v="Toko Olahraga NTB"/>
    <x v="0"/>
    <x v="2"/>
    <x v="3"/>
  </r>
  <r>
    <s v="SO0996"/>
    <s v="PS0025"/>
    <s v="ST0003"/>
    <d v="2022-11-15T00:00:00"/>
    <s v="Sumatera &amp; Kalimantan"/>
    <s v="CREDIT"/>
    <n v="396607500"/>
    <m/>
    <s v="Sales Sumatera -Kalimantan Region Team"/>
    <s v="OnlineMarketing/Corporate Negotiate/Patnership Contract"/>
    <s v="Toko Olahraga Unggul"/>
    <x v="0"/>
    <x v="0"/>
    <x v="1"/>
  </r>
  <r>
    <s v="SO0997"/>
    <s v="PS0028"/>
    <s v="ST0005"/>
    <d v="2022-11-15T00:00:00"/>
    <s v="Bali, East &amp; West Nusa Tenggara"/>
    <s v="CASH"/>
    <n v="228088630"/>
    <m/>
    <s v="Sales Region Bali - Nusa Tenggara Team"/>
    <s v="Corporate Negotiate/Patnership Contract"/>
    <s v="Toko SportNesia"/>
    <x v="0"/>
    <x v="2"/>
    <x v="9"/>
  </r>
  <r>
    <s v="SO0998"/>
    <s v="PS0033"/>
    <s v="ST0005"/>
    <d v="2022-11-16T00:00:00"/>
    <s v="Bali, East &amp; West Nusa Tenggara"/>
    <s v="CREDIT"/>
    <n v="587114991"/>
    <s v="The product is unavailable from the vendor or there has been a product replacement"/>
    <s v="Sales Region Bali - Nusa Tenggara Team"/>
    <s v="Corporate Negotiate/Patnership Contract"/>
    <s v="Toko Olahraga NTT"/>
    <x v="0"/>
    <x v="2"/>
    <x v="9"/>
  </r>
  <r>
    <s v="SO0999"/>
    <s v="PS0038"/>
    <s v="ST0004"/>
    <d v="2022-11-16T00:00:00"/>
    <s v="Sulawesi, Maluku, North Maluku"/>
    <s v="CREDIT"/>
    <n v="848790920"/>
    <s v="transaction as agreed with the vendor"/>
    <s v="Sales Region Sulawesi - Maluku Team"/>
    <s v="Corporate Negotiate/Patnership Contract"/>
    <s v="Salam Olahraga"/>
    <x v="0"/>
    <x v="4"/>
    <x v="6"/>
  </r>
  <r>
    <s v="SO1000"/>
    <s v="PS0017"/>
    <s v="ST0001"/>
    <d v="2022-11-18T00:00:00"/>
    <s v="Jakarta"/>
    <s v="CASH"/>
    <n v="25770840"/>
    <m/>
    <s v="Online Sales Team"/>
    <s v="OnlineMarketing"/>
    <s v="Bebasport.com"/>
    <x v="0"/>
    <x v="1"/>
    <x v="2"/>
  </r>
  <r>
    <s v="SO1001"/>
    <s v="PS0015"/>
    <s v="ST0004"/>
    <d v="2022-11-21T00:00:00"/>
    <s v="Sulawesi, Maluku, North Maluku"/>
    <s v="CASH"/>
    <n v="57115520"/>
    <m/>
    <s v="Sales Region Sulawesi - Maluku Team"/>
    <s v="Corporate Negotiate/Patnership Contract"/>
    <s v="Toko Olahraga Satu"/>
    <x v="0"/>
    <x v="3"/>
    <x v="5"/>
  </r>
  <r>
    <s v="SO1002"/>
    <s v="PS0049"/>
    <s v="ST0004"/>
    <d v="2022-11-21T00:00:00"/>
    <s v="Sulawesi, Maluku, North Maluku"/>
    <s v="CREDIT"/>
    <n v="417355830"/>
    <m/>
    <s v="Sales Region Sulawesi - Maluku Team"/>
    <s v="Corporate Negotiate/Patnership Contract"/>
    <s v="Toko Olahraga Bersama"/>
    <x v="0"/>
    <x v="5"/>
    <x v="7"/>
  </r>
  <r>
    <s v="SO1003"/>
    <s v="PS0036"/>
    <s v="ST0005"/>
    <d v="2022-11-22T00:00:00"/>
    <s v="Bali, East &amp; West Nusa Tenggara"/>
    <s v="CASH"/>
    <n v="114707711"/>
    <m/>
    <s v="Sales Region Bali - Nusa Tenggara Team"/>
    <s v="Corporate Negotiate/Patnership Contract"/>
    <s v="Nusantara Sport"/>
    <x v="0"/>
    <x v="2"/>
    <x v="3"/>
  </r>
  <r>
    <s v="SO1004"/>
    <s v="PS0030"/>
    <s v="ST0004"/>
    <d v="2022-11-23T00:00:00"/>
    <s v="Sulawesi, Maluku, North Maluku"/>
    <s v="CREDIT"/>
    <n v="739640230"/>
    <m/>
    <s v="Sales Region Sulawesi - Maluku Team"/>
    <s v="Corporate Negotiate/Patnership Contract"/>
    <s v="KakaSport"/>
    <x v="0"/>
    <x v="4"/>
    <x v="6"/>
  </r>
  <r>
    <s v="SO1005"/>
    <s v="PS0002"/>
    <s v="ST0002"/>
    <d v="2022-11-25T00:00:00"/>
    <s v="Java"/>
    <s v="CASH"/>
    <n v="76368600"/>
    <m/>
    <s v="Sales Java Region Team"/>
    <s v="OnlineMarketing/Corporate Negotiate/Patnership Contract"/>
    <s v="TokoSport"/>
    <x v="0"/>
    <x v="1"/>
    <x v="4"/>
  </r>
  <r>
    <s v="SO1006"/>
    <s v="PS0007"/>
    <s v="ST0001"/>
    <d v="2022-11-25T00:00:00"/>
    <s v="Jakarta"/>
    <s v="CASH"/>
    <n v="24352350"/>
    <m/>
    <s v="Online Sales Team"/>
    <s v="OnlineMarketing"/>
    <s v="Twinsport.com"/>
    <x v="0"/>
    <x v="1"/>
    <x v="2"/>
  </r>
  <r>
    <s v="SO1007"/>
    <s v="PS0050"/>
    <s v="ST0004"/>
    <d v="2022-11-26T00:00:00"/>
    <s v="Sulawesi, Maluku, North Maluku"/>
    <s v="CREDIT"/>
    <n v="256748290"/>
    <m/>
    <s v="Sales Region Sulawesi - Maluku Team"/>
    <s v="Corporate Negotiate/Patnership Contract"/>
    <s v="Toko Peralatan Olahraga"/>
    <x v="0"/>
    <x v="4"/>
    <x v="6"/>
  </r>
  <r>
    <s v="SO1008"/>
    <s v="PS0012"/>
    <s v="ST0003"/>
    <d v="2022-11-26T00:00:00"/>
    <s v="Sumatera &amp; Kalimantan"/>
    <s v="CREDIT"/>
    <n v="413536410"/>
    <m/>
    <s v="Sales Sumatera -Kalimantan Region Team"/>
    <s v="OnlineMarketing/Corporate Negotiate/Patnership Contract"/>
    <s v="Adi Shop"/>
    <x v="0"/>
    <x v="0"/>
    <x v="1"/>
  </r>
  <r>
    <s v="SO1009"/>
    <s v="PS0030"/>
    <s v="ST0004"/>
    <d v="2022-11-27T00:00:00"/>
    <s v="Sulawesi, Maluku, North Maluku"/>
    <s v="CASH"/>
    <n v="26180440"/>
    <m/>
    <s v="Sales Region Sulawesi - Maluku Team"/>
    <s v="Corporate Negotiate/Patnership Contract"/>
    <s v="KakaSport"/>
    <x v="0"/>
    <x v="4"/>
    <x v="6"/>
  </r>
  <r>
    <s v="SO1010"/>
    <s v="PS0021"/>
    <s v="ST0001"/>
    <d v="2022-11-29T00:00:00"/>
    <s v="Jakarta"/>
    <s v="CASH"/>
    <n v="33999420"/>
    <m/>
    <s v="Online Sales Team"/>
    <s v="OnlineMarketing"/>
    <s v="SportArt88"/>
    <x v="0"/>
    <x v="1"/>
    <x v="2"/>
  </r>
  <r>
    <s v="SO1011"/>
    <s v="PS0031"/>
    <s v="ST0002"/>
    <d v="2022-11-30T00:00:00"/>
    <s v="Java"/>
    <s v="CREDIT"/>
    <n v="363292820"/>
    <m/>
    <s v="Sales Java Region Team"/>
    <s v="OnlineMarketing/Corporate Negotiate/Patnership Contract"/>
    <s v="Toko Hidup Sehat"/>
    <x v="0"/>
    <x v="1"/>
    <x v="4"/>
  </r>
  <r>
    <s v="SO1012"/>
    <s v="PS0031"/>
    <s v="ST0002"/>
    <d v="2022-12-01T00:00:00"/>
    <s v="Java"/>
    <s v="CREDIT"/>
    <n v="509240650"/>
    <m/>
    <s v="Sales Java Region Team"/>
    <s v="OnlineMarketing/Corporate Negotiate/Patnership Contract"/>
    <s v="Toko Hidup Sehat"/>
    <x v="0"/>
    <x v="1"/>
    <x v="4"/>
  </r>
  <r>
    <s v="SO1013"/>
    <s v="PS0029"/>
    <s v="ST0004"/>
    <d v="2022-12-02T00:00:00"/>
    <s v="Sulawesi, Maluku, North Maluku"/>
    <s v="CREDIT"/>
    <n v="467132688"/>
    <m/>
    <s v="Sales Region Sulawesi - Maluku Team"/>
    <s v="Corporate Negotiate/Patnership Contract"/>
    <s v="Mama Sport"/>
    <x v="0"/>
    <x v="3"/>
    <x v="5"/>
  </r>
  <r>
    <s v="SO1014"/>
    <s v="PS0004"/>
    <s v="ST0001"/>
    <d v="2022-12-03T00:00:00"/>
    <s v="Jakarta"/>
    <s v="CREDIT"/>
    <n v="295516340"/>
    <s v="The product is unavailable from the vendor or there has been a product replacement"/>
    <s v="Online Sales Team"/>
    <s v="OnlineMarketing"/>
    <s v="Sport Line Indonesia"/>
    <x v="0"/>
    <x v="1"/>
    <x v="2"/>
  </r>
  <r>
    <s v="SO1015"/>
    <s v="PS0020"/>
    <s v="ST0004"/>
    <d v="2022-12-07T00:00:00"/>
    <s v="Sulawesi, Maluku, North Maluku"/>
    <s v="CASH"/>
    <n v="242647004"/>
    <m/>
    <s v="Sales Region Sulawesi - Maluku Team"/>
    <s v="Corporate Negotiate/Patnership Contract"/>
    <s v="Barokah Olahraga Shop"/>
    <x v="0"/>
    <x v="5"/>
    <x v="7"/>
  </r>
  <r>
    <s v="SO1016"/>
    <s v="PS0013"/>
    <s v="ST0001"/>
    <d v="2022-12-08T00:00:00"/>
    <s v="Jakarta"/>
    <s v="CASH"/>
    <n v="25899000"/>
    <m/>
    <s v="Online Sales Team"/>
    <s v="OnlineMarketing"/>
    <s v="Playing Outdoor"/>
    <x v="0"/>
    <x v="1"/>
    <x v="2"/>
  </r>
  <r>
    <s v="SO1017"/>
    <s v="PS0044"/>
    <s v="ST0004"/>
    <d v="2022-12-08T00:00:00"/>
    <s v="Sulawesi, Maluku, North Maluku"/>
    <s v="CASH"/>
    <n v="29038430"/>
    <m/>
    <s v="Sales Region Sulawesi - Maluku Team"/>
    <s v="Corporate Negotiate/Patnership Contract"/>
    <s v="Toko Rezeki Olahraga"/>
    <x v="0"/>
    <x v="5"/>
    <x v="7"/>
  </r>
  <r>
    <s v="SO1018"/>
    <s v="PS0005"/>
    <s v="ST0004"/>
    <d v="2022-12-10T00:00:00"/>
    <s v="Sulawesi, Maluku, North Maluku"/>
    <s v="CASH"/>
    <n v="111211330"/>
    <s v="The product is unavailable from the vendor or there has been a product replacement"/>
    <s v="Sales Region Sulawesi - Maluku Team"/>
    <s v="Corporate Negotiate/Patnership Contract"/>
    <s v="Sportworld"/>
    <x v="1"/>
    <x v="5"/>
    <x v="13"/>
  </r>
  <r>
    <s v="SO1019"/>
    <s v="PS0004"/>
    <s v="ST0001"/>
    <d v="2022-12-10T00:00:00"/>
    <s v="Jakarta"/>
    <s v="CASH"/>
    <n v="23861490"/>
    <m/>
    <s v="Online Sales Team"/>
    <s v="OnlineMarketing"/>
    <s v="Sport Line Indonesia"/>
    <x v="0"/>
    <x v="1"/>
    <x v="2"/>
  </r>
  <r>
    <s v="SO1020"/>
    <s v="PS0002"/>
    <s v="ST0002"/>
    <d v="2022-12-10T00:00:00"/>
    <s v="Java"/>
    <s v="CREDIT"/>
    <n v="479156570"/>
    <m/>
    <s v="Sales Java Region Team"/>
    <s v="OnlineMarketing/Corporate Negotiate/Patnership Contract"/>
    <s v="TokoSport"/>
    <x v="0"/>
    <x v="1"/>
    <x v="4"/>
  </r>
  <r>
    <s v="SO1021"/>
    <s v="PS0017"/>
    <s v="ST0001"/>
    <d v="2022-12-10T00:00:00"/>
    <s v="Jakarta"/>
    <s v="CASH"/>
    <n v="102921900"/>
    <s v="Partner Store canceled the order"/>
    <s v="Online Sales Team"/>
    <s v="OnlineMarketing"/>
    <s v="Bebasport.com"/>
    <x v="0"/>
    <x v="1"/>
    <x v="2"/>
  </r>
  <r>
    <s v="SO1022"/>
    <s v="PS0029"/>
    <s v="ST0004"/>
    <d v="2022-12-12T00:00:00"/>
    <s v="Sulawesi, Maluku, North Maluku"/>
    <s v="CASH"/>
    <n v="54724400"/>
    <m/>
    <s v="Sales Region Sulawesi - Maluku Team"/>
    <s v="Corporate Negotiate/Patnership Contract"/>
    <s v="Mama Sport"/>
    <x v="0"/>
    <x v="3"/>
    <x v="5"/>
  </r>
  <r>
    <s v="SO1023"/>
    <s v="PS0007"/>
    <s v="ST0001"/>
    <d v="2022-12-13T00:00:00"/>
    <s v="Jakarta"/>
    <s v="CREDIT"/>
    <n v="261747380"/>
    <m/>
    <s v="Online Sales Team"/>
    <s v="OnlineMarketing"/>
    <s v="Twinsport.com"/>
    <x v="0"/>
    <x v="1"/>
    <x v="2"/>
  </r>
  <r>
    <s v="SO1024"/>
    <s v="PS0012"/>
    <s v="ST0003"/>
    <d v="2022-12-13T00:00:00"/>
    <s v="Sumatera &amp; Kalimantan"/>
    <s v="CREDIT"/>
    <n v="351291960"/>
    <m/>
    <s v="Sales Sumatera -Kalimantan Region Team"/>
    <s v="OnlineMarketing/Corporate Negotiate/Patnership Contract"/>
    <s v="Adi Shop"/>
    <x v="0"/>
    <x v="0"/>
    <x v="1"/>
  </r>
  <r>
    <s v="SO1025"/>
    <s v="PS0011"/>
    <s v="ST0002"/>
    <d v="2022-12-16T00:00:00"/>
    <s v="Java"/>
    <s v="CASH"/>
    <n v="78509200"/>
    <m/>
    <s v="Sales Java Region Team"/>
    <s v="OnlineMarketing/Corporate Negotiate/Patnership Contract"/>
    <s v="Atlethic Shop"/>
    <x v="0"/>
    <x v="1"/>
    <x v="4"/>
  </r>
  <r>
    <s v="SO1026"/>
    <s v="PS0040"/>
    <s v="ST0003"/>
    <d v="2022-12-16T00:00:00"/>
    <s v="Sumatera &amp; Kalimantan"/>
    <s v="CREDIT"/>
    <n v="759074380"/>
    <s v="transaction as agreed with the vendor"/>
    <s v="Sales Sumatera -Kalimantan Region Team"/>
    <s v="OnlineMarketing/Corporate Negotiate/Patnership Contract"/>
    <s v="Olahraga Gemilang"/>
    <x v="0"/>
    <x v="0"/>
    <x v="0"/>
  </r>
  <r>
    <s v="SO1027"/>
    <s v="PS0036"/>
    <s v="ST0005"/>
    <d v="2022-12-19T00:00:00"/>
    <s v="Bali, East &amp; West Nusa Tenggara"/>
    <s v="CREDIT"/>
    <n v="543527800"/>
    <s v="The transaction agreement has undergone changes"/>
    <s v="Sales Region Bali - Nusa Tenggara Team"/>
    <s v="Corporate Negotiate/Patnership Contract"/>
    <s v="Nusantara Sport"/>
    <x v="0"/>
    <x v="2"/>
    <x v="3"/>
  </r>
  <r>
    <s v="SO1028"/>
    <s v="PS0002"/>
    <s v="ST0002"/>
    <d v="2022-12-20T00:00:00"/>
    <s v="Java"/>
    <s v="CREDIT"/>
    <n v="480510700"/>
    <m/>
    <s v="Sales Java Region Team"/>
    <s v="OnlineMarketing/Corporate Negotiate/Patnership Contract"/>
    <s v="TokoSport"/>
    <x v="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DD220-5583-4368-9B0F-B1232C48D65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0:B50" firstHeaderRow="1" firstDataRow="1" firstDataCol="1"/>
  <pivotFields count="10">
    <pivotField showAll="0"/>
    <pivotField showAll="0"/>
    <pivotField showAll="0"/>
    <pivotField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showAll="0"/>
    <pivotField showAll="0"/>
    <pivotField dataField="1" numFmtId="166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9"/>
    <field x="8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OrderTransaction" fld="6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5C747-6B31-464A-BD11-4A9DEF57527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2:E66" firstHeaderRow="1" firstDataRow="2" firstDataCol="1"/>
  <pivotFields count="10">
    <pivotField showAll="0"/>
    <pivotField showAll="0"/>
    <pivotField showAll="0"/>
    <pivotField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showAll="0"/>
    <pivotField showAll="0"/>
    <pivotField dataField="1" numFmtId="166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TotalOrderTransaction" fld="6" baseField="0" baseItem="0" numFmtId="166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DE6CF-CB68-4004-8BF6-C3DFCEE03211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197:I203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showAll="0"/>
    <pivotField axis="axisRow" showAll="0" measureFilter="1" sortType="descending">
      <items count="10">
        <item x="8"/>
        <item x="2"/>
        <item x="7"/>
        <item x="0"/>
        <item x="4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6">
    <i>
      <x v="7"/>
    </i>
    <i>
      <x/>
    </i>
    <i>
      <x v="3"/>
    </i>
    <i>
      <x v="4"/>
    </i>
    <i>
      <x v="8"/>
    </i>
    <i t="grand">
      <x/>
    </i>
  </rowItems>
  <colItems count="1">
    <i/>
  </colItems>
  <dataFields count="1">
    <dataField name="Sum of ItemTotal" fld="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61C7A-DBF3-42CD-8A82-8B6FAC2C82DF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93" firstHeaderRow="1" firstDataRow="1" firstDataCol="1"/>
  <pivotFields count="8">
    <pivotField showAll="0"/>
    <pivotField showAll="0"/>
    <pivotField dataField="1" numFmtId="2" showAll="0"/>
    <pivotField numFmtId="10" showAll="0"/>
    <pivotField numFmtId="166" showAll="0"/>
    <pivotField showAll="0"/>
    <pivotField axis="axisRow" showAll="0">
      <items count="22">
        <item x="16"/>
        <item x="12"/>
        <item x="4"/>
        <item x="13"/>
        <item x="1"/>
        <item x="17"/>
        <item x="6"/>
        <item x="0"/>
        <item x="8"/>
        <item x="5"/>
        <item x="2"/>
        <item m="1" x="20"/>
        <item x="18"/>
        <item x="7"/>
        <item x="14"/>
        <item x="15"/>
        <item x="9"/>
        <item x="19"/>
        <item x="3"/>
        <item x="10"/>
        <item x="11"/>
        <item t="default"/>
      </items>
    </pivotField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Quantity Order" fld="2" baseField="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49785-B9CD-4E66-B613-AFB065DA1EAB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N2:O12" firstHeaderRow="1" firstDataRow="1" firstDataCol="1"/>
  <pivotFields count="8">
    <pivotField showAll="0"/>
    <pivotField showAll="0"/>
    <pivotField numFmtId="2" showAll="0"/>
    <pivotField numFmtId="10" showAll="0"/>
    <pivotField numFmtId="166" showAll="0"/>
    <pivotField dataField="1" showAll="0"/>
    <pivotField showAll="0"/>
    <pivotField axis="axisRow" showAll="0">
      <items count="10">
        <item x="8"/>
        <item x="2"/>
        <item x="7"/>
        <item x="0"/>
        <item x="4"/>
        <item x="6"/>
        <item x="1"/>
        <item x="5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Orders each category" fld="5" subtotal="count" baseField="7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BBF65-CA97-4E8D-A7EC-1B25E7C81E26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6:G130" firstHeaderRow="1" firstDataRow="2" firstDataCol="1"/>
  <pivotFields count="12">
    <pivotField showAll="0"/>
    <pivotField axis="axisRow"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654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655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5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657"/>
        <item x="481"/>
        <item x="658"/>
        <item x="482"/>
        <item x="483"/>
        <item x="484"/>
        <item x="485"/>
        <item x="486"/>
        <item x="487"/>
        <item x="488"/>
        <item x="65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660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66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62"/>
        <item x="653"/>
        <item t="default"/>
      </items>
    </pivotField>
    <pivotField showAll="0"/>
    <pivotField numFmtId="2" showAll="0">
      <items count="127">
        <item x="60"/>
        <item x="117"/>
        <item x="101"/>
        <item x="91"/>
        <item x="69"/>
        <item x="70"/>
        <item x="68"/>
        <item x="24"/>
        <item x="45"/>
        <item x="50"/>
        <item x="59"/>
        <item x="36"/>
        <item x="77"/>
        <item x="88"/>
        <item x="97"/>
        <item x="67"/>
        <item x="125"/>
        <item x="120"/>
        <item x="92"/>
        <item x="122"/>
        <item x="2"/>
        <item x="64"/>
        <item x="52"/>
        <item x="121"/>
        <item x="98"/>
        <item x="124"/>
        <item x="123"/>
        <item x="76"/>
        <item x="100"/>
        <item x="57"/>
        <item x="30"/>
        <item x="35"/>
        <item x="107"/>
        <item x="58"/>
        <item x="63"/>
        <item x="44"/>
        <item x="99"/>
        <item x="17"/>
        <item x="111"/>
        <item x="72"/>
        <item x="65"/>
        <item x="47"/>
        <item x="84"/>
        <item x="85"/>
        <item x="55"/>
        <item x="102"/>
        <item x="54"/>
        <item x="3"/>
        <item x="39"/>
        <item x="56"/>
        <item x="34"/>
        <item x="116"/>
        <item x="4"/>
        <item x="66"/>
        <item x="25"/>
        <item x="28"/>
        <item x="90"/>
        <item x="20"/>
        <item x="15"/>
        <item x="73"/>
        <item x="71"/>
        <item x="104"/>
        <item x="115"/>
        <item x="110"/>
        <item x="1"/>
        <item x="13"/>
        <item x="18"/>
        <item x="5"/>
        <item x="105"/>
        <item x="9"/>
        <item x="38"/>
        <item x="12"/>
        <item x="40"/>
        <item x="94"/>
        <item x="0"/>
        <item x="95"/>
        <item x="11"/>
        <item x="75"/>
        <item x="114"/>
        <item x="14"/>
        <item x="109"/>
        <item x="31"/>
        <item x="33"/>
        <item x="46"/>
        <item x="32"/>
        <item x="79"/>
        <item x="23"/>
        <item x="21"/>
        <item x="37"/>
        <item x="27"/>
        <item x="119"/>
        <item x="96"/>
        <item x="89"/>
        <item x="61"/>
        <item x="118"/>
        <item x="80"/>
        <item x="87"/>
        <item x="113"/>
        <item x="16"/>
        <item x="43"/>
        <item x="7"/>
        <item x="41"/>
        <item x="82"/>
        <item x="10"/>
        <item x="112"/>
        <item x="74"/>
        <item x="53"/>
        <item x="42"/>
        <item x="19"/>
        <item x="78"/>
        <item x="62"/>
        <item x="51"/>
        <item x="48"/>
        <item x="49"/>
        <item x="83"/>
        <item x="22"/>
        <item x="106"/>
        <item x="6"/>
        <item x="26"/>
        <item x="103"/>
        <item x="93"/>
        <item x="86"/>
        <item x="29"/>
        <item x="108"/>
        <item x="81"/>
        <item x="8"/>
        <item t="default"/>
      </items>
    </pivotField>
    <pivotField numFmtId="10" showAll="0"/>
    <pivotField dataField="1" numFmtId="166" showAll="0"/>
    <pivotField showAll="0"/>
    <pivotField axis="axisCol" showAll="0" measureFilter="1" sortType="ascending">
      <items count="21">
        <item x="16"/>
        <item x="12"/>
        <item x="4"/>
        <item x="13"/>
        <item x="1"/>
        <item x="17"/>
        <item x="6"/>
        <item x="0"/>
        <item x="8"/>
        <item x="5"/>
        <item x="2"/>
        <item x="18"/>
        <item x="7"/>
        <item x="14"/>
        <item x="15"/>
        <item x="9"/>
        <item x="19"/>
        <item x="3"/>
        <item x="10"/>
        <item x="11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6">
    <i>
      <x v="5"/>
    </i>
    <i>
      <x v="10"/>
    </i>
    <i>
      <x v="12"/>
    </i>
    <i>
      <x v="15"/>
    </i>
    <i>
      <x v="19"/>
    </i>
    <i t="grand">
      <x/>
    </i>
  </colItems>
  <dataFields count="1">
    <dataField name="Sum of ItemTotal" fld="5" baseField="0" baseItem="0" numFmtId="166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B7C4A-6E08-468D-B7FC-C652B4F4D64E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S2:T12" firstHeaderRow="1" firstDataRow="1" firstDataCol="1"/>
  <pivotFields count="8">
    <pivotField showAll="0"/>
    <pivotField showAll="0"/>
    <pivotField dataField="1" numFmtId="2" showAll="0"/>
    <pivotField numFmtId="10" showAll="0"/>
    <pivotField numFmtId="166" showAll="0"/>
    <pivotField showAll="0"/>
    <pivotField showAll="0"/>
    <pivotField axis="axisRow" showAll="0">
      <items count="10">
        <item x="8"/>
        <item x="2"/>
        <item x="7"/>
        <item x="0"/>
        <item x="4"/>
        <item x="6"/>
        <item x="1"/>
        <item x="5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Quantity Orders" fld="2" baseField="7" baseItem="0" numFmtId="2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BA97D-34C5-4F64-BF90-03B958135317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177:I188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axis="axisRow" showAll="0" measureFilter="1" sortType="descending">
      <items count="22">
        <item x="16"/>
        <item x="12"/>
        <item x="4"/>
        <item x="13"/>
        <item x="1"/>
        <item x="17"/>
        <item x="6"/>
        <item x="0"/>
        <item x="8"/>
        <item x="5"/>
        <item x="2"/>
        <item m="1" x="20"/>
        <item x="18"/>
        <item x="7"/>
        <item x="14"/>
        <item x="15"/>
        <item x="9"/>
        <item x="19"/>
        <item x="3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11">
    <i>
      <x v="9"/>
    </i>
    <i>
      <x v="1"/>
    </i>
    <i>
      <x v="2"/>
    </i>
    <i>
      <x v="12"/>
    </i>
    <i>
      <x v="15"/>
    </i>
    <i>
      <x v="3"/>
    </i>
    <i>
      <x v="18"/>
    </i>
    <i>
      <x v="19"/>
    </i>
    <i>
      <x v="4"/>
    </i>
    <i>
      <x v="7"/>
    </i>
    <i t="grand">
      <x/>
    </i>
  </rowItems>
  <colItems count="1">
    <i/>
  </colItems>
  <dataFields count="1">
    <dataField name="Sum of ItemTotal" fld="4" baseField="0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9F6A5-5BC6-49D4-88F6-DB15A1D5D859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43:G148" firstHeaderRow="1" firstDataRow="2" firstDataCol="1"/>
  <pivotFields count="12">
    <pivotField showAll="0"/>
    <pivotField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654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655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5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657"/>
        <item x="481"/>
        <item x="658"/>
        <item x="482"/>
        <item x="483"/>
        <item x="484"/>
        <item x="485"/>
        <item x="486"/>
        <item x="487"/>
        <item x="488"/>
        <item x="65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660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66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62"/>
        <item x="653"/>
        <item t="default"/>
      </items>
    </pivotField>
    <pivotField showAll="0"/>
    <pivotField numFmtId="2" showAll="0">
      <items count="127">
        <item x="60"/>
        <item x="117"/>
        <item x="101"/>
        <item x="91"/>
        <item x="69"/>
        <item x="70"/>
        <item x="68"/>
        <item x="24"/>
        <item x="45"/>
        <item x="50"/>
        <item x="59"/>
        <item x="36"/>
        <item x="77"/>
        <item x="88"/>
        <item x="97"/>
        <item x="67"/>
        <item x="125"/>
        <item x="120"/>
        <item x="92"/>
        <item x="122"/>
        <item x="2"/>
        <item x="64"/>
        <item x="52"/>
        <item x="121"/>
        <item x="98"/>
        <item x="124"/>
        <item x="123"/>
        <item x="76"/>
        <item x="100"/>
        <item x="57"/>
        <item x="30"/>
        <item x="35"/>
        <item x="107"/>
        <item x="58"/>
        <item x="63"/>
        <item x="44"/>
        <item x="99"/>
        <item x="17"/>
        <item x="111"/>
        <item x="72"/>
        <item x="65"/>
        <item x="47"/>
        <item x="84"/>
        <item x="85"/>
        <item x="55"/>
        <item x="102"/>
        <item x="54"/>
        <item x="3"/>
        <item x="39"/>
        <item x="56"/>
        <item x="34"/>
        <item x="116"/>
        <item x="4"/>
        <item x="66"/>
        <item x="25"/>
        <item x="28"/>
        <item x="90"/>
        <item x="20"/>
        <item x="15"/>
        <item x="73"/>
        <item x="71"/>
        <item x="104"/>
        <item x="115"/>
        <item x="110"/>
        <item x="1"/>
        <item x="13"/>
        <item x="18"/>
        <item x="5"/>
        <item x="105"/>
        <item x="9"/>
        <item x="38"/>
        <item x="12"/>
        <item x="40"/>
        <item x="94"/>
        <item x="0"/>
        <item x="95"/>
        <item x="11"/>
        <item x="75"/>
        <item x="114"/>
        <item x="14"/>
        <item x="109"/>
        <item x="31"/>
        <item x="33"/>
        <item x="46"/>
        <item x="32"/>
        <item x="79"/>
        <item x="23"/>
        <item x="21"/>
        <item x="37"/>
        <item x="27"/>
        <item x="119"/>
        <item x="96"/>
        <item x="89"/>
        <item x="61"/>
        <item x="118"/>
        <item x="80"/>
        <item x="87"/>
        <item x="113"/>
        <item x="16"/>
        <item x="43"/>
        <item x="7"/>
        <item x="41"/>
        <item x="82"/>
        <item x="10"/>
        <item x="112"/>
        <item x="74"/>
        <item x="53"/>
        <item x="42"/>
        <item x="19"/>
        <item x="78"/>
        <item x="62"/>
        <item x="51"/>
        <item x="48"/>
        <item x="49"/>
        <item x="83"/>
        <item x="22"/>
        <item x="106"/>
        <item x="6"/>
        <item x="26"/>
        <item x="103"/>
        <item x="93"/>
        <item x="86"/>
        <item x="29"/>
        <item x="108"/>
        <item x="81"/>
        <item x="8"/>
        <item t="default"/>
      </items>
    </pivotField>
    <pivotField numFmtId="10" showAll="0"/>
    <pivotField dataField="1" numFmtId="166" showAll="0"/>
    <pivotField showAll="0"/>
    <pivotField axis="axisCol" showAll="0" measureFilter="1" sortType="ascending">
      <items count="21">
        <item x="16"/>
        <item x="12"/>
        <item x="4"/>
        <item x="13"/>
        <item x="1"/>
        <item x="17"/>
        <item x="6"/>
        <item x="0"/>
        <item x="8"/>
        <item x="5"/>
        <item x="2"/>
        <item x="18"/>
        <item x="7"/>
        <item x="14"/>
        <item x="15"/>
        <item x="9"/>
        <item x="19"/>
        <item x="3"/>
        <item x="10"/>
        <item x="1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7"/>
  </colFields>
  <colItems count="6">
    <i>
      <x v="5"/>
    </i>
    <i>
      <x v="10"/>
    </i>
    <i>
      <x v="12"/>
    </i>
    <i>
      <x v="15"/>
    </i>
    <i>
      <x v="19"/>
    </i>
    <i t="grand">
      <x/>
    </i>
  </colItems>
  <dataFields count="1">
    <dataField name="Sum of ItemTotal" fld="5" baseField="0" baseItem="0" numFmtId="166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5B01B-F478-4E3E-8F1D-21D0FDDAA46D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77:B188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axis="axisRow" showAll="0" measureFilter="1" sortType="ascending">
      <items count="22">
        <item x="16"/>
        <item x="12"/>
        <item x="4"/>
        <item x="13"/>
        <item x="1"/>
        <item x="17"/>
        <item x="6"/>
        <item x="0"/>
        <item x="8"/>
        <item x="5"/>
        <item x="2"/>
        <item m="1" x="20"/>
        <item x="18"/>
        <item x="7"/>
        <item x="14"/>
        <item x="15"/>
        <item x="9"/>
        <item x="19"/>
        <item x="3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11">
    <i>
      <x v="8"/>
    </i>
    <i>
      <x/>
    </i>
    <i>
      <x v="6"/>
    </i>
    <i>
      <x v="14"/>
    </i>
    <i>
      <x v="17"/>
    </i>
    <i>
      <x v="10"/>
    </i>
    <i>
      <x v="20"/>
    </i>
    <i>
      <x v="5"/>
    </i>
    <i>
      <x v="16"/>
    </i>
    <i>
      <x v="13"/>
    </i>
    <i t="grand">
      <x/>
    </i>
  </rowItems>
  <colItems count="1">
    <i/>
  </colItems>
  <dataFields count="1">
    <dataField name="Sum of ItemTotal" fld="4" baseField="0" baseItem="0" numFmtId="16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0FE5-7F95-4FDC-84B9-8831CFF38A6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9:B68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axis="axisRow" showAll="0" measureFilter="1">
      <items count="22">
        <item x="16"/>
        <item x="12"/>
        <item x="4"/>
        <item x="13"/>
        <item x="1"/>
        <item x="17"/>
        <item x="6"/>
        <item x="0"/>
        <item x="8"/>
        <item x="5"/>
        <item m="1" x="20"/>
        <item x="18"/>
        <item x="7"/>
        <item x="14"/>
        <item x="15"/>
        <item x="9"/>
        <item x="19"/>
        <item x="3"/>
        <item x="10"/>
        <item x="11"/>
        <item x="2"/>
        <item t="default"/>
      </items>
    </pivotField>
    <pivotField axis="axisRow" showAll="0" sortType="descending">
      <items count="10">
        <item x="8"/>
        <item x="2"/>
        <item x="7"/>
        <item x="0"/>
        <item x="4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7"/>
    <field x="6"/>
  </rowFields>
  <rowItems count="29">
    <i>
      <x v="1"/>
    </i>
    <i r="1">
      <x v="12"/>
    </i>
    <i r="1">
      <x v="20"/>
    </i>
    <i>
      <x v="6"/>
    </i>
    <i r="1">
      <x v="5"/>
    </i>
    <i r="1">
      <x v="6"/>
    </i>
    <i r="1">
      <x v="8"/>
    </i>
    <i r="1">
      <x v="11"/>
    </i>
    <i r="1">
      <x v="19"/>
    </i>
    <i>
      <x v="5"/>
    </i>
    <i r="1">
      <x v="3"/>
    </i>
    <i r="1">
      <x v="15"/>
    </i>
    <i r="1">
      <x v="16"/>
    </i>
    <i>
      <x v="2"/>
    </i>
    <i r="1">
      <x v="13"/>
    </i>
    <i r="1">
      <x v="14"/>
    </i>
    <i>
      <x v="7"/>
    </i>
    <i r="1">
      <x v="9"/>
    </i>
    <i r="1">
      <x v="18"/>
    </i>
    <i>
      <x/>
    </i>
    <i r="1">
      <x/>
    </i>
    <i>
      <x v="3"/>
    </i>
    <i r="1">
      <x v="1"/>
    </i>
    <i r="1">
      <x v="7"/>
    </i>
    <i>
      <x v="4"/>
    </i>
    <i r="1">
      <x v="2"/>
    </i>
    <i>
      <x v="8"/>
    </i>
    <i r="1">
      <x v="17"/>
    </i>
    <i t="grand">
      <x/>
    </i>
  </rowItems>
  <colItems count="1">
    <i/>
  </colItems>
  <dataFields count="1">
    <dataField name="Sum of ItemTotal" fld="4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921BC-94AC-4310-B447-CC2AEFD7B55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39:D45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axis="axisRow" showAll="0" measureFilter="1" sortType="ascending">
      <items count="22">
        <item x="16"/>
        <item x="12"/>
        <item x="4"/>
        <item x="13"/>
        <item x="1"/>
        <item x="17"/>
        <item x="6"/>
        <item x="0"/>
        <item x="8"/>
        <item x="5"/>
        <item m="1" x="20"/>
        <item x="18"/>
        <item x="7"/>
        <item x="14"/>
        <item x="15"/>
        <item x="9"/>
        <item x="19"/>
        <item x="3"/>
        <item x="10"/>
        <item x="1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20"/>
    </i>
    <i>
      <x v="19"/>
    </i>
    <i>
      <x v="5"/>
    </i>
    <i>
      <x v="15"/>
    </i>
    <i>
      <x v="12"/>
    </i>
    <i t="grand">
      <x/>
    </i>
  </rowItems>
  <colItems count="1">
    <i/>
  </colItems>
  <dataFields count="1">
    <dataField name="Sum of ItemTotal" fld="4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57C7B-0913-4F16-9977-2649CC7D571E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97:B203" firstHeaderRow="1" firstDataRow="1" firstDataCol="1"/>
  <pivotFields count="8">
    <pivotField showAll="0"/>
    <pivotField showAll="0"/>
    <pivotField numFmtId="2" showAll="0"/>
    <pivotField numFmtId="10" showAll="0"/>
    <pivotField dataField="1" numFmtId="166" showAll="0"/>
    <pivotField showAll="0"/>
    <pivotField showAll="0"/>
    <pivotField axis="axisRow" showAll="0" measureFilter="1" sortType="ascending">
      <items count="10">
        <item x="8"/>
        <item x="2"/>
        <item x="7"/>
        <item x="0"/>
        <item x="4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6">
    <i>
      <x v="7"/>
    </i>
    <i>
      <x v="2"/>
    </i>
    <i>
      <x v="5"/>
    </i>
    <i>
      <x v="6"/>
    </i>
    <i>
      <x v="1"/>
    </i>
    <i t="grand">
      <x/>
    </i>
  </rowItems>
  <colItems count="1">
    <i/>
  </colItems>
  <dataFields count="1">
    <dataField name="Sum of ItemTotal" fld="4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E4302-EAFF-425E-9031-1B13483FF10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2:D12" firstHeaderRow="0" firstDataRow="1" firstDataCol="1"/>
  <pivotFields count="8">
    <pivotField showAll="0"/>
    <pivotField showAll="0"/>
    <pivotField dataField="1" numFmtId="2" showAll="0"/>
    <pivotField numFmtId="10" showAll="0"/>
    <pivotField dataField="1" numFmtId="166" showAll="0"/>
    <pivotField dataField="1" showAll="0"/>
    <pivotField showAll="0"/>
    <pivotField axis="axisRow" showAll="0">
      <items count="10">
        <item x="8"/>
        <item x="2"/>
        <item x="7"/>
        <item x="0"/>
        <item x="4"/>
        <item x="6"/>
        <item x="1"/>
        <item x="5"/>
        <item x="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 by Category" fld="4" baseField="7" baseItem="0" numFmtId="166"/>
    <dataField name="Quantity Orders" fld="2" baseField="7" baseItem="0" numFmtId="2"/>
    <dataField name="Orders each category" fld="5" subtotal="count" baseField="7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5B81F-D0DC-46DA-AF36-B3A11AE17330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5:B280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x="11"/>
        <item x="0"/>
        <item x="4"/>
        <item x="9"/>
        <item x="2"/>
        <item x="10"/>
        <item x="6"/>
        <item x="5"/>
        <item x="7"/>
        <item x="8"/>
        <item x="1"/>
        <item x="13"/>
        <item x="1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5">
    <i>
      <x v="11"/>
    </i>
    <i>
      <x v="12"/>
    </i>
    <i>
      <x/>
    </i>
    <i>
      <x v="5"/>
    </i>
    <i>
      <x v="9"/>
    </i>
    <i>
      <x v="13"/>
    </i>
    <i>
      <x v="3"/>
    </i>
    <i>
      <x v="10"/>
    </i>
    <i>
      <x v="8"/>
    </i>
    <i>
      <x v="1"/>
    </i>
    <i>
      <x v="2"/>
    </i>
    <i>
      <x v="7"/>
    </i>
    <i>
      <x v="6"/>
    </i>
    <i>
      <x v="4"/>
    </i>
    <i t="grand">
      <x/>
    </i>
  </rowItems>
  <colItems count="1">
    <i/>
  </colItems>
  <dataFields count="1">
    <dataField name="Sum of TotalOrderTransaction" fld="6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21E3B-163B-4DFD-AD6F-A141939D10A2}" name="PivotTable1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8:B181" firstHeaderRow="1" firstDataRow="1" firstDataCol="1"/>
  <pivotFields count="12">
    <pivotField dataField="1" showAll="0"/>
    <pivotField showAll="0"/>
    <pivotField showAll="0"/>
    <pivotField numFmtId="14" showAll="0"/>
    <pivotField showAll="0"/>
    <pivotField showAll="0"/>
    <pivotField numFmtId="166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SalesOrder" fld="0" subtotal="count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686DC-E079-45AF-9168-BBB834DF51E1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87:D297" firstHeaderRow="1" firstDataRow="2" firstDataCol="1"/>
  <pivotFields count="14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9">
        <item x="7"/>
        <item x="1"/>
        <item x="0"/>
        <item x="4"/>
        <item x="3"/>
        <item x="2"/>
        <item x="5"/>
        <item x="6"/>
        <item t="default"/>
      </items>
    </pivotField>
    <pivotField showAll="0">
      <items count="15">
        <item x="11"/>
        <item x="0"/>
        <item x="4"/>
        <item x="9"/>
        <item x="2"/>
        <item x="10"/>
        <item x="6"/>
        <item x="5"/>
        <item x="7"/>
        <item x="8"/>
        <item x="1"/>
        <item x="13"/>
        <item x="12"/>
        <item x="3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TotalOrderTransaction" fld="6" baseField="0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BE81E-A9F0-4CBD-83C7-95EA36C8D055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1:B164" firstHeaderRow="1" firstDataRow="1" firstDataCol="1"/>
  <pivotFields count="12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TotalOrderTransaction" fld="6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5BF27-A56B-4325-8FA1-5F4B52E50772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6:B97" firstHeaderRow="1" firstDataRow="1" firstDataCol="1"/>
  <pivotFields count="11">
    <pivotField dataField="1" showAll="0"/>
    <pivotField showAll="0"/>
    <pivotField showAll="0"/>
    <pivotField numFmtId="14" showAll="0"/>
    <pivotField showAll="0"/>
    <pivotField showAll="0"/>
    <pivotField numFmtId="166" showAll="0"/>
    <pivotField showAll="0"/>
    <pivotField showAll="0"/>
    <pivotField showAll="0"/>
    <pivotField axis="axisRow" showAll="0" measureFilter="1" sortType="ascending">
      <items count="51">
        <item x="18"/>
        <item x="4"/>
        <item x="12"/>
        <item x="35"/>
        <item x="45"/>
        <item x="15"/>
        <item x="49"/>
        <item x="39"/>
        <item x="40"/>
        <item x="30"/>
        <item x="29"/>
        <item x="48"/>
        <item x="31"/>
        <item x="1"/>
        <item x="28"/>
        <item x="0"/>
        <item x="44"/>
        <item x="13"/>
        <item x="20"/>
        <item x="34"/>
        <item x="11"/>
        <item x="17"/>
        <item x="23"/>
        <item x="37"/>
        <item x="26"/>
        <item x="19"/>
        <item x="2"/>
        <item x="8"/>
        <item x="46"/>
        <item x="43"/>
        <item x="14"/>
        <item x="7"/>
        <item x="42"/>
        <item x="10"/>
        <item x="6"/>
        <item x="38"/>
        <item x="21"/>
        <item x="3"/>
        <item x="5"/>
        <item x="27"/>
        <item x="16"/>
        <item x="36"/>
        <item x="41"/>
        <item x="9"/>
        <item x="33"/>
        <item x="22"/>
        <item x="32"/>
        <item x="24"/>
        <item x="4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4"/>
    </i>
    <i>
      <x v="34"/>
    </i>
    <i>
      <x v="32"/>
    </i>
    <i>
      <x v="15"/>
    </i>
    <i>
      <x v="27"/>
    </i>
    <i>
      <x v="30"/>
    </i>
    <i>
      <x v="22"/>
    </i>
    <i>
      <x v="5"/>
    </i>
    <i>
      <x v="7"/>
    </i>
    <i>
      <x v="12"/>
    </i>
    <i t="grand">
      <x/>
    </i>
  </rowItems>
  <colItems count="1">
    <i/>
  </colItems>
  <dataFields count="1">
    <dataField name="Count of SalesOrder" fld="0" subtotal="count" baseField="1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32087-2978-450D-B3C5-42D7F9001A9F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13" firstHeaderRow="1" firstDataRow="1" firstDataCol="1"/>
  <pivotFields count="11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axis="axisRow" showAll="0" measureFilter="1" sortType="ascending">
      <items count="51">
        <item x="18"/>
        <item x="4"/>
        <item x="12"/>
        <item x="35"/>
        <item x="45"/>
        <item x="15"/>
        <item x="49"/>
        <item x="39"/>
        <item x="40"/>
        <item x="30"/>
        <item x="29"/>
        <item x="48"/>
        <item x="31"/>
        <item x="1"/>
        <item x="28"/>
        <item x="0"/>
        <item x="44"/>
        <item x="13"/>
        <item x="20"/>
        <item x="34"/>
        <item x="11"/>
        <item x="17"/>
        <item x="23"/>
        <item x="37"/>
        <item x="26"/>
        <item x="19"/>
        <item x="2"/>
        <item x="8"/>
        <item x="46"/>
        <item x="43"/>
        <item x="14"/>
        <item x="7"/>
        <item x="42"/>
        <item x="10"/>
        <item x="6"/>
        <item x="38"/>
        <item x="21"/>
        <item x="3"/>
        <item x="5"/>
        <item x="27"/>
        <item x="16"/>
        <item x="36"/>
        <item x="41"/>
        <item x="9"/>
        <item x="33"/>
        <item x="22"/>
        <item x="32"/>
        <item x="24"/>
        <item x="4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39"/>
    </i>
    <i>
      <x v="12"/>
    </i>
    <i>
      <x v="23"/>
    </i>
    <i>
      <x v="7"/>
    </i>
    <i>
      <x v="45"/>
    </i>
    <i>
      <x v="10"/>
    </i>
    <i>
      <x v="19"/>
    </i>
    <i>
      <x v="27"/>
    </i>
    <i>
      <x v="20"/>
    </i>
    <i>
      <x v="32"/>
    </i>
    <i t="grand">
      <x/>
    </i>
  </rowItems>
  <colItems count="1">
    <i/>
  </colItems>
  <dataFields count="1">
    <dataField name="Sum of TotalOrderTransaction" fld="6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E8110-2E03-492F-996A-A03FDD0455ED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0:B221" firstHeaderRow="1" firstDataRow="1" firstDataCol="1"/>
  <pivotFields count="12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axis="axisRow" showAll="0" measureFilter="1" sortType="ascending">
      <items count="51">
        <item x="18"/>
        <item x="4"/>
        <item x="12"/>
        <item x="35"/>
        <item x="45"/>
        <item x="15"/>
        <item x="49"/>
        <item x="39"/>
        <item x="40"/>
        <item x="30"/>
        <item x="29"/>
        <item x="48"/>
        <item x="31"/>
        <item x="1"/>
        <item x="28"/>
        <item x="0"/>
        <item x="44"/>
        <item x="13"/>
        <item x="20"/>
        <item x="34"/>
        <item x="11"/>
        <item x="17"/>
        <item x="23"/>
        <item x="37"/>
        <item x="26"/>
        <item x="19"/>
        <item x="2"/>
        <item x="8"/>
        <item x="46"/>
        <item x="43"/>
        <item x="14"/>
        <item x="7"/>
        <item x="42"/>
        <item x="10"/>
        <item x="6"/>
        <item x="38"/>
        <item x="21"/>
        <item x="3"/>
        <item x="5"/>
        <item x="27"/>
        <item x="16"/>
        <item x="36"/>
        <item x="41"/>
        <item x="9"/>
        <item x="33"/>
        <item x="22"/>
        <item x="32"/>
        <item x="24"/>
        <item x="4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11">
    <i>
      <x v="39"/>
    </i>
    <i>
      <x v="12"/>
    </i>
    <i>
      <x v="23"/>
    </i>
    <i>
      <x v="7"/>
    </i>
    <i>
      <x v="45"/>
    </i>
    <i>
      <x v="10"/>
    </i>
    <i>
      <x v="19"/>
    </i>
    <i>
      <x v="27"/>
    </i>
    <i>
      <x v="20"/>
    </i>
    <i>
      <x v="32"/>
    </i>
    <i t="grand">
      <x/>
    </i>
  </rowItems>
  <colItems count="1">
    <i/>
  </colItems>
  <dataFields count="1">
    <dataField name="Sum of TotalOrderTransaction" fld="6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FA8C8-8A8C-4F48-82EE-272B171A6D7F}" name="PivotTable1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4:B197" firstHeaderRow="1" firstDataRow="1" firstDataCol="1"/>
  <pivotFields count="14">
    <pivotField showAll="0"/>
    <pivotField numFmtId="14" showAll="0"/>
    <pivotField showAll="0"/>
    <pivotField dataField="1" numFmtId="2" showAll="0"/>
    <pivotField numFmtId="10" showAll="0"/>
    <pivotField numFmtId="166"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QuantityOrder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355FF-BD7B-4C84-9898-7A4809DF26B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25:B236" firstHeaderRow="1" firstDataRow="1" firstDataCol="1"/>
  <pivotFields count="12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showAll="0"/>
    <pivotField axis="axisRow" showAll="0" measureFilter="1" sortType="descending">
      <items count="51">
        <item x="18"/>
        <item x="4"/>
        <item x="12"/>
        <item x="35"/>
        <item x="45"/>
        <item x="15"/>
        <item x="49"/>
        <item x="39"/>
        <item x="40"/>
        <item x="30"/>
        <item x="29"/>
        <item x="48"/>
        <item x="31"/>
        <item x="1"/>
        <item x="28"/>
        <item x="0"/>
        <item x="44"/>
        <item x="13"/>
        <item x="20"/>
        <item x="34"/>
        <item x="11"/>
        <item x="17"/>
        <item x="23"/>
        <item x="37"/>
        <item x="26"/>
        <item x="19"/>
        <item x="2"/>
        <item x="8"/>
        <item x="46"/>
        <item x="43"/>
        <item x="14"/>
        <item x="7"/>
        <item x="42"/>
        <item x="10"/>
        <item x="6"/>
        <item x="38"/>
        <item x="21"/>
        <item x="3"/>
        <item x="5"/>
        <item x="27"/>
        <item x="16"/>
        <item x="36"/>
        <item x="41"/>
        <item x="9"/>
        <item x="33"/>
        <item x="22"/>
        <item x="32"/>
        <item x="24"/>
        <item x="4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11">
    <i>
      <x v="29"/>
    </i>
    <i>
      <x v="38"/>
    </i>
    <i>
      <x v="37"/>
    </i>
    <i>
      <x v="1"/>
    </i>
    <i>
      <x v="9"/>
    </i>
    <i>
      <x/>
    </i>
    <i>
      <x v="2"/>
    </i>
    <i>
      <x v="6"/>
    </i>
    <i>
      <x v="28"/>
    </i>
    <i>
      <x v="18"/>
    </i>
    <i t="grand">
      <x/>
    </i>
  </rowItems>
  <colItems count="1">
    <i/>
  </colItems>
  <dataFields count="1">
    <dataField name="Sum of TotalOrderTransaction" fld="6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8D3B6-6ED4-44E2-A4B2-FF5FAC952DEA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9:F35" firstHeaderRow="1" firstDataRow="1" firstDataCol="1"/>
  <pivotFields count="12">
    <pivotField showAll="0"/>
    <pivotField numFmtId="14" showAll="0"/>
    <pivotField showAll="0"/>
    <pivotField dataField="1" numFmtId="2" showAll="0"/>
    <pivotField numFmtId="10" showAll="0"/>
    <pivotField numFmtId="166" showAll="0"/>
    <pivotField showAll="0"/>
    <pivotField showAll="0"/>
    <pivotField showAll="0"/>
    <pivotField showAll="0"/>
    <pivotField numFmtId="2" showAll="0"/>
    <pivotField axis="axisRow" showAll="0">
      <items count="6">
        <item x="1"/>
        <item x="3"/>
        <item x="2"/>
        <item x="4"/>
        <item x="0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Order" fld="3" baseField="0" baseItem="0" numFmtId="2"/>
  </dataFields>
  <formats count="1">
    <format dxfId="4">
      <pivotArea collapsedLevelsAreSubtotals="1" fieldPosition="0">
        <references count="1">
          <reference field="1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EC6F9-88BF-4672-BEA3-EE54966AF794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9:B162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axis="axisRow" showAll="0" measureFilter="1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3">
    <i>
      <x v="2"/>
    </i>
    <i>
      <x v="3"/>
    </i>
    <i t="grand">
      <x/>
    </i>
  </rowItems>
  <colItems count="1">
    <i/>
  </colItems>
  <dataFields count="1">
    <dataField name="Sum of TotalOrderTransaction" fld="6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AA588-08CE-4B58-A491-3E89420703B2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4:B108" firstHeaderRow="1" firstDataRow="1" firstDataCol="1"/>
  <pivotFields count="5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2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ospect" fld="4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13522-95F8-4E55-A6AF-34179293997B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42:B146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axis="axisRow" showAll="0" measureFilter="1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4">
    <i>
      <x v="1"/>
    </i>
    <i>
      <x/>
    </i>
    <i>
      <x v="4"/>
    </i>
    <i t="grand">
      <x/>
    </i>
  </rowItems>
  <colItems count="1">
    <i/>
  </colItems>
  <dataFields count="1">
    <dataField name="Sum of TotalOrderTransaction" fld="6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AB56C-F6BC-46D6-B8AE-B4F52A48F7D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8" firstHeaderRow="1" firstDataRow="1" firstDataCol="1"/>
  <pivotFields count="7">
    <pivotField showAll="0"/>
    <pivotField showAll="0"/>
    <pivotField showAll="0"/>
    <pivotField numFmtId="14"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numFmtId="166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OrderTransaction" fld="6" baseField="0" baseItem="0" numFmtId="166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95840-81E8-4744-AAD8-AED64D52CF5E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5:B89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dataField="1" numFmtId="166"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OrderTransaction" fld="6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5F7F4-43A7-43A3-94EF-791D3E12947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:B35" firstHeaderRow="1" firstDataRow="1" firstDataCol="1"/>
  <pivotFields count="12">
    <pivotField showAll="0"/>
    <pivotField showAll="0"/>
    <pivotField showAll="0"/>
    <pivotField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showAll="0"/>
    <pivotField showAll="0"/>
    <pivotField dataField="1" numFmtId="166"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OrderTransaction" fld="6" baseField="0" baseItem="0" numFmtId="166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31E3D-DB57-4D24-9FCB-4321B4F0557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7:G62" firstHeaderRow="1" firstDataRow="2" firstDataCol="1"/>
  <pivotFields count="12">
    <pivotField showAll="0"/>
    <pivotField showAll="0"/>
    <pivotField showAll="0"/>
    <pivotField numFmtId="14" showAll="0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showAll="0"/>
    <pivotField showAll="0"/>
    <pivotField dataField="1" numFmtId="166" showAll="0"/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OrderTransaction" fld="6" baseField="0" baseItem="0" numFmtId="166"/>
  </dataFields>
  <formats count="2">
    <format dxfId="6">
      <pivotArea type="topRight" dataOnly="0" labelOnly="1" outline="0" fieldPosition="0"/>
    </format>
    <format dxfId="5">
      <pivotArea type="topRight" dataOnly="0" labelOnly="1" outline="0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nekasport@net.i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1.xml"/><Relationship Id="rId3" Type="http://schemas.openxmlformats.org/officeDocument/2006/relationships/pivotTable" Target="../pivotTables/pivotTable26.xml"/><Relationship Id="rId7" Type="http://schemas.openxmlformats.org/officeDocument/2006/relationships/pivotTable" Target="../pivotTables/pivotTable30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5" Type="http://schemas.openxmlformats.org/officeDocument/2006/relationships/pivotTable" Target="../pivotTables/pivotTable28.xml"/><Relationship Id="rId4" Type="http://schemas.openxmlformats.org/officeDocument/2006/relationships/pivotTable" Target="../pivotTables/pivotTable27.xml"/><Relationship Id="rId9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6ED2-7CBB-4730-AB05-3A5AD7086482}">
  <dimension ref="A1:E136"/>
  <sheetViews>
    <sheetView topLeftCell="A127" zoomScale="85" zoomScaleNormal="85" workbookViewId="0">
      <selection activeCell="B135" sqref="B135"/>
    </sheetView>
  </sheetViews>
  <sheetFormatPr defaultRowHeight="14.4" x14ac:dyDescent="0.3"/>
  <cols>
    <col min="1" max="2" width="26.6640625" bestFit="1" customWidth="1"/>
    <col min="3" max="3" width="24.109375" bestFit="1" customWidth="1"/>
    <col min="4" max="4" width="18.6640625" bestFit="1" customWidth="1"/>
    <col min="5" max="5" width="19.6640625" bestFit="1" customWidth="1"/>
  </cols>
  <sheetData>
    <row r="1" spans="1:4" ht="18" x14ac:dyDescent="0.35">
      <c r="A1" s="46" t="s">
        <v>5841</v>
      </c>
    </row>
    <row r="2" spans="1:4" x14ac:dyDescent="0.3">
      <c r="A2" s="52" t="s">
        <v>5839</v>
      </c>
      <c r="B2" s="52" t="s">
        <v>5837</v>
      </c>
      <c r="C2" s="52" t="s">
        <v>5838</v>
      </c>
      <c r="D2" s="52" t="s">
        <v>5840</v>
      </c>
    </row>
    <row r="3" spans="1:4" x14ac:dyDescent="0.3">
      <c r="A3" s="71">
        <v>2020</v>
      </c>
      <c r="B3" s="68">
        <f>GETPIVOTDATA("TotalOrderTransaction",$A$10,"Years (OrderDate)",2020)</f>
        <v>111070848160</v>
      </c>
      <c r="C3" s="53">
        <f>COUNTIFS('Sales Order'!D$1:D$1029,"&gt;=01/01/2020",'Sales Order'!D$1:D$1029,"&lt;=31/12/2020")</f>
        <v>355</v>
      </c>
      <c r="D3" s="59">
        <f>B3/C3</f>
        <v>312875628.61971831</v>
      </c>
    </row>
    <row r="4" spans="1:4" x14ac:dyDescent="0.3">
      <c r="A4" s="71">
        <v>2021</v>
      </c>
      <c r="B4" s="68">
        <f>GETPIVOTDATA("TotalOrderTransaction",$A$10,"Years (OrderDate)",2021)</f>
        <v>91960394232</v>
      </c>
      <c r="C4" s="53">
        <f>COUNTIFS('Sales Order'!D$1:D$1029,"&gt;=01/01/2021",'Sales Order'!D$1:D$1029,"&lt;=31/12/2021")</f>
        <v>326</v>
      </c>
      <c r="D4" s="59">
        <f t="shared" ref="D4:D5" si="0">B4/C4</f>
        <v>282087098.87116563</v>
      </c>
    </row>
    <row r="5" spans="1:4" x14ac:dyDescent="0.3">
      <c r="A5" s="71">
        <v>2022</v>
      </c>
      <c r="B5" s="68">
        <f>GETPIVOTDATA("TotalOrderTransaction",$A$10,"Years (OrderDate)",2022)</f>
        <v>93738658411</v>
      </c>
      <c r="C5" s="53">
        <f>COUNTIFS('Sales Order'!D$1:D$1029,"&gt;=01/01/2022",'Sales Order'!D$1:D$1029,"&lt;=31/12/2022")</f>
        <v>347</v>
      </c>
      <c r="D5" s="59">
        <f t="shared" si="0"/>
        <v>270140225.96829969</v>
      </c>
    </row>
    <row r="6" spans="1:4" x14ac:dyDescent="0.3">
      <c r="A6" s="75" t="s">
        <v>5843</v>
      </c>
      <c r="B6" s="72">
        <f>SUM(B3:B5)</f>
        <v>296769900803</v>
      </c>
      <c r="C6" s="73">
        <f>SUM(C3:C5)</f>
        <v>1028</v>
      </c>
      <c r="D6" s="74">
        <f>B6/C6</f>
        <v>288686673.93287939</v>
      </c>
    </row>
    <row r="9" spans="1:4" ht="18" x14ac:dyDescent="0.35">
      <c r="A9" s="46" t="s">
        <v>5791</v>
      </c>
    </row>
    <row r="10" spans="1:4" x14ac:dyDescent="0.3">
      <c r="A10" s="43" t="s">
        <v>5771</v>
      </c>
      <c r="B10" t="s">
        <v>5776</v>
      </c>
    </row>
    <row r="11" spans="1:4" x14ac:dyDescent="0.3">
      <c r="A11" s="44" t="s">
        <v>5773</v>
      </c>
      <c r="B11" s="39">
        <v>111070848160</v>
      </c>
    </row>
    <row r="12" spans="1:4" x14ac:dyDescent="0.3">
      <c r="A12" s="45" t="s">
        <v>5777</v>
      </c>
      <c r="B12" s="39">
        <v>8413435101</v>
      </c>
    </row>
    <row r="13" spans="1:4" x14ac:dyDescent="0.3">
      <c r="A13" s="45" t="s">
        <v>5778</v>
      </c>
      <c r="B13" s="39">
        <v>8873118039</v>
      </c>
    </row>
    <row r="14" spans="1:4" x14ac:dyDescent="0.3">
      <c r="A14" s="45" t="s">
        <v>5779</v>
      </c>
      <c r="B14" s="39">
        <v>9403906569</v>
      </c>
    </row>
    <row r="15" spans="1:4" x14ac:dyDescent="0.3">
      <c r="A15" s="45" t="s">
        <v>5780</v>
      </c>
      <c r="B15" s="39">
        <v>13014811284</v>
      </c>
    </row>
    <row r="16" spans="1:4" x14ac:dyDescent="0.3">
      <c r="A16" s="45" t="s">
        <v>5781</v>
      </c>
      <c r="B16" s="39">
        <v>7369746605</v>
      </c>
    </row>
    <row r="17" spans="1:2" x14ac:dyDescent="0.3">
      <c r="A17" s="45" t="s">
        <v>5782</v>
      </c>
      <c r="B17" s="39">
        <v>9495793700</v>
      </c>
    </row>
    <row r="18" spans="1:2" x14ac:dyDescent="0.3">
      <c r="A18" s="45" t="s">
        <v>5783</v>
      </c>
      <c r="B18" s="39">
        <v>6938459794</v>
      </c>
    </row>
    <row r="19" spans="1:2" x14ac:dyDescent="0.3">
      <c r="A19" s="45" t="s">
        <v>5784</v>
      </c>
      <c r="B19" s="39">
        <v>9982499020</v>
      </c>
    </row>
    <row r="20" spans="1:2" x14ac:dyDescent="0.3">
      <c r="A20" s="45" t="s">
        <v>5785</v>
      </c>
      <c r="B20" s="39">
        <v>5559243162</v>
      </c>
    </row>
    <row r="21" spans="1:2" x14ac:dyDescent="0.3">
      <c r="A21" s="45" t="s">
        <v>5786</v>
      </c>
      <c r="B21" s="39">
        <v>6688805798</v>
      </c>
    </row>
    <row r="22" spans="1:2" x14ac:dyDescent="0.3">
      <c r="A22" s="45" t="s">
        <v>5787</v>
      </c>
      <c r="B22" s="39">
        <v>13241776433</v>
      </c>
    </row>
    <row r="23" spans="1:2" x14ac:dyDescent="0.3">
      <c r="A23" s="45" t="s">
        <v>5788</v>
      </c>
      <c r="B23" s="39">
        <v>12089252655</v>
      </c>
    </row>
    <row r="24" spans="1:2" x14ac:dyDescent="0.3">
      <c r="A24" s="44" t="s">
        <v>5774</v>
      </c>
      <c r="B24" s="39">
        <v>91960394232</v>
      </c>
    </row>
    <row r="25" spans="1:2" x14ac:dyDescent="0.3">
      <c r="A25" s="45" t="s">
        <v>5777</v>
      </c>
      <c r="B25" s="39">
        <v>6006920922</v>
      </c>
    </row>
    <row r="26" spans="1:2" x14ac:dyDescent="0.3">
      <c r="A26" s="45" t="s">
        <v>5778</v>
      </c>
      <c r="B26" s="39">
        <v>10810944665</v>
      </c>
    </row>
    <row r="27" spans="1:2" x14ac:dyDescent="0.3">
      <c r="A27" s="45" t="s">
        <v>5779</v>
      </c>
      <c r="B27" s="39">
        <v>10531075262</v>
      </c>
    </row>
    <row r="28" spans="1:2" x14ac:dyDescent="0.3">
      <c r="A28" s="45" t="s">
        <v>5780</v>
      </c>
      <c r="B28" s="39">
        <v>5909070377</v>
      </c>
    </row>
    <row r="29" spans="1:2" x14ac:dyDescent="0.3">
      <c r="A29" s="45" t="s">
        <v>5781</v>
      </c>
      <c r="B29" s="39">
        <v>10961188957</v>
      </c>
    </row>
    <row r="30" spans="1:2" x14ac:dyDescent="0.3">
      <c r="A30" s="45" t="s">
        <v>5782</v>
      </c>
      <c r="B30" s="39">
        <v>7378988884</v>
      </c>
    </row>
    <row r="31" spans="1:2" x14ac:dyDescent="0.3">
      <c r="A31" s="45" t="s">
        <v>5783</v>
      </c>
      <c r="B31" s="39">
        <v>6490006504</v>
      </c>
    </row>
    <row r="32" spans="1:2" x14ac:dyDescent="0.3">
      <c r="A32" s="45" t="s">
        <v>5784</v>
      </c>
      <c r="B32" s="39">
        <v>7748171035</v>
      </c>
    </row>
    <row r="33" spans="1:2" x14ac:dyDescent="0.3">
      <c r="A33" s="45" t="s">
        <v>5785</v>
      </c>
      <c r="B33" s="39">
        <v>3724306588</v>
      </c>
    </row>
    <row r="34" spans="1:2" x14ac:dyDescent="0.3">
      <c r="A34" s="45" t="s">
        <v>5786</v>
      </c>
      <c r="B34" s="39">
        <v>7350906379</v>
      </c>
    </row>
    <row r="35" spans="1:2" x14ac:dyDescent="0.3">
      <c r="A35" s="45" t="s">
        <v>5787</v>
      </c>
      <c r="B35" s="39">
        <v>7823993577</v>
      </c>
    </row>
    <row r="36" spans="1:2" x14ac:dyDescent="0.3">
      <c r="A36" s="45" t="s">
        <v>5788</v>
      </c>
      <c r="B36" s="39">
        <v>7224821082</v>
      </c>
    </row>
    <row r="37" spans="1:2" x14ac:dyDescent="0.3">
      <c r="A37" s="44" t="s">
        <v>5775</v>
      </c>
      <c r="B37" s="39">
        <v>93738658411</v>
      </c>
    </row>
    <row r="38" spans="1:2" x14ac:dyDescent="0.3">
      <c r="A38" s="45" t="s">
        <v>5777</v>
      </c>
      <c r="B38" s="39">
        <v>8994015941</v>
      </c>
    </row>
    <row r="39" spans="1:2" x14ac:dyDescent="0.3">
      <c r="A39" s="45" t="s">
        <v>5778</v>
      </c>
      <c r="B39" s="39">
        <v>6143660865</v>
      </c>
    </row>
    <row r="40" spans="1:2" x14ac:dyDescent="0.3">
      <c r="A40" s="45" t="s">
        <v>5779</v>
      </c>
      <c r="B40" s="39">
        <v>7050162013</v>
      </c>
    </row>
    <row r="41" spans="1:2" x14ac:dyDescent="0.3">
      <c r="A41" s="45" t="s">
        <v>5780</v>
      </c>
      <c r="B41" s="39">
        <v>10076428067</v>
      </c>
    </row>
    <row r="42" spans="1:2" x14ac:dyDescent="0.3">
      <c r="A42" s="45" t="s">
        <v>5781</v>
      </c>
      <c r="B42" s="39">
        <v>8990850316</v>
      </c>
    </row>
    <row r="43" spans="1:2" x14ac:dyDescent="0.3">
      <c r="A43" s="45" t="s">
        <v>5782</v>
      </c>
      <c r="B43" s="39">
        <v>6694582334</v>
      </c>
    </row>
    <row r="44" spans="1:2" x14ac:dyDescent="0.3">
      <c r="A44" s="45" t="s">
        <v>5783</v>
      </c>
      <c r="B44" s="39">
        <v>4903260764</v>
      </c>
    </row>
    <row r="45" spans="1:2" x14ac:dyDescent="0.3">
      <c r="A45" s="45" t="s">
        <v>5784</v>
      </c>
      <c r="B45" s="39">
        <v>6487507383</v>
      </c>
    </row>
    <row r="46" spans="1:2" x14ac:dyDescent="0.3">
      <c r="A46" s="45" t="s">
        <v>5785</v>
      </c>
      <c r="B46" s="39">
        <v>8517428394</v>
      </c>
    </row>
    <row r="47" spans="1:2" x14ac:dyDescent="0.3">
      <c r="A47" s="45" t="s">
        <v>5786</v>
      </c>
      <c r="B47" s="39">
        <v>13173162638</v>
      </c>
    </row>
    <row r="48" spans="1:2" x14ac:dyDescent="0.3">
      <c r="A48" s="45" t="s">
        <v>5787</v>
      </c>
      <c r="B48" s="39">
        <v>7891588474</v>
      </c>
    </row>
    <row r="49" spans="1:5" x14ac:dyDescent="0.3">
      <c r="A49" s="45" t="s">
        <v>5788</v>
      </c>
      <c r="B49" s="39">
        <v>4816011222</v>
      </c>
    </row>
    <row r="50" spans="1:5" x14ac:dyDescent="0.3">
      <c r="A50" s="44" t="s">
        <v>5772</v>
      </c>
      <c r="B50" s="39">
        <v>296769900803</v>
      </c>
    </row>
    <row r="51" spans="1:5" ht="18" x14ac:dyDescent="0.35">
      <c r="A51" s="47" t="s">
        <v>5790</v>
      </c>
    </row>
    <row r="52" spans="1:5" x14ac:dyDescent="0.3">
      <c r="A52" s="43" t="s">
        <v>5776</v>
      </c>
      <c r="B52" s="43" t="s">
        <v>5789</v>
      </c>
    </row>
    <row r="53" spans="1:5" x14ac:dyDescent="0.3">
      <c r="A53" s="43" t="s">
        <v>5771</v>
      </c>
      <c r="B53" t="s">
        <v>5773</v>
      </c>
      <c r="C53" t="s">
        <v>5774</v>
      </c>
      <c r="D53" t="s">
        <v>5775</v>
      </c>
      <c r="E53" t="s">
        <v>5772</v>
      </c>
    </row>
    <row r="54" spans="1:5" x14ac:dyDescent="0.3">
      <c r="A54" s="44" t="s">
        <v>5777</v>
      </c>
      <c r="B54" s="39">
        <v>8413435101</v>
      </c>
      <c r="C54" s="39">
        <v>6006920922</v>
      </c>
      <c r="D54" s="39">
        <v>8994015941</v>
      </c>
      <c r="E54" s="39">
        <v>23414371964</v>
      </c>
    </row>
    <row r="55" spans="1:5" x14ac:dyDescent="0.3">
      <c r="A55" s="44" t="s">
        <v>5778</v>
      </c>
      <c r="B55" s="39">
        <v>8873118039</v>
      </c>
      <c r="C55" s="39">
        <v>10810944665</v>
      </c>
      <c r="D55" s="39">
        <v>6143660865</v>
      </c>
      <c r="E55" s="39">
        <v>25827723569</v>
      </c>
    </row>
    <row r="56" spans="1:5" x14ac:dyDescent="0.3">
      <c r="A56" s="44" t="s">
        <v>5779</v>
      </c>
      <c r="B56" s="39">
        <v>9403906569</v>
      </c>
      <c r="C56" s="39">
        <v>10531075262</v>
      </c>
      <c r="D56" s="39">
        <v>7050162013</v>
      </c>
      <c r="E56" s="39">
        <v>26985143844</v>
      </c>
    </row>
    <row r="57" spans="1:5" x14ac:dyDescent="0.3">
      <c r="A57" s="44" t="s">
        <v>5780</v>
      </c>
      <c r="B57" s="39">
        <v>13014811284</v>
      </c>
      <c r="C57" s="39">
        <v>5909070377</v>
      </c>
      <c r="D57" s="39">
        <v>10076428067</v>
      </c>
      <c r="E57" s="39">
        <v>29000309728</v>
      </c>
    </row>
    <row r="58" spans="1:5" x14ac:dyDescent="0.3">
      <c r="A58" s="44" t="s">
        <v>5781</v>
      </c>
      <c r="B58" s="39">
        <v>7369746605</v>
      </c>
      <c r="C58" s="39">
        <v>10961188957</v>
      </c>
      <c r="D58" s="39">
        <v>8990850316</v>
      </c>
      <c r="E58" s="39">
        <v>27321785878</v>
      </c>
    </row>
    <row r="59" spans="1:5" x14ac:dyDescent="0.3">
      <c r="A59" s="44" t="s">
        <v>5782</v>
      </c>
      <c r="B59" s="39">
        <v>9495793700</v>
      </c>
      <c r="C59" s="39">
        <v>7378988884</v>
      </c>
      <c r="D59" s="39">
        <v>6694582334</v>
      </c>
      <c r="E59" s="39">
        <v>23569364918</v>
      </c>
    </row>
    <row r="60" spans="1:5" x14ac:dyDescent="0.3">
      <c r="A60" s="44" t="s">
        <v>5783</v>
      </c>
      <c r="B60" s="39">
        <v>6938459794</v>
      </c>
      <c r="C60" s="39">
        <v>6490006504</v>
      </c>
      <c r="D60" s="39">
        <v>4903260764</v>
      </c>
      <c r="E60" s="39">
        <v>18331727062</v>
      </c>
    </row>
    <row r="61" spans="1:5" x14ac:dyDescent="0.3">
      <c r="A61" s="44" t="s">
        <v>5784</v>
      </c>
      <c r="B61" s="39">
        <v>9982499020</v>
      </c>
      <c r="C61" s="39">
        <v>7748171035</v>
      </c>
      <c r="D61" s="39">
        <v>6487507383</v>
      </c>
      <c r="E61" s="39">
        <v>24218177438</v>
      </c>
    </row>
    <row r="62" spans="1:5" x14ac:dyDescent="0.3">
      <c r="A62" s="44" t="s">
        <v>5785</v>
      </c>
      <c r="B62" s="39">
        <v>5559243162</v>
      </c>
      <c r="C62" s="39">
        <v>3724306588</v>
      </c>
      <c r="D62" s="39">
        <v>8517428394</v>
      </c>
      <c r="E62" s="39">
        <v>17800978144</v>
      </c>
    </row>
    <row r="63" spans="1:5" x14ac:dyDescent="0.3">
      <c r="A63" s="44" t="s">
        <v>5786</v>
      </c>
      <c r="B63" s="39">
        <v>6688805798</v>
      </c>
      <c r="C63" s="39">
        <v>7350906379</v>
      </c>
      <c r="D63" s="39">
        <v>13173162638</v>
      </c>
      <c r="E63" s="39">
        <v>27212874815</v>
      </c>
    </row>
    <row r="64" spans="1:5" x14ac:dyDescent="0.3">
      <c r="A64" s="44" t="s">
        <v>5787</v>
      </c>
      <c r="B64" s="39">
        <v>13241776433</v>
      </c>
      <c r="C64" s="39">
        <v>7823993577</v>
      </c>
      <c r="D64" s="39">
        <v>7891588474</v>
      </c>
      <c r="E64" s="39">
        <v>28957358484</v>
      </c>
    </row>
    <row r="65" spans="1:5" x14ac:dyDescent="0.3">
      <c r="A65" s="44" t="s">
        <v>5788</v>
      </c>
      <c r="B65" s="39">
        <v>12089252655</v>
      </c>
      <c r="C65" s="39">
        <v>7224821082</v>
      </c>
      <c r="D65" s="39">
        <v>4816011222</v>
      </c>
      <c r="E65" s="39">
        <v>24130084959</v>
      </c>
    </row>
    <row r="66" spans="1:5" x14ac:dyDescent="0.3">
      <c r="A66" s="44" t="s">
        <v>5772</v>
      </c>
      <c r="B66" s="39">
        <v>111070848160</v>
      </c>
      <c r="C66" s="39">
        <v>91960394232</v>
      </c>
      <c r="D66" s="39">
        <v>93738658411</v>
      </c>
      <c r="E66" s="39">
        <v>296769900803</v>
      </c>
    </row>
    <row r="88" spans="1:4" ht="18" x14ac:dyDescent="0.35">
      <c r="A88" s="46" t="s">
        <v>5829</v>
      </c>
    </row>
    <row r="89" spans="1:4" x14ac:dyDescent="0.3">
      <c r="A89" s="51" t="s">
        <v>5792</v>
      </c>
      <c r="B89" s="52" t="s">
        <v>5833</v>
      </c>
      <c r="C89" s="52" t="s">
        <v>5834</v>
      </c>
      <c r="D89" s="52" t="s">
        <v>5828</v>
      </c>
    </row>
    <row r="90" spans="1:4" x14ac:dyDescent="0.3">
      <c r="A90" s="50" t="s">
        <v>5793</v>
      </c>
      <c r="B90" s="56">
        <v>8413435101</v>
      </c>
      <c r="C90" s="54">
        <v>8873118039</v>
      </c>
      <c r="D90" s="55">
        <f>(C90-B90)/B90</f>
        <v>5.4636772314956492E-2</v>
      </c>
    </row>
    <row r="91" spans="1:4" x14ac:dyDescent="0.3">
      <c r="A91" s="50" t="s">
        <v>5794</v>
      </c>
      <c r="B91" s="56">
        <v>8873118039</v>
      </c>
      <c r="C91" s="60">
        <v>9403906569</v>
      </c>
      <c r="D91" s="55">
        <f t="shared" ref="D91:D101" si="1">(C91-B91)/B91</f>
        <v>5.9819843223884332E-2</v>
      </c>
    </row>
    <row r="92" spans="1:4" x14ac:dyDescent="0.3">
      <c r="A92" s="50" t="s">
        <v>5795</v>
      </c>
      <c r="B92" s="57">
        <v>9403906569</v>
      </c>
      <c r="C92" s="60">
        <v>13014811284</v>
      </c>
      <c r="D92" s="55">
        <f t="shared" si="1"/>
        <v>0.38397922060427053</v>
      </c>
    </row>
    <row r="93" spans="1:4" x14ac:dyDescent="0.3">
      <c r="A93" s="50" t="s">
        <v>5796</v>
      </c>
      <c r="B93" s="57">
        <v>13014811284</v>
      </c>
      <c r="C93" s="60">
        <v>7369746605</v>
      </c>
      <c r="D93" s="55">
        <f t="shared" si="1"/>
        <v>-0.43374156995575225</v>
      </c>
    </row>
    <row r="94" spans="1:4" x14ac:dyDescent="0.3">
      <c r="A94" s="50" t="s">
        <v>5797</v>
      </c>
      <c r="B94" s="57">
        <v>7369746605</v>
      </c>
      <c r="C94" s="60">
        <v>9495793700</v>
      </c>
      <c r="D94" s="55">
        <f t="shared" si="1"/>
        <v>0.28848306582991395</v>
      </c>
    </row>
    <row r="95" spans="1:4" x14ac:dyDescent="0.3">
      <c r="A95" s="50" t="s">
        <v>5798</v>
      </c>
      <c r="B95" s="57">
        <v>9495793700</v>
      </c>
      <c r="C95" s="60">
        <v>6938459794</v>
      </c>
      <c r="D95" s="55">
        <f t="shared" si="1"/>
        <v>-0.26931228571235705</v>
      </c>
    </row>
    <row r="96" spans="1:4" x14ac:dyDescent="0.3">
      <c r="A96" s="50" t="s">
        <v>5799</v>
      </c>
      <c r="B96" s="57">
        <v>6938459794</v>
      </c>
      <c r="C96" s="60">
        <v>9982499020</v>
      </c>
      <c r="D96" s="55">
        <f t="shared" si="1"/>
        <v>0.43871973267501219</v>
      </c>
    </row>
    <row r="97" spans="1:4" x14ac:dyDescent="0.3">
      <c r="A97" s="50" t="s">
        <v>5800</v>
      </c>
      <c r="B97" s="57">
        <v>9982499020</v>
      </c>
      <c r="C97" s="60">
        <v>5559243162</v>
      </c>
      <c r="D97" s="55">
        <f t="shared" si="1"/>
        <v>-0.44310105607202954</v>
      </c>
    </row>
    <row r="98" spans="1:4" x14ac:dyDescent="0.3">
      <c r="A98" s="50" t="s">
        <v>5801</v>
      </c>
      <c r="B98" s="57">
        <v>5559243162</v>
      </c>
      <c r="C98" s="60">
        <v>6688805798</v>
      </c>
      <c r="D98" s="55">
        <f t="shared" si="1"/>
        <v>0.20318640561022469</v>
      </c>
    </row>
    <row r="99" spans="1:4" x14ac:dyDescent="0.3">
      <c r="A99" s="50" t="s">
        <v>5802</v>
      </c>
      <c r="B99" s="57">
        <v>6688805798</v>
      </c>
      <c r="C99" s="60">
        <v>13241776433</v>
      </c>
      <c r="D99" s="55">
        <f t="shared" si="1"/>
        <v>0.97969216522318292</v>
      </c>
    </row>
    <row r="100" spans="1:4" x14ac:dyDescent="0.3">
      <c r="A100" s="50" t="s">
        <v>5803</v>
      </c>
      <c r="B100" s="57">
        <v>13241776433</v>
      </c>
      <c r="C100" s="60">
        <v>12089252655</v>
      </c>
      <c r="D100" s="55">
        <f t="shared" si="1"/>
        <v>-8.7036945823052922E-2</v>
      </c>
    </row>
    <row r="101" spans="1:4" x14ac:dyDescent="0.3">
      <c r="A101" s="49" t="s">
        <v>5804</v>
      </c>
      <c r="B101" s="58">
        <v>12089252655</v>
      </c>
      <c r="C101" s="58">
        <v>6006920922</v>
      </c>
      <c r="D101" s="61">
        <f t="shared" si="1"/>
        <v>-0.50311891947137077</v>
      </c>
    </row>
    <row r="102" spans="1:4" x14ac:dyDescent="0.3">
      <c r="A102" s="50" t="s">
        <v>5805</v>
      </c>
      <c r="B102" s="57">
        <v>6006920922</v>
      </c>
      <c r="C102" s="54">
        <v>10810944665</v>
      </c>
      <c r="D102" s="63">
        <f>(C102-B102)/B102</f>
        <v>0.79974812476813895</v>
      </c>
    </row>
    <row r="103" spans="1:4" x14ac:dyDescent="0.3">
      <c r="A103" s="50" t="s">
        <v>5806</v>
      </c>
      <c r="B103" s="57">
        <v>10810944665</v>
      </c>
      <c r="C103" s="60">
        <v>10531075262</v>
      </c>
      <c r="D103" s="64">
        <f>(C103-B103)/B103</f>
        <v>-2.5887599249866292E-2</v>
      </c>
    </row>
    <row r="104" spans="1:4" x14ac:dyDescent="0.3">
      <c r="A104" s="50" t="s">
        <v>5807</v>
      </c>
      <c r="B104" s="57">
        <v>10531075262</v>
      </c>
      <c r="C104" s="60">
        <v>5909070377</v>
      </c>
      <c r="D104" s="64">
        <f t="shared" ref="D104:D113" si="2">(C104-B104)/B104</f>
        <v>-0.4388920190968435</v>
      </c>
    </row>
    <row r="105" spans="1:4" x14ac:dyDescent="0.3">
      <c r="A105" s="50" t="s">
        <v>5808</v>
      </c>
      <c r="B105" s="57">
        <v>5909070377</v>
      </c>
      <c r="C105" s="60">
        <v>10961188957</v>
      </c>
      <c r="D105" s="64">
        <f t="shared" si="2"/>
        <v>0.85497688429375762</v>
      </c>
    </row>
    <row r="106" spans="1:4" x14ac:dyDescent="0.3">
      <c r="A106" s="50" t="s">
        <v>5809</v>
      </c>
      <c r="B106" s="57">
        <v>10961188957</v>
      </c>
      <c r="C106" s="60">
        <v>7378988884</v>
      </c>
      <c r="D106" s="64">
        <f t="shared" si="2"/>
        <v>-0.32680761978036577</v>
      </c>
    </row>
    <row r="107" spans="1:4" x14ac:dyDescent="0.3">
      <c r="A107" s="50" t="s">
        <v>5810</v>
      </c>
      <c r="B107" s="57">
        <v>7378988884</v>
      </c>
      <c r="C107" s="60">
        <v>6490006504</v>
      </c>
      <c r="D107" s="64">
        <f t="shared" si="2"/>
        <v>-0.12047482303809905</v>
      </c>
    </row>
    <row r="108" spans="1:4" x14ac:dyDescent="0.3">
      <c r="A108" s="50" t="s">
        <v>5811</v>
      </c>
      <c r="B108" s="57">
        <v>6490006504</v>
      </c>
      <c r="C108" s="60">
        <v>7748171035</v>
      </c>
      <c r="D108" s="64">
        <f t="shared" si="2"/>
        <v>0.19386182898654303</v>
      </c>
    </row>
    <row r="109" spans="1:4" x14ac:dyDescent="0.3">
      <c r="A109" s="50" t="s">
        <v>5812</v>
      </c>
      <c r="B109" s="57">
        <v>7748171035</v>
      </c>
      <c r="C109" s="60">
        <v>3724306588</v>
      </c>
      <c r="D109" s="64">
        <f t="shared" si="2"/>
        <v>-0.51933087548318424</v>
      </c>
    </row>
    <row r="110" spans="1:4" x14ac:dyDescent="0.3">
      <c r="A110" s="50" t="s">
        <v>5813</v>
      </c>
      <c r="B110" s="57">
        <v>3724306588</v>
      </c>
      <c r="C110" s="60">
        <v>7350906379</v>
      </c>
      <c r="D110" s="64">
        <f t="shared" si="2"/>
        <v>0.97376510373372083</v>
      </c>
    </row>
    <row r="111" spans="1:4" x14ac:dyDescent="0.3">
      <c r="A111" s="50" t="s">
        <v>5814</v>
      </c>
      <c r="B111" s="57">
        <v>7350906379</v>
      </c>
      <c r="C111" s="60">
        <v>7823993577</v>
      </c>
      <c r="D111" s="64">
        <f t="shared" si="2"/>
        <v>6.4357668783744965E-2</v>
      </c>
    </row>
    <row r="112" spans="1:4" x14ac:dyDescent="0.3">
      <c r="A112" s="50" t="s">
        <v>5815</v>
      </c>
      <c r="B112" s="57">
        <v>7823993577</v>
      </c>
      <c r="C112" s="60">
        <v>7224821082</v>
      </c>
      <c r="D112" s="64">
        <f t="shared" si="2"/>
        <v>-7.6581414478837581E-2</v>
      </c>
    </row>
    <row r="113" spans="1:4" x14ac:dyDescent="0.3">
      <c r="A113" s="49" t="s">
        <v>5816</v>
      </c>
      <c r="B113" s="62">
        <v>7224821082</v>
      </c>
      <c r="C113" s="58">
        <v>8994015941</v>
      </c>
      <c r="D113" s="64">
        <f t="shared" si="2"/>
        <v>0.24487732483892119</v>
      </c>
    </row>
    <row r="114" spans="1:4" x14ac:dyDescent="0.3">
      <c r="A114" s="50" t="s">
        <v>5817</v>
      </c>
      <c r="B114" s="57">
        <v>8994015941</v>
      </c>
      <c r="C114" s="54">
        <v>6143660865</v>
      </c>
      <c r="D114" s="63">
        <f>(C114-B114)/B114</f>
        <v>-0.31691683611615695</v>
      </c>
    </row>
    <row r="115" spans="1:4" x14ac:dyDescent="0.3">
      <c r="A115" s="50" t="s">
        <v>5818</v>
      </c>
      <c r="B115" s="57">
        <v>6143660865</v>
      </c>
      <c r="C115" s="60">
        <v>7050162013</v>
      </c>
      <c r="D115" s="64">
        <f>(C115-B115)/B115</f>
        <v>0.14755064902170506</v>
      </c>
    </row>
    <row r="116" spans="1:4" x14ac:dyDescent="0.3">
      <c r="A116" s="50" t="s">
        <v>5819</v>
      </c>
      <c r="B116" s="57">
        <v>7050162013</v>
      </c>
      <c r="C116" s="60">
        <v>10076428067</v>
      </c>
      <c r="D116" s="64">
        <f t="shared" ref="D116:D124" si="3">(C116-B116)/B116</f>
        <v>0.4292477319556316</v>
      </c>
    </row>
    <row r="117" spans="1:4" x14ac:dyDescent="0.3">
      <c r="A117" s="50" t="s">
        <v>5820</v>
      </c>
      <c r="B117" s="57">
        <v>10076428067</v>
      </c>
      <c r="C117" s="60">
        <v>8990850316</v>
      </c>
      <c r="D117" s="64">
        <f t="shared" si="3"/>
        <v>-0.10773438204310064</v>
      </c>
    </row>
    <row r="118" spans="1:4" x14ac:dyDescent="0.3">
      <c r="A118" s="50" t="s">
        <v>5821</v>
      </c>
      <c r="B118" s="57">
        <v>8990850316</v>
      </c>
      <c r="C118" s="60">
        <v>6694582334</v>
      </c>
      <c r="D118" s="64">
        <f t="shared" si="3"/>
        <v>-0.25540053513221006</v>
      </c>
    </row>
    <row r="119" spans="1:4" x14ac:dyDescent="0.3">
      <c r="A119" s="50" t="s">
        <v>5822</v>
      </c>
      <c r="B119" s="57">
        <v>6694582334</v>
      </c>
      <c r="C119" s="60">
        <v>4903260764</v>
      </c>
      <c r="D119" s="64">
        <f t="shared" si="3"/>
        <v>-0.26757779359921458</v>
      </c>
    </row>
    <row r="120" spans="1:4" x14ac:dyDescent="0.3">
      <c r="A120" s="50" t="s">
        <v>5823</v>
      </c>
      <c r="B120" s="57">
        <v>4903260764</v>
      </c>
      <c r="C120" s="60">
        <v>6487507383</v>
      </c>
      <c r="D120" s="64">
        <f t="shared" si="3"/>
        <v>0.32310062532909173</v>
      </c>
    </row>
    <row r="121" spans="1:4" x14ac:dyDescent="0.3">
      <c r="A121" s="50" t="s">
        <v>5824</v>
      </c>
      <c r="B121" s="57">
        <v>6487507383</v>
      </c>
      <c r="C121" s="60">
        <v>8517428394</v>
      </c>
      <c r="D121" s="64">
        <f t="shared" si="3"/>
        <v>0.3128969095772049</v>
      </c>
    </row>
    <row r="122" spans="1:4" x14ac:dyDescent="0.3">
      <c r="A122" s="50" t="s">
        <v>5825</v>
      </c>
      <c r="B122" s="57">
        <v>8517428394</v>
      </c>
      <c r="C122" s="60">
        <v>13173162638</v>
      </c>
      <c r="D122" s="64">
        <f t="shared" si="3"/>
        <v>0.5466126662455626</v>
      </c>
    </row>
    <row r="123" spans="1:4" x14ac:dyDescent="0.3">
      <c r="A123" s="50" t="s">
        <v>5826</v>
      </c>
      <c r="B123" s="57">
        <v>13173162638</v>
      </c>
      <c r="C123" s="60">
        <v>7891588474</v>
      </c>
      <c r="D123" s="64">
        <f t="shared" si="3"/>
        <v>-0.40093440801865549</v>
      </c>
    </row>
    <row r="124" spans="1:4" x14ac:dyDescent="0.3">
      <c r="A124" s="49" t="s">
        <v>5827</v>
      </c>
      <c r="B124" s="62">
        <v>7891588474</v>
      </c>
      <c r="C124" s="58">
        <v>4816011222</v>
      </c>
      <c r="D124" s="65">
        <f t="shared" si="3"/>
        <v>-0.38972853971452542</v>
      </c>
    </row>
    <row r="125" spans="1:4" x14ac:dyDescent="0.3">
      <c r="A125" s="48"/>
    </row>
    <row r="126" spans="1:4" x14ac:dyDescent="0.3">
      <c r="A126" s="52" t="s">
        <v>5830</v>
      </c>
      <c r="B126" s="52" t="s">
        <v>5835</v>
      </c>
      <c r="C126" s="52" t="s">
        <v>5836</v>
      </c>
      <c r="D126" s="52" t="s">
        <v>5828</v>
      </c>
    </row>
    <row r="127" spans="1:4" x14ac:dyDescent="0.3">
      <c r="A127" s="66" t="s">
        <v>5831</v>
      </c>
      <c r="B127" s="70">
        <v>111070848160</v>
      </c>
      <c r="C127" s="69">
        <v>91960394232</v>
      </c>
      <c r="D127" s="63">
        <f>(C127-B127)/B127</f>
        <v>-0.17205643284969763</v>
      </c>
    </row>
    <row r="128" spans="1:4" x14ac:dyDescent="0.3">
      <c r="A128" s="67" t="s">
        <v>5832</v>
      </c>
      <c r="B128" s="58">
        <v>91960394232</v>
      </c>
      <c r="C128" s="62">
        <v>93738658411</v>
      </c>
      <c r="D128" s="65">
        <f>(C128-B128)/B128</f>
        <v>1.9337283119010455E-2</v>
      </c>
    </row>
    <row r="135" spans="1:4" ht="18" x14ac:dyDescent="0.35">
      <c r="A135" s="46" t="s">
        <v>5842</v>
      </c>
    </row>
    <row r="136" spans="1:4" ht="18" x14ac:dyDescent="0.35">
      <c r="A136" s="46" t="s">
        <v>5844</v>
      </c>
      <c r="D136" s="46" t="s">
        <v>5845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44"/>
  <sheetViews>
    <sheetView topLeftCell="A1020" workbookViewId="0">
      <selection activeCell="N2" sqref="N2:N1029"/>
    </sheetView>
  </sheetViews>
  <sheetFormatPr defaultColWidth="14.44140625" defaultRowHeight="15" customHeight="1" x14ac:dyDescent="0.3"/>
  <cols>
    <col min="1" max="1" width="18.44140625" customWidth="1"/>
    <col min="2" max="2" width="17" customWidth="1"/>
    <col min="3" max="4" width="18" customWidth="1"/>
    <col min="5" max="5" width="16.6640625" customWidth="1"/>
    <col min="6" max="6" width="19.6640625" customWidth="1"/>
    <col min="7" max="7" width="23.33203125" customWidth="1"/>
    <col min="8" max="8" width="53" customWidth="1"/>
    <col min="9" max="9" width="35.21875" bestFit="1" customWidth="1"/>
    <col min="10" max="11" width="8.6640625" customWidth="1"/>
    <col min="12" max="12" width="11.109375" bestFit="1" customWidth="1"/>
    <col min="13" max="27" width="8.6640625" customWidth="1"/>
  </cols>
  <sheetData>
    <row r="1" spans="1:14" ht="14.4" x14ac:dyDescent="0.3">
      <c r="A1" s="8" t="s">
        <v>1</v>
      </c>
      <c r="B1" s="1" t="s">
        <v>2</v>
      </c>
      <c r="C1" s="1" t="s">
        <v>217</v>
      </c>
      <c r="D1" s="1" t="s">
        <v>7</v>
      </c>
      <c r="E1" s="1" t="s">
        <v>5869</v>
      </c>
      <c r="F1" s="1" t="s">
        <v>12</v>
      </c>
      <c r="G1" s="9" t="s">
        <v>14</v>
      </c>
      <c r="H1" s="1" t="s">
        <v>232</v>
      </c>
      <c r="I1" s="10" t="s">
        <v>5867</v>
      </c>
      <c r="J1" s="99" t="s">
        <v>5875</v>
      </c>
      <c r="K1" s="99" t="s">
        <v>5890</v>
      </c>
      <c r="L1" s="99" t="s">
        <v>5897</v>
      </c>
      <c r="M1" s="99" t="s">
        <v>5904</v>
      </c>
      <c r="N1" s="99" t="s">
        <v>5905</v>
      </c>
    </row>
    <row r="2" spans="1:14" ht="14.4" x14ac:dyDescent="0.3">
      <c r="A2" s="16" t="s">
        <v>233</v>
      </c>
      <c r="B2" s="16" t="s">
        <v>195</v>
      </c>
      <c r="C2" s="28" t="s">
        <v>227</v>
      </c>
      <c r="D2" s="27">
        <v>43832</v>
      </c>
      <c r="E2" s="16" t="s">
        <v>228</v>
      </c>
      <c r="F2" s="28" t="s">
        <v>234</v>
      </c>
      <c r="G2" s="30">
        <v>114641676</v>
      </c>
      <c r="H2" s="16"/>
      <c r="I2" s="11" t="str">
        <f>VLOOKUP(C2,'Sales Team'!A$1:C$6,2,0)</f>
        <v>Sales Sumatera -Kalimantan Region Team</v>
      </c>
      <c r="J2" t="str">
        <f>VLOOKUP(C2,'Sales Team'!A$1:D$6,4,0)</f>
        <v>OnlineMarketing/Corporate Negotiate/Patnership Contract</v>
      </c>
      <c r="K2" t="str">
        <f>VLOOKUP(B2,'Patner Store'!A$1:F$51,2,0)</f>
        <v>Olahraga Gemilang</v>
      </c>
      <c r="L2" t="str">
        <f>VLOOKUP(B2,'Patner Store'!A$1:F$51,3,0)</f>
        <v>Retail</v>
      </c>
      <c r="M2" t="str">
        <f>VLOOKUP(B2,'Patner Store'!A$1:F$51,4,0)</f>
        <v>Kalimantan</v>
      </c>
      <c r="N2" t="str">
        <f>VLOOKUP(B2,'Patner Store'!A$1:F$51,5,0)</f>
        <v>Central Kalimantan</v>
      </c>
    </row>
    <row r="3" spans="1:14" ht="14.4" x14ac:dyDescent="0.3">
      <c r="A3" s="16" t="s">
        <v>235</v>
      </c>
      <c r="B3" s="16" t="s">
        <v>207</v>
      </c>
      <c r="C3" s="28" t="s">
        <v>227</v>
      </c>
      <c r="D3" s="27">
        <v>43832</v>
      </c>
      <c r="E3" s="16" t="s">
        <v>228</v>
      </c>
      <c r="F3" s="16" t="s">
        <v>234</v>
      </c>
      <c r="G3" s="30">
        <v>44870970</v>
      </c>
      <c r="H3" s="16"/>
      <c r="I3" s="11" t="str">
        <f>VLOOKUP(C3,'Sales Team'!A$1:C$6,2,0)</f>
        <v>Sales Sumatera -Kalimantan Region Team</v>
      </c>
      <c r="J3" t="str">
        <f>VLOOKUP(C3,'Sales Team'!A$1:D$6,4,0)</f>
        <v>OnlineMarketing/Corporate Negotiate/Patnership Contract</v>
      </c>
      <c r="K3" t="str">
        <f>VLOOKUP(B3,'Patner Store'!A$1:F$51,2,0)</f>
        <v>Markas Olahraga</v>
      </c>
      <c r="L3" t="str">
        <f>VLOOKUP(B3,'Patner Store'!A$1:F$51,3,0)</f>
        <v>Retail</v>
      </c>
      <c r="M3" t="str">
        <f>VLOOKUP(B3,'Patner Store'!A$1:F$51,4,0)</f>
        <v>Kalimantan</v>
      </c>
      <c r="N3" t="str">
        <f>VLOOKUP(B3,'Patner Store'!A$1:F$51,5,0)</f>
        <v>South Kalimantan</v>
      </c>
    </row>
    <row r="4" spans="1:14" ht="14.4" x14ac:dyDescent="0.3">
      <c r="A4" s="16" t="s">
        <v>236</v>
      </c>
      <c r="B4" s="16" t="s">
        <v>162</v>
      </c>
      <c r="C4" s="28" t="s">
        <v>222</v>
      </c>
      <c r="D4" s="27">
        <v>43833</v>
      </c>
      <c r="E4" s="16" t="s">
        <v>118</v>
      </c>
      <c r="F4" s="28" t="s">
        <v>237</v>
      </c>
      <c r="G4" s="30">
        <v>1101806050</v>
      </c>
      <c r="H4" s="16" t="s">
        <v>238</v>
      </c>
      <c r="I4" s="11" t="str">
        <f>VLOOKUP(C4,'Sales Team'!A$1:C$6,2,0)</f>
        <v>Online Sales Team</v>
      </c>
      <c r="J4" t="str">
        <f>VLOOKUP(C4,'Sales Team'!A$1:D$6,4,0)</f>
        <v>OnlineMarketing</v>
      </c>
      <c r="K4" t="str">
        <f>VLOOKUP(B4,'Patner Store'!A$1:F$51,2,0)</f>
        <v>SportChampion10</v>
      </c>
      <c r="L4" t="str">
        <f>VLOOKUP(B4,'Patner Store'!A$1:F$51,3,0)</f>
        <v>Retail</v>
      </c>
      <c r="M4" t="str">
        <f>VLOOKUP(B4,'Patner Store'!A$1:F$51,4,0)</f>
        <v>Java</v>
      </c>
      <c r="N4" t="str">
        <f>VLOOKUP(B4,'Patner Store'!A$1:F$51,5,0)</f>
        <v>Jakarta</v>
      </c>
    </row>
    <row r="5" spans="1:14" ht="14.4" x14ac:dyDescent="0.3">
      <c r="A5" s="16" t="s">
        <v>239</v>
      </c>
      <c r="B5" s="16" t="s">
        <v>211</v>
      </c>
      <c r="C5" s="28" t="s">
        <v>227</v>
      </c>
      <c r="D5" s="27">
        <v>43834</v>
      </c>
      <c r="E5" s="16" t="s">
        <v>228</v>
      </c>
      <c r="F5" s="16" t="s">
        <v>234</v>
      </c>
      <c r="G5" s="30">
        <v>10698048</v>
      </c>
      <c r="H5" s="16"/>
      <c r="I5" s="11" t="str">
        <f>VLOOKUP(C5,'Sales Team'!A$1:C$6,2,0)</f>
        <v>Sales Sumatera -Kalimantan Region Team</v>
      </c>
      <c r="J5" t="str">
        <f>VLOOKUP(C5,'Sales Team'!A$1:D$6,4,0)</f>
        <v>OnlineMarketing/Corporate Negotiate/Patnership Contract</v>
      </c>
      <c r="K5" t="str">
        <f>VLOOKUP(B5,'Patner Store'!A$1:F$51,2,0)</f>
        <v>Toko Olahraga Mandiri</v>
      </c>
      <c r="L5" t="str">
        <f>VLOOKUP(B5,'Patner Store'!A$1:F$51,3,0)</f>
        <v>Retail</v>
      </c>
      <c r="M5" t="str">
        <f>VLOOKUP(B5,'Patner Store'!A$1:F$51,4,0)</f>
        <v>Kalimantan</v>
      </c>
      <c r="N5" t="str">
        <f>VLOOKUP(B5,'Patner Store'!A$1:F$51,5,0)</f>
        <v>South Kalimantan</v>
      </c>
    </row>
    <row r="6" spans="1:14" ht="14.4" x14ac:dyDescent="0.3">
      <c r="A6" s="16" t="s">
        <v>240</v>
      </c>
      <c r="B6" s="16" t="s">
        <v>162</v>
      </c>
      <c r="C6" s="28" t="s">
        <v>222</v>
      </c>
      <c r="D6" s="27">
        <v>43835</v>
      </c>
      <c r="E6" s="16" t="s">
        <v>118</v>
      </c>
      <c r="F6" s="28" t="s">
        <v>237</v>
      </c>
      <c r="G6" s="30">
        <v>250560000</v>
      </c>
      <c r="H6" s="16"/>
      <c r="I6" s="11" t="str">
        <f>VLOOKUP(C6,'Sales Team'!A$1:C$6,2,0)</f>
        <v>Online Sales Team</v>
      </c>
      <c r="J6" t="str">
        <f>VLOOKUP(C6,'Sales Team'!A$1:D$6,4,0)</f>
        <v>OnlineMarketing</v>
      </c>
      <c r="K6" t="str">
        <f>VLOOKUP(B6,'Patner Store'!A$1:F$51,2,0)</f>
        <v>SportChampion10</v>
      </c>
      <c r="L6" t="str">
        <f>VLOOKUP(B6,'Patner Store'!A$1:F$51,3,0)</f>
        <v>Retail</v>
      </c>
      <c r="M6" t="str">
        <f>VLOOKUP(B6,'Patner Store'!A$1:F$51,4,0)</f>
        <v>Java</v>
      </c>
      <c r="N6" t="str">
        <f>VLOOKUP(B6,'Patner Store'!A$1:F$51,5,0)</f>
        <v>Jakarta</v>
      </c>
    </row>
    <row r="7" spans="1:14" ht="14.4" x14ac:dyDescent="0.3">
      <c r="A7" s="16" t="s">
        <v>241</v>
      </c>
      <c r="B7" s="16" t="s">
        <v>135</v>
      </c>
      <c r="C7" s="28" t="s">
        <v>227</v>
      </c>
      <c r="D7" s="27">
        <v>43837</v>
      </c>
      <c r="E7" s="16" t="s">
        <v>228</v>
      </c>
      <c r="F7" s="16" t="s">
        <v>234</v>
      </c>
      <c r="G7" s="30">
        <v>11269440</v>
      </c>
      <c r="H7" s="16"/>
      <c r="I7" s="11" t="str">
        <f>VLOOKUP(C7,'Sales Team'!A$1:C$6,2,0)</f>
        <v>Sales Sumatera -Kalimantan Region Team</v>
      </c>
      <c r="J7" t="str">
        <f>VLOOKUP(C7,'Sales Team'!A$1:D$6,4,0)</f>
        <v>OnlineMarketing/Corporate Negotiate/Patnership Contract</v>
      </c>
      <c r="K7" t="str">
        <f>VLOOKUP(B7,'Patner Store'!A$1:F$51,2,0)</f>
        <v>Adi Shop</v>
      </c>
      <c r="L7" t="str">
        <f>VLOOKUP(B7,'Patner Store'!A$1:F$51,3,0)</f>
        <v>Retail</v>
      </c>
      <c r="M7" t="str">
        <f>VLOOKUP(B7,'Patner Store'!A$1:F$51,4,0)</f>
        <v>Kalimantan</v>
      </c>
      <c r="N7" t="str">
        <f>VLOOKUP(B7,'Patner Store'!A$1:F$51,5,0)</f>
        <v>South Kalimantan</v>
      </c>
    </row>
    <row r="8" spans="1:14" ht="14.4" x14ac:dyDescent="0.3">
      <c r="A8" s="16" t="s">
        <v>242</v>
      </c>
      <c r="B8" s="16" t="s">
        <v>162</v>
      </c>
      <c r="C8" s="28" t="s">
        <v>222</v>
      </c>
      <c r="D8" s="27">
        <v>43839</v>
      </c>
      <c r="E8" s="16" t="s">
        <v>118</v>
      </c>
      <c r="F8" s="28" t="s">
        <v>237</v>
      </c>
      <c r="G8" s="30">
        <v>427027780</v>
      </c>
      <c r="H8" s="16"/>
      <c r="I8" s="11" t="str">
        <f>VLOOKUP(C8,'Sales Team'!A$1:C$6,2,0)</f>
        <v>Online Sales Team</v>
      </c>
      <c r="J8" t="str">
        <f>VLOOKUP(C8,'Sales Team'!A$1:D$6,4,0)</f>
        <v>OnlineMarketing</v>
      </c>
      <c r="K8" t="str">
        <f>VLOOKUP(B8,'Patner Store'!A$1:F$51,2,0)</f>
        <v>SportChampion10</v>
      </c>
      <c r="L8" t="str">
        <f>VLOOKUP(B8,'Patner Store'!A$1:F$51,3,0)</f>
        <v>Retail</v>
      </c>
      <c r="M8" t="str">
        <f>VLOOKUP(B8,'Patner Store'!A$1:F$51,4,0)</f>
        <v>Java</v>
      </c>
      <c r="N8" t="str">
        <f>VLOOKUP(B8,'Patner Store'!A$1:F$51,5,0)</f>
        <v>Jakarta</v>
      </c>
    </row>
    <row r="9" spans="1:14" ht="14.4" x14ac:dyDescent="0.3">
      <c r="A9" s="16" t="s">
        <v>243</v>
      </c>
      <c r="B9" s="16" t="s">
        <v>205</v>
      </c>
      <c r="C9" s="28" t="s">
        <v>231</v>
      </c>
      <c r="D9" s="27">
        <v>43840</v>
      </c>
      <c r="E9" s="16" t="s">
        <v>5768</v>
      </c>
      <c r="F9" s="28" t="s">
        <v>237</v>
      </c>
      <c r="G9" s="30">
        <v>614116940</v>
      </c>
      <c r="H9" s="16"/>
      <c r="I9" s="11" t="str">
        <f>VLOOKUP(C9,'Sales Team'!A$1:C$6,2,0)</f>
        <v>Sales Region Bali - Nusa Tenggara Team</v>
      </c>
      <c r="J9" t="str">
        <f>VLOOKUP(C9,'Sales Team'!A$1:D$6,4,0)</f>
        <v>Corporate Negotiate/Patnership Contract</v>
      </c>
      <c r="K9" t="str">
        <f>VLOOKUP(B9,'Patner Store'!A$1:F$51,2,0)</f>
        <v>Toko Olahraga NTB</v>
      </c>
      <c r="L9" t="str">
        <f>VLOOKUP(B9,'Patner Store'!A$1:F$51,3,0)</f>
        <v>Retail</v>
      </c>
      <c r="M9" t="str">
        <f>VLOOKUP(B9,'Patner Store'!A$1:F$51,4,0)</f>
        <v>Nusa Tenggara</v>
      </c>
      <c r="N9" t="str">
        <f>VLOOKUP(B9,'Patner Store'!A$1:F$51,5,0)</f>
        <v>West Nusa Tenggara</v>
      </c>
    </row>
    <row r="10" spans="1:14" ht="14.4" x14ac:dyDescent="0.3">
      <c r="A10" s="16" t="s">
        <v>244</v>
      </c>
      <c r="B10" s="16" t="s">
        <v>189</v>
      </c>
      <c r="C10" s="28" t="s">
        <v>225</v>
      </c>
      <c r="D10" s="27">
        <v>43841</v>
      </c>
      <c r="E10" s="16" t="s">
        <v>112</v>
      </c>
      <c r="F10" s="16" t="s">
        <v>234</v>
      </c>
      <c r="G10" s="30">
        <v>175419850</v>
      </c>
      <c r="H10" s="16"/>
      <c r="I10" s="11" t="str">
        <f>VLOOKUP(C10,'Sales Team'!A$1:C$6,2,0)</f>
        <v>Sales Java Region Team</v>
      </c>
      <c r="J10" t="str">
        <f>VLOOKUP(C10,'Sales Team'!A$1:D$6,4,0)</f>
        <v>OnlineMarketing/Corporate Negotiate/Patnership Contract</v>
      </c>
      <c r="K10" t="str">
        <f>VLOOKUP(B10,'Patner Store'!A$1:F$51,2,0)</f>
        <v>Toko Joko Sport</v>
      </c>
      <c r="L10" t="str">
        <f>VLOOKUP(B10,'Patner Store'!A$1:F$51,3,0)</f>
        <v>Retail</v>
      </c>
      <c r="M10" t="str">
        <f>VLOOKUP(B10,'Patner Store'!A$1:F$51,4,0)</f>
        <v>Java</v>
      </c>
      <c r="N10" t="str">
        <f>VLOOKUP(B10,'Patner Store'!A$1:F$51,5,0)</f>
        <v>East Java</v>
      </c>
    </row>
    <row r="11" spans="1:14" ht="14.4" x14ac:dyDescent="0.3">
      <c r="A11" s="16" t="s">
        <v>245</v>
      </c>
      <c r="B11" s="16" t="s">
        <v>189</v>
      </c>
      <c r="C11" s="28" t="s">
        <v>225</v>
      </c>
      <c r="D11" s="27">
        <v>43841</v>
      </c>
      <c r="E11" s="16" t="s">
        <v>112</v>
      </c>
      <c r="F11" s="28" t="s">
        <v>237</v>
      </c>
      <c r="G11" s="30">
        <v>669084987</v>
      </c>
      <c r="H11" s="16"/>
      <c r="I11" s="11" t="str">
        <f>VLOOKUP(C11,'Sales Team'!A$1:C$6,2,0)</f>
        <v>Sales Java Region Team</v>
      </c>
      <c r="J11" t="str">
        <f>VLOOKUP(C11,'Sales Team'!A$1:D$6,4,0)</f>
        <v>OnlineMarketing/Corporate Negotiate/Patnership Contract</v>
      </c>
      <c r="K11" t="str">
        <f>VLOOKUP(B11,'Patner Store'!A$1:F$51,2,0)</f>
        <v>Toko Joko Sport</v>
      </c>
      <c r="L11" t="str">
        <f>VLOOKUP(B11,'Patner Store'!A$1:F$51,3,0)</f>
        <v>Retail</v>
      </c>
      <c r="M11" t="str">
        <f>VLOOKUP(B11,'Patner Store'!A$1:F$51,4,0)</f>
        <v>Java</v>
      </c>
      <c r="N11" t="str">
        <f>VLOOKUP(B11,'Patner Store'!A$1:F$51,5,0)</f>
        <v>East Java</v>
      </c>
    </row>
    <row r="12" spans="1:14" ht="14.4" x14ac:dyDescent="0.3">
      <c r="A12" s="16" t="s">
        <v>246</v>
      </c>
      <c r="B12" s="16" t="s">
        <v>113</v>
      </c>
      <c r="C12" s="28" t="s">
        <v>227</v>
      </c>
      <c r="D12" s="27">
        <v>43843</v>
      </c>
      <c r="E12" s="16" t="s">
        <v>228</v>
      </c>
      <c r="F12" s="16" t="s">
        <v>234</v>
      </c>
      <c r="G12" s="30">
        <v>70191310</v>
      </c>
      <c r="H12" s="16" t="s">
        <v>247</v>
      </c>
      <c r="I12" s="11" t="str">
        <f>VLOOKUP(C12,'Sales Team'!A$1:C$6,2,0)</f>
        <v>Sales Sumatera -Kalimantan Region Team</v>
      </c>
      <c r="J12" t="str">
        <f>VLOOKUP(C12,'Sales Team'!A$1:D$6,4,0)</f>
        <v>OnlineMarketing/Corporate Negotiate/Patnership Contract</v>
      </c>
      <c r="K12" t="str">
        <f>VLOOKUP(B12,'Patner Store'!A$1:F$51,2,0)</f>
        <v>Toko Gelora Sport</v>
      </c>
      <c r="L12" t="str">
        <f>VLOOKUP(B12,'Patner Store'!A$1:F$51,3,0)</f>
        <v>Retail</v>
      </c>
      <c r="M12" t="str">
        <f>VLOOKUP(B12,'Patner Store'!A$1:F$51,4,0)</f>
        <v>Kalimantan</v>
      </c>
      <c r="N12" t="str">
        <f>VLOOKUP(B12,'Patner Store'!A$1:F$51,5,0)</f>
        <v>Central Kalimantan</v>
      </c>
    </row>
    <row r="13" spans="1:14" ht="14.4" x14ac:dyDescent="0.3">
      <c r="A13" s="16" t="s">
        <v>248</v>
      </c>
      <c r="B13" s="16" t="s">
        <v>201</v>
      </c>
      <c r="C13" s="28" t="s">
        <v>229</v>
      </c>
      <c r="D13" s="27">
        <v>43847</v>
      </c>
      <c r="E13" s="16" t="s">
        <v>5767</v>
      </c>
      <c r="F13" s="16" t="s">
        <v>234</v>
      </c>
      <c r="G13" s="30">
        <v>97549900</v>
      </c>
      <c r="H13" s="16"/>
      <c r="I13" s="11" t="str">
        <f>VLOOKUP(C13,'Sales Team'!A$1:C$6,2,0)</f>
        <v>Sales Region Sulawesi - Maluku Team</v>
      </c>
      <c r="J13" t="str">
        <f>VLOOKUP(C13,'Sales Team'!A$1:D$6,4,0)</f>
        <v>Corporate Negotiate/Patnership Contract</v>
      </c>
      <c r="K13" t="str">
        <f>VLOOKUP(B13,'Patner Store'!A$1:F$51,2,0)</f>
        <v>SportMania Store</v>
      </c>
      <c r="L13" t="str">
        <f>VLOOKUP(B13,'Patner Store'!A$1:F$51,3,0)</f>
        <v>Retail</v>
      </c>
      <c r="M13" t="str">
        <f>VLOOKUP(B13,'Patner Store'!A$1:F$51,4,0)</f>
        <v>North Maluku</v>
      </c>
      <c r="N13" t="str">
        <f>VLOOKUP(B13,'Patner Store'!A$1:F$51,5,0)</f>
        <v>North Maluku</v>
      </c>
    </row>
    <row r="14" spans="1:14" ht="14.4" x14ac:dyDescent="0.3">
      <c r="A14" s="16" t="s">
        <v>249</v>
      </c>
      <c r="B14" s="16" t="s">
        <v>215</v>
      </c>
      <c r="C14" s="28" t="s">
        <v>229</v>
      </c>
      <c r="D14" s="27">
        <v>43848</v>
      </c>
      <c r="E14" s="16" t="s">
        <v>5767</v>
      </c>
      <c r="F14" s="28" t="s">
        <v>237</v>
      </c>
      <c r="G14" s="30">
        <v>637102960</v>
      </c>
      <c r="H14" s="16"/>
      <c r="I14" s="11" t="str">
        <f>VLOOKUP(C14,'Sales Team'!A$1:C$6,2,0)</f>
        <v>Sales Region Sulawesi - Maluku Team</v>
      </c>
      <c r="J14" t="str">
        <f>VLOOKUP(C14,'Sales Team'!A$1:D$6,4,0)</f>
        <v>Corporate Negotiate/Patnership Contract</v>
      </c>
      <c r="K14" t="str">
        <f>VLOOKUP(B14,'Patner Store'!A$1:F$51,2,0)</f>
        <v>Toko Peralatan Olahraga</v>
      </c>
      <c r="L14" t="str">
        <f>VLOOKUP(B14,'Patner Store'!A$1:F$51,3,0)</f>
        <v>Retail</v>
      </c>
      <c r="M14" t="str">
        <f>VLOOKUP(B14,'Patner Store'!A$1:F$51,4,0)</f>
        <v>Maluku</v>
      </c>
      <c r="N14" t="str">
        <f>VLOOKUP(B14,'Patner Store'!A$1:F$51,5,0)</f>
        <v>Maluku</v>
      </c>
    </row>
    <row r="15" spans="1:14" ht="14.4" x14ac:dyDescent="0.3">
      <c r="A15" s="16" t="s">
        <v>250</v>
      </c>
      <c r="B15" s="16" t="s">
        <v>179</v>
      </c>
      <c r="C15" s="28" t="s">
        <v>229</v>
      </c>
      <c r="D15" s="27">
        <v>43849</v>
      </c>
      <c r="E15" s="16" t="s">
        <v>5767</v>
      </c>
      <c r="F15" s="28" t="s">
        <v>237</v>
      </c>
      <c r="G15" s="30">
        <v>290103980</v>
      </c>
      <c r="H15" s="16"/>
      <c r="I15" s="11" t="str">
        <f>VLOOKUP(C15,'Sales Team'!A$1:C$6,2,0)</f>
        <v>Sales Region Sulawesi - Maluku Team</v>
      </c>
      <c r="J15" t="str">
        <f>VLOOKUP(C15,'Sales Team'!A$1:D$6,4,0)</f>
        <v>Corporate Negotiate/Patnership Contract</v>
      </c>
      <c r="K15" t="str">
        <f>VLOOKUP(B15,'Patner Store'!A$1:F$51,2,0)</f>
        <v>Toko Idola Olahraga</v>
      </c>
      <c r="L15" t="str">
        <f>VLOOKUP(B15,'Patner Store'!A$1:F$51,3,0)</f>
        <v>Retail</v>
      </c>
      <c r="M15" t="str">
        <f>VLOOKUP(B15,'Patner Store'!A$1:F$51,4,0)</f>
        <v>Sulawesi</v>
      </c>
      <c r="N15" t="str">
        <f>VLOOKUP(B15,'Patner Store'!A$1:F$51,5,0)</f>
        <v>North Sulawesi</v>
      </c>
    </row>
    <row r="16" spans="1:14" ht="14.4" x14ac:dyDescent="0.3">
      <c r="A16" s="16" t="s">
        <v>251</v>
      </c>
      <c r="B16" s="16" t="s">
        <v>139</v>
      </c>
      <c r="C16" s="28" t="s">
        <v>227</v>
      </c>
      <c r="D16" s="27">
        <v>43850</v>
      </c>
      <c r="E16" s="16" t="s">
        <v>228</v>
      </c>
      <c r="F16" s="28" t="s">
        <v>237</v>
      </c>
      <c r="G16" s="30">
        <v>644706190</v>
      </c>
      <c r="H16" s="16" t="s">
        <v>238</v>
      </c>
      <c r="I16" s="11" t="str">
        <f>VLOOKUP(C16,'Sales Team'!A$1:C$6,2,0)</f>
        <v>Sales Sumatera -Kalimantan Region Team</v>
      </c>
      <c r="J16" t="str">
        <f>VLOOKUP(C16,'Sales Team'!A$1:D$6,4,0)</f>
        <v>OnlineMarketing/Corporate Negotiate/Patnership Contract</v>
      </c>
      <c r="K16" t="str">
        <f>VLOOKUP(B16,'Patner Store'!A$1:F$51,2,0)</f>
        <v>Sport Hub Medan</v>
      </c>
      <c r="L16" t="str">
        <f>VLOOKUP(B16,'Patner Store'!A$1:F$51,3,0)</f>
        <v>Distributor</v>
      </c>
      <c r="M16" t="str">
        <f>VLOOKUP(B16,'Patner Store'!A$1:F$51,4,0)</f>
        <v>Sumatera</v>
      </c>
      <c r="N16" t="str">
        <f>VLOOKUP(B16,'Patner Store'!A$1:F$51,5,0)</f>
        <v>North Sumatera</v>
      </c>
    </row>
    <row r="17" spans="1:14" ht="14.4" x14ac:dyDescent="0.3">
      <c r="A17" s="16" t="s">
        <v>252</v>
      </c>
      <c r="B17" s="16" t="s">
        <v>126</v>
      </c>
      <c r="C17" s="28" t="s">
        <v>229</v>
      </c>
      <c r="D17" s="27">
        <v>43850</v>
      </c>
      <c r="E17" s="16" t="s">
        <v>5767</v>
      </c>
      <c r="F17" s="16" t="s">
        <v>234</v>
      </c>
      <c r="G17" s="30">
        <v>248020740</v>
      </c>
      <c r="H17" s="16" t="s">
        <v>253</v>
      </c>
      <c r="I17" s="11" t="str">
        <f>VLOOKUP(C17,'Sales Team'!A$1:C$6,2,0)</f>
        <v>Sales Region Sulawesi - Maluku Team</v>
      </c>
      <c r="J17" t="str">
        <f>VLOOKUP(C17,'Sales Team'!A$1:D$6,4,0)</f>
        <v>Corporate Negotiate/Patnership Contract</v>
      </c>
      <c r="K17" t="str">
        <f>VLOOKUP(B17,'Patner Store'!A$1:F$51,2,0)</f>
        <v>Amanah Sport</v>
      </c>
      <c r="L17" t="str">
        <f>VLOOKUP(B17,'Patner Store'!A$1:F$51,3,0)</f>
        <v>Retail</v>
      </c>
      <c r="M17" t="str">
        <f>VLOOKUP(B17,'Patner Store'!A$1:F$51,4,0)</f>
        <v>Sulawesi</v>
      </c>
      <c r="N17" t="str">
        <f>VLOOKUP(B17,'Patner Store'!A$1:F$51,5,0)</f>
        <v>North Sulawesi</v>
      </c>
    </row>
    <row r="18" spans="1:14" ht="14.4" x14ac:dyDescent="0.3">
      <c r="A18" s="16" t="s">
        <v>254</v>
      </c>
      <c r="B18" s="16" t="s">
        <v>137</v>
      </c>
      <c r="C18" s="28" t="s">
        <v>222</v>
      </c>
      <c r="D18" s="27">
        <v>43853</v>
      </c>
      <c r="E18" s="16" t="s">
        <v>118</v>
      </c>
      <c r="F18" s="28" t="s">
        <v>237</v>
      </c>
      <c r="G18" s="30">
        <v>688063360</v>
      </c>
      <c r="H18" s="16"/>
      <c r="I18" s="11" t="str">
        <f>VLOOKUP(C18,'Sales Team'!A$1:C$6,2,0)</f>
        <v>Online Sales Team</v>
      </c>
      <c r="J18" t="str">
        <f>VLOOKUP(C18,'Sales Team'!A$1:D$6,4,0)</f>
        <v>OnlineMarketing</v>
      </c>
      <c r="K18" t="str">
        <f>VLOOKUP(B18,'Patner Store'!A$1:F$51,2,0)</f>
        <v>Playing Outdoor</v>
      </c>
      <c r="L18" t="str">
        <f>VLOOKUP(B18,'Patner Store'!A$1:F$51,3,0)</f>
        <v>Retail</v>
      </c>
      <c r="M18" t="str">
        <f>VLOOKUP(B18,'Patner Store'!A$1:F$51,4,0)</f>
        <v>Java</v>
      </c>
      <c r="N18" t="str">
        <f>VLOOKUP(B18,'Patner Store'!A$1:F$51,5,0)</f>
        <v>Jakarta</v>
      </c>
    </row>
    <row r="19" spans="1:14" ht="14.4" x14ac:dyDescent="0.3">
      <c r="A19" s="16" t="s">
        <v>255</v>
      </c>
      <c r="B19" s="16" t="s">
        <v>193</v>
      </c>
      <c r="C19" s="28" t="s">
        <v>227</v>
      </c>
      <c r="D19" s="27">
        <v>43853</v>
      </c>
      <c r="E19" s="16" t="s">
        <v>228</v>
      </c>
      <c r="F19" s="16" t="s">
        <v>234</v>
      </c>
      <c r="G19" s="30">
        <v>44061600</v>
      </c>
      <c r="H19" s="16"/>
      <c r="I19" s="11" t="str">
        <f>VLOOKUP(C19,'Sales Team'!A$1:C$6,2,0)</f>
        <v>Sales Sumatera -Kalimantan Region Team</v>
      </c>
      <c r="J19" t="str">
        <f>VLOOKUP(C19,'Sales Team'!A$1:D$6,4,0)</f>
        <v>OnlineMarketing/Corporate Negotiate/Patnership Contract</v>
      </c>
      <c r="K19" t="str">
        <f>VLOOKUP(B19,'Patner Store'!A$1:F$51,2,0)</f>
        <v>Surya Sport</v>
      </c>
      <c r="L19" t="str">
        <f>VLOOKUP(B19,'Patner Store'!A$1:F$51,3,0)</f>
        <v>Retail</v>
      </c>
      <c r="M19" t="str">
        <f>VLOOKUP(B19,'Patner Store'!A$1:F$51,4,0)</f>
        <v>Kalimantan</v>
      </c>
      <c r="N19" t="str">
        <f>VLOOKUP(B19,'Patner Store'!A$1:F$51,5,0)</f>
        <v>South Kalimantan</v>
      </c>
    </row>
    <row r="20" spans="1:14" ht="14.4" x14ac:dyDescent="0.3">
      <c r="A20" s="16" t="s">
        <v>256</v>
      </c>
      <c r="B20" s="16" t="s">
        <v>154</v>
      </c>
      <c r="C20" s="28" t="s">
        <v>229</v>
      </c>
      <c r="D20" s="27">
        <v>43854</v>
      </c>
      <c r="E20" s="16" t="s">
        <v>5767</v>
      </c>
      <c r="F20" s="28" t="s">
        <v>237</v>
      </c>
      <c r="G20" s="30">
        <v>301033270</v>
      </c>
      <c r="H20" s="16"/>
      <c r="I20" s="11" t="str">
        <f>VLOOKUP(C20,'Sales Team'!A$1:C$6,2,0)</f>
        <v>Sales Region Sulawesi - Maluku Team</v>
      </c>
      <c r="J20" t="str">
        <f>VLOOKUP(C20,'Sales Team'!A$1:D$6,4,0)</f>
        <v>Corporate Negotiate/Patnership Contract</v>
      </c>
      <c r="K20" t="str">
        <f>VLOOKUP(B20,'Patner Store'!A$1:F$51,2,0)</f>
        <v>Barokah Olahraga Shop</v>
      </c>
      <c r="L20" t="str">
        <f>VLOOKUP(B20,'Patner Store'!A$1:F$51,3,0)</f>
        <v>Retail</v>
      </c>
      <c r="M20" t="str">
        <f>VLOOKUP(B20,'Patner Store'!A$1:F$51,4,0)</f>
        <v>Sulawesi</v>
      </c>
      <c r="N20" t="str">
        <f>VLOOKUP(B20,'Patner Store'!A$1:F$51,5,0)</f>
        <v>North Sulawesi</v>
      </c>
    </row>
    <row r="21" spans="1:14" ht="15.75" customHeight="1" x14ac:dyDescent="0.3">
      <c r="A21" s="16" t="s">
        <v>257</v>
      </c>
      <c r="B21" s="16" t="s">
        <v>151</v>
      </c>
      <c r="C21" s="28" t="s">
        <v>231</v>
      </c>
      <c r="D21" s="27">
        <v>43856</v>
      </c>
      <c r="E21" s="16" t="s">
        <v>5768</v>
      </c>
      <c r="F21" s="16" t="s">
        <v>234</v>
      </c>
      <c r="G21" s="30">
        <v>70487380</v>
      </c>
      <c r="H21" s="16"/>
      <c r="I21" s="11" t="str">
        <f>VLOOKUP(C21,'Sales Team'!A$1:C$6,2,0)</f>
        <v>Sales Region Bali - Nusa Tenggara Team</v>
      </c>
      <c r="J21" t="str">
        <f>VLOOKUP(C21,'Sales Team'!A$1:D$6,4,0)</f>
        <v>Corporate Negotiate/Patnership Contract</v>
      </c>
      <c r="K21" t="str">
        <f>VLOOKUP(B21,'Patner Store'!A$1:F$51,2,0)</f>
        <v>Toko olahraga Pantai</v>
      </c>
      <c r="L21" t="str">
        <f>VLOOKUP(B21,'Patner Store'!A$1:F$51,3,0)</f>
        <v>Retail</v>
      </c>
      <c r="M21" t="str">
        <f>VLOOKUP(B21,'Patner Store'!A$1:F$51,4,0)</f>
        <v>Nusa Tenggara</v>
      </c>
      <c r="N21" t="str">
        <f>VLOOKUP(B21,'Patner Store'!A$1:F$51,5,0)</f>
        <v>East Nusa Tenggara</v>
      </c>
    </row>
    <row r="22" spans="1:14" ht="15.75" customHeight="1" x14ac:dyDescent="0.3">
      <c r="A22" s="16" t="s">
        <v>258</v>
      </c>
      <c r="B22" s="16" t="s">
        <v>189</v>
      </c>
      <c r="C22" s="28" t="s">
        <v>225</v>
      </c>
      <c r="D22" s="27">
        <v>43856</v>
      </c>
      <c r="E22" s="16" t="s">
        <v>112</v>
      </c>
      <c r="F22" s="16" t="s">
        <v>234</v>
      </c>
      <c r="G22" s="30">
        <v>219754110</v>
      </c>
      <c r="H22" s="16"/>
      <c r="I22" s="11" t="str">
        <f>VLOOKUP(C22,'Sales Team'!A$1:C$6,2,0)</f>
        <v>Sales Java Region Team</v>
      </c>
      <c r="J22" t="str">
        <f>VLOOKUP(C22,'Sales Team'!A$1:D$6,4,0)</f>
        <v>OnlineMarketing/Corporate Negotiate/Patnership Contract</v>
      </c>
      <c r="K22" t="str">
        <f>VLOOKUP(B22,'Patner Store'!A$1:F$51,2,0)</f>
        <v>Toko Joko Sport</v>
      </c>
      <c r="L22" t="str">
        <f>VLOOKUP(B22,'Patner Store'!A$1:F$51,3,0)</f>
        <v>Retail</v>
      </c>
      <c r="M22" t="str">
        <f>VLOOKUP(B22,'Patner Store'!A$1:F$51,4,0)</f>
        <v>Java</v>
      </c>
      <c r="N22" t="str">
        <f>VLOOKUP(B22,'Patner Store'!A$1:F$51,5,0)</f>
        <v>East Java</v>
      </c>
    </row>
    <row r="23" spans="1:14" ht="15.75" customHeight="1" x14ac:dyDescent="0.3">
      <c r="A23" s="16" t="s">
        <v>259</v>
      </c>
      <c r="B23" s="16" t="s">
        <v>148</v>
      </c>
      <c r="C23" s="28" t="s">
        <v>225</v>
      </c>
      <c r="D23" s="27">
        <v>43856</v>
      </c>
      <c r="E23" s="16" t="s">
        <v>112</v>
      </c>
      <c r="F23" s="28" t="s">
        <v>237</v>
      </c>
      <c r="G23" s="30">
        <v>473835924</v>
      </c>
      <c r="H23" s="16" t="s">
        <v>260</v>
      </c>
      <c r="I23" s="11" t="str">
        <f>VLOOKUP(C23,'Sales Team'!A$1:C$6,2,0)</f>
        <v>Sales Java Region Team</v>
      </c>
      <c r="J23" t="str">
        <f>VLOOKUP(C23,'Sales Team'!A$1:D$6,4,0)</f>
        <v>OnlineMarketing/Corporate Negotiate/Patnership Contract</v>
      </c>
      <c r="K23" t="str">
        <f>VLOOKUP(B23,'Patner Store'!A$1:F$51,2,0)</f>
        <v>Sport Jogja City</v>
      </c>
      <c r="L23" t="str">
        <f>VLOOKUP(B23,'Patner Store'!A$1:F$51,3,0)</f>
        <v>Distributor</v>
      </c>
      <c r="M23" t="str">
        <f>VLOOKUP(B23,'Patner Store'!A$1:F$51,4,0)</f>
        <v>Java</v>
      </c>
      <c r="N23" t="str">
        <f>VLOOKUP(B23,'Patner Store'!A$1:F$51,5,0)</f>
        <v>Jogjakarta</v>
      </c>
    </row>
    <row r="24" spans="1:14" ht="15.75" customHeight="1" x14ac:dyDescent="0.3">
      <c r="A24" s="16" t="s">
        <v>261</v>
      </c>
      <c r="B24" s="16" t="s">
        <v>137</v>
      </c>
      <c r="C24" s="28" t="s">
        <v>222</v>
      </c>
      <c r="D24" s="27">
        <v>43857</v>
      </c>
      <c r="E24" s="16" t="s">
        <v>118</v>
      </c>
      <c r="F24" s="16" t="s">
        <v>234</v>
      </c>
      <c r="G24" s="30">
        <v>177937976</v>
      </c>
      <c r="H24" s="16"/>
      <c r="I24" s="11" t="str">
        <f>VLOOKUP(C24,'Sales Team'!A$1:C$6,2,0)</f>
        <v>Online Sales Team</v>
      </c>
      <c r="J24" t="str">
        <f>VLOOKUP(C24,'Sales Team'!A$1:D$6,4,0)</f>
        <v>OnlineMarketing</v>
      </c>
      <c r="K24" t="str">
        <f>VLOOKUP(B24,'Patner Store'!A$1:F$51,2,0)</f>
        <v>Playing Outdoor</v>
      </c>
      <c r="L24" t="str">
        <f>VLOOKUP(B24,'Patner Store'!A$1:F$51,3,0)</f>
        <v>Retail</v>
      </c>
      <c r="M24" t="str">
        <f>VLOOKUP(B24,'Patner Store'!A$1:F$51,4,0)</f>
        <v>Java</v>
      </c>
      <c r="N24" t="str">
        <f>VLOOKUP(B24,'Patner Store'!A$1:F$51,5,0)</f>
        <v>Jakarta</v>
      </c>
    </row>
    <row r="25" spans="1:14" ht="15.75" customHeight="1" x14ac:dyDescent="0.3">
      <c r="A25" s="16" t="s">
        <v>262</v>
      </c>
      <c r="B25" s="16" t="s">
        <v>195</v>
      </c>
      <c r="C25" s="28" t="s">
        <v>227</v>
      </c>
      <c r="D25" s="27">
        <v>43859</v>
      </c>
      <c r="E25" s="16" t="s">
        <v>228</v>
      </c>
      <c r="F25" s="16" t="s">
        <v>234</v>
      </c>
      <c r="G25" s="30">
        <v>43468350</v>
      </c>
      <c r="H25" s="16"/>
      <c r="I25" s="11" t="str">
        <f>VLOOKUP(C25,'Sales Team'!A$1:C$6,2,0)</f>
        <v>Sales Sumatera -Kalimantan Region Team</v>
      </c>
      <c r="J25" t="str">
        <f>VLOOKUP(C25,'Sales Team'!A$1:D$6,4,0)</f>
        <v>OnlineMarketing/Corporate Negotiate/Patnership Contract</v>
      </c>
      <c r="K25" t="str">
        <f>VLOOKUP(B25,'Patner Store'!A$1:F$51,2,0)</f>
        <v>Olahraga Gemilang</v>
      </c>
      <c r="L25" t="str">
        <f>VLOOKUP(B25,'Patner Store'!A$1:F$51,3,0)</f>
        <v>Retail</v>
      </c>
      <c r="M25" t="str">
        <f>VLOOKUP(B25,'Patner Store'!A$1:F$51,4,0)</f>
        <v>Kalimantan</v>
      </c>
      <c r="N25" t="str">
        <f>VLOOKUP(B25,'Patner Store'!A$1:F$51,5,0)</f>
        <v>Central Kalimantan</v>
      </c>
    </row>
    <row r="26" spans="1:14" ht="15.75" customHeight="1" x14ac:dyDescent="0.3">
      <c r="A26" s="16" t="s">
        <v>263</v>
      </c>
      <c r="B26" s="16" t="s">
        <v>183</v>
      </c>
      <c r="C26" s="28" t="s">
        <v>222</v>
      </c>
      <c r="D26" s="27">
        <v>43860</v>
      </c>
      <c r="E26" s="16" t="s">
        <v>118</v>
      </c>
      <c r="F26" s="16" t="s">
        <v>234</v>
      </c>
      <c r="G26" s="30">
        <v>72692150</v>
      </c>
      <c r="H26" s="16"/>
      <c r="I26" s="11" t="str">
        <f>VLOOKUP(C26,'Sales Team'!A$1:C$6,2,0)</f>
        <v>Online Sales Team</v>
      </c>
      <c r="J26" t="str">
        <f>VLOOKUP(C26,'Sales Team'!A$1:D$6,4,0)</f>
        <v>OnlineMarketing</v>
      </c>
      <c r="K26" t="str">
        <f>VLOOKUP(B26,'Patner Store'!A$1:F$51,2,0)</f>
        <v>Active Sport</v>
      </c>
      <c r="L26" t="str">
        <f>VLOOKUP(B26,'Patner Store'!A$1:F$51,3,0)</f>
        <v>Retail</v>
      </c>
      <c r="M26" t="str">
        <f>VLOOKUP(B26,'Patner Store'!A$1:F$51,4,0)</f>
        <v>Java</v>
      </c>
      <c r="N26" t="str">
        <f>VLOOKUP(B26,'Patner Store'!A$1:F$51,5,0)</f>
        <v>Jakarta</v>
      </c>
    </row>
    <row r="27" spans="1:14" ht="15.75" customHeight="1" x14ac:dyDescent="0.3">
      <c r="A27" s="16" t="s">
        <v>264</v>
      </c>
      <c r="B27" s="16" t="s">
        <v>156</v>
      </c>
      <c r="C27" s="28" t="s">
        <v>222</v>
      </c>
      <c r="D27" s="27">
        <v>43861</v>
      </c>
      <c r="E27" s="16" t="s">
        <v>118</v>
      </c>
      <c r="F27" s="16" t="s">
        <v>234</v>
      </c>
      <c r="G27" s="30">
        <v>249589510</v>
      </c>
      <c r="H27" s="16" t="s">
        <v>260</v>
      </c>
      <c r="I27" s="11" t="str">
        <f>VLOOKUP(C27,'Sales Team'!A$1:C$6,2,0)</f>
        <v>Online Sales Team</v>
      </c>
      <c r="J27" t="str">
        <f>VLOOKUP(C27,'Sales Team'!A$1:D$6,4,0)</f>
        <v>OnlineMarketing</v>
      </c>
      <c r="K27" t="str">
        <f>VLOOKUP(B27,'Patner Store'!A$1:F$51,2,0)</f>
        <v>SportArt88</v>
      </c>
      <c r="L27" t="str">
        <f>VLOOKUP(B27,'Patner Store'!A$1:F$51,3,0)</f>
        <v>Retail</v>
      </c>
      <c r="M27" t="str">
        <f>VLOOKUP(B27,'Patner Store'!A$1:F$51,4,0)</f>
        <v>Java</v>
      </c>
      <c r="N27" t="str">
        <f>VLOOKUP(B27,'Patner Store'!A$1:F$51,5,0)</f>
        <v>Jakarta</v>
      </c>
    </row>
    <row r="28" spans="1:14" ht="15.75" customHeight="1" x14ac:dyDescent="0.3">
      <c r="A28" s="16" t="s">
        <v>265</v>
      </c>
      <c r="B28" s="16" t="s">
        <v>209</v>
      </c>
      <c r="C28" s="28" t="s">
        <v>222</v>
      </c>
      <c r="D28" s="27">
        <v>43861</v>
      </c>
      <c r="E28" s="16" t="s">
        <v>118</v>
      </c>
      <c r="F28" s="28" t="s">
        <v>237</v>
      </c>
      <c r="G28" s="30">
        <v>665340650</v>
      </c>
      <c r="H28" s="16" t="s">
        <v>238</v>
      </c>
      <c r="I28" s="11" t="str">
        <f>VLOOKUP(C28,'Sales Team'!A$1:C$6,2,0)</f>
        <v>Online Sales Team</v>
      </c>
      <c r="J28" t="str">
        <f>VLOOKUP(C28,'Sales Team'!A$1:D$6,4,0)</f>
        <v>OnlineMarketing</v>
      </c>
      <c r="K28" t="str">
        <f>VLOOKUP(B28,'Patner Store'!A$1:F$51,2,0)</f>
        <v>Power Play</v>
      </c>
      <c r="L28" t="str">
        <f>VLOOKUP(B28,'Patner Store'!A$1:F$51,3,0)</f>
        <v>Retail</v>
      </c>
      <c r="M28" t="str">
        <f>VLOOKUP(B28,'Patner Store'!A$1:F$51,4,0)</f>
        <v>Java</v>
      </c>
      <c r="N28" t="str">
        <f>VLOOKUP(B28,'Patner Store'!A$1:F$51,5,0)</f>
        <v>Jakarta</v>
      </c>
    </row>
    <row r="29" spans="1:14" ht="15.75" customHeight="1" x14ac:dyDescent="0.3">
      <c r="A29" s="16" t="s">
        <v>266</v>
      </c>
      <c r="B29" s="16" t="s">
        <v>185</v>
      </c>
      <c r="C29" s="28" t="s">
        <v>229</v>
      </c>
      <c r="D29" s="27">
        <v>43866</v>
      </c>
      <c r="E29" s="16" t="s">
        <v>5767</v>
      </c>
      <c r="F29" s="16" t="s">
        <v>234</v>
      </c>
      <c r="G29" s="30">
        <v>110695360</v>
      </c>
      <c r="H29" s="16" t="s">
        <v>253</v>
      </c>
      <c r="I29" s="11" t="str">
        <f>VLOOKUP(C29,'Sales Team'!A$1:C$6,2,0)</f>
        <v>Sales Region Sulawesi - Maluku Team</v>
      </c>
      <c r="J29" t="str">
        <f>VLOOKUP(C29,'Sales Team'!A$1:D$6,4,0)</f>
        <v>Corporate Negotiate/Patnership Contract</v>
      </c>
      <c r="K29" t="str">
        <f>VLOOKUP(B29,'Patner Store'!A$1:F$51,2,0)</f>
        <v>Toko Olahraga Lengkap</v>
      </c>
      <c r="L29" t="str">
        <f>VLOOKUP(B29,'Patner Store'!A$1:F$51,3,0)</f>
        <v>Retail</v>
      </c>
      <c r="M29" t="str">
        <f>VLOOKUP(B29,'Patner Store'!A$1:F$51,4,0)</f>
        <v>Maluku</v>
      </c>
      <c r="N29" t="str">
        <f>VLOOKUP(B29,'Patner Store'!A$1:F$51,5,0)</f>
        <v>Maluku</v>
      </c>
    </row>
    <row r="30" spans="1:14" ht="15.75" customHeight="1" x14ac:dyDescent="0.3">
      <c r="A30" s="16" t="s">
        <v>267</v>
      </c>
      <c r="B30" s="16" t="s">
        <v>171</v>
      </c>
      <c r="C30" s="28" t="s">
        <v>231</v>
      </c>
      <c r="D30" s="27">
        <v>43866</v>
      </c>
      <c r="E30" s="16" t="s">
        <v>5768</v>
      </c>
      <c r="F30" s="16" t="s">
        <v>234</v>
      </c>
      <c r="G30" s="30">
        <v>48219680</v>
      </c>
      <c r="H30" s="16"/>
      <c r="I30" s="11" t="str">
        <f>VLOOKUP(C30,'Sales Team'!A$1:C$6,2,0)</f>
        <v>Sales Region Bali - Nusa Tenggara Team</v>
      </c>
      <c r="J30" t="str">
        <f>VLOOKUP(C30,'Sales Team'!A$1:D$6,4,0)</f>
        <v>Corporate Negotiate/Patnership Contract</v>
      </c>
      <c r="K30" t="str">
        <f>VLOOKUP(B30,'Patner Store'!A$1:F$51,2,0)</f>
        <v>Toko SportNesia</v>
      </c>
      <c r="L30" t="str">
        <f>VLOOKUP(B30,'Patner Store'!A$1:F$51,3,0)</f>
        <v>Retail</v>
      </c>
      <c r="M30" t="str">
        <f>VLOOKUP(B30,'Patner Store'!A$1:F$51,4,0)</f>
        <v>Nusa Tenggara</v>
      </c>
      <c r="N30" t="str">
        <f>VLOOKUP(B30,'Patner Store'!A$1:F$51,5,0)</f>
        <v>East Nusa Tenggara</v>
      </c>
    </row>
    <row r="31" spans="1:14" ht="15.75" customHeight="1" x14ac:dyDescent="0.3">
      <c r="A31" s="16" t="s">
        <v>268</v>
      </c>
      <c r="B31" s="16" t="s">
        <v>158</v>
      </c>
      <c r="C31" s="28" t="s">
        <v>229</v>
      </c>
      <c r="D31" s="27">
        <v>43868</v>
      </c>
      <c r="E31" s="16" t="s">
        <v>5767</v>
      </c>
      <c r="F31" s="16" t="s">
        <v>234</v>
      </c>
      <c r="G31" s="30">
        <v>80974010</v>
      </c>
      <c r="H31" s="16"/>
      <c r="I31" s="11" t="str">
        <f>VLOOKUP(C31,'Sales Team'!A$1:C$6,2,0)</f>
        <v>Sales Region Sulawesi - Maluku Team</v>
      </c>
      <c r="J31" t="str">
        <f>VLOOKUP(C31,'Sales Team'!A$1:D$6,4,0)</f>
        <v>Corporate Negotiate/Patnership Contract</v>
      </c>
      <c r="K31" t="str">
        <f>VLOOKUP(B31,'Patner Store'!A$1:F$51,2,0)</f>
        <v>Sport Kita Store</v>
      </c>
      <c r="L31" t="str">
        <f>VLOOKUP(B31,'Patner Store'!A$1:F$51,3,0)</f>
        <v>Retail</v>
      </c>
      <c r="M31" t="str">
        <f>VLOOKUP(B31,'Patner Store'!A$1:F$51,4,0)</f>
        <v>North Maluku</v>
      </c>
      <c r="N31" t="str">
        <f>VLOOKUP(B31,'Patner Store'!A$1:F$51,5,0)</f>
        <v>North Maluku</v>
      </c>
    </row>
    <row r="32" spans="1:14" ht="15.75" customHeight="1" x14ac:dyDescent="0.3">
      <c r="A32" s="16" t="s">
        <v>269</v>
      </c>
      <c r="B32" s="16" t="s">
        <v>124</v>
      </c>
      <c r="C32" s="28" t="s">
        <v>222</v>
      </c>
      <c r="D32" s="27">
        <v>43874</v>
      </c>
      <c r="E32" s="16" t="s">
        <v>118</v>
      </c>
      <c r="F32" s="16" t="s">
        <v>234</v>
      </c>
      <c r="G32" s="30">
        <v>21634158</v>
      </c>
      <c r="H32" s="16" t="s">
        <v>247</v>
      </c>
      <c r="I32" s="11" t="str">
        <f>VLOOKUP(C32,'Sales Team'!A$1:C$6,2,0)</f>
        <v>Online Sales Team</v>
      </c>
      <c r="J32" t="str">
        <f>VLOOKUP(C32,'Sales Team'!A$1:D$6,4,0)</f>
        <v>OnlineMarketing</v>
      </c>
      <c r="K32" t="str">
        <f>VLOOKUP(B32,'Patner Store'!A$1:F$51,2,0)</f>
        <v>Twinsport.com</v>
      </c>
      <c r="L32" t="str">
        <f>VLOOKUP(B32,'Patner Store'!A$1:F$51,3,0)</f>
        <v>Retail</v>
      </c>
      <c r="M32" t="str">
        <f>VLOOKUP(B32,'Patner Store'!A$1:F$51,4,0)</f>
        <v>Java</v>
      </c>
      <c r="N32" t="str">
        <f>VLOOKUP(B32,'Patner Store'!A$1:F$51,5,0)</f>
        <v>Jakarta</v>
      </c>
    </row>
    <row r="33" spans="1:14" ht="15.75" customHeight="1" x14ac:dyDescent="0.3">
      <c r="A33" s="16" t="s">
        <v>270</v>
      </c>
      <c r="B33" s="16" t="s">
        <v>131</v>
      </c>
      <c r="C33" s="28" t="s">
        <v>222</v>
      </c>
      <c r="D33" s="27">
        <v>43875</v>
      </c>
      <c r="E33" s="16" t="s">
        <v>118</v>
      </c>
      <c r="F33" s="16" t="s">
        <v>234</v>
      </c>
      <c r="G33" s="30">
        <v>38254350</v>
      </c>
      <c r="H33" s="16"/>
      <c r="I33" s="11" t="str">
        <f>VLOOKUP(C33,'Sales Team'!A$1:C$6,2,0)</f>
        <v>Online Sales Team</v>
      </c>
      <c r="J33" t="str">
        <f>VLOOKUP(C33,'Sales Team'!A$1:D$6,4,0)</f>
        <v>OnlineMarketing</v>
      </c>
      <c r="K33" t="str">
        <f>VLOOKUP(B33,'Patner Store'!A$1:F$51,2,0)</f>
        <v>WorldSport.com</v>
      </c>
      <c r="L33" t="str">
        <f>VLOOKUP(B33,'Patner Store'!A$1:F$51,3,0)</f>
        <v>Retail</v>
      </c>
      <c r="M33" t="str">
        <f>VLOOKUP(B33,'Patner Store'!A$1:F$51,4,0)</f>
        <v>Java</v>
      </c>
      <c r="N33" t="str">
        <f>VLOOKUP(B33,'Patner Store'!A$1:F$51,5,0)</f>
        <v>Jakarta</v>
      </c>
    </row>
    <row r="34" spans="1:14" ht="15.75" customHeight="1" x14ac:dyDescent="0.3">
      <c r="A34" s="16" t="s">
        <v>271</v>
      </c>
      <c r="B34" s="16" t="s">
        <v>135</v>
      </c>
      <c r="C34" s="28" t="s">
        <v>227</v>
      </c>
      <c r="D34" s="27">
        <v>43875</v>
      </c>
      <c r="E34" s="16" t="s">
        <v>228</v>
      </c>
      <c r="F34" s="28" t="s">
        <v>237</v>
      </c>
      <c r="G34" s="30">
        <v>274768110</v>
      </c>
      <c r="H34" s="16" t="s">
        <v>247</v>
      </c>
      <c r="I34" s="11" t="str">
        <f>VLOOKUP(C34,'Sales Team'!A$1:C$6,2,0)</f>
        <v>Sales Sumatera -Kalimantan Region Team</v>
      </c>
      <c r="J34" t="str">
        <f>VLOOKUP(C34,'Sales Team'!A$1:D$6,4,0)</f>
        <v>OnlineMarketing/Corporate Negotiate/Patnership Contract</v>
      </c>
      <c r="K34" t="str">
        <f>VLOOKUP(B34,'Patner Store'!A$1:F$51,2,0)</f>
        <v>Adi Shop</v>
      </c>
      <c r="L34" t="str">
        <f>VLOOKUP(B34,'Patner Store'!A$1:F$51,3,0)</f>
        <v>Retail</v>
      </c>
      <c r="M34" t="str">
        <f>VLOOKUP(B34,'Patner Store'!A$1:F$51,4,0)</f>
        <v>Kalimantan</v>
      </c>
      <c r="N34" t="str">
        <f>VLOOKUP(B34,'Patner Store'!A$1:F$51,5,0)</f>
        <v>South Kalimantan</v>
      </c>
    </row>
    <row r="35" spans="1:14" ht="15.75" customHeight="1" x14ac:dyDescent="0.3">
      <c r="A35" s="16" t="s">
        <v>272</v>
      </c>
      <c r="B35" s="16" t="s">
        <v>105</v>
      </c>
      <c r="C35" s="28" t="s">
        <v>231</v>
      </c>
      <c r="D35" s="27">
        <v>43876</v>
      </c>
      <c r="E35" s="16" t="s">
        <v>5768</v>
      </c>
      <c r="F35" s="16" t="s">
        <v>234</v>
      </c>
      <c r="G35" s="30">
        <v>156249110</v>
      </c>
      <c r="H35" s="16"/>
      <c r="I35" s="11" t="str">
        <f>VLOOKUP(C35,'Sales Team'!A$1:C$6,2,0)</f>
        <v>Sales Region Bali - Nusa Tenggara Team</v>
      </c>
      <c r="J35" t="str">
        <f>VLOOKUP(C35,'Sales Team'!A$1:D$6,4,0)</f>
        <v>Corporate Negotiate/Patnership Contract</v>
      </c>
      <c r="K35" t="str">
        <f>VLOOKUP(B35,'Patner Store'!A$1:F$51,2,0)</f>
        <v>Sport Nation</v>
      </c>
      <c r="L35" t="str">
        <f>VLOOKUP(B35,'Patner Store'!A$1:F$51,3,0)</f>
        <v>Distributor</v>
      </c>
      <c r="M35" t="str">
        <f>VLOOKUP(B35,'Patner Store'!A$1:F$51,4,0)</f>
        <v>Bali</v>
      </c>
      <c r="N35" t="str">
        <f>VLOOKUP(B35,'Patner Store'!A$1:F$51,5,0)</f>
        <v>Bali</v>
      </c>
    </row>
    <row r="36" spans="1:14" ht="15.75" customHeight="1" x14ac:dyDescent="0.3">
      <c r="A36" s="16" t="s">
        <v>273</v>
      </c>
      <c r="B36" s="16" t="s">
        <v>181</v>
      </c>
      <c r="C36" s="28" t="s">
        <v>231</v>
      </c>
      <c r="D36" s="27">
        <v>43877</v>
      </c>
      <c r="E36" s="16" t="s">
        <v>5768</v>
      </c>
      <c r="F36" s="28" t="s">
        <v>237</v>
      </c>
      <c r="G36" s="30">
        <v>473491910</v>
      </c>
      <c r="H36" s="16"/>
      <c r="I36" s="11" t="str">
        <f>VLOOKUP(C36,'Sales Team'!A$1:C$6,2,0)</f>
        <v>Sales Region Bali - Nusa Tenggara Team</v>
      </c>
      <c r="J36" t="str">
        <f>VLOOKUP(C36,'Sales Team'!A$1:D$6,4,0)</f>
        <v>Corporate Negotiate/Patnership Contract</v>
      </c>
      <c r="K36" t="str">
        <f>VLOOKUP(B36,'Patner Store'!A$1:F$51,2,0)</f>
        <v>Toko Olahraga NTT</v>
      </c>
      <c r="L36" t="str">
        <f>VLOOKUP(B36,'Patner Store'!A$1:F$51,3,0)</f>
        <v>Retail</v>
      </c>
      <c r="M36" t="str">
        <f>VLOOKUP(B36,'Patner Store'!A$1:F$51,4,0)</f>
        <v>Nusa Tenggara</v>
      </c>
      <c r="N36" t="str">
        <f>VLOOKUP(B36,'Patner Store'!A$1:F$51,5,0)</f>
        <v>East Nusa Tenggara</v>
      </c>
    </row>
    <row r="37" spans="1:14" ht="15.75" customHeight="1" x14ac:dyDescent="0.3">
      <c r="A37" s="16" t="s">
        <v>274</v>
      </c>
      <c r="B37" s="16" t="s">
        <v>183</v>
      </c>
      <c r="C37" s="28" t="s">
        <v>222</v>
      </c>
      <c r="D37" s="27">
        <v>43878</v>
      </c>
      <c r="E37" s="16" t="s">
        <v>118</v>
      </c>
      <c r="F37" s="28" t="s">
        <v>237</v>
      </c>
      <c r="G37" s="30">
        <v>376525700</v>
      </c>
      <c r="H37" s="16"/>
      <c r="I37" s="11" t="str">
        <f>VLOOKUP(C37,'Sales Team'!A$1:C$6,2,0)</f>
        <v>Online Sales Team</v>
      </c>
      <c r="J37" t="str">
        <f>VLOOKUP(C37,'Sales Team'!A$1:D$6,4,0)</f>
        <v>OnlineMarketing</v>
      </c>
      <c r="K37" t="str">
        <f>VLOOKUP(B37,'Patner Store'!A$1:F$51,2,0)</f>
        <v>Active Sport</v>
      </c>
      <c r="L37" t="str">
        <f>VLOOKUP(B37,'Patner Store'!A$1:F$51,3,0)</f>
        <v>Retail</v>
      </c>
      <c r="M37" t="str">
        <f>VLOOKUP(B37,'Patner Store'!A$1:F$51,4,0)</f>
        <v>Java</v>
      </c>
      <c r="N37" t="str">
        <f>VLOOKUP(B37,'Patner Store'!A$1:F$51,5,0)</f>
        <v>Jakarta</v>
      </c>
    </row>
    <row r="38" spans="1:14" ht="15.75" customHeight="1" x14ac:dyDescent="0.3">
      <c r="A38" s="16" t="s">
        <v>275</v>
      </c>
      <c r="B38" s="16" t="s">
        <v>171</v>
      </c>
      <c r="C38" s="28" t="s">
        <v>231</v>
      </c>
      <c r="D38" s="27">
        <v>43881</v>
      </c>
      <c r="E38" s="16" t="s">
        <v>5768</v>
      </c>
      <c r="F38" s="28" t="s">
        <v>237</v>
      </c>
      <c r="G38" s="30">
        <v>1038581420</v>
      </c>
      <c r="H38" s="16" t="s">
        <v>238</v>
      </c>
      <c r="I38" s="11" t="str">
        <f>VLOOKUP(C38,'Sales Team'!A$1:C$6,2,0)</f>
        <v>Sales Region Bali - Nusa Tenggara Team</v>
      </c>
      <c r="J38" t="str">
        <f>VLOOKUP(C38,'Sales Team'!A$1:D$6,4,0)</f>
        <v>Corporate Negotiate/Patnership Contract</v>
      </c>
      <c r="K38" t="str">
        <f>VLOOKUP(B38,'Patner Store'!A$1:F$51,2,0)</f>
        <v>Toko SportNesia</v>
      </c>
      <c r="L38" t="str">
        <f>VLOOKUP(B38,'Patner Store'!A$1:F$51,3,0)</f>
        <v>Retail</v>
      </c>
      <c r="M38" t="str">
        <f>VLOOKUP(B38,'Patner Store'!A$1:F$51,4,0)</f>
        <v>Nusa Tenggara</v>
      </c>
      <c r="N38" t="str">
        <f>VLOOKUP(B38,'Patner Store'!A$1:F$51,5,0)</f>
        <v>East Nusa Tenggara</v>
      </c>
    </row>
    <row r="39" spans="1:14" ht="15.75" customHeight="1" x14ac:dyDescent="0.3">
      <c r="A39" s="16" t="s">
        <v>276</v>
      </c>
      <c r="B39" s="16" t="s">
        <v>187</v>
      </c>
      <c r="C39" s="28" t="s">
        <v>231</v>
      </c>
      <c r="D39" s="27">
        <v>43882</v>
      </c>
      <c r="E39" s="16" t="s">
        <v>5768</v>
      </c>
      <c r="F39" s="16" t="s">
        <v>234</v>
      </c>
      <c r="G39" s="30">
        <v>130531820</v>
      </c>
      <c r="H39" s="16"/>
      <c r="I39" s="11" t="str">
        <f>VLOOKUP(C39,'Sales Team'!A$1:C$6,2,0)</f>
        <v>Sales Region Bali - Nusa Tenggara Team</v>
      </c>
      <c r="J39" t="str">
        <f>VLOOKUP(C39,'Sales Team'!A$1:D$6,4,0)</f>
        <v>Corporate Negotiate/Patnership Contract</v>
      </c>
      <c r="K39" t="str">
        <f>VLOOKUP(B39,'Patner Store'!A$1:F$51,2,0)</f>
        <v>Nusantara Sport</v>
      </c>
      <c r="L39" t="str">
        <f>VLOOKUP(B39,'Patner Store'!A$1:F$51,3,0)</f>
        <v>Retail</v>
      </c>
      <c r="M39" t="str">
        <f>VLOOKUP(B39,'Patner Store'!A$1:F$51,4,0)</f>
        <v>Nusa Tenggara</v>
      </c>
      <c r="N39" t="str">
        <f>VLOOKUP(B39,'Patner Store'!A$1:F$51,5,0)</f>
        <v>West Nusa Tenggara</v>
      </c>
    </row>
    <row r="40" spans="1:14" ht="15.75" customHeight="1" x14ac:dyDescent="0.3">
      <c r="A40" s="16" t="s">
        <v>277</v>
      </c>
      <c r="B40" s="16" t="s">
        <v>137</v>
      </c>
      <c r="C40" s="28" t="s">
        <v>222</v>
      </c>
      <c r="D40" s="27">
        <v>43883</v>
      </c>
      <c r="E40" s="16" t="s">
        <v>118</v>
      </c>
      <c r="F40" s="28" t="s">
        <v>237</v>
      </c>
      <c r="G40" s="30">
        <v>1115480621</v>
      </c>
      <c r="H40" s="16" t="s">
        <v>238</v>
      </c>
      <c r="I40" s="11" t="str">
        <f>VLOOKUP(C40,'Sales Team'!A$1:C$6,2,0)</f>
        <v>Online Sales Team</v>
      </c>
      <c r="J40" t="str">
        <f>VLOOKUP(C40,'Sales Team'!A$1:D$6,4,0)</f>
        <v>OnlineMarketing</v>
      </c>
      <c r="K40" t="str">
        <f>VLOOKUP(B40,'Patner Store'!A$1:F$51,2,0)</f>
        <v>Playing Outdoor</v>
      </c>
      <c r="L40" t="str">
        <f>VLOOKUP(B40,'Patner Store'!A$1:F$51,3,0)</f>
        <v>Retail</v>
      </c>
      <c r="M40" t="str">
        <f>VLOOKUP(B40,'Patner Store'!A$1:F$51,4,0)</f>
        <v>Java</v>
      </c>
      <c r="N40" t="str">
        <f>VLOOKUP(B40,'Patner Store'!A$1:F$51,5,0)</f>
        <v>Jakarta</v>
      </c>
    </row>
    <row r="41" spans="1:14" ht="15.75" customHeight="1" x14ac:dyDescent="0.3">
      <c r="A41" s="16" t="s">
        <v>278</v>
      </c>
      <c r="B41" s="16" t="s">
        <v>148</v>
      </c>
      <c r="C41" s="28" t="s">
        <v>225</v>
      </c>
      <c r="D41" s="27">
        <v>43885</v>
      </c>
      <c r="E41" s="16" t="s">
        <v>112</v>
      </c>
      <c r="F41" s="28" t="s">
        <v>237</v>
      </c>
      <c r="G41" s="30">
        <v>348772960</v>
      </c>
      <c r="H41" s="16"/>
      <c r="I41" s="11" t="str">
        <f>VLOOKUP(C41,'Sales Team'!A$1:C$6,2,0)</f>
        <v>Sales Java Region Team</v>
      </c>
      <c r="J41" t="str">
        <f>VLOOKUP(C41,'Sales Team'!A$1:D$6,4,0)</f>
        <v>OnlineMarketing/Corporate Negotiate/Patnership Contract</v>
      </c>
      <c r="K41" t="str">
        <f>VLOOKUP(B41,'Patner Store'!A$1:F$51,2,0)</f>
        <v>Sport Jogja City</v>
      </c>
      <c r="L41" t="str">
        <f>VLOOKUP(B41,'Patner Store'!A$1:F$51,3,0)</f>
        <v>Distributor</v>
      </c>
      <c r="M41" t="str">
        <f>VLOOKUP(B41,'Patner Store'!A$1:F$51,4,0)</f>
        <v>Java</v>
      </c>
      <c r="N41" t="str">
        <f>VLOOKUP(B41,'Patner Store'!A$1:F$51,5,0)</f>
        <v>Jogjakarta</v>
      </c>
    </row>
    <row r="42" spans="1:14" ht="15.75" customHeight="1" x14ac:dyDescent="0.3">
      <c r="A42" s="16" t="s">
        <v>279</v>
      </c>
      <c r="B42" s="16" t="s">
        <v>181</v>
      </c>
      <c r="C42" s="28" t="s">
        <v>231</v>
      </c>
      <c r="D42" s="27">
        <v>43886</v>
      </c>
      <c r="E42" s="16" t="s">
        <v>5768</v>
      </c>
      <c r="F42" s="28" t="s">
        <v>237</v>
      </c>
      <c r="G42" s="30">
        <v>771270590</v>
      </c>
      <c r="H42" s="16"/>
      <c r="I42" s="11" t="str">
        <f>VLOOKUP(C42,'Sales Team'!A$1:C$6,2,0)</f>
        <v>Sales Region Bali - Nusa Tenggara Team</v>
      </c>
      <c r="J42" t="str">
        <f>VLOOKUP(C42,'Sales Team'!A$1:D$6,4,0)</f>
        <v>Corporate Negotiate/Patnership Contract</v>
      </c>
      <c r="K42" t="str">
        <f>VLOOKUP(B42,'Patner Store'!A$1:F$51,2,0)</f>
        <v>Toko Olahraga NTT</v>
      </c>
      <c r="L42" t="str">
        <f>VLOOKUP(B42,'Patner Store'!A$1:F$51,3,0)</f>
        <v>Retail</v>
      </c>
      <c r="M42" t="str">
        <f>VLOOKUP(B42,'Patner Store'!A$1:F$51,4,0)</f>
        <v>Nusa Tenggara</v>
      </c>
      <c r="N42" t="str">
        <f>VLOOKUP(B42,'Patner Store'!A$1:F$51,5,0)</f>
        <v>East Nusa Tenggara</v>
      </c>
    </row>
    <row r="43" spans="1:14" ht="15.75" customHeight="1" x14ac:dyDescent="0.3">
      <c r="A43" s="16" t="s">
        <v>280</v>
      </c>
      <c r="B43" s="16" t="s">
        <v>175</v>
      </c>
      <c r="C43" s="28" t="s">
        <v>229</v>
      </c>
      <c r="D43" s="27">
        <v>43887</v>
      </c>
      <c r="E43" s="16" t="s">
        <v>5767</v>
      </c>
      <c r="F43" s="28" t="s">
        <v>237</v>
      </c>
      <c r="G43" s="30">
        <v>536592260</v>
      </c>
      <c r="H43" s="16"/>
      <c r="I43" s="11" t="str">
        <f>VLOOKUP(C43,'Sales Team'!A$1:C$6,2,0)</f>
        <v>Sales Region Sulawesi - Maluku Team</v>
      </c>
      <c r="J43" t="str">
        <f>VLOOKUP(C43,'Sales Team'!A$1:D$6,4,0)</f>
        <v>Corporate Negotiate/Patnership Contract</v>
      </c>
      <c r="K43" t="str">
        <f>VLOOKUP(B43,'Patner Store'!A$1:F$51,2,0)</f>
        <v>KakaSport</v>
      </c>
      <c r="L43" t="str">
        <f>VLOOKUP(B43,'Patner Store'!A$1:F$51,3,0)</f>
        <v>Retail</v>
      </c>
      <c r="M43" t="str">
        <f>VLOOKUP(B43,'Patner Store'!A$1:F$51,4,0)</f>
        <v>Maluku</v>
      </c>
      <c r="N43" t="str">
        <f>VLOOKUP(B43,'Patner Store'!A$1:F$51,5,0)</f>
        <v>Maluku</v>
      </c>
    </row>
    <row r="44" spans="1:14" ht="15.75" customHeight="1" x14ac:dyDescent="0.3">
      <c r="A44" s="16" t="s">
        <v>281</v>
      </c>
      <c r="B44" s="16" t="s">
        <v>137</v>
      </c>
      <c r="C44" s="28" t="s">
        <v>222</v>
      </c>
      <c r="D44" s="27">
        <v>43887</v>
      </c>
      <c r="E44" s="16" t="s">
        <v>118</v>
      </c>
      <c r="F44" s="16" t="s">
        <v>234</v>
      </c>
      <c r="G44" s="30">
        <v>123668650</v>
      </c>
      <c r="H44" s="16"/>
      <c r="I44" s="11" t="str">
        <f>VLOOKUP(C44,'Sales Team'!A$1:C$6,2,0)</f>
        <v>Online Sales Team</v>
      </c>
      <c r="J44" t="str">
        <f>VLOOKUP(C44,'Sales Team'!A$1:D$6,4,0)</f>
        <v>OnlineMarketing</v>
      </c>
      <c r="K44" t="str">
        <f>VLOOKUP(B44,'Patner Store'!A$1:F$51,2,0)</f>
        <v>Playing Outdoor</v>
      </c>
      <c r="L44" t="str">
        <f>VLOOKUP(B44,'Patner Store'!A$1:F$51,3,0)</f>
        <v>Retail</v>
      </c>
      <c r="M44" t="str">
        <f>VLOOKUP(B44,'Patner Store'!A$1:F$51,4,0)</f>
        <v>Java</v>
      </c>
      <c r="N44" t="str">
        <f>VLOOKUP(B44,'Patner Store'!A$1:F$51,5,0)</f>
        <v>Jakarta</v>
      </c>
    </row>
    <row r="45" spans="1:14" ht="15.75" customHeight="1" x14ac:dyDescent="0.3">
      <c r="A45" s="16" t="s">
        <v>282</v>
      </c>
      <c r="B45" s="16" t="s">
        <v>151</v>
      </c>
      <c r="C45" s="28" t="s">
        <v>231</v>
      </c>
      <c r="D45" s="27">
        <v>43887</v>
      </c>
      <c r="E45" s="16" t="s">
        <v>5768</v>
      </c>
      <c r="F45" s="28" t="s">
        <v>237</v>
      </c>
      <c r="G45" s="30">
        <v>1067431930</v>
      </c>
      <c r="H45" s="16"/>
      <c r="I45" s="11" t="str">
        <f>VLOOKUP(C45,'Sales Team'!A$1:C$6,2,0)</f>
        <v>Sales Region Bali - Nusa Tenggara Team</v>
      </c>
      <c r="J45" t="str">
        <f>VLOOKUP(C45,'Sales Team'!A$1:D$6,4,0)</f>
        <v>Corporate Negotiate/Patnership Contract</v>
      </c>
      <c r="K45" t="str">
        <f>VLOOKUP(B45,'Patner Store'!A$1:F$51,2,0)</f>
        <v>Toko olahraga Pantai</v>
      </c>
      <c r="L45" t="str">
        <f>VLOOKUP(B45,'Patner Store'!A$1:F$51,3,0)</f>
        <v>Retail</v>
      </c>
      <c r="M45" t="str">
        <f>VLOOKUP(B45,'Patner Store'!A$1:F$51,4,0)</f>
        <v>Nusa Tenggara</v>
      </c>
      <c r="N45" t="str">
        <f>VLOOKUP(B45,'Patner Store'!A$1:F$51,5,0)</f>
        <v>East Nusa Tenggara</v>
      </c>
    </row>
    <row r="46" spans="1:14" ht="15.75" customHeight="1" x14ac:dyDescent="0.3">
      <c r="A46" s="16" t="s">
        <v>283</v>
      </c>
      <c r="B46" s="16" t="s">
        <v>160</v>
      </c>
      <c r="C46" s="28" t="s">
        <v>227</v>
      </c>
      <c r="D46" s="27">
        <v>43888</v>
      </c>
      <c r="E46" s="16" t="s">
        <v>228</v>
      </c>
      <c r="F46" s="16" t="s">
        <v>234</v>
      </c>
      <c r="G46" s="30">
        <v>217941590</v>
      </c>
      <c r="H46" s="16" t="s">
        <v>247</v>
      </c>
      <c r="I46" s="11" t="str">
        <f>VLOOKUP(C46,'Sales Team'!A$1:C$6,2,0)</f>
        <v>Sales Sumatera -Kalimantan Region Team</v>
      </c>
      <c r="J46" t="str">
        <f>VLOOKUP(C46,'Sales Team'!A$1:D$6,4,0)</f>
        <v>OnlineMarketing/Corporate Negotiate/Patnership Contract</v>
      </c>
      <c r="K46" t="str">
        <f>VLOOKUP(B46,'Patner Store'!A$1:F$51,2,0)</f>
        <v>Gudang Sport Center</v>
      </c>
      <c r="L46" t="str">
        <f>VLOOKUP(B46,'Patner Store'!A$1:F$51,3,0)</f>
        <v>Retail</v>
      </c>
      <c r="M46" t="str">
        <f>VLOOKUP(B46,'Patner Store'!A$1:F$51,4,0)</f>
        <v>Kalimantan</v>
      </c>
      <c r="N46" t="str">
        <f>VLOOKUP(B46,'Patner Store'!A$1:F$51,5,0)</f>
        <v>Central Kalimantan</v>
      </c>
    </row>
    <row r="47" spans="1:14" ht="15.75" customHeight="1" x14ac:dyDescent="0.3">
      <c r="A47" s="16" t="s">
        <v>284</v>
      </c>
      <c r="B47" s="16" t="s">
        <v>124</v>
      </c>
      <c r="C47" s="28" t="s">
        <v>222</v>
      </c>
      <c r="D47" s="27">
        <v>43889</v>
      </c>
      <c r="E47" s="16" t="s">
        <v>118</v>
      </c>
      <c r="F47" s="28" t="s">
        <v>237</v>
      </c>
      <c r="G47" s="30">
        <v>311577560</v>
      </c>
      <c r="H47" s="16"/>
      <c r="I47" s="11" t="str">
        <f>VLOOKUP(C47,'Sales Team'!A$1:C$6,2,0)</f>
        <v>Online Sales Team</v>
      </c>
      <c r="J47" t="str">
        <f>VLOOKUP(C47,'Sales Team'!A$1:D$6,4,0)</f>
        <v>OnlineMarketing</v>
      </c>
      <c r="K47" t="str">
        <f>VLOOKUP(B47,'Patner Store'!A$1:F$51,2,0)</f>
        <v>Twinsport.com</v>
      </c>
      <c r="L47" t="str">
        <f>VLOOKUP(B47,'Patner Store'!A$1:F$51,3,0)</f>
        <v>Retail</v>
      </c>
      <c r="M47" t="str">
        <f>VLOOKUP(B47,'Patner Store'!A$1:F$51,4,0)</f>
        <v>Java</v>
      </c>
      <c r="N47" t="str">
        <f>VLOOKUP(B47,'Patner Store'!A$1:F$51,5,0)</f>
        <v>Jakarta</v>
      </c>
    </row>
    <row r="48" spans="1:14" ht="15.75" customHeight="1" x14ac:dyDescent="0.3">
      <c r="A48" s="16" t="s">
        <v>285</v>
      </c>
      <c r="B48" s="16" t="s">
        <v>105</v>
      </c>
      <c r="C48" s="28" t="s">
        <v>231</v>
      </c>
      <c r="D48" s="27">
        <v>43889</v>
      </c>
      <c r="E48" s="16" t="s">
        <v>5768</v>
      </c>
      <c r="F48" s="28" t="s">
        <v>237</v>
      </c>
      <c r="G48" s="30">
        <v>1147156860</v>
      </c>
      <c r="H48" s="16" t="s">
        <v>238</v>
      </c>
      <c r="I48" s="11" t="str">
        <f>VLOOKUP(C48,'Sales Team'!A$1:C$6,2,0)</f>
        <v>Sales Region Bali - Nusa Tenggara Team</v>
      </c>
      <c r="J48" t="str">
        <f>VLOOKUP(C48,'Sales Team'!A$1:D$6,4,0)</f>
        <v>Corporate Negotiate/Patnership Contract</v>
      </c>
      <c r="K48" t="str">
        <f>VLOOKUP(B48,'Patner Store'!A$1:F$51,2,0)</f>
        <v>Sport Nation</v>
      </c>
      <c r="L48" t="str">
        <f>VLOOKUP(B48,'Patner Store'!A$1:F$51,3,0)</f>
        <v>Distributor</v>
      </c>
      <c r="M48" t="str">
        <f>VLOOKUP(B48,'Patner Store'!A$1:F$51,4,0)</f>
        <v>Bali</v>
      </c>
      <c r="N48" t="str">
        <f>VLOOKUP(B48,'Patner Store'!A$1:F$51,5,0)</f>
        <v>Bali</v>
      </c>
    </row>
    <row r="49" spans="1:14" ht="15.75" customHeight="1" x14ac:dyDescent="0.3">
      <c r="A49" s="16" t="s">
        <v>286</v>
      </c>
      <c r="B49" s="16" t="s">
        <v>173</v>
      </c>
      <c r="C49" s="28" t="s">
        <v>229</v>
      </c>
      <c r="D49" s="27">
        <v>43889</v>
      </c>
      <c r="E49" s="16" t="s">
        <v>5767</v>
      </c>
      <c r="F49" s="16" t="s">
        <v>234</v>
      </c>
      <c r="G49" s="30">
        <v>240900870</v>
      </c>
      <c r="H49" s="16"/>
      <c r="I49" s="11" t="str">
        <f>VLOOKUP(C49,'Sales Team'!A$1:C$6,2,0)</f>
        <v>Sales Region Sulawesi - Maluku Team</v>
      </c>
      <c r="J49" t="str">
        <f>VLOOKUP(C49,'Sales Team'!A$1:D$6,4,0)</f>
        <v>Corporate Negotiate/Patnership Contract</v>
      </c>
      <c r="K49" t="str">
        <f>VLOOKUP(B49,'Patner Store'!A$1:F$51,2,0)</f>
        <v>Mama Sport</v>
      </c>
      <c r="L49" t="str">
        <f>VLOOKUP(B49,'Patner Store'!A$1:F$51,3,0)</f>
        <v>Retail</v>
      </c>
      <c r="M49" t="str">
        <f>VLOOKUP(B49,'Patner Store'!A$1:F$51,4,0)</f>
        <v>North Maluku</v>
      </c>
      <c r="N49" t="str">
        <f>VLOOKUP(B49,'Patner Store'!A$1:F$51,5,0)</f>
        <v>North Maluku</v>
      </c>
    </row>
    <row r="50" spans="1:14" ht="15.75" customHeight="1" x14ac:dyDescent="0.3">
      <c r="A50" s="16" t="s">
        <v>287</v>
      </c>
      <c r="B50" s="16" t="s">
        <v>211</v>
      </c>
      <c r="C50" s="28" t="s">
        <v>227</v>
      </c>
      <c r="D50" s="27">
        <v>43889</v>
      </c>
      <c r="E50" s="16" t="s">
        <v>228</v>
      </c>
      <c r="F50" s="16" t="s">
        <v>234</v>
      </c>
      <c r="G50" s="30">
        <v>37095840</v>
      </c>
      <c r="H50" s="16"/>
      <c r="I50" s="11" t="str">
        <f>VLOOKUP(C50,'Sales Team'!A$1:C$6,2,0)</f>
        <v>Sales Sumatera -Kalimantan Region Team</v>
      </c>
      <c r="J50" t="str">
        <f>VLOOKUP(C50,'Sales Team'!A$1:D$6,4,0)</f>
        <v>OnlineMarketing/Corporate Negotiate/Patnership Contract</v>
      </c>
      <c r="K50" t="str">
        <f>VLOOKUP(B50,'Patner Store'!A$1:F$51,2,0)</f>
        <v>Toko Olahraga Mandiri</v>
      </c>
      <c r="L50" t="str">
        <f>VLOOKUP(B50,'Patner Store'!A$1:F$51,3,0)</f>
        <v>Retail</v>
      </c>
      <c r="M50" t="str">
        <f>VLOOKUP(B50,'Patner Store'!A$1:F$51,4,0)</f>
        <v>Kalimantan</v>
      </c>
      <c r="N50" t="str">
        <f>VLOOKUP(B50,'Patner Store'!A$1:F$51,5,0)</f>
        <v>South Kalimantan</v>
      </c>
    </row>
    <row r="51" spans="1:14" ht="15.75" customHeight="1" x14ac:dyDescent="0.3">
      <c r="A51" s="16" t="s">
        <v>288</v>
      </c>
      <c r="B51" s="16" t="s">
        <v>131</v>
      </c>
      <c r="C51" s="28" t="s">
        <v>222</v>
      </c>
      <c r="D51" s="27">
        <v>43890</v>
      </c>
      <c r="E51" s="16" t="s">
        <v>118</v>
      </c>
      <c r="F51" s="16" t="s">
        <v>234</v>
      </c>
      <c r="G51" s="30">
        <v>129203710</v>
      </c>
      <c r="H51" s="16" t="s">
        <v>260</v>
      </c>
      <c r="I51" s="11" t="str">
        <f>VLOOKUP(C51,'Sales Team'!A$1:C$6,2,0)</f>
        <v>Online Sales Team</v>
      </c>
      <c r="J51" t="str">
        <f>VLOOKUP(C51,'Sales Team'!A$1:D$6,4,0)</f>
        <v>OnlineMarketing</v>
      </c>
      <c r="K51" t="str">
        <f>VLOOKUP(B51,'Patner Store'!A$1:F$51,2,0)</f>
        <v>WorldSport.com</v>
      </c>
      <c r="L51" t="str">
        <f>VLOOKUP(B51,'Patner Store'!A$1:F$51,3,0)</f>
        <v>Retail</v>
      </c>
      <c r="M51" t="str">
        <f>VLOOKUP(B51,'Patner Store'!A$1:F$51,4,0)</f>
        <v>Java</v>
      </c>
      <c r="N51" t="str">
        <f>VLOOKUP(B51,'Patner Store'!A$1:F$51,5,0)</f>
        <v>Jakarta</v>
      </c>
    </row>
    <row r="52" spans="1:14" ht="15.75" customHeight="1" x14ac:dyDescent="0.3">
      <c r="A52" s="16" t="s">
        <v>289</v>
      </c>
      <c r="B52" s="16" t="s">
        <v>183</v>
      </c>
      <c r="C52" s="28" t="s">
        <v>222</v>
      </c>
      <c r="D52" s="27">
        <v>43890</v>
      </c>
      <c r="E52" s="16" t="s">
        <v>118</v>
      </c>
      <c r="F52" s="16" t="s">
        <v>234</v>
      </c>
      <c r="G52" s="30">
        <v>76098970</v>
      </c>
      <c r="H52" s="16"/>
      <c r="I52" s="11" t="str">
        <f>VLOOKUP(C52,'Sales Team'!A$1:C$6,2,0)</f>
        <v>Online Sales Team</v>
      </c>
      <c r="J52" t="str">
        <f>VLOOKUP(C52,'Sales Team'!A$1:D$6,4,0)</f>
        <v>OnlineMarketing</v>
      </c>
      <c r="K52" t="str">
        <f>VLOOKUP(B52,'Patner Store'!A$1:F$51,2,0)</f>
        <v>Active Sport</v>
      </c>
      <c r="L52" t="str">
        <f>VLOOKUP(B52,'Patner Store'!A$1:F$51,3,0)</f>
        <v>Retail</v>
      </c>
      <c r="M52" t="str">
        <f>VLOOKUP(B52,'Patner Store'!A$1:F$51,4,0)</f>
        <v>Java</v>
      </c>
      <c r="N52" t="str">
        <f>VLOOKUP(B52,'Patner Store'!A$1:F$51,5,0)</f>
        <v>Jakarta</v>
      </c>
    </row>
    <row r="53" spans="1:14" ht="15.75" customHeight="1" x14ac:dyDescent="0.3">
      <c r="A53" s="16" t="s">
        <v>290</v>
      </c>
      <c r="B53" s="16" t="s">
        <v>162</v>
      </c>
      <c r="C53" s="28" t="s">
        <v>222</v>
      </c>
      <c r="D53" s="27">
        <v>43892</v>
      </c>
      <c r="E53" s="16" t="s">
        <v>118</v>
      </c>
      <c r="F53" s="28" t="s">
        <v>237</v>
      </c>
      <c r="G53" s="30">
        <v>465515470</v>
      </c>
      <c r="H53" s="16" t="s">
        <v>247</v>
      </c>
      <c r="I53" s="11" t="str">
        <f>VLOOKUP(C53,'Sales Team'!A$1:C$6,2,0)</f>
        <v>Online Sales Team</v>
      </c>
      <c r="J53" t="str">
        <f>VLOOKUP(C53,'Sales Team'!A$1:D$6,4,0)</f>
        <v>OnlineMarketing</v>
      </c>
      <c r="K53" t="str">
        <f>VLOOKUP(B53,'Patner Store'!A$1:F$51,2,0)</f>
        <v>SportChampion10</v>
      </c>
      <c r="L53" t="str">
        <f>VLOOKUP(B53,'Patner Store'!A$1:F$51,3,0)</f>
        <v>Retail</v>
      </c>
      <c r="M53" t="str">
        <f>VLOOKUP(B53,'Patner Store'!A$1:F$51,4,0)</f>
        <v>Java</v>
      </c>
      <c r="N53" t="str">
        <f>VLOOKUP(B53,'Patner Store'!A$1:F$51,5,0)</f>
        <v>Jakarta</v>
      </c>
    </row>
    <row r="54" spans="1:14" ht="15.75" customHeight="1" x14ac:dyDescent="0.3">
      <c r="A54" s="16" t="s">
        <v>291</v>
      </c>
      <c r="B54" s="16" t="s">
        <v>211</v>
      </c>
      <c r="C54" s="28" t="s">
        <v>227</v>
      </c>
      <c r="D54" s="27">
        <v>43894</v>
      </c>
      <c r="E54" s="16" t="s">
        <v>228</v>
      </c>
      <c r="F54" s="28" t="s">
        <v>237</v>
      </c>
      <c r="G54" s="30">
        <v>464354520</v>
      </c>
      <c r="H54" s="16"/>
      <c r="I54" s="11" t="str">
        <f>VLOOKUP(C54,'Sales Team'!A$1:C$6,2,0)</f>
        <v>Sales Sumatera -Kalimantan Region Team</v>
      </c>
      <c r="J54" t="str">
        <f>VLOOKUP(C54,'Sales Team'!A$1:D$6,4,0)</f>
        <v>OnlineMarketing/Corporate Negotiate/Patnership Contract</v>
      </c>
      <c r="K54" t="str">
        <f>VLOOKUP(B54,'Patner Store'!A$1:F$51,2,0)</f>
        <v>Toko Olahraga Mandiri</v>
      </c>
      <c r="L54" t="str">
        <f>VLOOKUP(B54,'Patner Store'!A$1:F$51,3,0)</f>
        <v>Retail</v>
      </c>
      <c r="M54" t="str">
        <f>VLOOKUP(B54,'Patner Store'!A$1:F$51,4,0)</f>
        <v>Kalimantan</v>
      </c>
      <c r="N54" t="str">
        <f>VLOOKUP(B54,'Patner Store'!A$1:F$51,5,0)</f>
        <v>South Kalimantan</v>
      </c>
    </row>
    <row r="55" spans="1:14" ht="15.75" customHeight="1" x14ac:dyDescent="0.3">
      <c r="A55" s="16" t="s">
        <v>292</v>
      </c>
      <c r="B55" s="16" t="s">
        <v>137</v>
      </c>
      <c r="C55" s="28" t="s">
        <v>222</v>
      </c>
      <c r="D55" s="27">
        <v>43896</v>
      </c>
      <c r="E55" s="16" t="s">
        <v>118</v>
      </c>
      <c r="F55" s="28" t="s">
        <v>237</v>
      </c>
      <c r="G55" s="30">
        <v>284343460</v>
      </c>
      <c r="H55" s="16"/>
      <c r="I55" s="11" t="str">
        <f>VLOOKUP(C55,'Sales Team'!A$1:C$6,2,0)</f>
        <v>Online Sales Team</v>
      </c>
      <c r="J55" t="str">
        <f>VLOOKUP(C55,'Sales Team'!A$1:D$6,4,0)</f>
        <v>OnlineMarketing</v>
      </c>
      <c r="K55" t="str">
        <f>VLOOKUP(B55,'Patner Store'!A$1:F$51,2,0)</f>
        <v>Playing Outdoor</v>
      </c>
      <c r="L55" t="str">
        <f>VLOOKUP(B55,'Patner Store'!A$1:F$51,3,0)</f>
        <v>Retail</v>
      </c>
      <c r="M55" t="str">
        <f>VLOOKUP(B55,'Patner Store'!A$1:F$51,4,0)</f>
        <v>Java</v>
      </c>
      <c r="N55" t="str">
        <f>VLOOKUP(B55,'Patner Store'!A$1:F$51,5,0)</f>
        <v>Jakarta</v>
      </c>
    </row>
    <row r="56" spans="1:14" ht="15.75" customHeight="1" x14ac:dyDescent="0.3">
      <c r="A56" s="16" t="s">
        <v>293</v>
      </c>
      <c r="B56" s="16" t="s">
        <v>109</v>
      </c>
      <c r="C56" s="28" t="s">
        <v>225</v>
      </c>
      <c r="D56" s="27">
        <v>43898</v>
      </c>
      <c r="E56" s="16" t="s">
        <v>112</v>
      </c>
      <c r="F56" s="16" t="s">
        <v>234</v>
      </c>
      <c r="G56" s="30">
        <v>77442120</v>
      </c>
      <c r="H56" s="16"/>
      <c r="I56" s="11" t="str">
        <f>VLOOKUP(C56,'Sales Team'!A$1:C$6,2,0)</f>
        <v>Sales Java Region Team</v>
      </c>
      <c r="J56" t="str">
        <f>VLOOKUP(C56,'Sales Team'!A$1:D$6,4,0)</f>
        <v>OnlineMarketing/Corporate Negotiate/Patnership Contract</v>
      </c>
      <c r="K56" t="str">
        <f>VLOOKUP(B56,'Patner Store'!A$1:F$51,2,0)</f>
        <v>TokoSport</v>
      </c>
      <c r="L56" t="str">
        <f>VLOOKUP(B56,'Patner Store'!A$1:F$51,3,0)</f>
        <v>Retail</v>
      </c>
      <c r="M56" t="str">
        <f>VLOOKUP(B56,'Patner Store'!A$1:F$51,4,0)</f>
        <v>Java</v>
      </c>
      <c r="N56" t="str">
        <f>VLOOKUP(B56,'Patner Store'!A$1:F$51,5,0)</f>
        <v>East Java</v>
      </c>
    </row>
    <row r="57" spans="1:14" ht="15.75" customHeight="1" x14ac:dyDescent="0.3">
      <c r="A57" s="16" t="s">
        <v>294</v>
      </c>
      <c r="B57" s="16" t="s">
        <v>203</v>
      </c>
      <c r="C57" s="28" t="s">
        <v>229</v>
      </c>
      <c r="D57" s="27">
        <v>43898</v>
      </c>
      <c r="E57" s="16" t="s">
        <v>5767</v>
      </c>
      <c r="F57" s="28" t="s">
        <v>237</v>
      </c>
      <c r="G57" s="30">
        <v>382553210</v>
      </c>
      <c r="H57" s="16"/>
      <c r="I57" s="11" t="str">
        <f>VLOOKUP(C57,'Sales Team'!A$1:C$6,2,0)</f>
        <v>Sales Region Sulawesi - Maluku Team</v>
      </c>
      <c r="J57" t="str">
        <f>VLOOKUP(C57,'Sales Team'!A$1:D$6,4,0)</f>
        <v>Corporate Negotiate/Patnership Contract</v>
      </c>
      <c r="K57" t="str">
        <f>VLOOKUP(B57,'Patner Store'!A$1:F$51,2,0)</f>
        <v>Toko Rezeki Olahraga</v>
      </c>
      <c r="L57" t="str">
        <f>VLOOKUP(B57,'Patner Store'!A$1:F$51,3,0)</f>
        <v>Retail</v>
      </c>
      <c r="M57" t="str">
        <f>VLOOKUP(B57,'Patner Store'!A$1:F$51,4,0)</f>
        <v>Sulawesi</v>
      </c>
      <c r="N57" t="str">
        <f>VLOOKUP(B57,'Patner Store'!A$1:F$51,5,0)</f>
        <v>North Sulawesi</v>
      </c>
    </row>
    <row r="58" spans="1:14" ht="15.75" customHeight="1" x14ac:dyDescent="0.3">
      <c r="A58" s="16" t="s">
        <v>295</v>
      </c>
      <c r="B58" s="16" t="s">
        <v>183</v>
      </c>
      <c r="C58" s="28" t="s">
        <v>222</v>
      </c>
      <c r="D58" s="27">
        <v>43899</v>
      </c>
      <c r="E58" s="16" t="s">
        <v>118</v>
      </c>
      <c r="F58" s="16" t="s">
        <v>234</v>
      </c>
      <c r="G58" s="30">
        <v>61818400</v>
      </c>
      <c r="H58" s="16"/>
      <c r="I58" s="11" t="str">
        <f>VLOOKUP(C58,'Sales Team'!A$1:C$6,2,0)</f>
        <v>Online Sales Team</v>
      </c>
      <c r="J58" t="str">
        <f>VLOOKUP(C58,'Sales Team'!A$1:D$6,4,0)</f>
        <v>OnlineMarketing</v>
      </c>
      <c r="K58" t="str">
        <f>VLOOKUP(B58,'Patner Store'!A$1:F$51,2,0)</f>
        <v>Active Sport</v>
      </c>
      <c r="L58" t="str">
        <f>VLOOKUP(B58,'Patner Store'!A$1:F$51,3,0)</f>
        <v>Retail</v>
      </c>
      <c r="M58" t="str">
        <f>VLOOKUP(B58,'Patner Store'!A$1:F$51,4,0)</f>
        <v>Java</v>
      </c>
      <c r="N58" t="str">
        <f>VLOOKUP(B58,'Patner Store'!A$1:F$51,5,0)</f>
        <v>Jakarta</v>
      </c>
    </row>
    <row r="59" spans="1:14" ht="15.75" customHeight="1" x14ac:dyDescent="0.3">
      <c r="A59" s="16" t="s">
        <v>296</v>
      </c>
      <c r="B59" s="16" t="s">
        <v>191</v>
      </c>
      <c r="C59" s="28" t="s">
        <v>229</v>
      </c>
      <c r="D59" s="27">
        <v>43900</v>
      </c>
      <c r="E59" s="16" t="s">
        <v>5767</v>
      </c>
      <c r="F59" s="28" t="s">
        <v>237</v>
      </c>
      <c r="G59" s="30">
        <v>757026440</v>
      </c>
      <c r="H59" s="16"/>
      <c r="I59" s="11" t="str">
        <f>VLOOKUP(C59,'Sales Team'!A$1:C$6,2,0)</f>
        <v>Sales Region Sulawesi - Maluku Team</v>
      </c>
      <c r="J59" t="str">
        <f>VLOOKUP(C59,'Sales Team'!A$1:D$6,4,0)</f>
        <v>Corporate Negotiate/Patnership Contract</v>
      </c>
      <c r="K59" t="str">
        <f>VLOOKUP(B59,'Patner Store'!A$1:F$51,2,0)</f>
        <v>Salam Olahraga</v>
      </c>
      <c r="L59" t="str">
        <f>VLOOKUP(B59,'Patner Store'!A$1:F$51,3,0)</f>
        <v>Retail</v>
      </c>
      <c r="M59" t="str">
        <f>VLOOKUP(B59,'Patner Store'!A$1:F$51,4,0)</f>
        <v>Maluku</v>
      </c>
      <c r="N59" t="str">
        <f>VLOOKUP(B59,'Patner Store'!A$1:F$51,5,0)</f>
        <v>Maluku</v>
      </c>
    </row>
    <row r="60" spans="1:14" ht="15.75" customHeight="1" x14ac:dyDescent="0.3">
      <c r="A60" s="16" t="s">
        <v>297</v>
      </c>
      <c r="B60" s="16" t="s">
        <v>207</v>
      </c>
      <c r="C60" s="28" t="s">
        <v>227</v>
      </c>
      <c r="D60" s="27">
        <v>43900</v>
      </c>
      <c r="E60" s="16" t="s">
        <v>228</v>
      </c>
      <c r="F60" s="28" t="s">
        <v>237</v>
      </c>
      <c r="G60" s="30">
        <v>312940260</v>
      </c>
      <c r="H60" s="16"/>
      <c r="I60" s="11" t="str">
        <f>VLOOKUP(C60,'Sales Team'!A$1:C$6,2,0)</f>
        <v>Sales Sumatera -Kalimantan Region Team</v>
      </c>
      <c r="J60" t="str">
        <f>VLOOKUP(C60,'Sales Team'!A$1:D$6,4,0)</f>
        <v>OnlineMarketing/Corporate Negotiate/Patnership Contract</v>
      </c>
      <c r="K60" t="str">
        <f>VLOOKUP(B60,'Patner Store'!A$1:F$51,2,0)</f>
        <v>Markas Olahraga</v>
      </c>
      <c r="L60" t="str">
        <f>VLOOKUP(B60,'Patner Store'!A$1:F$51,3,0)</f>
        <v>Retail</v>
      </c>
      <c r="M60" t="str">
        <f>VLOOKUP(B60,'Patner Store'!A$1:F$51,4,0)</f>
        <v>Kalimantan</v>
      </c>
      <c r="N60" t="str">
        <f>VLOOKUP(B60,'Patner Store'!A$1:F$51,5,0)</f>
        <v>South Kalimantan</v>
      </c>
    </row>
    <row r="61" spans="1:14" ht="15.75" customHeight="1" x14ac:dyDescent="0.3">
      <c r="A61" s="16" t="s">
        <v>298</v>
      </c>
      <c r="B61" s="16" t="s">
        <v>122</v>
      </c>
      <c r="C61" s="28" t="s">
        <v>227</v>
      </c>
      <c r="D61" s="27">
        <v>43903</v>
      </c>
      <c r="E61" s="16" t="s">
        <v>228</v>
      </c>
      <c r="F61" s="28" t="s">
        <v>237</v>
      </c>
      <c r="G61" s="30">
        <v>331282420</v>
      </c>
      <c r="H61" s="16"/>
      <c r="I61" s="11" t="str">
        <f>VLOOKUP(C61,'Sales Team'!A$1:C$6,2,0)</f>
        <v>Sales Sumatera -Kalimantan Region Team</v>
      </c>
      <c r="J61" t="str">
        <f>VLOOKUP(C61,'Sales Team'!A$1:D$6,4,0)</f>
        <v>OnlineMarketing/Corporate Negotiate/Patnership Contract</v>
      </c>
      <c r="K61" t="str">
        <f>VLOOKUP(B61,'Patner Store'!A$1:F$51,2,0)</f>
        <v>Arena Sport Shop</v>
      </c>
      <c r="L61" t="str">
        <f>VLOOKUP(B61,'Patner Store'!A$1:F$51,3,0)</f>
        <v>Retail</v>
      </c>
      <c r="M61" t="str">
        <f>VLOOKUP(B61,'Patner Store'!A$1:F$51,4,0)</f>
        <v>Kalimantan</v>
      </c>
      <c r="N61" t="str">
        <f>VLOOKUP(B61,'Patner Store'!A$1:F$51,5,0)</f>
        <v>Central Kalimantan</v>
      </c>
    </row>
    <row r="62" spans="1:14" ht="15.75" customHeight="1" x14ac:dyDescent="0.3">
      <c r="A62" s="16" t="s">
        <v>299</v>
      </c>
      <c r="B62" s="16" t="s">
        <v>205</v>
      </c>
      <c r="C62" s="28" t="s">
        <v>231</v>
      </c>
      <c r="D62" s="27">
        <v>43903</v>
      </c>
      <c r="E62" s="16" t="s">
        <v>5768</v>
      </c>
      <c r="F62" s="28" t="s">
        <v>237</v>
      </c>
      <c r="G62" s="30">
        <v>398127800</v>
      </c>
      <c r="H62" s="16" t="s">
        <v>253</v>
      </c>
      <c r="I62" s="11" t="str">
        <f>VLOOKUP(C62,'Sales Team'!A$1:C$6,2,0)</f>
        <v>Sales Region Bali - Nusa Tenggara Team</v>
      </c>
      <c r="J62" t="str">
        <f>VLOOKUP(C62,'Sales Team'!A$1:D$6,4,0)</f>
        <v>Corporate Negotiate/Patnership Contract</v>
      </c>
      <c r="K62" t="str">
        <f>VLOOKUP(B62,'Patner Store'!A$1:F$51,2,0)</f>
        <v>Toko Olahraga NTB</v>
      </c>
      <c r="L62" t="str">
        <f>VLOOKUP(B62,'Patner Store'!A$1:F$51,3,0)</f>
        <v>Retail</v>
      </c>
      <c r="M62" t="str">
        <f>VLOOKUP(B62,'Patner Store'!A$1:F$51,4,0)</f>
        <v>Nusa Tenggara</v>
      </c>
      <c r="N62" t="str">
        <f>VLOOKUP(B62,'Patner Store'!A$1:F$51,5,0)</f>
        <v>West Nusa Tenggara</v>
      </c>
    </row>
    <row r="63" spans="1:14" ht="15.75" customHeight="1" x14ac:dyDescent="0.3">
      <c r="A63" s="16" t="s">
        <v>300</v>
      </c>
      <c r="B63" s="16" t="s">
        <v>215</v>
      </c>
      <c r="C63" s="28" t="s">
        <v>229</v>
      </c>
      <c r="D63" s="27">
        <v>43904</v>
      </c>
      <c r="E63" s="16" t="s">
        <v>5767</v>
      </c>
      <c r="F63" s="16" t="s">
        <v>234</v>
      </c>
      <c r="G63" s="30">
        <v>157292976</v>
      </c>
      <c r="H63" s="16" t="s">
        <v>247</v>
      </c>
      <c r="I63" s="11" t="str">
        <f>VLOOKUP(C63,'Sales Team'!A$1:C$6,2,0)</f>
        <v>Sales Region Sulawesi - Maluku Team</v>
      </c>
      <c r="J63" t="str">
        <f>VLOOKUP(C63,'Sales Team'!A$1:D$6,4,0)</f>
        <v>Corporate Negotiate/Patnership Contract</v>
      </c>
      <c r="K63" t="str">
        <f>VLOOKUP(B63,'Patner Store'!A$1:F$51,2,0)</f>
        <v>Toko Peralatan Olahraga</v>
      </c>
      <c r="L63" t="str">
        <f>VLOOKUP(B63,'Patner Store'!A$1:F$51,3,0)</f>
        <v>Retail</v>
      </c>
      <c r="M63" t="str">
        <f>VLOOKUP(B63,'Patner Store'!A$1:F$51,4,0)</f>
        <v>Maluku</v>
      </c>
      <c r="N63" t="str">
        <f>VLOOKUP(B63,'Patner Store'!A$1:F$51,5,0)</f>
        <v>Maluku</v>
      </c>
    </row>
    <row r="64" spans="1:14" ht="15.75" customHeight="1" x14ac:dyDescent="0.3">
      <c r="A64" s="16" t="s">
        <v>301</v>
      </c>
      <c r="B64" s="16" t="s">
        <v>141</v>
      </c>
      <c r="C64" s="28" t="s">
        <v>229</v>
      </c>
      <c r="D64" s="27">
        <v>43905</v>
      </c>
      <c r="E64" s="16" t="s">
        <v>5767</v>
      </c>
      <c r="F64" s="16" t="s">
        <v>234</v>
      </c>
      <c r="G64" s="30">
        <v>259271600</v>
      </c>
      <c r="H64" s="16" t="s">
        <v>253</v>
      </c>
      <c r="I64" s="11" t="str">
        <f>VLOOKUP(C64,'Sales Team'!A$1:C$6,2,0)</f>
        <v>Sales Region Sulawesi - Maluku Team</v>
      </c>
      <c r="J64" t="str">
        <f>VLOOKUP(C64,'Sales Team'!A$1:D$6,4,0)</f>
        <v>Corporate Negotiate/Patnership Contract</v>
      </c>
      <c r="K64" t="str">
        <f>VLOOKUP(B64,'Patner Store'!A$1:F$51,2,0)</f>
        <v>Toko Olahraga Satu</v>
      </c>
      <c r="L64" t="str">
        <f>VLOOKUP(B64,'Patner Store'!A$1:F$51,3,0)</f>
        <v>Retail</v>
      </c>
      <c r="M64" t="str">
        <f>VLOOKUP(B64,'Patner Store'!A$1:F$51,4,0)</f>
        <v>North Maluku</v>
      </c>
      <c r="N64" t="str">
        <f>VLOOKUP(B64,'Patner Store'!A$1:F$51,5,0)</f>
        <v>North Maluku</v>
      </c>
    </row>
    <row r="65" spans="1:14" ht="15.75" customHeight="1" x14ac:dyDescent="0.3">
      <c r="A65" s="16" t="s">
        <v>302</v>
      </c>
      <c r="B65" s="16" t="s">
        <v>116</v>
      </c>
      <c r="C65" s="28" t="s">
        <v>222</v>
      </c>
      <c r="D65" s="27">
        <v>43906</v>
      </c>
      <c r="E65" s="16" t="s">
        <v>118</v>
      </c>
      <c r="F65" s="28" t="s">
        <v>237</v>
      </c>
      <c r="G65" s="30">
        <v>750000080</v>
      </c>
      <c r="H65" s="16" t="s">
        <v>247</v>
      </c>
      <c r="I65" s="11" t="str">
        <f>VLOOKUP(C65,'Sales Team'!A$1:C$6,2,0)</f>
        <v>Online Sales Team</v>
      </c>
      <c r="J65" t="str">
        <f>VLOOKUP(C65,'Sales Team'!A$1:D$6,4,0)</f>
        <v>OnlineMarketing</v>
      </c>
      <c r="K65" t="str">
        <f>VLOOKUP(B65,'Patner Store'!A$1:F$51,2,0)</f>
        <v>Sport Line Indonesia</v>
      </c>
      <c r="L65" t="str">
        <f>VLOOKUP(B65,'Patner Store'!A$1:F$51,3,0)</f>
        <v>Retail</v>
      </c>
      <c r="M65" t="str">
        <f>VLOOKUP(B65,'Patner Store'!A$1:F$51,4,0)</f>
        <v>Java</v>
      </c>
      <c r="N65" t="str">
        <f>VLOOKUP(B65,'Patner Store'!A$1:F$51,5,0)</f>
        <v>Jakarta</v>
      </c>
    </row>
    <row r="66" spans="1:14" ht="15.75" customHeight="1" x14ac:dyDescent="0.3">
      <c r="A66" s="16" t="s">
        <v>303</v>
      </c>
      <c r="B66" s="16" t="s">
        <v>201</v>
      </c>
      <c r="C66" s="28" t="s">
        <v>229</v>
      </c>
      <c r="D66" s="27">
        <v>43907</v>
      </c>
      <c r="E66" s="16" t="s">
        <v>5767</v>
      </c>
      <c r="F66" s="28" t="s">
        <v>237</v>
      </c>
      <c r="G66" s="30">
        <v>919658870</v>
      </c>
      <c r="H66" s="16" t="s">
        <v>238</v>
      </c>
      <c r="I66" s="11" t="str">
        <f>VLOOKUP(C66,'Sales Team'!A$1:C$6,2,0)</f>
        <v>Sales Region Sulawesi - Maluku Team</v>
      </c>
      <c r="J66" t="str">
        <f>VLOOKUP(C66,'Sales Team'!A$1:D$6,4,0)</f>
        <v>Corporate Negotiate/Patnership Contract</v>
      </c>
      <c r="K66" t="str">
        <f>VLOOKUP(B66,'Patner Store'!A$1:F$51,2,0)</f>
        <v>SportMania Store</v>
      </c>
      <c r="L66" t="str">
        <f>VLOOKUP(B66,'Patner Store'!A$1:F$51,3,0)</f>
        <v>Retail</v>
      </c>
      <c r="M66" t="str">
        <f>VLOOKUP(B66,'Patner Store'!A$1:F$51,4,0)</f>
        <v>North Maluku</v>
      </c>
      <c r="N66" t="str">
        <f>VLOOKUP(B66,'Patner Store'!A$1:F$51,5,0)</f>
        <v>North Maluku</v>
      </c>
    </row>
    <row r="67" spans="1:14" ht="15.75" customHeight="1" x14ac:dyDescent="0.3">
      <c r="A67" s="16" t="s">
        <v>304</v>
      </c>
      <c r="B67" s="16" t="s">
        <v>160</v>
      </c>
      <c r="C67" s="28" t="s">
        <v>227</v>
      </c>
      <c r="D67" s="27">
        <v>43909</v>
      </c>
      <c r="E67" s="16" t="s">
        <v>228</v>
      </c>
      <c r="F67" s="16" t="s">
        <v>234</v>
      </c>
      <c r="G67" s="30">
        <v>181153520</v>
      </c>
      <c r="H67" s="16"/>
      <c r="I67" s="11" t="str">
        <f>VLOOKUP(C67,'Sales Team'!A$1:C$6,2,0)</f>
        <v>Sales Sumatera -Kalimantan Region Team</v>
      </c>
      <c r="J67" t="str">
        <f>VLOOKUP(C67,'Sales Team'!A$1:D$6,4,0)</f>
        <v>OnlineMarketing/Corporate Negotiate/Patnership Contract</v>
      </c>
      <c r="K67" t="str">
        <f>VLOOKUP(B67,'Patner Store'!A$1:F$51,2,0)</f>
        <v>Gudang Sport Center</v>
      </c>
      <c r="L67" t="str">
        <f>VLOOKUP(B67,'Patner Store'!A$1:F$51,3,0)</f>
        <v>Retail</v>
      </c>
      <c r="M67" t="str">
        <f>VLOOKUP(B67,'Patner Store'!A$1:F$51,4,0)</f>
        <v>Kalimantan</v>
      </c>
      <c r="N67" t="str">
        <f>VLOOKUP(B67,'Patner Store'!A$1:F$51,5,0)</f>
        <v>Central Kalimantan</v>
      </c>
    </row>
    <row r="68" spans="1:14" ht="15.75" customHeight="1" x14ac:dyDescent="0.3">
      <c r="A68" s="16" t="s">
        <v>305</v>
      </c>
      <c r="B68" s="16" t="s">
        <v>213</v>
      </c>
      <c r="C68" s="28" t="s">
        <v>229</v>
      </c>
      <c r="D68" s="27">
        <v>43910</v>
      </c>
      <c r="E68" s="16" t="s">
        <v>5767</v>
      </c>
      <c r="F68" s="28" t="s">
        <v>237</v>
      </c>
      <c r="G68" s="30">
        <v>299483548</v>
      </c>
      <c r="H68" s="16" t="s">
        <v>247</v>
      </c>
      <c r="I68" s="11" t="str">
        <f>VLOOKUP(C68,'Sales Team'!A$1:C$6,2,0)</f>
        <v>Sales Region Sulawesi - Maluku Team</v>
      </c>
      <c r="J68" t="str">
        <f>VLOOKUP(C68,'Sales Team'!A$1:D$6,4,0)</f>
        <v>Corporate Negotiate/Patnership Contract</v>
      </c>
      <c r="K68" t="str">
        <f>VLOOKUP(B68,'Patner Store'!A$1:F$51,2,0)</f>
        <v>Toko Olahraga Bersama</v>
      </c>
      <c r="L68" t="str">
        <f>VLOOKUP(B68,'Patner Store'!A$1:F$51,3,0)</f>
        <v>Retail</v>
      </c>
      <c r="M68" t="str">
        <f>VLOOKUP(B68,'Patner Store'!A$1:F$51,4,0)</f>
        <v>Sulawesi</v>
      </c>
      <c r="N68" t="str">
        <f>VLOOKUP(B68,'Patner Store'!A$1:F$51,5,0)</f>
        <v>North Sulawesi</v>
      </c>
    </row>
    <row r="69" spans="1:14" ht="15.75" customHeight="1" x14ac:dyDescent="0.3">
      <c r="A69" s="16" t="s">
        <v>306</v>
      </c>
      <c r="B69" s="16" t="s">
        <v>193</v>
      </c>
      <c r="C69" s="28" t="s">
        <v>227</v>
      </c>
      <c r="D69" s="27">
        <v>43910</v>
      </c>
      <c r="E69" s="16" t="s">
        <v>228</v>
      </c>
      <c r="F69" s="16" t="s">
        <v>234</v>
      </c>
      <c r="G69" s="30">
        <v>23910534</v>
      </c>
      <c r="H69" s="16"/>
      <c r="I69" s="11" t="str">
        <f>VLOOKUP(C69,'Sales Team'!A$1:C$6,2,0)</f>
        <v>Sales Sumatera -Kalimantan Region Team</v>
      </c>
      <c r="J69" t="str">
        <f>VLOOKUP(C69,'Sales Team'!A$1:D$6,4,0)</f>
        <v>OnlineMarketing/Corporate Negotiate/Patnership Contract</v>
      </c>
      <c r="K69" t="str">
        <f>VLOOKUP(B69,'Patner Store'!A$1:F$51,2,0)</f>
        <v>Surya Sport</v>
      </c>
      <c r="L69" t="str">
        <f>VLOOKUP(B69,'Patner Store'!A$1:F$51,3,0)</f>
        <v>Retail</v>
      </c>
      <c r="M69" t="str">
        <f>VLOOKUP(B69,'Patner Store'!A$1:F$51,4,0)</f>
        <v>Kalimantan</v>
      </c>
      <c r="N69" t="str">
        <f>VLOOKUP(B69,'Patner Store'!A$1:F$51,5,0)</f>
        <v>South Kalimantan</v>
      </c>
    </row>
    <row r="70" spans="1:14" ht="15.75" customHeight="1" x14ac:dyDescent="0.3">
      <c r="A70" s="16" t="s">
        <v>307</v>
      </c>
      <c r="B70" s="16" t="s">
        <v>181</v>
      </c>
      <c r="C70" s="28" t="s">
        <v>231</v>
      </c>
      <c r="D70" s="27">
        <v>43911</v>
      </c>
      <c r="E70" s="16" t="s">
        <v>5768</v>
      </c>
      <c r="F70" s="28" t="s">
        <v>237</v>
      </c>
      <c r="G70" s="30">
        <v>781515220</v>
      </c>
      <c r="H70" s="16"/>
      <c r="I70" s="11" t="str">
        <f>VLOOKUP(C70,'Sales Team'!A$1:C$6,2,0)</f>
        <v>Sales Region Bali - Nusa Tenggara Team</v>
      </c>
      <c r="J70" t="str">
        <f>VLOOKUP(C70,'Sales Team'!A$1:D$6,4,0)</f>
        <v>Corporate Negotiate/Patnership Contract</v>
      </c>
      <c r="K70" t="str">
        <f>VLOOKUP(B70,'Patner Store'!A$1:F$51,2,0)</f>
        <v>Toko Olahraga NTT</v>
      </c>
      <c r="L70" t="str">
        <f>VLOOKUP(B70,'Patner Store'!A$1:F$51,3,0)</f>
        <v>Retail</v>
      </c>
      <c r="M70" t="str">
        <f>VLOOKUP(B70,'Patner Store'!A$1:F$51,4,0)</f>
        <v>Nusa Tenggara</v>
      </c>
      <c r="N70" t="str">
        <f>VLOOKUP(B70,'Patner Store'!A$1:F$51,5,0)</f>
        <v>East Nusa Tenggara</v>
      </c>
    </row>
    <row r="71" spans="1:14" ht="15.75" customHeight="1" x14ac:dyDescent="0.3">
      <c r="A71" s="16" t="s">
        <v>308</v>
      </c>
      <c r="B71" s="16" t="s">
        <v>131</v>
      </c>
      <c r="C71" s="28" t="s">
        <v>222</v>
      </c>
      <c r="D71" s="27">
        <v>43912</v>
      </c>
      <c r="E71" s="16" t="s">
        <v>118</v>
      </c>
      <c r="F71" s="28" t="s">
        <v>237</v>
      </c>
      <c r="G71" s="30">
        <v>559930221</v>
      </c>
      <c r="H71" s="16"/>
      <c r="I71" s="11" t="str">
        <f>VLOOKUP(C71,'Sales Team'!A$1:C$6,2,0)</f>
        <v>Online Sales Team</v>
      </c>
      <c r="J71" t="str">
        <f>VLOOKUP(C71,'Sales Team'!A$1:D$6,4,0)</f>
        <v>OnlineMarketing</v>
      </c>
      <c r="K71" t="str">
        <f>VLOOKUP(B71,'Patner Store'!A$1:F$51,2,0)</f>
        <v>WorldSport.com</v>
      </c>
      <c r="L71" t="str">
        <f>VLOOKUP(B71,'Patner Store'!A$1:F$51,3,0)</f>
        <v>Retail</v>
      </c>
      <c r="M71" t="str">
        <f>VLOOKUP(B71,'Patner Store'!A$1:F$51,4,0)</f>
        <v>Java</v>
      </c>
      <c r="N71" t="str">
        <f>VLOOKUP(B71,'Patner Store'!A$1:F$51,5,0)</f>
        <v>Jakarta</v>
      </c>
    </row>
    <row r="72" spans="1:14" ht="15.75" customHeight="1" x14ac:dyDescent="0.3">
      <c r="A72" s="16" t="s">
        <v>309</v>
      </c>
      <c r="B72" s="16" t="s">
        <v>139</v>
      </c>
      <c r="C72" s="28" t="s">
        <v>227</v>
      </c>
      <c r="D72" s="27">
        <v>43914</v>
      </c>
      <c r="E72" s="16" t="s">
        <v>228</v>
      </c>
      <c r="F72" s="16" t="s">
        <v>234</v>
      </c>
      <c r="G72" s="30">
        <v>247944360</v>
      </c>
      <c r="H72" s="16" t="s">
        <v>253</v>
      </c>
      <c r="I72" s="11" t="str">
        <f>VLOOKUP(C72,'Sales Team'!A$1:C$6,2,0)</f>
        <v>Sales Sumatera -Kalimantan Region Team</v>
      </c>
      <c r="J72" t="str">
        <f>VLOOKUP(C72,'Sales Team'!A$1:D$6,4,0)</f>
        <v>OnlineMarketing/Corporate Negotiate/Patnership Contract</v>
      </c>
      <c r="K72" t="str">
        <f>VLOOKUP(B72,'Patner Store'!A$1:F$51,2,0)</f>
        <v>Sport Hub Medan</v>
      </c>
      <c r="L72" t="str">
        <f>VLOOKUP(B72,'Patner Store'!A$1:F$51,3,0)</f>
        <v>Distributor</v>
      </c>
      <c r="M72" t="str">
        <f>VLOOKUP(B72,'Patner Store'!A$1:F$51,4,0)</f>
        <v>Sumatera</v>
      </c>
      <c r="N72" t="str">
        <f>VLOOKUP(B72,'Patner Store'!A$1:F$51,5,0)</f>
        <v>North Sumatera</v>
      </c>
    </row>
    <row r="73" spans="1:14" ht="15.75" customHeight="1" x14ac:dyDescent="0.3">
      <c r="A73" s="16" t="s">
        <v>310</v>
      </c>
      <c r="B73" s="16" t="s">
        <v>109</v>
      </c>
      <c r="C73" s="28" t="s">
        <v>225</v>
      </c>
      <c r="D73" s="27">
        <v>43915</v>
      </c>
      <c r="E73" s="16" t="s">
        <v>112</v>
      </c>
      <c r="F73" s="28" t="s">
        <v>237</v>
      </c>
      <c r="G73" s="30">
        <v>494604260</v>
      </c>
      <c r="H73" s="16"/>
      <c r="I73" s="11" t="str">
        <f>VLOOKUP(C73,'Sales Team'!A$1:C$6,2,0)</f>
        <v>Sales Java Region Team</v>
      </c>
      <c r="J73" t="str">
        <f>VLOOKUP(C73,'Sales Team'!A$1:D$6,4,0)</f>
        <v>OnlineMarketing/Corporate Negotiate/Patnership Contract</v>
      </c>
      <c r="K73" t="str">
        <f>VLOOKUP(B73,'Patner Store'!A$1:F$51,2,0)</f>
        <v>TokoSport</v>
      </c>
      <c r="L73" t="str">
        <f>VLOOKUP(B73,'Patner Store'!A$1:F$51,3,0)</f>
        <v>Retail</v>
      </c>
      <c r="M73" t="str">
        <f>VLOOKUP(B73,'Patner Store'!A$1:F$51,4,0)</f>
        <v>Java</v>
      </c>
      <c r="N73" t="str">
        <f>VLOOKUP(B73,'Patner Store'!A$1:F$51,5,0)</f>
        <v>East Java</v>
      </c>
    </row>
    <row r="74" spans="1:14" ht="15.75" customHeight="1" x14ac:dyDescent="0.3">
      <c r="A74" s="16" t="s">
        <v>311</v>
      </c>
      <c r="B74" s="16" t="s">
        <v>122</v>
      </c>
      <c r="C74" s="28" t="s">
        <v>227</v>
      </c>
      <c r="D74" s="27">
        <v>43918</v>
      </c>
      <c r="E74" s="16" t="s">
        <v>228</v>
      </c>
      <c r="F74" s="28" t="s">
        <v>237</v>
      </c>
      <c r="G74" s="30">
        <v>545147080</v>
      </c>
      <c r="H74" s="16" t="s">
        <v>260</v>
      </c>
      <c r="I74" s="11" t="str">
        <f>VLOOKUP(C74,'Sales Team'!A$1:C$6,2,0)</f>
        <v>Sales Sumatera -Kalimantan Region Team</v>
      </c>
      <c r="J74" t="str">
        <f>VLOOKUP(C74,'Sales Team'!A$1:D$6,4,0)</f>
        <v>OnlineMarketing/Corporate Negotiate/Patnership Contract</v>
      </c>
      <c r="K74" t="str">
        <f>VLOOKUP(B74,'Patner Store'!A$1:F$51,2,0)</f>
        <v>Arena Sport Shop</v>
      </c>
      <c r="L74" t="str">
        <f>VLOOKUP(B74,'Patner Store'!A$1:F$51,3,0)</f>
        <v>Retail</v>
      </c>
      <c r="M74" t="str">
        <f>VLOOKUP(B74,'Patner Store'!A$1:F$51,4,0)</f>
        <v>Kalimantan</v>
      </c>
      <c r="N74" t="str">
        <f>VLOOKUP(B74,'Patner Store'!A$1:F$51,5,0)</f>
        <v>Central Kalimantan</v>
      </c>
    </row>
    <row r="75" spans="1:14" ht="15.75" customHeight="1" x14ac:dyDescent="0.3">
      <c r="A75" s="16" t="s">
        <v>312</v>
      </c>
      <c r="B75" s="16" t="s">
        <v>205</v>
      </c>
      <c r="C75" s="28" t="s">
        <v>231</v>
      </c>
      <c r="D75" s="27">
        <v>43918</v>
      </c>
      <c r="E75" s="16" t="s">
        <v>5768</v>
      </c>
      <c r="F75" s="28" t="s">
        <v>237</v>
      </c>
      <c r="G75" s="30">
        <v>270630790</v>
      </c>
      <c r="H75" s="16"/>
      <c r="I75" s="11" t="str">
        <f>VLOOKUP(C75,'Sales Team'!A$1:C$6,2,0)</f>
        <v>Sales Region Bali - Nusa Tenggara Team</v>
      </c>
      <c r="J75" t="str">
        <f>VLOOKUP(C75,'Sales Team'!A$1:D$6,4,0)</f>
        <v>Corporate Negotiate/Patnership Contract</v>
      </c>
      <c r="K75" t="str">
        <f>VLOOKUP(B75,'Patner Store'!A$1:F$51,2,0)</f>
        <v>Toko Olahraga NTB</v>
      </c>
      <c r="L75" t="str">
        <f>VLOOKUP(B75,'Patner Store'!A$1:F$51,3,0)</f>
        <v>Retail</v>
      </c>
      <c r="M75" t="str">
        <f>VLOOKUP(B75,'Patner Store'!A$1:F$51,4,0)</f>
        <v>Nusa Tenggara</v>
      </c>
      <c r="N75" t="str">
        <f>VLOOKUP(B75,'Patner Store'!A$1:F$51,5,0)</f>
        <v>West Nusa Tenggara</v>
      </c>
    </row>
    <row r="76" spans="1:14" ht="15.75" customHeight="1" x14ac:dyDescent="0.3">
      <c r="A76" s="16" t="s">
        <v>313</v>
      </c>
      <c r="B76" s="16" t="s">
        <v>209</v>
      </c>
      <c r="C76" s="28" t="s">
        <v>222</v>
      </c>
      <c r="D76" s="27">
        <v>43918</v>
      </c>
      <c r="E76" s="16" t="s">
        <v>118</v>
      </c>
      <c r="F76" s="28" t="s">
        <v>237</v>
      </c>
      <c r="G76" s="30">
        <v>377959410</v>
      </c>
      <c r="H76" s="16" t="s">
        <v>247</v>
      </c>
      <c r="I76" s="11" t="str">
        <f>VLOOKUP(C76,'Sales Team'!A$1:C$6,2,0)</f>
        <v>Online Sales Team</v>
      </c>
      <c r="J76" t="str">
        <f>VLOOKUP(C76,'Sales Team'!A$1:D$6,4,0)</f>
        <v>OnlineMarketing</v>
      </c>
      <c r="K76" t="str">
        <f>VLOOKUP(B76,'Patner Store'!A$1:F$51,2,0)</f>
        <v>Power Play</v>
      </c>
      <c r="L76" t="str">
        <f>VLOOKUP(B76,'Patner Store'!A$1:F$51,3,0)</f>
        <v>Retail</v>
      </c>
      <c r="M76" t="str">
        <f>VLOOKUP(B76,'Patner Store'!A$1:F$51,4,0)</f>
        <v>Java</v>
      </c>
      <c r="N76" t="str">
        <f>VLOOKUP(B76,'Patner Store'!A$1:F$51,5,0)</f>
        <v>Jakarta</v>
      </c>
    </row>
    <row r="77" spans="1:14" ht="15.75" customHeight="1" x14ac:dyDescent="0.3">
      <c r="A77" s="16" t="s">
        <v>314</v>
      </c>
      <c r="B77" s="16" t="s">
        <v>203</v>
      </c>
      <c r="C77" s="28" t="s">
        <v>229</v>
      </c>
      <c r="D77" s="27">
        <v>43922</v>
      </c>
      <c r="E77" s="16" t="s">
        <v>5767</v>
      </c>
      <c r="F77" s="28" t="s">
        <v>237</v>
      </c>
      <c r="G77" s="30">
        <v>876499000</v>
      </c>
      <c r="H77" s="16"/>
      <c r="I77" s="11" t="str">
        <f>VLOOKUP(C77,'Sales Team'!A$1:C$6,2,0)</f>
        <v>Sales Region Sulawesi - Maluku Team</v>
      </c>
      <c r="J77" t="str">
        <f>VLOOKUP(C77,'Sales Team'!A$1:D$6,4,0)</f>
        <v>Corporate Negotiate/Patnership Contract</v>
      </c>
      <c r="K77" t="str">
        <f>VLOOKUP(B77,'Patner Store'!A$1:F$51,2,0)</f>
        <v>Toko Rezeki Olahraga</v>
      </c>
      <c r="L77" t="str">
        <f>VLOOKUP(B77,'Patner Store'!A$1:F$51,3,0)</f>
        <v>Retail</v>
      </c>
      <c r="M77" t="str">
        <f>VLOOKUP(B77,'Patner Store'!A$1:F$51,4,0)</f>
        <v>Sulawesi</v>
      </c>
      <c r="N77" t="str">
        <f>VLOOKUP(B77,'Patner Store'!A$1:F$51,5,0)</f>
        <v>North Sulawesi</v>
      </c>
    </row>
    <row r="78" spans="1:14" ht="15.75" customHeight="1" x14ac:dyDescent="0.3">
      <c r="A78" s="16" t="s">
        <v>315</v>
      </c>
      <c r="B78" s="16" t="s">
        <v>189</v>
      </c>
      <c r="C78" s="28" t="s">
        <v>225</v>
      </c>
      <c r="D78" s="27">
        <v>43922</v>
      </c>
      <c r="E78" s="16" t="s">
        <v>112</v>
      </c>
      <c r="F78" s="16" t="s">
        <v>234</v>
      </c>
      <c r="G78" s="30">
        <v>131974560</v>
      </c>
      <c r="H78" s="16"/>
      <c r="I78" s="11" t="str">
        <f>VLOOKUP(C78,'Sales Team'!A$1:C$6,2,0)</f>
        <v>Sales Java Region Team</v>
      </c>
      <c r="J78" t="str">
        <f>VLOOKUP(C78,'Sales Team'!A$1:D$6,4,0)</f>
        <v>OnlineMarketing/Corporate Negotiate/Patnership Contract</v>
      </c>
      <c r="K78" t="str">
        <f>VLOOKUP(B78,'Patner Store'!A$1:F$51,2,0)</f>
        <v>Toko Joko Sport</v>
      </c>
      <c r="L78" t="str">
        <f>VLOOKUP(B78,'Patner Store'!A$1:F$51,3,0)</f>
        <v>Retail</v>
      </c>
      <c r="M78" t="str">
        <f>VLOOKUP(B78,'Patner Store'!A$1:F$51,4,0)</f>
        <v>Java</v>
      </c>
      <c r="N78" t="str">
        <f>VLOOKUP(B78,'Patner Store'!A$1:F$51,5,0)</f>
        <v>East Java</v>
      </c>
    </row>
    <row r="79" spans="1:14" ht="15.75" customHeight="1" x14ac:dyDescent="0.3">
      <c r="A79" s="16" t="s">
        <v>316</v>
      </c>
      <c r="B79" s="16" t="s">
        <v>156</v>
      </c>
      <c r="C79" s="28" t="s">
        <v>222</v>
      </c>
      <c r="D79" s="27">
        <v>43923</v>
      </c>
      <c r="E79" s="16" t="s">
        <v>118</v>
      </c>
      <c r="F79" s="28" t="s">
        <v>237</v>
      </c>
      <c r="G79" s="30">
        <v>765396800</v>
      </c>
      <c r="H79" s="16"/>
      <c r="I79" s="11" t="str">
        <f>VLOOKUP(C79,'Sales Team'!A$1:C$6,2,0)</f>
        <v>Online Sales Team</v>
      </c>
      <c r="J79" t="str">
        <f>VLOOKUP(C79,'Sales Team'!A$1:D$6,4,0)</f>
        <v>OnlineMarketing</v>
      </c>
      <c r="K79" t="str">
        <f>VLOOKUP(B79,'Patner Store'!A$1:F$51,2,0)</f>
        <v>SportArt88</v>
      </c>
      <c r="L79" t="str">
        <f>VLOOKUP(B79,'Patner Store'!A$1:F$51,3,0)</f>
        <v>Retail</v>
      </c>
      <c r="M79" t="str">
        <f>VLOOKUP(B79,'Patner Store'!A$1:F$51,4,0)</f>
        <v>Java</v>
      </c>
      <c r="N79" t="str">
        <f>VLOOKUP(B79,'Patner Store'!A$1:F$51,5,0)</f>
        <v>Jakarta</v>
      </c>
    </row>
    <row r="80" spans="1:14" ht="15.75" customHeight="1" x14ac:dyDescent="0.3">
      <c r="A80" s="16" t="s">
        <v>317</v>
      </c>
      <c r="B80" s="16" t="s">
        <v>156</v>
      </c>
      <c r="C80" s="28" t="s">
        <v>222</v>
      </c>
      <c r="D80" s="27">
        <v>43924</v>
      </c>
      <c r="E80" s="16" t="s">
        <v>118</v>
      </c>
      <c r="F80" s="28" t="s">
        <v>237</v>
      </c>
      <c r="G80" s="30">
        <v>573244800</v>
      </c>
      <c r="H80" s="16"/>
      <c r="I80" s="11" t="str">
        <f>VLOOKUP(C80,'Sales Team'!A$1:C$6,2,0)</f>
        <v>Online Sales Team</v>
      </c>
      <c r="J80" t="str">
        <f>VLOOKUP(C80,'Sales Team'!A$1:D$6,4,0)</f>
        <v>OnlineMarketing</v>
      </c>
      <c r="K80" t="str">
        <f>VLOOKUP(B80,'Patner Store'!A$1:F$51,2,0)</f>
        <v>SportArt88</v>
      </c>
      <c r="L80" t="str">
        <f>VLOOKUP(B80,'Patner Store'!A$1:F$51,3,0)</f>
        <v>Retail</v>
      </c>
      <c r="M80" t="str">
        <f>VLOOKUP(B80,'Patner Store'!A$1:F$51,4,0)</f>
        <v>Java</v>
      </c>
      <c r="N80" t="str">
        <f>VLOOKUP(B80,'Patner Store'!A$1:F$51,5,0)</f>
        <v>Jakarta</v>
      </c>
    </row>
    <row r="81" spans="1:14" ht="15.75" customHeight="1" x14ac:dyDescent="0.3">
      <c r="A81" s="16" t="s">
        <v>318</v>
      </c>
      <c r="B81" s="16" t="s">
        <v>168</v>
      </c>
      <c r="C81" s="28" t="s">
        <v>229</v>
      </c>
      <c r="D81" s="27">
        <v>43924</v>
      </c>
      <c r="E81" s="16" t="s">
        <v>5767</v>
      </c>
      <c r="F81" s="16" t="s">
        <v>234</v>
      </c>
      <c r="G81" s="30">
        <v>244735950</v>
      </c>
      <c r="H81" s="16" t="s">
        <v>260</v>
      </c>
      <c r="I81" s="11" t="str">
        <f>VLOOKUP(C81,'Sales Team'!A$1:C$6,2,0)</f>
        <v>Sales Region Sulawesi - Maluku Team</v>
      </c>
      <c r="J81" t="str">
        <f>VLOOKUP(C81,'Sales Team'!A$1:D$6,4,0)</f>
        <v>Corporate Negotiate/Patnership Contract</v>
      </c>
      <c r="K81" t="str">
        <f>VLOOKUP(B81,'Patner Store'!A$1:F$51,2,0)</f>
        <v>Destination Sport Store</v>
      </c>
      <c r="L81" t="str">
        <f>VLOOKUP(B81,'Patner Store'!A$1:F$51,3,0)</f>
        <v>Retail</v>
      </c>
      <c r="M81" t="str">
        <f>VLOOKUP(B81,'Patner Store'!A$1:F$51,4,0)</f>
        <v>Maluku</v>
      </c>
      <c r="N81" t="str">
        <f>VLOOKUP(B81,'Patner Store'!A$1:F$51,5,0)</f>
        <v>Maluku</v>
      </c>
    </row>
    <row r="82" spans="1:14" ht="15.75" customHeight="1" x14ac:dyDescent="0.3">
      <c r="A82" s="16" t="s">
        <v>319</v>
      </c>
      <c r="B82" s="16" t="s">
        <v>197</v>
      </c>
      <c r="C82" s="28" t="s">
        <v>222</v>
      </c>
      <c r="D82" s="27">
        <v>43926</v>
      </c>
      <c r="E82" s="16" t="s">
        <v>118</v>
      </c>
      <c r="F82" s="28" t="s">
        <v>237</v>
      </c>
      <c r="G82" s="30">
        <v>271572380</v>
      </c>
      <c r="H82" s="16"/>
      <c r="I82" s="11" t="str">
        <f>VLOOKUP(C82,'Sales Team'!A$1:C$6,2,0)</f>
        <v>Online Sales Team</v>
      </c>
      <c r="J82" t="str">
        <f>VLOOKUP(C82,'Sales Team'!A$1:D$6,4,0)</f>
        <v>OnlineMarketing</v>
      </c>
      <c r="K82" t="str">
        <f>VLOOKUP(B82,'Patner Store'!A$1:F$51,2,0)</f>
        <v>GilaSport.id</v>
      </c>
      <c r="L82" t="str">
        <f>VLOOKUP(B82,'Patner Store'!A$1:F$51,3,0)</f>
        <v>Retail</v>
      </c>
      <c r="M82" t="str">
        <f>VLOOKUP(B82,'Patner Store'!A$1:F$51,4,0)</f>
        <v>Java</v>
      </c>
      <c r="N82" t="str">
        <f>VLOOKUP(B82,'Patner Store'!A$1:F$51,5,0)</f>
        <v>Jakarta</v>
      </c>
    </row>
    <row r="83" spans="1:14" ht="15.75" customHeight="1" x14ac:dyDescent="0.3">
      <c r="A83" s="16" t="s">
        <v>320</v>
      </c>
      <c r="B83" s="16" t="s">
        <v>154</v>
      </c>
      <c r="C83" s="28" t="s">
        <v>229</v>
      </c>
      <c r="D83" s="27">
        <v>43927</v>
      </c>
      <c r="E83" s="16" t="s">
        <v>5767</v>
      </c>
      <c r="F83" s="28" t="s">
        <v>237</v>
      </c>
      <c r="G83" s="30">
        <v>490183780</v>
      </c>
      <c r="H83" s="16"/>
      <c r="I83" s="11" t="str">
        <f>VLOOKUP(C83,'Sales Team'!A$1:C$6,2,0)</f>
        <v>Sales Region Sulawesi - Maluku Team</v>
      </c>
      <c r="J83" t="str">
        <f>VLOOKUP(C83,'Sales Team'!A$1:D$6,4,0)</f>
        <v>Corporate Negotiate/Patnership Contract</v>
      </c>
      <c r="K83" t="str">
        <f>VLOOKUP(B83,'Patner Store'!A$1:F$51,2,0)</f>
        <v>Barokah Olahraga Shop</v>
      </c>
      <c r="L83" t="str">
        <f>VLOOKUP(B83,'Patner Store'!A$1:F$51,3,0)</f>
        <v>Retail</v>
      </c>
      <c r="M83" t="str">
        <f>VLOOKUP(B83,'Patner Store'!A$1:F$51,4,0)</f>
        <v>Sulawesi</v>
      </c>
      <c r="N83" t="str">
        <f>VLOOKUP(B83,'Patner Store'!A$1:F$51,5,0)</f>
        <v>North Sulawesi</v>
      </c>
    </row>
    <row r="84" spans="1:14" ht="15.75" customHeight="1" x14ac:dyDescent="0.3">
      <c r="A84" s="16" t="s">
        <v>321</v>
      </c>
      <c r="B84" s="16" t="s">
        <v>181</v>
      </c>
      <c r="C84" s="28" t="s">
        <v>231</v>
      </c>
      <c r="D84" s="27">
        <v>43927</v>
      </c>
      <c r="E84" s="16" t="s">
        <v>5768</v>
      </c>
      <c r="F84" s="28" t="s">
        <v>237</v>
      </c>
      <c r="G84" s="30">
        <v>276751040</v>
      </c>
      <c r="H84" s="16" t="s">
        <v>260</v>
      </c>
      <c r="I84" s="11" t="str">
        <f>VLOOKUP(C84,'Sales Team'!A$1:C$6,2,0)</f>
        <v>Sales Region Bali - Nusa Tenggara Team</v>
      </c>
      <c r="J84" t="str">
        <f>VLOOKUP(C84,'Sales Team'!A$1:D$6,4,0)</f>
        <v>Corporate Negotiate/Patnership Contract</v>
      </c>
      <c r="K84" t="str">
        <f>VLOOKUP(B84,'Patner Store'!A$1:F$51,2,0)</f>
        <v>Toko Olahraga NTT</v>
      </c>
      <c r="L84" t="str">
        <f>VLOOKUP(B84,'Patner Store'!A$1:F$51,3,0)</f>
        <v>Retail</v>
      </c>
      <c r="M84" t="str">
        <f>VLOOKUP(B84,'Patner Store'!A$1:F$51,4,0)</f>
        <v>Nusa Tenggara</v>
      </c>
      <c r="N84" t="str">
        <f>VLOOKUP(B84,'Patner Store'!A$1:F$51,5,0)</f>
        <v>East Nusa Tenggara</v>
      </c>
    </row>
    <row r="85" spans="1:14" ht="15.75" customHeight="1" x14ac:dyDescent="0.3">
      <c r="A85" s="16" t="s">
        <v>322</v>
      </c>
      <c r="B85" s="16" t="s">
        <v>197</v>
      </c>
      <c r="C85" s="28" t="s">
        <v>222</v>
      </c>
      <c r="D85" s="27">
        <v>43929</v>
      </c>
      <c r="E85" s="16" t="s">
        <v>118</v>
      </c>
      <c r="F85" s="16" t="s">
        <v>234</v>
      </c>
      <c r="G85" s="30">
        <v>64066010</v>
      </c>
      <c r="H85" s="16"/>
      <c r="I85" s="11" t="str">
        <f>VLOOKUP(C85,'Sales Team'!A$1:C$6,2,0)</f>
        <v>Online Sales Team</v>
      </c>
      <c r="J85" t="str">
        <f>VLOOKUP(C85,'Sales Team'!A$1:D$6,4,0)</f>
        <v>OnlineMarketing</v>
      </c>
      <c r="K85" t="str">
        <f>VLOOKUP(B85,'Patner Store'!A$1:F$51,2,0)</f>
        <v>GilaSport.id</v>
      </c>
      <c r="L85" t="str">
        <f>VLOOKUP(B85,'Patner Store'!A$1:F$51,3,0)</f>
        <v>Retail</v>
      </c>
      <c r="M85" t="str">
        <f>VLOOKUP(B85,'Patner Store'!A$1:F$51,4,0)</f>
        <v>Java</v>
      </c>
      <c r="N85" t="str">
        <f>VLOOKUP(B85,'Patner Store'!A$1:F$51,5,0)</f>
        <v>Jakarta</v>
      </c>
    </row>
    <row r="86" spans="1:14" ht="15.75" customHeight="1" x14ac:dyDescent="0.3">
      <c r="A86" s="16" t="s">
        <v>323</v>
      </c>
      <c r="B86" s="16" t="s">
        <v>213</v>
      </c>
      <c r="C86" s="28" t="s">
        <v>229</v>
      </c>
      <c r="D86" s="27">
        <v>43932</v>
      </c>
      <c r="E86" s="16" t="s">
        <v>5767</v>
      </c>
      <c r="F86" s="16" t="s">
        <v>234</v>
      </c>
      <c r="G86" s="30">
        <v>244066360</v>
      </c>
      <c r="H86" s="16"/>
      <c r="I86" s="11" t="str">
        <f>VLOOKUP(C86,'Sales Team'!A$1:C$6,2,0)</f>
        <v>Sales Region Sulawesi - Maluku Team</v>
      </c>
      <c r="J86" t="str">
        <f>VLOOKUP(C86,'Sales Team'!A$1:D$6,4,0)</f>
        <v>Corporate Negotiate/Patnership Contract</v>
      </c>
      <c r="K86" t="str">
        <f>VLOOKUP(B86,'Patner Store'!A$1:F$51,2,0)</f>
        <v>Toko Olahraga Bersama</v>
      </c>
      <c r="L86" t="str">
        <f>VLOOKUP(B86,'Patner Store'!A$1:F$51,3,0)</f>
        <v>Retail</v>
      </c>
      <c r="M86" t="str">
        <f>VLOOKUP(B86,'Patner Store'!A$1:F$51,4,0)</f>
        <v>Sulawesi</v>
      </c>
      <c r="N86" t="str">
        <f>VLOOKUP(B86,'Patner Store'!A$1:F$51,5,0)</f>
        <v>North Sulawesi</v>
      </c>
    </row>
    <row r="87" spans="1:14" ht="15.75" customHeight="1" x14ac:dyDescent="0.3">
      <c r="A87" s="16" t="s">
        <v>324</v>
      </c>
      <c r="B87" s="16" t="s">
        <v>151</v>
      </c>
      <c r="C87" s="28" t="s">
        <v>231</v>
      </c>
      <c r="D87" s="27">
        <v>43933</v>
      </c>
      <c r="E87" s="16" t="s">
        <v>5768</v>
      </c>
      <c r="F87" s="16" t="s">
        <v>234</v>
      </c>
      <c r="G87" s="30">
        <v>231369915</v>
      </c>
      <c r="H87" s="16"/>
      <c r="I87" s="11" t="str">
        <f>VLOOKUP(C87,'Sales Team'!A$1:C$6,2,0)</f>
        <v>Sales Region Bali - Nusa Tenggara Team</v>
      </c>
      <c r="J87" t="str">
        <f>VLOOKUP(C87,'Sales Team'!A$1:D$6,4,0)</f>
        <v>Corporate Negotiate/Patnership Contract</v>
      </c>
      <c r="K87" t="str">
        <f>VLOOKUP(B87,'Patner Store'!A$1:F$51,2,0)</f>
        <v>Toko olahraga Pantai</v>
      </c>
      <c r="L87" t="str">
        <f>VLOOKUP(B87,'Patner Store'!A$1:F$51,3,0)</f>
        <v>Retail</v>
      </c>
      <c r="M87" t="str">
        <f>VLOOKUP(B87,'Patner Store'!A$1:F$51,4,0)</f>
        <v>Nusa Tenggara</v>
      </c>
      <c r="N87" t="str">
        <f>VLOOKUP(B87,'Patner Store'!A$1:F$51,5,0)</f>
        <v>East Nusa Tenggara</v>
      </c>
    </row>
    <row r="88" spans="1:14" ht="15.75" customHeight="1" x14ac:dyDescent="0.3">
      <c r="A88" s="16" t="s">
        <v>325</v>
      </c>
      <c r="B88" s="16" t="s">
        <v>116</v>
      </c>
      <c r="C88" s="28" t="s">
        <v>222</v>
      </c>
      <c r="D88" s="27">
        <v>43934</v>
      </c>
      <c r="E88" s="16" t="s">
        <v>118</v>
      </c>
      <c r="F88" s="16" t="s">
        <v>234</v>
      </c>
      <c r="G88" s="30">
        <v>99405960</v>
      </c>
      <c r="H88" s="16" t="s">
        <v>260</v>
      </c>
      <c r="I88" s="11" t="str">
        <f>VLOOKUP(C88,'Sales Team'!A$1:C$6,2,0)</f>
        <v>Online Sales Team</v>
      </c>
      <c r="J88" t="str">
        <f>VLOOKUP(C88,'Sales Team'!A$1:D$6,4,0)</f>
        <v>OnlineMarketing</v>
      </c>
      <c r="K88" t="str">
        <f>VLOOKUP(B88,'Patner Store'!A$1:F$51,2,0)</f>
        <v>Sport Line Indonesia</v>
      </c>
      <c r="L88" t="str">
        <f>VLOOKUP(B88,'Patner Store'!A$1:F$51,3,0)</f>
        <v>Retail</v>
      </c>
      <c r="M88" t="str">
        <f>VLOOKUP(B88,'Patner Store'!A$1:F$51,4,0)</f>
        <v>Java</v>
      </c>
      <c r="N88" t="str">
        <f>VLOOKUP(B88,'Patner Store'!A$1:F$51,5,0)</f>
        <v>Jakarta</v>
      </c>
    </row>
    <row r="89" spans="1:14" ht="15.75" customHeight="1" x14ac:dyDescent="0.3">
      <c r="A89" s="16" t="s">
        <v>326</v>
      </c>
      <c r="B89" s="16" t="s">
        <v>105</v>
      </c>
      <c r="C89" s="28" t="s">
        <v>231</v>
      </c>
      <c r="D89" s="27">
        <v>43934</v>
      </c>
      <c r="E89" s="16" t="s">
        <v>5768</v>
      </c>
      <c r="F89" s="28" t="s">
        <v>237</v>
      </c>
      <c r="G89" s="30">
        <v>600198050</v>
      </c>
      <c r="H89" s="16" t="s">
        <v>260</v>
      </c>
      <c r="I89" s="11" t="str">
        <f>VLOOKUP(C89,'Sales Team'!A$1:C$6,2,0)</f>
        <v>Sales Region Bali - Nusa Tenggara Team</v>
      </c>
      <c r="J89" t="str">
        <f>VLOOKUP(C89,'Sales Team'!A$1:D$6,4,0)</f>
        <v>Corporate Negotiate/Patnership Contract</v>
      </c>
      <c r="K89" t="str">
        <f>VLOOKUP(B89,'Patner Store'!A$1:F$51,2,0)</f>
        <v>Sport Nation</v>
      </c>
      <c r="L89" t="str">
        <f>VLOOKUP(B89,'Patner Store'!A$1:F$51,3,0)</f>
        <v>Distributor</v>
      </c>
      <c r="M89" t="str">
        <f>VLOOKUP(B89,'Patner Store'!A$1:F$51,4,0)</f>
        <v>Bali</v>
      </c>
      <c r="N89" t="str">
        <f>VLOOKUP(B89,'Patner Store'!A$1:F$51,5,0)</f>
        <v>Bali</v>
      </c>
    </row>
    <row r="90" spans="1:14" ht="15.75" customHeight="1" x14ac:dyDescent="0.3">
      <c r="A90" s="16" t="s">
        <v>327</v>
      </c>
      <c r="B90" s="16" t="s">
        <v>207</v>
      </c>
      <c r="C90" s="28" t="s">
        <v>227</v>
      </c>
      <c r="D90" s="27">
        <v>43934</v>
      </c>
      <c r="E90" s="16" t="s">
        <v>228</v>
      </c>
      <c r="F90" s="28" t="s">
        <v>237</v>
      </c>
      <c r="G90" s="30">
        <v>256372920</v>
      </c>
      <c r="H90" s="16"/>
      <c r="I90" s="11" t="str">
        <f>VLOOKUP(C90,'Sales Team'!A$1:C$6,2,0)</f>
        <v>Sales Sumatera -Kalimantan Region Team</v>
      </c>
      <c r="J90" t="str">
        <f>VLOOKUP(C90,'Sales Team'!A$1:D$6,4,0)</f>
        <v>OnlineMarketing/Corporate Negotiate/Patnership Contract</v>
      </c>
      <c r="K90" t="str">
        <f>VLOOKUP(B90,'Patner Store'!A$1:F$51,2,0)</f>
        <v>Markas Olahraga</v>
      </c>
      <c r="L90" t="str">
        <f>VLOOKUP(B90,'Patner Store'!A$1:F$51,3,0)</f>
        <v>Retail</v>
      </c>
      <c r="M90" t="str">
        <f>VLOOKUP(B90,'Patner Store'!A$1:F$51,4,0)</f>
        <v>Kalimantan</v>
      </c>
      <c r="N90" t="str">
        <f>VLOOKUP(B90,'Patner Store'!A$1:F$51,5,0)</f>
        <v>South Kalimantan</v>
      </c>
    </row>
    <row r="91" spans="1:14" ht="15.75" customHeight="1" x14ac:dyDescent="0.3">
      <c r="A91" s="16" t="s">
        <v>328</v>
      </c>
      <c r="B91" s="16" t="s">
        <v>173</v>
      </c>
      <c r="C91" s="28" t="s">
        <v>229</v>
      </c>
      <c r="D91" s="27">
        <v>43935</v>
      </c>
      <c r="E91" s="16" t="s">
        <v>5767</v>
      </c>
      <c r="F91" s="28" t="s">
        <v>237</v>
      </c>
      <c r="G91" s="30">
        <v>359696134</v>
      </c>
      <c r="H91" s="16" t="s">
        <v>260</v>
      </c>
      <c r="I91" s="11" t="str">
        <f>VLOOKUP(C91,'Sales Team'!A$1:C$6,2,0)</f>
        <v>Sales Region Sulawesi - Maluku Team</v>
      </c>
      <c r="J91" t="str">
        <f>VLOOKUP(C91,'Sales Team'!A$1:D$6,4,0)</f>
        <v>Corporate Negotiate/Patnership Contract</v>
      </c>
      <c r="K91" t="str">
        <f>VLOOKUP(B91,'Patner Store'!A$1:F$51,2,0)</f>
        <v>Mama Sport</v>
      </c>
      <c r="L91" t="str">
        <f>VLOOKUP(B91,'Patner Store'!A$1:F$51,3,0)</f>
        <v>Retail</v>
      </c>
      <c r="M91" t="str">
        <f>VLOOKUP(B91,'Patner Store'!A$1:F$51,4,0)</f>
        <v>North Maluku</v>
      </c>
      <c r="N91" t="str">
        <f>VLOOKUP(B91,'Patner Store'!A$1:F$51,5,0)</f>
        <v>North Maluku</v>
      </c>
    </row>
    <row r="92" spans="1:14" ht="15.75" customHeight="1" x14ac:dyDescent="0.3">
      <c r="A92" s="16" t="s">
        <v>329</v>
      </c>
      <c r="B92" s="16" t="s">
        <v>131</v>
      </c>
      <c r="C92" s="28" t="s">
        <v>222</v>
      </c>
      <c r="D92" s="27">
        <v>43936</v>
      </c>
      <c r="E92" s="16" t="s">
        <v>118</v>
      </c>
      <c r="F92" s="16" t="s">
        <v>234</v>
      </c>
      <c r="G92" s="30">
        <v>223064820</v>
      </c>
      <c r="H92" s="16"/>
      <c r="I92" s="11" t="str">
        <f>VLOOKUP(C92,'Sales Team'!A$1:C$6,2,0)</f>
        <v>Online Sales Team</v>
      </c>
      <c r="J92" t="str">
        <f>VLOOKUP(C92,'Sales Team'!A$1:D$6,4,0)</f>
        <v>OnlineMarketing</v>
      </c>
      <c r="K92" t="str">
        <f>VLOOKUP(B92,'Patner Store'!A$1:F$51,2,0)</f>
        <v>WorldSport.com</v>
      </c>
      <c r="L92" t="str">
        <f>VLOOKUP(B92,'Patner Store'!A$1:F$51,3,0)</f>
        <v>Retail</v>
      </c>
      <c r="M92" t="str">
        <f>VLOOKUP(B92,'Patner Store'!A$1:F$51,4,0)</f>
        <v>Java</v>
      </c>
      <c r="N92" t="str">
        <f>VLOOKUP(B92,'Patner Store'!A$1:F$51,5,0)</f>
        <v>Jakarta</v>
      </c>
    </row>
    <row r="93" spans="1:14" ht="15.75" customHeight="1" x14ac:dyDescent="0.3">
      <c r="A93" s="16" t="s">
        <v>330</v>
      </c>
      <c r="B93" s="16" t="s">
        <v>164</v>
      </c>
      <c r="C93" s="28" t="s">
        <v>227</v>
      </c>
      <c r="D93" s="27">
        <v>43936</v>
      </c>
      <c r="E93" s="16" t="s">
        <v>228</v>
      </c>
      <c r="F93" s="28" t="s">
        <v>237</v>
      </c>
      <c r="G93" s="30">
        <v>244572270</v>
      </c>
      <c r="H93" s="16" t="s">
        <v>260</v>
      </c>
      <c r="I93" s="11" t="str">
        <f>VLOOKUP(C93,'Sales Team'!A$1:C$6,2,0)</f>
        <v>Sales Sumatera -Kalimantan Region Team</v>
      </c>
      <c r="J93" t="str">
        <f>VLOOKUP(C93,'Sales Team'!A$1:D$6,4,0)</f>
        <v>OnlineMarketing/Corporate Negotiate/Patnership Contract</v>
      </c>
      <c r="K93" t="str">
        <f>VLOOKUP(B93,'Patner Store'!A$1:F$51,2,0)</f>
        <v>Toko Olahraga Unggul</v>
      </c>
      <c r="L93" t="str">
        <f>VLOOKUP(B93,'Patner Store'!A$1:F$51,3,0)</f>
        <v>Retail</v>
      </c>
      <c r="M93" t="str">
        <f>VLOOKUP(B93,'Patner Store'!A$1:F$51,4,0)</f>
        <v>Kalimantan</v>
      </c>
      <c r="N93" t="str">
        <f>VLOOKUP(B93,'Patner Store'!A$1:F$51,5,0)</f>
        <v>South Kalimantan</v>
      </c>
    </row>
    <row r="94" spans="1:14" ht="15.75" customHeight="1" x14ac:dyDescent="0.3">
      <c r="A94" s="16" t="s">
        <v>331</v>
      </c>
      <c r="B94" s="16" t="s">
        <v>179</v>
      </c>
      <c r="C94" s="28" t="s">
        <v>229</v>
      </c>
      <c r="D94" s="27">
        <v>43938</v>
      </c>
      <c r="E94" s="16" t="s">
        <v>5767</v>
      </c>
      <c r="F94" s="28" t="s">
        <v>237</v>
      </c>
      <c r="G94" s="30">
        <v>320330080</v>
      </c>
      <c r="H94" s="16"/>
      <c r="I94" s="11" t="str">
        <f>VLOOKUP(C94,'Sales Team'!A$1:C$6,2,0)</f>
        <v>Sales Region Sulawesi - Maluku Team</v>
      </c>
      <c r="J94" t="str">
        <f>VLOOKUP(C94,'Sales Team'!A$1:D$6,4,0)</f>
        <v>Corporate Negotiate/Patnership Contract</v>
      </c>
      <c r="K94" t="str">
        <f>VLOOKUP(B94,'Patner Store'!A$1:F$51,2,0)</f>
        <v>Toko Idola Olahraga</v>
      </c>
      <c r="L94" t="str">
        <f>VLOOKUP(B94,'Patner Store'!A$1:F$51,3,0)</f>
        <v>Retail</v>
      </c>
      <c r="M94" t="str">
        <f>VLOOKUP(B94,'Patner Store'!A$1:F$51,4,0)</f>
        <v>Sulawesi</v>
      </c>
      <c r="N94" t="str">
        <f>VLOOKUP(B94,'Patner Store'!A$1:F$51,5,0)</f>
        <v>North Sulawesi</v>
      </c>
    </row>
    <row r="95" spans="1:14" ht="15.75" customHeight="1" x14ac:dyDescent="0.3">
      <c r="A95" s="16" t="s">
        <v>332</v>
      </c>
      <c r="B95" s="16" t="s">
        <v>141</v>
      </c>
      <c r="C95" s="28" t="s">
        <v>229</v>
      </c>
      <c r="D95" s="27">
        <v>43938</v>
      </c>
      <c r="E95" s="16" t="s">
        <v>5767</v>
      </c>
      <c r="F95" s="16" t="s">
        <v>234</v>
      </c>
      <c r="G95" s="30">
        <v>117155640</v>
      </c>
      <c r="H95" s="16"/>
      <c r="I95" s="11" t="str">
        <f>VLOOKUP(C95,'Sales Team'!A$1:C$6,2,0)</f>
        <v>Sales Region Sulawesi - Maluku Team</v>
      </c>
      <c r="J95" t="str">
        <f>VLOOKUP(C95,'Sales Team'!A$1:D$6,4,0)</f>
        <v>Corporate Negotiate/Patnership Contract</v>
      </c>
      <c r="K95" t="str">
        <f>VLOOKUP(B95,'Patner Store'!A$1:F$51,2,0)</f>
        <v>Toko Olahraga Satu</v>
      </c>
      <c r="L95" t="str">
        <f>VLOOKUP(B95,'Patner Store'!A$1:F$51,3,0)</f>
        <v>Retail</v>
      </c>
      <c r="M95" t="str">
        <f>VLOOKUP(B95,'Patner Store'!A$1:F$51,4,0)</f>
        <v>North Maluku</v>
      </c>
      <c r="N95" t="str">
        <f>VLOOKUP(B95,'Patner Store'!A$1:F$51,5,0)</f>
        <v>North Maluku</v>
      </c>
    </row>
    <row r="96" spans="1:14" ht="15.75" customHeight="1" x14ac:dyDescent="0.3">
      <c r="A96" s="16" t="s">
        <v>333</v>
      </c>
      <c r="B96" s="16" t="s">
        <v>207</v>
      </c>
      <c r="C96" s="28" t="s">
        <v>227</v>
      </c>
      <c r="D96" s="27">
        <v>43938</v>
      </c>
      <c r="E96" s="16" t="s">
        <v>228</v>
      </c>
      <c r="F96" s="16" t="s">
        <v>234</v>
      </c>
      <c r="G96" s="30">
        <v>72653090</v>
      </c>
      <c r="H96" s="16"/>
      <c r="I96" s="11" t="str">
        <f>VLOOKUP(C96,'Sales Team'!A$1:C$6,2,0)</f>
        <v>Sales Sumatera -Kalimantan Region Team</v>
      </c>
      <c r="J96" t="str">
        <f>VLOOKUP(C96,'Sales Team'!A$1:D$6,4,0)</f>
        <v>OnlineMarketing/Corporate Negotiate/Patnership Contract</v>
      </c>
      <c r="K96" t="str">
        <f>VLOOKUP(B96,'Patner Store'!A$1:F$51,2,0)</f>
        <v>Markas Olahraga</v>
      </c>
      <c r="L96" t="str">
        <f>VLOOKUP(B96,'Patner Store'!A$1:F$51,3,0)</f>
        <v>Retail</v>
      </c>
      <c r="M96" t="str">
        <f>VLOOKUP(B96,'Patner Store'!A$1:F$51,4,0)</f>
        <v>Kalimantan</v>
      </c>
      <c r="N96" t="str">
        <f>VLOOKUP(B96,'Patner Store'!A$1:F$51,5,0)</f>
        <v>South Kalimantan</v>
      </c>
    </row>
    <row r="97" spans="1:14" ht="15.75" customHeight="1" x14ac:dyDescent="0.3">
      <c r="A97" s="16" t="s">
        <v>334</v>
      </c>
      <c r="B97" s="16" t="s">
        <v>211</v>
      </c>
      <c r="C97" s="28" t="s">
        <v>227</v>
      </c>
      <c r="D97" s="27">
        <v>43938</v>
      </c>
      <c r="E97" s="16" t="s">
        <v>228</v>
      </c>
      <c r="F97" s="28" t="s">
        <v>237</v>
      </c>
      <c r="G97" s="30">
        <v>297933696</v>
      </c>
      <c r="H97" s="16"/>
      <c r="I97" s="11" t="str">
        <f>VLOOKUP(C97,'Sales Team'!A$1:C$6,2,0)</f>
        <v>Sales Sumatera -Kalimantan Region Team</v>
      </c>
      <c r="J97" t="str">
        <f>VLOOKUP(C97,'Sales Team'!A$1:D$6,4,0)</f>
        <v>OnlineMarketing/Corporate Negotiate/Patnership Contract</v>
      </c>
      <c r="K97" t="str">
        <f>VLOOKUP(B97,'Patner Store'!A$1:F$51,2,0)</f>
        <v>Toko Olahraga Mandiri</v>
      </c>
      <c r="L97" t="str">
        <f>VLOOKUP(B97,'Patner Store'!A$1:F$51,3,0)</f>
        <v>Retail</v>
      </c>
      <c r="M97" t="str">
        <f>VLOOKUP(B97,'Patner Store'!A$1:F$51,4,0)</f>
        <v>Kalimantan</v>
      </c>
      <c r="N97" t="str">
        <f>VLOOKUP(B97,'Patner Store'!A$1:F$51,5,0)</f>
        <v>South Kalimantan</v>
      </c>
    </row>
    <row r="98" spans="1:14" ht="15.75" customHeight="1" x14ac:dyDescent="0.3">
      <c r="A98" s="16" t="s">
        <v>335</v>
      </c>
      <c r="B98" s="16" t="s">
        <v>124</v>
      </c>
      <c r="C98" s="28" t="s">
        <v>222</v>
      </c>
      <c r="D98" s="27">
        <v>43939</v>
      </c>
      <c r="E98" s="16" t="s">
        <v>118</v>
      </c>
      <c r="F98" s="16" t="s">
        <v>234</v>
      </c>
      <c r="G98" s="30">
        <v>58267980</v>
      </c>
      <c r="H98" s="16" t="s">
        <v>260</v>
      </c>
      <c r="I98" s="11" t="str">
        <f>VLOOKUP(C98,'Sales Team'!A$1:C$6,2,0)</f>
        <v>Online Sales Team</v>
      </c>
      <c r="J98" t="str">
        <f>VLOOKUP(C98,'Sales Team'!A$1:D$6,4,0)</f>
        <v>OnlineMarketing</v>
      </c>
      <c r="K98" t="str">
        <f>VLOOKUP(B98,'Patner Store'!A$1:F$51,2,0)</f>
        <v>Twinsport.com</v>
      </c>
      <c r="L98" t="str">
        <f>VLOOKUP(B98,'Patner Store'!A$1:F$51,3,0)</f>
        <v>Retail</v>
      </c>
      <c r="M98" t="str">
        <f>VLOOKUP(B98,'Patner Store'!A$1:F$51,4,0)</f>
        <v>Java</v>
      </c>
      <c r="N98" t="str">
        <f>VLOOKUP(B98,'Patner Store'!A$1:F$51,5,0)</f>
        <v>Jakarta</v>
      </c>
    </row>
    <row r="99" spans="1:14" ht="15.75" customHeight="1" x14ac:dyDescent="0.3">
      <c r="A99" s="16" t="s">
        <v>336</v>
      </c>
      <c r="B99" s="16" t="s">
        <v>177</v>
      </c>
      <c r="C99" s="28" t="s">
        <v>225</v>
      </c>
      <c r="D99" s="27">
        <v>43941</v>
      </c>
      <c r="E99" s="16" t="s">
        <v>112</v>
      </c>
      <c r="F99" s="28" t="s">
        <v>237</v>
      </c>
      <c r="G99" s="30">
        <v>318965530</v>
      </c>
      <c r="H99" s="16" t="s">
        <v>247</v>
      </c>
      <c r="I99" s="11" t="str">
        <f>VLOOKUP(C99,'Sales Team'!A$1:C$6,2,0)</f>
        <v>Sales Java Region Team</v>
      </c>
      <c r="J99" t="str">
        <f>VLOOKUP(C99,'Sales Team'!A$1:D$6,4,0)</f>
        <v>OnlineMarketing/Corporate Negotiate/Patnership Contract</v>
      </c>
      <c r="K99" t="str">
        <f>VLOOKUP(B99,'Patner Store'!A$1:F$51,2,0)</f>
        <v>Toko Hidup Sehat</v>
      </c>
      <c r="L99" t="str">
        <f>VLOOKUP(B99,'Patner Store'!A$1:F$51,3,0)</f>
        <v>Retail</v>
      </c>
      <c r="M99" t="str">
        <f>VLOOKUP(B99,'Patner Store'!A$1:F$51,4,0)</f>
        <v>Java</v>
      </c>
      <c r="N99" t="str">
        <f>VLOOKUP(B99,'Patner Store'!A$1:F$51,5,0)</f>
        <v>East Java</v>
      </c>
    </row>
    <row r="100" spans="1:14" ht="15.75" customHeight="1" x14ac:dyDescent="0.3">
      <c r="A100" s="16" t="s">
        <v>337</v>
      </c>
      <c r="B100" s="16" t="s">
        <v>124</v>
      </c>
      <c r="C100" s="28" t="s">
        <v>222</v>
      </c>
      <c r="D100" s="27">
        <v>43943</v>
      </c>
      <c r="E100" s="16" t="s">
        <v>118</v>
      </c>
      <c r="F100" s="16" t="s">
        <v>234</v>
      </c>
      <c r="G100" s="30">
        <v>236758060</v>
      </c>
      <c r="H100" s="16"/>
      <c r="I100" s="11" t="str">
        <f>VLOOKUP(C100,'Sales Team'!A$1:C$6,2,0)</f>
        <v>Online Sales Team</v>
      </c>
      <c r="J100" t="str">
        <f>VLOOKUP(C100,'Sales Team'!A$1:D$6,4,0)</f>
        <v>OnlineMarketing</v>
      </c>
      <c r="K100" t="str">
        <f>VLOOKUP(B100,'Patner Store'!A$1:F$51,2,0)</f>
        <v>Twinsport.com</v>
      </c>
      <c r="L100" t="str">
        <f>VLOOKUP(B100,'Patner Store'!A$1:F$51,3,0)</f>
        <v>Retail</v>
      </c>
      <c r="M100" t="str">
        <f>VLOOKUP(B100,'Patner Store'!A$1:F$51,4,0)</f>
        <v>Java</v>
      </c>
      <c r="N100" t="str">
        <f>VLOOKUP(B100,'Patner Store'!A$1:F$51,5,0)</f>
        <v>Jakarta</v>
      </c>
    </row>
    <row r="101" spans="1:14" ht="15.75" customHeight="1" x14ac:dyDescent="0.3">
      <c r="A101" s="16" t="s">
        <v>338</v>
      </c>
      <c r="B101" s="16" t="s">
        <v>122</v>
      </c>
      <c r="C101" s="28" t="s">
        <v>227</v>
      </c>
      <c r="D101" s="27">
        <v>43944</v>
      </c>
      <c r="E101" s="16" t="s">
        <v>228</v>
      </c>
      <c r="F101" s="28" t="s">
        <v>237</v>
      </c>
      <c r="G101" s="30">
        <v>621754926</v>
      </c>
      <c r="H101" s="16"/>
      <c r="I101" s="11" t="str">
        <f>VLOOKUP(C101,'Sales Team'!A$1:C$6,2,0)</f>
        <v>Sales Sumatera -Kalimantan Region Team</v>
      </c>
      <c r="J101" t="str">
        <f>VLOOKUP(C101,'Sales Team'!A$1:D$6,4,0)</f>
        <v>OnlineMarketing/Corporate Negotiate/Patnership Contract</v>
      </c>
      <c r="K101" t="str">
        <f>VLOOKUP(B101,'Patner Store'!A$1:F$51,2,0)</f>
        <v>Arena Sport Shop</v>
      </c>
      <c r="L101" t="str">
        <f>VLOOKUP(B101,'Patner Store'!A$1:F$51,3,0)</f>
        <v>Retail</v>
      </c>
      <c r="M101" t="str">
        <f>VLOOKUP(B101,'Patner Store'!A$1:F$51,4,0)</f>
        <v>Kalimantan</v>
      </c>
      <c r="N101" t="str">
        <f>VLOOKUP(B101,'Patner Store'!A$1:F$51,5,0)</f>
        <v>Central Kalimantan</v>
      </c>
    </row>
    <row r="102" spans="1:14" ht="15.75" customHeight="1" x14ac:dyDescent="0.3">
      <c r="A102" s="16" t="s">
        <v>339</v>
      </c>
      <c r="B102" s="16" t="s">
        <v>199</v>
      </c>
      <c r="C102" s="28" t="s">
        <v>225</v>
      </c>
      <c r="D102" s="27">
        <v>43944</v>
      </c>
      <c r="E102" s="16" t="s">
        <v>112</v>
      </c>
      <c r="F102" s="28" t="s">
        <v>237</v>
      </c>
      <c r="G102" s="30">
        <v>305378640.00000006</v>
      </c>
      <c r="H102" s="16" t="s">
        <v>253</v>
      </c>
      <c r="I102" s="11" t="str">
        <f>VLOOKUP(C102,'Sales Team'!A$1:C$6,2,0)</f>
        <v>Sales Java Region Team</v>
      </c>
      <c r="J102" t="str">
        <f>VLOOKUP(C102,'Sales Team'!A$1:D$6,4,0)</f>
        <v>OnlineMarketing/Corporate Negotiate/Patnership Contract</v>
      </c>
      <c r="K102" t="str">
        <f>VLOOKUP(B102,'Patner Store'!A$1:F$51,2,0)</f>
        <v>SportXpress</v>
      </c>
      <c r="L102" t="str">
        <f>VLOOKUP(B102,'Patner Store'!A$1:F$51,3,0)</f>
        <v>Retail</v>
      </c>
      <c r="M102" t="str">
        <f>VLOOKUP(B102,'Patner Store'!A$1:F$51,4,0)</f>
        <v>Java</v>
      </c>
      <c r="N102" t="str">
        <f>VLOOKUP(B102,'Patner Store'!A$1:F$51,5,0)</f>
        <v>East Java</v>
      </c>
    </row>
    <row r="103" spans="1:14" ht="15.75" customHeight="1" x14ac:dyDescent="0.3">
      <c r="A103" s="16" t="s">
        <v>340</v>
      </c>
      <c r="B103" s="16" t="s">
        <v>135</v>
      </c>
      <c r="C103" s="28" t="s">
        <v>227</v>
      </c>
      <c r="D103" s="27">
        <v>43945</v>
      </c>
      <c r="E103" s="16" t="s">
        <v>228</v>
      </c>
      <c r="F103" s="16" t="s">
        <v>234</v>
      </c>
      <c r="G103" s="30">
        <v>83840710</v>
      </c>
      <c r="H103" s="16" t="s">
        <v>247</v>
      </c>
      <c r="I103" s="11" t="str">
        <f>VLOOKUP(C103,'Sales Team'!A$1:C$6,2,0)</f>
        <v>Sales Sumatera -Kalimantan Region Team</v>
      </c>
      <c r="J103" t="str">
        <f>VLOOKUP(C103,'Sales Team'!A$1:D$6,4,0)</f>
        <v>OnlineMarketing/Corporate Negotiate/Patnership Contract</v>
      </c>
      <c r="K103" t="str">
        <f>VLOOKUP(B103,'Patner Store'!A$1:F$51,2,0)</f>
        <v>Adi Shop</v>
      </c>
      <c r="L103" t="str">
        <f>VLOOKUP(B103,'Patner Store'!A$1:F$51,3,0)</f>
        <v>Retail</v>
      </c>
      <c r="M103" t="str">
        <f>VLOOKUP(B103,'Patner Store'!A$1:F$51,4,0)</f>
        <v>Kalimantan</v>
      </c>
      <c r="N103" t="str">
        <f>VLOOKUP(B103,'Patner Store'!A$1:F$51,5,0)</f>
        <v>South Kalimantan</v>
      </c>
    </row>
    <row r="104" spans="1:14" ht="15.75" customHeight="1" x14ac:dyDescent="0.3">
      <c r="A104" s="16" t="s">
        <v>341</v>
      </c>
      <c r="B104" s="16" t="s">
        <v>148</v>
      </c>
      <c r="C104" s="28" t="s">
        <v>225</v>
      </c>
      <c r="D104" s="27">
        <v>43947</v>
      </c>
      <c r="E104" s="16" t="s">
        <v>112</v>
      </c>
      <c r="F104" s="28" t="s">
        <v>237</v>
      </c>
      <c r="G104" s="30">
        <v>1036408339</v>
      </c>
      <c r="H104" s="16"/>
      <c r="I104" s="11" t="str">
        <f>VLOOKUP(C104,'Sales Team'!A$1:C$6,2,0)</f>
        <v>Sales Java Region Team</v>
      </c>
      <c r="J104" t="str">
        <f>VLOOKUP(C104,'Sales Team'!A$1:D$6,4,0)</f>
        <v>OnlineMarketing/Corporate Negotiate/Patnership Contract</v>
      </c>
      <c r="K104" t="str">
        <f>VLOOKUP(B104,'Patner Store'!A$1:F$51,2,0)</f>
        <v>Sport Jogja City</v>
      </c>
      <c r="L104" t="str">
        <f>VLOOKUP(B104,'Patner Store'!A$1:F$51,3,0)</f>
        <v>Distributor</v>
      </c>
      <c r="M104" t="str">
        <f>VLOOKUP(B104,'Patner Store'!A$1:F$51,4,0)</f>
        <v>Java</v>
      </c>
      <c r="N104" t="str">
        <f>VLOOKUP(B104,'Patner Store'!A$1:F$51,5,0)</f>
        <v>Jogjakarta</v>
      </c>
    </row>
    <row r="105" spans="1:14" ht="15.75" customHeight="1" x14ac:dyDescent="0.3">
      <c r="A105" s="16" t="s">
        <v>342</v>
      </c>
      <c r="B105" s="16" t="s">
        <v>168</v>
      </c>
      <c r="C105" s="28" t="s">
        <v>229</v>
      </c>
      <c r="D105" s="27">
        <v>43947</v>
      </c>
      <c r="E105" s="16" t="s">
        <v>5767</v>
      </c>
      <c r="F105" s="16" t="s">
        <v>234</v>
      </c>
      <c r="G105" s="30">
        <v>202677650</v>
      </c>
      <c r="H105" s="16"/>
      <c r="I105" s="11" t="str">
        <f>VLOOKUP(C105,'Sales Team'!A$1:C$6,2,0)</f>
        <v>Sales Region Sulawesi - Maluku Team</v>
      </c>
      <c r="J105" t="str">
        <f>VLOOKUP(C105,'Sales Team'!A$1:D$6,4,0)</f>
        <v>Corporate Negotiate/Patnership Contract</v>
      </c>
      <c r="K105" t="str">
        <f>VLOOKUP(B105,'Patner Store'!A$1:F$51,2,0)</f>
        <v>Destination Sport Store</v>
      </c>
      <c r="L105" t="str">
        <f>VLOOKUP(B105,'Patner Store'!A$1:F$51,3,0)</f>
        <v>Retail</v>
      </c>
      <c r="M105" t="str">
        <f>VLOOKUP(B105,'Patner Store'!A$1:F$51,4,0)</f>
        <v>Maluku</v>
      </c>
      <c r="N105" t="str">
        <f>VLOOKUP(B105,'Patner Store'!A$1:F$51,5,0)</f>
        <v>Maluku</v>
      </c>
    </row>
    <row r="106" spans="1:14" ht="15.75" customHeight="1" x14ac:dyDescent="0.3">
      <c r="A106" s="16" t="s">
        <v>343</v>
      </c>
      <c r="B106" s="16" t="s">
        <v>203</v>
      </c>
      <c r="C106" s="28" t="s">
        <v>229</v>
      </c>
      <c r="D106" s="27">
        <v>43948</v>
      </c>
      <c r="E106" s="16" t="s">
        <v>5767</v>
      </c>
      <c r="F106" s="28" t="s">
        <v>237</v>
      </c>
      <c r="G106" s="30">
        <v>617885030</v>
      </c>
      <c r="H106" s="16"/>
      <c r="I106" s="11" t="str">
        <f>VLOOKUP(C106,'Sales Team'!A$1:C$6,2,0)</f>
        <v>Sales Region Sulawesi - Maluku Team</v>
      </c>
      <c r="J106" t="str">
        <f>VLOOKUP(C106,'Sales Team'!A$1:D$6,4,0)</f>
        <v>Corporate Negotiate/Patnership Contract</v>
      </c>
      <c r="K106" t="str">
        <f>VLOOKUP(B106,'Patner Store'!A$1:F$51,2,0)</f>
        <v>Toko Rezeki Olahraga</v>
      </c>
      <c r="L106" t="str">
        <f>VLOOKUP(B106,'Patner Store'!A$1:F$51,3,0)</f>
        <v>Retail</v>
      </c>
      <c r="M106" t="str">
        <f>VLOOKUP(B106,'Patner Store'!A$1:F$51,4,0)</f>
        <v>Sulawesi</v>
      </c>
      <c r="N106" t="str">
        <f>VLOOKUP(B106,'Patner Store'!A$1:F$51,5,0)</f>
        <v>North Sulawesi</v>
      </c>
    </row>
    <row r="107" spans="1:14" ht="15.75" customHeight="1" x14ac:dyDescent="0.3">
      <c r="A107" s="16" t="s">
        <v>344</v>
      </c>
      <c r="B107" s="16" t="s">
        <v>191</v>
      </c>
      <c r="C107" s="28" t="s">
        <v>229</v>
      </c>
      <c r="D107" s="27">
        <v>43949</v>
      </c>
      <c r="E107" s="16" t="s">
        <v>5767</v>
      </c>
      <c r="F107" s="28" t="s">
        <v>237</v>
      </c>
      <c r="G107" s="30">
        <v>1062147270</v>
      </c>
      <c r="H107" s="16" t="s">
        <v>238</v>
      </c>
      <c r="I107" s="11" t="str">
        <f>VLOOKUP(C107,'Sales Team'!A$1:C$6,2,0)</f>
        <v>Sales Region Sulawesi - Maluku Team</v>
      </c>
      <c r="J107" t="str">
        <f>VLOOKUP(C107,'Sales Team'!A$1:D$6,4,0)</f>
        <v>Corporate Negotiate/Patnership Contract</v>
      </c>
      <c r="K107" t="str">
        <f>VLOOKUP(B107,'Patner Store'!A$1:F$51,2,0)</f>
        <v>Salam Olahraga</v>
      </c>
      <c r="L107" t="str">
        <f>VLOOKUP(B107,'Patner Store'!A$1:F$51,3,0)</f>
        <v>Retail</v>
      </c>
      <c r="M107" t="str">
        <f>VLOOKUP(B107,'Patner Store'!A$1:F$51,4,0)</f>
        <v>Maluku</v>
      </c>
      <c r="N107" t="str">
        <f>VLOOKUP(B107,'Patner Store'!A$1:F$51,5,0)</f>
        <v>Maluku</v>
      </c>
    </row>
    <row r="108" spans="1:14" ht="15.75" customHeight="1" x14ac:dyDescent="0.3">
      <c r="A108" s="16" t="s">
        <v>345</v>
      </c>
      <c r="B108" s="16" t="s">
        <v>162</v>
      </c>
      <c r="C108" s="28" t="s">
        <v>222</v>
      </c>
      <c r="D108" s="27">
        <v>43949</v>
      </c>
      <c r="E108" s="16" t="s">
        <v>118</v>
      </c>
      <c r="F108" s="28" t="s">
        <v>237</v>
      </c>
      <c r="G108" s="30">
        <v>382289690</v>
      </c>
      <c r="H108" s="16" t="s">
        <v>260</v>
      </c>
      <c r="I108" s="11" t="str">
        <f>VLOOKUP(C108,'Sales Team'!A$1:C$6,2,0)</f>
        <v>Online Sales Team</v>
      </c>
      <c r="J108" t="str">
        <f>VLOOKUP(C108,'Sales Team'!A$1:D$6,4,0)</f>
        <v>OnlineMarketing</v>
      </c>
      <c r="K108" t="str">
        <f>VLOOKUP(B108,'Patner Store'!A$1:F$51,2,0)</f>
        <v>SportChampion10</v>
      </c>
      <c r="L108" t="str">
        <f>VLOOKUP(B108,'Patner Store'!A$1:F$51,3,0)</f>
        <v>Retail</v>
      </c>
      <c r="M108" t="str">
        <f>VLOOKUP(B108,'Patner Store'!A$1:F$51,4,0)</f>
        <v>Java</v>
      </c>
      <c r="N108" t="str">
        <f>VLOOKUP(B108,'Patner Store'!A$1:F$51,5,0)</f>
        <v>Jakarta</v>
      </c>
    </row>
    <row r="109" spans="1:14" ht="15.75" customHeight="1" x14ac:dyDescent="0.3">
      <c r="A109" s="16" t="s">
        <v>346</v>
      </c>
      <c r="B109" s="16" t="s">
        <v>128</v>
      </c>
      <c r="C109" s="28" t="s">
        <v>227</v>
      </c>
      <c r="D109" s="27">
        <v>43950</v>
      </c>
      <c r="E109" s="16" t="s">
        <v>228</v>
      </c>
      <c r="F109" s="16" t="s">
        <v>234</v>
      </c>
      <c r="G109" s="30">
        <v>212879540</v>
      </c>
      <c r="H109" s="16"/>
      <c r="I109" s="11" t="str">
        <f>VLOOKUP(C109,'Sales Team'!A$1:C$6,2,0)</f>
        <v>Sales Sumatera -Kalimantan Region Team</v>
      </c>
      <c r="J109" t="str">
        <f>VLOOKUP(C109,'Sales Team'!A$1:D$6,4,0)</f>
        <v>OnlineMarketing/Corporate Negotiate/Patnership Contract</v>
      </c>
      <c r="K109" t="str">
        <f>VLOOKUP(B109,'Patner Store'!A$1:F$51,2,0)</f>
        <v>Olahraga Mall</v>
      </c>
      <c r="L109" t="str">
        <f>VLOOKUP(B109,'Patner Store'!A$1:F$51,3,0)</f>
        <v>Distributor</v>
      </c>
      <c r="M109" t="str">
        <f>VLOOKUP(B109,'Patner Store'!A$1:F$51,4,0)</f>
        <v>Sumatera</v>
      </c>
      <c r="N109" t="str">
        <f>VLOOKUP(B109,'Patner Store'!A$1:F$51,5,0)</f>
        <v>South Sumatera</v>
      </c>
    </row>
    <row r="110" spans="1:14" ht="15.75" customHeight="1" x14ac:dyDescent="0.3">
      <c r="A110" s="16" t="s">
        <v>347</v>
      </c>
      <c r="B110" s="16" t="s">
        <v>133</v>
      </c>
      <c r="C110" s="28" t="s">
        <v>225</v>
      </c>
      <c r="D110" s="27">
        <v>43950</v>
      </c>
      <c r="E110" s="16" t="s">
        <v>112</v>
      </c>
      <c r="F110" s="16" t="s">
        <v>234</v>
      </c>
      <c r="G110" s="30">
        <v>58247950</v>
      </c>
      <c r="H110" s="16"/>
      <c r="I110" s="11" t="str">
        <f>VLOOKUP(C110,'Sales Team'!A$1:C$6,2,0)</f>
        <v>Sales Java Region Team</v>
      </c>
      <c r="J110" t="str">
        <f>VLOOKUP(C110,'Sales Team'!A$1:D$6,4,0)</f>
        <v>OnlineMarketing/Corporate Negotiate/Patnership Contract</v>
      </c>
      <c r="K110" t="str">
        <f>VLOOKUP(B110,'Patner Store'!A$1:F$51,2,0)</f>
        <v>Atlethic Shop</v>
      </c>
      <c r="L110" t="str">
        <f>VLOOKUP(B110,'Patner Store'!A$1:F$51,3,0)</f>
        <v>Retail</v>
      </c>
      <c r="M110" t="str">
        <f>VLOOKUP(B110,'Patner Store'!A$1:F$51,4,0)</f>
        <v>Java</v>
      </c>
      <c r="N110" t="str">
        <f>VLOOKUP(B110,'Patner Store'!A$1:F$51,5,0)</f>
        <v>East Java</v>
      </c>
    </row>
    <row r="111" spans="1:14" ht="15.75" customHeight="1" x14ac:dyDescent="0.3">
      <c r="A111" s="16" t="s">
        <v>348</v>
      </c>
      <c r="B111" s="16" t="s">
        <v>215</v>
      </c>
      <c r="C111" s="28" t="s">
        <v>229</v>
      </c>
      <c r="D111" s="27">
        <v>43950</v>
      </c>
      <c r="E111" s="16" t="s">
        <v>5767</v>
      </c>
      <c r="F111" s="28" t="s">
        <v>237</v>
      </c>
      <c r="G111" s="30">
        <v>253397760</v>
      </c>
      <c r="H111" s="16"/>
      <c r="I111" s="11" t="str">
        <f>VLOOKUP(C111,'Sales Team'!A$1:C$6,2,0)</f>
        <v>Sales Region Sulawesi - Maluku Team</v>
      </c>
      <c r="J111" t="str">
        <f>VLOOKUP(C111,'Sales Team'!A$1:D$6,4,0)</f>
        <v>Corporate Negotiate/Patnership Contract</v>
      </c>
      <c r="K111" t="str">
        <f>VLOOKUP(B111,'Patner Store'!A$1:F$51,2,0)</f>
        <v>Toko Peralatan Olahraga</v>
      </c>
      <c r="L111" t="str">
        <f>VLOOKUP(B111,'Patner Store'!A$1:F$51,3,0)</f>
        <v>Retail</v>
      </c>
      <c r="M111" t="str">
        <f>VLOOKUP(B111,'Patner Store'!A$1:F$51,4,0)</f>
        <v>Maluku</v>
      </c>
      <c r="N111" t="str">
        <f>VLOOKUP(B111,'Patner Store'!A$1:F$51,5,0)</f>
        <v>Maluku</v>
      </c>
    </row>
    <row r="112" spans="1:14" ht="15.75" customHeight="1" x14ac:dyDescent="0.3">
      <c r="A112" s="16" t="s">
        <v>349</v>
      </c>
      <c r="B112" s="16" t="s">
        <v>109</v>
      </c>
      <c r="C112" s="28" t="s">
        <v>225</v>
      </c>
      <c r="D112" s="27">
        <v>43951</v>
      </c>
      <c r="E112" s="16" t="s">
        <v>112</v>
      </c>
      <c r="F112" s="28" t="s">
        <v>237</v>
      </c>
      <c r="G112" s="30">
        <v>802668954</v>
      </c>
      <c r="H112" s="16"/>
      <c r="I112" s="11" t="str">
        <f>VLOOKUP(C112,'Sales Team'!A$1:C$6,2,0)</f>
        <v>Sales Java Region Team</v>
      </c>
      <c r="J112" t="str">
        <f>VLOOKUP(C112,'Sales Team'!A$1:D$6,4,0)</f>
        <v>OnlineMarketing/Corporate Negotiate/Patnership Contract</v>
      </c>
      <c r="K112" t="str">
        <f>VLOOKUP(B112,'Patner Store'!A$1:F$51,2,0)</f>
        <v>TokoSport</v>
      </c>
      <c r="L112" t="str">
        <f>VLOOKUP(B112,'Patner Store'!A$1:F$51,3,0)</f>
        <v>Retail</v>
      </c>
      <c r="M112" t="str">
        <f>VLOOKUP(B112,'Patner Store'!A$1:F$51,4,0)</f>
        <v>Java</v>
      </c>
      <c r="N112" t="str">
        <f>VLOOKUP(B112,'Patner Store'!A$1:F$51,5,0)</f>
        <v>East Java</v>
      </c>
    </row>
    <row r="113" spans="1:14" ht="15.75" customHeight="1" x14ac:dyDescent="0.3">
      <c r="A113" s="16" t="s">
        <v>350</v>
      </c>
      <c r="B113" s="16" t="s">
        <v>201</v>
      </c>
      <c r="C113" s="28" t="s">
        <v>229</v>
      </c>
      <c r="D113" s="27">
        <v>43952</v>
      </c>
      <c r="E113" s="16" t="s">
        <v>5767</v>
      </c>
      <c r="F113" s="16" t="s">
        <v>234</v>
      </c>
      <c r="G113" s="30">
        <v>449400700</v>
      </c>
      <c r="H113" s="16"/>
      <c r="I113" s="11" t="str">
        <f>VLOOKUP(C113,'Sales Team'!A$1:C$6,2,0)</f>
        <v>Sales Region Sulawesi - Maluku Team</v>
      </c>
      <c r="J113" t="str">
        <f>VLOOKUP(C113,'Sales Team'!A$1:D$6,4,0)</f>
        <v>Corporate Negotiate/Patnership Contract</v>
      </c>
      <c r="K113" t="str">
        <f>VLOOKUP(B113,'Patner Store'!A$1:F$51,2,0)</f>
        <v>SportMania Store</v>
      </c>
      <c r="L113" t="str">
        <f>VLOOKUP(B113,'Patner Store'!A$1:F$51,3,0)</f>
        <v>Retail</v>
      </c>
      <c r="M113" t="str">
        <f>VLOOKUP(B113,'Patner Store'!A$1:F$51,4,0)</f>
        <v>North Maluku</v>
      </c>
      <c r="N113" t="str">
        <f>VLOOKUP(B113,'Patner Store'!A$1:F$51,5,0)</f>
        <v>North Maluku</v>
      </c>
    </row>
    <row r="114" spans="1:14" ht="15.75" customHeight="1" x14ac:dyDescent="0.3">
      <c r="A114" s="16" t="s">
        <v>351</v>
      </c>
      <c r="B114" s="16" t="s">
        <v>113</v>
      </c>
      <c r="C114" s="28" t="s">
        <v>227</v>
      </c>
      <c r="D114" s="27">
        <v>43953</v>
      </c>
      <c r="E114" s="16" t="s">
        <v>228</v>
      </c>
      <c r="F114" s="16" t="s">
        <v>234</v>
      </c>
      <c r="G114" s="30">
        <v>37981940</v>
      </c>
      <c r="H114" s="16" t="s">
        <v>253</v>
      </c>
      <c r="I114" s="11" t="str">
        <f>VLOOKUP(C114,'Sales Team'!A$1:C$6,2,0)</f>
        <v>Sales Sumatera -Kalimantan Region Team</v>
      </c>
      <c r="J114" t="str">
        <f>VLOOKUP(C114,'Sales Team'!A$1:D$6,4,0)</f>
        <v>OnlineMarketing/Corporate Negotiate/Patnership Contract</v>
      </c>
      <c r="K114" t="str">
        <f>VLOOKUP(B114,'Patner Store'!A$1:F$51,2,0)</f>
        <v>Toko Gelora Sport</v>
      </c>
      <c r="L114" t="str">
        <f>VLOOKUP(B114,'Patner Store'!A$1:F$51,3,0)</f>
        <v>Retail</v>
      </c>
      <c r="M114" t="str">
        <f>VLOOKUP(B114,'Patner Store'!A$1:F$51,4,0)</f>
        <v>Kalimantan</v>
      </c>
      <c r="N114" t="str">
        <f>VLOOKUP(B114,'Patner Store'!A$1:F$51,5,0)</f>
        <v>Central Kalimantan</v>
      </c>
    </row>
    <row r="115" spans="1:14" ht="15.75" customHeight="1" x14ac:dyDescent="0.3">
      <c r="A115" s="16" t="s">
        <v>352</v>
      </c>
      <c r="B115" s="16" t="s">
        <v>199</v>
      </c>
      <c r="C115" s="28" t="s">
        <v>225</v>
      </c>
      <c r="D115" s="27">
        <v>43954</v>
      </c>
      <c r="E115" s="16" t="s">
        <v>112</v>
      </c>
      <c r="F115" s="16" t="s">
        <v>234</v>
      </c>
      <c r="G115" s="30">
        <v>108186772</v>
      </c>
      <c r="H115" s="16"/>
      <c r="I115" s="11" t="str">
        <f>VLOOKUP(C115,'Sales Team'!A$1:C$6,2,0)</f>
        <v>Sales Java Region Team</v>
      </c>
      <c r="J115" t="str">
        <f>VLOOKUP(C115,'Sales Team'!A$1:D$6,4,0)</f>
        <v>OnlineMarketing/Corporate Negotiate/Patnership Contract</v>
      </c>
      <c r="K115" t="str">
        <f>VLOOKUP(B115,'Patner Store'!A$1:F$51,2,0)</f>
        <v>SportXpress</v>
      </c>
      <c r="L115" t="str">
        <f>VLOOKUP(B115,'Patner Store'!A$1:F$51,3,0)</f>
        <v>Retail</v>
      </c>
      <c r="M115" t="str">
        <f>VLOOKUP(B115,'Patner Store'!A$1:F$51,4,0)</f>
        <v>Java</v>
      </c>
      <c r="N115" t="str">
        <f>VLOOKUP(B115,'Patner Store'!A$1:F$51,5,0)</f>
        <v>East Java</v>
      </c>
    </row>
    <row r="116" spans="1:14" ht="15.75" customHeight="1" x14ac:dyDescent="0.3">
      <c r="A116" s="16" t="s">
        <v>353</v>
      </c>
      <c r="B116" s="16" t="s">
        <v>158</v>
      </c>
      <c r="C116" s="28" t="s">
        <v>229</v>
      </c>
      <c r="D116" s="27">
        <v>43956</v>
      </c>
      <c r="E116" s="16" t="s">
        <v>5767</v>
      </c>
      <c r="F116" s="16" t="s">
        <v>234</v>
      </c>
      <c r="G116" s="30">
        <v>43738140</v>
      </c>
      <c r="H116" s="16" t="s">
        <v>247</v>
      </c>
      <c r="I116" s="11" t="str">
        <f>VLOOKUP(C116,'Sales Team'!A$1:C$6,2,0)</f>
        <v>Sales Region Sulawesi - Maluku Team</v>
      </c>
      <c r="J116" t="str">
        <f>VLOOKUP(C116,'Sales Team'!A$1:D$6,4,0)</f>
        <v>Corporate Negotiate/Patnership Contract</v>
      </c>
      <c r="K116" t="str">
        <f>VLOOKUP(B116,'Patner Store'!A$1:F$51,2,0)</f>
        <v>Sport Kita Store</v>
      </c>
      <c r="L116" t="str">
        <f>VLOOKUP(B116,'Patner Store'!A$1:F$51,3,0)</f>
        <v>Retail</v>
      </c>
      <c r="M116" t="str">
        <f>VLOOKUP(B116,'Patner Store'!A$1:F$51,4,0)</f>
        <v>North Maluku</v>
      </c>
      <c r="N116" t="str">
        <f>VLOOKUP(B116,'Patner Store'!A$1:F$51,5,0)</f>
        <v>North Maluku</v>
      </c>
    </row>
    <row r="117" spans="1:14" ht="15.75" customHeight="1" x14ac:dyDescent="0.3">
      <c r="A117" s="16" t="s">
        <v>354</v>
      </c>
      <c r="B117" s="16" t="s">
        <v>171</v>
      </c>
      <c r="C117" s="28" t="s">
        <v>231</v>
      </c>
      <c r="D117" s="27">
        <v>43957</v>
      </c>
      <c r="E117" s="16" t="s">
        <v>5768</v>
      </c>
      <c r="F117" s="28" t="s">
        <v>237</v>
      </c>
      <c r="G117" s="30">
        <v>460537850</v>
      </c>
      <c r="H117" s="16" t="s">
        <v>253</v>
      </c>
      <c r="I117" s="11" t="str">
        <f>VLOOKUP(C117,'Sales Team'!A$1:C$6,2,0)</f>
        <v>Sales Region Bali - Nusa Tenggara Team</v>
      </c>
      <c r="J117" t="str">
        <f>VLOOKUP(C117,'Sales Team'!A$1:D$6,4,0)</f>
        <v>Corporate Negotiate/Patnership Contract</v>
      </c>
      <c r="K117" t="str">
        <f>VLOOKUP(B117,'Patner Store'!A$1:F$51,2,0)</f>
        <v>Toko SportNesia</v>
      </c>
      <c r="L117" t="str">
        <f>VLOOKUP(B117,'Patner Store'!A$1:F$51,3,0)</f>
        <v>Retail</v>
      </c>
      <c r="M117" t="str">
        <f>VLOOKUP(B117,'Patner Store'!A$1:F$51,4,0)</f>
        <v>Nusa Tenggara</v>
      </c>
      <c r="N117" t="str">
        <f>VLOOKUP(B117,'Patner Store'!A$1:F$51,5,0)</f>
        <v>East Nusa Tenggara</v>
      </c>
    </row>
    <row r="118" spans="1:14" ht="15.75" customHeight="1" x14ac:dyDescent="0.3">
      <c r="A118" s="16" t="s">
        <v>355</v>
      </c>
      <c r="B118" s="16" t="s">
        <v>113</v>
      </c>
      <c r="C118" s="28" t="s">
        <v>227</v>
      </c>
      <c r="D118" s="27">
        <v>43958</v>
      </c>
      <c r="E118" s="16" t="s">
        <v>228</v>
      </c>
      <c r="F118" s="28" t="s">
        <v>237</v>
      </c>
      <c r="G118" s="30">
        <v>685061170</v>
      </c>
      <c r="H118" s="16"/>
      <c r="I118" s="11" t="str">
        <f>VLOOKUP(C118,'Sales Team'!A$1:C$6,2,0)</f>
        <v>Sales Sumatera -Kalimantan Region Team</v>
      </c>
      <c r="J118" t="str">
        <f>VLOOKUP(C118,'Sales Team'!A$1:D$6,4,0)</f>
        <v>OnlineMarketing/Corporate Negotiate/Patnership Contract</v>
      </c>
      <c r="K118" t="str">
        <f>VLOOKUP(B118,'Patner Store'!A$1:F$51,2,0)</f>
        <v>Toko Gelora Sport</v>
      </c>
      <c r="L118" t="str">
        <f>VLOOKUP(B118,'Patner Store'!A$1:F$51,3,0)</f>
        <v>Retail</v>
      </c>
      <c r="M118" t="str">
        <f>VLOOKUP(B118,'Patner Store'!A$1:F$51,4,0)</f>
        <v>Kalimantan</v>
      </c>
      <c r="N118" t="str">
        <f>VLOOKUP(B118,'Patner Store'!A$1:F$51,5,0)</f>
        <v>Central Kalimantan</v>
      </c>
    </row>
    <row r="119" spans="1:14" ht="15.75" customHeight="1" x14ac:dyDescent="0.3">
      <c r="A119" s="16" t="s">
        <v>356</v>
      </c>
      <c r="B119" s="16" t="s">
        <v>199</v>
      </c>
      <c r="C119" s="28" t="s">
        <v>225</v>
      </c>
      <c r="D119" s="27">
        <v>43960</v>
      </c>
      <c r="E119" s="16" t="s">
        <v>112</v>
      </c>
      <c r="F119" s="16" t="s">
        <v>234</v>
      </c>
      <c r="G119" s="30">
        <v>67066528</v>
      </c>
      <c r="H119" s="16"/>
      <c r="I119" s="11" t="str">
        <f>VLOOKUP(C119,'Sales Team'!A$1:C$6,2,0)</f>
        <v>Sales Java Region Team</v>
      </c>
      <c r="J119" t="str">
        <f>VLOOKUP(C119,'Sales Team'!A$1:D$6,4,0)</f>
        <v>OnlineMarketing/Corporate Negotiate/Patnership Contract</v>
      </c>
      <c r="K119" t="str">
        <f>VLOOKUP(B119,'Patner Store'!A$1:F$51,2,0)</f>
        <v>SportXpress</v>
      </c>
      <c r="L119" t="str">
        <f>VLOOKUP(B119,'Patner Store'!A$1:F$51,3,0)</f>
        <v>Retail</v>
      </c>
      <c r="M119" t="str">
        <f>VLOOKUP(B119,'Patner Store'!A$1:F$51,4,0)</f>
        <v>Java</v>
      </c>
      <c r="N119" t="str">
        <f>VLOOKUP(B119,'Patner Store'!A$1:F$51,5,0)</f>
        <v>East Java</v>
      </c>
    </row>
    <row r="120" spans="1:14" ht="15.75" customHeight="1" x14ac:dyDescent="0.3">
      <c r="A120" s="16" t="s">
        <v>357</v>
      </c>
      <c r="B120" s="16" t="s">
        <v>131</v>
      </c>
      <c r="C120" s="28" t="s">
        <v>222</v>
      </c>
      <c r="D120" s="27">
        <v>43960</v>
      </c>
      <c r="E120" s="16" t="s">
        <v>118</v>
      </c>
      <c r="F120" s="28" t="s">
        <v>237</v>
      </c>
      <c r="G120" s="30">
        <v>695799770</v>
      </c>
      <c r="H120" s="16"/>
      <c r="I120" s="11" t="str">
        <f>VLOOKUP(C120,'Sales Team'!A$1:C$6,2,0)</f>
        <v>Online Sales Team</v>
      </c>
      <c r="J120" t="str">
        <f>VLOOKUP(C120,'Sales Team'!A$1:D$6,4,0)</f>
        <v>OnlineMarketing</v>
      </c>
      <c r="K120" t="str">
        <f>VLOOKUP(B120,'Patner Store'!A$1:F$51,2,0)</f>
        <v>WorldSport.com</v>
      </c>
      <c r="L120" t="str">
        <f>VLOOKUP(B120,'Patner Store'!A$1:F$51,3,0)</f>
        <v>Retail</v>
      </c>
      <c r="M120" t="str">
        <f>VLOOKUP(B120,'Patner Store'!A$1:F$51,4,0)</f>
        <v>Java</v>
      </c>
      <c r="N120" t="str">
        <f>VLOOKUP(B120,'Patner Store'!A$1:F$51,5,0)</f>
        <v>Jakarta</v>
      </c>
    </row>
    <row r="121" spans="1:14" ht="15.75" customHeight="1" x14ac:dyDescent="0.3">
      <c r="A121" s="16" t="s">
        <v>358</v>
      </c>
      <c r="B121" s="16" t="s">
        <v>124</v>
      </c>
      <c r="C121" s="28" t="s">
        <v>222</v>
      </c>
      <c r="D121" s="27">
        <v>43962</v>
      </c>
      <c r="E121" s="16" t="s">
        <v>118</v>
      </c>
      <c r="F121" s="28" t="s">
        <v>237</v>
      </c>
      <c r="G121" s="30">
        <v>476606910</v>
      </c>
      <c r="H121" s="16" t="s">
        <v>260</v>
      </c>
      <c r="I121" s="11" t="str">
        <f>VLOOKUP(C121,'Sales Team'!A$1:C$6,2,0)</f>
        <v>Online Sales Team</v>
      </c>
      <c r="J121" t="str">
        <f>VLOOKUP(C121,'Sales Team'!A$1:D$6,4,0)</f>
        <v>OnlineMarketing</v>
      </c>
      <c r="K121" t="str">
        <f>VLOOKUP(B121,'Patner Store'!A$1:F$51,2,0)</f>
        <v>Twinsport.com</v>
      </c>
      <c r="L121" t="str">
        <f>VLOOKUP(B121,'Patner Store'!A$1:F$51,3,0)</f>
        <v>Retail</v>
      </c>
      <c r="M121" t="str">
        <f>VLOOKUP(B121,'Patner Store'!A$1:F$51,4,0)</f>
        <v>Java</v>
      </c>
      <c r="N121" t="str">
        <f>VLOOKUP(B121,'Patner Store'!A$1:F$51,5,0)</f>
        <v>Jakarta</v>
      </c>
    </row>
    <row r="122" spans="1:14" ht="15.75" customHeight="1" x14ac:dyDescent="0.3">
      <c r="A122" s="16" t="s">
        <v>359</v>
      </c>
      <c r="B122" s="16" t="s">
        <v>154</v>
      </c>
      <c r="C122" s="28" t="s">
        <v>229</v>
      </c>
      <c r="D122" s="27">
        <v>43962</v>
      </c>
      <c r="E122" s="16" t="s">
        <v>5767</v>
      </c>
      <c r="F122" s="16" t="s">
        <v>234</v>
      </c>
      <c r="G122" s="30">
        <v>148617000</v>
      </c>
      <c r="H122" s="16" t="s">
        <v>253</v>
      </c>
      <c r="I122" s="11" t="str">
        <f>VLOOKUP(C122,'Sales Team'!A$1:C$6,2,0)</f>
        <v>Sales Region Sulawesi - Maluku Team</v>
      </c>
      <c r="J122" t="str">
        <f>VLOOKUP(C122,'Sales Team'!A$1:D$6,4,0)</f>
        <v>Corporate Negotiate/Patnership Contract</v>
      </c>
      <c r="K122" t="str">
        <f>VLOOKUP(B122,'Patner Store'!A$1:F$51,2,0)</f>
        <v>Barokah Olahraga Shop</v>
      </c>
      <c r="L122" t="str">
        <f>VLOOKUP(B122,'Patner Store'!A$1:F$51,3,0)</f>
        <v>Retail</v>
      </c>
      <c r="M122" t="str">
        <f>VLOOKUP(B122,'Patner Store'!A$1:F$51,4,0)</f>
        <v>Sulawesi</v>
      </c>
      <c r="N122" t="str">
        <f>VLOOKUP(B122,'Patner Store'!A$1:F$51,5,0)</f>
        <v>North Sulawesi</v>
      </c>
    </row>
    <row r="123" spans="1:14" ht="15.75" customHeight="1" x14ac:dyDescent="0.3">
      <c r="A123" s="16" t="s">
        <v>360</v>
      </c>
      <c r="B123" s="16" t="s">
        <v>119</v>
      </c>
      <c r="C123" s="28" t="s">
        <v>229</v>
      </c>
      <c r="D123" s="27">
        <v>43962</v>
      </c>
      <c r="E123" s="16" t="s">
        <v>5767</v>
      </c>
      <c r="F123" s="28" t="s">
        <v>237</v>
      </c>
      <c r="G123" s="30">
        <v>1059173930</v>
      </c>
      <c r="H123" s="16"/>
      <c r="I123" s="11" t="str">
        <f>VLOOKUP(C123,'Sales Team'!A$1:C$6,2,0)</f>
        <v>Sales Region Sulawesi - Maluku Team</v>
      </c>
      <c r="J123" t="str">
        <f>VLOOKUP(C123,'Sales Team'!A$1:D$6,4,0)</f>
        <v>Corporate Negotiate/Patnership Contract</v>
      </c>
      <c r="K123" t="str">
        <f>VLOOKUP(B123,'Patner Store'!A$1:F$51,2,0)</f>
        <v>Sportworld</v>
      </c>
      <c r="L123" t="str">
        <f>VLOOKUP(B123,'Patner Store'!A$1:F$51,3,0)</f>
        <v>Distributor</v>
      </c>
      <c r="M123" t="str">
        <f>VLOOKUP(B123,'Patner Store'!A$1:F$51,4,0)</f>
        <v>Sulawesi</v>
      </c>
      <c r="N123" t="str">
        <f>VLOOKUP(B123,'Patner Store'!A$1:F$51,5,0)</f>
        <v>South Sulawesi</v>
      </c>
    </row>
    <row r="124" spans="1:14" ht="15.75" customHeight="1" x14ac:dyDescent="0.3">
      <c r="A124" s="16" t="s">
        <v>361</v>
      </c>
      <c r="B124" s="16" t="s">
        <v>191</v>
      </c>
      <c r="C124" s="28" t="s">
        <v>229</v>
      </c>
      <c r="D124" s="27">
        <v>43962</v>
      </c>
      <c r="E124" s="16" t="s">
        <v>5767</v>
      </c>
      <c r="F124" s="16" t="s">
        <v>234</v>
      </c>
      <c r="G124" s="30">
        <v>105925420</v>
      </c>
      <c r="H124" s="16"/>
      <c r="I124" s="11" t="str">
        <f>VLOOKUP(C124,'Sales Team'!A$1:C$6,2,0)</f>
        <v>Sales Region Sulawesi - Maluku Team</v>
      </c>
      <c r="J124" t="str">
        <f>VLOOKUP(C124,'Sales Team'!A$1:D$6,4,0)</f>
        <v>Corporate Negotiate/Patnership Contract</v>
      </c>
      <c r="K124" t="str">
        <f>VLOOKUP(B124,'Patner Store'!A$1:F$51,2,0)</f>
        <v>Salam Olahraga</v>
      </c>
      <c r="L124" t="str">
        <f>VLOOKUP(B124,'Patner Store'!A$1:F$51,3,0)</f>
        <v>Retail</v>
      </c>
      <c r="M124" t="str">
        <f>VLOOKUP(B124,'Patner Store'!A$1:F$51,4,0)</f>
        <v>Maluku</v>
      </c>
      <c r="N124" t="str">
        <f>VLOOKUP(B124,'Patner Store'!A$1:F$51,5,0)</f>
        <v>Maluku</v>
      </c>
    </row>
    <row r="125" spans="1:14" ht="15.75" customHeight="1" x14ac:dyDescent="0.3">
      <c r="A125" s="16" t="s">
        <v>362</v>
      </c>
      <c r="B125" s="16" t="s">
        <v>166</v>
      </c>
      <c r="C125" s="28" t="s">
        <v>229</v>
      </c>
      <c r="D125" s="27">
        <v>43964</v>
      </c>
      <c r="E125" s="16" t="s">
        <v>5767</v>
      </c>
      <c r="F125" s="16" t="s">
        <v>234</v>
      </c>
      <c r="G125" s="30">
        <v>123380950</v>
      </c>
      <c r="H125" s="16"/>
      <c r="I125" s="11" t="str">
        <f>VLOOKUP(C125,'Sales Team'!A$1:C$6,2,0)</f>
        <v>Sales Region Sulawesi - Maluku Team</v>
      </c>
      <c r="J125" t="str">
        <f>VLOOKUP(C125,'Sales Team'!A$1:D$6,4,0)</f>
        <v>Corporate Negotiate/Patnership Contract</v>
      </c>
      <c r="K125" t="str">
        <f>VLOOKUP(B125,'Patner Store'!A$1:F$51,2,0)</f>
        <v>Wakaka Sport</v>
      </c>
      <c r="L125" t="str">
        <f>VLOOKUP(B125,'Patner Store'!A$1:F$51,3,0)</f>
        <v>Retail</v>
      </c>
      <c r="M125" t="str">
        <f>VLOOKUP(B125,'Patner Store'!A$1:F$51,4,0)</f>
        <v>North Maluku</v>
      </c>
      <c r="N125" t="str">
        <f>VLOOKUP(B125,'Patner Store'!A$1:F$51,5,0)</f>
        <v>North Maluku</v>
      </c>
    </row>
    <row r="126" spans="1:14" ht="15.75" customHeight="1" x14ac:dyDescent="0.3">
      <c r="A126" s="16" t="s">
        <v>363</v>
      </c>
      <c r="B126" s="16" t="s">
        <v>173</v>
      </c>
      <c r="C126" s="28" t="s">
        <v>229</v>
      </c>
      <c r="D126" s="27">
        <v>43965</v>
      </c>
      <c r="E126" s="16" t="s">
        <v>5767</v>
      </c>
      <c r="F126" s="16" t="s">
        <v>234</v>
      </c>
      <c r="G126" s="30">
        <v>78916200</v>
      </c>
      <c r="H126" s="16"/>
      <c r="I126" s="11" t="str">
        <f>VLOOKUP(C126,'Sales Team'!A$1:C$6,2,0)</f>
        <v>Sales Region Sulawesi - Maluku Team</v>
      </c>
      <c r="J126" t="str">
        <f>VLOOKUP(C126,'Sales Team'!A$1:D$6,4,0)</f>
        <v>Corporate Negotiate/Patnership Contract</v>
      </c>
      <c r="K126" t="str">
        <f>VLOOKUP(B126,'Patner Store'!A$1:F$51,2,0)</f>
        <v>Mama Sport</v>
      </c>
      <c r="L126" t="str">
        <f>VLOOKUP(B126,'Patner Store'!A$1:F$51,3,0)</f>
        <v>Retail</v>
      </c>
      <c r="M126" t="str">
        <f>VLOOKUP(B126,'Patner Store'!A$1:F$51,4,0)</f>
        <v>North Maluku</v>
      </c>
      <c r="N126" t="str">
        <f>VLOOKUP(B126,'Patner Store'!A$1:F$51,5,0)</f>
        <v>North Maluku</v>
      </c>
    </row>
    <row r="127" spans="1:14" ht="15.75" customHeight="1" x14ac:dyDescent="0.3">
      <c r="A127" s="16" t="s">
        <v>364</v>
      </c>
      <c r="B127" s="16" t="s">
        <v>154</v>
      </c>
      <c r="C127" s="28" t="s">
        <v>229</v>
      </c>
      <c r="D127" s="27">
        <v>43965</v>
      </c>
      <c r="E127" s="16" t="s">
        <v>5767</v>
      </c>
      <c r="F127" s="16" t="s">
        <v>234</v>
      </c>
      <c r="G127" s="30">
        <v>50706860</v>
      </c>
      <c r="H127" s="16"/>
      <c r="I127" s="11" t="str">
        <f>VLOOKUP(C127,'Sales Team'!A$1:C$6,2,0)</f>
        <v>Sales Region Sulawesi - Maluku Team</v>
      </c>
      <c r="J127" t="str">
        <f>VLOOKUP(C127,'Sales Team'!A$1:D$6,4,0)</f>
        <v>Corporate Negotiate/Patnership Contract</v>
      </c>
      <c r="K127" t="str">
        <f>VLOOKUP(B127,'Patner Store'!A$1:F$51,2,0)</f>
        <v>Barokah Olahraga Shop</v>
      </c>
      <c r="L127" t="str">
        <f>VLOOKUP(B127,'Patner Store'!A$1:F$51,3,0)</f>
        <v>Retail</v>
      </c>
      <c r="M127" t="str">
        <f>VLOOKUP(B127,'Patner Store'!A$1:F$51,4,0)</f>
        <v>Sulawesi</v>
      </c>
      <c r="N127" t="str">
        <f>VLOOKUP(B127,'Patner Store'!A$1:F$51,5,0)</f>
        <v>North Sulawesi</v>
      </c>
    </row>
    <row r="128" spans="1:14" ht="15.75" customHeight="1" x14ac:dyDescent="0.3">
      <c r="A128" s="16" t="s">
        <v>365</v>
      </c>
      <c r="B128" s="16" t="s">
        <v>122</v>
      </c>
      <c r="C128" s="28" t="s">
        <v>227</v>
      </c>
      <c r="D128" s="27">
        <v>43966</v>
      </c>
      <c r="E128" s="16" t="s">
        <v>228</v>
      </c>
      <c r="F128" s="28" t="s">
        <v>237</v>
      </c>
      <c r="G128" s="30">
        <v>274275000</v>
      </c>
      <c r="H128" s="16" t="s">
        <v>247</v>
      </c>
      <c r="I128" s="11" t="str">
        <f>VLOOKUP(C128,'Sales Team'!A$1:C$6,2,0)</f>
        <v>Sales Sumatera -Kalimantan Region Team</v>
      </c>
      <c r="J128" t="str">
        <f>VLOOKUP(C128,'Sales Team'!A$1:D$6,4,0)</f>
        <v>OnlineMarketing/Corporate Negotiate/Patnership Contract</v>
      </c>
      <c r="K128" t="str">
        <f>VLOOKUP(B128,'Patner Store'!A$1:F$51,2,0)</f>
        <v>Arena Sport Shop</v>
      </c>
      <c r="L128" t="str">
        <f>VLOOKUP(B128,'Patner Store'!A$1:F$51,3,0)</f>
        <v>Retail</v>
      </c>
      <c r="M128" t="str">
        <f>VLOOKUP(B128,'Patner Store'!A$1:F$51,4,0)</f>
        <v>Kalimantan</v>
      </c>
      <c r="N128" t="str">
        <f>VLOOKUP(B128,'Patner Store'!A$1:F$51,5,0)</f>
        <v>Central Kalimantan</v>
      </c>
    </row>
    <row r="129" spans="1:14" ht="15.75" customHeight="1" x14ac:dyDescent="0.3">
      <c r="A129" s="16" t="s">
        <v>366</v>
      </c>
      <c r="B129" s="16" t="s">
        <v>133</v>
      </c>
      <c r="C129" s="28" t="s">
        <v>225</v>
      </c>
      <c r="D129" s="27">
        <v>43966</v>
      </c>
      <c r="E129" s="16" t="s">
        <v>112</v>
      </c>
      <c r="F129" s="16" t="s">
        <v>234</v>
      </c>
      <c r="G129" s="30">
        <v>112638420</v>
      </c>
      <c r="H129" s="16"/>
      <c r="I129" s="11" t="str">
        <f>VLOOKUP(C129,'Sales Team'!A$1:C$6,2,0)</f>
        <v>Sales Java Region Team</v>
      </c>
      <c r="J129" t="str">
        <f>VLOOKUP(C129,'Sales Team'!A$1:D$6,4,0)</f>
        <v>OnlineMarketing/Corporate Negotiate/Patnership Contract</v>
      </c>
      <c r="K129" t="str">
        <f>VLOOKUP(B129,'Patner Store'!A$1:F$51,2,0)</f>
        <v>Atlethic Shop</v>
      </c>
      <c r="L129" t="str">
        <f>VLOOKUP(B129,'Patner Store'!A$1:F$51,3,0)</f>
        <v>Retail</v>
      </c>
      <c r="M129" t="str">
        <f>VLOOKUP(B129,'Patner Store'!A$1:F$51,4,0)</f>
        <v>Java</v>
      </c>
      <c r="N129" t="str">
        <f>VLOOKUP(B129,'Patner Store'!A$1:F$51,5,0)</f>
        <v>East Java</v>
      </c>
    </row>
    <row r="130" spans="1:14" ht="15.75" customHeight="1" x14ac:dyDescent="0.3">
      <c r="A130" s="16" t="s">
        <v>367</v>
      </c>
      <c r="B130" s="16" t="s">
        <v>195</v>
      </c>
      <c r="C130" s="28" t="s">
        <v>227</v>
      </c>
      <c r="D130" s="27">
        <v>43967</v>
      </c>
      <c r="E130" s="16" t="s">
        <v>228</v>
      </c>
      <c r="F130" s="28" t="s">
        <v>237</v>
      </c>
      <c r="G130" s="30">
        <v>397786080</v>
      </c>
      <c r="H130" s="16"/>
      <c r="I130" s="11" t="str">
        <f>VLOOKUP(C130,'Sales Team'!A$1:C$6,2,0)</f>
        <v>Sales Sumatera -Kalimantan Region Team</v>
      </c>
      <c r="J130" t="str">
        <f>VLOOKUP(C130,'Sales Team'!A$1:D$6,4,0)</f>
        <v>OnlineMarketing/Corporate Negotiate/Patnership Contract</v>
      </c>
      <c r="K130" t="str">
        <f>VLOOKUP(B130,'Patner Store'!A$1:F$51,2,0)</f>
        <v>Olahraga Gemilang</v>
      </c>
      <c r="L130" t="str">
        <f>VLOOKUP(B130,'Patner Store'!A$1:F$51,3,0)</f>
        <v>Retail</v>
      </c>
      <c r="M130" t="str">
        <f>VLOOKUP(B130,'Patner Store'!A$1:F$51,4,0)</f>
        <v>Kalimantan</v>
      </c>
      <c r="N130" t="str">
        <f>VLOOKUP(B130,'Patner Store'!A$1:F$51,5,0)</f>
        <v>Central Kalimantan</v>
      </c>
    </row>
    <row r="131" spans="1:14" ht="15.75" customHeight="1" x14ac:dyDescent="0.3">
      <c r="A131" s="16" t="s">
        <v>368</v>
      </c>
      <c r="B131" s="16" t="s">
        <v>183</v>
      </c>
      <c r="C131" s="28" t="s">
        <v>222</v>
      </c>
      <c r="D131" s="27">
        <v>43968</v>
      </c>
      <c r="E131" s="16" t="s">
        <v>118</v>
      </c>
      <c r="F131" s="16" t="s">
        <v>234</v>
      </c>
      <c r="G131" s="30">
        <v>142107666</v>
      </c>
      <c r="H131" s="16"/>
      <c r="I131" s="11" t="str">
        <f>VLOOKUP(C131,'Sales Team'!A$1:C$6,2,0)</f>
        <v>Online Sales Team</v>
      </c>
      <c r="J131" t="str">
        <f>VLOOKUP(C131,'Sales Team'!A$1:D$6,4,0)</f>
        <v>OnlineMarketing</v>
      </c>
      <c r="K131" t="str">
        <f>VLOOKUP(B131,'Patner Store'!A$1:F$51,2,0)</f>
        <v>Active Sport</v>
      </c>
      <c r="L131" t="str">
        <f>VLOOKUP(B131,'Patner Store'!A$1:F$51,3,0)</f>
        <v>Retail</v>
      </c>
      <c r="M131" t="str">
        <f>VLOOKUP(B131,'Patner Store'!A$1:F$51,4,0)</f>
        <v>Java</v>
      </c>
      <c r="N131" t="str">
        <f>VLOOKUP(B131,'Patner Store'!A$1:F$51,5,0)</f>
        <v>Jakarta</v>
      </c>
    </row>
    <row r="132" spans="1:14" ht="15.75" customHeight="1" x14ac:dyDescent="0.3">
      <c r="A132" s="16" t="s">
        <v>369</v>
      </c>
      <c r="B132" s="16" t="s">
        <v>211</v>
      </c>
      <c r="C132" s="28" t="s">
        <v>227</v>
      </c>
      <c r="D132" s="27">
        <v>43970</v>
      </c>
      <c r="E132" s="16" t="s">
        <v>228</v>
      </c>
      <c r="F132" s="16" t="s">
        <v>234</v>
      </c>
      <c r="G132" s="30">
        <v>162710070</v>
      </c>
      <c r="H132" s="16"/>
      <c r="I132" s="11" t="str">
        <f>VLOOKUP(C132,'Sales Team'!A$1:C$6,2,0)</f>
        <v>Sales Sumatera -Kalimantan Region Team</v>
      </c>
      <c r="J132" t="str">
        <f>VLOOKUP(C132,'Sales Team'!A$1:D$6,4,0)</f>
        <v>OnlineMarketing/Corporate Negotiate/Patnership Contract</v>
      </c>
      <c r="K132" t="str">
        <f>VLOOKUP(B132,'Patner Store'!A$1:F$51,2,0)</f>
        <v>Toko Olahraga Mandiri</v>
      </c>
      <c r="L132" t="str">
        <f>VLOOKUP(B132,'Patner Store'!A$1:F$51,3,0)</f>
        <v>Retail</v>
      </c>
      <c r="M132" t="str">
        <f>VLOOKUP(B132,'Patner Store'!A$1:F$51,4,0)</f>
        <v>Kalimantan</v>
      </c>
      <c r="N132" t="str">
        <f>VLOOKUP(B132,'Patner Store'!A$1:F$51,5,0)</f>
        <v>South Kalimantan</v>
      </c>
    </row>
    <row r="133" spans="1:14" ht="15.75" customHeight="1" x14ac:dyDescent="0.3">
      <c r="A133" s="16" t="s">
        <v>370</v>
      </c>
      <c r="B133" s="16" t="s">
        <v>133</v>
      </c>
      <c r="C133" s="28" t="s">
        <v>225</v>
      </c>
      <c r="D133" s="27">
        <v>43973</v>
      </c>
      <c r="E133" s="16" t="s">
        <v>112</v>
      </c>
      <c r="F133" s="16" t="s">
        <v>234</v>
      </c>
      <c r="G133" s="30">
        <v>240605652</v>
      </c>
      <c r="H133" s="16"/>
      <c r="I133" s="11" t="str">
        <f>VLOOKUP(C133,'Sales Team'!A$1:C$6,2,0)</f>
        <v>Sales Java Region Team</v>
      </c>
      <c r="J133" t="str">
        <f>VLOOKUP(C133,'Sales Team'!A$1:D$6,4,0)</f>
        <v>OnlineMarketing/Corporate Negotiate/Patnership Contract</v>
      </c>
      <c r="K133" t="str">
        <f>VLOOKUP(B133,'Patner Store'!A$1:F$51,2,0)</f>
        <v>Atlethic Shop</v>
      </c>
      <c r="L133" t="str">
        <f>VLOOKUP(B133,'Patner Store'!A$1:F$51,3,0)</f>
        <v>Retail</v>
      </c>
      <c r="M133" t="str">
        <f>VLOOKUP(B133,'Patner Store'!A$1:F$51,4,0)</f>
        <v>Java</v>
      </c>
      <c r="N133" t="str">
        <f>VLOOKUP(B133,'Patner Store'!A$1:F$51,5,0)</f>
        <v>East Java</v>
      </c>
    </row>
    <row r="134" spans="1:14" ht="15.75" customHeight="1" x14ac:dyDescent="0.3">
      <c r="A134" s="16" t="s">
        <v>371</v>
      </c>
      <c r="B134" s="16" t="s">
        <v>141</v>
      </c>
      <c r="C134" s="28" t="s">
        <v>229</v>
      </c>
      <c r="D134" s="27">
        <v>43975</v>
      </c>
      <c r="E134" s="16" t="s">
        <v>5767</v>
      </c>
      <c r="F134" s="16" t="s">
        <v>234</v>
      </c>
      <c r="G134" s="30">
        <v>161246077</v>
      </c>
      <c r="H134" s="16"/>
      <c r="I134" s="11" t="str">
        <f>VLOOKUP(C134,'Sales Team'!A$1:C$6,2,0)</f>
        <v>Sales Region Sulawesi - Maluku Team</v>
      </c>
      <c r="J134" t="str">
        <f>VLOOKUP(C134,'Sales Team'!A$1:D$6,4,0)</f>
        <v>Corporate Negotiate/Patnership Contract</v>
      </c>
      <c r="K134" t="str">
        <f>VLOOKUP(B134,'Patner Store'!A$1:F$51,2,0)</f>
        <v>Toko Olahraga Satu</v>
      </c>
      <c r="L134" t="str">
        <f>VLOOKUP(B134,'Patner Store'!A$1:F$51,3,0)</f>
        <v>Retail</v>
      </c>
      <c r="M134" t="str">
        <f>VLOOKUP(B134,'Patner Store'!A$1:F$51,4,0)</f>
        <v>North Maluku</v>
      </c>
      <c r="N134" t="str">
        <f>VLOOKUP(B134,'Patner Store'!A$1:F$51,5,0)</f>
        <v>North Maluku</v>
      </c>
    </row>
    <row r="135" spans="1:14" ht="15.75" customHeight="1" x14ac:dyDescent="0.3">
      <c r="A135" s="16" t="s">
        <v>372</v>
      </c>
      <c r="B135" s="16" t="s">
        <v>128</v>
      </c>
      <c r="C135" s="28" t="s">
        <v>227</v>
      </c>
      <c r="D135" s="27">
        <v>43978</v>
      </c>
      <c r="E135" s="16" t="s">
        <v>228</v>
      </c>
      <c r="F135" s="16" t="s">
        <v>234</v>
      </c>
      <c r="G135" s="30">
        <v>102679360</v>
      </c>
      <c r="H135" s="16"/>
      <c r="I135" s="11" t="str">
        <f>VLOOKUP(C135,'Sales Team'!A$1:C$6,2,0)</f>
        <v>Sales Sumatera -Kalimantan Region Team</v>
      </c>
      <c r="J135" t="str">
        <f>VLOOKUP(C135,'Sales Team'!A$1:D$6,4,0)</f>
        <v>OnlineMarketing/Corporate Negotiate/Patnership Contract</v>
      </c>
      <c r="K135" t="str">
        <f>VLOOKUP(B135,'Patner Store'!A$1:F$51,2,0)</f>
        <v>Olahraga Mall</v>
      </c>
      <c r="L135" t="str">
        <f>VLOOKUP(B135,'Patner Store'!A$1:F$51,3,0)</f>
        <v>Distributor</v>
      </c>
      <c r="M135" t="str">
        <f>VLOOKUP(B135,'Patner Store'!A$1:F$51,4,0)</f>
        <v>Sumatera</v>
      </c>
      <c r="N135" t="str">
        <f>VLOOKUP(B135,'Patner Store'!A$1:F$51,5,0)</f>
        <v>South Sumatera</v>
      </c>
    </row>
    <row r="136" spans="1:14" ht="15.75" customHeight="1" x14ac:dyDescent="0.3">
      <c r="A136" s="16" t="s">
        <v>373</v>
      </c>
      <c r="B136" s="16" t="s">
        <v>133</v>
      </c>
      <c r="C136" s="28" t="s">
        <v>225</v>
      </c>
      <c r="D136" s="27">
        <v>43979</v>
      </c>
      <c r="E136" s="16" t="s">
        <v>112</v>
      </c>
      <c r="F136" s="16" t="s">
        <v>234</v>
      </c>
      <c r="G136" s="30">
        <v>5304400</v>
      </c>
      <c r="H136" s="16"/>
      <c r="I136" s="11" t="str">
        <f>VLOOKUP(C136,'Sales Team'!A$1:C$6,2,0)</f>
        <v>Sales Java Region Team</v>
      </c>
      <c r="J136" t="str">
        <f>VLOOKUP(C136,'Sales Team'!A$1:D$6,4,0)</f>
        <v>OnlineMarketing/Corporate Negotiate/Patnership Contract</v>
      </c>
      <c r="K136" t="str">
        <f>VLOOKUP(B136,'Patner Store'!A$1:F$51,2,0)</f>
        <v>Atlethic Shop</v>
      </c>
      <c r="L136" t="str">
        <f>VLOOKUP(B136,'Patner Store'!A$1:F$51,3,0)</f>
        <v>Retail</v>
      </c>
      <c r="M136" t="str">
        <f>VLOOKUP(B136,'Patner Store'!A$1:F$51,4,0)</f>
        <v>Java</v>
      </c>
      <c r="N136" t="str">
        <f>VLOOKUP(B136,'Patner Store'!A$1:F$51,5,0)</f>
        <v>East Java</v>
      </c>
    </row>
    <row r="137" spans="1:14" ht="15.75" customHeight="1" x14ac:dyDescent="0.3">
      <c r="A137" s="16" t="s">
        <v>374</v>
      </c>
      <c r="B137" s="16" t="s">
        <v>213</v>
      </c>
      <c r="C137" s="28" t="s">
        <v>229</v>
      </c>
      <c r="D137" s="27">
        <v>43980</v>
      </c>
      <c r="E137" s="16" t="s">
        <v>5767</v>
      </c>
      <c r="F137" s="16" t="s">
        <v>234</v>
      </c>
      <c r="G137" s="30">
        <v>106767080</v>
      </c>
      <c r="H137" s="16"/>
      <c r="I137" s="11" t="str">
        <f>VLOOKUP(C137,'Sales Team'!A$1:C$6,2,0)</f>
        <v>Sales Region Sulawesi - Maluku Team</v>
      </c>
      <c r="J137" t="str">
        <f>VLOOKUP(C137,'Sales Team'!A$1:D$6,4,0)</f>
        <v>Corporate Negotiate/Patnership Contract</v>
      </c>
      <c r="K137" t="str">
        <f>VLOOKUP(B137,'Patner Store'!A$1:F$51,2,0)</f>
        <v>Toko Olahraga Bersama</v>
      </c>
      <c r="L137" t="str">
        <f>VLOOKUP(B137,'Patner Store'!A$1:F$51,3,0)</f>
        <v>Retail</v>
      </c>
      <c r="M137" t="str">
        <f>VLOOKUP(B137,'Patner Store'!A$1:F$51,4,0)</f>
        <v>Sulawesi</v>
      </c>
      <c r="N137" t="str">
        <f>VLOOKUP(B137,'Patner Store'!A$1:F$51,5,0)</f>
        <v>North Sulawesi</v>
      </c>
    </row>
    <row r="138" spans="1:14" ht="15.75" customHeight="1" x14ac:dyDescent="0.3">
      <c r="A138" s="16" t="s">
        <v>375</v>
      </c>
      <c r="B138" s="16" t="s">
        <v>203</v>
      </c>
      <c r="C138" s="28" t="s">
        <v>229</v>
      </c>
      <c r="D138" s="27">
        <v>43980</v>
      </c>
      <c r="E138" s="16" t="s">
        <v>5767</v>
      </c>
      <c r="F138" s="28" t="s">
        <v>237</v>
      </c>
      <c r="G138" s="30">
        <v>469979260</v>
      </c>
      <c r="H138" s="16"/>
      <c r="I138" s="11" t="str">
        <f>VLOOKUP(C138,'Sales Team'!A$1:C$6,2,0)</f>
        <v>Sales Region Sulawesi - Maluku Team</v>
      </c>
      <c r="J138" t="str">
        <f>VLOOKUP(C138,'Sales Team'!A$1:D$6,4,0)</f>
        <v>Corporate Negotiate/Patnership Contract</v>
      </c>
      <c r="K138" t="str">
        <f>VLOOKUP(B138,'Patner Store'!A$1:F$51,2,0)</f>
        <v>Toko Rezeki Olahraga</v>
      </c>
      <c r="L138" t="str">
        <f>VLOOKUP(B138,'Patner Store'!A$1:F$51,3,0)</f>
        <v>Retail</v>
      </c>
      <c r="M138" t="str">
        <f>VLOOKUP(B138,'Patner Store'!A$1:F$51,4,0)</f>
        <v>Sulawesi</v>
      </c>
      <c r="N138" t="str">
        <f>VLOOKUP(B138,'Patner Store'!A$1:F$51,5,0)</f>
        <v>North Sulawesi</v>
      </c>
    </row>
    <row r="139" spans="1:14" ht="15.75" customHeight="1" x14ac:dyDescent="0.3">
      <c r="A139" s="16" t="s">
        <v>376</v>
      </c>
      <c r="B139" s="16" t="s">
        <v>164</v>
      </c>
      <c r="C139" s="28" t="s">
        <v>227</v>
      </c>
      <c r="D139" s="27">
        <v>43981</v>
      </c>
      <c r="E139" s="16" t="s">
        <v>228</v>
      </c>
      <c r="F139" s="28" t="s">
        <v>237</v>
      </c>
      <c r="G139" s="30">
        <v>602547400</v>
      </c>
      <c r="H139" s="16"/>
      <c r="I139" s="11" t="str">
        <f>VLOOKUP(C139,'Sales Team'!A$1:C$6,2,0)</f>
        <v>Sales Sumatera -Kalimantan Region Team</v>
      </c>
      <c r="J139" t="str">
        <f>VLOOKUP(C139,'Sales Team'!A$1:D$6,4,0)</f>
        <v>OnlineMarketing/Corporate Negotiate/Patnership Contract</v>
      </c>
      <c r="K139" t="str">
        <f>VLOOKUP(B139,'Patner Store'!A$1:F$51,2,0)</f>
        <v>Toko Olahraga Unggul</v>
      </c>
      <c r="L139" t="str">
        <f>VLOOKUP(B139,'Patner Store'!A$1:F$51,3,0)</f>
        <v>Retail</v>
      </c>
      <c r="M139" t="str">
        <f>VLOOKUP(B139,'Patner Store'!A$1:F$51,4,0)</f>
        <v>Kalimantan</v>
      </c>
      <c r="N139" t="str">
        <f>VLOOKUP(B139,'Patner Store'!A$1:F$51,5,0)</f>
        <v>South Kalimantan</v>
      </c>
    </row>
    <row r="140" spans="1:14" ht="15.75" customHeight="1" x14ac:dyDescent="0.3">
      <c r="A140" s="16" t="s">
        <v>377</v>
      </c>
      <c r="B140" s="16" t="s">
        <v>105</v>
      </c>
      <c r="C140" s="28" t="s">
        <v>231</v>
      </c>
      <c r="D140" s="27">
        <v>43983</v>
      </c>
      <c r="E140" s="16" t="s">
        <v>5768</v>
      </c>
      <c r="F140" s="28" t="s">
        <v>237</v>
      </c>
      <c r="G140" s="30">
        <v>314461140</v>
      </c>
      <c r="H140" s="16"/>
      <c r="I140" s="11" t="str">
        <f>VLOOKUP(C140,'Sales Team'!A$1:C$6,2,0)</f>
        <v>Sales Region Bali - Nusa Tenggara Team</v>
      </c>
      <c r="J140" t="str">
        <f>VLOOKUP(C140,'Sales Team'!A$1:D$6,4,0)</f>
        <v>Corporate Negotiate/Patnership Contract</v>
      </c>
      <c r="K140" t="str">
        <f>VLOOKUP(B140,'Patner Store'!A$1:F$51,2,0)</f>
        <v>Sport Nation</v>
      </c>
      <c r="L140" t="str">
        <f>VLOOKUP(B140,'Patner Store'!A$1:F$51,3,0)</f>
        <v>Distributor</v>
      </c>
      <c r="M140" t="str">
        <f>VLOOKUP(B140,'Patner Store'!A$1:F$51,4,0)</f>
        <v>Bali</v>
      </c>
      <c r="N140" t="str">
        <f>VLOOKUP(B140,'Patner Store'!A$1:F$51,5,0)</f>
        <v>Bali</v>
      </c>
    </row>
    <row r="141" spans="1:14" ht="15.75" customHeight="1" x14ac:dyDescent="0.3">
      <c r="A141" s="16" t="s">
        <v>378</v>
      </c>
      <c r="B141" s="16" t="s">
        <v>175</v>
      </c>
      <c r="C141" s="28" t="s">
        <v>229</v>
      </c>
      <c r="D141" s="27">
        <v>43986</v>
      </c>
      <c r="E141" s="16" t="s">
        <v>5767</v>
      </c>
      <c r="F141" s="16" t="s">
        <v>234</v>
      </c>
      <c r="G141" s="30">
        <v>5831280</v>
      </c>
      <c r="H141" s="16"/>
      <c r="I141" s="11" t="str">
        <f>VLOOKUP(C141,'Sales Team'!A$1:C$6,2,0)</f>
        <v>Sales Region Sulawesi - Maluku Team</v>
      </c>
      <c r="J141" t="str">
        <f>VLOOKUP(C141,'Sales Team'!A$1:D$6,4,0)</f>
        <v>Corporate Negotiate/Patnership Contract</v>
      </c>
      <c r="K141" t="str">
        <f>VLOOKUP(B141,'Patner Store'!A$1:F$51,2,0)</f>
        <v>KakaSport</v>
      </c>
      <c r="L141" t="str">
        <f>VLOOKUP(B141,'Patner Store'!A$1:F$51,3,0)</f>
        <v>Retail</v>
      </c>
      <c r="M141" t="str">
        <f>VLOOKUP(B141,'Patner Store'!A$1:F$51,4,0)</f>
        <v>Maluku</v>
      </c>
      <c r="N141" t="str">
        <f>VLOOKUP(B141,'Patner Store'!A$1:F$51,5,0)</f>
        <v>Maluku</v>
      </c>
    </row>
    <row r="142" spans="1:14" ht="15.75" customHeight="1" x14ac:dyDescent="0.3">
      <c r="A142" s="16" t="s">
        <v>379</v>
      </c>
      <c r="B142" s="16" t="s">
        <v>207</v>
      </c>
      <c r="C142" s="28" t="s">
        <v>227</v>
      </c>
      <c r="D142" s="27">
        <v>43986</v>
      </c>
      <c r="E142" s="16" t="s">
        <v>228</v>
      </c>
      <c r="F142" s="16" t="s">
        <v>234</v>
      </c>
      <c r="G142" s="30">
        <v>53803250</v>
      </c>
      <c r="H142" s="16"/>
      <c r="I142" s="11" t="str">
        <f>VLOOKUP(C142,'Sales Team'!A$1:C$6,2,0)</f>
        <v>Sales Sumatera -Kalimantan Region Team</v>
      </c>
      <c r="J142" t="str">
        <f>VLOOKUP(C142,'Sales Team'!A$1:D$6,4,0)</f>
        <v>OnlineMarketing/Corporate Negotiate/Patnership Contract</v>
      </c>
      <c r="K142" t="str">
        <f>VLOOKUP(B142,'Patner Store'!A$1:F$51,2,0)</f>
        <v>Markas Olahraga</v>
      </c>
      <c r="L142" t="str">
        <f>VLOOKUP(B142,'Patner Store'!A$1:F$51,3,0)</f>
        <v>Retail</v>
      </c>
      <c r="M142" t="str">
        <f>VLOOKUP(B142,'Patner Store'!A$1:F$51,4,0)</f>
        <v>Kalimantan</v>
      </c>
      <c r="N142" t="str">
        <f>VLOOKUP(B142,'Patner Store'!A$1:F$51,5,0)</f>
        <v>South Kalimantan</v>
      </c>
    </row>
    <row r="143" spans="1:14" ht="15.75" customHeight="1" x14ac:dyDescent="0.3">
      <c r="A143" s="16" t="s">
        <v>380</v>
      </c>
      <c r="B143" s="16" t="s">
        <v>158</v>
      </c>
      <c r="C143" s="28" t="s">
        <v>229</v>
      </c>
      <c r="D143" s="27">
        <v>43987</v>
      </c>
      <c r="E143" s="16" t="s">
        <v>5767</v>
      </c>
      <c r="F143" s="16" t="s">
        <v>234</v>
      </c>
      <c r="G143" s="30">
        <v>226389800</v>
      </c>
      <c r="H143" s="16" t="s">
        <v>253</v>
      </c>
      <c r="I143" s="11" t="str">
        <f>VLOOKUP(C143,'Sales Team'!A$1:C$6,2,0)</f>
        <v>Sales Region Sulawesi - Maluku Team</v>
      </c>
      <c r="J143" t="str">
        <f>VLOOKUP(C143,'Sales Team'!A$1:D$6,4,0)</f>
        <v>Corporate Negotiate/Patnership Contract</v>
      </c>
      <c r="K143" t="str">
        <f>VLOOKUP(B143,'Patner Store'!A$1:F$51,2,0)</f>
        <v>Sport Kita Store</v>
      </c>
      <c r="L143" t="str">
        <f>VLOOKUP(B143,'Patner Store'!A$1:F$51,3,0)</f>
        <v>Retail</v>
      </c>
      <c r="M143" t="str">
        <f>VLOOKUP(B143,'Patner Store'!A$1:F$51,4,0)</f>
        <v>North Maluku</v>
      </c>
      <c r="N143" t="str">
        <f>VLOOKUP(B143,'Patner Store'!A$1:F$51,5,0)</f>
        <v>North Maluku</v>
      </c>
    </row>
    <row r="144" spans="1:14" ht="15.75" customHeight="1" x14ac:dyDescent="0.3">
      <c r="A144" s="16" t="s">
        <v>381</v>
      </c>
      <c r="B144" s="16" t="s">
        <v>135</v>
      </c>
      <c r="C144" s="28" t="s">
        <v>227</v>
      </c>
      <c r="D144" s="27">
        <v>43989</v>
      </c>
      <c r="E144" s="16" t="s">
        <v>228</v>
      </c>
      <c r="F144" s="16" t="s">
        <v>234</v>
      </c>
      <c r="G144" s="30">
        <v>105810240</v>
      </c>
      <c r="H144" s="16" t="s">
        <v>253</v>
      </c>
      <c r="I144" s="11" t="str">
        <f>VLOOKUP(C144,'Sales Team'!A$1:C$6,2,0)</f>
        <v>Sales Sumatera -Kalimantan Region Team</v>
      </c>
      <c r="J144" t="str">
        <f>VLOOKUP(C144,'Sales Team'!A$1:D$6,4,0)</f>
        <v>OnlineMarketing/Corporate Negotiate/Patnership Contract</v>
      </c>
      <c r="K144" t="str">
        <f>VLOOKUP(B144,'Patner Store'!A$1:F$51,2,0)</f>
        <v>Adi Shop</v>
      </c>
      <c r="L144" t="str">
        <f>VLOOKUP(B144,'Patner Store'!A$1:F$51,3,0)</f>
        <v>Retail</v>
      </c>
      <c r="M144" t="str">
        <f>VLOOKUP(B144,'Patner Store'!A$1:F$51,4,0)</f>
        <v>Kalimantan</v>
      </c>
      <c r="N144" t="str">
        <f>VLOOKUP(B144,'Patner Store'!A$1:F$51,5,0)</f>
        <v>South Kalimantan</v>
      </c>
    </row>
    <row r="145" spans="1:14" ht="15.75" customHeight="1" x14ac:dyDescent="0.3">
      <c r="A145" s="16" t="s">
        <v>382</v>
      </c>
      <c r="B145" s="16" t="s">
        <v>156</v>
      </c>
      <c r="C145" s="28" t="s">
        <v>222</v>
      </c>
      <c r="D145" s="27">
        <v>43990</v>
      </c>
      <c r="E145" s="16" t="s">
        <v>118</v>
      </c>
      <c r="F145" s="28" t="s">
        <v>237</v>
      </c>
      <c r="G145" s="30">
        <v>293302710</v>
      </c>
      <c r="H145" s="16"/>
      <c r="I145" s="11" t="str">
        <f>VLOOKUP(C145,'Sales Team'!A$1:C$6,2,0)</f>
        <v>Online Sales Team</v>
      </c>
      <c r="J145" t="str">
        <f>VLOOKUP(C145,'Sales Team'!A$1:D$6,4,0)</f>
        <v>OnlineMarketing</v>
      </c>
      <c r="K145" t="str">
        <f>VLOOKUP(B145,'Patner Store'!A$1:F$51,2,0)</f>
        <v>SportArt88</v>
      </c>
      <c r="L145" t="str">
        <f>VLOOKUP(B145,'Patner Store'!A$1:F$51,3,0)</f>
        <v>Retail</v>
      </c>
      <c r="M145" t="str">
        <f>VLOOKUP(B145,'Patner Store'!A$1:F$51,4,0)</f>
        <v>Java</v>
      </c>
      <c r="N145" t="str">
        <f>VLOOKUP(B145,'Patner Store'!A$1:F$51,5,0)</f>
        <v>Jakarta</v>
      </c>
    </row>
    <row r="146" spans="1:14" ht="15.75" customHeight="1" x14ac:dyDescent="0.3">
      <c r="A146" s="16" t="s">
        <v>383</v>
      </c>
      <c r="B146" s="16" t="s">
        <v>209</v>
      </c>
      <c r="C146" s="28" t="s">
        <v>222</v>
      </c>
      <c r="D146" s="27">
        <v>43990</v>
      </c>
      <c r="E146" s="16" t="s">
        <v>118</v>
      </c>
      <c r="F146" s="16" t="s">
        <v>234</v>
      </c>
      <c r="G146" s="30">
        <v>76480780</v>
      </c>
      <c r="H146" s="16"/>
      <c r="I146" s="11" t="str">
        <f>VLOOKUP(C146,'Sales Team'!A$1:C$6,2,0)</f>
        <v>Online Sales Team</v>
      </c>
      <c r="J146" t="str">
        <f>VLOOKUP(C146,'Sales Team'!A$1:D$6,4,0)</f>
        <v>OnlineMarketing</v>
      </c>
      <c r="K146" t="str">
        <f>VLOOKUP(B146,'Patner Store'!A$1:F$51,2,0)</f>
        <v>Power Play</v>
      </c>
      <c r="L146" t="str">
        <f>VLOOKUP(B146,'Patner Store'!A$1:F$51,3,0)</f>
        <v>Retail</v>
      </c>
      <c r="M146" t="str">
        <f>VLOOKUP(B146,'Patner Store'!A$1:F$51,4,0)</f>
        <v>Java</v>
      </c>
      <c r="N146" t="str">
        <f>VLOOKUP(B146,'Patner Store'!A$1:F$51,5,0)</f>
        <v>Jakarta</v>
      </c>
    </row>
    <row r="147" spans="1:14" ht="15.75" customHeight="1" x14ac:dyDescent="0.3">
      <c r="A147" s="16" t="s">
        <v>384</v>
      </c>
      <c r="B147" s="16" t="s">
        <v>119</v>
      </c>
      <c r="C147" s="28" t="s">
        <v>229</v>
      </c>
      <c r="D147" s="27">
        <v>43991</v>
      </c>
      <c r="E147" s="16" t="s">
        <v>5767</v>
      </c>
      <c r="F147" s="16" t="s">
        <v>234</v>
      </c>
      <c r="G147" s="30">
        <v>97126240</v>
      </c>
      <c r="H147" s="16"/>
      <c r="I147" s="11" t="str">
        <f>VLOOKUP(C147,'Sales Team'!A$1:C$6,2,0)</f>
        <v>Sales Region Sulawesi - Maluku Team</v>
      </c>
      <c r="J147" t="str">
        <f>VLOOKUP(C147,'Sales Team'!A$1:D$6,4,0)</f>
        <v>Corporate Negotiate/Patnership Contract</v>
      </c>
      <c r="K147" t="str">
        <f>VLOOKUP(B147,'Patner Store'!A$1:F$51,2,0)</f>
        <v>Sportworld</v>
      </c>
      <c r="L147" t="str">
        <f>VLOOKUP(B147,'Patner Store'!A$1:F$51,3,0)</f>
        <v>Distributor</v>
      </c>
      <c r="M147" t="str">
        <f>VLOOKUP(B147,'Patner Store'!A$1:F$51,4,0)</f>
        <v>Sulawesi</v>
      </c>
      <c r="N147" t="str">
        <f>VLOOKUP(B147,'Patner Store'!A$1:F$51,5,0)</f>
        <v>South Sulawesi</v>
      </c>
    </row>
    <row r="148" spans="1:14" ht="15.75" customHeight="1" x14ac:dyDescent="0.3">
      <c r="A148" s="16" t="s">
        <v>385</v>
      </c>
      <c r="B148" s="16" t="s">
        <v>187</v>
      </c>
      <c r="C148" s="28" t="s">
        <v>231</v>
      </c>
      <c r="D148" s="27">
        <v>43991</v>
      </c>
      <c r="E148" s="16" t="s">
        <v>5768</v>
      </c>
      <c r="F148" s="16" t="s">
        <v>234</v>
      </c>
      <c r="G148" s="30">
        <v>60467420</v>
      </c>
      <c r="H148" s="16"/>
      <c r="I148" s="11" t="str">
        <f>VLOOKUP(C148,'Sales Team'!A$1:C$6,2,0)</f>
        <v>Sales Region Bali - Nusa Tenggara Team</v>
      </c>
      <c r="J148" t="str">
        <f>VLOOKUP(C148,'Sales Team'!A$1:D$6,4,0)</f>
        <v>Corporate Negotiate/Patnership Contract</v>
      </c>
      <c r="K148" t="str">
        <f>VLOOKUP(B148,'Patner Store'!A$1:F$51,2,0)</f>
        <v>Nusantara Sport</v>
      </c>
      <c r="L148" t="str">
        <f>VLOOKUP(B148,'Patner Store'!A$1:F$51,3,0)</f>
        <v>Retail</v>
      </c>
      <c r="M148" t="str">
        <f>VLOOKUP(B148,'Patner Store'!A$1:F$51,4,0)</f>
        <v>Nusa Tenggara</v>
      </c>
      <c r="N148" t="str">
        <f>VLOOKUP(B148,'Patner Store'!A$1:F$51,5,0)</f>
        <v>West Nusa Tenggara</v>
      </c>
    </row>
    <row r="149" spans="1:14" ht="15.75" customHeight="1" x14ac:dyDescent="0.3">
      <c r="A149" s="16" t="s">
        <v>386</v>
      </c>
      <c r="B149" s="16" t="s">
        <v>160</v>
      </c>
      <c r="C149" s="28" t="s">
        <v>227</v>
      </c>
      <c r="D149" s="27">
        <v>43993</v>
      </c>
      <c r="E149" s="16" t="s">
        <v>228</v>
      </c>
      <c r="F149" s="28" t="s">
        <v>237</v>
      </c>
      <c r="G149" s="30">
        <v>923403570</v>
      </c>
      <c r="H149" s="16"/>
      <c r="I149" s="11" t="str">
        <f>VLOOKUP(C149,'Sales Team'!A$1:C$6,2,0)</f>
        <v>Sales Sumatera -Kalimantan Region Team</v>
      </c>
      <c r="J149" t="str">
        <f>VLOOKUP(C149,'Sales Team'!A$1:D$6,4,0)</f>
        <v>OnlineMarketing/Corporate Negotiate/Patnership Contract</v>
      </c>
      <c r="K149" t="str">
        <f>VLOOKUP(B149,'Patner Store'!A$1:F$51,2,0)</f>
        <v>Gudang Sport Center</v>
      </c>
      <c r="L149" t="str">
        <f>VLOOKUP(B149,'Patner Store'!A$1:F$51,3,0)</f>
        <v>Retail</v>
      </c>
      <c r="M149" t="str">
        <f>VLOOKUP(B149,'Patner Store'!A$1:F$51,4,0)</f>
        <v>Kalimantan</v>
      </c>
      <c r="N149" t="str">
        <f>VLOOKUP(B149,'Patner Store'!A$1:F$51,5,0)</f>
        <v>Central Kalimantan</v>
      </c>
    </row>
    <row r="150" spans="1:14" ht="15.75" customHeight="1" x14ac:dyDescent="0.3">
      <c r="A150" s="16" t="s">
        <v>387</v>
      </c>
      <c r="B150" s="16" t="s">
        <v>181</v>
      </c>
      <c r="C150" s="28" t="s">
        <v>231</v>
      </c>
      <c r="D150" s="27">
        <v>43997</v>
      </c>
      <c r="E150" s="16" t="s">
        <v>5768</v>
      </c>
      <c r="F150" s="28" t="s">
        <v>237</v>
      </c>
      <c r="G150" s="30">
        <v>262080000</v>
      </c>
      <c r="H150" s="16"/>
      <c r="I150" s="11" t="str">
        <f>VLOOKUP(C150,'Sales Team'!A$1:C$6,2,0)</f>
        <v>Sales Region Bali - Nusa Tenggara Team</v>
      </c>
      <c r="J150" t="str">
        <f>VLOOKUP(C150,'Sales Team'!A$1:D$6,4,0)</f>
        <v>Corporate Negotiate/Patnership Contract</v>
      </c>
      <c r="K150" t="str">
        <f>VLOOKUP(B150,'Patner Store'!A$1:F$51,2,0)</f>
        <v>Toko Olahraga NTT</v>
      </c>
      <c r="L150" t="str">
        <f>VLOOKUP(B150,'Patner Store'!A$1:F$51,3,0)</f>
        <v>Retail</v>
      </c>
      <c r="M150" t="str">
        <f>VLOOKUP(B150,'Patner Store'!A$1:F$51,4,0)</f>
        <v>Nusa Tenggara</v>
      </c>
      <c r="N150" t="str">
        <f>VLOOKUP(B150,'Patner Store'!A$1:F$51,5,0)</f>
        <v>East Nusa Tenggara</v>
      </c>
    </row>
    <row r="151" spans="1:14" ht="15.75" customHeight="1" x14ac:dyDescent="0.3">
      <c r="A151" s="16" t="s">
        <v>388</v>
      </c>
      <c r="B151" s="16" t="s">
        <v>162</v>
      </c>
      <c r="C151" s="28" t="s">
        <v>222</v>
      </c>
      <c r="D151" s="27">
        <v>43997</v>
      </c>
      <c r="E151" s="16" t="s">
        <v>118</v>
      </c>
      <c r="F151" s="28" t="s">
        <v>237</v>
      </c>
      <c r="G151" s="30">
        <v>837813860</v>
      </c>
      <c r="H151" s="16" t="s">
        <v>253</v>
      </c>
      <c r="I151" s="11" t="str">
        <f>VLOOKUP(C151,'Sales Team'!A$1:C$6,2,0)</f>
        <v>Online Sales Team</v>
      </c>
      <c r="J151" t="str">
        <f>VLOOKUP(C151,'Sales Team'!A$1:D$6,4,0)</f>
        <v>OnlineMarketing</v>
      </c>
      <c r="K151" t="str">
        <f>VLOOKUP(B151,'Patner Store'!A$1:F$51,2,0)</f>
        <v>SportChampion10</v>
      </c>
      <c r="L151" t="str">
        <f>VLOOKUP(B151,'Patner Store'!A$1:F$51,3,0)</f>
        <v>Retail</v>
      </c>
      <c r="M151" t="str">
        <f>VLOOKUP(B151,'Patner Store'!A$1:F$51,4,0)</f>
        <v>Java</v>
      </c>
      <c r="N151" t="str">
        <f>VLOOKUP(B151,'Patner Store'!A$1:F$51,5,0)</f>
        <v>Jakarta</v>
      </c>
    </row>
    <row r="152" spans="1:14" ht="15.75" customHeight="1" x14ac:dyDescent="0.3">
      <c r="A152" s="16" t="s">
        <v>389</v>
      </c>
      <c r="B152" s="16" t="s">
        <v>151</v>
      </c>
      <c r="C152" s="28" t="s">
        <v>231</v>
      </c>
      <c r="D152" s="27">
        <v>44001</v>
      </c>
      <c r="E152" s="16" t="s">
        <v>5768</v>
      </c>
      <c r="F152" s="16" t="s">
        <v>234</v>
      </c>
      <c r="G152" s="30">
        <v>240598860</v>
      </c>
      <c r="H152" s="16" t="s">
        <v>253</v>
      </c>
      <c r="I152" s="11" t="str">
        <f>VLOOKUP(C152,'Sales Team'!A$1:C$6,2,0)</f>
        <v>Sales Region Bali - Nusa Tenggara Team</v>
      </c>
      <c r="J152" t="str">
        <f>VLOOKUP(C152,'Sales Team'!A$1:D$6,4,0)</f>
        <v>Corporate Negotiate/Patnership Contract</v>
      </c>
      <c r="K152" t="str">
        <f>VLOOKUP(B152,'Patner Store'!A$1:F$51,2,0)</f>
        <v>Toko olahraga Pantai</v>
      </c>
      <c r="L152" t="str">
        <f>VLOOKUP(B152,'Patner Store'!A$1:F$51,3,0)</f>
        <v>Retail</v>
      </c>
      <c r="M152" t="str">
        <f>VLOOKUP(B152,'Patner Store'!A$1:F$51,4,0)</f>
        <v>Nusa Tenggara</v>
      </c>
      <c r="N152" t="str">
        <f>VLOOKUP(B152,'Patner Store'!A$1:F$51,5,0)</f>
        <v>East Nusa Tenggara</v>
      </c>
    </row>
    <row r="153" spans="1:14" ht="15.75" customHeight="1" x14ac:dyDescent="0.3">
      <c r="A153" s="16" t="s">
        <v>390</v>
      </c>
      <c r="B153" s="16" t="s">
        <v>177</v>
      </c>
      <c r="C153" s="28" t="s">
        <v>225</v>
      </c>
      <c r="D153" s="27">
        <v>44003</v>
      </c>
      <c r="E153" s="16" t="s">
        <v>112</v>
      </c>
      <c r="F153" s="16" t="s">
        <v>234</v>
      </c>
      <c r="G153" s="30">
        <v>20055150</v>
      </c>
      <c r="H153" s="16"/>
      <c r="I153" s="11" t="str">
        <f>VLOOKUP(C153,'Sales Team'!A$1:C$6,2,0)</f>
        <v>Sales Java Region Team</v>
      </c>
      <c r="J153" t="str">
        <f>VLOOKUP(C153,'Sales Team'!A$1:D$6,4,0)</f>
        <v>OnlineMarketing/Corporate Negotiate/Patnership Contract</v>
      </c>
      <c r="K153" t="str">
        <f>VLOOKUP(B153,'Patner Store'!A$1:F$51,2,0)</f>
        <v>Toko Hidup Sehat</v>
      </c>
      <c r="L153" t="str">
        <f>VLOOKUP(B153,'Patner Store'!A$1:F$51,3,0)</f>
        <v>Retail</v>
      </c>
      <c r="M153" t="str">
        <f>VLOOKUP(B153,'Patner Store'!A$1:F$51,4,0)</f>
        <v>Java</v>
      </c>
      <c r="N153" t="str">
        <f>VLOOKUP(B153,'Patner Store'!A$1:F$51,5,0)</f>
        <v>East Java</v>
      </c>
    </row>
    <row r="154" spans="1:14" ht="15.75" customHeight="1" x14ac:dyDescent="0.3">
      <c r="A154" s="16" t="s">
        <v>391</v>
      </c>
      <c r="B154" s="16" t="s">
        <v>195</v>
      </c>
      <c r="C154" s="28" t="s">
        <v>227</v>
      </c>
      <c r="D154" s="27">
        <v>44004</v>
      </c>
      <c r="E154" s="16" t="s">
        <v>228</v>
      </c>
      <c r="F154" s="16" t="s">
        <v>234</v>
      </c>
      <c r="G154" s="30">
        <v>182387730</v>
      </c>
      <c r="H154" s="16"/>
      <c r="I154" s="11" t="str">
        <f>VLOOKUP(C154,'Sales Team'!A$1:C$6,2,0)</f>
        <v>Sales Sumatera -Kalimantan Region Team</v>
      </c>
      <c r="J154" t="str">
        <f>VLOOKUP(C154,'Sales Team'!A$1:D$6,4,0)</f>
        <v>OnlineMarketing/Corporate Negotiate/Patnership Contract</v>
      </c>
      <c r="K154" t="str">
        <f>VLOOKUP(B154,'Patner Store'!A$1:F$51,2,0)</f>
        <v>Olahraga Gemilang</v>
      </c>
      <c r="L154" t="str">
        <f>VLOOKUP(B154,'Patner Store'!A$1:F$51,3,0)</f>
        <v>Retail</v>
      </c>
      <c r="M154" t="str">
        <f>VLOOKUP(B154,'Patner Store'!A$1:F$51,4,0)</f>
        <v>Kalimantan</v>
      </c>
      <c r="N154" t="str">
        <f>VLOOKUP(B154,'Patner Store'!A$1:F$51,5,0)</f>
        <v>Central Kalimantan</v>
      </c>
    </row>
    <row r="155" spans="1:14" ht="15.75" customHeight="1" x14ac:dyDescent="0.3">
      <c r="A155" s="16" t="s">
        <v>392</v>
      </c>
      <c r="B155" s="16" t="s">
        <v>133</v>
      </c>
      <c r="C155" s="28" t="s">
        <v>225</v>
      </c>
      <c r="D155" s="27">
        <v>44004</v>
      </c>
      <c r="E155" s="16" t="s">
        <v>112</v>
      </c>
      <c r="F155" s="16" t="s">
        <v>234</v>
      </c>
      <c r="G155" s="30">
        <v>222940680</v>
      </c>
      <c r="H155" s="16"/>
      <c r="I155" s="11" t="str">
        <f>VLOOKUP(C155,'Sales Team'!A$1:C$6,2,0)</f>
        <v>Sales Java Region Team</v>
      </c>
      <c r="J155" t="str">
        <f>VLOOKUP(C155,'Sales Team'!A$1:D$6,4,0)</f>
        <v>OnlineMarketing/Corporate Negotiate/Patnership Contract</v>
      </c>
      <c r="K155" t="str">
        <f>VLOOKUP(B155,'Patner Store'!A$1:F$51,2,0)</f>
        <v>Atlethic Shop</v>
      </c>
      <c r="L155" t="str">
        <f>VLOOKUP(B155,'Patner Store'!A$1:F$51,3,0)</f>
        <v>Retail</v>
      </c>
      <c r="M155" t="str">
        <f>VLOOKUP(B155,'Patner Store'!A$1:F$51,4,0)</f>
        <v>Java</v>
      </c>
      <c r="N155" t="str">
        <f>VLOOKUP(B155,'Patner Store'!A$1:F$51,5,0)</f>
        <v>East Java</v>
      </c>
    </row>
    <row r="156" spans="1:14" ht="15.75" customHeight="1" x14ac:dyDescent="0.3">
      <c r="A156" s="16" t="s">
        <v>393</v>
      </c>
      <c r="B156" s="16" t="s">
        <v>162</v>
      </c>
      <c r="C156" s="28" t="s">
        <v>222</v>
      </c>
      <c r="D156" s="27">
        <v>44004</v>
      </c>
      <c r="E156" s="16" t="s">
        <v>118</v>
      </c>
      <c r="F156" s="16" t="s">
        <v>234</v>
      </c>
      <c r="G156" s="30">
        <v>62306280</v>
      </c>
      <c r="H156" s="16"/>
      <c r="I156" s="11" t="str">
        <f>VLOOKUP(C156,'Sales Team'!A$1:C$6,2,0)</f>
        <v>Online Sales Team</v>
      </c>
      <c r="J156" t="str">
        <f>VLOOKUP(C156,'Sales Team'!A$1:D$6,4,0)</f>
        <v>OnlineMarketing</v>
      </c>
      <c r="K156" t="str">
        <f>VLOOKUP(B156,'Patner Store'!A$1:F$51,2,0)</f>
        <v>SportChampion10</v>
      </c>
      <c r="L156" t="str">
        <f>VLOOKUP(B156,'Patner Store'!A$1:F$51,3,0)</f>
        <v>Retail</v>
      </c>
      <c r="M156" t="str">
        <f>VLOOKUP(B156,'Patner Store'!A$1:F$51,4,0)</f>
        <v>Java</v>
      </c>
      <c r="N156" t="str">
        <f>VLOOKUP(B156,'Patner Store'!A$1:F$51,5,0)</f>
        <v>Jakarta</v>
      </c>
    </row>
    <row r="157" spans="1:14" ht="15.75" customHeight="1" x14ac:dyDescent="0.3">
      <c r="A157" s="16" t="s">
        <v>394</v>
      </c>
      <c r="B157" s="16" t="s">
        <v>191</v>
      </c>
      <c r="C157" s="28" t="s">
        <v>229</v>
      </c>
      <c r="D157" s="27">
        <v>44005</v>
      </c>
      <c r="E157" s="16" t="s">
        <v>5767</v>
      </c>
      <c r="F157" s="16" t="s">
        <v>234</v>
      </c>
      <c r="G157" s="30">
        <v>201498450</v>
      </c>
      <c r="H157" s="16" t="s">
        <v>253</v>
      </c>
      <c r="I157" s="11" t="str">
        <f>VLOOKUP(C157,'Sales Team'!A$1:C$6,2,0)</f>
        <v>Sales Region Sulawesi - Maluku Team</v>
      </c>
      <c r="J157" t="str">
        <f>VLOOKUP(C157,'Sales Team'!A$1:D$6,4,0)</f>
        <v>Corporate Negotiate/Patnership Contract</v>
      </c>
      <c r="K157" t="str">
        <f>VLOOKUP(B157,'Patner Store'!A$1:F$51,2,0)</f>
        <v>Salam Olahraga</v>
      </c>
      <c r="L157" t="str">
        <f>VLOOKUP(B157,'Patner Store'!A$1:F$51,3,0)</f>
        <v>Retail</v>
      </c>
      <c r="M157" t="str">
        <f>VLOOKUP(B157,'Patner Store'!A$1:F$51,4,0)</f>
        <v>Maluku</v>
      </c>
      <c r="N157" t="str">
        <f>VLOOKUP(B157,'Patner Store'!A$1:F$51,5,0)</f>
        <v>Maluku</v>
      </c>
    </row>
    <row r="158" spans="1:14" ht="15.75" customHeight="1" x14ac:dyDescent="0.3">
      <c r="A158" s="16" t="s">
        <v>395</v>
      </c>
      <c r="B158" s="16" t="s">
        <v>185</v>
      </c>
      <c r="C158" s="28" t="s">
        <v>229</v>
      </c>
      <c r="D158" s="27">
        <v>44005</v>
      </c>
      <c r="E158" s="16" t="s">
        <v>5767</v>
      </c>
      <c r="F158" s="28" t="s">
        <v>237</v>
      </c>
      <c r="G158" s="30">
        <v>305556540</v>
      </c>
      <c r="H158" s="16" t="s">
        <v>247</v>
      </c>
      <c r="I158" s="11" t="str">
        <f>VLOOKUP(C158,'Sales Team'!A$1:C$6,2,0)</f>
        <v>Sales Region Sulawesi - Maluku Team</v>
      </c>
      <c r="J158" t="str">
        <f>VLOOKUP(C158,'Sales Team'!A$1:D$6,4,0)</f>
        <v>Corporate Negotiate/Patnership Contract</v>
      </c>
      <c r="K158" t="str">
        <f>VLOOKUP(B158,'Patner Store'!A$1:F$51,2,0)</f>
        <v>Toko Olahraga Lengkap</v>
      </c>
      <c r="L158" t="str">
        <f>VLOOKUP(B158,'Patner Store'!A$1:F$51,3,0)</f>
        <v>Retail</v>
      </c>
      <c r="M158" t="str">
        <f>VLOOKUP(B158,'Patner Store'!A$1:F$51,4,0)</f>
        <v>Maluku</v>
      </c>
      <c r="N158" t="str">
        <f>VLOOKUP(B158,'Patner Store'!A$1:F$51,5,0)</f>
        <v>Maluku</v>
      </c>
    </row>
    <row r="159" spans="1:14" ht="15.75" customHeight="1" x14ac:dyDescent="0.3">
      <c r="A159" s="16" t="s">
        <v>396</v>
      </c>
      <c r="B159" s="16" t="s">
        <v>144</v>
      </c>
      <c r="C159" s="28" t="s">
        <v>227</v>
      </c>
      <c r="D159" s="27">
        <v>44006</v>
      </c>
      <c r="E159" s="16" t="s">
        <v>228</v>
      </c>
      <c r="F159" s="16" t="s">
        <v>234</v>
      </c>
      <c r="G159" s="30">
        <v>36252650</v>
      </c>
      <c r="H159" s="16"/>
      <c r="I159" s="11" t="str">
        <f>VLOOKUP(C159,'Sales Team'!A$1:C$6,2,0)</f>
        <v>Sales Sumatera -Kalimantan Region Team</v>
      </c>
      <c r="J159" t="str">
        <f>VLOOKUP(C159,'Sales Team'!A$1:D$6,4,0)</f>
        <v>OnlineMarketing/Corporate Negotiate/Patnership Contract</v>
      </c>
      <c r="K159" t="str">
        <f>VLOOKUP(B159,'Patner Store'!A$1:F$51,2,0)</f>
        <v>Kartika Sport Center</v>
      </c>
      <c r="L159" t="str">
        <f>VLOOKUP(B159,'Patner Store'!A$1:F$51,3,0)</f>
        <v>Retail</v>
      </c>
      <c r="M159" t="str">
        <f>VLOOKUP(B159,'Patner Store'!A$1:F$51,4,0)</f>
        <v>Kalimantan</v>
      </c>
      <c r="N159" t="str">
        <f>VLOOKUP(B159,'Patner Store'!A$1:F$51,5,0)</f>
        <v>Central Kalimantan</v>
      </c>
    </row>
    <row r="160" spans="1:14" ht="15.75" customHeight="1" x14ac:dyDescent="0.3">
      <c r="A160" s="16" t="s">
        <v>397</v>
      </c>
      <c r="B160" s="16" t="s">
        <v>171</v>
      </c>
      <c r="C160" s="28" t="s">
        <v>231</v>
      </c>
      <c r="D160" s="27">
        <v>44006</v>
      </c>
      <c r="E160" s="16" t="s">
        <v>5768</v>
      </c>
      <c r="F160" s="28" t="s">
        <v>237</v>
      </c>
      <c r="G160" s="30">
        <v>405604710</v>
      </c>
      <c r="H160" s="16"/>
      <c r="I160" s="11" t="str">
        <f>VLOOKUP(C160,'Sales Team'!A$1:C$6,2,0)</f>
        <v>Sales Region Bali - Nusa Tenggara Team</v>
      </c>
      <c r="J160" t="str">
        <f>VLOOKUP(C160,'Sales Team'!A$1:D$6,4,0)</f>
        <v>Corporate Negotiate/Patnership Contract</v>
      </c>
      <c r="K160" t="str">
        <f>VLOOKUP(B160,'Patner Store'!A$1:F$51,2,0)</f>
        <v>Toko SportNesia</v>
      </c>
      <c r="L160" t="str">
        <f>VLOOKUP(B160,'Patner Store'!A$1:F$51,3,0)</f>
        <v>Retail</v>
      </c>
      <c r="M160" t="str">
        <f>VLOOKUP(B160,'Patner Store'!A$1:F$51,4,0)</f>
        <v>Nusa Tenggara</v>
      </c>
      <c r="N160" t="str">
        <f>VLOOKUP(B160,'Patner Store'!A$1:F$51,5,0)</f>
        <v>East Nusa Tenggara</v>
      </c>
    </row>
    <row r="161" spans="1:14" ht="15.75" customHeight="1" x14ac:dyDescent="0.3">
      <c r="A161" s="16" t="s">
        <v>398</v>
      </c>
      <c r="B161" s="16" t="s">
        <v>215</v>
      </c>
      <c r="C161" s="28" t="s">
        <v>229</v>
      </c>
      <c r="D161" s="27">
        <v>44007</v>
      </c>
      <c r="E161" s="16" t="s">
        <v>5767</v>
      </c>
      <c r="F161" s="28" t="s">
        <v>237</v>
      </c>
      <c r="G161" s="30">
        <v>365679990</v>
      </c>
      <c r="H161" s="16"/>
      <c r="I161" s="11" t="str">
        <f>VLOOKUP(C161,'Sales Team'!A$1:C$6,2,0)</f>
        <v>Sales Region Sulawesi - Maluku Team</v>
      </c>
      <c r="J161" t="str">
        <f>VLOOKUP(C161,'Sales Team'!A$1:D$6,4,0)</f>
        <v>Corporate Negotiate/Patnership Contract</v>
      </c>
      <c r="K161" t="str">
        <f>VLOOKUP(B161,'Patner Store'!A$1:F$51,2,0)</f>
        <v>Toko Peralatan Olahraga</v>
      </c>
      <c r="L161" t="str">
        <f>VLOOKUP(B161,'Patner Store'!A$1:F$51,3,0)</f>
        <v>Retail</v>
      </c>
      <c r="M161" t="str">
        <f>VLOOKUP(B161,'Patner Store'!A$1:F$51,4,0)</f>
        <v>Maluku</v>
      </c>
      <c r="N161" t="str">
        <f>VLOOKUP(B161,'Patner Store'!A$1:F$51,5,0)</f>
        <v>Maluku</v>
      </c>
    </row>
    <row r="162" spans="1:14" ht="15.75" customHeight="1" x14ac:dyDescent="0.3">
      <c r="A162" s="16" t="s">
        <v>399</v>
      </c>
      <c r="B162" s="16" t="s">
        <v>154</v>
      </c>
      <c r="C162" s="28" t="s">
        <v>229</v>
      </c>
      <c r="D162" s="27">
        <v>44007</v>
      </c>
      <c r="E162" s="16" t="s">
        <v>5767</v>
      </c>
      <c r="F162" s="28" t="s">
        <v>237</v>
      </c>
      <c r="G162" s="30">
        <v>845856240</v>
      </c>
      <c r="H162" s="16"/>
      <c r="I162" s="11" t="str">
        <f>VLOOKUP(C162,'Sales Team'!A$1:C$6,2,0)</f>
        <v>Sales Region Sulawesi - Maluku Team</v>
      </c>
      <c r="J162" t="str">
        <f>VLOOKUP(C162,'Sales Team'!A$1:D$6,4,0)</f>
        <v>Corporate Negotiate/Patnership Contract</v>
      </c>
      <c r="K162" t="str">
        <f>VLOOKUP(B162,'Patner Store'!A$1:F$51,2,0)</f>
        <v>Barokah Olahraga Shop</v>
      </c>
      <c r="L162" t="str">
        <f>VLOOKUP(B162,'Patner Store'!A$1:F$51,3,0)</f>
        <v>Retail</v>
      </c>
      <c r="M162" t="str">
        <f>VLOOKUP(B162,'Patner Store'!A$1:F$51,4,0)</f>
        <v>Sulawesi</v>
      </c>
      <c r="N162" t="str">
        <f>VLOOKUP(B162,'Patner Store'!A$1:F$51,5,0)</f>
        <v>North Sulawesi</v>
      </c>
    </row>
    <row r="163" spans="1:14" ht="15.75" customHeight="1" x14ac:dyDescent="0.3">
      <c r="A163" s="16" t="s">
        <v>400</v>
      </c>
      <c r="B163" s="16" t="s">
        <v>119</v>
      </c>
      <c r="C163" s="28" t="s">
        <v>229</v>
      </c>
      <c r="D163" s="27">
        <v>44008</v>
      </c>
      <c r="E163" s="16" t="s">
        <v>5767</v>
      </c>
      <c r="F163" s="16" t="s">
        <v>234</v>
      </c>
      <c r="G163" s="30">
        <v>270070440</v>
      </c>
      <c r="H163" s="16" t="s">
        <v>247</v>
      </c>
      <c r="I163" s="11" t="str">
        <f>VLOOKUP(C163,'Sales Team'!A$1:C$6,2,0)</f>
        <v>Sales Region Sulawesi - Maluku Team</v>
      </c>
      <c r="J163" t="str">
        <f>VLOOKUP(C163,'Sales Team'!A$1:D$6,4,0)</f>
        <v>Corporate Negotiate/Patnership Contract</v>
      </c>
      <c r="K163" t="str">
        <f>VLOOKUP(B163,'Patner Store'!A$1:F$51,2,0)</f>
        <v>Sportworld</v>
      </c>
      <c r="L163" t="str">
        <f>VLOOKUP(B163,'Patner Store'!A$1:F$51,3,0)</f>
        <v>Distributor</v>
      </c>
      <c r="M163" t="str">
        <f>VLOOKUP(B163,'Patner Store'!A$1:F$51,4,0)</f>
        <v>Sulawesi</v>
      </c>
      <c r="N163" t="str">
        <f>VLOOKUP(B163,'Patner Store'!A$1:F$51,5,0)</f>
        <v>South Sulawesi</v>
      </c>
    </row>
    <row r="164" spans="1:14" ht="15.75" customHeight="1" x14ac:dyDescent="0.3">
      <c r="A164" s="16" t="s">
        <v>401</v>
      </c>
      <c r="B164" s="16" t="s">
        <v>124</v>
      </c>
      <c r="C164" s="28" t="s">
        <v>222</v>
      </c>
      <c r="D164" s="27">
        <v>44008</v>
      </c>
      <c r="E164" s="16" t="s">
        <v>118</v>
      </c>
      <c r="F164" s="16" t="s">
        <v>234</v>
      </c>
      <c r="G164" s="30">
        <v>73821470</v>
      </c>
      <c r="H164" s="16" t="s">
        <v>253</v>
      </c>
      <c r="I164" s="11" t="str">
        <f>VLOOKUP(C164,'Sales Team'!A$1:C$6,2,0)</f>
        <v>Online Sales Team</v>
      </c>
      <c r="J164" t="str">
        <f>VLOOKUP(C164,'Sales Team'!A$1:D$6,4,0)</f>
        <v>OnlineMarketing</v>
      </c>
      <c r="K164" t="str">
        <f>VLOOKUP(B164,'Patner Store'!A$1:F$51,2,0)</f>
        <v>Twinsport.com</v>
      </c>
      <c r="L164" t="str">
        <f>VLOOKUP(B164,'Patner Store'!A$1:F$51,3,0)</f>
        <v>Retail</v>
      </c>
      <c r="M164" t="str">
        <f>VLOOKUP(B164,'Patner Store'!A$1:F$51,4,0)</f>
        <v>Java</v>
      </c>
      <c r="N164" t="str">
        <f>VLOOKUP(B164,'Patner Store'!A$1:F$51,5,0)</f>
        <v>Jakarta</v>
      </c>
    </row>
    <row r="165" spans="1:14" ht="15.75" customHeight="1" x14ac:dyDescent="0.3">
      <c r="A165" s="16" t="s">
        <v>402</v>
      </c>
      <c r="B165" s="16" t="s">
        <v>183</v>
      </c>
      <c r="C165" s="28" t="s">
        <v>222</v>
      </c>
      <c r="D165" s="27">
        <v>44008</v>
      </c>
      <c r="E165" s="16" t="s">
        <v>118</v>
      </c>
      <c r="F165" s="16" t="s">
        <v>234</v>
      </c>
      <c r="G165" s="30">
        <v>148052360</v>
      </c>
      <c r="H165" s="16"/>
      <c r="I165" s="11" t="str">
        <f>VLOOKUP(C165,'Sales Team'!A$1:C$6,2,0)</f>
        <v>Online Sales Team</v>
      </c>
      <c r="J165" t="str">
        <f>VLOOKUP(C165,'Sales Team'!A$1:D$6,4,0)</f>
        <v>OnlineMarketing</v>
      </c>
      <c r="K165" t="str">
        <f>VLOOKUP(B165,'Patner Store'!A$1:F$51,2,0)</f>
        <v>Active Sport</v>
      </c>
      <c r="L165" t="str">
        <f>VLOOKUP(B165,'Patner Store'!A$1:F$51,3,0)</f>
        <v>Retail</v>
      </c>
      <c r="M165" t="str">
        <f>VLOOKUP(B165,'Patner Store'!A$1:F$51,4,0)</f>
        <v>Java</v>
      </c>
      <c r="N165" t="str">
        <f>VLOOKUP(B165,'Patner Store'!A$1:F$51,5,0)</f>
        <v>Jakarta</v>
      </c>
    </row>
    <row r="166" spans="1:14" ht="15.75" customHeight="1" x14ac:dyDescent="0.3">
      <c r="A166" s="16" t="s">
        <v>403</v>
      </c>
      <c r="B166" s="16" t="s">
        <v>154</v>
      </c>
      <c r="C166" s="28" t="s">
        <v>229</v>
      </c>
      <c r="D166" s="27">
        <v>44008</v>
      </c>
      <c r="E166" s="16" t="s">
        <v>5767</v>
      </c>
      <c r="F166" s="28" t="s">
        <v>237</v>
      </c>
      <c r="G166" s="30">
        <v>581626010</v>
      </c>
      <c r="H166" s="16"/>
      <c r="I166" s="11" t="str">
        <f>VLOOKUP(C166,'Sales Team'!A$1:C$6,2,0)</f>
        <v>Sales Region Sulawesi - Maluku Team</v>
      </c>
      <c r="J166" t="str">
        <f>VLOOKUP(C166,'Sales Team'!A$1:D$6,4,0)</f>
        <v>Corporate Negotiate/Patnership Contract</v>
      </c>
      <c r="K166" t="str">
        <f>VLOOKUP(B166,'Patner Store'!A$1:F$51,2,0)</f>
        <v>Barokah Olahraga Shop</v>
      </c>
      <c r="L166" t="str">
        <f>VLOOKUP(B166,'Patner Store'!A$1:F$51,3,0)</f>
        <v>Retail</v>
      </c>
      <c r="M166" t="str">
        <f>VLOOKUP(B166,'Patner Store'!A$1:F$51,4,0)</f>
        <v>Sulawesi</v>
      </c>
      <c r="N166" t="str">
        <f>VLOOKUP(B166,'Patner Store'!A$1:F$51,5,0)</f>
        <v>North Sulawesi</v>
      </c>
    </row>
    <row r="167" spans="1:14" ht="15.75" customHeight="1" x14ac:dyDescent="0.3">
      <c r="A167" s="16" t="s">
        <v>404</v>
      </c>
      <c r="B167" s="16" t="s">
        <v>137</v>
      </c>
      <c r="C167" s="28" t="s">
        <v>222</v>
      </c>
      <c r="D167" s="27">
        <v>44009</v>
      </c>
      <c r="E167" s="16" t="s">
        <v>118</v>
      </c>
      <c r="F167" s="16" t="s">
        <v>234</v>
      </c>
      <c r="G167" s="30">
        <v>53006820</v>
      </c>
      <c r="H167" s="16" t="s">
        <v>253</v>
      </c>
      <c r="I167" s="11" t="str">
        <f>VLOOKUP(C167,'Sales Team'!A$1:C$6,2,0)</f>
        <v>Online Sales Team</v>
      </c>
      <c r="J167" t="str">
        <f>VLOOKUP(C167,'Sales Team'!A$1:D$6,4,0)</f>
        <v>OnlineMarketing</v>
      </c>
      <c r="K167" t="str">
        <f>VLOOKUP(B167,'Patner Store'!A$1:F$51,2,0)</f>
        <v>Playing Outdoor</v>
      </c>
      <c r="L167" t="str">
        <f>VLOOKUP(B167,'Patner Store'!A$1:F$51,3,0)</f>
        <v>Retail</v>
      </c>
      <c r="M167" t="str">
        <f>VLOOKUP(B167,'Patner Store'!A$1:F$51,4,0)</f>
        <v>Java</v>
      </c>
      <c r="N167" t="str">
        <f>VLOOKUP(B167,'Patner Store'!A$1:F$51,5,0)</f>
        <v>Jakarta</v>
      </c>
    </row>
    <row r="168" spans="1:14" ht="15.75" customHeight="1" x14ac:dyDescent="0.3">
      <c r="A168" s="16" t="s">
        <v>405</v>
      </c>
      <c r="B168" s="16" t="s">
        <v>185</v>
      </c>
      <c r="C168" s="28" t="s">
        <v>229</v>
      </c>
      <c r="D168" s="27">
        <v>44010</v>
      </c>
      <c r="E168" s="16" t="s">
        <v>5767</v>
      </c>
      <c r="F168" s="28" t="s">
        <v>237</v>
      </c>
      <c r="G168" s="30">
        <v>874708360</v>
      </c>
      <c r="H168" s="16" t="s">
        <v>238</v>
      </c>
      <c r="I168" s="11" t="str">
        <f>VLOOKUP(C168,'Sales Team'!A$1:C$6,2,0)</f>
        <v>Sales Region Sulawesi - Maluku Team</v>
      </c>
      <c r="J168" t="str">
        <f>VLOOKUP(C168,'Sales Team'!A$1:D$6,4,0)</f>
        <v>Corporate Negotiate/Patnership Contract</v>
      </c>
      <c r="K168" t="str">
        <f>VLOOKUP(B168,'Patner Store'!A$1:F$51,2,0)</f>
        <v>Toko Olahraga Lengkap</v>
      </c>
      <c r="L168" t="str">
        <f>VLOOKUP(B168,'Patner Store'!A$1:F$51,3,0)</f>
        <v>Retail</v>
      </c>
      <c r="M168" t="str">
        <f>VLOOKUP(B168,'Patner Store'!A$1:F$51,4,0)</f>
        <v>Maluku</v>
      </c>
      <c r="N168" t="str">
        <f>VLOOKUP(B168,'Patner Store'!A$1:F$51,5,0)</f>
        <v>Maluku</v>
      </c>
    </row>
    <row r="169" spans="1:14" ht="15.75" customHeight="1" x14ac:dyDescent="0.3">
      <c r="A169" s="16" t="s">
        <v>406</v>
      </c>
      <c r="B169" s="16" t="s">
        <v>189</v>
      </c>
      <c r="C169" s="28" t="s">
        <v>225</v>
      </c>
      <c r="D169" s="27">
        <v>44011</v>
      </c>
      <c r="E169" s="16" t="s">
        <v>112</v>
      </c>
      <c r="F169" s="28" t="s">
        <v>237</v>
      </c>
      <c r="G169" s="30">
        <v>711423240</v>
      </c>
      <c r="H169" s="16"/>
      <c r="I169" s="11" t="str">
        <f>VLOOKUP(C169,'Sales Team'!A$1:C$6,2,0)</f>
        <v>Sales Java Region Team</v>
      </c>
      <c r="J169" t="str">
        <f>VLOOKUP(C169,'Sales Team'!A$1:D$6,4,0)</f>
        <v>OnlineMarketing/Corporate Negotiate/Patnership Contract</v>
      </c>
      <c r="K169" t="str">
        <f>VLOOKUP(B169,'Patner Store'!A$1:F$51,2,0)</f>
        <v>Toko Joko Sport</v>
      </c>
      <c r="L169" t="str">
        <f>VLOOKUP(B169,'Patner Store'!A$1:F$51,3,0)</f>
        <v>Retail</v>
      </c>
      <c r="M169" t="str">
        <f>VLOOKUP(B169,'Patner Store'!A$1:F$51,4,0)</f>
        <v>Java</v>
      </c>
      <c r="N169" t="str">
        <f>VLOOKUP(B169,'Patner Store'!A$1:F$51,5,0)</f>
        <v>East Java</v>
      </c>
    </row>
    <row r="170" spans="1:14" ht="15.75" customHeight="1" x14ac:dyDescent="0.3">
      <c r="A170" s="16" t="s">
        <v>407</v>
      </c>
      <c r="B170" s="16" t="s">
        <v>160</v>
      </c>
      <c r="C170" s="28" t="s">
        <v>227</v>
      </c>
      <c r="D170" s="27">
        <v>44012</v>
      </c>
      <c r="E170" s="16" t="s">
        <v>228</v>
      </c>
      <c r="F170" s="28" t="s">
        <v>237</v>
      </c>
      <c r="G170" s="30">
        <v>355622400</v>
      </c>
      <c r="H170" s="16"/>
      <c r="I170" s="11" t="str">
        <f>VLOOKUP(C170,'Sales Team'!A$1:C$6,2,0)</f>
        <v>Sales Sumatera -Kalimantan Region Team</v>
      </c>
      <c r="J170" t="str">
        <f>VLOOKUP(C170,'Sales Team'!A$1:D$6,4,0)</f>
        <v>OnlineMarketing/Corporate Negotiate/Patnership Contract</v>
      </c>
      <c r="K170" t="str">
        <f>VLOOKUP(B170,'Patner Store'!A$1:F$51,2,0)</f>
        <v>Gudang Sport Center</v>
      </c>
      <c r="L170" t="str">
        <f>VLOOKUP(B170,'Patner Store'!A$1:F$51,3,0)</f>
        <v>Retail</v>
      </c>
      <c r="M170" t="str">
        <f>VLOOKUP(B170,'Patner Store'!A$1:F$51,4,0)</f>
        <v>Kalimantan</v>
      </c>
      <c r="N170" t="str">
        <f>VLOOKUP(B170,'Patner Store'!A$1:F$51,5,0)</f>
        <v>Central Kalimantan</v>
      </c>
    </row>
    <row r="171" spans="1:14" ht="15.75" customHeight="1" x14ac:dyDescent="0.3">
      <c r="A171" s="16" t="s">
        <v>408</v>
      </c>
      <c r="B171" s="16" t="s">
        <v>199</v>
      </c>
      <c r="C171" s="28" t="s">
        <v>225</v>
      </c>
      <c r="D171" s="27">
        <v>44012</v>
      </c>
      <c r="E171" s="16" t="s">
        <v>112</v>
      </c>
      <c r="F171" s="28" t="s">
        <v>237</v>
      </c>
      <c r="G171" s="30">
        <v>281755030</v>
      </c>
      <c r="H171" s="16" t="s">
        <v>253</v>
      </c>
      <c r="I171" s="11" t="str">
        <f>VLOOKUP(C171,'Sales Team'!A$1:C$6,2,0)</f>
        <v>Sales Java Region Team</v>
      </c>
      <c r="J171" t="str">
        <f>VLOOKUP(C171,'Sales Team'!A$1:D$6,4,0)</f>
        <v>OnlineMarketing/Corporate Negotiate/Patnership Contract</v>
      </c>
      <c r="K171" t="str">
        <f>VLOOKUP(B171,'Patner Store'!A$1:F$51,2,0)</f>
        <v>SportXpress</v>
      </c>
      <c r="L171" t="str">
        <f>VLOOKUP(B171,'Patner Store'!A$1:F$51,3,0)</f>
        <v>Retail</v>
      </c>
      <c r="M171" t="str">
        <f>VLOOKUP(B171,'Patner Store'!A$1:F$51,4,0)</f>
        <v>Java</v>
      </c>
      <c r="N171" t="str">
        <f>VLOOKUP(B171,'Patner Store'!A$1:F$51,5,0)</f>
        <v>East Java</v>
      </c>
    </row>
    <row r="172" spans="1:14" ht="15.75" customHeight="1" x14ac:dyDescent="0.3">
      <c r="A172" s="16" t="s">
        <v>409</v>
      </c>
      <c r="B172" s="16" t="s">
        <v>116</v>
      </c>
      <c r="C172" s="28" t="s">
        <v>222</v>
      </c>
      <c r="D172" s="27">
        <v>44015</v>
      </c>
      <c r="E172" s="16" t="s">
        <v>118</v>
      </c>
      <c r="F172" s="16" t="s">
        <v>234</v>
      </c>
      <c r="G172" s="30">
        <v>37376260</v>
      </c>
      <c r="H172" s="16" t="s">
        <v>247</v>
      </c>
      <c r="I172" s="11" t="str">
        <f>VLOOKUP(C172,'Sales Team'!A$1:C$6,2,0)</f>
        <v>Online Sales Team</v>
      </c>
      <c r="J172" t="str">
        <f>VLOOKUP(C172,'Sales Team'!A$1:D$6,4,0)</f>
        <v>OnlineMarketing</v>
      </c>
      <c r="K172" t="str">
        <f>VLOOKUP(B172,'Patner Store'!A$1:F$51,2,0)</f>
        <v>Sport Line Indonesia</v>
      </c>
      <c r="L172" t="str">
        <f>VLOOKUP(B172,'Patner Store'!A$1:F$51,3,0)</f>
        <v>Retail</v>
      </c>
      <c r="M172" t="str">
        <f>VLOOKUP(B172,'Patner Store'!A$1:F$51,4,0)</f>
        <v>Java</v>
      </c>
      <c r="N172" t="str">
        <f>VLOOKUP(B172,'Patner Store'!A$1:F$51,5,0)</f>
        <v>Jakarta</v>
      </c>
    </row>
    <row r="173" spans="1:14" ht="15.75" customHeight="1" x14ac:dyDescent="0.3">
      <c r="A173" s="16" t="s">
        <v>410</v>
      </c>
      <c r="B173" s="16" t="s">
        <v>171</v>
      </c>
      <c r="C173" s="28" t="s">
        <v>231</v>
      </c>
      <c r="D173" s="27">
        <v>44016</v>
      </c>
      <c r="E173" s="16" t="s">
        <v>5768</v>
      </c>
      <c r="F173" s="28" t="s">
        <v>237</v>
      </c>
      <c r="G173" s="30">
        <v>487521860</v>
      </c>
      <c r="H173" s="16"/>
      <c r="I173" s="11" t="str">
        <f>VLOOKUP(C173,'Sales Team'!A$1:C$6,2,0)</f>
        <v>Sales Region Bali - Nusa Tenggara Team</v>
      </c>
      <c r="J173" t="str">
        <f>VLOOKUP(C173,'Sales Team'!A$1:D$6,4,0)</f>
        <v>Corporate Negotiate/Patnership Contract</v>
      </c>
      <c r="K173" t="str">
        <f>VLOOKUP(B173,'Patner Store'!A$1:F$51,2,0)</f>
        <v>Toko SportNesia</v>
      </c>
      <c r="L173" t="str">
        <f>VLOOKUP(B173,'Patner Store'!A$1:F$51,3,0)</f>
        <v>Retail</v>
      </c>
      <c r="M173" t="str">
        <f>VLOOKUP(B173,'Patner Store'!A$1:F$51,4,0)</f>
        <v>Nusa Tenggara</v>
      </c>
      <c r="N173" t="str">
        <f>VLOOKUP(B173,'Patner Store'!A$1:F$51,5,0)</f>
        <v>East Nusa Tenggara</v>
      </c>
    </row>
    <row r="174" spans="1:14" ht="15.75" customHeight="1" x14ac:dyDescent="0.3">
      <c r="A174" s="16" t="s">
        <v>411</v>
      </c>
      <c r="B174" s="16" t="s">
        <v>135</v>
      </c>
      <c r="C174" s="28" t="s">
        <v>227</v>
      </c>
      <c r="D174" s="27">
        <v>44016</v>
      </c>
      <c r="E174" s="16" t="s">
        <v>228</v>
      </c>
      <c r="F174" s="28" t="s">
        <v>237</v>
      </c>
      <c r="G174" s="30">
        <v>272931120</v>
      </c>
      <c r="H174" s="16"/>
      <c r="I174" s="11" t="str">
        <f>VLOOKUP(C174,'Sales Team'!A$1:C$6,2,0)</f>
        <v>Sales Sumatera -Kalimantan Region Team</v>
      </c>
      <c r="J174" t="str">
        <f>VLOOKUP(C174,'Sales Team'!A$1:D$6,4,0)</f>
        <v>OnlineMarketing/Corporate Negotiate/Patnership Contract</v>
      </c>
      <c r="K174" t="str">
        <f>VLOOKUP(B174,'Patner Store'!A$1:F$51,2,0)</f>
        <v>Adi Shop</v>
      </c>
      <c r="L174" t="str">
        <f>VLOOKUP(B174,'Patner Store'!A$1:F$51,3,0)</f>
        <v>Retail</v>
      </c>
      <c r="M174" t="str">
        <f>VLOOKUP(B174,'Patner Store'!A$1:F$51,4,0)</f>
        <v>Kalimantan</v>
      </c>
      <c r="N174" t="str">
        <f>VLOOKUP(B174,'Patner Store'!A$1:F$51,5,0)</f>
        <v>South Kalimantan</v>
      </c>
    </row>
    <row r="175" spans="1:14" ht="15.75" customHeight="1" x14ac:dyDescent="0.3">
      <c r="A175" s="16" t="s">
        <v>412</v>
      </c>
      <c r="B175" s="16" t="s">
        <v>187</v>
      </c>
      <c r="C175" s="28" t="s">
        <v>231</v>
      </c>
      <c r="D175" s="27">
        <v>44019</v>
      </c>
      <c r="E175" s="16" t="s">
        <v>5768</v>
      </c>
      <c r="F175" s="28" t="s">
        <v>237</v>
      </c>
      <c r="G175" s="30">
        <v>314665870</v>
      </c>
      <c r="H175" s="16"/>
      <c r="I175" s="11" t="str">
        <f>VLOOKUP(C175,'Sales Team'!A$1:C$6,2,0)</f>
        <v>Sales Region Bali - Nusa Tenggara Team</v>
      </c>
      <c r="J175" t="str">
        <f>VLOOKUP(C175,'Sales Team'!A$1:D$6,4,0)</f>
        <v>Corporate Negotiate/Patnership Contract</v>
      </c>
      <c r="K175" t="str">
        <f>VLOOKUP(B175,'Patner Store'!A$1:F$51,2,0)</f>
        <v>Nusantara Sport</v>
      </c>
      <c r="L175" t="str">
        <f>VLOOKUP(B175,'Patner Store'!A$1:F$51,3,0)</f>
        <v>Retail</v>
      </c>
      <c r="M175" t="str">
        <f>VLOOKUP(B175,'Patner Store'!A$1:F$51,4,0)</f>
        <v>Nusa Tenggara</v>
      </c>
      <c r="N175" t="str">
        <f>VLOOKUP(B175,'Patner Store'!A$1:F$51,5,0)</f>
        <v>West Nusa Tenggara</v>
      </c>
    </row>
    <row r="176" spans="1:14" ht="15.75" customHeight="1" x14ac:dyDescent="0.3">
      <c r="A176" s="16" t="s">
        <v>413</v>
      </c>
      <c r="B176" s="16" t="s">
        <v>187</v>
      </c>
      <c r="C176" s="28" t="s">
        <v>231</v>
      </c>
      <c r="D176" s="27">
        <v>44022</v>
      </c>
      <c r="E176" s="16" t="s">
        <v>5768</v>
      </c>
      <c r="F176" s="16" t="s">
        <v>234</v>
      </c>
      <c r="G176" s="30">
        <v>67556440</v>
      </c>
      <c r="H176" s="16"/>
      <c r="I176" s="11" t="str">
        <f>VLOOKUP(C176,'Sales Team'!A$1:C$6,2,0)</f>
        <v>Sales Region Bali - Nusa Tenggara Team</v>
      </c>
      <c r="J176" t="str">
        <f>VLOOKUP(C176,'Sales Team'!A$1:D$6,4,0)</f>
        <v>Corporate Negotiate/Patnership Contract</v>
      </c>
      <c r="K176" t="str">
        <f>VLOOKUP(B176,'Patner Store'!A$1:F$51,2,0)</f>
        <v>Nusantara Sport</v>
      </c>
      <c r="L176" t="str">
        <f>VLOOKUP(B176,'Patner Store'!A$1:F$51,3,0)</f>
        <v>Retail</v>
      </c>
      <c r="M176" t="str">
        <f>VLOOKUP(B176,'Patner Store'!A$1:F$51,4,0)</f>
        <v>Nusa Tenggara</v>
      </c>
      <c r="N176" t="str">
        <f>VLOOKUP(B176,'Patner Store'!A$1:F$51,5,0)</f>
        <v>West Nusa Tenggara</v>
      </c>
    </row>
    <row r="177" spans="1:14" ht="15.75" customHeight="1" x14ac:dyDescent="0.3">
      <c r="A177" s="16" t="s">
        <v>414</v>
      </c>
      <c r="B177" s="16" t="s">
        <v>183</v>
      </c>
      <c r="C177" s="28" t="s">
        <v>222</v>
      </c>
      <c r="D177" s="27">
        <v>44023</v>
      </c>
      <c r="E177" s="16" t="s">
        <v>118</v>
      </c>
      <c r="F177" s="28" t="s">
        <v>237</v>
      </c>
      <c r="G177" s="30">
        <v>608410070</v>
      </c>
      <c r="H177" s="16"/>
      <c r="I177" s="11" t="str">
        <f>VLOOKUP(C177,'Sales Team'!A$1:C$6,2,0)</f>
        <v>Online Sales Team</v>
      </c>
      <c r="J177" t="str">
        <f>VLOOKUP(C177,'Sales Team'!A$1:D$6,4,0)</f>
        <v>OnlineMarketing</v>
      </c>
      <c r="K177" t="str">
        <f>VLOOKUP(B177,'Patner Store'!A$1:F$51,2,0)</f>
        <v>Active Sport</v>
      </c>
      <c r="L177" t="str">
        <f>VLOOKUP(B177,'Patner Store'!A$1:F$51,3,0)</f>
        <v>Retail</v>
      </c>
      <c r="M177" t="str">
        <f>VLOOKUP(B177,'Patner Store'!A$1:F$51,4,0)</f>
        <v>Java</v>
      </c>
      <c r="N177" t="str">
        <f>VLOOKUP(B177,'Patner Store'!A$1:F$51,5,0)</f>
        <v>Jakarta</v>
      </c>
    </row>
    <row r="178" spans="1:14" ht="15.75" customHeight="1" x14ac:dyDescent="0.3">
      <c r="A178" s="16" t="s">
        <v>415</v>
      </c>
      <c r="B178" s="16" t="s">
        <v>122</v>
      </c>
      <c r="C178" s="28" t="s">
        <v>227</v>
      </c>
      <c r="D178" s="27">
        <v>44024</v>
      </c>
      <c r="E178" s="16" t="s">
        <v>228</v>
      </c>
      <c r="F178" s="16" t="s">
        <v>234</v>
      </c>
      <c r="G178" s="30">
        <v>246096840</v>
      </c>
      <c r="H178" s="16"/>
      <c r="I178" s="11" t="str">
        <f>VLOOKUP(C178,'Sales Team'!A$1:C$6,2,0)</f>
        <v>Sales Sumatera -Kalimantan Region Team</v>
      </c>
      <c r="J178" t="str">
        <f>VLOOKUP(C178,'Sales Team'!A$1:D$6,4,0)</f>
        <v>OnlineMarketing/Corporate Negotiate/Patnership Contract</v>
      </c>
      <c r="K178" t="str">
        <f>VLOOKUP(B178,'Patner Store'!A$1:F$51,2,0)</f>
        <v>Arena Sport Shop</v>
      </c>
      <c r="L178" t="str">
        <f>VLOOKUP(B178,'Patner Store'!A$1:F$51,3,0)</f>
        <v>Retail</v>
      </c>
      <c r="M178" t="str">
        <f>VLOOKUP(B178,'Patner Store'!A$1:F$51,4,0)</f>
        <v>Kalimantan</v>
      </c>
      <c r="N178" t="str">
        <f>VLOOKUP(B178,'Patner Store'!A$1:F$51,5,0)</f>
        <v>Central Kalimantan</v>
      </c>
    </row>
    <row r="179" spans="1:14" ht="15.75" customHeight="1" x14ac:dyDescent="0.3">
      <c r="A179" s="16" t="s">
        <v>416</v>
      </c>
      <c r="B179" s="16" t="s">
        <v>151</v>
      </c>
      <c r="C179" s="28" t="s">
        <v>231</v>
      </c>
      <c r="D179" s="27">
        <v>44024</v>
      </c>
      <c r="E179" s="16" t="s">
        <v>5768</v>
      </c>
      <c r="F179" s="28" t="s">
        <v>237</v>
      </c>
      <c r="G179" s="30">
        <v>899607720</v>
      </c>
      <c r="H179" s="16" t="s">
        <v>247</v>
      </c>
      <c r="I179" s="11" t="str">
        <f>VLOOKUP(C179,'Sales Team'!A$1:C$6,2,0)</f>
        <v>Sales Region Bali - Nusa Tenggara Team</v>
      </c>
      <c r="J179" t="str">
        <f>VLOOKUP(C179,'Sales Team'!A$1:D$6,4,0)</f>
        <v>Corporate Negotiate/Patnership Contract</v>
      </c>
      <c r="K179" t="str">
        <f>VLOOKUP(B179,'Patner Store'!A$1:F$51,2,0)</f>
        <v>Toko olahraga Pantai</v>
      </c>
      <c r="L179" t="str">
        <f>VLOOKUP(B179,'Patner Store'!A$1:F$51,3,0)</f>
        <v>Retail</v>
      </c>
      <c r="M179" t="str">
        <f>VLOOKUP(B179,'Patner Store'!A$1:F$51,4,0)</f>
        <v>Nusa Tenggara</v>
      </c>
      <c r="N179" t="str">
        <f>VLOOKUP(B179,'Patner Store'!A$1:F$51,5,0)</f>
        <v>East Nusa Tenggara</v>
      </c>
    </row>
    <row r="180" spans="1:14" ht="15.75" customHeight="1" x14ac:dyDescent="0.3">
      <c r="A180" s="16" t="s">
        <v>417</v>
      </c>
      <c r="B180" s="16" t="s">
        <v>193</v>
      </c>
      <c r="C180" s="28" t="s">
        <v>227</v>
      </c>
      <c r="D180" s="27">
        <v>44028</v>
      </c>
      <c r="E180" s="16" t="s">
        <v>228</v>
      </c>
      <c r="F180" s="16" t="s">
        <v>234</v>
      </c>
      <c r="G180" s="30">
        <v>36296460</v>
      </c>
      <c r="H180" s="16"/>
      <c r="I180" s="11" t="str">
        <f>VLOOKUP(C180,'Sales Team'!A$1:C$6,2,0)</f>
        <v>Sales Sumatera -Kalimantan Region Team</v>
      </c>
      <c r="J180" t="str">
        <f>VLOOKUP(C180,'Sales Team'!A$1:D$6,4,0)</f>
        <v>OnlineMarketing/Corporate Negotiate/Patnership Contract</v>
      </c>
      <c r="K180" t="str">
        <f>VLOOKUP(B180,'Patner Store'!A$1:F$51,2,0)</f>
        <v>Surya Sport</v>
      </c>
      <c r="L180" t="str">
        <f>VLOOKUP(B180,'Patner Store'!A$1:F$51,3,0)</f>
        <v>Retail</v>
      </c>
      <c r="M180" t="str">
        <f>VLOOKUP(B180,'Patner Store'!A$1:F$51,4,0)</f>
        <v>Kalimantan</v>
      </c>
      <c r="N180" t="str">
        <f>VLOOKUP(B180,'Patner Store'!A$1:F$51,5,0)</f>
        <v>South Kalimantan</v>
      </c>
    </row>
    <row r="181" spans="1:14" ht="15.75" customHeight="1" x14ac:dyDescent="0.3">
      <c r="A181" s="16" t="s">
        <v>418</v>
      </c>
      <c r="B181" s="16" t="s">
        <v>173</v>
      </c>
      <c r="C181" s="28" t="s">
        <v>229</v>
      </c>
      <c r="D181" s="27">
        <v>44030</v>
      </c>
      <c r="E181" s="16" t="s">
        <v>5767</v>
      </c>
      <c r="F181" s="28" t="s">
        <v>237</v>
      </c>
      <c r="G181" s="30">
        <v>412576460</v>
      </c>
      <c r="H181" s="16"/>
      <c r="I181" s="11" t="str">
        <f>VLOOKUP(C181,'Sales Team'!A$1:C$6,2,0)</f>
        <v>Sales Region Sulawesi - Maluku Team</v>
      </c>
      <c r="J181" t="str">
        <f>VLOOKUP(C181,'Sales Team'!A$1:D$6,4,0)</f>
        <v>Corporate Negotiate/Patnership Contract</v>
      </c>
      <c r="K181" t="str">
        <f>VLOOKUP(B181,'Patner Store'!A$1:F$51,2,0)</f>
        <v>Mama Sport</v>
      </c>
      <c r="L181" t="str">
        <f>VLOOKUP(B181,'Patner Store'!A$1:F$51,3,0)</f>
        <v>Retail</v>
      </c>
      <c r="M181" t="str">
        <f>VLOOKUP(B181,'Patner Store'!A$1:F$51,4,0)</f>
        <v>North Maluku</v>
      </c>
      <c r="N181" t="str">
        <f>VLOOKUP(B181,'Patner Store'!A$1:F$51,5,0)</f>
        <v>North Maluku</v>
      </c>
    </row>
    <row r="182" spans="1:14" ht="15.75" customHeight="1" x14ac:dyDescent="0.3">
      <c r="A182" s="16" t="s">
        <v>419</v>
      </c>
      <c r="B182" s="16" t="s">
        <v>133</v>
      </c>
      <c r="C182" s="28" t="s">
        <v>225</v>
      </c>
      <c r="D182" s="27">
        <v>44030</v>
      </c>
      <c r="E182" s="16" t="s">
        <v>112</v>
      </c>
      <c r="F182" s="16" t="s">
        <v>234</v>
      </c>
      <c r="G182" s="30">
        <v>136112550</v>
      </c>
      <c r="H182" s="16"/>
      <c r="I182" s="11" t="str">
        <f>VLOOKUP(C182,'Sales Team'!A$1:C$6,2,0)</f>
        <v>Sales Java Region Team</v>
      </c>
      <c r="J182" t="str">
        <f>VLOOKUP(C182,'Sales Team'!A$1:D$6,4,0)</f>
        <v>OnlineMarketing/Corporate Negotiate/Patnership Contract</v>
      </c>
      <c r="K182" t="str">
        <f>VLOOKUP(B182,'Patner Store'!A$1:F$51,2,0)</f>
        <v>Atlethic Shop</v>
      </c>
      <c r="L182" t="str">
        <f>VLOOKUP(B182,'Patner Store'!A$1:F$51,3,0)</f>
        <v>Retail</v>
      </c>
      <c r="M182" t="str">
        <f>VLOOKUP(B182,'Patner Store'!A$1:F$51,4,0)</f>
        <v>Java</v>
      </c>
      <c r="N182" t="str">
        <f>VLOOKUP(B182,'Patner Store'!A$1:F$51,5,0)</f>
        <v>East Java</v>
      </c>
    </row>
    <row r="183" spans="1:14" ht="15.75" customHeight="1" x14ac:dyDescent="0.3">
      <c r="A183" s="16" t="s">
        <v>420</v>
      </c>
      <c r="B183" s="16" t="s">
        <v>173</v>
      </c>
      <c r="C183" s="28" t="s">
        <v>229</v>
      </c>
      <c r="D183" s="27">
        <v>44031</v>
      </c>
      <c r="E183" s="16" t="s">
        <v>5767</v>
      </c>
      <c r="F183" s="28" t="s">
        <v>237</v>
      </c>
      <c r="G183" s="30">
        <v>253764000</v>
      </c>
      <c r="H183" s="16"/>
      <c r="I183" s="11" t="str">
        <f>VLOOKUP(C183,'Sales Team'!A$1:C$6,2,0)</f>
        <v>Sales Region Sulawesi - Maluku Team</v>
      </c>
      <c r="J183" t="str">
        <f>VLOOKUP(C183,'Sales Team'!A$1:D$6,4,0)</f>
        <v>Corporate Negotiate/Patnership Contract</v>
      </c>
      <c r="K183" t="str">
        <f>VLOOKUP(B183,'Patner Store'!A$1:F$51,2,0)</f>
        <v>Mama Sport</v>
      </c>
      <c r="L183" t="str">
        <f>VLOOKUP(B183,'Patner Store'!A$1:F$51,3,0)</f>
        <v>Retail</v>
      </c>
      <c r="M183" t="str">
        <f>VLOOKUP(B183,'Patner Store'!A$1:F$51,4,0)</f>
        <v>North Maluku</v>
      </c>
      <c r="N183" t="str">
        <f>VLOOKUP(B183,'Patner Store'!A$1:F$51,5,0)</f>
        <v>North Maluku</v>
      </c>
    </row>
    <row r="184" spans="1:14" ht="15.75" customHeight="1" x14ac:dyDescent="0.3">
      <c r="A184" s="16" t="s">
        <v>421</v>
      </c>
      <c r="B184" s="16" t="s">
        <v>135</v>
      </c>
      <c r="C184" s="28" t="s">
        <v>227</v>
      </c>
      <c r="D184" s="27">
        <v>44032</v>
      </c>
      <c r="E184" s="16" t="s">
        <v>228</v>
      </c>
      <c r="F184" s="16" t="s">
        <v>234</v>
      </c>
      <c r="G184" s="30">
        <v>229366902</v>
      </c>
      <c r="H184" s="16"/>
      <c r="I184" s="11" t="str">
        <f>VLOOKUP(C184,'Sales Team'!A$1:C$6,2,0)</f>
        <v>Sales Sumatera -Kalimantan Region Team</v>
      </c>
      <c r="J184" t="str">
        <f>VLOOKUP(C184,'Sales Team'!A$1:D$6,4,0)</f>
        <v>OnlineMarketing/Corporate Negotiate/Patnership Contract</v>
      </c>
      <c r="K184" t="str">
        <f>VLOOKUP(B184,'Patner Store'!A$1:F$51,2,0)</f>
        <v>Adi Shop</v>
      </c>
      <c r="L184" t="str">
        <f>VLOOKUP(B184,'Patner Store'!A$1:F$51,3,0)</f>
        <v>Retail</v>
      </c>
      <c r="M184" t="str">
        <f>VLOOKUP(B184,'Patner Store'!A$1:F$51,4,0)</f>
        <v>Kalimantan</v>
      </c>
      <c r="N184" t="str">
        <f>VLOOKUP(B184,'Patner Store'!A$1:F$51,5,0)</f>
        <v>South Kalimantan</v>
      </c>
    </row>
    <row r="185" spans="1:14" ht="15.75" customHeight="1" x14ac:dyDescent="0.3">
      <c r="A185" s="16" t="s">
        <v>422</v>
      </c>
      <c r="B185" s="16" t="s">
        <v>156</v>
      </c>
      <c r="C185" s="28" t="s">
        <v>222</v>
      </c>
      <c r="D185" s="27">
        <v>44032</v>
      </c>
      <c r="E185" s="16" t="s">
        <v>118</v>
      </c>
      <c r="F185" s="16" t="s">
        <v>234</v>
      </c>
      <c r="G185" s="30">
        <v>276068850</v>
      </c>
      <c r="H185" s="16"/>
      <c r="I185" s="11" t="str">
        <f>VLOOKUP(C185,'Sales Team'!A$1:C$6,2,0)</f>
        <v>Online Sales Team</v>
      </c>
      <c r="J185" t="str">
        <f>VLOOKUP(C185,'Sales Team'!A$1:D$6,4,0)</f>
        <v>OnlineMarketing</v>
      </c>
      <c r="K185" t="str">
        <f>VLOOKUP(B185,'Patner Store'!A$1:F$51,2,0)</f>
        <v>SportArt88</v>
      </c>
      <c r="L185" t="str">
        <f>VLOOKUP(B185,'Patner Store'!A$1:F$51,3,0)</f>
        <v>Retail</v>
      </c>
      <c r="M185" t="str">
        <f>VLOOKUP(B185,'Patner Store'!A$1:F$51,4,0)</f>
        <v>Java</v>
      </c>
      <c r="N185" t="str">
        <f>VLOOKUP(B185,'Patner Store'!A$1:F$51,5,0)</f>
        <v>Jakarta</v>
      </c>
    </row>
    <row r="186" spans="1:14" ht="15.75" customHeight="1" x14ac:dyDescent="0.3">
      <c r="A186" s="16" t="s">
        <v>423</v>
      </c>
      <c r="B186" s="16" t="s">
        <v>201</v>
      </c>
      <c r="C186" s="28" t="s">
        <v>229</v>
      </c>
      <c r="D186" s="27">
        <v>44034</v>
      </c>
      <c r="E186" s="16" t="s">
        <v>5767</v>
      </c>
      <c r="F186" s="28" t="s">
        <v>237</v>
      </c>
      <c r="G186" s="30">
        <v>488661930</v>
      </c>
      <c r="H186" s="16"/>
      <c r="I186" s="11" t="str">
        <f>VLOOKUP(C186,'Sales Team'!A$1:C$6,2,0)</f>
        <v>Sales Region Sulawesi - Maluku Team</v>
      </c>
      <c r="J186" t="str">
        <f>VLOOKUP(C186,'Sales Team'!A$1:D$6,4,0)</f>
        <v>Corporate Negotiate/Patnership Contract</v>
      </c>
      <c r="K186" t="str">
        <f>VLOOKUP(B186,'Patner Store'!A$1:F$51,2,0)</f>
        <v>SportMania Store</v>
      </c>
      <c r="L186" t="str">
        <f>VLOOKUP(B186,'Patner Store'!A$1:F$51,3,0)</f>
        <v>Retail</v>
      </c>
      <c r="M186" t="str">
        <f>VLOOKUP(B186,'Patner Store'!A$1:F$51,4,0)</f>
        <v>North Maluku</v>
      </c>
      <c r="N186" t="str">
        <f>VLOOKUP(B186,'Patner Store'!A$1:F$51,5,0)</f>
        <v>North Maluku</v>
      </c>
    </row>
    <row r="187" spans="1:14" ht="15.75" customHeight="1" x14ac:dyDescent="0.3">
      <c r="A187" s="16" t="s">
        <v>424</v>
      </c>
      <c r="B187" s="16" t="s">
        <v>160</v>
      </c>
      <c r="C187" s="28" t="s">
        <v>227</v>
      </c>
      <c r="D187" s="27">
        <v>44035</v>
      </c>
      <c r="E187" s="16" t="s">
        <v>228</v>
      </c>
      <c r="F187" s="16" t="s">
        <v>234</v>
      </c>
      <c r="G187" s="30">
        <v>969000</v>
      </c>
      <c r="H187" s="16"/>
      <c r="I187" s="11" t="str">
        <f>VLOOKUP(C187,'Sales Team'!A$1:C$6,2,0)</f>
        <v>Sales Sumatera -Kalimantan Region Team</v>
      </c>
      <c r="J187" t="str">
        <f>VLOOKUP(C187,'Sales Team'!A$1:D$6,4,0)</f>
        <v>OnlineMarketing/Corporate Negotiate/Patnership Contract</v>
      </c>
      <c r="K187" t="str">
        <f>VLOOKUP(B187,'Patner Store'!A$1:F$51,2,0)</f>
        <v>Gudang Sport Center</v>
      </c>
      <c r="L187" t="str">
        <f>VLOOKUP(B187,'Patner Store'!A$1:F$51,3,0)</f>
        <v>Retail</v>
      </c>
      <c r="M187" t="str">
        <f>VLOOKUP(B187,'Patner Store'!A$1:F$51,4,0)</f>
        <v>Kalimantan</v>
      </c>
      <c r="N187" t="str">
        <f>VLOOKUP(B187,'Patner Store'!A$1:F$51,5,0)</f>
        <v>Central Kalimantan</v>
      </c>
    </row>
    <row r="188" spans="1:14" ht="15.75" customHeight="1" x14ac:dyDescent="0.3">
      <c r="A188" s="16" t="s">
        <v>425</v>
      </c>
      <c r="B188" s="16" t="s">
        <v>122</v>
      </c>
      <c r="C188" s="28" t="s">
        <v>227</v>
      </c>
      <c r="D188" s="27">
        <v>44035</v>
      </c>
      <c r="E188" s="16" t="s">
        <v>228</v>
      </c>
      <c r="F188" s="16" t="s">
        <v>234</v>
      </c>
      <c r="G188" s="30">
        <v>91406520</v>
      </c>
      <c r="H188" s="16"/>
      <c r="I188" s="11" t="str">
        <f>VLOOKUP(C188,'Sales Team'!A$1:C$6,2,0)</f>
        <v>Sales Sumatera -Kalimantan Region Team</v>
      </c>
      <c r="J188" t="str">
        <f>VLOOKUP(C188,'Sales Team'!A$1:D$6,4,0)</f>
        <v>OnlineMarketing/Corporate Negotiate/Patnership Contract</v>
      </c>
      <c r="K188" t="str">
        <f>VLOOKUP(B188,'Patner Store'!A$1:F$51,2,0)</f>
        <v>Arena Sport Shop</v>
      </c>
      <c r="L188" t="str">
        <f>VLOOKUP(B188,'Patner Store'!A$1:F$51,3,0)</f>
        <v>Retail</v>
      </c>
      <c r="M188" t="str">
        <f>VLOOKUP(B188,'Patner Store'!A$1:F$51,4,0)</f>
        <v>Kalimantan</v>
      </c>
      <c r="N188" t="str">
        <f>VLOOKUP(B188,'Patner Store'!A$1:F$51,5,0)</f>
        <v>Central Kalimantan</v>
      </c>
    </row>
    <row r="189" spans="1:14" ht="15.75" customHeight="1" x14ac:dyDescent="0.3">
      <c r="A189" s="16" t="s">
        <v>426</v>
      </c>
      <c r="B189" s="16" t="s">
        <v>151</v>
      </c>
      <c r="C189" s="28" t="s">
        <v>231</v>
      </c>
      <c r="D189" s="27">
        <v>44037</v>
      </c>
      <c r="E189" s="16" t="s">
        <v>5768</v>
      </c>
      <c r="F189" s="28" t="s">
        <v>237</v>
      </c>
      <c r="G189" s="30">
        <v>950146778</v>
      </c>
      <c r="H189" s="16" t="s">
        <v>238</v>
      </c>
      <c r="I189" s="11" t="str">
        <f>VLOOKUP(C189,'Sales Team'!A$1:C$6,2,0)</f>
        <v>Sales Region Bali - Nusa Tenggara Team</v>
      </c>
      <c r="J189" t="str">
        <f>VLOOKUP(C189,'Sales Team'!A$1:D$6,4,0)</f>
        <v>Corporate Negotiate/Patnership Contract</v>
      </c>
      <c r="K189" t="str">
        <f>VLOOKUP(B189,'Patner Store'!A$1:F$51,2,0)</f>
        <v>Toko olahraga Pantai</v>
      </c>
      <c r="L189" t="str">
        <f>VLOOKUP(B189,'Patner Store'!A$1:F$51,3,0)</f>
        <v>Retail</v>
      </c>
      <c r="M189" t="str">
        <f>VLOOKUP(B189,'Patner Store'!A$1:F$51,4,0)</f>
        <v>Nusa Tenggara</v>
      </c>
      <c r="N189" t="str">
        <f>VLOOKUP(B189,'Patner Store'!A$1:F$51,5,0)</f>
        <v>East Nusa Tenggara</v>
      </c>
    </row>
    <row r="190" spans="1:14" ht="15.75" customHeight="1" x14ac:dyDescent="0.3">
      <c r="A190" s="16" t="s">
        <v>427</v>
      </c>
      <c r="B190" s="16" t="s">
        <v>164</v>
      </c>
      <c r="C190" s="28" t="s">
        <v>227</v>
      </c>
      <c r="D190" s="27">
        <v>44038</v>
      </c>
      <c r="E190" s="16" t="s">
        <v>228</v>
      </c>
      <c r="F190" s="16" t="s">
        <v>234</v>
      </c>
      <c r="G190" s="30">
        <v>212160000</v>
      </c>
      <c r="H190" s="16"/>
      <c r="I190" s="11" t="str">
        <f>VLOOKUP(C190,'Sales Team'!A$1:C$6,2,0)</f>
        <v>Sales Sumatera -Kalimantan Region Team</v>
      </c>
      <c r="J190" t="str">
        <f>VLOOKUP(C190,'Sales Team'!A$1:D$6,4,0)</f>
        <v>OnlineMarketing/Corporate Negotiate/Patnership Contract</v>
      </c>
      <c r="K190" t="str">
        <f>VLOOKUP(B190,'Patner Store'!A$1:F$51,2,0)</f>
        <v>Toko Olahraga Unggul</v>
      </c>
      <c r="L190" t="str">
        <f>VLOOKUP(B190,'Patner Store'!A$1:F$51,3,0)</f>
        <v>Retail</v>
      </c>
      <c r="M190" t="str">
        <f>VLOOKUP(B190,'Patner Store'!A$1:F$51,4,0)</f>
        <v>Kalimantan</v>
      </c>
      <c r="N190" t="str">
        <f>VLOOKUP(B190,'Patner Store'!A$1:F$51,5,0)</f>
        <v>South Kalimantan</v>
      </c>
    </row>
    <row r="191" spans="1:14" ht="15.75" customHeight="1" x14ac:dyDescent="0.3">
      <c r="A191" s="16" t="s">
        <v>428</v>
      </c>
      <c r="B191" s="16" t="s">
        <v>189</v>
      </c>
      <c r="C191" s="28" t="s">
        <v>225</v>
      </c>
      <c r="D191" s="27">
        <v>44039</v>
      </c>
      <c r="E191" s="16" t="s">
        <v>112</v>
      </c>
      <c r="F191" s="16" t="s">
        <v>234</v>
      </c>
      <c r="G191" s="30">
        <v>170193550</v>
      </c>
      <c r="H191" s="16"/>
      <c r="I191" s="11" t="str">
        <f>VLOOKUP(C191,'Sales Team'!A$1:C$6,2,0)</f>
        <v>Sales Java Region Team</v>
      </c>
      <c r="J191" t="str">
        <f>VLOOKUP(C191,'Sales Team'!A$1:D$6,4,0)</f>
        <v>OnlineMarketing/Corporate Negotiate/Patnership Contract</v>
      </c>
      <c r="K191" t="str">
        <f>VLOOKUP(B191,'Patner Store'!A$1:F$51,2,0)</f>
        <v>Toko Joko Sport</v>
      </c>
      <c r="L191" t="str">
        <f>VLOOKUP(B191,'Patner Store'!A$1:F$51,3,0)</f>
        <v>Retail</v>
      </c>
      <c r="M191" t="str">
        <f>VLOOKUP(B191,'Patner Store'!A$1:F$51,4,0)</f>
        <v>Java</v>
      </c>
      <c r="N191" t="str">
        <f>VLOOKUP(B191,'Patner Store'!A$1:F$51,5,0)</f>
        <v>East Java</v>
      </c>
    </row>
    <row r="192" spans="1:14" ht="15.75" customHeight="1" x14ac:dyDescent="0.3">
      <c r="A192" s="16" t="s">
        <v>429</v>
      </c>
      <c r="B192" s="16" t="s">
        <v>191</v>
      </c>
      <c r="C192" s="28" t="s">
        <v>229</v>
      </c>
      <c r="D192" s="27">
        <v>44041</v>
      </c>
      <c r="E192" s="16" t="s">
        <v>5767</v>
      </c>
      <c r="F192" s="16" t="s">
        <v>234</v>
      </c>
      <c r="G192" s="30">
        <v>54280970</v>
      </c>
      <c r="H192" s="16"/>
      <c r="I192" s="11" t="str">
        <f>VLOOKUP(C192,'Sales Team'!A$1:C$6,2,0)</f>
        <v>Sales Region Sulawesi - Maluku Team</v>
      </c>
      <c r="J192" t="str">
        <f>VLOOKUP(C192,'Sales Team'!A$1:D$6,4,0)</f>
        <v>Corporate Negotiate/Patnership Contract</v>
      </c>
      <c r="K192" t="str">
        <f>VLOOKUP(B192,'Patner Store'!A$1:F$51,2,0)</f>
        <v>Salam Olahraga</v>
      </c>
      <c r="L192" t="str">
        <f>VLOOKUP(B192,'Patner Store'!A$1:F$51,3,0)</f>
        <v>Retail</v>
      </c>
      <c r="M192" t="str">
        <f>VLOOKUP(B192,'Patner Store'!A$1:F$51,4,0)</f>
        <v>Maluku</v>
      </c>
      <c r="N192" t="str">
        <f>VLOOKUP(B192,'Patner Store'!A$1:F$51,5,0)</f>
        <v>Maluku</v>
      </c>
    </row>
    <row r="193" spans="1:14" ht="15.75" customHeight="1" x14ac:dyDescent="0.3">
      <c r="A193" s="16" t="s">
        <v>430</v>
      </c>
      <c r="B193" s="16" t="s">
        <v>133</v>
      </c>
      <c r="C193" s="28" t="s">
        <v>225</v>
      </c>
      <c r="D193" s="27">
        <v>44041</v>
      </c>
      <c r="E193" s="16" t="s">
        <v>112</v>
      </c>
      <c r="F193" s="28" t="s">
        <v>237</v>
      </c>
      <c r="G193" s="30">
        <v>261575600</v>
      </c>
      <c r="H193" s="16"/>
      <c r="I193" s="11" t="str">
        <f>VLOOKUP(C193,'Sales Team'!A$1:C$6,2,0)</f>
        <v>Sales Java Region Team</v>
      </c>
      <c r="J193" t="str">
        <f>VLOOKUP(C193,'Sales Team'!A$1:D$6,4,0)</f>
        <v>OnlineMarketing/Corporate Negotiate/Patnership Contract</v>
      </c>
      <c r="K193" t="str">
        <f>VLOOKUP(B193,'Patner Store'!A$1:F$51,2,0)</f>
        <v>Atlethic Shop</v>
      </c>
      <c r="L193" t="str">
        <f>VLOOKUP(B193,'Patner Store'!A$1:F$51,3,0)</f>
        <v>Retail</v>
      </c>
      <c r="M193" t="str">
        <f>VLOOKUP(B193,'Patner Store'!A$1:F$51,4,0)</f>
        <v>Java</v>
      </c>
      <c r="N193" t="str">
        <f>VLOOKUP(B193,'Patner Store'!A$1:F$51,5,0)</f>
        <v>East Java</v>
      </c>
    </row>
    <row r="194" spans="1:14" ht="15.75" customHeight="1" x14ac:dyDescent="0.3">
      <c r="A194" s="16" t="s">
        <v>431</v>
      </c>
      <c r="B194" s="16" t="s">
        <v>191</v>
      </c>
      <c r="C194" s="28" t="s">
        <v>229</v>
      </c>
      <c r="D194" s="27">
        <v>44043</v>
      </c>
      <c r="E194" s="16" t="s">
        <v>5767</v>
      </c>
      <c r="F194" s="28" t="s">
        <v>237</v>
      </c>
      <c r="G194" s="30">
        <v>398624724</v>
      </c>
      <c r="H194" s="16"/>
      <c r="I194" s="11" t="str">
        <f>VLOOKUP(C194,'Sales Team'!A$1:C$6,2,0)</f>
        <v>Sales Region Sulawesi - Maluku Team</v>
      </c>
      <c r="J194" t="str">
        <f>VLOOKUP(C194,'Sales Team'!A$1:D$6,4,0)</f>
        <v>Corporate Negotiate/Patnership Contract</v>
      </c>
      <c r="K194" t="str">
        <f>VLOOKUP(B194,'Patner Store'!A$1:F$51,2,0)</f>
        <v>Salam Olahraga</v>
      </c>
      <c r="L194" t="str">
        <f>VLOOKUP(B194,'Patner Store'!A$1:F$51,3,0)</f>
        <v>Retail</v>
      </c>
      <c r="M194" t="str">
        <f>VLOOKUP(B194,'Patner Store'!A$1:F$51,4,0)</f>
        <v>Maluku</v>
      </c>
      <c r="N194" t="str">
        <f>VLOOKUP(B194,'Patner Store'!A$1:F$51,5,0)</f>
        <v>Maluku</v>
      </c>
    </row>
    <row r="195" spans="1:14" ht="15.75" customHeight="1" x14ac:dyDescent="0.3">
      <c r="A195" s="16" t="s">
        <v>432</v>
      </c>
      <c r="B195" s="16" t="s">
        <v>109</v>
      </c>
      <c r="C195" s="28" t="s">
        <v>225</v>
      </c>
      <c r="D195" s="27">
        <v>44043</v>
      </c>
      <c r="E195" s="16" t="s">
        <v>112</v>
      </c>
      <c r="F195" s="16" t="s">
        <v>234</v>
      </c>
      <c r="G195" s="30">
        <v>32089320</v>
      </c>
      <c r="H195" s="16" t="s">
        <v>247</v>
      </c>
      <c r="I195" s="11" t="str">
        <f>VLOOKUP(C195,'Sales Team'!A$1:C$6,2,0)</f>
        <v>Sales Java Region Team</v>
      </c>
      <c r="J195" t="str">
        <f>VLOOKUP(C195,'Sales Team'!A$1:D$6,4,0)</f>
        <v>OnlineMarketing/Corporate Negotiate/Patnership Contract</v>
      </c>
      <c r="K195" t="str">
        <f>VLOOKUP(B195,'Patner Store'!A$1:F$51,2,0)</f>
        <v>TokoSport</v>
      </c>
      <c r="L195" t="str">
        <f>VLOOKUP(B195,'Patner Store'!A$1:F$51,3,0)</f>
        <v>Retail</v>
      </c>
      <c r="M195" t="str">
        <f>VLOOKUP(B195,'Patner Store'!A$1:F$51,4,0)</f>
        <v>Java</v>
      </c>
      <c r="N195" t="str">
        <f>VLOOKUP(B195,'Patner Store'!A$1:F$51,5,0)</f>
        <v>East Java</v>
      </c>
    </row>
    <row r="196" spans="1:14" ht="15.75" customHeight="1" x14ac:dyDescent="0.3">
      <c r="A196" s="16" t="s">
        <v>433</v>
      </c>
      <c r="B196" s="16" t="s">
        <v>201</v>
      </c>
      <c r="C196" s="28" t="s">
        <v>229</v>
      </c>
      <c r="D196" s="27">
        <v>44044</v>
      </c>
      <c r="E196" s="16" t="s">
        <v>5767</v>
      </c>
      <c r="F196" s="16" t="s">
        <v>234</v>
      </c>
      <c r="G196" s="30">
        <v>6754440</v>
      </c>
      <c r="H196" s="16"/>
      <c r="I196" s="11" t="str">
        <f>VLOOKUP(C196,'Sales Team'!A$1:C$6,2,0)</f>
        <v>Sales Region Sulawesi - Maluku Team</v>
      </c>
      <c r="J196" t="str">
        <f>VLOOKUP(C196,'Sales Team'!A$1:D$6,4,0)</f>
        <v>Corporate Negotiate/Patnership Contract</v>
      </c>
      <c r="K196" t="str">
        <f>VLOOKUP(B196,'Patner Store'!A$1:F$51,2,0)</f>
        <v>SportMania Store</v>
      </c>
      <c r="L196" t="str">
        <f>VLOOKUP(B196,'Patner Store'!A$1:F$51,3,0)</f>
        <v>Retail</v>
      </c>
      <c r="M196" t="str">
        <f>VLOOKUP(B196,'Patner Store'!A$1:F$51,4,0)</f>
        <v>North Maluku</v>
      </c>
      <c r="N196" t="str">
        <f>VLOOKUP(B196,'Patner Store'!A$1:F$51,5,0)</f>
        <v>North Maluku</v>
      </c>
    </row>
    <row r="197" spans="1:14" ht="15.75" customHeight="1" x14ac:dyDescent="0.3">
      <c r="A197" s="16" t="s">
        <v>434</v>
      </c>
      <c r="B197" s="16" t="s">
        <v>175</v>
      </c>
      <c r="C197" s="28" t="s">
        <v>229</v>
      </c>
      <c r="D197" s="27">
        <v>44045</v>
      </c>
      <c r="E197" s="16" t="s">
        <v>5767</v>
      </c>
      <c r="F197" s="16" t="s">
        <v>234</v>
      </c>
      <c r="G197" s="30">
        <v>151722500</v>
      </c>
      <c r="H197" s="16"/>
      <c r="I197" s="11" t="str">
        <f>VLOOKUP(C197,'Sales Team'!A$1:C$6,2,0)</f>
        <v>Sales Region Sulawesi - Maluku Team</v>
      </c>
      <c r="J197" t="str">
        <f>VLOOKUP(C197,'Sales Team'!A$1:D$6,4,0)</f>
        <v>Corporate Negotiate/Patnership Contract</v>
      </c>
      <c r="K197" t="str">
        <f>VLOOKUP(B197,'Patner Store'!A$1:F$51,2,0)</f>
        <v>KakaSport</v>
      </c>
      <c r="L197" t="str">
        <f>VLOOKUP(B197,'Patner Store'!A$1:F$51,3,0)</f>
        <v>Retail</v>
      </c>
      <c r="M197" t="str">
        <f>VLOOKUP(B197,'Patner Store'!A$1:F$51,4,0)</f>
        <v>Maluku</v>
      </c>
      <c r="N197" t="str">
        <f>VLOOKUP(B197,'Patner Store'!A$1:F$51,5,0)</f>
        <v>Maluku</v>
      </c>
    </row>
    <row r="198" spans="1:14" ht="15.75" customHeight="1" x14ac:dyDescent="0.3">
      <c r="A198" s="16" t="s">
        <v>435</v>
      </c>
      <c r="B198" s="16" t="s">
        <v>175</v>
      </c>
      <c r="C198" s="28" t="s">
        <v>229</v>
      </c>
      <c r="D198" s="27">
        <v>44045</v>
      </c>
      <c r="E198" s="16" t="s">
        <v>5767</v>
      </c>
      <c r="F198" s="28" t="s">
        <v>237</v>
      </c>
      <c r="G198" s="30">
        <v>327000370</v>
      </c>
      <c r="H198" s="16"/>
      <c r="I198" s="11" t="str">
        <f>VLOOKUP(C198,'Sales Team'!A$1:C$6,2,0)</f>
        <v>Sales Region Sulawesi - Maluku Team</v>
      </c>
      <c r="J198" t="str">
        <f>VLOOKUP(C198,'Sales Team'!A$1:D$6,4,0)</f>
        <v>Corporate Negotiate/Patnership Contract</v>
      </c>
      <c r="K198" t="str">
        <f>VLOOKUP(B198,'Patner Store'!A$1:F$51,2,0)</f>
        <v>KakaSport</v>
      </c>
      <c r="L198" t="str">
        <f>VLOOKUP(B198,'Patner Store'!A$1:F$51,3,0)</f>
        <v>Retail</v>
      </c>
      <c r="M198" t="str">
        <f>VLOOKUP(B198,'Patner Store'!A$1:F$51,4,0)</f>
        <v>Maluku</v>
      </c>
      <c r="N198" t="str">
        <f>VLOOKUP(B198,'Patner Store'!A$1:F$51,5,0)</f>
        <v>Maluku</v>
      </c>
    </row>
    <row r="199" spans="1:14" ht="15.75" customHeight="1" x14ac:dyDescent="0.3">
      <c r="A199" s="16" t="s">
        <v>436</v>
      </c>
      <c r="B199" s="16" t="s">
        <v>175</v>
      </c>
      <c r="C199" s="28" t="s">
        <v>229</v>
      </c>
      <c r="D199" s="27">
        <v>44045</v>
      </c>
      <c r="E199" s="16" t="s">
        <v>5767</v>
      </c>
      <c r="F199" s="16" t="s">
        <v>234</v>
      </c>
      <c r="G199" s="30">
        <v>114402580</v>
      </c>
      <c r="H199" s="16"/>
      <c r="I199" s="11" t="str">
        <f>VLOOKUP(C199,'Sales Team'!A$1:C$6,2,0)</f>
        <v>Sales Region Sulawesi - Maluku Team</v>
      </c>
      <c r="J199" t="str">
        <f>VLOOKUP(C199,'Sales Team'!A$1:D$6,4,0)</f>
        <v>Corporate Negotiate/Patnership Contract</v>
      </c>
      <c r="K199" t="str">
        <f>VLOOKUP(B199,'Patner Store'!A$1:F$51,2,0)</f>
        <v>KakaSport</v>
      </c>
      <c r="L199" t="str">
        <f>VLOOKUP(B199,'Patner Store'!A$1:F$51,3,0)</f>
        <v>Retail</v>
      </c>
      <c r="M199" t="str">
        <f>VLOOKUP(B199,'Patner Store'!A$1:F$51,4,0)</f>
        <v>Maluku</v>
      </c>
      <c r="N199" t="str">
        <f>VLOOKUP(B199,'Patner Store'!A$1:F$51,5,0)</f>
        <v>Maluku</v>
      </c>
    </row>
    <row r="200" spans="1:14" ht="15.75" customHeight="1" x14ac:dyDescent="0.3">
      <c r="A200" s="16" t="s">
        <v>437</v>
      </c>
      <c r="B200" s="16" t="s">
        <v>168</v>
      </c>
      <c r="C200" s="28" t="s">
        <v>229</v>
      </c>
      <c r="D200" s="27">
        <v>44046</v>
      </c>
      <c r="E200" s="16" t="s">
        <v>5767</v>
      </c>
      <c r="F200" s="28" t="s">
        <v>237</v>
      </c>
      <c r="G200" s="30">
        <v>637407850</v>
      </c>
      <c r="H200" s="16" t="s">
        <v>247</v>
      </c>
      <c r="I200" s="11" t="str">
        <f>VLOOKUP(C200,'Sales Team'!A$1:C$6,2,0)</f>
        <v>Sales Region Sulawesi - Maluku Team</v>
      </c>
      <c r="J200" t="str">
        <f>VLOOKUP(C200,'Sales Team'!A$1:D$6,4,0)</f>
        <v>Corporate Negotiate/Patnership Contract</v>
      </c>
      <c r="K200" t="str">
        <f>VLOOKUP(B200,'Patner Store'!A$1:F$51,2,0)</f>
        <v>Destination Sport Store</v>
      </c>
      <c r="L200" t="str">
        <f>VLOOKUP(B200,'Patner Store'!A$1:F$51,3,0)</f>
        <v>Retail</v>
      </c>
      <c r="M200" t="str">
        <f>VLOOKUP(B200,'Patner Store'!A$1:F$51,4,0)</f>
        <v>Maluku</v>
      </c>
      <c r="N200" t="str">
        <f>VLOOKUP(B200,'Patner Store'!A$1:F$51,5,0)</f>
        <v>Maluku</v>
      </c>
    </row>
    <row r="201" spans="1:14" ht="15.75" customHeight="1" x14ac:dyDescent="0.3">
      <c r="A201" s="16" t="s">
        <v>438</v>
      </c>
      <c r="B201" s="16" t="s">
        <v>119</v>
      </c>
      <c r="C201" s="28" t="s">
        <v>229</v>
      </c>
      <c r="D201" s="27">
        <v>44047</v>
      </c>
      <c r="E201" s="16" t="s">
        <v>5767</v>
      </c>
      <c r="F201" s="16" t="s">
        <v>234</v>
      </c>
      <c r="G201" s="30">
        <v>94809290</v>
      </c>
      <c r="H201" s="16"/>
      <c r="I201" s="11" t="str">
        <f>VLOOKUP(C201,'Sales Team'!A$1:C$6,2,0)</f>
        <v>Sales Region Sulawesi - Maluku Team</v>
      </c>
      <c r="J201" t="str">
        <f>VLOOKUP(C201,'Sales Team'!A$1:D$6,4,0)</f>
        <v>Corporate Negotiate/Patnership Contract</v>
      </c>
      <c r="K201" t="str">
        <f>VLOOKUP(B201,'Patner Store'!A$1:F$51,2,0)</f>
        <v>Sportworld</v>
      </c>
      <c r="L201" t="str">
        <f>VLOOKUP(B201,'Patner Store'!A$1:F$51,3,0)</f>
        <v>Distributor</v>
      </c>
      <c r="M201" t="str">
        <f>VLOOKUP(B201,'Patner Store'!A$1:F$51,4,0)</f>
        <v>Sulawesi</v>
      </c>
      <c r="N201" t="str">
        <f>VLOOKUP(B201,'Patner Store'!A$1:F$51,5,0)</f>
        <v>South Sulawesi</v>
      </c>
    </row>
    <row r="202" spans="1:14" ht="15.75" customHeight="1" x14ac:dyDescent="0.3">
      <c r="A202" s="16" t="s">
        <v>439</v>
      </c>
      <c r="B202" s="16" t="s">
        <v>195</v>
      </c>
      <c r="C202" s="28" t="s">
        <v>227</v>
      </c>
      <c r="D202" s="27">
        <v>44048</v>
      </c>
      <c r="E202" s="16" t="s">
        <v>228</v>
      </c>
      <c r="F202" s="16" t="s">
        <v>234</v>
      </c>
      <c r="G202" s="30">
        <v>101823450</v>
      </c>
      <c r="H202" s="16"/>
      <c r="I202" s="11" t="str">
        <f>VLOOKUP(C202,'Sales Team'!A$1:C$6,2,0)</f>
        <v>Sales Sumatera -Kalimantan Region Team</v>
      </c>
      <c r="J202" t="str">
        <f>VLOOKUP(C202,'Sales Team'!A$1:D$6,4,0)</f>
        <v>OnlineMarketing/Corporate Negotiate/Patnership Contract</v>
      </c>
      <c r="K202" t="str">
        <f>VLOOKUP(B202,'Patner Store'!A$1:F$51,2,0)</f>
        <v>Olahraga Gemilang</v>
      </c>
      <c r="L202" t="str">
        <f>VLOOKUP(B202,'Patner Store'!A$1:F$51,3,0)</f>
        <v>Retail</v>
      </c>
      <c r="M202" t="str">
        <f>VLOOKUP(B202,'Patner Store'!A$1:F$51,4,0)</f>
        <v>Kalimantan</v>
      </c>
      <c r="N202" t="str">
        <f>VLOOKUP(B202,'Patner Store'!A$1:F$51,5,0)</f>
        <v>Central Kalimantan</v>
      </c>
    </row>
    <row r="203" spans="1:14" ht="15.75" customHeight="1" x14ac:dyDescent="0.3">
      <c r="A203" s="16" t="s">
        <v>440</v>
      </c>
      <c r="B203" s="16" t="s">
        <v>154</v>
      </c>
      <c r="C203" s="28" t="s">
        <v>229</v>
      </c>
      <c r="D203" s="27">
        <v>44048</v>
      </c>
      <c r="E203" s="16" t="s">
        <v>5767</v>
      </c>
      <c r="F203" s="16" t="s">
        <v>234</v>
      </c>
      <c r="G203" s="30">
        <v>46616130</v>
      </c>
      <c r="H203" s="16"/>
      <c r="I203" s="11" t="str">
        <f>VLOOKUP(C203,'Sales Team'!A$1:C$6,2,0)</f>
        <v>Sales Region Sulawesi - Maluku Team</v>
      </c>
      <c r="J203" t="str">
        <f>VLOOKUP(C203,'Sales Team'!A$1:D$6,4,0)</f>
        <v>Corporate Negotiate/Patnership Contract</v>
      </c>
      <c r="K203" t="str">
        <f>VLOOKUP(B203,'Patner Store'!A$1:F$51,2,0)</f>
        <v>Barokah Olahraga Shop</v>
      </c>
      <c r="L203" t="str">
        <f>VLOOKUP(B203,'Patner Store'!A$1:F$51,3,0)</f>
        <v>Retail</v>
      </c>
      <c r="M203" t="str">
        <f>VLOOKUP(B203,'Patner Store'!A$1:F$51,4,0)</f>
        <v>Sulawesi</v>
      </c>
      <c r="N203" t="str">
        <f>VLOOKUP(B203,'Patner Store'!A$1:F$51,5,0)</f>
        <v>North Sulawesi</v>
      </c>
    </row>
    <row r="204" spans="1:14" ht="15.75" customHeight="1" x14ac:dyDescent="0.3">
      <c r="A204" s="16" t="s">
        <v>441</v>
      </c>
      <c r="B204" s="16" t="s">
        <v>185</v>
      </c>
      <c r="C204" s="28" t="s">
        <v>229</v>
      </c>
      <c r="D204" s="27">
        <v>44049</v>
      </c>
      <c r="E204" s="16" t="s">
        <v>5767</v>
      </c>
      <c r="F204" s="28" t="s">
        <v>237</v>
      </c>
      <c r="G204" s="30">
        <v>560743360</v>
      </c>
      <c r="H204" s="16"/>
      <c r="I204" s="11" t="str">
        <f>VLOOKUP(C204,'Sales Team'!A$1:C$6,2,0)</f>
        <v>Sales Region Sulawesi - Maluku Team</v>
      </c>
      <c r="J204" t="str">
        <f>VLOOKUP(C204,'Sales Team'!A$1:D$6,4,0)</f>
        <v>Corporate Negotiate/Patnership Contract</v>
      </c>
      <c r="K204" t="str">
        <f>VLOOKUP(B204,'Patner Store'!A$1:F$51,2,0)</f>
        <v>Toko Olahraga Lengkap</v>
      </c>
      <c r="L204" t="str">
        <f>VLOOKUP(B204,'Patner Store'!A$1:F$51,3,0)</f>
        <v>Retail</v>
      </c>
      <c r="M204" t="str">
        <f>VLOOKUP(B204,'Patner Store'!A$1:F$51,4,0)</f>
        <v>Maluku</v>
      </c>
      <c r="N204" t="str">
        <f>VLOOKUP(B204,'Patner Store'!A$1:F$51,5,0)</f>
        <v>Maluku</v>
      </c>
    </row>
    <row r="205" spans="1:14" ht="15.75" customHeight="1" x14ac:dyDescent="0.3">
      <c r="A205" s="16" t="s">
        <v>442</v>
      </c>
      <c r="B205" s="16" t="s">
        <v>181</v>
      </c>
      <c r="C205" s="28" t="s">
        <v>231</v>
      </c>
      <c r="D205" s="27">
        <v>44049</v>
      </c>
      <c r="E205" s="16" t="s">
        <v>5768</v>
      </c>
      <c r="F205" s="28" t="s">
        <v>237</v>
      </c>
      <c r="G205" s="30">
        <v>362678100</v>
      </c>
      <c r="H205" s="16" t="s">
        <v>247</v>
      </c>
      <c r="I205" s="11" t="str">
        <f>VLOOKUP(C205,'Sales Team'!A$1:C$6,2,0)</f>
        <v>Sales Region Bali - Nusa Tenggara Team</v>
      </c>
      <c r="J205" t="str">
        <f>VLOOKUP(C205,'Sales Team'!A$1:D$6,4,0)</f>
        <v>Corporate Negotiate/Patnership Contract</v>
      </c>
      <c r="K205" t="str">
        <f>VLOOKUP(B205,'Patner Store'!A$1:F$51,2,0)</f>
        <v>Toko Olahraga NTT</v>
      </c>
      <c r="L205" t="str">
        <f>VLOOKUP(B205,'Patner Store'!A$1:F$51,3,0)</f>
        <v>Retail</v>
      </c>
      <c r="M205" t="str">
        <f>VLOOKUP(B205,'Patner Store'!A$1:F$51,4,0)</f>
        <v>Nusa Tenggara</v>
      </c>
      <c r="N205" t="str">
        <f>VLOOKUP(B205,'Patner Store'!A$1:F$51,5,0)</f>
        <v>East Nusa Tenggara</v>
      </c>
    </row>
    <row r="206" spans="1:14" ht="15.75" customHeight="1" x14ac:dyDescent="0.3">
      <c r="A206" s="16" t="s">
        <v>443</v>
      </c>
      <c r="B206" s="16" t="s">
        <v>166</v>
      </c>
      <c r="C206" s="28" t="s">
        <v>229</v>
      </c>
      <c r="D206" s="27">
        <v>44051</v>
      </c>
      <c r="E206" s="16" t="s">
        <v>5767</v>
      </c>
      <c r="F206" s="28" t="s">
        <v>237</v>
      </c>
      <c r="G206" s="30">
        <v>733152160</v>
      </c>
      <c r="H206" s="16"/>
      <c r="I206" s="11" t="str">
        <f>VLOOKUP(C206,'Sales Team'!A$1:C$6,2,0)</f>
        <v>Sales Region Sulawesi - Maluku Team</v>
      </c>
      <c r="J206" t="str">
        <f>VLOOKUP(C206,'Sales Team'!A$1:D$6,4,0)</f>
        <v>Corporate Negotiate/Patnership Contract</v>
      </c>
      <c r="K206" t="str">
        <f>VLOOKUP(B206,'Patner Store'!A$1:F$51,2,0)</f>
        <v>Wakaka Sport</v>
      </c>
      <c r="L206" t="str">
        <f>VLOOKUP(B206,'Patner Store'!A$1:F$51,3,0)</f>
        <v>Retail</v>
      </c>
      <c r="M206" t="str">
        <f>VLOOKUP(B206,'Patner Store'!A$1:F$51,4,0)</f>
        <v>North Maluku</v>
      </c>
      <c r="N206" t="str">
        <f>VLOOKUP(B206,'Patner Store'!A$1:F$51,5,0)</f>
        <v>North Maluku</v>
      </c>
    </row>
    <row r="207" spans="1:14" ht="15.75" customHeight="1" x14ac:dyDescent="0.3">
      <c r="A207" s="16" t="s">
        <v>444</v>
      </c>
      <c r="B207" s="16" t="s">
        <v>154</v>
      </c>
      <c r="C207" s="28" t="s">
        <v>229</v>
      </c>
      <c r="D207" s="27">
        <v>44051</v>
      </c>
      <c r="E207" s="16" t="s">
        <v>5767</v>
      </c>
      <c r="F207" s="28" t="s">
        <v>237</v>
      </c>
      <c r="G207" s="30">
        <v>285036060</v>
      </c>
      <c r="H207" s="16"/>
      <c r="I207" s="11" t="str">
        <f>VLOOKUP(C207,'Sales Team'!A$1:C$6,2,0)</f>
        <v>Sales Region Sulawesi - Maluku Team</v>
      </c>
      <c r="J207" t="str">
        <f>VLOOKUP(C207,'Sales Team'!A$1:D$6,4,0)</f>
        <v>Corporate Negotiate/Patnership Contract</v>
      </c>
      <c r="K207" t="str">
        <f>VLOOKUP(B207,'Patner Store'!A$1:F$51,2,0)</f>
        <v>Barokah Olahraga Shop</v>
      </c>
      <c r="L207" t="str">
        <f>VLOOKUP(B207,'Patner Store'!A$1:F$51,3,0)</f>
        <v>Retail</v>
      </c>
      <c r="M207" t="str">
        <f>VLOOKUP(B207,'Patner Store'!A$1:F$51,4,0)</f>
        <v>Sulawesi</v>
      </c>
      <c r="N207" t="str">
        <f>VLOOKUP(B207,'Patner Store'!A$1:F$51,5,0)</f>
        <v>North Sulawesi</v>
      </c>
    </row>
    <row r="208" spans="1:14" ht="15.75" customHeight="1" x14ac:dyDescent="0.3">
      <c r="A208" s="16" t="s">
        <v>445</v>
      </c>
      <c r="B208" s="16" t="s">
        <v>137</v>
      </c>
      <c r="C208" s="28" t="s">
        <v>222</v>
      </c>
      <c r="D208" s="27">
        <v>44052</v>
      </c>
      <c r="E208" s="16" t="s">
        <v>118</v>
      </c>
      <c r="F208" s="28" t="s">
        <v>237</v>
      </c>
      <c r="G208" s="30">
        <v>317701400</v>
      </c>
      <c r="H208" s="16"/>
      <c r="I208" s="11" t="str">
        <f>VLOOKUP(C208,'Sales Team'!A$1:C$6,2,0)</f>
        <v>Online Sales Team</v>
      </c>
      <c r="J208" t="str">
        <f>VLOOKUP(C208,'Sales Team'!A$1:D$6,4,0)</f>
        <v>OnlineMarketing</v>
      </c>
      <c r="K208" t="str">
        <f>VLOOKUP(B208,'Patner Store'!A$1:F$51,2,0)</f>
        <v>Playing Outdoor</v>
      </c>
      <c r="L208" t="str">
        <f>VLOOKUP(B208,'Patner Store'!A$1:F$51,3,0)</f>
        <v>Retail</v>
      </c>
      <c r="M208" t="str">
        <f>VLOOKUP(B208,'Patner Store'!A$1:F$51,4,0)</f>
        <v>Java</v>
      </c>
      <c r="N208" t="str">
        <f>VLOOKUP(B208,'Patner Store'!A$1:F$51,5,0)</f>
        <v>Jakarta</v>
      </c>
    </row>
    <row r="209" spans="1:14" ht="15.75" customHeight="1" x14ac:dyDescent="0.3">
      <c r="A209" s="16" t="s">
        <v>446</v>
      </c>
      <c r="B209" s="16" t="s">
        <v>177</v>
      </c>
      <c r="C209" s="28" t="s">
        <v>225</v>
      </c>
      <c r="D209" s="27">
        <v>44053</v>
      </c>
      <c r="E209" s="16" t="s">
        <v>112</v>
      </c>
      <c r="F209" s="16" t="s">
        <v>234</v>
      </c>
      <c r="G209" s="30">
        <v>98850310</v>
      </c>
      <c r="H209" s="16"/>
      <c r="I209" s="11" t="str">
        <f>VLOOKUP(C209,'Sales Team'!A$1:C$6,2,0)</f>
        <v>Sales Java Region Team</v>
      </c>
      <c r="J209" t="str">
        <f>VLOOKUP(C209,'Sales Team'!A$1:D$6,4,0)</f>
        <v>OnlineMarketing/Corporate Negotiate/Patnership Contract</v>
      </c>
      <c r="K209" t="str">
        <f>VLOOKUP(B209,'Patner Store'!A$1:F$51,2,0)</f>
        <v>Toko Hidup Sehat</v>
      </c>
      <c r="L209" t="str">
        <f>VLOOKUP(B209,'Patner Store'!A$1:F$51,3,0)</f>
        <v>Retail</v>
      </c>
      <c r="M209" t="str">
        <f>VLOOKUP(B209,'Patner Store'!A$1:F$51,4,0)</f>
        <v>Java</v>
      </c>
      <c r="N209" t="str">
        <f>VLOOKUP(B209,'Patner Store'!A$1:F$51,5,0)</f>
        <v>East Java</v>
      </c>
    </row>
    <row r="210" spans="1:14" ht="15.75" customHeight="1" x14ac:dyDescent="0.3">
      <c r="A210" s="16" t="s">
        <v>447</v>
      </c>
      <c r="B210" s="16" t="s">
        <v>158</v>
      </c>
      <c r="C210" s="28" t="s">
        <v>229</v>
      </c>
      <c r="D210" s="27">
        <v>44054</v>
      </c>
      <c r="E210" s="16" t="s">
        <v>5767</v>
      </c>
      <c r="F210" s="16" t="s">
        <v>234</v>
      </c>
      <c r="G210" s="30">
        <v>46242000</v>
      </c>
      <c r="H210" s="16"/>
      <c r="I210" s="11" t="str">
        <f>VLOOKUP(C210,'Sales Team'!A$1:C$6,2,0)</f>
        <v>Sales Region Sulawesi - Maluku Team</v>
      </c>
      <c r="J210" t="str">
        <f>VLOOKUP(C210,'Sales Team'!A$1:D$6,4,0)</f>
        <v>Corporate Negotiate/Patnership Contract</v>
      </c>
      <c r="K210" t="str">
        <f>VLOOKUP(B210,'Patner Store'!A$1:F$51,2,0)</f>
        <v>Sport Kita Store</v>
      </c>
      <c r="L210" t="str">
        <f>VLOOKUP(B210,'Patner Store'!A$1:F$51,3,0)</f>
        <v>Retail</v>
      </c>
      <c r="M210" t="str">
        <f>VLOOKUP(B210,'Patner Store'!A$1:F$51,4,0)</f>
        <v>North Maluku</v>
      </c>
      <c r="N210" t="str">
        <f>VLOOKUP(B210,'Patner Store'!A$1:F$51,5,0)</f>
        <v>North Maluku</v>
      </c>
    </row>
    <row r="211" spans="1:14" ht="15.75" customHeight="1" x14ac:dyDescent="0.3">
      <c r="A211" s="16" t="s">
        <v>448</v>
      </c>
      <c r="B211" s="16" t="s">
        <v>191</v>
      </c>
      <c r="C211" s="28" t="s">
        <v>229</v>
      </c>
      <c r="D211" s="27">
        <v>44055</v>
      </c>
      <c r="E211" s="16" t="s">
        <v>5767</v>
      </c>
      <c r="F211" s="16" t="s">
        <v>234</v>
      </c>
      <c r="G211" s="30">
        <v>147258490</v>
      </c>
      <c r="H211" s="16"/>
      <c r="I211" s="11" t="str">
        <f>VLOOKUP(C211,'Sales Team'!A$1:C$6,2,0)</f>
        <v>Sales Region Sulawesi - Maluku Team</v>
      </c>
      <c r="J211" t="str">
        <f>VLOOKUP(C211,'Sales Team'!A$1:D$6,4,0)</f>
        <v>Corporate Negotiate/Patnership Contract</v>
      </c>
      <c r="K211" t="str">
        <f>VLOOKUP(B211,'Patner Store'!A$1:F$51,2,0)</f>
        <v>Salam Olahraga</v>
      </c>
      <c r="L211" t="str">
        <f>VLOOKUP(B211,'Patner Store'!A$1:F$51,3,0)</f>
        <v>Retail</v>
      </c>
      <c r="M211" t="str">
        <f>VLOOKUP(B211,'Patner Store'!A$1:F$51,4,0)</f>
        <v>Maluku</v>
      </c>
      <c r="N211" t="str">
        <f>VLOOKUP(B211,'Patner Store'!A$1:F$51,5,0)</f>
        <v>Maluku</v>
      </c>
    </row>
    <row r="212" spans="1:14" ht="15.75" customHeight="1" x14ac:dyDescent="0.3">
      <c r="A212" s="16" t="s">
        <v>449</v>
      </c>
      <c r="B212" s="16" t="s">
        <v>154</v>
      </c>
      <c r="C212" s="28" t="s">
        <v>229</v>
      </c>
      <c r="D212" s="27">
        <v>44055</v>
      </c>
      <c r="E212" s="16" t="s">
        <v>5767</v>
      </c>
      <c r="F212" s="16" t="s">
        <v>234</v>
      </c>
      <c r="G212" s="30">
        <v>211021050</v>
      </c>
      <c r="H212" s="16"/>
      <c r="I212" s="11" t="str">
        <f>VLOOKUP(C212,'Sales Team'!A$1:C$6,2,0)</f>
        <v>Sales Region Sulawesi - Maluku Team</v>
      </c>
      <c r="J212" t="str">
        <f>VLOOKUP(C212,'Sales Team'!A$1:D$6,4,0)</f>
        <v>Corporate Negotiate/Patnership Contract</v>
      </c>
      <c r="K212" t="str">
        <f>VLOOKUP(B212,'Patner Store'!A$1:F$51,2,0)</f>
        <v>Barokah Olahraga Shop</v>
      </c>
      <c r="L212" t="str">
        <f>VLOOKUP(B212,'Patner Store'!A$1:F$51,3,0)</f>
        <v>Retail</v>
      </c>
      <c r="M212" t="str">
        <f>VLOOKUP(B212,'Patner Store'!A$1:F$51,4,0)</f>
        <v>Sulawesi</v>
      </c>
      <c r="N212" t="str">
        <f>VLOOKUP(B212,'Patner Store'!A$1:F$51,5,0)</f>
        <v>North Sulawesi</v>
      </c>
    </row>
    <row r="213" spans="1:14" ht="15.75" customHeight="1" x14ac:dyDescent="0.3">
      <c r="A213" s="16" t="s">
        <v>450</v>
      </c>
      <c r="B213" s="16" t="s">
        <v>122</v>
      </c>
      <c r="C213" s="28" t="s">
        <v>227</v>
      </c>
      <c r="D213" s="27">
        <v>44060</v>
      </c>
      <c r="E213" s="16" t="s">
        <v>228</v>
      </c>
      <c r="F213" s="16" t="s">
        <v>234</v>
      </c>
      <c r="G213" s="30">
        <v>94240540</v>
      </c>
      <c r="H213" s="16"/>
      <c r="I213" s="11" t="str">
        <f>VLOOKUP(C213,'Sales Team'!A$1:C$6,2,0)</f>
        <v>Sales Sumatera -Kalimantan Region Team</v>
      </c>
      <c r="J213" t="str">
        <f>VLOOKUP(C213,'Sales Team'!A$1:D$6,4,0)</f>
        <v>OnlineMarketing/Corporate Negotiate/Patnership Contract</v>
      </c>
      <c r="K213" t="str">
        <f>VLOOKUP(B213,'Patner Store'!A$1:F$51,2,0)</f>
        <v>Arena Sport Shop</v>
      </c>
      <c r="L213" t="str">
        <f>VLOOKUP(B213,'Patner Store'!A$1:F$51,3,0)</f>
        <v>Retail</v>
      </c>
      <c r="M213" t="str">
        <f>VLOOKUP(B213,'Patner Store'!A$1:F$51,4,0)</f>
        <v>Kalimantan</v>
      </c>
      <c r="N213" t="str">
        <f>VLOOKUP(B213,'Patner Store'!A$1:F$51,5,0)</f>
        <v>Central Kalimantan</v>
      </c>
    </row>
    <row r="214" spans="1:14" ht="15.75" customHeight="1" x14ac:dyDescent="0.3">
      <c r="A214" s="16" t="s">
        <v>451</v>
      </c>
      <c r="B214" s="16" t="s">
        <v>195</v>
      </c>
      <c r="C214" s="28" t="s">
        <v>227</v>
      </c>
      <c r="D214" s="27">
        <v>44060</v>
      </c>
      <c r="E214" s="16" t="s">
        <v>228</v>
      </c>
      <c r="F214" s="28" t="s">
        <v>237</v>
      </c>
      <c r="G214" s="30">
        <v>489620590</v>
      </c>
      <c r="H214" s="16"/>
      <c r="I214" s="11" t="str">
        <f>VLOOKUP(C214,'Sales Team'!A$1:C$6,2,0)</f>
        <v>Sales Sumatera -Kalimantan Region Team</v>
      </c>
      <c r="J214" t="str">
        <f>VLOOKUP(C214,'Sales Team'!A$1:D$6,4,0)</f>
        <v>OnlineMarketing/Corporate Negotiate/Patnership Contract</v>
      </c>
      <c r="K214" t="str">
        <f>VLOOKUP(B214,'Patner Store'!A$1:F$51,2,0)</f>
        <v>Olahraga Gemilang</v>
      </c>
      <c r="L214" t="str">
        <f>VLOOKUP(B214,'Patner Store'!A$1:F$51,3,0)</f>
        <v>Retail</v>
      </c>
      <c r="M214" t="str">
        <f>VLOOKUP(B214,'Patner Store'!A$1:F$51,4,0)</f>
        <v>Kalimantan</v>
      </c>
      <c r="N214" t="str">
        <f>VLOOKUP(B214,'Patner Store'!A$1:F$51,5,0)</f>
        <v>Central Kalimantan</v>
      </c>
    </row>
    <row r="215" spans="1:14" ht="15.75" customHeight="1" x14ac:dyDescent="0.3">
      <c r="A215" s="16" t="s">
        <v>452</v>
      </c>
      <c r="B215" s="16" t="s">
        <v>215</v>
      </c>
      <c r="C215" s="28" t="s">
        <v>229</v>
      </c>
      <c r="D215" s="27">
        <v>44061</v>
      </c>
      <c r="E215" s="16" t="s">
        <v>5767</v>
      </c>
      <c r="F215" s="28" t="s">
        <v>237</v>
      </c>
      <c r="G215" s="30">
        <v>443940460</v>
      </c>
      <c r="H215" s="16" t="s">
        <v>260</v>
      </c>
      <c r="I215" s="11" t="str">
        <f>VLOOKUP(C215,'Sales Team'!A$1:C$6,2,0)</f>
        <v>Sales Region Sulawesi - Maluku Team</v>
      </c>
      <c r="J215" t="str">
        <f>VLOOKUP(C215,'Sales Team'!A$1:D$6,4,0)</f>
        <v>Corporate Negotiate/Patnership Contract</v>
      </c>
      <c r="K215" t="str">
        <f>VLOOKUP(B215,'Patner Store'!A$1:F$51,2,0)</f>
        <v>Toko Peralatan Olahraga</v>
      </c>
      <c r="L215" t="str">
        <f>VLOOKUP(B215,'Patner Store'!A$1:F$51,3,0)</f>
        <v>Retail</v>
      </c>
      <c r="M215" t="str">
        <f>VLOOKUP(B215,'Patner Store'!A$1:F$51,4,0)</f>
        <v>Maluku</v>
      </c>
      <c r="N215" t="str">
        <f>VLOOKUP(B215,'Patner Store'!A$1:F$51,5,0)</f>
        <v>Maluku</v>
      </c>
    </row>
    <row r="216" spans="1:14" ht="15.75" customHeight="1" x14ac:dyDescent="0.3">
      <c r="A216" s="16" t="s">
        <v>453</v>
      </c>
      <c r="B216" s="16" t="s">
        <v>126</v>
      </c>
      <c r="C216" s="28" t="s">
        <v>229</v>
      </c>
      <c r="D216" s="27">
        <v>44061</v>
      </c>
      <c r="E216" s="16" t="s">
        <v>5767</v>
      </c>
      <c r="F216" s="28" t="s">
        <v>237</v>
      </c>
      <c r="G216" s="30">
        <v>334749650</v>
      </c>
      <c r="H216" s="16"/>
      <c r="I216" s="11" t="str">
        <f>VLOOKUP(C216,'Sales Team'!A$1:C$6,2,0)</f>
        <v>Sales Region Sulawesi - Maluku Team</v>
      </c>
      <c r="J216" t="str">
        <f>VLOOKUP(C216,'Sales Team'!A$1:D$6,4,0)</f>
        <v>Corporate Negotiate/Patnership Contract</v>
      </c>
      <c r="K216" t="str">
        <f>VLOOKUP(B216,'Patner Store'!A$1:F$51,2,0)</f>
        <v>Amanah Sport</v>
      </c>
      <c r="L216" t="str">
        <f>VLOOKUP(B216,'Patner Store'!A$1:F$51,3,0)</f>
        <v>Retail</v>
      </c>
      <c r="M216" t="str">
        <f>VLOOKUP(B216,'Patner Store'!A$1:F$51,4,0)</f>
        <v>Sulawesi</v>
      </c>
      <c r="N216" t="str">
        <f>VLOOKUP(B216,'Patner Store'!A$1:F$51,5,0)</f>
        <v>North Sulawesi</v>
      </c>
    </row>
    <row r="217" spans="1:14" ht="15.75" customHeight="1" x14ac:dyDescent="0.3">
      <c r="A217" s="16" t="s">
        <v>454</v>
      </c>
      <c r="B217" s="16" t="s">
        <v>119</v>
      </c>
      <c r="C217" s="28" t="s">
        <v>229</v>
      </c>
      <c r="D217" s="27">
        <v>44061</v>
      </c>
      <c r="E217" s="16" t="s">
        <v>5767</v>
      </c>
      <c r="F217" s="16" t="s">
        <v>234</v>
      </c>
      <c r="G217" s="30">
        <v>121897290</v>
      </c>
      <c r="H217" s="16"/>
      <c r="I217" s="11" t="str">
        <f>VLOOKUP(C217,'Sales Team'!A$1:C$6,2,0)</f>
        <v>Sales Region Sulawesi - Maluku Team</v>
      </c>
      <c r="J217" t="str">
        <f>VLOOKUP(C217,'Sales Team'!A$1:D$6,4,0)</f>
        <v>Corporate Negotiate/Patnership Contract</v>
      </c>
      <c r="K217" t="str">
        <f>VLOOKUP(B217,'Patner Store'!A$1:F$51,2,0)</f>
        <v>Sportworld</v>
      </c>
      <c r="L217" t="str">
        <f>VLOOKUP(B217,'Patner Store'!A$1:F$51,3,0)</f>
        <v>Distributor</v>
      </c>
      <c r="M217" t="str">
        <f>VLOOKUP(B217,'Patner Store'!A$1:F$51,4,0)</f>
        <v>Sulawesi</v>
      </c>
      <c r="N217" t="str">
        <f>VLOOKUP(B217,'Patner Store'!A$1:F$51,5,0)</f>
        <v>South Sulawesi</v>
      </c>
    </row>
    <row r="218" spans="1:14" ht="15.75" customHeight="1" x14ac:dyDescent="0.3">
      <c r="A218" s="16" t="s">
        <v>455</v>
      </c>
      <c r="B218" s="16" t="s">
        <v>168</v>
      </c>
      <c r="C218" s="28" t="s">
        <v>229</v>
      </c>
      <c r="D218" s="27">
        <v>44061</v>
      </c>
      <c r="E218" s="16" t="s">
        <v>5767</v>
      </c>
      <c r="F218" s="16" t="s">
        <v>234</v>
      </c>
      <c r="G218" s="30">
        <v>10250110</v>
      </c>
      <c r="H218" s="16" t="s">
        <v>253</v>
      </c>
      <c r="I218" s="11" t="str">
        <f>VLOOKUP(C218,'Sales Team'!A$1:C$6,2,0)</f>
        <v>Sales Region Sulawesi - Maluku Team</v>
      </c>
      <c r="J218" t="str">
        <f>VLOOKUP(C218,'Sales Team'!A$1:D$6,4,0)</f>
        <v>Corporate Negotiate/Patnership Contract</v>
      </c>
      <c r="K218" t="str">
        <f>VLOOKUP(B218,'Patner Store'!A$1:F$51,2,0)</f>
        <v>Destination Sport Store</v>
      </c>
      <c r="L218" t="str">
        <f>VLOOKUP(B218,'Patner Store'!A$1:F$51,3,0)</f>
        <v>Retail</v>
      </c>
      <c r="M218" t="str">
        <f>VLOOKUP(B218,'Patner Store'!A$1:F$51,4,0)</f>
        <v>Maluku</v>
      </c>
      <c r="N218" t="str">
        <f>VLOOKUP(B218,'Patner Store'!A$1:F$51,5,0)</f>
        <v>Maluku</v>
      </c>
    </row>
    <row r="219" spans="1:14" ht="15.75" customHeight="1" x14ac:dyDescent="0.3">
      <c r="A219" s="16" t="s">
        <v>456</v>
      </c>
      <c r="B219" s="16" t="s">
        <v>171</v>
      </c>
      <c r="C219" s="28" t="s">
        <v>231</v>
      </c>
      <c r="D219" s="27">
        <v>44062</v>
      </c>
      <c r="E219" s="16" t="s">
        <v>5768</v>
      </c>
      <c r="F219" s="16" t="s">
        <v>234</v>
      </c>
      <c r="G219" s="30">
        <v>51391200</v>
      </c>
      <c r="H219" s="16"/>
      <c r="I219" s="11" t="str">
        <f>VLOOKUP(C219,'Sales Team'!A$1:C$6,2,0)</f>
        <v>Sales Region Bali - Nusa Tenggara Team</v>
      </c>
      <c r="J219" t="str">
        <f>VLOOKUP(C219,'Sales Team'!A$1:D$6,4,0)</f>
        <v>Corporate Negotiate/Patnership Contract</v>
      </c>
      <c r="K219" t="str">
        <f>VLOOKUP(B219,'Patner Store'!A$1:F$51,2,0)</f>
        <v>Toko SportNesia</v>
      </c>
      <c r="L219" t="str">
        <f>VLOOKUP(B219,'Patner Store'!A$1:F$51,3,0)</f>
        <v>Retail</v>
      </c>
      <c r="M219" t="str">
        <f>VLOOKUP(B219,'Patner Store'!A$1:F$51,4,0)</f>
        <v>Nusa Tenggara</v>
      </c>
      <c r="N219" t="str">
        <f>VLOOKUP(B219,'Patner Store'!A$1:F$51,5,0)</f>
        <v>East Nusa Tenggara</v>
      </c>
    </row>
    <row r="220" spans="1:14" ht="15.75" customHeight="1" x14ac:dyDescent="0.3">
      <c r="A220" s="16" t="s">
        <v>457</v>
      </c>
      <c r="B220" s="16" t="s">
        <v>171</v>
      </c>
      <c r="C220" s="28" t="s">
        <v>231</v>
      </c>
      <c r="D220" s="27">
        <v>44063</v>
      </c>
      <c r="E220" s="16" t="s">
        <v>5768</v>
      </c>
      <c r="F220" s="28" t="s">
        <v>237</v>
      </c>
      <c r="G220" s="30">
        <v>268152340</v>
      </c>
      <c r="H220" s="16"/>
      <c r="I220" s="11" t="str">
        <f>VLOOKUP(C220,'Sales Team'!A$1:C$6,2,0)</f>
        <v>Sales Region Bali - Nusa Tenggara Team</v>
      </c>
      <c r="J220" t="str">
        <f>VLOOKUP(C220,'Sales Team'!A$1:D$6,4,0)</f>
        <v>Corporate Negotiate/Patnership Contract</v>
      </c>
      <c r="K220" t="str">
        <f>VLOOKUP(B220,'Patner Store'!A$1:F$51,2,0)</f>
        <v>Toko SportNesia</v>
      </c>
      <c r="L220" t="str">
        <f>VLOOKUP(B220,'Patner Store'!A$1:F$51,3,0)</f>
        <v>Retail</v>
      </c>
      <c r="M220" t="str">
        <f>VLOOKUP(B220,'Patner Store'!A$1:F$51,4,0)</f>
        <v>Nusa Tenggara</v>
      </c>
      <c r="N220" t="str">
        <f>VLOOKUP(B220,'Patner Store'!A$1:F$51,5,0)</f>
        <v>East Nusa Tenggara</v>
      </c>
    </row>
    <row r="221" spans="1:14" ht="15.75" customHeight="1" x14ac:dyDescent="0.3">
      <c r="A221" s="16" t="s">
        <v>458</v>
      </c>
      <c r="B221" s="16" t="s">
        <v>195</v>
      </c>
      <c r="C221" s="28" t="s">
        <v>227</v>
      </c>
      <c r="D221" s="27">
        <v>44063</v>
      </c>
      <c r="E221" s="16" t="s">
        <v>228</v>
      </c>
      <c r="F221" s="28" t="s">
        <v>237</v>
      </c>
      <c r="G221" s="30">
        <v>429940100</v>
      </c>
      <c r="H221" s="16"/>
      <c r="I221" s="11" t="str">
        <f>VLOOKUP(C221,'Sales Team'!A$1:C$6,2,0)</f>
        <v>Sales Sumatera -Kalimantan Region Team</v>
      </c>
      <c r="J221" t="str">
        <f>VLOOKUP(C221,'Sales Team'!A$1:D$6,4,0)</f>
        <v>OnlineMarketing/Corporate Negotiate/Patnership Contract</v>
      </c>
      <c r="K221" t="str">
        <f>VLOOKUP(B221,'Patner Store'!A$1:F$51,2,0)</f>
        <v>Olahraga Gemilang</v>
      </c>
      <c r="L221" t="str">
        <f>VLOOKUP(B221,'Patner Store'!A$1:F$51,3,0)</f>
        <v>Retail</v>
      </c>
      <c r="M221" t="str">
        <f>VLOOKUP(B221,'Patner Store'!A$1:F$51,4,0)</f>
        <v>Kalimantan</v>
      </c>
      <c r="N221" t="str">
        <f>VLOOKUP(B221,'Patner Store'!A$1:F$51,5,0)</f>
        <v>Central Kalimantan</v>
      </c>
    </row>
    <row r="222" spans="1:14" ht="15.75" customHeight="1" x14ac:dyDescent="0.3">
      <c r="A222" s="16" t="s">
        <v>459</v>
      </c>
      <c r="B222" s="16" t="s">
        <v>211</v>
      </c>
      <c r="C222" s="28" t="s">
        <v>227</v>
      </c>
      <c r="D222" s="27">
        <v>44063</v>
      </c>
      <c r="E222" s="16" t="s">
        <v>228</v>
      </c>
      <c r="F222" s="16" t="s">
        <v>234</v>
      </c>
      <c r="G222" s="30">
        <v>28495140</v>
      </c>
      <c r="H222" s="16"/>
      <c r="I222" s="11" t="str">
        <f>VLOOKUP(C222,'Sales Team'!A$1:C$6,2,0)</f>
        <v>Sales Sumatera -Kalimantan Region Team</v>
      </c>
      <c r="J222" t="str">
        <f>VLOOKUP(C222,'Sales Team'!A$1:D$6,4,0)</f>
        <v>OnlineMarketing/Corporate Negotiate/Patnership Contract</v>
      </c>
      <c r="K222" t="str">
        <f>VLOOKUP(B222,'Patner Store'!A$1:F$51,2,0)</f>
        <v>Toko Olahraga Mandiri</v>
      </c>
      <c r="L222" t="str">
        <f>VLOOKUP(B222,'Patner Store'!A$1:F$51,3,0)</f>
        <v>Retail</v>
      </c>
      <c r="M222" t="str">
        <f>VLOOKUP(B222,'Patner Store'!A$1:F$51,4,0)</f>
        <v>Kalimantan</v>
      </c>
      <c r="N222" t="str">
        <f>VLOOKUP(B222,'Patner Store'!A$1:F$51,5,0)</f>
        <v>South Kalimantan</v>
      </c>
    </row>
    <row r="223" spans="1:14" ht="15.75" customHeight="1" x14ac:dyDescent="0.3">
      <c r="A223" s="16" t="s">
        <v>460</v>
      </c>
      <c r="B223" s="16" t="s">
        <v>201</v>
      </c>
      <c r="C223" s="28" t="s">
        <v>229</v>
      </c>
      <c r="D223" s="27">
        <v>44064</v>
      </c>
      <c r="E223" s="16" t="s">
        <v>5767</v>
      </c>
      <c r="F223" s="28" t="s">
        <v>237</v>
      </c>
      <c r="G223" s="30">
        <v>312463980</v>
      </c>
      <c r="H223" s="16"/>
      <c r="I223" s="11" t="str">
        <f>VLOOKUP(C223,'Sales Team'!A$1:C$6,2,0)</f>
        <v>Sales Region Sulawesi - Maluku Team</v>
      </c>
      <c r="J223" t="str">
        <f>VLOOKUP(C223,'Sales Team'!A$1:D$6,4,0)</f>
        <v>Corporate Negotiate/Patnership Contract</v>
      </c>
      <c r="K223" t="str">
        <f>VLOOKUP(B223,'Patner Store'!A$1:F$51,2,0)</f>
        <v>SportMania Store</v>
      </c>
      <c r="L223" t="str">
        <f>VLOOKUP(B223,'Patner Store'!A$1:F$51,3,0)</f>
        <v>Retail</v>
      </c>
      <c r="M223" t="str">
        <f>VLOOKUP(B223,'Patner Store'!A$1:F$51,4,0)</f>
        <v>North Maluku</v>
      </c>
      <c r="N223" t="str">
        <f>VLOOKUP(B223,'Patner Store'!A$1:F$51,5,0)</f>
        <v>North Maluku</v>
      </c>
    </row>
    <row r="224" spans="1:14" ht="15.75" customHeight="1" x14ac:dyDescent="0.3">
      <c r="A224" s="16" t="s">
        <v>461</v>
      </c>
      <c r="B224" s="16" t="s">
        <v>146</v>
      </c>
      <c r="C224" s="28" t="s">
        <v>222</v>
      </c>
      <c r="D224" s="27">
        <v>44065</v>
      </c>
      <c r="E224" s="16" t="s">
        <v>118</v>
      </c>
      <c r="F224" s="28" t="s">
        <v>237</v>
      </c>
      <c r="G224" s="30">
        <v>698932980</v>
      </c>
      <c r="H224" s="16" t="s">
        <v>253</v>
      </c>
      <c r="I224" s="11" t="str">
        <f>VLOOKUP(C224,'Sales Team'!A$1:C$6,2,0)</f>
        <v>Online Sales Team</v>
      </c>
      <c r="J224" t="str">
        <f>VLOOKUP(C224,'Sales Team'!A$1:D$6,4,0)</f>
        <v>OnlineMarketing</v>
      </c>
      <c r="K224" t="str">
        <f>VLOOKUP(B224,'Patner Store'!A$1:F$51,2,0)</f>
        <v>Bebasport.com</v>
      </c>
      <c r="L224" t="str">
        <f>VLOOKUP(B224,'Patner Store'!A$1:F$51,3,0)</f>
        <v>Retail</v>
      </c>
      <c r="M224" t="str">
        <f>VLOOKUP(B224,'Patner Store'!A$1:F$51,4,0)</f>
        <v>Java</v>
      </c>
      <c r="N224" t="str">
        <f>VLOOKUP(B224,'Patner Store'!A$1:F$51,5,0)</f>
        <v>Jakarta</v>
      </c>
    </row>
    <row r="225" spans="1:14" ht="15.75" customHeight="1" x14ac:dyDescent="0.3">
      <c r="A225" s="16" t="s">
        <v>462</v>
      </c>
      <c r="B225" s="16" t="s">
        <v>213</v>
      </c>
      <c r="C225" s="28" t="s">
        <v>229</v>
      </c>
      <c r="D225" s="27">
        <v>44065</v>
      </c>
      <c r="E225" s="16" t="s">
        <v>5767</v>
      </c>
      <c r="F225" s="28" t="s">
        <v>237</v>
      </c>
      <c r="G225" s="30">
        <v>950402010</v>
      </c>
      <c r="H225" s="16" t="s">
        <v>238</v>
      </c>
      <c r="I225" s="11" t="str">
        <f>VLOOKUP(C225,'Sales Team'!A$1:C$6,2,0)</f>
        <v>Sales Region Sulawesi - Maluku Team</v>
      </c>
      <c r="J225" t="str">
        <f>VLOOKUP(C225,'Sales Team'!A$1:D$6,4,0)</f>
        <v>Corporate Negotiate/Patnership Contract</v>
      </c>
      <c r="K225" t="str">
        <f>VLOOKUP(B225,'Patner Store'!A$1:F$51,2,0)</f>
        <v>Toko Olahraga Bersama</v>
      </c>
      <c r="L225" t="str">
        <f>VLOOKUP(B225,'Patner Store'!A$1:F$51,3,0)</f>
        <v>Retail</v>
      </c>
      <c r="M225" t="str">
        <f>VLOOKUP(B225,'Patner Store'!A$1:F$51,4,0)</f>
        <v>Sulawesi</v>
      </c>
      <c r="N225" t="str">
        <f>VLOOKUP(B225,'Patner Store'!A$1:F$51,5,0)</f>
        <v>North Sulawesi</v>
      </c>
    </row>
    <row r="226" spans="1:14" ht="15.75" customHeight="1" x14ac:dyDescent="0.3">
      <c r="A226" s="16" t="s">
        <v>463</v>
      </c>
      <c r="B226" s="16" t="s">
        <v>209</v>
      </c>
      <c r="C226" s="28" t="s">
        <v>222</v>
      </c>
      <c r="D226" s="27">
        <v>44066</v>
      </c>
      <c r="E226" s="16" t="s">
        <v>118</v>
      </c>
      <c r="F226" s="16" t="s">
        <v>234</v>
      </c>
      <c r="G226" s="30">
        <v>165233440</v>
      </c>
      <c r="H226" s="16"/>
      <c r="I226" s="11" t="str">
        <f>VLOOKUP(C226,'Sales Team'!A$1:C$6,2,0)</f>
        <v>Online Sales Team</v>
      </c>
      <c r="J226" t="str">
        <f>VLOOKUP(C226,'Sales Team'!A$1:D$6,4,0)</f>
        <v>OnlineMarketing</v>
      </c>
      <c r="K226" t="str">
        <f>VLOOKUP(B226,'Patner Store'!A$1:F$51,2,0)</f>
        <v>Power Play</v>
      </c>
      <c r="L226" t="str">
        <f>VLOOKUP(B226,'Patner Store'!A$1:F$51,3,0)</f>
        <v>Retail</v>
      </c>
      <c r="M226" t="str">
        <f>VLOOKUP(B226,'Patner Store'!A$1:F$51,4,0)</f>
        <v>Java</v>
      </c>
      <c r="N226" t="str">
        <f>VLOOKUP(B226,'Patner Store'!A$1:F$51,5,0)</f>
        <v>Jakarta</v>
      </c>
    </row>
    <row r="227" spans="1:14" ht="15.75" customHeight="1" x14ac:dyDescent="0.3">
      <c r="A227" s="16" t="s">
        <v>464</v>
      </c>
      <c r="B227" s="16" t="s">
        <v>207</v>
      </c>
      <c r="C227" s="28" t="s">
        <v>227</v>
      </c>
      <c r="D227" s="27">
        <v>44067</v>
      </c>
      <c r="E227" s="16" t="s">
        <v>228</v>
      </c>
      <c r="F227" s="16" t="s">
        <v>234</v>
      </c>
      <c r="G227" s="30">
        <v>200135930</v>
      </c>
      <c r="H227" s="16"/>
      <c r="I227" s="11" t="str">
        <f>VLOOKUP(C227,'Sales Team'!A$1:C$6,2,0)</f>
        <v>Sales Sumatera -Kalimantan Region Team</v>
      </c>
      <c r="J227" t="str">
        <f>VLOOKUP(C227,'Sales Team'!A$1:D$6,4,0)</f>
        <v>OnlineMarketing/Corporate Negotiate/Patnership Contract</v>
      </c>
      <c r="K227" t="str">
        <f>VLOOKUP(B227,'Patner Store'!A$1:F$51,2,0)</f>
        <v>Markas Olahraga</v>
      </c>
      <c r="L227" t="str">
        <f>VLOOKUP(B227,'Patner Store'!A$1:F$51,3,0)</f>
        <v>Retail</v>
      </c>
      <c r="M227" t="str">
        <f>VLOOKUP(B227,'Patner Store'!A$1:F$51,4,0)</f>
        <v>Kalimantan</v>
      </c>
      <c r="N227" t="str">
        <f>VLOOKUP(B227,'Patner Store'!A$1:F$51,5,0)</f>
        <v>South Kalimantan</v>
      </c>
    </row>
    <row r="228" spans="1:14" ht="15.75" customHeight="1" x14ac:dyDescent="0.3">
      <c r="A228" s="16" t="s">
        <v>465</v>
      </c>
      <c r="B228" s="16" t="s">
        <v>209</v>
      </c>
      <c r="C228" s="28" t="s">
        <v>222</v>
      </c>
      <c r="D228" s="27">
        <v>44068</v>
      </c>
      <c r="E228" s="16" t="s">
        <v>118</v>
      </c>
      <c r="F228" s="16" t="s">
        <v>234</v>
      </c>
      <c r="G228" s="30">
        <v>73342550</v>
      </c>
      <c r="H228" s="16"/>
      <c r="I228" s="11" t="str">
        <f>VLOOKUP(C228,'Sales Team'!A$1:C$6,2,0)</f>
        <v>Online Sales Team</v>
      </c>
      <c r="J228" t="str">
        <f>VLOOKUP(C228,'Sales Team'!A$1:D$6,4,0)</f>
        <v>OnlineMarketing</v>
      </c>
      <c r="K228" t="str">
        <f>VLOOKUP(B228,'Patner Store'!A$1:F$51,2,0)</f>
        <v>Power Play</v>
      </c>
      <c r="L228" t="str">
        <f>VLOOKUP(B228,'Patner Store'!A$1:F$51,3,0)</f>
        <v>Retail</v>
      </c>
      <c r="M228" t="str">
        <f>VLOOKUP(B228,'Patner Store'!A$1:F$51,4,0)</f>
        <v>Java</v>
      </c>
      <c r="N228" t="str">
        <f>VLOOKUP(B228,'Patner Store'!A$1:F$51,5,0)</f>
        <v>Jakarta</v>
      </c>
    </row>
    <row r="229" spans="1:14" ht="15.75" customHeight="1" x14ac:dyDescent="0.3">
      <c r="A229" s="16" t="s">
        <v>466</v>
      </c>
      <c r="B229" s="16" t="s">
        <v>113</v>
      </c>
      <c r="C229" s="28" t="s">
        <v>227</v>
      </c>
      <c r="D229" s="27">
        <v>44068</v>
      </c>
      <c r="E229" s="16" t="s">
        <v>228</v>
      </c>
      <c r="F229" s="28" t="s">
        <v>237</v>
      </c>
      <c r="G229" s="30">
        <v>466109980</v>
      </c>
      <c r="H229" s="16"/>
      <c r="I229" s="11" t="str">
        <f>VLOOKUP(C229,'Sales Team'!A$1:C$6,2,0)</f>
        <v>Sales Sumatera -Kalimantan Region Team</v>
      </c>
      <c r="J229" t="str">
        <f>VLOOKUP(C229,'Sales Team'!A$1:D$6,4,0)</f>
        <v>OnlineMarketing/Corporate Negotiate/Patnership Contract</v>
      </c>
      <c r="K229" t="str">
        <f>VLOOKUP(B229,'Patner Store'!A$1:F$51,2,0)</f>
        <v>Toko Gelora Sport</v>
      </c>
      <c r="L229" t="str">
        <f>VLOOKUP(B229,'Patner Store'!A$1:F$51,3,0)</f>
        <v>Retail</v>
      </c>
      <c r="M229" t="str">
        <f>VLOOKUP(B229,'Patner Store'!A$1:F$51,4,0)</f>
        <v>Kalimantan</v>
      </c>
      <c r="N229" t="str">
        <f>VLOOKUP(B229,'Patner Store'!A$1:F$51,5,0)</f>
        <v>Central Kalimantan</v>
      </c>
    </row>
    <row r="230" spans="1:14" ht="15.75" customHeight="1" x14ac:dyDescent="0.3">
      <c r="A230" s="16" t="s">
        <v>467</v>
      </c>
      <c r="B230" s="16" t="s">
        <v>156</v>
      </c>
      <c r="C230" s="28" t="s">
        <v>222</v>
      </c>
      <c r="D230" s="27">
        <v>44070</v>
      </c>
      <c r="E230" s="16" t="s">
        <v>118</v>
      </c>
      <c r="F230" s="28" t="s">
        <v>237</v>
      </c>
      <c r="G230" s="30">
        <v>345832620</v>
      </c>
      <c r="H230" s="16"/>
      <c r="I230" s="11" t="str">
        <f>VLOOKUP(C230,'Sales Team'!A$1:C$6,2,0)</f>
        <v>Online Sales Team</v>
      </c>
      <c r="J230" t="str">
        <f>VLOOKUP(C230,'Sales Team'!A$1:D$6,4,0)</f>
        <v>OnlineMarketing</v>
      </c>
      <c r="K230" t="str">
        <f>VLOOKUP(B230,'Patner Store'!A$1:F$51,2,0)</f>
        <v>SportArt88</v>
      </c>
      <c r="L230" t="str">
        <f>VLOOKUP(B230,'Patner Store'!A$1:F$51,3,0)</f>
        <v>Retail</v>
      </c>
      <c r="M230" t="str">
        <f>VLOOKUP(B230,'Patner Store'!A$1:F$51,4,0)</f>
        <v>Java</v>
      </c>
      <c r="N230" t="str">
        <f>VLOOKUP(B230,'Patner Store'!A$1:F$51,5,0)</f>
        <v>Jakarta</v>
      </c>
    </row>
    <row r="231" spans="1:14" ht="15.75" customHeight="1" x14ac:dyDescent="0.3">
      <c r="A231" s="16" t="s">
        <v>468</v>
      </c>
      <c r="B231" s="16" t="s">
        <v>171</v>
      </c>
      <c r="C231" s="28" t="s">
        <v>231</v>
      </c>
      <c r="D231" s="27">
        <v>44070</v>
      </c>
      <c r="E231" s="16" t="s">
        <v>5768</v>
      </c>
      <c r="F231" s="16" t="s">
        <v>234</v>
      </c>
      <c r="G231" s="30">
        <v>38528400</v>
      </c>
      <c r="H231" s="16"/>
      <c r="I231" s="11" t="str">
        <f>VLOOKUP(C231,'Sales Team'!A$1:C$6,2,0)</f>
        <v>Sales Region Bali - Nusa Tenggara Team</v>
      </c>
      <c r="J231" t="str">
        <f>VLOOKUP(C231,'Sales Team'!A$1:D$6,4,0)</f>
        <v>Corporate Negotiate/Patnership Contract</v>
      </c>
      <c r="K231" t="str">
        <f>VLOOKUP(B231,'Patner Store'!A$1:F$51,2,0)</f>
        <v>Toko SportNesia</v>
      </c>
      <c r="L231" t="str">
        <f>VLOOKUP(B231,'Patner Store'!A$1:F$51,3,0)</f>
        <v>Retail</v>
      </c>
      <c r="M231" t="str">
        <f>VLOOKUP(B231,'Patner Store'!A$1:F$51,4,0)</f>
        <v>Nusa Tenggara</v>
      </c>
      <c r="N231" t="str">
        <f>VLOOKUP(B231,'Patner Store'!A$1:F$51,5,0)</f>
        <v>East Nusa Tenggara</v>
      </c>
    </row>
    <row r="232" spans="1:14" ht="15.75" customHeight="1" x14ac:dyDescent="0.3">
      <c r="A232" s="16" t="s">
        <v>469</v>
      </c>
      <c r="B232" s="16" t="s">
        <v>211</v>
      </c>
      <c r="C232" s="28" t="s">
        <v>227</v>
      </c>
      <c r="D232" s="27">
        <v>44071</v>
      </c>
      <c r="E232" s="16" t="s">
        <v>228</v>
      </c>
      <c r="F232" s="16" t="s">
        <v>234</v>
      </c>
      <c r="G232" s="30">
        <v>215620170</v>
      </c>
      <c r="H232" s="16" t="s">
        <v>253</v>
      </c>
      <c r="I232" s="11" t="str">
        <f>VLOOKUP(C232,'Sales Team'!A$1:C$6,2,0)</f>
        <v>Sales Sumatera -Kalimantan Region Team</v>
      </c>
      <c r="J232" t="str">
        <f>VLOOKUP(C232,'Sales Team'!A$1:D$6,4,0)</f>
        <v>OnlineMarketing/Corporate Negotiate/Patnership Contract</v>
      </c>
      <c r="K232" t="str">
        <f>VLOOKUP(B232,'Patner Store'!A$1:F$51,2,0)</f>
        <v>Toko Olahraga Mandiri</v>
      </c>
      <c r="L232" t="str">
        <f>VLOOKUP(B232,'Patner Store'!A$1:F$51,3,0)</f>
        <v>Retail</v>
      </c>
      <c r="M232" t="str">
        <f>VLOOKUP(B232,'Patner Store'!A$1:F$51,4,0)</f>
        <v>Kalimantan</v>
      </c>
      <c r="N232" t="str">
        <f>VLOOKUP(B232,'Patner Store'!A$1:F$51,5,0)</f>
        <v>South Kalimantan</v>
      </c>
    </row>
    <row r="233" spans="1:14" ht="15.75" customHeight="1" x14ac:dyDescent="0.3">
      <c r="A233" s="16" t="s">
        <v>470</v>
      </c>
      <c r="B233" s="16" t="s">
        <v>168</v>
      </c>
      <c r="C233" s="28" t="s">
        <v>229</v>
      </c>
      <c r="D233" s="27">
        <v>44076</v>
      </c>
      <c r="E233" s="16" t="s">
        <v>5767</v>
      </c>
      <c r="F233" s="16" t="s">
        <v>234</v>
      </c>
      <c r="G233" s="30">
        <v>28645600</v>
      </c>
      <c r="H233" s="16" t="s">
        <v>260</v>
      </c>
      <c r="I233" s="11" t="str">
        <f>VLOOKUP(C233,'Sales Team'!A$1:C$6,2,0)</f>
        <v>Sales Region Sulawesi - Maluku Team</v>
      </c>
      <c r="J233" t="str">
        <f>VLOOKUP(C233,'Sales Team'!A$1:D$6,4,0)</f>
        <v>Corporate Negotiate/Patnership Contract</v>
      </c>
      <c r="K233" t="str">
        <f>VLOOKUP(B233,'Patner Store'!A$1:F$51,2,0)</f>
        <v>Destination Sport Store</v>
      </c>
      <c r="L233" t="str">
        <f>VLOOKUP(B233,'Patner Store'!A$1:F$51,3,0)</f>
        <v>Retail</v>
      </c>
      <c r="M233" t="str">
        <f>VLOOKUP(B233,'Patner Store'!A$1:F$51,4,0)</f>
        <v>Maluku</v>
      </c>
      <c r="N233" t="str">
        <f>VLOOKUP(B233,'Patner Store'!A$1:F$51,5,0)</f>
        <v>Maluku</v>
      </c>
    </row>
    <row r="234" spans="1:14" ht="15.75" customHeight="1" x14ac:dyDescent="0.3">
      <c r="A234" s="16" t="s">
        <v>471</v>
      </c>
      <c r="B234" s="16" t="s">
        <v>133</v>
      </c>
      <c r="C234" s="28" t="s">
        <v>225</v>
      </c>
      <c r="D234" s="27">
        <v>44077</v>
      </c>
      <c r="E234" s="16" t="s">
        <v>112</v>
      </c>
      <c r="F234" s="16" t="s">
        <v>234</v>
      </c>
      <c r="G234" s="30">
        <v>134584560</v>
      </c>
      <c r="H234" s="16"/>
      <c r="I234" s="11" t="str">
        <f>VLOOKUP(C234,'Sales Team'!A$1:C$6,2,0)</f>
        <v>Sales Java Region Team</v>
      </c>
      <c r="J234" t="str">
        <f>VLOOKUP(C234,'Sales Team'!A$1:D$6,4,0)</f>
        <v>OnlineMarketing/Corporate Negotiate/Patnership Contract</v>
      </c>
      <c r="K234" t="str">
        <f>VLOOKUP(B234,'Patner Store'!A$1:F$51,2,0)</f>
        <v>Atlethic Shop</v>
      </c>
      <c r="L234" t="str">
        <f>VLOOKUP(B234,'Patner Store'!A$1:F$51,3,0)</f>
        <v>Retail</v>
      </c>
      <c r="M234" t="str">
        <f>VLOOKUP(B234,'Patner Store'!A$1:F$51,4,0)</f>
        <v>Java</v>
      </c>
      <c r="N234" t="str">
        <f>VLOOKUP(B234,'Patner Store'!A$1:F$51,5,0)</f>
        <v>East Java</v>
      </c>
    </row>
    <row r="235" spans="1:14" ht="15.75" customHeight="1" x14ac:dyDescent="0.3">
      <c r="A235" s="16" t="s">
        <v>472</v>
      </c>
      <c r="B235" s="16" t="s">
        <v>137</v>
      </c>
      <c r="C235" s="28" t="s">
        <v>222</v>
      </c>
      <c r="D235" s="27">
        <v>44077</v>
      </c>
      <c r="E235" s="16" t="s">
        <v>118</v>
      </c>
      <c r="F235" s="16" t="s">
        <v>234</v>
      </c>
      <c r="G235" s="30">
        <v>109069100</v>
      </c>
      <c r="H235" s="16" t="s">
        <v>247</v>
      </c>
      <c r="I235" s="11" t="str">
        <f>VLOOKUP(C235,'Sales Team'!A$1:C$6,2,0)</f>
        <v>Online Sales Team</v>
      </c>
      <c r="J235" t="str">
        <f>VLOOKUP(C235,'Sales Team'!A$1:D$6,4,0)</f>
        <v>OnlineMarketing</v>
      </c>
      <c r="K235" t="str">
        <f>VLOOKUP(B235,'Patner Store'!A$1:F$51,2,0)</f>
        <v>Playing Outdoor</v>
      </c>
      <c r="L235" t="str">
        <f>VLOOKUP(B235,'Patner Store'!A$1:F$51,3,0)</f>
        <v>Retail</v>
      </c>
      <c r="M235" t="str">
        <f>VLOOKUP(B235,'Patner Store'!A$1:F$51,4,0)</f>
        <v>Java</v>
      </c>
      <c r="N235" t="str">
        <f>VLOOKUP(B235,'Patner Store'!A$1:F$51,5,0)</f>
        <v>Jakarta</v>
      </c>
    </row>
    <row r="236" spans="1:14" ht="15.75" customHeight="1" x14ac:dyDescent="0.3">
      <c r="A236" s="16" t="s">
        <v>473</v>
      </c>
      <c r="B236" s="16" t="s">
        <v>139</v>
      </c>
      <c r="C236" s="28" t="s">
        <v>227</v>
      </c>
      <c r="D236" s="27">
        <v>44079</v>
      </c>
      <c r="E236" s="16" t="s">
        <v>228</v>
      </c>
      <c r="F236" s="28" t="s">
        <v>237</v>
      </c>
      <c r="G236" s="30">
        <v>339904000</v>
      </c>
      <c r="H236" s="16"/>
      <c r="I236" s="11" t="str">
        <f>VLOOKUP(C236,'Sales Team'!A$1:C$6,2,0)</f>
        <v>Sales Sumatera -Kalimantan Region Team</v>
      </c>
      <c r="J236" t="str">
        <f>VLOOKUP(C236,'Sales Team'!A$1:D$6,4,0)</f>
        <v>OnlineMarketing/Corporate Negotiate/Patnership Contract</v>
      </c>
      <c r="K236" t="str">
        <f>VLOOKUP(B236,'Patner Store'!A$1:F$51,2,0)</f>
        <v>Sport Hub Medan</v>
      </c>
      <c r="L236" t="str">
        <f>VLOOKUP(B236,'Patner Store'!A$1:F$51,3,0)</f>
        <v>Distributor</v>
      </c>
      <c r="M236" t="str">
        <f>VLOOKUP(B236,'Patner Store'!A$1:F$51,4,0)</f>
        <v>Sumatera</v>
      </c>
      <c r="N236" t="str">
        <f>VLOOKUP(B236,'Patner Store'!A$1:F$51,5,0)</f>
        <v>North Sumatera</v>
      </c>
    </row>
    <row r="237" spans="1:14" ht="15.75" customHeight="1" x14ac:dyDescent="0.3">
      <c r="A237" s="16" t="s">
        <v>474</v>
      </c>
      <c r="B237" s="16" t="s">
        <v>187</v>
      </c>
      <c r="C237" s="28" t="s">
        <v>231</v>
      </c>
      <c r="D237" s="27">
        <v>44083</v>
      </c>
      <c r="E237" s="16" t="s">
        <v>5768</v>
      </c>
      <c r="F237" s="16" t="s">
        <v>234</v>
      </c>
      <c r="G237" s="30">
        <v>95885020</v>
      </c>
      <c r="H237" s="16"/>
      <c r="I237" s="11" t="str">
        <f>VLOOKUP(C237,'Sales Team'!A$1:C$6,2,0)</f>
        <v>Sales Region Bali - Nusa Tenggara Team</v>
      </c>
      <c r="J237" t="str">
        <f>VLOOKUP(C237,'Sales Team'!A$1:D$6,4,0)</f>
        <v>Corporate Negotiate/Patnership Contract</v>
      </c>
      <c r="K237" t="str">
        <f>VLOOKUP(B237,'Patner Store'!A$1:F$51,2,0)</f>
        <v>Nusantara Sport</v>
      </c>
      <c r="L237" t="str">
        <f>VLOOKUP(B237,'Patner Store'!A$1:F$51,3,0)</f>
        <v>Retail</v>
      </c>
      <c r="M237" t="str">
        <f>VLOOKUP(B237,'Patner Store'!A$1:F$51,4,0)</f>
        <v>Nusa Tenggara</v>
      </c>
      <c r="N237" t="str">
        <f>VLOOKUP(B237,'Patner Store'!A$1:F$51,5,0)</f>
        <v>West Nusa Tenggara</v>
      </c>
    </row>
    <row r="238" spans="1:14" ht="15.75" customHeight="1" x14ac:dyDescent="0.3">
      <c r="A238" s="16" t="s">
        <v>475</v>
      </c>
      <c r="B238" s="16" t="s">
        <v>185</v>
      </c>
      <c r="C238" s="28" t="s">
        <v>229</v>
      </c>
      <c r="D238" s="27">
        <v>44083</v>
      </c>
      <c r="E238" s="16" t="s">
        <v>5767</v>
      </c>
      <c r="F238" s="28" t="s">
        <v>237</v>
      </c>
      <c r="G238" s="30">
        <v>288089880</v>
      </c>
      <c r="H238" s="16"/>
      <c r="I238" s="11" t="str">
        <f>VLOOKUP(C238,'Sales Team'!A$1:C$6,2,0)</f>
        <v>Sales Region Sulawesi - Maluku Team</v>
      </c>
      <c r="J238" t="str">
        <f>VLOOKUP(C238,'Sales Team'!A$1:D$6,4,0)</f>
        <v>Corporate Negotiate/Patnership Contract</v>
      </c>
      <c r="K238" t="str">
        <f>VLOOKUP(B238,'Patner Store'!A$1:F$51,2,0)</f>
        <v>Toko Olahraga Lengkap</v>
      </c>
      <c r="L238" t="str">
        <f>VLOOKUP(B238,'Patner Store'!A$1:F$51,3,0)</f>
        <v>Retail</v>
      </c>
      <c r="M238" t="str">
        <f>VLOOKUP(B238,'Patner Store'!A$1:F$51,4,0)</f>
        <v>Maluku</v>
      </c>
      <c r="N238" t="str">
        <f>VLOOKUP(B238,'Patner Store'!A$1:F$51,5,0)</f>
        <v>Maluku</v>
      </c>
    </row>
    <row r="239" spans="1:14" ht="15.75" customHeight="1" x14ac:dyDescent="0.3">
      <c r="A239" s="16" t="s">
        <v>476</v>
      </c>
      <c r="B239" s="16" t="s">
        <v>207</v>
      </c>
      <c r="C239" s="28" t="s">
        <v>227</v>
      </c>
      <c r="D239" s="27">
        <v>44084</v>
      </c>
      <c r="E239" s="16" t="s">
        <v>228</v>
      </c>
      <c r="F239" s="28" t="s">
        <v>237</v>
      </c>
      <c r="G239" s="30">
        <v>504895050</v>
      </c>
      <c r="H239" s="16"/>
      <c r="I239" s="11" t="str">
        <f>VLOOKUP(C239,'Sales Team'!A$1:C$6,2,0)</f>
        <v>Sales Sumatera -Kalimantan Region Team</v>
      </c>
      <c r="J239" t="str">
        <f>VLOOKUP(C239,'Sales Team'!A$1:D$6,4,0)</f>
        <v>OnlineMarketing/Corporate Negotiate/Patnership Contract</v>
      </c>
      <c r="K239" t="str">
        <f>VLOOKUP(B239,'Patner Store'!A$1:F$51,2,0)</f>
        <v>Markas Olahraga</v>
      </c>
      <c r="L239" t="str">
        <f>VLOOKUP(B239,'Patner Store'!A$1:F$51,3,0)</f>
        <v>Retail</v>
      </c>
      <c r="M239" t="str">
        <f>VLOOKUP(B239,'Patner Store'!A$1:F$51,4,0)</f>
        <v>Kalimantan</v>
      </c>
      <c r="N239" t="str">
        <f>VLOOKUP(B239,'Patner Store'!A$1:F$51,5,0)</f>
        <v>South Kalimantan</v>
      </c>
    </row>
    <row r="240" spans="1:14" ht="15.75" customHeight="1" x14ac:dyDescent="0.3">
      <c r="A240" s="16" t="s">
        <v>477</v>
      </c>
      <c r="B240" s="16" t="s">
        <v>195</v>
      </c>
      <c r="C240" s="28" t="s">
        <v>227</v>
      </c>
      <c r="D240" s="27">
        <v>44086</v>
      </c>
      <c r="E240" s="16" t="s">
        <v>228</v>
      </c>
      <c r="F240" s="16" t="s">
        <v>234</v>
      </c>
      <c r="G240" s="30">
        <v>88433960</v>
      </c>
      <c r="H240" s="16"/>
      <c r="I240" s="11" t="str">
        <f>VLOOKUP(C240,'Sales Team'!A$1:C$6,2,0)</f>
        <v>Sales Sumatera -Kalimantan Region Team</v>
      </c>
      <c r="J240" t="str">
        <f>VLOOKUP(C240,'Sales Team'!A$1:D$6,4,0)</f>
        <v>OnlineMarketing/Corporate Negotiate/Patnership Contract</v>
      </c>
      <c r="K240" t="str">
        <f>VLOOKUP(B240,'Patner Store'!A$1:F$51,2,0)</f>
        <v>Olahraga Gemilang</v>
      </c>
      <c r="L240" t="str">
        <f>VLOOKUP(B240,'Patner Store'!A$1:F$51,3,0)</f>
        <v>Retail</v>
      </c>
      <c r="M240" t="str">
        <f>VLOOKUP(B240,'Patner Store'!A$1:F$51,4,0)</f>
        <v>Kalimantan</v>
      </c>
      <c r="N240" t="str">
        <f>VLOOKUP(B240,'Patner Store'!A$1:F$51,5,0)</f>
        <v>Central Kalimantan</v>
      </c>
    </row>
    <row r="241" spans="1:14" ht="15.75" customHeight="1" x14ac:dyDescent="0.3">
      <c r="A241" s="16" t="s">
        <v>478</v>
      </c>
      <c r="B241" s="16" t="s">
        <v>122</v>
      </c>
      <c r="C241" s="28" t="s">
        <v>227</v>
      </c>
      <c r="D241" s="27">
        <v>44086</v>
      </c>
      <c r="E241" s="16" t="s">
        <v>228</v>
      </c>
      <c r="F241" s="16" t="s">
        <v>234</v>
      </c>
      <c r="G241" s="30">
        <v>92398052</v>
      </c>
      <c r="H241" s="16"/>
      <c r="I241" s="11" t="str">
        <f>VLOOKUP(C241,'Sales Team'!A$1:C$6,2,0)</f>
        <v>Sales Sumatera -Kalimantan Region Team</v>
      </c>
      <c r="J241" t="str">
        <f>VLOOKUP(C241,'Sales Team'!A$1:D$6,4,0)</f>
        <v>OnlineMarketing/Corporate Negotiate/Patnership Contract</v>
      </c>
      <c r="K241" t="str">
        <f>VLOOKUP(B241,'Patner Store'!A$1:F$51,2,0)</f>
        <v>Arena Sport Shop</v>
      </c>
      <c r="L241" t="str">
        <f>VLOOKUP(B241,'Patner Store'!A$1:F$51,3,0)</f>
        <v>Retail</v>
      </c>
      <c r="M241" t="str">
        <f>VLOOKUP(B241,'Patner Store'!A$1:F$51,4,0)</f>
        <v>Kalimantan</v>
      </c>
      <c r="N241" t="str">
        <f>VLOOKUP(B241,'Patner Store'!A$1:F$51,5,0)</f>
        <v>Central Kalimantan</v>
      </c>
    </row>
    <row r="242" spans="1:14" ht="15.75" customHeight="1" x14ac:dyDescent="0.3">
      <c r="A242" s="16" t="s">
        <v>479</v>
      </c>
      <c r="B242" s="16" t="s">
        <v>158</v>
      </c>
      <c r="C242" s="28" t="s">
        <v>229</v>
      </c>
      <c r="D242" s="27">
        <v>44089</v>
      </c>
      <c r="E242" s="16" t="s">
        <v>5767</v>
      </c>
      <c r="F242" s="16" t="s">
        <v>234</v>
      </c>
      <c r="G242" s="30">
        <v>8199650</v>
      </c>
      <c r="H242" s="16" t="s">
        <v>260</v>
      </c>
      <c r="I242" s="11" t="str">
        <f>VLOOKUP(C242,'Sales Team'!A$1:C$6,2,0)</f>
        <v>Sales Region Sulawesi - Maluku Team</v>
      </c>
      <c r="J242" t="str">
        <f>VLOOKUP(C242,'Sales Team'!A$1:D$6,4,0)</f>
        <v>Corporate Negotiate/Patnership Contract</v>
      </c>
      <c r="K242" t="str">
        <f>VLOOKUP(B242,'Patner Store'!A$1:F$51,2,0)</f>
        <v>Sport Kita Store</v>
      </c>
      <c r="L242" t="str">
        <f>VLOOKUP(B242,'Patner Store'!A$1:F$51,3,0)</f>
        <v>Retail</v>
      </c>
      <c r="M242" t="str">
        <f>VLOOKUP(B242,'Patner Store'!A$1:F$51,4,0)</f>
        <v>North Maluku</v>
      </c>
      <c r="N242" t="str">
        <f>VLOOKUP(B242,'Patner Store'!A$1:F$51,5,0)</f>
        <v>North Maluku</v>
      </c>
    </row>
    <row r="243" spans="1:14" ht="15.75" customHeight="1" x14ac:dyDescent="0.3">
      <c r="A243" s="16" t="s">
        <v>480</v>
      </c>
      <c r="B243" s="16" t="s">
        <v>177</v>
      </c>
      <c r="C243" s="28" t="s">
        <v>225</v>
      </c>
      <c r="D243" s="27">
        <v>44090</v>
      </c>
      <c r="E243" s="16" t="s">
        <v>112</v>
      </c>
      <c r="F243" s="16" t="s">
        <v>234</v>
      </c>
      <c r="G243" s="30">
        <v>247997460</v>
      </c>
      <c r="H243" s="16" t="s">
        <v>247</v>
      </c>
      <c r="I243" s="11" t="str">
        <f>VLOOKUP(C243,'Sales Team'!A$1:C$6,2,0)</f>
        <v>Sales Java Region Team</v>
      </c>
      <c r="J243" t="str">
        <f>VLOOKUP(C243,'Sales Team'!A$1:D$6,4,0)</f>
        <v>OnlineMarketing/Corporate Negotiate/Patnership Contract</v>
      </c>
      <c r="K243" t="str">
        <f>VLOOKUP(B243,'Patner Store'!A$1:F$51,2,0)</f>
        <v>Toko Hidup Sehat</v>
      </c>
      <c r="L243" t="str">
        <f>VLOOKUP(B243,'Patner Store'!A$1:F$51,3,0)</f>
        <v>Retail</v>
      </c>
      <c r="M243" t="str">
        <f>VLOOKUP(B243,'Patner Store'!A$1:F$51,4,0)</f>
        <v>Java</v>
      </c>
      <c r="N243" t="str">
        <f>VLOOKUP(B243,'Patner Store'!A$1:F$51,5,0)</f>
        <v>East Java</v>
      </c>
    </row>
    <row r="244" spans="1:14" ht="15.75" customHeight="1" x14ac:dyDescent="0.3">
      <c r="A244" s="16" t="s">
        <v>481</v>
      </c>
      <c r="B244" s="16" t="s">
        <v>213</v>
      </c>
      <c r="C244" s="28" t="s">
        <v>229</v>
      </c>
      <c r="D244" s="27">
        <v>44090</v>
      </c>
      <c r="E244" s="16" t="s">
        <v>5767</v>
      </c>
      <c r="F244" s="28" t="s">
        <v>237</v>
      </c>
      <c r="G244" s="30">
        <v>367721450</v>
      </c>
      <c r="H244" s="16" t="s">
        <v>260</v>
      </c>
      <c r="I244" s="11" t="str">
        <f>VLOOKUP(C244,'Sales Team'!A$1:C$6,2,0)</f>
        <v>Sales Region Sulawesi - Maluku Team</v>
      </c>
      <c r="J244" t="str">
        <f>VLOOKUP(C244,'Sales Team'!A$1:D$6,4,0)</f>
        <v>Corporate Negotiate/Patnership Contract</v>
      </c>
      <c r="K244" t="str">
        <f>VLOOKUP(B244,'Patner Store'!A$1:F$51,2,0)</f>
        <v>Toko Olahraga Bersama</v>
      </c>
      <c r="L244" t="str">
        <f>VLOOKUP(B244,'Patner Store'!A$1:F$51,3,0)</f>
        <v>Retail</v>
      </c>
      <c r="M244" t="str">
        <f>VLOOKUP(B244,'Patner Store'!A$1:F$51,4,0)</f>
        <v>Sulawesi</v>
      </c>
      <c r="N244" t="str">
        <f>VLOOKUP(B244,'Patner Store'!A$1:F$51,5,0)</f>
        <v>North Sulawesi</v>
      </c>
    </row>
    <row r="245" spans="1:14" ht="15.75" customHeight="1" x14ac:dyDescent="0.3">
      <c r="A245" s="16" t="s">
        <v>482</v>
      </c>
      <c r="B245" s="16" t="s">
        <v>116</v>
      </c>
      <c r="C245" s="28" t="s">
        <v>222</v>
      </c>
      <c r="D245" s="27">
        <v>44091</v>
      </c>
      <c r="E245" s="16" t="s">
        <v>118</v>
      </c>
      <c r="F245" s="16" t="s">
        <v>234</v>
      </c>
      <c r="G245" s="30">
        <v>40799850</v>
      </c>
      <c r="H245" s="16"/>
      <c r="I245" s="11" t="str">
        <f>VLOOKUP(C245,'Sales Team'!A$1:C$6,2,0)</f>
        <v>Online Sales Team</v>
      </c>
      <c r="J245" t="str">
        <f>VLOOKUP(C245,'Sales Team'!A$1:D$6,4,0)</f>
        <v>OnlineMarketing</v>
      </c>
      <c r="K245" t="str">
        <f>VLOOKUP(B245,'Patner Store'!A$1:F$51,2,0)</f>
        <v>Sport Line Indonesia</v>
      </c>
      <c r="L245" t="str">
        <f>VLOOKUP(B245,'Patner Store'!A$1:F$51,3,0)</f>
        <v>Retail</v>
      </c>
      <c r="M245" t="str">
        <f>VLOOKUP(B245,'Patner Store'!A$1:F$51,4,0)</f>
        <v>Java</v>
      </c>
      <c r="N245" t="str">
        <f>VLOOKUP(B245,'Patner Store'!A$1:F$51,5,0)</f>
        <v>Jakarta</v>
      </c>
    </row>
    <row r="246" spans="1:14" ht="15.75" customHeight="1" x14ac:dyDescent="0.3">
      <c r="A246" s="16" t="s">
        <v>483</v>
      </c>
      <c r="B246" s="16" t="s">
        <v>135</v>
      </c>
      <c r="C246" s="28" t="s">
        <v>227</v>
      </c>
      <c r="D246" s="27">
        <v>44091</v>
      </c>
      <c r="E246" s="16" t="s">
        <v>228</v>
      </c>
      <c r="F246" s="28" t="s">
        <v>237</v>
      </c>
      <c r="G246" s="30">
        <v>369679280</v>
      </c>
      <c r="H246" s="16"/>
      <c r="I246" s="11" t="str">
        <f>VLOOKUP(C246,'Sales Team'!A$1:C$6,2,0)</f>
        <v>Sales Sumatera -Kalimantan Region Team</v>
      </c>
      <c r="J246" t="str">
        <f>VLOOKUP(C246,'Sales Team'!A$1:D$6,4,0)</f>
        <v>OnlineMarketing/Corporate Negotiate/Patnership Contract</v>
      </c>
      <c r="K246" t="str">
        <f>VLOOKUP(B246,'Patner Store'!A$1:F$51,2,0)</f>
        <v>Adi Shop</v>
      </c>
      <c r="L246" t="str">
        <f>VLOOKUP(B246,'Patner Store'!A$1:F$51,3,0)</f>
        <v>Retail</v>
      </c>
      <c r="M246" t="str">
        <f>VLOOKUP(B246,'Patner Store'!A$1:F$51,4,0)</f>
        <v>Kalimantan</v>
      </c>
      <c r="N246" t="str">
        <f>VLOOKUP(B246,'Patner Store'!A$1:F$51,5,0)</f>
        <v>South Kalimantan</v>
      </c>
    </row>
    <row r="247" spans="1:14" ht="15.75" customHeight="1" x14ac:dyDescent="0.3">
      <c r="A247" s="16" t="s">
        <v>484</v>
      </c>
      <c r="B247" s="16" t="s">
        <v>146</v>
      </c>
      <c r="C247" s="28" t="s">
        <v>222</v>
      </c>
      <c r="D247" s="27">
        <v>44095</v>
      </c>
      <c r="E247" s="16" t="s">
        <v>118</v>
      </c>
      <c r="F247" s="28" t="s">
        <v>237</v>
      </c>
      <c r="G247" s="30">
        <v>407178030</v>
      </c>
      <c r="H247" s="16"/>
      <c r="I247" s="11" t="str">
        <f>VLOOKUP(C247,'Sales Team'!A$1:C$6,2,0)</f>
        <v>Online Sales Team</v>
      </c>
      <c r="J247" t="str">
        <f>VLOOKUP(C247,'Sales Team'!A$1:D$6,4,0)</f>
        <v>OnlineMarketing</v>
      </c>
      <c r="K247" t="str">
        <f>VLOOKUP(B247,'Patner Store'!A$1:F$51,2,0)</f>
        <v>Bebasport.com</v>
      </c>
      <c r="L247" t="str">
        <f>VLOOKUP(B247,'Patner Store'!A$1:F$51,3,0)</f>
        <v>Retail</v>
      </c>
      <c r="M247" t="str">
        <f>VLOOKUP(B247,'Patner Store'!A$1:F$51,4,0)</f>
        <v>Java</v>
      </c>
      <c r="N247" t="str">
        <f>VLOOKUP(B247,'Patner Store'!A$1:F$51,5,0)</f>
        <v>Jakarta</v>
      </c>
    </row>
    <row r="248" spans="1:14" ht="15.75" customHeight="1" x14ac:dyDescent="0.3">
      <c r="A248" s="16" t="s">
        <v>485</v>
      </c>
      <c r="B248" s="16" t="s">
        <v>168</v>
      </c>
      <c r="C248" s="28" t="s">
        <v>229</v>
      </c>
      <c r="D248" s="27">
        <v>44098</v>
      </c>
      <c r="E248" s="16" t="s">
        <v>5767</v>
      </c>
      <c r="F248" s="28" t="s">
        <v>237</v>
      </c>
      <c r="G248" s="30">
        <v>782620120</v>
      </c>
      <c r="H248" s="16"/>
      <c r="I248" s="11" t="str">
        <f>VLOOKUP(C248,'Sales Team'!A$1:C$6,2,0)</f>
        <v>Sales Region Sulawesi - Maluku Team</v>
      </c>
      <c r="J248" t="str">
        <f>VLOOKUP(C248,'Sales Team'!A$1:D$6,4,0)</f>
        <v>Corporate Negotiate/Patnership Contract</v>
      </c>
      <c r="K248" t="str">
        <f>VLOOKUP(B248,'Patner Store'!A$1:F$51,2,0)</f>
        <v>Destination Sport Store</v>
      </c>
      <c r="L248" t="str">
        <f>VLOOKUP(B248,'Patner Store'!A$1:F$51,3,0)</f>
        <v>Retail</v>
      </c>
      <c r="M248" t="str">
        <f>VLOOKUP(B248,'Patner Store'!A$1:F$51,4,0)</f>
        <v>Maluku</v>
      </c>
      <c r="N248" t="str">
        <f>VLOOKUP(B248,'Patner Store'!A$1:F$51,5,0)</f>
        <v>Maluku</v>
      </c>
    </row>
    <row r="249" spans="1:14" ht="15.75" customHeight="1" x14ac:dyDescent="0.3">
      <c r="A249" s="16" t="s">
        <v>486</v>
      </c>
      <c r="B249" s="16" t="s">
        <v>137</v>
      </c>
      <c r="C249" s="28" t="s">
        <v>222</v>
      </c>
      <c r="D249" s="27">
        <v>44098</v>
      </c>
      <c r="E249" s="16" t="s">
        <v>118</v>
      </c>
      <c r="F249" s="28" t="s">
        <v>237</v>
      </c>
      <c r="G249" s="30">
        <v>418363470</v>
      </c>
      <c r="H249" s="16" t="s">
        <v>260</v>
      </c>
      <c r="I249" s="11" t="str">
        <f>VLOOKUP(C249,'Sales Team'!A$1:C$6,2,0)</f>
        <v>Online Sales Team</v>
      </c>
      <c r="J249" t="str">
        <f>VLOOKUP(C249,'Sales Team'!A$1:D$6,4,0)</f>
        <v>OnlineMarketing</v>
      </c>
      <c r="K249" t="str">
        <f>VLOOKUP(B249,'Patner Store'!A$1:F$51,2,0)</f>
        <v>Playing Outdoor</v>
      </c>
      <c r="L249" t="str">
        <f>VLOOKUP(B249,'Patner Store'!A$1:F$51,3,0)</f>
        <v>Retail</v>
      </c>
      <c r="M249" t="str">
        <f>VLOOKUP(B249,'Patner Store'!A$1:F$51,4,0)</f>
        <v>Java</v>
      </c>
      <c r="N249" t="str">
        <f>VLOOKUP(B249,'Patner Store'!A$1:F$51,5,0)</f>
        <v>Jakarta</v>
      </c>
    </row>
    <row r="250" spans="1:14" ht="15.75" customHeight="1" x14ac:dyDescent="0.3">
      <c r="A250" s="16" t="s">
        <v>487</v>
      </c>
      <c r="B250" s="16" t="s">
        <v>162</v>
      </c>
      <c r="C250" s="28" t="s">
        <v>222</v>
      </c>
      <c r="D250" s="27">
        <v>44099</v>
      </c>
      <c r="E250" s="16" t="s">
        <v>118</v>
      </c>
      <c r="F250" s="28" t="s">
        <v>237</v>
      </c>
      <c r="G250" s="30">
        <v>759301680</v>
      </c>
      <c r="H250" s="16"/>
      <c r="I250" s="11" t="str">
        <f>VLOOKUP(C250,'Sales Team'!A$1:C$6,2,0)</f>
        <v>Online Sales Team</v>
      </c>
      <c r="J250" t="str">
        <f>VLOOKUP(C250,'Sales Team'!A$1:D$6,4,0)</f>
        <v>OnlineMarketing</v>
      </c>
      <c r="K250" t="str">
        <f>VLOOKUP(B250,'Patner Store'!A$1:F$51,2,0)</f>
        <v>SportChampion10</v>
      </c>
      <c r="L250" t="str">
        <f>VLOOKUP(B250,'Patner Store'!A$1:F$51,3,0)</f>
        <v>Retail</v>
      </c>
      <c r="M250" t="str">
        <f>VLOOKUP(B250,'Patner Store'!A$1:F$51,4,0)</f>
        <v>Java</v>
      </c>
      <c r="N250" t="str">
        <f>VLOOKUP(B250,'Patner Store'!A$1:F$51,5,0)</f>
        <v>Jakarta</v>
      </c>
    </row>
    <row r="251" spans="1:14" ht="15.75" customHeight="1" x14ac:dyDescent="0.3">
      <c r="A251" s="16" t="s">
        <v>488</v>
      </c>
      <c r="B251" s="16" t="s">
        <v>215</v>
      </c>
      <c r="C251" s="28" t="s">
        <v>229</v>
      </c>
      <c r="D251" s="27">
        <v>44101</v>
      </c>
      <c r="E251" s="16" t="s">
        <v>5767</v>
      </c>
      <c r="F251" s="16" t="s">
        <v>234</v>
      </c>
      <c r="G251" s="30">
        <v>39184230</v>
      </c>
      <c r="H251" s="16"/>
      <c r="I251" s="11" t="str">
        <f>VLOOKUP(C251,'Sales Team'!A$1:C$6,2,0)</f>
        <v>Sales Region Sulawesi - Maluku Team</v>
      </c>
      <c r="J251" t="str">
        <f>VLOOKUP(C251,'Sales Team'!A$1:D$6,4,0)</f>
        <v>Corporate Negotiate/Patnership Contract</v>
      </c>
      <c r="K251" t="str">
        <f>VLOOKUP(B251,'Patner Store'!A$1:F$51,2,0)</f>
        <v>Toko Peralatan Olahraga</v>
      </c>
      <c r="L251" t="str">
        <f>VLOOKUP(B251,'Patner Store'!A$1:F$51,3,0)</f>
        <v>Retail</v>
      </c>
      <c r="M251" t="str">
        <f>VLOOKUP(B251,'Patner Store'!A$1:F$51,4,0)</f>
        <v>Maluku</v>
      </c>
      <c r="N251" t="str">
        <f>VLOOKUP(B251,'Patner Store'!A$1:F$51,5,0)</f>
        <v>Maluku</v>
      </c>
    </row>
    <row r="252" spans="1:14" ht="15.75" customHeight="1" x14ac:dyDescent="0.3">
      <c r="A252" s="16" t="s">
        <v>489</v>
      </c>
      <c r="B252" s="16" t="s">
        <v>185</v>
      </c>
      <c r="C252" s="28" t="s">
        <v>229</v>
      </c>
      <c r="D252" s="27">
        <v>44101</v>
      </c>
      <c r="E252" s="16" t="s">
        <v>5767</v>
      </c>
      <c r="F252" s="28" t="s">
        <v>237</v>
      </c>
      <c r="G252" s="30">
        <v>363414640</v>
      </c>
      <c r="H252" s="16" t="s">
        <v>247</v>
      </c>
      <c r="I252" s="11" t="str">
        <f>VLOOKUP(C252,'Sales Team'!A$1:C$6,2,0)</f>
        <v>Sales Region Sulawesi - Maluku Team</v>
      </c>
      <c r="J252" t="str">
        <f>VLOOKUP(C252,'Sales Team'!A$1:D$6,4,0)</f>
        <v>Corporate Negotiate/Patnership Contract</v>
      </c>
      <c r="K252" t="str">
        <f>VLOOKUP(B252,'Patner Store'!A$1:F$51,2,0)</f>
        <v>Toko Olahraga Lengkap</v>
      </c>
      <c r="L252" t="str">
        <f>VLOOKUP(B252,'Patner Store'!A$1:F$51,3,0)</f>
        <v>Retail</v>
      </c>
      <c r="M252" t="str">
        <f>VLOOKUP(B252,'Patner Store'!A$1:F$51,4,0)</f>
        <v>Maluku</v>
      </c>
      <c r="N252" t="str">
        <f>VLOOKUP(B252,'Patner Store'!A$1:F$51,5,0)</f>
        <v>Maluku</v>
      </c>
    </row>
    <row r="253" spans="1:14" ht="15.75" customHeight="1" x14ac:dyDescent="0.3">
      <c r="A253" s="16" t="s">
        <v>490</v>
      </c>
      <c r="B253" s="16" t="s">
        <v>168</v>
      </c>
      <c r="C253" s="28" t="s">
        <v>229</v>
      </c>
      <c r="D253" s="27">
        <v>44102</v>
      </c>
      <c r="E253" s="16" t="s">
        <v>5767</v>
      </c>
      <c r="F253" s="16" t="s">
        <v>234</v>
      </c>
      <c r="G253" s="30">
        <v>72878080</v>
      </c>
      <c r="H253" s="16" t="s">
        <v>260</v>
      </c>
      <c r="I253" s="11" t="str">
        <f>VLOOKUP(C253,'Sales Team'!A$1:C$6,2,0)</f>
        <v>Sales Region Sulawesi - Maluku Team</v>
      </c>
      <c r="J253" t="str">
        <f>VLOOKUP(C253,'Sales Team'!A$1:D$6,4,0)</f>
        <v>Corporate Negotiate/Patnership Contract</v>
      </c>
      <c r="K253" t="str">
        <f>VLOOKUP(B253,'Patner Store'!A$1:F$51,2,0)</f>
        <v>Destination Sport Store</v>
      </c>
      <c r="L253" t="str">
        <f>VLOOKUP(B253,'Patner Store'!A$1:F$51,3,0)</f>
        <v>Retail</v>
      </c>
      <c r="M253" t="str">
        <f>VLOOKUP(B253,'Patner Store'!A$1:F$51,4,0)</f>
        <v>Maluku</v>
      </c>
      <c r="N253" t="str">
        <f>VLOOKUP(B253,'Patner Store'!A$1:F$51,5,0)</f>
        <v>Maluku</v>
      </c>
    </row>
    <row r="254" spans="1:14" ht="15.75" customHeight="1" x14ac:dyDescent="0.3">
      <c r="A254" s="16" t="s">
        <v>491</v>
      </c>
      <c r="B254" s="16" t="s">
        <v>199</v>
      </c>
      <c r="C254" s="28" t="s">
        <v>225</v>
      </c>
      <c r="D254" s="27">
        <v>44105</v>
      </c>
      <c r="E254" s="16" t="s">
        <v>112</v>
      </c>
      <c r="F254" s="16" t="s">
        <v>234</v>
      </c>
      <c r="G254" s="30">
        <v>244851060</v>
      </c>
      <c r="H254" s="16" t="s">
        <v>247</v>
      </c>
      <c r="I254" s="11" t="str">
        <f>VLOOKUP(C254,'Sales Team'!A$1:C$6,2,0)</f>
        <v>Sales Java Region Team</v>
      </c>
      <c r="J254" t="str">
        <f>VLOOKUP(C254,'Sales Team'!A$1:D$6,4,0)</f>
        <v>OnlineMarketing/Corporate Negotiate/Patnership Contract</v>
      </c>
      <c r="K254" t="str">
        <f>VLOOKUP(B254,'Patner Store'!A$1:F$51,2,0)</f>
        <v>SportXpress</v>
      </c>
      <c r="L254" t="str">
        <f>VLOOKUP(B254,'Patner Store'!A$1:F$51,3,0)</f>
        <v>Retail</v>
      </c>
      <c r="M254" t="str">
        <f>VLOOKUP(B254,'Patner Store'!A$1:F$51,4,0)</f>
        <v>Java</v>
      </c>
      <c r="N254" t="str">
        <f>VLOOKUP(B254,'Patner Store'!A$1:F$51,5,0)</f>
        <v>East Java</v>
      </c>
    </row>
    <row r="255" spans="1:14" ht="15.75" customHeight="1" x14ac:dyDescent="0.3">
      <c r="A255" s="16" t="s">
        <v>492</v>
      </c>
      <c r="B255" s="16" t="s">
        <v>189</v>
      </c>
      <c r="C255" s="28" t="s">
        <v>225</v>
      </c>
      <c r="D255" s="27">
        <v>44106</v>
      </c>
      <c r="E255" s="16" t="s">
        <v>112</v>
      </c>
      <c r="F255" s="28" t="s">
        <v>237</v>
      </c>
      <c r="G255" s="30">
        <v>679386910</v>
      </c>
      <c r="H255" s="16" t="s">
        <v>253</v>
      </c>
      <c r="I255" s="11" t="str">
        <f>VLOOKUP(C255,'Sales Team'!A$1:C$6,2,0)</f>
        <v>Sales Java Region Team</v>
      </c>
      <c r="J255" t="str">
        <f>VLOOKUP(C255,'Sales Team'!A$1:D$6,4,0)</f>
        <v>OnlineMarketing/Corporate Negotiate/Patnership Contract</v>
      </c>
      <c r="K255" t="str">
        <f>VLOOKUP(B255,'Patner Store'!A$1:F$51,2,0)</f>
        <v>Toko Joko Sport</v>
      </c>
      <c r="L255" t="str">
        <f>VLOOKUP(B255,'Patner Store'!A$1:F$51,3,0)</f>
        <v>Retail</v>
      </c>
      <c r="M255" t="str">
        <f>VLOOKUP(B255,'Patner Store'!A$1:F$51,4,0)</f>
        <v>Java</v>
      </c>
      <c r="N255" t="str">
        <f>VLOOKUP(B255,'Patner Store'!A$1:F$51,5,0)</f>
        <v>East Java</v>
      </c>
    </row>
    <row r="256" spans="1:14" ht="15.75" customHeight="1" x14ac:dyDescent="0.3">
      <c r="A256" s="16" t="s">
        <v>493</v>
      </c>
      <c r="B256" s="16" t="s">
        <v>199</v>
      </c>
      <c r="C256" s="28" t="s">
        <v>225</v>
      </c>
      <c r="D256" s="27">
        <v>44108</v>
      </c>
      <c r="E256" s="16" t="s">
        <v>112</v>
      </c>
      <c r="F256" s="28" t="s">
        <v>237</v>
      </c>
      <c r="G256" s="30">
        <v>339312720</v>
      </c>
      <c r="H256" s="16"/>
      <c r="I256" s="11" t="str">
        <f>VLOOKUP(C256,'Sales Team'!A$1:C$6,2,0)</f>
        <v>Sales Java Region Team</v>
      </c>
      <c r="J256" t="str">
        <f>VLOOKUP(C256,'Sales Team'!A$1:D$6,4,0)</f>
        <v>OnlineMarketing/Corporate Negotiate/Patnership Contract</v>
      </c>
      <c r="K256" t="str">
        <f>VLOOKUP(B256,'Patner Store'!A$1:F$51,2,0)</f>
        <v>SportXpress</v>
      </c>
      <c r="L256" t="str">
        <f>VLOOKUP(B256,'Patner Store'!A$1:F$51,3,0)</f>
        <v>Retail</v>
      </c>
      <c r="M256" t="str">
        <f>VLOOKUP(B256,'Patner Store'!A$1:F$51,4,0)</f>
        <v>Java</v>
      </c>
      <c r="N256" t="str">
        <f>VLOOKUP(B256,'Patner Store'!A$1:F$51,5,0)</f>
        <v>East Java</v>
      </c>
    </row>
    <row r="257" spans="1:14" ht="15.75" customHeight="1" x14ac:dyDescent="0.3">
      <c r="A257" s="16" t="s">
        <v>494</v>
      </c>
      <c r="B257" s="16" t="s">
        <v>209</v>
      </c>
      <c r="C257" s="28" t="s">
        <v>222</v>
      </c>
      <c r="D257" s="27">
        <v>44114</v>
      </c>
      <c r="E257" s="16" t="s">
        <v>118</v>
      </c>
      <c r="F257" s="28" t="s">
        <v>237</v>
      </c>
      <c r="G257" s="30">
        <v>311401050</v>
      </c>
      <c r="H257" s="16"/>
      <c r="I257" s="11" t="str">
        <f>VLOOKUP(C257,'Sales Team'!A$1:C$6,2,0)</f>
        <v>Online Sales Team</v>
      </c>
      <c r="J257" t="str">
        <f>VLOOKUP(C257,'Sales Team'!A$1:D$6,4,0)</f>
        <v>OnlineMarketing</v>
      </c>
      <c r="K257" t="str">
        <f>VLOOKUP(B257,'Patner Store'!A$1:F$51,2,0)</f>
        <v>Power Play</v>
      </c>
      <c r="L257" t="str">
        <f>VLOOKUP(B257,'Patner Store'!A$1:F$51,3,0)</f>
        <v>Retail</v>
      </c>
      <c r="M257" t="str">
        <f>VLOOKUP(B257,'Patner Store'!A$1:F$51,4,0)</f>
        <v>Java</v>
      </c>
      <c r="N257" t="str">
        <f>VLOOKUP(B257,'Patner Store'!A$1:F$51,5,0)</f>
        <v>Jakarta</v>
      </c>
    </row>
    <row r="258" spans="1:14" ht="15.75" customHeight="1" x14ac:dyDescent="0.3">
      <c r="A258" s="16" t="s">
        <v>495</v>
      </c>
      <c r="B258" s="16" t="s">
        <v>191</v>
      </c>
      <c r="C258" s="28" t="s">
        <v>229</v>
      </c>
      <c r="D258" s="27">
        <v>44115</v>
      </c>
      <c r="E258" s="16" t="s">
        <v>5767</v>
      </c>
      <c r="F258" s="28" t="s">
        <v>237</v>
      </c>
      <c r="G258" s="30">
        <v>712731320</v>
      </c>
      <c r="H258" s="16" t="s">
        <v>238</v>
      </c>
      <c r="I258" s="11" t="str">
        <f>VLOOKUP(C258,'Sales Team'!A$1:C$6,2,0)</f>
        <v>Sales Region Sulawesi - Maluku Team</v>
      </c>
      <c r="J258" t="str">
        <f>VLOOKUP(C258,'Sales Team'!A$1:D$6,4,0)</f>
        <v>Corporate Negotiate/Patnership Contract</v>
      </c>
      <c r="K258" t="str">
        <f>VLOOKUP(B258,'Patner Store'!A$1:F$51,2,0)</f>
        <v>Salam Olahraga</v>
      </c>
      <c r="L258" t="str">
        <f>VLOOKUP(B258,'Patner Store'!A$1:F$51,3,0)</f>
        <v>Retail</v>
      </c>
      <c r="M258" t="str">
        <f>VLOOKUP(B258,'Patner Store'!A$1:F$51,4,0)</f>
        <v>Maluku</v>
      </c>
      <c r="N258" t="str">
        <f>VLOOKUP(B258,'Patner Store'!A$1:F$51,5,0)</f>
        <v>Maluku</v>
      </c>
    </row>
    <row r="259" spans="1:14" ht="15.75" customHeight="1" x14ac:dyDescent="0.3">
      <c r="A259" s="16" t="s">
        <v>496</v>
      </c>
      <c r="B259" s="16" t="s">
        <v>119</v>
      </c>
      <c r="C259" s="28" t="s">
        <v>229</v>
      </c>
      <c r="D259" s="27">
        <v>44116</v>
      </c>
      <c r="E259" s="16" t="s">
        <v>5767</v>
      </c>
      <c r="F259" s="28" t="s">
        <v>237</v>
      </c>
      <c r="G259" s="30">
        <v>588840348</v>
      </c>
      <c r="H259" s="16"/>
      <c r="I259" s="11" t="str">
        <f>VLOOKUP(C259,'Sales Team'!A$1:C$6,2,0)</f>
        <v>Sales Region Sulawesi - Maluku Team</v>
      </c>
      <c r="J259" t="str">
        <f>VLOOKUP(C259,'Sales Team'!A$1:D$6,4,0)</f>
        <v>Corporate Negotiate/Patnership Contract</v>
      </c>
      <c r="K259" t="str">
        <f>VLOOKUP(B259,'Patner Store'!A$1:F$51,2,0)</f>
        <v>Sportworld</v>
      </c>
      <c r="L259" t="str">
        <f>VLOOKUP(B259,'Patner Store'!A$1:F$51,3,0)</f>
        <v>Distributor</v>
      </c>
      <c r="M259" t="str">
        <f>VLOOKUP(B259,'Patner Store'!A$1:F$51,4,0)</f>
        <v>Sulawesi</v>
      </c>
      <c r="N259" t="str">
        <f>VLOOKUP(B259,'Patner Store'!A$1:F$51,5,0)</f>
        <v>South Sulawesi</v>
      </c>
    </row>
    <row r="260" spans="1:14" ht="15.75" customHeight="1" x14ac:dyDescent="0.3">
      <c r="A260" s="16" t="s">
        <v>497</v>
      </c>
      <c r="B260" s="16" t="s">
        <v>171</v>
      </c>
      <c r="C260" s="28" t="s">
        <v>231</v>
      </c>
      <c r="D260" s="27">
        <v>44116</v>
      </c>
      <c r="E260" s="16" t="s">
        <v>5768</v>
      </c>
      <c r="F260" s="16" t="s">
        <v>234</v>
      </c>
      <c r="G260" s="30">
        <v>142782400</v>
      </c>
      <c r="H260" s="16"/>
      <c r="I260" s="11" t="str">
        <f>VLOOKUP(C260,'Sales Team'!A$1:C$6,2,0)</f>
        <v>Sales Region Bali - Nusa Tenggara Team</v>
      </c>
      <c r="J260" t="str">
        <f>VLOOKUP(C260,'Sales Team'!A$1:D$6,4,0)</f>
        <v>Corporate Negotiate/Patnership Contract</v>
      </c>
      <c r="K260" t="str">
        <f>VLOOKUP(B260,'Patner Store'!A$1:F$51,2,0)</f>
        <v>Toko SportNesia</v>
      </c>
      <c r="L260" t="str">
        <f>VLOOKUP(B260,'Patner Store'!A$1:F$51,3,0)</f>
        <v>Retail</v>
      </c>
      <c r="M260" t="str">
        <f>VLOOKUP(B260,'Patner Store'!A$1:F$51,4,0)</f>
        <v>Nusa Tenggara</v>
      </c>
      <c r="N260" t="str">
        <f>VLOOKUP(B260,'Patner Store'!A$1:F$51,5,0)</f>
        <v>East Nusa Tenggara</v>
      </c>
    </row>
    <row r="261" spans="1:14" ht="15.75" customHeight="1" x14ac:dyDescent="0.3">
      <c r="A261" s="16" t="s">
        <v>498</v>
      </c>
      <c r="B261" s="16" t="s">
        <v>193</v>
      </c>
      <c r="C261" s="28" t="s">
        <v>227</v>
      </c>
      <c r="D261" s="27">
        <v>44116</v>
      </c>
      <c r="E261" s="16" t="s">
        <v>228</v>
      </c>
      <c r="F261" s="16" t="s">
        <v>234</v>
      </c>
      <c r="G261" s="30">
        <v>237481100</v>
      </c>
      <c r="H261" s="16"/>
      <c r="I261" s="11" t="str">
        <f>VLOOKUP(C261,'Sales Team'!A$1:C$6,2,0)</f>
        <v>Sales Sumatera -Kalimantan Region Team</v>
      </c>
      <c r="J261" t="str">
        <f>VLOOKUP(C261,'Sales Team'!A$1:D$6,4,0)</f>
        <v>OnlineMarketing/Corporate Negotiate/Patnership Contract</v>
      </c>
      <c r="K261" t="str">
        <f>VLOOKUP(B261,'Patner Store'!A$1:F$51,2,0)</f>
        <v>Surya Sport</v>
      </c>
      <c r="L261" t="str">
        <f>VLOOKUP(B261,'Patner Store'!A$1:F$51,3,0)</f>
        <v>Retail</v>
      </c>
      <c r="M261" t="str">
        <f>VLOOKUP(B261,'Patner Store'!A$1:F$51,4,0)</f>
        <v>Kalimantan</v>
      </c>
      <c r="N261" t="str">
        <f>VLOOKUP(B261,'Patner Store'!A$1:F$51,5,0)</f>
        <v>South Kalimantan</v>
      </c>
    </row>
    <row r="262" spans="1:14" ht="15.75" customHeight="1" x14ac:dyDescent="0.3">
      <c r="A262" s="16" t="s">
        <v>499</v>
      </c>
      <c r="B262" s="16" t="s">
        <v>171</v>
      </c>
      <c r="C262" s="28" t="s">
        <v>231</v>
      </c>
      <c r="D262" s="27">
        <v>44116</v>
      </c>
      <c r="E262" s="16" t="s">
        <v>5768</v>
      </c>
      <c r="F262" s="16" t="s">
        <v>234</v>
      </c>
      <c r="G262" s="30">
        <v>47511120</v>
      </c>
      <c r="H262" s="16"/>
      <c r="I262" s="11" t="str">
        <f>VLOOKUP(C262,'Sales Team'!A$1:C$6,2,0)</f>
        <v>Sales Region Bali - Nusa Tenggara Team</v>
      </c>
      <c r="J262" t="str">
        <f>VLOOKUP(C262,'Sales Team'!A$1:D$6,4,0)</f>
        <v>Corporate Negotiate/Patnership Contract</v>
      </c>
      <c r="K262" t="str">
        <f>VLOOKUP(B262,'Patner Store'!A$1:F$51,2,0)</f>
        <v>Toko SportNesia</v>
      </c>
      <c r="L262" t="str">
        <f>VLOOKUP(B262,'Patner Store'!A$1:F$51,3,0)</f>
        <v>Retail</v>
      </c>
      <c r="M262" t="str">
        <f>VLOOKUP(B262,'Patner Store'!A$1:F$51,4,0)</f>
        <v>Nusa Tenggara</v>
      </c>
      <c r="N262" t="str">
        <f>VLOOKUP(B262,'Patner Store'!A$1:F$51,5,0)</f>
        <v>East Nusa Tenggara</v>
      </c>
    </row>
    <row r="263" spans="1:14" ht="15.75" customHeight="1" x14ac:dyDescent="0.3">
      <c r="A263" s="16" t="s">
        <v>500</v>
      </c>
      <c r="B263" s="16" t="s">
        <v>183</v>
      </c>
      <c r="C263" s="28" t="s">
        <v>222</v>
      </c>
      <c r="D263" s="27">
        <v>44118</v>
      </c>
      <c r="E263" s="16" t="s">
        <v>118</v>
      </c>
      <c r="F263" s="16" t="s">
        <v>234</v>
      </c>
      <c r="G263" s="30">
        <v>8847090</v>
      </c>
      <c r="H263" s="16"/>
      <c r="I263" s="11" t="str">
        <f>VLOOKUP(C263,'Sales Team'!A$1:C$6,2,0)</f>
        <v>Online Sales Team</v>
      </c>
      <c r="J263" t="str">
        <f>VLOOKUP(C263,'Sales Team'!A$1:D$6,4,0)</f>
        <v>OnlineMarketing</v>
      </c>
      <c r="K263" t="str">
        <f>VLOOKUP(B263,'Patner Store'!A$1:F$51,2,0)</f>
        <v>Active Sport</v>
      </c>
      <c r="L263" t="str">
        <f>VLOOKUP(B263,'Patner Store'!A$1:F$51,3,0)</f>
        <v>Retail</v>
      </c>
      <c r="M263" t="str">
        <f>VLOOKUP(B263,'Patner Store'!A$1:F$51,4,0)</f>
        <v>Java</v>
      </c>
      <c r="N263" t="str">
        <f>VLOOKUP(B263,'Patner Store'!A$1:F$51,5,0)</f>
        <v>Jakarta</v>
      </c>
    </row>
    <row r="264" spans="1:14" ht="15.75" customHeight="1" x14ac:dyDescent="0.3">
      <c r="A264" s="16" t="s">
        <v>501</v>
      </c>
      <c r="B264" s="16" t="s">
        <v>207</v>
      </c>
      <c r="C264" s="28" t="s">
        <v>227</v>
      </c>
      <c r="D264" s="27">
        <v>44121</v>
      </c>
      <c r="E264" s="16" t="s">
        <v>228</v>
      </c>
      <c r="F264" s="28" t="s">
        <v>237</v>
      </c>
      <c r="G264" s="30">
        <v>260442000</v>
      </c>
      <c r="H264" s="16"/>
      <c r="I264" s="11" t="str">
        <f>VLOOKUP(C264,'Sales Team'!A$1:C$6,2,0)</f>
        <v>Sales Sumatera -Kalimantan Region Team</v>
      </c>
      <c r="J264" t="str">
        <f>VLOOKUP(C264,'Sales Team'!A$1:D$6,4,0)</f>
        <v>OnlineMarketing/Corporate Negotiate/Patnership Contract</v>
      </c>
      <c r="K264" t="str">
        <f>VLOOKUP(B264,'Patner Store'!A$1:F$51,2,0)</f>
        <v>Markas Olahraga</v>
      </c>
      <c r="L264" t="str">
        <f>VLOOKUP(B264,'Patner Store'!A$1:F$51,3,0)</f>
        <v>Retail</v>
      </c>
      <c r="M264" t="str">
        <f>VLOOKUP(B264,'Patner Store'!A$1:F$51,4,0)</f>
        <v>Kalimantan</v>
      </c>
      <c r="N264" t="str">
        <f>VLOOKUP(B264,'Patner Store'!A$1:F$51,5,0)</f>
        <v>South Kalimantan</v>
      </c>
    </row>
    <row r="265" spans="1:14" ht="15.75" customHeight="1" x14ac:dyDescent="0.3">
      <c r="A265" s="16" t="s">
        <v>502</v>
      </c>
      <c r="B265" s="16" t="s">
        <v>105</v>
      </c>
      <c r="C265" s="28" t="s">
        <v>231</v>
      </c>
      <c r="D265" s="27">
        <v>44122</v>
      </c>
      <c r="E265" s="16" t="s">
        <v>5768</v>
      </c>
      <c r="F265" s="16" t="s">
        <v>234</v>
      </c>
      <c r="G265" s="30">
        <v>32440353</v>
      </c>
      <c r="H265" s="16"/>
      <c r="I265" s="11" t="str">
        <f>VLOOKUP(C265,'Sales Team'!A$1:C$6,2,0)</f>
        <v>Sales Region Bali - Nusa Tenggara Team</v>
      </c>
      <c r="J265" t="str">
        <f>VLOOKUP(C265,'Sales Team'!A$1:D$6,4,0)</f>
        <v>Corporate Negotiate/Patnership Contract</v>
      </c>
      <c r="K265" t="str">
        <f>VLOOKUP(B265,'Patner Store'!A$1:F$51,2,0)</f>
        <v>Sport Nation</v>
      </c>
      <c r="L265" t="str">
        <f>VLOOKUP(B265,'Patner Store'!A$1:F$51,3,0)</f>
        <v>Distributor</v>
      </c>
      <c r="M265" t="str">
        <f>VLOOKUP(B265,'Patner Store'!A$1:F$51,4,0)</f>
        <v>Bali</v>
      </c>
      <c r="N265" t="str">
        <f>VLOOKUP(B265,'Patner Store'!A$1:F$51,5,0)</f>
        <v>Bali</v>
      </c>
    </row>
    <row r="266" spans="1:14" ht="15.75" customHeight="1" x14ac:dyDescent="0.3">
      <c r="A266" s="16" t="s">
        <v>503</v>
      </c>
      <c r="B266" s="16" t="s">
        <v>131</v>
      </c>
      <c r="C266" s="28" t="s">
        <v>222</v>
      </c>
      <c r="D266" s="27">
        <v>44122</v>
      </c>
      <c r="E266" s="16" t="s">
        <v>118</v>
      </c>
      <c r="F266" s="28" t="s">
        <v>237</v>
      </c>
      <c r="G266" s="30">
        <v>456702610</v>
      </c>
      <c r="H266" s="16"/>
      <c r="I266" s="11" t="str">
        <f>VLOOKUP(C266,'Sales Team'!A$1:C$6,2,0)</f>
        <v>Online Sales Team</v>
      </c>
      <c r="J266" t="str">
        <f>VLOOKUP(C266,'Sales Team'!A$1:D$6,4,0)</f>
        <v>OnlineMarketing</v>
      </c>
      <c r="K266" t="str">
        <f>VLOOKUP(B266,'Patner Store'!A$1:F$51,2,0)</f>
        <v>WorldSport.com</v>
      </c>
      <c r="L266" t="str">
        <f>VLOOKUP(B266,'Patner Store'!A$1:F$51,3,0)</f>
        <v>Retail</v>
      </c>
      <c r="M266" t="str">
        <f>VLOOKUP(B266,'Patner Store'!A$1:F$51,4,0)</f>
        <v>Java</v>
      </c>
      <c r="N266" t="str">
        <f>VLOOKUP(B266,'Patner Store'!A$1:F$51,5,0)</f>
        <v>Jakarta</v>
      </c>
    </row>
    <row r="267" spans="1:14" ht="15.75" customHeight="1" x14ac:dyDescent="0.3">
      <c r="A267" s="16" t="s">
        <v>504</v>
      </c>
      <c r="B267" s="16" t="s">
        <v>141</v>
      </c>
      <c r="C267" s="28" t="s">
        <v>229</v>
      </c>
      <c r="D267" s="27">
        <v>44122</v>
      </c>
      <c r="E267" s="16" t="s">
        <v>5767</v>
      </c>
      <c r="F267" s="16" t="s">
        <v>234</v>
      </c>
      <c r="G267" s="30">
        <v>74267600</v>
      </c>
      <c r="H267" s="16"/>
      <c r="I267" s="11" t="str">
        <f>VLOOKUP(C267,'Sales Team'!A$1:C$6,2,0)</f>
        <v>Sales Region Sulawesi - Maluku Team</v>
      </c>
      <c r="J267" t="str">
        <f>VLOOKUP(C267,'Sales Team'!A$1:D$6,4,0)</f>
        <v>Corporate Negotiate/Patnership Contract</v>
      </c>
      <c r="K267" t="str">
        <f>VLOOKUP(B267,'Patner Store'!A$1:F$51,2,0)</f>
        <v>Toko Olahraga Satu</v>
      </c>
      <c r="L267" t="str">
        <f>VLOOKUP(B267,'Patner Store'!A$1:F$51,3,0)</f>
        <v>Retail</v>
      </c>
      <c r="M267" t="str">
        <f>VLOOKUP(B267,'Patner Store'!A$1:F$51,4,0)</f>
        <v>North Maluku</v>
      </c>
      <c r="N267" t="str">
        <f>VLOOKUP(B267,'Patner Store'!A$1:F$51,5,0)</f>
        <v>North Maluku</v>
      </c>
    </row>
    <row r="268" spans="1:14" ht="15.75" customHeight="1" x14ac:dyDescent="0.3">
      <c r="A268" s="16" t="s">
        <v>505</v>
      </c>
      <c r="B268" s="16" t="s">
        <v>144</v>
      </c>
      <c r="C268" s="28" t="s">
        <v>227</v>
      </c>
      <c r="D268" s="27">
        <v>44124</v>
      </c>
      <c r="E268" s="16" t="s">
        <v>228</v>
      </c>
      <c r="F268" s="28" t="s">
        <v>237</v>
      </c>
      <c r="G268" s="30">
        <v>714896770</v>
      </c>
      <c r="H268" s="16"/>
      <c r="I268" s="11" t="str">
        <f>VLOOKUP(C268,'Sales Team'!A$1:C$6,2,0)</f>
        <v>Sales Sumatera -Kalimantan Region Team</v>
      </c>
      <c r="J268" t="str">
        <f>VLOOKUP(C268,'Sales Team'!A$1:D$6,4,0)</f>
        <v>OnlineMarketing/Corporate Negotiate/Patnership Contract</v>
      </c>
      <c r="K268" t="str">
        <f>VLOOKUP(B268,'Patner Store'!A$1:F$51,2,0)</f>
        <v>Kartika Sport Center</v>
      </c>
      <c r="L268" t="str">
        <f>VLOOKUP(B268,'Patner Store'!A$1:F$51,3,0)</f>
        <v>Retail</v>
      </c>
      <c r="M268" t="str">
        <f>VLOOKUP(B268,'Patner Store'!A$1:F$51,4,0)</f>
        <v>Kalimantan</v>
      </c>
      <c r="N268" t="str">
        <f>VLOOKUP(B268,'Patner Store'!A$1:F$51,5,0)</f>
        <v>Central Kalimantan</v>
      </c>
    </row>
    <row r="269" spans="1:14" ht="15.75" customHeight="1" x14ac:dyDescent="0.3">
      <c r="A269" s="16" t="s">
        <v>506</v>
      </c>
      <c r="B269" s="16" t="s">
        <v>211</v>
      </c>
      <c r="C269" s="28" t="s">
        <v>227</v>
      </c>
      <c r="D269" s="27">
        <v>44126</v>
      </c>
      <c r="E269" s="16" t="s">
        <v>228</v>
      </c>
      <c r="F269" s="16" t="s">
        <v>234</v>
      </c>
      <c r="G269" s="30">
        <v>148427980</v>
      </c>
      <c r="H269" s="16"/>
      <c r="I269" s="11" t="str">
        <f>VLOOKUP(C269,'Sales Team'!A$1:C$6,2,0)</f>
        <v>Sales Sumatera -Kalimantan Region Team</v>
      </c>
      <c r="J269" t="str">
        <f>VLOOKUP(C269,'Sales Team'!A$1:D$6,4,0)</f>
        <v>OnlineMarketing/Corporate Negotiate/Patnership Contract</v>
      </c>
      <c r="K269" t="str">
        <f>VLOOKUP(B269,'Patner Store'!A$1:F$51,2,0)</f>
        <v>Toko Olahraga Mandiri</v>
      </c>
      <c r="L269" t="str">
        <f>VLOOKUP(B269,'Patner Store'!A$1:F$51,3,0)</f>
        <v>Retail</v>
      </c>
      <c r="M269" t="str">
        <f>VLOOKUP(B269,'Patner Store'!A$1:F$51,4,0)</f>
        <v>Kalimantan</v>
      </c>
      <c r="N269" t="str">
        <f>VLOOKUP(B269,'Patner Store'!A$1:F$51,5,0)</f>
        <v>South Kalimantan</v>
      </c>
    </row>
    <row r="270" spans="1:14" ht="15.75" customHeight="1" x14ac:dyDescent="0.3">
      <c r="A270" s="16" t="s">
        <v>507</v>
      </c>
      <c r="B270" s="16" t="s">
        <v>168</v>
      </c>
      <c r="C270" s="28" t="s">
        <v>229</v>
      </c>
      <c r="D270" s="27">
        <v>44128</v>
      </c>
      <c r="E270" s="16" t="s">
        <v>5767</v>
      </c>
      <c r="F270" s="16" t="s">
        <v>234</v>
      </c>
      <c r="G270" s="30">
        <v>133303823</v>
      </c>
      <c r="H270" s="16"/>
      <c r="I270" s="11" t="str">
        <f>VLOOKUP(C270,'Sales Team'!A$1:C$6,2,0)</f>
        <v>Sales Region Sulawesi - Maluku Team</v>
      </c>
      <c r="J270" t="str">
        <f>VLOOKUP(C270,'Sales Team'!A$1:D$6,4,0)</f>
        <v>Corporate Negotiate/Patnership Contract</v>
      </c>
      <c r="K270" t="str">
        <f>VLOOKUP(B270,'Patner Store'!A$1:F$51,2,0)</f>
        <v>Destination Sport Store</v>
      </c>
      <c r="L270" t="str">
        <f>VLOOKUP(B270,'Patner Store'!A$1:F$51,3,0)</f>
        <v>Retail</v>
      </c>
      <c r="M270" t="str">
        <f>VLOOKUP(B270,'Patner Store'!A$1:F$51,4,0)</f>
        <v>Maluku</v>
      </c>
      <c r="N270" t="str">
        <f>VLOOKUP(B270,'Patner Store'!A$1:F$51,5,0)</f>
        <v>Maluku</v>
      </c>
    </row>
    <row r="271" spans="1:14" ht="15.75" customHeight="1" x14ac:dyDescent="0.3">
      <c r="A271" s="16" t="s">
        <v>508</v>
      </c>
      <c r="B271" s="16" t="s">
        <v>189</v>
      </c>
      <c r="C271" s="28" t="s">
        <v>225</v>
      </c>
      <c r="D271" s="27">
        <v>44128</v>
      </c>
      <c r="E271" s="16" t="s">
        <v>112</v>
      </c>
      <c r="F271" s="16" t="s">
        <v>234</v>
      </c>
      <c r="G271" s="30">
        <v>16795240</v>
      </c>
      <c r="H271" s="16"/>
      <c r="I271" s="11" t="str">
        <f>VLOOKUP(C271,'Sales Team'!A$1:C$6,2,0)</f>
        <v>Sales Java Region Team</v>
      </c>
      <c r="J271" t="str">
        <f>VLOOKUP(C271,'Sales Team'!A$1:D$6,4,0)</f>
        <v>OnlineMarketing/Corporate Negotiate/Patnership Contract</v>
      </c>
      <c r="K271" t="str">
        <f>VLOOKUP(B271,'Patner Store'!A$1:F$51,2,0)</f>
        <v>Toko Joko Sport</v>
      </c>
      <c r="L271" t="str">
        <f>VLOOKUP(B271,'Patner Store'!A$1:F$51,3,0)</f>
        <v>Retail</v>
      </c>
      <c r="M271" t="str">
        <f>VLOOKUP(B271,'Patner Store'!A$1:F$51,4,0)</f>
        <v>Java</v>
      </c>
      <c r="N271" t="str">
        <f>VLOOKUP(B271,'Patner Store'!A$1:F$51,5,0)</f>
        <v>East Java</v>
      </c>
    </row>
    <row r="272" spans="1:14" ht="15.75" customHeight="1" x14ac:dyDescent="0.3">
      <c r="A272" s="16" t="s">
        <v>509</v>
      </c>
      <c r="B272" s="16" t="s">
        <v>126</v>
      </c>
      <c r="C272" s="28" t="s">
        <v>229</v>
      </c>
      <c r="D272" s="27">
        <v>44128</v>
      </c>
      <c r="E272" s="16" t="s">
        <v>5767</v>
      </c>
      <c r="F272" s="28" t="s">
        <v>237</v>
      </c>
      <c r="G272" s="30">
        <v>369317110</v>
      </c>
      <c r="H272" s="16"/>
      <c r="I272" s="11" t="str">
        <f>VLOOKUP(C272,'Sales Team'!A$1:C$6,2,0)</f>
        <v>Sales Region Sulawesi - Maluku Team</v>
      </c>
      <c r="J272" t="str">
        <f>VLOOKUP(C272,'Sales Team'!A$1:D$6,4,0)</f>
        <v>Corporate Negotiate/Patnership Contract</v>
      </c>
      <c r="K272" t="str">
        <f>VLOOKUP(B272,'Patner Store'!A$1:F$51,2,0)</f>
        <v>Amanah Sport</v>
      </c>
      <c r="L272" t="str">
        <f>VLOOKUP(B272,'Patner Store'!A$1:F$51,3,0)</f>
        <v>Retail</v>
      </c>
      <c r="M272" t="str">
        <f>VLOOKUP(B272,'Patner Store'!A$1:F$51,4,0)</f>
        <v>Sulawesi</v>
      </c>
      <c r="N272" t="str">
        <f>VLOOKUP(B272,'Patner Store'!A$1:F$51,5,0)</f>
        <v>North Sulawesi</v>
      </c>
    </row>
    <row r="273" spans="1:14" ht="15.75" customHeight="1" x14ac:dyDescent="0.3">
      <c r="A273" s="16" t="s">
        <v>510</v>
      </c>
      <c r="B273" s="16" t="s">
        <v>139</v>
      </c>
      <c r="C273" s="28" t="s">
        <v>227</v>
      </c>
      <c r="D273" s="27">
        <v>44129</v>
      </c>
      <c r="E273" s="16" t="s">
        <v>228</v>
      </c>
      <c r="F273" s="16" t="s">
        <v>234</v>
      </c>
      <c r="G273" s="30">
        <v>232403634</v>
      </c>
      <c r="H273" s="16"/>
      <c r="I273" s="11" t="str">
        <f>VLOOKUP(C273,'Sales Team'!A$1:C$6,2,0)</f>
        <v>Sales Sumatera -Kalimantan Region Team</v>
      </c>
      <c r="J273" t="str">
        <f>VLOOKUP(C273,'Sales Team'!A$1:D$6,4,0)</f>
        <v>OnlineMarketing/Corporate Negotiate/Patnership Contract</v>
      </c>
      <c r="K273" t="str">
        <f>VLOOKUP(B273,'Patner Store'!A$1:F$51,2,0)</f>
        <v>Sport Hub Medan</v>
      </c>
      <c r="L273" t="str">
        <f>VLOOKUP(B273,'Patner Store'!A$1:F$51,3,0)</f>
        <v>Distributor</v>
      </c>
      <c r="M273" t="str">
        <f>VLOOKUP(B273,'Patner Store'!A$1:F$51,4,0)</f>
        <v>Sumatera</v>
      </c>
      <c r="N273" t="str">
        <f>VLOOKUP(B273,'Patner Store'!A$1:F$51,5,0)</f>
        <v>North Sumatera</v>
      </c>
    </row>
    <row r="274" spans="1:14" ht="15.75" customHeight="1" x14ac:dyDescent="0.3">
      <c r="A274" s="16" t="s">
        <v>511</v>
      </c>
      <c r="B274" s="16" t="s">
        <v>124</v>
      </c>
      <c r="C274" s="28" t="s">
        <v>222</v>
      </c>
      <c r="D274" s="27">
        <v>44129</v>
      </c>
      <c r="E274" s="16" t="s">
        <v>118</v>
      </c>
      <c r="F274" s="28" t="s">
        <v>237</v>
      </c>
      <c r="G274" s="30">
        <v>292660100</v>
      </c>
      <c r="H274" s="16" t="s">
        <v>253</v>
      </c>
      <c r="I274" s="11" t="str">
        <f>VLOOKUP(C274,'Sales Team'!A$1:C$6,2,0)</f>
        <v>Online Sales Team</v>
      </c>
      <c r="J274" t="str">
        <f>VLOOKUP(C274,'Sales Team'!A$1:D$6,4,0)</f>
        <v>OnlineMarketing</v>
      </c>
      <c r="K274" t="str">
        <f>VLOOKUP(B274,'Patner Store'!A$1:F$51,2,0)</f>
        <v>Twinsport.com</v>
      </c>
      <c r="L274" t="str">
        <f>VLOOKUP(B274,'Patner Store'!A$1:F$51,3,0)</f>
        <v>Retail</v>
      </c>
      <c r="M274" t="str">
        <f>VLOOKUP(B274,'Patner Store'!A$1:F$51,4,0)</f>
        <v>Java</v>
      </c>
      <c r="N274" t="str">
        <f>VLOOKUP(B274,'Patner Store'!A$1:F$51,5,0)</f>
        <v>Jakarta</v>
      </c>
    </row>
    <row r="275" spans="1:14" ht="15.75" customHeight="1" x14ac:dyDescent="0.3">
      <c r="A275" s="16" t="s">
        <v>512</v>
      </c>
      <c r="B275" s="16" t="s">
        <v>199</v>
      </c>
      <c r="C275" s="28" t="s">
        <v>225</v>
      </c>
      <c r="D275" s="27">
        <v>44130</v>
      </c>
      <c r="E275" s="16" t="s">
        <v>112</v>
      </c>
      <c r="F275" s="16" t="s">
        <v>234</v>
      </c>
      <c r="G275" s="30">
        <v>23593140</v>
      </c>
      <c r="H275" s="16"/>
      <c r="I275" s="11" t="str">
        <f>VLOOKUP(C275,'Sales Team'!A$1:C$6,2,0)</f>
        <v>Sales Java Region Team</v>
      </c>
      <c r="J275" t="str">
        <f>VLOOKUP(C275,'Sales Team'!A$1:D$6,4,0)</f>
        <v>OnlineMarketing/Corporate Negotiate/Patnership Contract</v>
      </c>
      <c r="K275" t="str">
        <f>VLOOKUP(B275,'Patner Store'!A$1:F$51,2,0)</f>
        <v>SportXpress</v>
      </c>
      <c r="L275" t="str">
        <f>VLOOKUP(B275,'Patner Store'!A$1:F$51,3,0)</f>
        <v>Retail</v>
      </c>
      <c r="M275" t="str">
        <f>VLOOKUP(B275,'Patner Store'!A$1:F$51,4,0)</f>
        <v>Java</v>
      </c>
      <c r="N275" t="str">
        <f>VLOOKUP(B275,'Patner Store'!A$1:F$51,5,0)</f>
        <v>East Java</v>
      </c>
    </row>
    <row r="276" spans="1:14" ht="15.75" customHeight="1" x14ac:dyDescent="0.3">
      <c r="A276" s="16" t="s">
        <v>513</v>
      </c>
      <c r="B276" s="16" t="s">
        <v>162</v>
      </c>
      <c r="C276" s="28" t="s">
        <v>222</v>
      </c>
      <c r="D276" s="27">
        <v>44131</v>
      </c>
      <c r="E276" s="16" t="s">
        <v>118</v>
      </c>
      <c r="F276" s="16" t="s">
        <v>234</v>
      </c>
      <c r="G276" s="30">
        <v>79320140</v>
      </c>
      <c r="H276" s="16" t="s">
        <v>247</v>
      </c>
      <c r="I276" s="11" t="str">
        <f>VLOOKUP(C276,'Sales Team'!A$1:C$6,2,0)</f>
        <v>Online Sales Team</v>
      </c>
      <c r="J276" t="str">
        <f>VLOOKUP(C276,'Sales Team'!A$1:D$6,4,0)</f>
        <v>OnlineMarketing</v>
      </c>
      <c r="K276" t="str">
        <f>VLOOKUP(B276,'Patner Store'!A$1:F$51,2,0)</f>
        <v>SportChampion10</v>
      </c>
      <c r="L276" t="str">
        <f>VLOOKUP(B276,'Patner Store'!A$1:F$51,3,0)</f>
        <v>Retail</v>
      </c>
      <c r="M276" t="str">
        <f>VLOOKUP(B276,'Patner Store'!A$1:F$51,4,0)</f>
        <v>Java</v>
      </c>
      <c r="N276" t="str">
        <f>VLOOKUP(B276,'Patner Store'!A$1:F$51,5,0)</f>
        <v>Jakarta</v>
      </c>
    </row>
    <row r="277" spans="1:14" ht="15.75" customHeight="1" x14ac:dyDescent="0.3">
      <c r="A277" s="16" t="s">
        <v>514</v>
      </c>
      <c r="B277" s="16" t="s">
        <v>203</v>
      </c>
      <c r="C277" s="28" t="s">
        <v>229</v>
      </c>
      <c r="D277" s="27">
        <v>44135</v>
      </c>
      <c r="E277" s="16" t="s">
        <v>5767</v>
      </c>
      <c r="F277" s="28" t="s">
        <v>237</v>
      </c>
      <c r="G277" s="30">
        <v>541090180</v>
      </c>
      <c r="H277" s="16" t="s">
        <v>260</v>
      </c>
      <c r="I277" s="11" t="str">
        <f>VLOOKUP(C277,'Sales Team'!A$1:C$6,2,0)</f>
        <v>Sales Region Sulawesi - Maluku Team</v>
      </c>
      <c r="J277" t="str">
        <f>VLOOKUP(C277,'Sales Team'!A$1:D$6,4,0)</f>
        <v>Corporate Negotiate/Patnership Contract</v>
      </c>
      <c r="K277" t="str">
        <f>VLOOKUP(B277,'Patner Store'!A$1:F$51,2,0)</f>
        <v>Toko Rezeki Olahraga</v>
      </c>
      <c r="L277" t="str">
        <f>VLOOKUP(B277,'Patner Store'!A$1:F$51,3,0)</f>
        <v>Retail</v>
      </c>
      <c r="M277" t="str">
        <f>VLOOKUP(B277,'Patner Store'!A$1:F$51,4,0)</f>
        <v>Sulawesi</v>
      </c>
      <c r="N277" t="str">
        <f>VLOOKUP(B277,'Patner Store'!A$1:F$51,5,0)</f>
        <v>North Sulawesi</v>
      </c>
    </row>
    <row r="278" spans="1:14" ht="15.75" customHeight="1" x14ac:dyDescent="0.3">
      <c r="A278" s="16" t="s">
        <v>515</v>
      </c>
      <c r="B278" s="16" t="s">
        <v>166</v>
      </c>
      <c r="C278" s="28" t="s">
        <v>229</v>
      </c>
      <c r="D278" s="27">
        <v>44136</v>
      </c>
      <c r="E278" s="16" t="s">
        <v>5767</v>
      </c>
      <c r="F278" s="16" t="s">
        <v>234</v>
      </c>
      <c r="G278" s="30">
        <v>104175670</v>
      </c>
      <c r="H278" s="16"/>
      <c r="I278" s="11" t="str">
        <f>VLOOKUP(C278,'Sales Team'!A$1:C$6,2,0)</f>
        <v>Sales Region Sulawesi - Maluku Team</v>
      </c>
      <c r="J278" t="str">
        <f>VLOOKUP(C278,'Sales Team'!A$1:D$6,4,0)</f>
        <v>Corporate Negotiate/Patnership Contract</v>
      </c>
      <c r="K278" t="str">
        <f>VLOOKUP(B278,'Patner Store'!A$1:F$51,2,0)</f>
        <v>Wakaka Sport</v>
      </c>
      <c r="L278" t="str">
        <f>VLOOKUP(B278,'Patner Store'!A$1:F$51,3,0)</f>
        <v>Retail</v>
      </c>
      <c r="M278" t="str">
        <f>VLOOKUP(B278,'Patner Store'!A$1:F$51,4,0)</f>
        <v>North Maluku</v>
      </c>
      <c r="N278" t="str">
        <f>VLOOKUP(B278,'Patner Store'!A$1:F$51,5,0)</f>
        <v>North Maluku</v>
      </c>
    </row>
    <row r="279" spans="1:14" ht="15.75" customHeight="1" x14ac:dyDescent="0.3">
      <c r="A279" s="16" t="s">
        <v>516</v>
      </c>
      <c r="B279" s="16" t="s">
        <v>177</v>
      </c>
      <c r="C279" s="28" t="s">
        <v>225</v>
      </c>
      <c r="D279" s="27">
        <v>44136</v>
      </c>
      <c r="E279" s="16" t="s">
        <v>112</v>
      </c>
      <c r="F279" s="28" t="s">
        <v>237</v>
      </c>
      <c r="G279" s="30">
        <v>1000550160</v>
      </c>
      <c r="H279" s="16" t="s">
        <v>238</v>
      </c>
      <c r="I279" s="11" t="str">
        <f>VLOOKUP(C279,'Sales Team'!A$1:C$6,2,0)</f>
        <v>Sales Java Region Team</v>
      </c>
      <c r="J279" t="str">
        <f>VLOOKUP(C279,'Sales Team'!A$1:D$6,4,0)</f>
        <v>OnlineMarketing/Corporate Negotiate/Patnership Contract</v>
      </c>
      <c r="K279" t="str">
        <f>VLOOKUP(B279,'Patner Store'!A$1:F$51,2,0)</f>
        <v>Toko Hidup Sehat</v>
      </c>
      <c r="L279" t="str">
        <f>VLOOKUP(B279,'Patner Store'!A$1:F$51,3,0)</f>
        <v>Retail</v>
      </c>
      <c r="M279" t="str">
        <f>VLOOKUP(B279,'Patner Store'!A$1:F$51,4,0)</f>
        <v>Java</v>
      </c>
      <c r="N279" t="str">
        <f>VLOOKUP(B279,'Patner Store'!A$1:F$51,5,0)</f>
        <v>East Java</v>
      </c>
    </row>
    <row r="280" spans="1:14" ht="15.75" customHeight="1" x14ac:dyDescent="0.3">
      <c r="A280" s="16" t="s">
        <v>517</v>
      </c>
      <c r="B280" s="16" t="s">
        <v>181</v>
      </c>
      <c r="C280" s="28" t="s">
        <v>231</v>
      </c>
      <c r="D280" s="27">
        <v>44137</v>
      </c>
      <c r="E280" s="16" t="s">
        <v>5768</v>
      </c>
      <c r="F280" s="28" t="s">
        <v>237</v>
      </c>
      <c r="G280" s="30">
        <v>407410210</v>
      </c>
      <c r="H280" s="16"/>
      <c r="I280" s="11" t="str">
        <f>VLOOKUP(C280,'Sales Team'!A$1:C$6,2,0)</f>
        <v>Sales Region Bali - Nusa Tenggara Team</v>
      </c>
      <c r="J280" t="str">
        <f>VLOOKUP(C280,'Sales Team'!A$1:D$6,4,0)</f>
        <v>Corporate Negotiate/Patnership Contract</v>
      </c>
      <c r="K280" t="str">
        <f>VLOOKUP(B280,'Patner Store'!A$1:F$51,2,0)</f>
        <v>Toko Olahraga NTT</v>
      </c>
      <c r="L280" t="str">
        <f>VLOOKUP(B280,'Patner Store'!A$1:F$51,3,0)</f>
        <v>Retail</v>
      </c>
      <c r="M280" t="str">
        <f>VLOOKUP(B280,'Patner Store'!A$1:F$51,4,0)</f>
        <v>Nusa Tenggara</v>
      </c>
      <c r="N280" t="str">
        <f>VLOOKUP(B280,'Patner Store'!A$1:F$51,5,0)</f>
        <v>East Nusa Tenggara</v>
      </c>
    </row>
    <row r="281" spans="1:14" ht="15.75" customHeight="1" x14ac:dyDescent="0.3">
      <c r="A281" s="16" t="s">
        <v>518</v>
      </c>
      <c r="B281" s="16" t="s">
        <v>185</v>
      </c>
      <c r="C281" s="28" t="s">
        <v>229</v>
      </c>
      <c r="D281" s="27">
        <v>44137</v>
      </c>
      <c r="E281" s="16" t="s">
        <v>5767</v>
      </c>
      <c r="F281" s="16" t="s">
        <v>234</v>
      </c>
      <c r="G281" s="30">
        <v>31455880</v>
      </c>
      <c r="H281" s="16"/>
      <c r="I281" s="11" t="str">
        <f>VLOOKUP(C281,'Sales Team'!A$1:C$6,2,0)</f>
        <v>Sales Region Sulawesi - Maluku Team</v>
      </c>
      <c r="J281" t="str">
        <f>VLOOKUP(C281,'Sales Team'!A$1:D$6,4,0)</f>
        <v>Corporate Negotiate/Patnership Contract</v>
      </c>
      <c r="K281" t="str">
        <f>VLOOKUP(B281,'Patner Store'!A$1:F$51,2,0)</f>
        <v>Toko Olahraga Lengkap</v>
      </c>
      <c r="L281" t="str">
        <f>VLOOKUP(B281,'Patner Store'!A$1:F$51,3,0)</f>
        <v>Retail</v>
      </c>
      <c r="M281" t="str">
        <f>VLOOKUP(B281,'Patner Store'!A$1:F$51,4,0)</f>
        <v>Maluku</v>
      </c>
      <c r="N281" t="str">
        <f>VLOOKUP(B281,'Patner Store'!A$1:F$51,5,0)</f>
        <v>Maluku</v>
      </c>
    </row>
    <row r="282" spans="1:14" ht="15.75" customHeight="1" x14ac:dyDescent="0.3">
      <c r="A282" s="16" t="s">
        <v>519</v>
      </c>
      <c r="B282" s="16" t="s">
        <v>116</v>
      </c>
      <c r="C282" s="28" t="s">
        <v>222</v>
      </c>
      <c r="D282" s="27">
        <v>44141</v>
      </c>
      <c r="E282" s="16" t="s">
        <v>118</v>
      </c>
      <c r="F282" s="28" t="s">
        <v>237</v>
      </c>
      <c r="G282" s="30">
        <v>1110706575</v>
      </c>
      <c r="H282" s="16" t="s">
        <v>238</v>
      </c>
      <c r="I282" s="11" t="str">
        <f>VLOOKUP(C282,'Sales Team'!A$1:C$6,2,0)</f>
        <v>Online Sales Team</v>
      </c>
      <c r="J282" t="str">
        <f>VLOOKUP(C282,'Sales Team'!A$1:D$6,4,0)</f>
        <v>OnlineMarketing</v>
      </c>
      <c r="K282" t="str">
        <f>VLOOKUP(B282,'Patner Store'!A$1:F$51,2,0)</f>
        <v>Sport Line Indonesia</v>
      </c>
      <c r="L282" t="str">
        <f>VLOOKUP(B282,'Patner Store'!A$1:F$51,3,0)</f>
        <v>Retail</v>
      </c>
      <c r="M282" t="str">
        <f>VLOOKUP(B282,'Patner Store'!A$1:F$51,4,0)</f>
        <v>Java</v>
      </c>
      <c r="N282" t="str">
        <f>VLOOKUP(B282,'Patner Store'!A$1:F$51,5,0)</f>
        <v>Jakarta</v>
      </c>
    </row>
    <row r="283" spans="1:14" ht="15.75" customHeight="1" x14ac:dyDescent="0.3">
      <c r="A283" s="16" t="s">
        <v>520</v>
      </c>
      <c r="B283" s="16" t="s">
        <v>199</v>
      </c>
      <c r="C283" s="28" t="s">
        <v>225</v>
      </c>
      <c r="D283" s="27">
        <v>44141</v>
      </c>
      <c r="E283" s="16" t="s">
        <v>112</v>
      </c>
      <c r="F283" s="16" t="s">
        <v>234</v>
      </c>
      <c r="G283" s="30">
        <v>128029240</v>
      </c>
      <c r="H283" s="16" t="s">
        <v>260</v>
      </c>
      <c r="I283" s="11" t="str">
        <f>VLOOKUP(C283,'Sales Team'!A$1:C$6,2,0)</f>
        <v>Sales Java Region Team</v>
      </c>
      <c r="J283" t="str">
        <f>VLOOKUP(C283,'Sales Team'!A$1:D$6,4,0)</f>
        <v>OnlineMarketing/Corporate Negotiate/Patnership Contract</v>
      </c>
      <c r="K283" t="str">
        <f>VLOOKUP(B283,'Patner Store'!A$1:F$51,2,0)</f>
        <v>SportXpress</v>
      </c>
      <c r="L283" t="str">
        <f>VLOOKUP(B283,'Patner Store'!A$1:F$51,3,0)</f>
        <v>Retail</v>
      </c>
      <c r="M283" t="str">
        <f>VLOOKUP(B283,'Patner Store'!A$1:F$51,4,0)</f>
        <v>Java</v>
      </c>
      <c r="N283" t="str">
        <f>VLOOKUP(B283,'Patner Store'!A$1:F$51,5,0)</f>
        <v>East Java</v>
      </c>
    </row>
    <row r="284" spans="1:14" ht="15.75" customHeight="1" x14ac:dyDescent="0.3">
      <c r="A284" s="16" t="s">
        <v>521</v>
      </c>
      <c r="B284" s="16" t="s">
        <v>173</v>
      </c>
      <c r="C284" s="28" t="s">
        <v>229</v>
      </c>
      <c r="D284" s="27">
        <v>44141</v>
      </c>
      <c r="E284" s="16" t="s">
        <v>5767</v>
      </c>
      <c r="F284" s="28" t="s">
        <v>237</v>
      </c>
      <c r="G284" s="30">
        <v>1118040600</v>
      </c>
      <c r="H284" s="16" t="s">
        <v>253</v>
      </c>
      <c r="I284" s="11" t="str">
        <f>VLOOKUP(C284,'Sales Team'!A$1:C$6,2,0)</f>
        <v>Sales Region Sulawesi - Maluku Team</v>
      </c>
      <c r="J284" t="str">
        <f>VLOOKUP(C284,'Sales Team'!A$1:D$6,4,0)</f>
        <v>Corporate Negotiate/Patnership Contract</v>
      </c>
      <c r="K284" t="str">
        <f>VLOOKUP(B284,'Patner Store'!A$1:F$51,2,0)</f>
        <v>Mama Sport</v>
      </c>
      <c r="L284" t="str">
        <f>VLOOKUP(B284,'Patner Store'!A$1:F$51,3,0)</f>
        <v>Retail</v>
      </c>
      <c r="M284" t="str">
        <f>VLOOKUP(B284,'Patner Store'!A$1:F$51,4,0)</f>
        <v>North Maluku</v>
      </c>
      <c r="N284" t="str">
        <f>VLOOKUP(B284,'Patner Store'!A$1:F$51,5,0)</f>
        <v>North Maluku</v>
      </c>
    </row>
    <row r="285" spans="1:14" ht="15.75" customHeight="1" x14ac:dyDescent="0.3">
      <c r="A285" s="16" t="s">
        <v>522</v>
      </c>
      <c r="B285" s="16" t="s">
        <v>116</v>
      </c>
      <c r="C285" s="28" t="s">
        <v>222</v>
      </c>
      <c r="D285" s="27">
        <v>44141</v>
      </c>
      <c r="E285" s="16" t="s">
        <v>118</v>
      </c>
      <c r="F285" s="28" t="s">
        <v>237</v>
      </c>
      <c r="G285" s="30">
        <v>546443100</v>
      </c>
      <c r="H285" s="16" t="s">
        <v>253</v>
      </c>
      <c r="I285" s="11" t="str">
        <f>VLOOKUP(C285,'Sales Team'!A$1:C$6,2,0)</f>
        <v>Online Sales Team</v>
      </c>
      <c r="J285" t="str">
        <f>VLOOKUP(C285,'Sales Team'!A$1:D$6,4,0)</f>
        <v>OnlineMarketing</v>
      </c>
      <c r="K285" t="str">
        <f>VLOOKUP(B285,'Patner Store'!A$1:F$51,2,0)</f>
        <v>Sport Line Indonesia</v>
      </c>
      <c r="L285" t="str">
        <f>VLOOKUP(B285,'Patner Store'!A$1:F$51,3,0)</f>
        <v>Retail</v>
      </c>
      <c r="M285" t="str">
        <f>VLOOKUP(B285,'Patner Store'!A$1:F$51,4,0)</f>
        <v>Java</v>
      </c>
      <c r="N285" t="str">
        <f>VLOOKUP(B285,'Patner Store'!A$1:F$51,5,0)</f>
        <v>Jakarta</v>
      </c>
    </row>
    <row r="286" spans="1:14" ht="15.75" customHeight="1" x14ac:dyDescent="0.3">
      <c r="A286" s="16" t="s">
        <v>523</v>
      </c>
      <c r="B286" s="16" t="s">
        <v>197</v>
      </c>
      <c r="C286" s="28" t="s">
        <v>222</v>
      </c>
      <c r="D286" s="27">
        <v>44141</v>
      </c>
      <c r="E286" s="16" t="s">
        <v>118</v>
      </c>
      <c r="F286" s="16" t="s">
        <v>234</v>
      </c>
      <c r="G286" s="30">
        <v>154022980</v>
      </c>
      <c r="H286" s="16" t="s">
        <v>253</v>
      </c>
      <c r="I286" s="11" t="str">
        <f>VLOOKUP(C286,'Sales Team'!A$1:C$6,2,0)</f>
        <v>Online Sales Team</v>
      </c>
      <c r="J286" t="str">
        <f>VLOOKUP(C286,'Sales Team'!A$1:D$6,4,0)</f>
        <v>OnlineMarketing</v>
      </c>
      <c r="K286" t="str">
        <f>VLOOKUP(B286,'Patner Store'!A$1:F$51,2,0)</f>
        <v>GilaSport.id</v>
      </c>
      <c r="L286" t="str">
        <f>VLOOKUP(B286,'Patner Store'!A$1:F$51,3,0)</f>
        <v>Retail</v>
      </c>
      <c r="M286" t="str">
        <f>VLOOKUP(B286,'Patner Store'!A$1:F$51,4,0)</f>
        <v>Java</v>
      </c>
      <c r="N286" t="str">
        <f>VLOOKUP(B286,'Patner Store'!A$1:F$51,5,0)</f>
        <v>Jakarta</v>
      </c>
    </row>
    <row r="287" spans="1:14" ht="15.75" customHeight="1" x14ac:dyDescent="0.3">
      <c r="A287" s="16" t="s">
        <v>524</v>
      </c>
      <c r="B287" s="16" t="s">
        <v>175</v>
      </c>
      <c r="C287" s="28" t="s">
        <v>229</v>
      </c>
      <c r="D287" s="27">
        <v>44143</v>
      </c>
      <c r="E287" s="16" t="s">
        <v>5767</v>
      </c>
      <c r="F287" s="28" t="s">
        <v>237</v>
      </c>
      <c r="G287" s="30">
        <v>535807980</v>
      </c>
      <c r="H287" s="16" t="s">
        <v>247</v>
      </c>
      <c r="I287" s="11" t="str">
        <f>VLOOKUP(C287,'Sales Team'!A$1:C$6,2,0)</f>
        <v>Sales Region Sulawesi - Maluku Team</v>
      </c>
      <c r="J287" t="str">
        <f>VLOOKUP(C287,'Sales Team'!A$1:D$6,4,0)</f>
        <v>Corporate Negotiate/Patnership Contract</v>
      </c>
      <c r="K287" t="str">
        <f>VLOOKUP(B287,'Patner Store'!A$1:F$51,2,0)</f>
        <v>KakaSport</v>
      </c>
      <c r="L287" t="str">
        <f>VLOOKUP(B287,'Patner Store'!A$1:F$51,3,0)</f>
        <v>Retail</v>
      </c>
      <c r="M287" t="str">
        <f>VLOOKUP(B287,'Patner Store'!A$1:F$51,4,0)</f>
        <v>Maluku</v>
      </c>
      <c r="N287" t="str">
        <f>VLOOKUP(B287,'Patner Store'!A$1:F$51,5,0)</f>
        <v>Maluku</v>
      </c>
    </row>
    <row r="288" spans="1:14" ht="15.75" customHeight="1" x14ac:dyDescent="0.3">
      <c r="A288" s="16" t="s">
        <v>525</v>
      </c>
      <c r="B288" s="16" t="s">
        <v>207</v>
      </c>
      <c r="C288" s="28" t="s">
        <v>227</v>
      </c>
      <c r="D288" s="27">
        <v>44143</v>
      </c>
      <c r="E288" s="16" t="s">
        <v>228</v>
      </c>
      <c r="F288" s="16" t="s">
        <v>234</v>
      </c>
      <c r="G288" s="30">
        <v>211521470</v>
      </c>
      <c r="H288" s="16"/>
      <c r="I288" s="11" t="str">
        <f>VLOOKUP(C288,'Sales Team'!A$1:C$6,2,0)</f>
        <v>Sales Sumatera -Kalimantan Region Team</v>
      </c>
      <c r="J288" t="str">
        <f>VLOOKUP(C288,'Sales Team'!A$1:D$6,4,0)</f>
        <v>OnlineMarketing/Corporate Negotiate/Patnership Contract</v>
      </c>
      <c r="K288" t="str">
        <f>VLOOKUP(B288,'Patner Store'!A$1:F$51,2,0)</f>
        <v>Markas Olahraga</v>
      </c>
      <c r="L288" t="str">
        <f>VLOOKUP(B288,'Patner Store'!A$1:F$51,3,0)</f>
        <v>Retail</v>
      </c>
      <c r="M288" t="str">
        <f>VLOOKUP(B288,'Patner Store'!A$1:F$51,4,0)</f>
        <v>Kalimantan</v>
      </c>
      <c r="N288" t="str">
        <f>VLOOKUP(B288,'Patner Store'!A$1:F$51,5,0)</f>
        <v>South Kalimantan</v>
      </c>
    </row>
    <row r="289" spans="1:14" ht="15.75" customHeight="1" x14ac:dyDescent="0.3">
      <c r="A289" s="16" t="s">
        <v>526</v>
      </c>
      <c r="B289" s="16" t="s">
        <v>119</v>
      </c>
      <c r="C289" s="28" t="s">
        <v>229</v>
      </c>
      <c r="D289" s="27">
        <v>44147</v>
      </c>
      <c r="E289" s="16" t="s">
        <v>5767</v>
      </c>
      <c r="F289" s="28" t="s">
        <v>237</v>
      </c>
      <c r="G289" s="30">
        <v>270065290</v>
      </c>
      <c r="H289" s="16"/>
      <c r="I289" s="11" t="str">
        <f>VLOOKUP(C289,'Sales Team'!A$1:C$6,2,0)</f>
        <v>Sales Region Sulawesi - Maluku Team</v>
      </c>
      <c r="J289" t="str">
        <f>VLOOKUP(C289,'Sales Team'!A$1:D$6,4,0)</f>
        <v>Corporate Negotiate/Patnership Contract</v>
      </c>
      <c r="K289" t="str">
        <f>VLOOKUP(B289,'Patner Store'!A$1:F$51,2,0)</f>
        <v>Sportworld</v>
      </c>
      <c r="L289" t="str">
        <f>VLOOKUP(B289,'Patner Store'!A$1:F$51,3,0)</f>
        <v>Distributor</v>
      </c>
      <c r="M289" t="str">
        <f>VLOOKUP(B289,'Patner Store'!A$1:F$51,4,0)</f>
        <v>Sulawesi</v>
      </c>
      <c r="N289" t="str">
        <f>VLOOKUP(B289,'Patner Store'!A$1:F$51,5,0)</f>
        <v>South Sulawesi</v>
      </c>
    </row>
    <row r="290" spans="1:14" ht="15.75" customHeight="1" x14ac:dyDescent="0.3">
      <c r="A290" s="16" t="s">
        <v>527</v>
      </c>
      <c r="B290" s="16" t="s">
        <v>137</v>
      </c>
      <c r="C290" s="28" t="s">
        <v>222</v>
      </c>
      <c r="D290" s="27">
        <v>44147</v>
      </c>
      <c r="E290" s="16" t="s">
        <v>118</v>
      </c>
      <c r="F290" s="16" t="s">
        <v>234</v>
      </c>
      <c r="G290" s="30">
        <v>78766250</v>
      </c>
      <c r="H290" s="16"/>
      <c r="I290" s="11" t="str">
        <f>VLOOKUP(C290,'Sales Team'!A$1:C$6,2,0)</f>
        <v>Online Sales Team</v>
      </c>
      <c r="J290" t="str">
        <f>VLOOKUP(C290,'Sales Team'!A$1:D$6,4,0)</f>
        <v>OnlineMarketing</v>
      </c>
      <c r="K290" t="str">
        <f>VLOOKUP(B290,'Patner Store'!A$1:F$51,2,0)</f>
        <v>Playing Outdoor</v>
      </c>
      <c r="L290" t="str">
        <f>VLOOKUP(B290,'Patner Store'!A$1:F$51,3,0)</f>
        <v>Retail</v>
      </c>
      <c r="M290" t="str">
        <f>VLOOKUP(B290,'Patner Store'!A$1:F$51,4,0)</f>
        <v>Java</v>
      </c>
      <c r="N290" t="str">
        <f>VLOOKUP(B290,'Patner Store'!A$1:F$51,5,0)</f>
        <v>Jakarta</v>
      </c>
    </row>
    <row r="291" spans="1:14" ht="15.75" customHeight="1" x14ac:dyDescent="0.3">
      <c r="A291" s="16" t="s">
        <v>528</v>
      </c>
      <c r="B291" s="16" t="s">
        <v>146</v>
      </c>
      <c r="C291" s="28" t="s">
        <v>222</v>
      </c>
      <c r="D291" s="27">
        <v>44149</v>
      </c>
      <c r="E291" s="16" t="s">
        <v>118</v>
      </c>
      <c r="F291" s="16" t="s">
        <v>234</v>
      </c>
      <c r="G291" s="30">
        <v>24259314</v>
      </c>
      <c r="H291" s="16"/>
      <c r="I291" s="11" t="str">
        <f>VLOOKUP(C291,'Sales Team'!A$1:C$6,2,0)</f>
        <v>Online Sales Team</v>
      </c>
      <c r="J291" t="str">
        <f>VLOOKUP(C291,'Sales Team'!A$1:D$6,4,0)</f>
        <v>OnlineMarketing</v>
      </c>
      <c r="K291" t="str">
        <f>VLOOKUP(B291,'Patner Store'!A$1:F$51,2,0)</f>
        <v>Bebasport.com</v>
      </c>
      <c r="L291" t="str">
        <f>VLOOKUP(B291,'Patner Store'!A$1:F$51,3,0)</f>
        <v>Retail</v>
      </c>
      <c r="M291" t="str">
        <f>VLOOKUP(B291,'Patner Store'!A$1:F$51,4,0)</f>
        <v>Java</v>
      </c>
      <c r="N291" t="str">
        <f>VLOOKUP(B291,'Patner Store'!A$1:F$51,5,0)</f>
        <v>Jakarta</v>
      </c>
    </row>
    <row r="292" spans="1:14" ht="15.75" customHeight="1" x14ac:dyDescent="0.3">
      <c r="A292" s="16" t="s">
        <v>529</v>
      </c>
      <c r="B292" s="16" t="s">
        <v>139</v>
      </c>
      <c r="C292" s="28" t="s">
        <v>227</v>
      </c>
      <c r="D292" s="27">
        <v>44149</v>
      </c>
      <c r="E292" s="16" t="s">
        <v>228</v>
      </c>
      <c r="F292" s="28" t="s">
        <v>237</v>
      </c>
      <c r="G292" s="30">
        <v>851382930</v>
      </c>
      <c r="H292" s="16" t="s">
        <v>238</v>
      </c>
      <c r="I292" s="11" t="str">
        <f>VLOOKUP(C292,'Sales Team'!A$1:C$6,2,0)</f>
        <v>Sales Sumatera -Kalimantan Region Team</v>
      </c>
      <c r="J292" t="str">
        <f>VLOOKUP(C292,'Sales Team'!A$1:D$6,4,0)</f>
        <v>OnlineMarketing/Corporate Negotiate/Patnership Contract</v>
      </c>
      <c r="K292" t="str">
        <f>VLOOKUP(B292,'Patner Store'!A$1:F$51,2,0)</f>
        <v>Sport Hub Medan</v>
      </c>
      <c r="L292" t="str">
        <f>VLOOKUP(B292,'Patner Store'!A$1:F$51,3,0)</f>
        <v>Distributor</v>
      </c>
      <c r="M292" t="str">
        <f>VLOOKUP(B292,'Patner Store'!A$1:F$51,4,0)</f>
        <v>Sumatera</v>
      </c>
      <c r="N292" t="str">
        <f>VLOOKUP(B292,'Patner Store'!A$1:F$51,5,0)</f>
        <v>North Sumatera</v>
      </c>
    </row>
    <row r="293" spans="1:14" ht="15.75" customHeight="1" x14ac:dyDescent="0.3">
      <c r="A293" s="16" t="s">
        <v>530</v>
      </c>
      <c r="B293" s="16" t="s">
        <v>139</v>
      </c>
      <c r="C293" s="28" t="s">
        <v>227</v>
      </c>
      <c r="D293" s="27">
        <v>44149</v>
      </c>
      <c r="E293" s="16" t="s">
        <v>228</v>
      </c>
      <c r="F293" s="28" t="s">
        <v>237</v>
      </c>
      <c r="G293" s="30">
        <v>274048000</v>
      </c>
      <c r="H293" s="16" t="s">
        <v>247</v>
      </c>
      <c r="I293" s="11" t="str">
        <f>VLOOKUP(C293,'Sales Team'!A$1:C$6,2,0)</f>
        <v>Sales Sumatera -Kalimantan Region Team</v>
      </c>
      <c r="J293" t="str">
        <f>VLOOKUP(C293,'Sales Team'!A$1:D$6,4,0)</f>
        <v>OnlineMarketing/Corporate Negotiate/Patnership Contract</v>
      </c>
      <c r="K293" t="str">
        <f>VLOOKUP(B293,'Patner Store'!A$1:F$51,2,0)</f>
        <v>Sport Hub Medan</v>
      </c>
      <c r="L293" t="str">
        <f>VLOOKUP(B293,'Patner Store'!A$1:F$51,3,0)</f>
        <v>Distributor</v>
      </c>
      <c r="M293" t="str">
        <f>VLOOKUP(B293,'Patner Store'!A$1:F$51,4,0)</f>
        <v>Sumatera</v>
      </c>
      <c r="N293" t="str">
        <f>VLOOKUP(B293,'Patner Store'!A$1:F$51,5,0)</f>
        <v>North Sumatera</v>
      </c>
    </row>
    <row r="294" spans="1:14" ht="15.75" customHeight="1" x14ac:dyDescent="0.3">
      <c r="A294" s="16" t="s">
        <v>531</v>
      </c>
      <c r="B294" s="16" t="s">
        <v>124</v>
      </c>
      <c r="C294" s="28" t="s">
        <v>222</v>
      </c>
      <c r="D294" s="27">
        <v>44149</v>
      </c>
      <c r="E294" s="16" t="s">
        <v>118</v>
      </c>
      <c r="F294" s="28" t="s">
        <v>237</v>
      </c>
      <c r="G294" s="30">
        <v>1000127730</v>
      </c>
      <c r="H294" s="16" t="s">
        <v>260</v>
      </c>
      <c r="I294" s="11" t="str">
        <f>VLOOKUP(C294,'Sales Team'!A$1:C$6,2,0)</f>
        <v>Online Sales Team</v>
      </c>
      <c r="J294" t="str">
        <f>VLOOKUP(C294,'Sales Team'!A$1:D$6,4,0)</f>
        <v>OnlineMarketing</v>
      </c>
      <c r="K294" t="str">
        <f>VLOOKUP(B294,'Patner Store'!A$1:F$51,2,0)</f>
        <v>Twinsport.com</v>
      </c>
      <c r="L294" t="str">
        <f>VLOOKUP(B294,'Patner Store'!A$1:F$51,3,0)</f>
        <v>Retail</v>
      </c>
      <c r="M294" t="str">
        <f>VLOOKUP(B294,'Patner Store'!A$1:F$51,4,0)</f>
        <v>Java</v>
      </c>
      <c r="N294" t="str">
        <f>VLOOKUP(B294,'Patner Store'!A$1:F$51,5,0)</f>
        <v>Jakarta</v>
      </c>
    </row>
    <row r="295" spans="1:14" ht="15.75" customHeight="1" x14ac:dyDescent="0.3">
      <c r="A295" s="16" t="s">
        <v>532</v>
      </c>
      <c r="B295" s="16" t="s">
        <v>162</v>
      </c>
      <c r="C295" s="28" t="s">
        <v>222</v>
      </c>
      <c r="D295" s="27">
        <v>44151</v>
      </c>
      <c r="E295" s="16" t="s">
        <v>118</v>
      </c>
      <c r="F295" s="16" t="s">
        <v>234</v>
      </c>
      <c r="G295" s="30">
        <v>26277210</v>
      </c>
      <c r="H295" s="16"/>
      <c r="I295" s="11" t="str">
        <f>VLOOKUP(C295,'Sales Team'!A$1:C$6,2,0)</f>
        <v>Online Sales Team</v>
      </c>
      <c r="J295" t="str">
        <f>VLOOKUP(C295,'Sales Team'!A$1:D$6,4,0)</f>
        <v>OnlineMarketing</v>
      </c>
      <c r="K295" t="str">
        <f>VLOOKUP(B295,'Patner Store'!A$1:F$51,2,0)</f>
        <v>SportChampion10</v>
      </c>
      <c r="L295" t="str">
        <f>VLOOKUP(B295,'Patner Store'!A$1:F$51,3,0)</f>
        <v>Retail</v>
      </c>
      <c r="M295" t="str">
        <f>VLOOKUP(B295,'Patner Store'!A$1:F$51,4,0)</f>
        <v>Java</v>
      </c>
      <c r="N295" t="str">
        <f>VLOOKUP(B295,'Patner Store'!A$1:F$51,5,0)</f>
        <v>Jakarta</v>
      </c>
    </row>
    <row r="296" spans="1:14" ht="15.75" customHeight="1" x14ac:dyDescent="0.3">
      <c r="A296" s="16" t="s">
        <v>533</v>
      </c>
      <c r="B296" s="16" t="s">
        <v>189</v>
      </c>
      <c r="C296" s="28" t="s">
        <v>225</v>
      </c>
      <c r="D296" s="27">
        <v>44152</v>
      </c>
      <c r="E296" s="16" t="s">
        <v>112</v>
      </c>
      <c r="F296" s="16" t="s">
        <v>234</v>
      </c>
      <c r="G296" s="30">
        <v>122986880</v>
      </c>
      <c r="H296" s="16" t="s">
        <v>260</v>
      </c>
      <c r="I296" s="11" t="str">
        <f>VLOOKUP(C296,'Sales Team'!A$1:C$6,2,0)</f>
        <v>Sales Java Region Team</v>
      </c>
      <c r="J296" t="str">
        <f>VLOOKUP(C296,'Sales Team'!A$1:D$6,4,0)</f>
        <v>OnlineMarketing/Corporate Negotiate/Patnership Contract</v>
      </c>
      <c r="K296" t="str">
        <f>VLOOKUP(B296,'Patner Store'!A$1:F$51,2,0)</f>
        <v>Toko Joko Sport</v>
      </c>
      <c r="L296" t="str">
        <f>VLOOKUP(B296,'Patner Store'!A$1:F$51,3,0)</f>
        <v>Retail</v>
      </c>
      <c r="M296" t="str">
        <f>VLOOKUP(B296,'Patner Store'!A$1:F$51,4,0)</f>
        <v>Java</v>
      </c>
      <c r="N296" t="str">
        <f>VLOOKUP(B296,'Patner Store'!A$1:F$51,5,0)</f>
        <v>East Java</v>
      </c>
    </row>
    <row r="297" spans="1:14" ht="15.75" customHeight="1" x14ac:dyDescent="0.3">
      <c r="A297" s="16" t="s">
        <v>534</v>
      </c>
      <c r="B297" s="16" t="s">
        <v>211</v>
      </c>
      <c r="C297" s="28" t="s">
        <v>227</v>
      </c>
      <c r="D297" s="27">
        <v>44154</v>
      </c>
      <c r="E297" s="16" t="s">
        <v>228</v>
      </c>
      <c r="F297" s="16" t="s">
        <v>234</v>
      </c>
      <c r="G297" s="30">
        <v>166874500</v>
      </c>
      <c r="H297" s="16"/>
      <c r="I297" s="11" t="str">
        <f>VLOOKUP(C297,'Sales Team'!A$1:C$6,2,0)</f>
        <v>Sales Sumatera -Kalimantan Region Team</v>
      </c>
      <c r="J297" t="str">
        <f>VLOOKUP(C297,'Sales Team'!A$1:D$6,4,0)</f>
        <v>OnlineMarketing/Corporate Negotiate/Patnership Contract</v>
      </c>
      <c r="K297" t="str">
        <f>VLOOKUP(B297,'Patner Store'!A$1:F$51,2,0)</f>
        <v>Toko Olahraga Mandiri</v>
      </c>
      <c r="L297" t="str">
        <f>VLOOKUP(B297,'Patner Store'!A$1:F$51,3,0)</f>
        <v>Retail</v>
      </c>
      <c r="M297" t="str">
        <f>VLOOKUP(B297,'Patner Store'!A$1:F$51,4,0)</f>
        <v>Kalimantan</v>
      </c>
      <c r="N297" t="str">
        <f>VLOOKUP(B297,'Patner Store'!A$1:F$51,5,0)</f>
        <v>South Kalimantan</v>
      </c>
    </row>
    <row r="298" spans="1:14" ht="15.75" customHeight="1" x14ac:dyDescent="0.3">
      <c r="A298" s="16" t="s">
        <v>535</v>
      </c>
      <c r="B298" s="16" t="s">
        <v>199</v>
      </c>
      <c r="C298" s="28" t="s">
        <v>225</v>
      </c>
      <c r="D298" s="27">
        <v>44155</v>
      </c>
      <c r="E298" s="16" t="s">
        <v>112</v>
      </c>
      <c r="F298" s="28" t="s">
        <v>237</v>
      </c>
      <c r="G298" s="30">
        <v>586969334</v>
      </c>
      <c r="H298" s="16" t="s">
        <v>247</v>
      </c>
      <c r="I298" s="11" t="str">
        <f>VLOOKUP(C298,'Sales Team'!A$1:C$6,2,0)</f>
        <v>Sales Java Region Team</v>
      </c>
      <c r="J298" t="str">
        <f>VLOOKUP(C298,'Sales Team'!A$1:D$6,4,0)</f>
        <v>OnlineMarketing/Corporate Negotiate/Patnership Contract</v>
      </c>
      <c r="K298" t="str">
        <f>VLOOKUP(B298,'Patner Store'!A$1:F$51,2,0)</f>
        <v>SportXpress</v>
      </c>
      <c r="L298" t="str">
        <f>VLOOKUP(B298,'Patner Store'!A$1:F$51,3,0)</f>
        <v>Retail</v>
      </c>
      <c r="M298" t="str">
        <f>VLOOKUP(B298,'Patner Store'!A$1:F$51,4,0)</f>
        <v>Java</v>
      </c>
      <c r="N298" t="str">
        <f>VLOOKUP(B298,'Patner Store'!A$1:F$51,5,0)</f>
        <v>East Java</v>
      </c>
    </row>
    <row r="299" spans="1:14" ht="15.75" customHeight="1" x14ac:dyDescent="0.3">
      <c r="A299" s="16" t="s">
        <v>536</v>
      </c>
      <c r="B299" s="16" t="s">
        <v>141</v>
      </c>
      <c r="C299" s="28" t="s">
        <v>229</v>
      </c>
      <c r="D299" s="27">
        <v>44157</v>
      </c>
      <c r="E299" s="16" t="s">
        <v>5767</v>
      </c>
      <c r="F299" s="28" t="s">
        <v>237</v>
      </c>
      <c r="G299" s="30">
        <v>251956230</v>
      </c>
      <c r="H299" s="16" t="s">
        <v>247</v>
      </c>
      <c r="I299" s="11" t="str">
        <f>VLOOKUP(C299,'Sales Team'!A$1:C$6,2,0)</f>
        <v>Sales Region Sulawesi - Maluku Team</v>
      </c>
      <c r="J299" t="str">
        <f>VLOOKUP(C299,'Sales Team'!A$1:D$6,4,0)</f>
        <v>Corporate Negotiate/Patnership Contract</v>
      </c>
      <c r="K299" t="str">
        <f>VLOOKUP(B299,'Patner Store'!A$1:F$51,2,0)</f>
        <v>Toko Olahraga Satu</v>
      </c>
      <c r="L299" t="str">
        <f>VLOOKUP(B299,'Patner Store'!A$1:F$51,3,0)</f>
        <v>Retail</v>
      </c>
      <c r="M299" t="str">
        <f>VLOOKUP(B299,'Patner Store'!A$1:F$51,4,0)</f>
        <v>North Maluku</v>
      </c>
      <c r="N299" t="str">
        <f>VLOOKUP(B299,'Patner Store'!A$1:F$51,5,0)</f>
        <v>North Maluku</v>
      </c>
    </row>
    <row r="300" spans="1:14" ht="15.75" customHeight="1" x14ac:dyDescent="0.3">
      <c r="A300" s="16" t="s">
        <v>537</v>
      </c>
      <c r="B300" s="16" t="s">
        <v>126</v>
      </c>
      <c r="C300" s="28" t="s">
        <v>229</v>
      </c>
      <c r="D300" s="27">
        <v>44158</v>
      </c>
      <c r="E300" s="16" t="s">
        <v>5767</v>
      </c>
      <c r="F300" s="28" t="s">
        <v>237</v>
      </c>
      <c r="G300" s="30">
        <v>271966470</v>
      </c>
      <c r="H300" s="16"/>
      <c r="I300" s="11" t="str">
        <f>VLOOKUP(C300,'Sales Team'!A$1:C$6,2,0)</f>
        <v>Sales Region Sulawesi - Maluku Team</v>
      </c>
      <c r="J300" t="str">
        <f>VLOOKUP(C300,'Sales Team'!A$1:D$6,4,0)</f>
        <v>Corporate Negotiate/Patnership Contract</v>
      </c>
      <c r="K300" t="str">
        <f>VLOOKUP(B300,'Patner Store'!A$1:F$51,2,0)</f>
        <v>Amanah Sport</v>
      </c>
      <c r="L300" t="str">
        <f>VLOOKUP(B300,'Patner Store'!A$1:F$51,3,0)</f>
        <v>Retail</v>
      </c>
      <c r="M300" t="str">
        <f>VLOOKUP(B300,'Patner Store'!A$1:F$51,4,0)</f>
        <v>Sulawesi</v>
      </c>
      <c r="N300" t="str">
        <f>VLOOKUP(B300,'Patner Store'!A$1:F$51,5,0)</f>
        <v>North Sulawesi</v>
      </c>
    </row>
    <row r="301" spans="1:14" ht="15.75" customHeight="1" x14ac:dyDescent="0.3">
      <c r="A301" s="16" t="s">
        <v>538</v>
      </c>
      <c r="B301" s="16" t="s">
        <v>189</v>
      </c>
      <c r="C301" s="28" t="s">
        <v>225</v>
      </c>
      <c r="D301" s="27">
        <v>44158</v>
      </c>
      <c r="E301" s="16" t="s">
        <v>112</v>
      </c>
      <c r="F301" s="28" t="s">
        <v>237</v>
      </c>
      <c r="G301" s="30">
        <v>934920070</v>
      </c>
      <c r="H301" s="16" t="s">
        <v>238</v>
      </c>
      <c r="I301" s="11" t="str">
        <f>VLOOKUP(C301,'Sales Team'!A$1:C$6,2,0)</f>
        <v>Sales Java Region Team</v>
      </c>
      <c r="J301" t="str">
        <f>VLOOKUP(C301,'Sales Team'!A$1:D$6,4,0)</f>
        <v>OnlineMarketing/Corporate Negotiate/Patnership Contract</v>
      </c>
      <c r="K301" t="str">
        <f>VLOOKUP(B301,'Patner Store'!A$1:F$51,2,0)</f>
        <v>Toko Joko Sport</v>
      </c>
      <c r="L301" t="str">
        <f>VLOOKUP(B301,'Patner Store'!A$1:F$51,3,0)</f>
        <v>Retail</v>
      </c>
      <c r="M301" t="str">
        <f>VLOOKUP(B301,'Patner Store'!A$1:F$51,4,0)</f>
        <v>Java</v>
      </c>
      <c r="N301" t="str">
        <f>VLOOKUP(B301,'Patner Store'!A$1:F$51,5,0)</f>
        <v>East Java</v>
      </c>
    </row>
    <row r="302" spans="1:14" ht="15.75" customHeight="1" x14ac:dyDescent="0.3">
      <c r="A302" s="16" t="s">
        <v>539</v>
      </c>
      <c r="B302" s="16" t="s">
        <v>139</v>
      </c>
      <c r="C302" s="28" t="s">
        <v>227</v>
      </c>
      <c r="D302" s="27">
        <v>44159</v>
      </c>
      <c r="E302" s="16" t="s">
        <v>228</v>
      </c>
      <c r="F302" s="16" t="s">
        <v>234</v>
      </c>
      <c r="G302" s="30">
        <v>162498750</v>
      </c>
      <c r="H302" s="16"/>
      <c r="I302" s="11" t="str">
        <f>VLOOKUP(C302,'Sales Team'!A$1:C$6,2,0)</f>
        <v>Sales Sumatera -Kalimantan Region Team</v>
      </c>
      <c r="J302" t="str">
        <f>VLOOKUP(C302,'Sales Team'!A$1:D$6,4,0)</f>
        <v>OnlineMarketing/Corporate Negotiate/Patnership Contract</v>
      </c>
      <c r="K302" t="str">
        <f>VLOOKUP(B302,'Patner Store'!A$1:F$51,2,0)</f>
        <v>Sport Hub Medan</v>
      </c>
      <c r="L302" t="str">
        <f>VLOOKUP(B302,'Patner Store'!A$1:F$51,3,0)</f>
        <v>Distributor</v>
      </c>
      <c r="M302" t="str">
        <f>VLOOKUP(B302,'Patner Store'!A$1:F$51,4,0)</f>
        <v>Sumatera</v>
      </c>
      <c r="N302" t="str">
        <f>VLOOKUP(B302,'Patner Store'!A$1:F$51,5,0)</f>
        <v>North Sumatera</v>
      </c>
    </row>
    <row r="303" spans="1:14" ht="15.75" customHeight="1" x14ac:dyDescent="0.3">
      <c r="A303" s="16" t="s">
        <v>540</v>
      </c>
      <c r="B303" s="16" t="s">
        <v>105</v>
      </c>
      <c r="C303" s="28" t="s">
        <v>231</v>
      </c>
      <c r="D303" s="27">
        <v>44160</v>
      </c>
      <c r="E303" s="16" t="s">
        <v>5768</v>
      </c>
      <c r="F303" s="28" t="s">
        <v>237</v>
      </c>
      <c r="G303" s="30">
        <v>448628280</v>
      </c>
      <c r="H303" s="16"/>
      <c r="I303" s="11" t="str">
        <f>VLOOKUP(C303,'Sales Team'!A$1:C$6,2,0)</f>
        <v>Sales Region Bali - Nusa Tenggara Team</v>
      </c>
      <c r="J303" t="str">
        <f>VLOOKUP(C303,'Sales Team'!A$1:D$6,4,0)</f>
        <v>Corporate Negotiate/Patnership Contract</v>
      </c>
      <c r="K303" t="str">
        <f>VLOOKUP(B303,'Patner Store'!A$1:F$51,2,0)</f>
        <v>Sport Nation</v>
      </c>
      <c r="L303" t="str">
        <f>VLOOKUP(B303,'Patner Store'!A$1:F$51,3,0)</f>
        <v>Distributor</v>
      </c>
      <c r="M303" t="str">
        <f>VLOOKUP(B303,'Patner Store'!A$1:F$51,4,0)</f>
        <v>Bali</v>
      </c>
      <c r="N303" t="str">
        <f>VLOOKUP(B303,'Patner Store'!A$1:F$51,5,0)</f>
        <v>Bali</v>
      </c>
    </row>
    <row r="304" spans="1:14" ht="15.75" customHeight="1" x14ac:dyDescent="0.3">
      <c r="A304" s="16" t="s">
        <v>541</v>
      </c>
      <c r="B304" s="16" t="s">
        <v>113</v>
      </c>
      <c r="C304" s="28" t="s">
        <v>227</v>
      </c>
      <c r="D304" s="27">
        <v>44160</v>
      </c>
      <c r="E304" s="16" t="s">
        <v>228</v>
      </c>
      <c r="F304" s="28" t="s">
        <v>237</v>
      </c>
      <c r="G304" s="30">
        <v>481486500</v>
      </c>
      <c r="H304" s="16" t="s">
        <v>247</v>
      </c>
      <c r="I304" s="11" t="str">
        <f>VLOOKUP(C304,'Sales Team'!A$1:C$6,2,0)</f>
        <v>Sales Sumatera -Kalimantan Region Team</v>
      </c>
      <c r="J304" t="str">
        <f>VLOOKUP(C304,'Sales Team'!A$1:D$6,4,0)</f>
        <v>OnlineMarketing/Corporate Negotiate/Patnership Contract</v>
      </c>
      <c r="K304" t="str">
        <f>VLOOKUP(B304,'Patner Store'!A$1:F$51,2,0)</f>
        <v>Toko Gelora Sport</v>
      </c>
      <c r="L304" t="str">
        <f>VLOOKUP(B304,'Patner Store'!A$1:F$51,3,0)</f>
        <v>Retail</v>
      </c>
      <c r="M304" t="str">
        <f>VLOOKUP(B304,'Patner Store'!A$1:F$51,4,0)</f>
        <v>Kalimantan</v>
      </c>
      <c r="N304" t="str">
        <f>VLOOKUP(B304,'Patner Store'!A$1:F$51,5,0)</f>
        <v>Central Kalimantan</v>
      </c>
    </row>
    <row r="305" spans="1:14" ht="15.75" customHeight="1" x14ac:dyDescent="0.3">
      <c r="A305" s="16" t="s">
        <v>542</v>
      </c>
      <c r="B305" s="16" t="s">
        <v>131</v>
      </c>
      <c r="C305" s="28" t="s">
        <v>222</v>
      </c>
      <c r="D305" s="27">
        <v>44160</v>
      </c>
      <c r="E305" s="16" t="s">
        <v>118</v>
      </c>
      <c r="F305" s="28" t="s">
        <v>237</v>
      </c>
      <c r="G305" s="30">
        <v>257259910</v>
      </c>
      <c r="H305" s="16"/>
      <c r="I305" s="11" t="str">
        <f>VLOOKUP(C305,'Sales Team'!A$1:C$6,2,0)</f>
        <v>Online Sales Team</v>
      </c>
      <c r="J305" t="str">
        <f>VLOOKUP(C305,'Sales Team'!A$1:D$6,4,0)</f>
        <v>OnlineMarketing</v>
      </c>
      <c r="K305" t="str">
        <f>VLOOKUP(B305,'Patner Store'!A$1:F$51,2,0)</f>
        <v>WorldSport.com</v>
      </c>
      <c r="L305" t="str">
        <f>VLOOKUP(B305,'Patner Store'!A$1:F$51,3,0)</f>
        <v>Retail</v>
      </c>
      <c r="M305" t="str">
        <f>VLOOKUP(B305,'Patner Store'!A$1:F$51,4,0)</f>
        <v>Java</v>
      </c>
      <c r="N305" t="str">
        <f>VLOOKUP(B305,'Patner Store'!A$1:F$51,5,0)</f>
        <v>Jakarta</v>
      </c>
    </row>
    <row r="306" spans="1:14" ht="15.75" customHeight="1" x14ac:dyDescent="0.3">
      <c r="A306" s="16" t="s">
        <v>543</v>
      </c>
      <c r="B306" s="16" t="s">
        <v>189</v>
      </c>
      <c r="C306" s="28" t="s">
        <v>225</v>
      </c>
      <c r="D306" s="27">
        <v>44160</v>
      </c>
      <c r="E306" s="16" t="s">
        <v>112</v>
      </c>
      <c r="F306" s="28" t="s">
        <v>237</v>
      </c>
      <c r="G306" s="30">
        <v>555095690</v>
      </c>
      <c r="H306" s="16" t="s">
        <v>247</v>
      </c>
      <c r="I306" s="11" t="str">
        <f>VLOOKUP(C306,'Sales Team'!A$1:C$6,2,0)</f>
        <v>Sales Java Region Team</v>
      </c>
      <c r="J306" t="str">
        <f>VLOOKUP(C306,'Sales Team'!A$1:D$6,4,0)</f>
        <v>OnlineMarketing/Corporate Negotiate/Patnership Contract</v>
      </c>
      <c r="K306" t="str">
        <f>VLOOKUP(B306,'Patner Store'!A$1:F$51,2,0)</f>
        <v>Toko Joko Sport</v>
      </c>
      <c r="L306" t="str">
        <f>VLOOKUP(B306,'Patner Store'!A$1:F$51,3,0)</f>
        <v>Retail</v>
      </c>
      <c r="M306" t="str">
        <f>VLOOKUP(B306,'Patner Store'!A$1:F$51,4,0)</f>
        <v>Java</v>
      </c>
      <c r="N306" t="str">
        <f>VLOOKUP(B306,'Patner Store'!A$1:F$51,5,0)</f>
        <v>East Java</v>
      </c>
    </row>
    <row r="307" spans="1:14" ht="15.75" customHeight="1" x14ac:dyDescent="0.3">
      <c r="A307" s="16" t="s">
        <v>544</v>
      </c>
      <c r="B307" s="16" t="s">
        <v>135</v>
      </c>
      <c r="C307" s="28" t="s">
        <v>227</v>
      </c>
      <c r="D307" s="27">
        <v>44161</v>
      </c>
      <c r="E307" s="16" t="s">
        <v>228</v>
      </c>
      <c r="F307" s="16" t="s">
        <v>234</v>
      </c>
      <c r="G307" s="30">
        <v>116999700</v>
      </c>
      <c r="H307" s="16"/>
      <c r="I307" s="11" t="str">
        <f>VLOOKUP(C307,'Sales Team'!A$1:C$6,2,0)</f>
        <v>Sales Sumatera -Kalimantan Region Team</v>
      </c>
      <c r="J307" t="str">
        <f>VLOOKUP(C307,'Sales Team'!A$1:D$6,4,0)</f>
        <v>OnlineMarketing/Corporate Negotiate/Patnership Contract</v>
      </c>
      <c r="K307" t="str">
        <f>VLOOKUP(B307,'Patner Store'!A$1:F$51,2,0)</f>
        <v>Adi Shop</v>
      </c>
      <c r="L307" t="str">
        <f>VLOOKUP(B307,'Patner Store'!A$1:F$51,3,0)</f>
        <v>Retail</v>
      </c>
      <c r="M307" t="str">
        <f>VLOOKUP(B307,'Patner Store'!A$1:F$51,4,0)</f>
        <v>Kalimantan</v>
      </c>
      <c r="N307" t="str">
        <f>VLOOKUP(B307,'Patner Store'!A$1:F$51,5,0)</f>
        <v>South Kalimantan</v>
      </c>
    </row>
    <row r="308" spans="1:14" ht="15.75" customHeight="1" x14ac:dyDescent="0.3">
      <c r="A308" s="16" t="s">
        <v>545</v>
      </c>
      <c r="B308" s="16" t="s">
        <v>201</v>
      </c>
      <c r="C308" s="28" t="s">
        <v>229</v>
      </c>
      <c r="D308" s="27">
        <v>44162</v>
      </c>
      <c r="E308" s="16" t="s">
        <v>5767</v>
      </c>
      <c r="F308" s="28" t="s">
        <v>237</v>
      </c>
      <c r="G308" s="30">
        <v>253386900</v>
      </c>
      <c r="H308" s="16" t="s">
        <v>260</v>
      </c>
      <c r="I308" s="11" t="str">
        <f>VLOOKUP(C308,'Sales Team'!A$1:C$6,2,0)</f>
        <v>Sales Region Sulawesi - Maluku Team</v>
      </c>
      <c r="J308" t="str">
        <f>VLOOKUP(C308,'Sales Team'!A$1:D$6,4,0)</f>
        <v>Corporate Negotiate/Patnership Contract</v>
      </c>
      <c r="K308" t="str">
        <f>VLOOKUP(B308,'Patner Store'!A$1:F$51,2,0)</f>
        <v>SportMania Store</v>
      </c>
      <c r="L308" t="str">
        <f>VLOOKUP(B308,'Patner Store'!A$1:F$51,3,0)</f>
        <v>Retail</v>
      </c>
      <c r="M308" t="str">
        <f>VLOOKUP(B308,'Patner Store'!A$1:F$51,4,0)</f>
        <v>North Maluku</v>
      </c>
      <c r="N308" t="str">
        <f>VLOOKUP(B308,'Patner Store'!A$1:F$51,5,0)</f>
        <v>North Maluku</v>
      </c>
    </row>
    <row r="309" spans="1:14" ht="15.75" customHeight="1" x14ac:dyDescent="0.3">
      <c r="A309" s="16" t="s">
        <v>546</v>
      </c>
      <c r="B309" s="16" t="s">
        <v>215</v>
      </c>
      <c r="C309" s="28" t="s">
        <v>229</v>
      </c>
      <c r="D309" s="27">
        <v>44162</v>
      </c>
      <c r="E309" s="16" t="s">
        <v>5767</v>
      </c>
      <c r="F309" s="28" t="s">
        <v>237</v>
      </c>
      <c r="G309" s="30">
        <v>257744970</v>
      </c>
      <c r="H309" s="16"/>
      <c r="I309" s="11" t="str">
        <f>VLOOKUP(C309,'Sales Team'!A$1:C$6,2,0)</f>
        <v>Sales Region Sulawesi - Maluku Team</v>
      </c>
      <c r="J309" t="str">
        <f>VLOOKUP(C309,'Sales Team'!A$1:D$6,4,0)</f>
        <v>Corporate Negotiate/Patnership Contract</v>
      </c>
      <c r="K309" t="str">
        <f>VLOOKUP(B309,'Patner Store'!A$1:F$51,2,0)</f>
        <v>Toko Peralatan Olahraga</v>
      </c>
      <c r="L309" t="str">
        <f>VLOOKUP(B309,'Patner Store'!A$1:F$51,3,0)</f>
        <v>Retail</v>
      </c>
      <c r="M309" t="str">
        <f>VLOOKUP(B309,'Patner Store'!A$1:F$51,4,0)</f>
        <v>Maluku</v>
      </c>
      <c r="N309" t="str">
        <f>VLOOKUP(B309,'Patner Store'!A$1:F$51,5,0)</f>
        <v>Maluku</v>
      </c>
    </row>
    <row r="310" spans="1:14" ht="15.75" customHeight="1" x14ac:dyDescent="0.3">
      <c r="A310" s="16" t="s">
        <v>547</v>
      </c>
      <c r="B310" s="16" t="s">
        <v>191</v>
      </c>
      <c r="C310" s="28" t="s">
        <v>229</v>
      </c>
      <c r="D310" s="27">
        <v>44162</v>
      </c>
      <c r="E310" s="16" t="s">
        <v>5767</v>
      </c>
      <c r="F310" s="16" t="s">
        <v>234</v>
      </c>
      <c r="G310" s="30">
        <v>155530280</v>
      </c>
      <c r="H310" s="16"/>
      <c r="I310" s="11" t="str">
        <f>VLOOKUP(C310,'Sales Team'!A$1:C$6,2,0)</f>
        <v>Sales Region Sulawesi - Maluku Team</v>
      </c>
      <c r="J310" t="str">
        <f>VLOOKUP(C310,'Sales Team'!A$1:D$6,4,0)</f>
        <v>Corporate Negotiate/Patnership Contract</v>
      </c>
      <c r="K310" t="str">
        <f>VLOOKUP(B310,'Patner Store'!A$1:F$51,2,0)</f>
        <v>Salam Olahraga</v>
      </c>
      <c r="L310" t="str">
        <f>VLOOKUP(B310,'Patner Store'!A$1:F$51,3,0)</f>
        <v>Retail</v>
      </c>
      <c r="M310" t="str">
        <f>VLOOKUP(B310,'Patner Store'!A$1:F$51,4,0)</f>
        <v>Maluku</v>
      </c>
      <c r="N310" t="str">
        <f>VLOOKUP(B310,'Patner Store'!A$1:F$51,5,0)</f>
        <v>Maluku</v>
      </c>
    </row>
    <row r="311" spans="1:14" ht="15.75" customHeight="1" x14ac:dyDescent="0.3">
      <c r="A311" s="16" t="s">
        <v>548</v>
      </c>
      <c r="B311" s="16" t="s">
        <v>164</v>
      </c>
      <c r="C311" s="28" t="s">
        <v>227</v>
      </c>
      <c r="D311" s="27">
        <v>44164</v>
      </c>
      <c r="E311" s="16" t="s">
        <v>228</v>
      </c>
      <c r="F311" s="28" t="s">
        <v>237</v>
      </c>
      <c r="G311" s="30">
        <v>281179780</v>
      </c>
      <c r="H311" s="16"/>
      <c r="I311" s="11" t="str">
        <f>VLOOKUP(C311,'Sales Team'!A$1:C$6,2,0)</f>
        <v>Sales Sumatera -Kalimantan Region Team</v>
      </c>
      <c r="J311" t="str">
        <f>VLOOKUP(C311,'Sales Team'!A$1:D$6,4,0)</f>
        <v>OnlineMarketing/Corporate Negotiate/Patnership Contract</v>
      </c>
      <c r="K311" t="str">
        <f>VLOOKUP(B311,'Patner Store'!A$1:F$51,2,0)</f>
        <v>Toko Olahraga Unggul</v>
      </c>
      <c r="L311" t="str">
        <f>VLOOKUP(B311,'Patner Store'!A$1:F$51,3,0)</f>
        <v>Retail</v>
      </c>
      <c r="M311" t="str">
        <f>VLOOKUP(B311,'Patner Store'!A$1:F$51,4,0)</f>
        <v>Kalimantan</v>
      </c>
      <c r="N311" t="str">
        <f>VLOOKUP(B311,'Patner Store'!A$1:F$51,5,0)</f>
        <v>South Kalimantan</v>
      </c>
    </row>
    <row r="312" spans="1:14" ht="15.75" customHeight="1" x14ac:dyDescent="0.3">
      <c r="A312" s="16" t="s">
        <v>549</v>
      </c>
      <c r="B312" s="16" t="s">
        <v>154</v>
      </c>
      <c r="C312" s="28" t="s">
        <v>229</v>
      </c>
      <c r="D312" s="27">
        <v>44164</v>
      </c>
      <c r="E312" s="16" t="s">
        <v>5767</v>
      </c>
      <c r="F312" s="16" t="s">
        <v>234</v>
      </c>
      <c r="G312" s="30">
        <v>63201600</v>
      </c>
      <c r="H312" s="16" t="s">
        <v>253</v>
      </c>
      <c r="I312" s="11" t="str">
        <f>VLOOKUP(C312,'Sales Team'!A$1:C$6,2,0)</f>
        <v>Sales Region Sulawesi - Maluku Team</v>
      </c>
      <c r="J312" t="str">
        <f>VLOOKUP(C312,'Sales Team'!A$1:D$6,4,0)</f>
        <v>Corporate Negotiate/Patnership Contract</v>
      </c>
      <c r="K312" t="str">
        <f>VLOOKUP(B312,'Patner Store'!A$1:F$51,2,0)</f>
        <v>Barokah Olahraga Shop</v>
      </c>
      <c r="L312" t="str">
        <f>VLOOKUP(B312,'Patner Store'!A$1:F$51,3,0)</f>
        <v>Retail</v>
      </c>
      <c r="M312" t="str">
        <f>VLOOKUP(B312,'Patner Store'!A$1:F$51,4,0)</f>
        <v>Sulawesi</v>
      </c>
      <c r="N312" t="str">
        <f>VLOOKUP(B312,'Patner Store'!A$1:F$51,5,0)</f>
        <v>North Sulawesi</v>
      </c>
    </row>
    <row r="313" spans="1:14" ht="15.75" customHeight="1" x14ac:dyDescent="0.3">
      <c r="A313" s="16" t="s">
        <v>550</v>
      </c>
      <c r="B313" s="16" t="s">
        <v>209</v>
      </c>
      <c r="C313" s="28" t="s">
        <v>222</v>
      </c>
      <c r="D313" s="27">
        <v>44167</v>
      </c>
      <c r="E313" s="16" t="s">
        <v>118</v>
      </c>
      <c r="F313" s="16" t="s">
        <v>234</v>
      </c>
      <c r="G313" s="30">
        <v>24750000</v>
      </c>
      <c r="H313" s="16"/>
      <c r="I313" s="11" t="str">
        <f>VLOOKUP(C313,'Sales Team'!A$1:C$6,2,0)</f>
        <v>Online Sales Team</v>
      </c>
      <c r="J313" t="str">
        <f>VLOOKUP(C313,'Sales Team'!A$1:D$6,4,0)</f>
        <v>OnlineMarketing</v>
      </c>
      <c r="K313" t="str">
        <f>VLOOKUP(B313,'Patner Store'!A$1:F$51,2,0)</f>
        <v>Power Play</v>
      </c>
      <c r="L313" t="str">
        <f>VLOOKUP(B313,'Patner Store'!A$1:F$51,3,0)</f>
        <v>Retail</v>
      </c>
      <c r="M313" t="str">
        <f>VLOOKUP(B313,'Patner Store'!A$1:F$51,4,0)</f>
        <v>Java</v>
      </c>
      <c r="N313" t="str">
        <f>VLOOKUP(B313,'Patner Store'!A$1:F$51,5,0)</f>
        <v>Jakarta</v>
      </c>
    </row>
    <row r="314" spans="1:14" ht="15.75" customHeight="1" x14ac:dyDescent="0.3">
      <c r="A314" s="16" t="s">
        <v>551</v>
      </c>
      <c r="B314" s="16" t="s">
        <v>119</v>
      </c>
      <c r="C314" s="28" t="s">
        <v>229</v>
      </c>
      <c r="D314" s="27">
        <v>44167</v>
      </c>
      <c r="E314" s="16" t="s">
        <v>5767</v>
      </c>
      <c r="F314" s="16" t="s">
        <v>234</v>
      </c>
      <c r="G314" s="30">
        <v>120019190</v>
      </c>
      <c r="H314" s="16"/>
      <c r="I314" s="11" t="str">
        <f>VLOOKUP(C314,'Sales Team'!A$1:C$6,2,0)</f>
        <v>Sales Region Sulawesi - Maluku Team</v>
      </c>
      <c r="J314" t="str">
        <f>VLOOKUP(C314,'Sales Team'!A$1:D$6,4,0)</f>
        <v>Corporate Negotiate/Patnership Contract</v>
      </c>
      <c r="K314" t="str">
        <f>VLOOKUP(B314,'Patner Store'!A$1:F$51,2,0)</f>
        <v>Sportworld</v>
      </c>
      <c r="L314" t="str">
        <f>VLOOKUP(B314,'Patner Store'!A$1:F$51,3,0)</f>
        <v>Distributor</v>
      </c>
      <c r="M314" t="str">
        <f>VLOOKUP(B314,'Patner Store'!A$1:F$51,4,0)</f>
        <v>Sulawesi</v>
      </c>
      <c r="N314" t="str">
        <f>VLOOKUP(B314,'Patner Store'!A$1:F$51,5,0)</f>
        <v>South Sulawesi</v>
      </c>
    </row>
    <row r="315" spans="1:14" ht="15.75" customHeight="1" x14ac:dyDescent="0.3">
      <c r="A315" s="16" t="s">
        <v>552</v>
      </c>
      <c r="B315" s="16" t="s">
        <v>135</v>
      </c>
      <c r="C315" s="28" t="s">
        <v>227</v>
      </c>
      <c r="D315" s="27">
        <v>44168</v>
      </c>
      <c r="E315" s="16" t="s">
        <v>228</v>
      </c>
      <c r="F315" s="16" t="s">
        <v>234</v>
      </c>
      <c r="G315" s="30">
        <v>86428070</v>
      </c>
      <c r="H315" s="16"/>
      <c r="I315" s="11" t="str">
        <f>VLOOKUP(C315,'Sales Team'!A$1:C$6,2,0)</f>
        <v>Sales Sumatera -Kalimantan Region Team</v>
      </c>
      <c r="J315" t="str">
        <f>VLOOKUP(C315,'Sales Team'!A$1:D$6,4,0)</f>
        <v>OnlineMarketing/Corporate Negotiate/Patnership Contract</v>
      </c>
      <c r="K315" t="str">
        <f>VLOOKUP(B315,'Patner Store'!A$1:F$51,2,0)</f>
        <v>Adi Shop</v>
      </c>
      <c r="L315" t="str">
        <f>VLOOKUP(B315,'Patner Store'!A$1:F$51,3,0)</f>
        <v>Retail</v>
      </c>
      <c r="M315" t="str">
        <f>VLOOKUP(B315,'Patner Store'!A$1:F$51,4,0)</f>
        <v>Kalimantan</v>
      </c>
      <c r="N315" t="str">
        <f>VLOOKUP(B315,'Patner Store'!A$1:F$51,5,0)</f>
        <v>South Kalimantan</v>
      </c>
    </row>
    <row r="316" spans="1:14" ht="15.75" customHeight="1" x14ac:dyDescent="0.3">
      <c r="A316" s="16" t="s">
        <v>553</v>
      </c>
      <c r="B316" s="16" t="s">
        <v>179</v>
      </c>
      <c r="C316" s="28" t="s">
        <v>229</v>
      </c>
      <c r="D316" s="27">
        <v>44168</v>
      </c>
      <c r="E316" s="16" t="s">
        <v>5767</v>
      </c>
      <c r="F316" s="28" t="s">
        <v>237</v>
      </c>
      <c r="G316" s="30">
        <v>549546700</v>
      </c>
      <c r="H316" s="16"/>
      <c r="I316" s="11" t="str">
        <f>VLOOKUP(C316,'Sales Team'!A$1:C$6,2,0)</f>
        <v>Sales Region Sulawesi - Maluku Team</v>
      </c>
      <c r="J316" t="str">
        <f>VLOOKUP(C316,'Sales Team'!A$1:D$6,4,0)</f>
        <v>Corporate Negotiate/Patnership Contract</v>
      </c>
      <c r="K316" t="str">
        <f>VLOOKUP(B316,'Patner Store'!A$1:F$51,2,0)</f>
        <v>Toko Idola Olahraga</v>
      </c>
      <c r="L316" t="str">
        <f>VLOOKUP(B316,'Patner Store'!A$1:F$51,3,0)</f>
        <v>Retail</v>
      </c>
      <c r="M316" t="str">
        <f>VLOOKUP(B316,'Patner Store'!A$1:F$51,4,0)</f>
        <v>Sulawesi</v>
      </c>
      <c r="N316" t="str">
        <f>VLOOKUP(B316,'Patner Store'!A$1:F$51,5,0)</f>
        <v>North Sulawesi</v>
      </c>
    </row>
    <row r="317" spans="1:14" ht="15.75" customHeight="1" x14ac:dyDescent="0.3">
      <c r="A317" s="16" t="s">
        <v>554</v>
      </c>
      <c r="B317" s="16" t="s">
        <v>195</v>
      </c>
      <c r="C317" s="28" t="s">
        <v>227</v>
      </c>
      <c r="D317" s="27">
        <v>44168</v>
      </c>
      <c r="E317" s="16" t="s">
        <v>228</v>
      </c>
      <c r="F317" s="28" t="s">
        <v>237</v>
      </c>
      <c r="G317" s="30">
        <v>738416990</v>
      </c>
      <c r="H317" s="16"/>
      <c r="I317" s="11" t="str">
        <f>VLOOKUP(C317,'Sales Team'!A$1:C$6,2,0)</f>
        <v>Sales Sumatera -Kalimantan Region Team</v>
      </c>
      <c r="J317" t="str">
        <f>VLOOKUP(C317,'Sales Team'!A$1:D$6,4,0)</f>
        <v>OnlineMarketing/Corporate Negotiate/Patnership Contract</v>
      </c>
      <c r="K317" t="str">
        <f>VLOOKUP(B317,'Patner Store'!A$1:F$51,2,0)</f>
        <v>Olahraga Gemilang</v>
      </c>
      <c r="L317" t="str">
        <f>VLOOKUP(B317,'Patner Store'!A$1:F$51,3,0)</f>
        <v>Retail</v>
      </c>
      <c r="M317" t="str">
        <f>VLOOKUP(B317,'Patner Store'!A$1:F$51,4,0)</f>
        <v>Kalimantan</v>
      </c>
      <c r="N317" t="str">
        <f>VLOOKUP(B317,'Patner Store'!A$1:F$51,5,0)</f>
        <v>Central Kalimantan</v>
      </c>
    </row>
    <row r="318" spans="1:14" ht="15.75" customHeight="1" x14ac:dyDescent="0.3">
      <c r="A318" s="16" t="s">
        <v>555</v>
      </c>
      <c r="B318" s="16" t="s">
        <v>156</v>
      </c>
      <c r="C318" s="28" t="s">
        <v>222</v>
      </c>
      <c r="D318" s="27">
        <v>44169</v>
      </c>
      <c r="E318" s="16" t="s">
        <v>118</v>
      </c>
      <c r="F318" s="16" t="s">
        <v>234</v>
      </c>
      <c r="G318" s="30">
        <v>43177863</v>
      </c>
      <c r="H318" s="16"/>
      <c r="I318" s="11" t="str">
        <f>VLOOKUP(C318,'Sales Team'!A$1:C$6,2,0)</f>
        <v>Online Sales Team</v>
      </c>
      <c r="J318" t="str">
        <f>VLOOKUP(C318,'Sales Team'!A$1:D$6,4,0)</f>
        <v>OnlineMarketing</v>
      </c>
      <c r="K318" t="str">
        <f>VLOOKUP(B318,'Patner Store'!A$1:F$51,2,0)</f>
        <v>SportArt88</v>
      </c>
      <c r="L318" t="str">
        <f>VLOOKUP(B318,'Patner Store'!A$1:F$51,3,0)</f>
        <v>Retail</v>
      </c>
      <c r="M318" t="str">
        <f>VLOOKUP(B318,'Patner Store'!A$1:F$51,4,0)</f>
        <v>Java</v>
      </c>
      <c r="N318" t="str">
        <f>VLOOKUP(B318,'Patner Store'!A$1:F$51,5,0)</f>
        <v>Jakarta</v>
      </c>
    </row>
    <row r="319" spans="1:14" ht="15.75" customHeight="1" x14ac:dyDescent="0.3">
      <c r="A319" s="16" t="s">
        <v>556</v>
      </c>
      <c r="B319" s="16" t="s">
        <v>211</v>
      </c>
      <c r="C319" s="28" t="s">
        <v>227</v>
      </c>
      <c r="D319" s="27">
        <v>44169</v>
      </c>
      <c r="E319" s="16" t="s">
        <v>228</v>
      </c>
      <c r="F319" s="16" t="s">
        <v>234</v>
      </c>
      <c r="G319" s="30">
        <v>243801900</v>
      </c>
      <c r="H319" s="16" t="s">
        <v>253</v>
      </c>
      <c r="I319" s="11" t="str">
        <f>VLOOKUP(C319,'Sales Team'!A$1:C$6,2,0)</f>
        <v>Sales Sumatera -Kalimantan Region Team</v>
      </c>
      <c r="J319" t="str">
        <f>VLOOKUP(C319,'Sales Team'!A$1:D$6,4,0)</f>
        <v>OnlineMarketing/Corporate Negotiate/Patnership Contract</v>
      </c>
      <c r="K319" t="str">
        <f>VLOOKUP(B319,'Patner Store'!A$1:F$51,2,0)</f>
        <v>Toko Olahraga Mandiri</v>
      </c>
      <c r="L319" t="str">
        <f>VLOOKUP(B319,'Patner Store'!A$1:F$51,3,0)</f>
        <v>Retail</v>
      </c>
      <c r="M319" t="str">
        <f>VLOOKUP(B319,'Patner Store'!A$1:F$51,4,0)</f>
        <v>Kalimantan</v>
      </c>
      <c r="N319" t="str">
        <f>VLOOKUP(B319,'Patner Store'!A$1:F$51,5,0)</f>
        <v>South Kalimantan</v>
      </c>
    </row>
    <row r="320" spans="1:14" ht="15.75" customHeight="1" x14ac:dyDescent="0.3">
      <c r="A320" s="16" t="s">
        <v>557</v>
      </c>
      <c r="B320" s="16" t="s">
        <v>213</v>
      </c>
      <c r="C320" s="28" t="s">
        <v>229</v>
      </c>
      <c r="D320" s="27">
        <v>44170</v>
      </c>
      <c r="E320" s="16" t="s">
        <v>5767</v>
      </c>
      <c r="F320" s="28" t="s">
        <v>237</v>
      </c>
      <c r="G320" s="30">
        <v>673523350</v>
      </c>
      <c r="H320" s="16"/>
      <c r="I320" s="11" t="str">
        <f>VLOOKUP(C320,'Sales Team'!A$1:C$6,2,0)</f>
        <v>Sales Region Sulawesi - Maluku Team</v>
      </c>
      <c r="J320" t="str">
        <f>VLOOKUP(C320,'Sales Team'!A$1:D$6,4,0)</f>
        <v>Corporate Negotiate/Patnership Contract</v>
      </c>
      <c r="K320" t="str">
        <f>VLOOKUP(B320,'Patner Store'!A$1:F$51,2,0)</f>
        <v>Toko Olahraga Bersama</v>
      </c>
      <c r="L320" t="str">
        <f>VLOOKUP(B320,'Patner Store'!A$1:F$51,3,0)</f>
        <v>Retail</v>
      </c>
      <c r="M320" t="str">
        <f>VLOOKUP(B320,'Patner Store'!A$1:F$51,4,0)</f>
        <v>Sulawesi</v>
      </c>
      <c r="N320" t="str">
        <f>VLOOKUP(B320,'Patner Store'!A$1:F$51,5,0)</f>
        <v>North Sulawesi</v>
      </c>
    </row>
    <row r="321" spans="1:14" ht="15.75" customHeight="1" x14ac:dyDescent="0.3">
      <c r="A321" s="16" t="s">
        <v>558</v>
      </c>
      <c r="B321" s="16" t="s">
        <v>215</v>
      </c>
      <c r="C321" s="28" t="s">
        <v>229</v>
      </c>
      <c r="D321" s="27">
        <v>44171</v>
      </c>
      <c r="E321" s="16" t="s">
        <v>5767</v>
      </c>
      <c r="F321" s="16" t="s">
        <v>234</v>
      </c>
      <c r="G321" s="30">
        <v>16876320</v>
      </c>
      <c r="H321" s="16"/>
      <c r="I321" s="11" t="str">
        <f>VLOOKUP(C321,'Sales Team'!A$1:C$6,2,0)</f>
        <v>Sales Region Sulawesi - Maluku Team</v>
      </c>
      <c r="J321" t="str">
        <f>VLOOKUP(C321,'Sales Team'!A$1:D$6,4,0)</f>
        <v>Corporate Negotiate/Patnership Contract</v>
      </c>
      <c r="K321" t="str">
        <f>VLOOKUP(B321,'Patner Store'!A$1:F$51,2,0)</f>
        <v>Toko Peralatan Olahraga</v>
      </c>
      <c r="L321" t="str">
        <f>VLOOKUP(B321,'Patner Store'!A$1:F$51,3,0)</f>
        <v>Retail</v>
      </c>
      <c r="M321" t="str">
        <f>VLOOKUP(B321,'Patner Store'!A$1:F$51,4,0)</f>
        <v>Maluku</v>
      </c>
      <c r="N321" t="str">
        <f>VLOOKUP(B321,'Patner Store'!A$1:F$51,5,0)</f>
        <v>Maluku</v>
      </c>
    </row>
    <row r="322" spans="1:14" ht="15.75" customHeight="1" x14ac:dyDescent="0.3">
      <c r="A322" s="16" t="s">
        <v>559</v>
      </c>
      <c r="B322" s="16" t="s">
        <v>144</v>
      </c>
      <c r="C322" s="28" t="s">
        <v>227</v>
      </c>
      <c r="D322" s="27">
        <v>44171</v>
      </c>
      <c r="E322" s="16" t="s">
        <v>228</v>
      </c>
      <c r="F322" s="16" t="s">
        <v>234</v>
      </c>
      <c r="G322" s="30">
        <v>105222130</v>
      </c>
      <c r="H322" s="16" t="s">
        <v>260</v>
      </c>
      <c r="I322" s="11" t="str">
        <f>VLOOKUP(C322,'Sales Team'!A$1:C$6,2,0)</f>
        <v>Sales Sumatera -Kalimantan Region Team</v>
      </c>
      <c r="J322" t="str">
        <f>VLOOKUP(C322,'Sales Team'!A$1:D$6,4,0)</f>
        <v>OnlineMarketing/Corporate Negotiate/Patnership Contract</v>
      </c>
      <c r="K322" t="str">
        <f>VLOOKUP(B322,'Patner Store'!A$1:F$51,2,0)</f>
        <v>Kartika Sport Center</v>
      </c>
      <c r="L322" t="str">
        <f>VLOOKUP(B322,'Patner Store'!A$1:F$51,3,0)</f>
        <v>Retail</v>
      </c>
      <c r="M322" t="str">
        <f>VLOOKUP(B322,'Patner Store'!A$1:F$51,4,0)</f>
        <v>Kalimantan</v>
      </c>
      <c r="N322" t="str">
        <f>VLOOKUP(B322,'Patner Store'!A$1:F$51,5,0)</f>
        <v>Central Kalimantan</v>
      </c>
    </row>
    <row r="323" spans="1:14" ht="15.75" customHeight="1" x14ac:dyDescent="0.3">
      <c r="A323" s="16" t="s">
        <v>560</v>
      </c>
      <c r="B323" s="16" t="s">
        <v>187</v>
      </c>
      <c r="C323" s="28" t="s">
        <v>231</v>
      </c>
      <c r="D323" s="27">
        <v>44172</v>
      </c>
      <c r="E323" s="16" t="s">
        <v>5768</v>
      </c>
      <c r="F323" s="28" t="s">
        <v>237</v>
      </c>
      <c r="G323" s="30">
        <v>371187460</v>
      </c>
      <c r="H323" s="16"/>
      <c r="I323" s="11" t="str">
        <f>VLOOKUP(C323,'Sales Team'!A$1:C$6,2,0)</f>
        <v>Sales Region Bali - Nusa Tenggara Team</v>
      </c>
      <c r="J323" t="str">
        <f>VLOOKUP(C323,'Sales Team'!A$1:D$6,4,0)</f>
        <v>Corporate Negotiate/Patnership Contract</v>
      </c>
      <c r="K323" t="str">
        <f>VLOOKUP(B323,'Patner Store'!A$1:F$51,2,0)</f>
        <v>Nusantara Sport</v>
      </c>
      <c r="L323" t="str">
        <f>VLOOKUP(B323,'Patner Store'!A$1:F$51,3,0)</f>
        <v>Retail</v>
      </c>
      <c r="M323" t="str">
        <f>VLOOKUP(B323,'Patner Store'!A$1:F$51,4,0)</f>
        <v>Nusa Tenggara</v>
      </c>
      <c r="N323" t="str">
        <f>VLOOKUP(B323,'Patner Store'!A$1:F$51,5,0)</f>
        <v>West Nusa Tenggara</v>
      </c>
    </row>
    <row r="324" spans="1:14" ht="15.75" customHeight="1" x14ac:dyDescent="0.3">
      <c r="A324" s="16" t="s">
        <v>561</v>
      </c>
      <c r="B324" s="16" t="s">
        <v>113</v>
      </c>
      <c r="C324" s="28" t="s">
        <v>227</v>
      </c>
      <c r="D324" s="27">
        <v>44173</v>
      </c>
      <c r="E324" s="16" t="s">
        <v>228</v>
      </c>
      <c r="F324" s="28" t="s">
        <v>237</v>
      </c>
      <c r="G324" s="30">
        <v>287904700</v>
      </c>
      <c r="H324" s="16"/>
      <c r="I324" s="11" t="str">
        <f>VLOOKUP(C324,'Sales Team'!A$1:C$6,2,0)</f>
        <v>Sales Sumatera -Kalimantan Region Team</v>
      </c>
      <c r="J324" t="str">
        <f>VLOOKUP(C324,'Sales Team'!A$1:D$6,4,0)</f>
        <v>OnlineMarketing/Corporate Negotiate/Patnership Contract</v>
      </c>
      <c r="K324" t="str">
        <f>VLOOKUP(B324,'Patner Store'!A$1:F$51,2,0)</f>
        <v>Toko Gelora Sport</v>
      </c>
      <c r="L324" t="str">
        <f>VLOOKUP(B324,'Patner Store'!A$1:F$51,3,0)</f>
        <v>Retail</v>
      </c>
      <c r="M324" t="str">
        <f>VLOOKUP(B324,'Patner Store'!A$1:F$51,4,0)</f>
        <v>Kalimantan</v>
      </c>
      <c r="N324" t="str">
        <f>VLOOKUP(B324,'Patner Store'!A$1:F$51,5,0)</f>
        <v>Central Kalimantan</v>
      </c>
    </row>
    <row r="325" spans="1:14" ht="15.75" customHeight="1" x14ac:dyDescent="0.3">
      <c r="A325" s="16" t="s">
        <v>562</v>
      </c>
      <c r="B325" s="16" t="s">
        <v>164</v>
      </c>
      <c r="C325" s="28" t="s">
        <v>227</v>
      </c>
      <c r="D325" s="27">
        <v>44174</v>
      </c>
      <c r="E325" s="16" t="s">
        <v>228</v>
      </c>
      <c r="F325" s="28" t="s">
        <v>237</v>
      </c>
      <c r="G325" s="30">
        <v>290475200</v>
      </c>
      <c r="H325" s="16" t="s">
        <v>247</v>
      </c>
      <c r="I325" s="11" t="str">
        <f>VLOOKUP(C325,'Sales Team'!A$1:C$6,2,0)</f>
        <v>Sales Sumatera -Kalimantan Region Team</v>
      </c>
      <c r="J325" t="str">
        <f>VLOOKUP(C325,'Sales Team'!A$1:D$6,4,0)</f>
        <v>OnlineMarketing/Corporate Negotiate/Patnership Contract</v>
      </c>
      <c r="K325" t="str">
        <f>VLOOKUP(B325,'Patner Store'!A$1:F$51,2,0)</f>
        <v>Toko Olahraga Unggul</v>
      </c>
      <c r="L325" t="str">
        <f>VLOOKUP(B325,'Patner Store'!A$1:F$51,3,0)</f>
        <v>Retail</v>
      </c>
      <c r="M325" t="str">
        <f>VLOOKUP(B325,'Patner Store'!A$1:F$51,4,0)</f>
        <v>Kalimantan</v>
      </c>
      <c r="N325" t="str">
        <f>VLOOKUP(B325,'Patner Store'!A$1:F$51,5,0)</f>
        <v>South Kalimantan</v>
      </c>
    </row>
    <row r="326" spans="1:14" ht="15.75" customHeight="1" x14ac:dyDescent="0.3">
      <c r="A326" s="16" t="s">
        <v>563</v>
      </c>
      <c r="B326" s="16" t="s">
        <v>166</v>
      </c>
      <c r="C326" s="28" t="s">
        <v>229</v>
      </c>
      <c r="D326" s="27">
        <v>44175</v>
      </c>
      <c r="E326" s="16" t="s">
        <v>5767</v>
      </c>
      <c r="F326" s="16" t="s">
        <v>234</v>
      </c>
      <c r="G326" s="30">
        <v>147603820</v>
      </c>
      <c r="H326" s="16"/>
      <c r="I326" s="11" t="str">
        <f>VLOOKUP(C326,'Sales Team'!A$1:C$6,2,0)</f>
        <v>Sales Region Sulawesi - Maluku Team</v>
      </c>
      <c r="J326" t="str">
        <f>VLOOKUP(C326,'Sales Team'!A$1:D$6,4,0)</f>
        <v>Corporate Negotiate/Patnership Contract</v>
      </c>
      <c r="K326" t="str">
        <f>VLOOKUP(B326,'Patner Store'!A$1:F$51,2,0)</f>
        <v>Wakaka Sport</v>
      </c>
      <c r="L326" t="str">
        <f>VLOOKUP(B326,'Patner Store'!A$1:F$51,3,0)</f>
        <v>Retail</v>
      </c>
      <c r="M326" t="str">
        <f>VLOOKUP(B326,'Patner Store'!A$1:F$51,4,0)</f>
        <v>North Maluku</v>
      </c>
      <c r="N326" t="str">
        <f>VLOOKUP(B326,'Patner Store'!A$1:F$51,5,0)</f>
        <v>North Maluku</v>
      </c>
    </row>
    <row r="327" spans="1:14" ht="15.75" customHeight="1" x14ac:dyDescent="0.3">
      <c r="A327" s="16" t="s">
        <v>564</v>
      </c>
      <c r="B327" s="16" t="s">
        <v>144</v>
      </c>
      <c r="C327" s="28" t="s">
        <v>227</v>
      </c>
      <c r="D327" s="27">
        <v>44176</v>
      </c>
      <c r="E327" s="16" t="s">
        <v>228</v>
      </c>
      <c r="F327" s="16" t="s">
        <v>234</v>
      </c>
      <c r="G327" s="30">
        <v>6478380</v>
      </c>
      <c r="H327" s="16" t="s">
        <v>247</v>
      </c>
      <c r="I327" s="11" t="str">
        <f>VLOOKUP(C327,'Sales Team'!A$1:C$6,2,0)</f>
        <v>Sales Sumatera -Kalimantan Region Team</v>
      </c>
      <c r="J327" t="str">
        <f>VLOOKUP(C327,'Sales Team'!A$1:D$6,4,0)</f>
        <v>OnlineMarketing/Corporate Negotiate/Patnership Contract</v>
      </c>
      <c r="K327" t="str">
        <f>VLOOKUP(B327,'Patner Store'!A$1:F$51,2,0)</f>
        <v>Kartika Sport Center</v>
      </c>
      <c r="L327" t="str">
        <f>VLOOKUP(B327,'Patner Store'!A$1:F$51,3,0)</f>
        <v>Retail</v>
      </c>
      <c r="M327" t="str">
        <f>VLOOKUP(B327,'Patner Store'!A$1:F$51,4,0)</f>
        <v>Kalimantan</v>
      </c>
      <c r="N327" t="str">
        <f>VLOOKUP(B327,'Patner Store'!A$1:F$51,5,0)</f>
        <v>Central Kalimantan</v>
      </c>
    </row>
    <row r="328" spans="1:14" ht="15.75" customHeight="1" x14ac:dyDescent="0.3">
      <c r="A328" s="16" t="s">
        <v>565</v>
      </c>
      <c r="B328" s="16" t="s">
        <v>158</v>
      </c>
      <c r="C328" s="28" t="s">
        <v>229</v>
      </c>
      <c r="D328" s="27">
        <v>44176</v>
      </c>
      <c r="E328" s="16" t="s">
        <v>5767</v>
      </c>
      <c r="F328" s="28" t="s">
        <v>237</v>
      </c>
      <c r="G328" s="30">
        <v>311322000</v>
      </c>
      <c r="H328" s="16" t="s">
        <v>260</v>
      </c>
      <c r="I328" s="11" t="str">
        <f>VLOOKUP(C328,'Sales Team'!A$1:C$6,2,0)</f>
        <v>Sales Region Sulawesi - Maluku Team</v>
      </c>
      <c r="J328" t="str">
        <f>VLOOKUP(C328,'Sales Team'!A$1:D$6,4,0)</f>
        <v>Corporate Negotiate/Patnership Contract</v>
      </c>
      <c r="K328" t="str">
        <f>VLOOKUP(B328,'Patner Store'!A$1:F$51,2,0)</f>
        <v>Sport Kita Store</v>
      </c>
      <c r="L328" t="str">
        <f>VLOOKUP(B328,'Patner Store'!A$1:F$51,3,0)</f>
        <v>Retail</v>
      </c>
      <c r="M328" t="str">
        <f>VLOOKUP(B328,'Patner Store'!A$1:F$51,4,0)</f>
        <v>North Maluku</v>
      </c>
      <c r="N328" t="str">
        <f>VLOOKUP(B328,'Patner Store'!A$1:F$51,5,0)</f>
        <v>North Maluku</v>
      </c>
    </row>
    <row r="329" spans="1:14" ht="15.75" customHeight="1" x14ac:dyDescent="0.3">
      <c r="A329" s="16" t="s">
        <v>566</v>
      </c>
      <c r="B329" s="16" t="s">
        <v>109</v>
      </c>
      <c r="C329" s="28" t="s">
        <v>225</v>
      </c>
      <c r="D329" s="27">
        <v>44176</v>
      </c>
      <c r="E329" s="16" t="s">
        <v>112</v>
      </c>
      <c r="F329" s="16" t="s">
        <v>234</v>
      </c>
      <c r="G329" s="30">
        <v>153854120</v>
      </c>
      <c r="H329" s="16" t="s">
        <v>253</v>
      </c>
      <c r="I329" s="11" t="str">
        <f>VLOOKUP(C329,'Sales Team'!A$1:C$6,2,0)</f>
        <v>Sales Java Region Team</v>
      </c>
      <c r="J329" t="str">
        <f>VLOOKUP(C329,'Sales Team'!A$1:D$6,4,0)</f>
        <v>OnlineMarketing/Corporate Negotiate/Patnership Contract</v>
      </c>
      <c r="K329" t="str">
        <f>VLOOKUP(B329,'Patner Store'!A$1:F$51,2,0)</f>
        <v>TokoSport</v>
      </c>
      <c r="L329" t="str">
        <f>VLOOKUP(B329,'Patner Store'!A$1:F$51,3,0)</f>
        <v>Retail</v>
      </c>
      <c r="M329" t="str">
        <f>VLOOKUP(B329,'Patner Store'!A$1:F$51,4,0)</f>
        <v>Java</v>
      </c>
      <c r="N329" t="str">
        <f>VLOOKUP(B329,'Patner Store'!A$1:F$51,5,0)</f>
        <v>East Java</v>
      </c>
    </row>
    <row r="330" spans="1:14" ht="15.75" customHeight="1" x14ac:dyDescent="0.3">
      <c r="A330" s="16" t="s">
        <v>567</v>
      </c>
      <c r="B330" s="16" t="s">
        <v>126</v>
      </c>
      <c r="C330" s="28" t="s">
        <v>229</v>
      </c>
      <c r="D330" s="27">
        <v>44177</v>
      </c>
      <c r="E330" s="16" t="s">
        <v>5767</v>
      </c>
      <c r="F330" s="28" t="s">
        <v>237</v>
      </c>
      <c r="G330" s="30">
        <v>628753920</v>
      </c>
      <c r="H330" s="16" t="s">
        <v>253</v>
      </c>
      <c r="I330" s="11" t="str">
        <f>VLOOKUP(C330,'Sales Team'!A$1:C$6,2,0)</f>
        <v>Sales Region Sulawesi - Maluku Team</v>
      </c>
      <c r="J330" t="str">
        <f>VLOOKUP(C330,'Sales Team'!A$1:D$6,4,0)</f>
        <v>Corporate Negotiate/Patnership Contract</v>
      </c>
      <c r="K330" t="str">
        <f>VLOOKUP(B330,'Patner Store'!A$1:F$51,2,0)</f>
        <v>Amanah Sport</v>
      </c>
      <c r="L330" t="str">
        <f>VLOOKUP(B330,'Patner Store'!A$1:F$51,3,0)</f>
        <v>Retail</v>
      </c>
      <c r="M330" t="str">
        <f>VLOOKUP(B330,'Patner Store'!A$1:F$51,4,0)</f>
        <v>Sulawesi</v>
      </c>
      <c r="N330" t="str">
        <f>VLOOKUP(B330,'Patner Store'!A$1:F$51,5,0)</f>
        <v>North Sulawesi</v>
      </c>
    </row>
    <row r="331" spans="1:14" ht="15.75" customHeight="1" x14ac:dyDescent="0.3">
      <c r="A331" s="16" t="s">
        <v>568</v>
      </c>
      <c r="B331" s="16" t="s">
        <v>139</v>
      </c>
      <c r="C331" s="28" t="s">
        <v>227</v>
      </c>
      <c r="D331" s="27">
        <v>44177</v>
      </c>
      <c r="E331" s="16" t="s">
        <v>228</v>
      </c>
      <c r="F331" s="28" t="s">
        <v>237</v>
      </c>
      <c r="G331" s="30">
        <v>371594100</v>
      </c>
      <c r="H331" s="16"/>
      <c r="I331" s="11" t="str">
        <f>VLOOKUP(C331,'Sales Team'!A$1:C$6,2,0)</f>
        <v>Sales Sumatera -Kalimantan Region Team</v>
      </c>
      <c r="J331" t="str">
        <f>VLOOKUP(C331,'Sales Team'!A$1:D$6,4,0)</f>
        <v>OnlineMarketing/Corporate Negotiate/Patnership Contract</v>
      </c>
      <c r="K331" t="str">
        <f>VLOOKUP(B331,'Patner Store'!A$1:F$51,2,0)</f>
        <v>Sport Hub Medan</v>
      </c>
      <c r="L331" t="str">
        <f>VLOOKUP(B331,'Patner Store'!A$1:F$51,3,0)</f>
        <v>Distributor</v>
      </c>
      <c r="M331" t="str">
        <f>VLOOKUP(B331,'Patner Store'!A$1:F$51,4,0)</f>
        <v>Sumatera</v>
      </c>
      <c r="N331" t="str">
        <f>VLOOKUP(B331,'Patner Store'!A$1:F$51,5,0)</f>
        <v>North Sumatera</v>
      </c>
    </row>
    <row r="332" spans="1:14" ht="15.75" customHeight="1" x14ac:dyDescent="0.3">
      <c r="A332" s="16" t="s">
        <v>569</v>
      </c>
      <c r="B332" s="16" t="s">
        <v>164</v>
      </c>
      <c r="C332" s="28" t="s">
        <v>227</v>
      </c>
      <c r="D332" s="27">
        <v>44179</v>
      </c>
      <c r="E332" s="16" t="s">
        <v>228</v>
      </c>
      <c r="F332" s="28" t="s">
        <v>237</v>
      </c>
      <c r="G332" s="30">
        <v>597486340</v>
      </c>
      <c r="H332" s="16" t="s">
        <v>253</v>
      </c>
      <c r="I332" s="11" t="str">
        <f>VLOOKUP(C332,'Sales Team'!A$1:C$6,2,0)</f>
        <v>Sales Sumatera -Kalimantan Region Team</v>
      </c>
      <c r="J332" t="str">
        <f>VLOOKUP(C332,'Sales Team'!A$1:D$6,4,0)</f>
        <v>OnlineMarketing/Corporate Negotiate/Patnership Contract</v>
      </c>
      <c r="K332" t="str">
        <f>VLOOKUP(B332,'Patner Store'!A$1:F$51,2,0)</f>
        <v>Toko Olahraga Unggul</v>
      </c>
      <c r="L332" t="str">
        <f>VLOOKUP(B332,'Patner Store'!A$1:F$51,3,0)</f>
        <v>Retail</v>
      </c>
      <c r="M332" t="str">
        <f>VLOOKUP(B332,'Patner Store'!A$1:F$51,4,0)</f>
        <v>Kalimantan</v>
      </c>
      <c r="N332" t="str">
        <f>VLOOKUP(B332,'Patner Store'!A$1:F$51,5,0)</f>
        <v>South Kalimantan</v>
      </c>
    </row>
    <row r="333" spans="1:14" ht="15.75" customHeight="1" x14ac:dyDescent="0.3">
      <c r="A333" s="16" t="s">
        <v>570</v>
      </c>
      <c r="B333" s="16" t="s">
        <v>175</v>
      </c>
      <c r="C333" s="28" t="s">
        <v>229</v>
      </c>
      <c r="D333" s="27">
        <v>44179</v>
      </c>
      <c r="E333" s="16" t="s">
        <v>5767</v>
      </c>
      <c r="F333" s="16" t="s">
        <v>234</v>
      </c>
      <c r="G333" s="30">
        <v>223292600</v>
      </c>
      <c r="H333" s="16"/>
      <c r="I333" s="11" t="str">
        <f>VLOOKUP(C333,'Sales Team'!A$1:C$6,2,0)</f>
        <v>Sales Region Sulawesi - Maluku Team</v>
      </c>
      <c r="J333" t="str">
        <f>VLOOKUP(C333,'Sales Team'!A$1:D$6,4,0)</f>
        <v>Corporate Negotiate/Patnership Contract</v>
      </c>
      <c r="K333" t="str">
        <f>VLOOKUP(B333,'Patner Store'!A$1:F$51,2,0)</f>
        <v>KakaSport</v>
      </c>
      <c r="L333" t="str">
        <f>VLOOKUP(B333,'Patner Store'!A$1:F$51,3,0)</f>
        <v>Retail</v>
      </c>
      <c r="M333" t="str">
        <f>VLOOKUP(B333,'Patner Store'!A$1:F$51,4,0)</f>
        <v>Maluku</v>
      </c>
      <c r="N333" t="str">
        <f>VLOOKUP(B333,'Patner Store'!A$1:F$51,5,0)</f>
        <v>Maluku</v>
      </c>
    </row>
    <row r="334" spans="1:14" ht="15.75" customHeight="1" x14ac:dyDescent="0.3">
      <c r="A334" s="16" t="s">
        <v>571</v>
      </c>
      <c r="B334" s="16" t="s">
        <v>171</v>
      </c>
      <c r="C334" s="28" t="s">
        <v>231</v>
      </c>
      <c r="D334" s="27">
        <v>44179</v>
      </c>
      <c r="E334" s="16" t="s">
        <v>5768</v>
      </c>
      <c r="F334" s="16" t="s">
        <v>234</v>
      </c>
      <c r="G334" s="30">
        <v>211153230</v>
      </c>
      <c r="H334" s="16"/>
      <c r="I334" s="11" t="str">
        <f>VLOOKUP(C334,'Sales Team'!A$1:C$6,2,0)</f>
        <v>Sales Region Bali - Nusa Tenggara Team</v>
      </c>
      <c r="J334" t="str">
        <f>VLOOKUP(C334,'Sales Team'!A$1:D$6,4,0)</f>
        <v>Corporate Negotiate/Patnership Contract</v>
      </c>
      <c r="K334" t="str">
        <f>VLOOKUP(B334,'Patner Store'!A$1:F$51,2,0)</f>
        <v>Toko SportNesia</v>
      </c>
      <c r="L334" t="str">
        <f>VLOOKUP(B334,'Patner Store'!A$1:F$51,3,0)</f>
        <v>Retail</v>
      </c>
      <c r="M334" t="str">
        <f>VLOOKUP(B334,'Patner Store'!A$1:F$51,4,0)</f>
        <v>Nusa Tenggara</v>
      </c>
      <c r="N334" t="str">
        <f>VLOOKUP(B334,'Patner Store'!A$1:F$51,5,0)</f>
        <v>East Nusa Tenggara</v>
      </c>
    </row>
    <row r="335" spans="1:14" ht="15.75" customHeight="1" x14ac:dyDescent="0.3">
      <c r="A335" s="16" t="s">
        <v>572</v>
      </c>
      <c r="B335" s="16" t="s">
        <v>168</v>
      </c>
      <c r="C335" s="28" t="s">
        <v>229</v>
      </c>
      <c r="D335" s="27">
        <v>44179</v>
      </c>
      <c r="E335" s="16" t="s">
        <v>5767</v>
      </c>
      <c r="F335" s="28" t="s">
        <v>237</v>
      </c>
      <c r="G335" s="30">
        <v>833562150</v>
      </c>
      <c r="H335" s="16" t="s">
        <v>238</v>
      </c>
      <c r="I335" s="11" t="str">
        <f>VLOOKUP(C335,'Sales Team'!A$1:C$6,2,0)</f>
        <v>Sales Region Sulawesi - Maluku Team</v>
      </c>
      <c r="J335" t="str">
        <f>VLOOKUP(C335,'Sales Team'!A$1:D$6,4,0)</f>
        <v>Corporate Negotiate/Patnership Contract</v>
      </c>
      <c r="K335" t="str">
        <f>VLOOKUP(B335,'Patner Store'!A$1:F$51,2,0)</f>
        <v>Destination Sport Store</v>
      </c>
      <c r="L335" t="str">
        <f>VLOOKUP(B335,'Patner Store'!A$1:F$51,3,0)</f>
        <v>Retail</v>
      </c>
      <c r="M335" t="str">
        <f>VLOOKUP(B335,'Patner Store'!A$1:F$51,4,0)</f>
        <v>Maluku</v>
      </c>
      <c r="N335" t="str">
        <f>VLOOKUP(B335,'Patner Store'!A$1:F$51,5,0)</f>
        <v>Maluku</v>
      </c>
    </row>
    <row r="336" spans="1:14" ht="15.75" customHeight="1" x14ac:dyDescent="0.3">
      <c r="A336" s="16" t="s">
        <v>573</v>
      </c>
      <c r="B336" s="16" t="s">
        <v>158</v>
      </c>
      <c r="C336" s="28" t="s">
        <v>229</v>
      </c>
      <c r="D336" s="27">
        <v>44179</v>
      </c>
      <c r="E336" s="16" t="s">
        <v>5767</v>
      </c>
      <c r="F336" s="28" t="s">
        <v>237</v>
      </c>
      <c r="G336" s="30">
        <v>479511750</v>
      </c>
      <c r="H336" s="16"/>
      <c r="I336" s="11" t="str">
        <f>VLOOKUP(C336,'Sales Team'!A$1:C$6,2,0)</f>
        <v>Sales Region Sulawesi - Maluku Team</v>
      </c>
      <c r="J336" t="str">
        <f>VLOOKUP(C336,'Sales Team'!A$1:D$6,4,0)</f>
        <v>Corporate Negotiate/Patnership Contract</v>
      </c>
      <c r="K336" t="str">
        <f>VLOOKUP(B336,'Patner Store'!A$1:F$51,2,0)</f>
        <v>Sport Kita Store</v>
      </c>
      <c r="L336" t="str">
        <f>VLOOKUP(B336,'Patner Store'!A$1:F$51,3,0)</f>
        <v>Retail</v>
      </c>
      <c r="M336" t="str">
        <f>VLOOKUP(B336,'Patner Store'!A$1:F$51,4,0)</f>
        <v>North Maluku</v>
      </c>
      <c r="N336" t="str">
        <f>VLOOKUP(B336,'Patner Store'!A$1:F$51,5,0)</f>
        <v>North Maluku</v>
      </c>
    </row>
    <row r="337" spans="1:14" ht="15.75" customHeight="1" x14ac:dyDescent="0.3">
      <c r="A337" s="16" t="s">
        <v>574</v>
      </c>
      <c r="B337" s="16" t="s">
        <v>211</v>
      </c>
      <c r="C337" s="28" t="s">
        <v>227</v>
      </c>
      <c r="D337" s="27">
        <v>44179</v>
      </c>
      <c r="E337" s="16" t="s">
        <v>228</v>
      </c>
      <c r="F337" s="28" t="s">
        <v>237</v>
      </c>
      <c r="G337" s="30">
        <v>554125630</v>
      </c>
      <c r="H337" s="16" t="s">
        <v>247</v>
      </c>
      <c r="I337" s="11" t="str">
        <f>VLOOKUP(C337,'Sales Team'!A$1:C$6,2,0)</f>
        <v>Sales Sumatera -Kalimantan Region Team</v>
      </c>
      <c r="J337" t="str">
        <f>VLOOKUP(C337,'Sales Team'!A$1:D$6,4,0)</f>
        <v>OnlineMarketing/Corporate Negotiate/Patnership Contract</v>
      </c>
      <c r="K337" t="str">
        <f>VLOOKUP(B337,'Patner Store'!A$1:F$51,2,0)</f>
        <v>Toko Olahraga Mandiri</v>
      </c>
      <c r="L337" t="str">
        <f>VLOOKUP(B337,'Patner Store'!A$1:F$51,3,0)</f>
        <v>Retail</v>
      </c>
      <c r="M337" t="str">
        <f>VLOOKUP(B337,'Patner Store'!A$1:F$51,4,0)</f>
        <v>Kalimantan</v>
      </c>
      <c r="N337" t="str">
        <f>VLOOKUP(B337,'Patner Store'!A$1:F$51,5,0)</f>
        <v>South Kalimantan</v>
      </c>
    </row>
    <row r="338" spans="1:14" ht="15.75" customHeight="1" x14ac:dyDescent="0.3">
      <c r="A338" s="16" t="s">
        <v>575</v>
      </c>
      <c r="B338" s="16" t="s">
        <v>168</v>
      </c>
      <c r="C338" s="28" t="s">
        <v>229</v>
      </c>
      <c r="D338" s="27">
        <v>44181</v>
      </c>
      <c r="E338" s="16" t="s">
        <v>5767</v>
      </c>
      <c r="F338" s="28" t="s">
        <v>237</v>
      </c>
      <c r="G338" s="30">
        <v>463321880</v>
      </c>
      <c r="H338" s="16"/>
      <c r="I338" s="11" t="str">
        <f>VLOOKUP(C338,'Sales Team'!A$1:C$6,2,0)</f>
        <v>Sales Region Sulawesi - Maluku Team</v>
      </c>
      <c r="J338" t="str">
        <f>VLOOKUP(C338,'Sales Team'!A$1:D$6,4,0)</f>
        <v>Corporate Negotiate/Patnership Contract</v>
      </c>
      <c r="K338" t="str">
        <f>VLOOKUP(B338,'Patner Store'!A$1:F$51,2,0)</f>
        <v>Destination Sport Store</v>
      </c>
      <c r="L338" t="str">
        <f>VLOOKUP(B338,'Patner Store'!A$1:F$51,3,0)</f>
        <v>Retail</v>
      </c>
      <c r="M338" t="str">
        <f>VLOOKUP(B338,'Patner Store'!A$1:F$51,4,0)</f>
        <v>Maluku</v>
      </c>
      <c r="N338" t="str">
        <f>VLOOKUP(B338,'Patner Store'!A$1:F$51,5,0)</f>
        <v>Maluku</v>
      </c>
    </row>
    <row r="339" spans="1:14" ht="15.75" customHeight="1" x14ac:dyDescent="0.3">
      <c r="A339" s="16" t="s">
        <v>576</v>
      </c>
      <c r="B339" s="16" t="s">
        <v>207</v>
      </c>
      <c r="C339" s="28" t="s">
        <v>227</v>
      </c>
      <c r="D339" s="27">
        <v>44181</v>
      </c>
      <c r="E339" s="16" t="s">
        <v>228</v>
      </c>
      <c r="F339" s="28" t="s">
        <v>237</v>
      </c>
      <c r="G339" s="30">
        <v>442807440</v>
      </c>
      <c r="H339" s="16"/>
      <c r="I339" s="11" t="str">
        <f>VLOOKUP(C339,'Sales Team'!A$1:C$6,2,0)</f>
        <v>Sales Sumatera -Kalimantan Region Team</v>
      </c>
      <c r="J339" t="str">
        <f>VLOOKUP(C339,'Sales Team'!A$1:D$6,4,0)</f>
        <v>OnlineMarketing/Corporate Negotiate/Patnership Contract</v>
      </c>
      <c r="K339" t="str">
        <f>VLOOKUP(B339,'Patner Store'!A$1:F$51,2,0)</f>
        <v>Markas Olahraga</v>
      </c>
      <c r="L339" t="str">
        <f>VLOOKUP(B339,'Patner Store'!A$1:F$51,3,0)</f>
        <v>Retail</v>
      </c>
      <c r="M339" t="str">
        <f>VLOOKUP(B339,'Patner Store'!A$1:F$51,4,0)</f>
        <v>Kalimantan</v>
      </c>
      <c r="N339" t="str">
        <f>VLOOKUP(B339,'Patner Store'!A$1:F$51,5,0)</f>
        <v>South Kalimantan</v>
      </c>
    </row>
    <row r="340" spans="1:14" ht="15.75" customHeight="1" x14ac:dyDescent="0.3">
      <c r="A340" s="16" t="s">
        <v>577</v>
      </c>
      <c r="B340" s="16" t="s">
        <v>207</v>
      </c>
      <c r="C340" s="28" t="s">
        <v>227</v>
      </c>
      <c r="D340" s="27">
        <v>44181</v>
      </c>
      <c r="E340" s="16" t="s">
        <v>228</v>
      </c>
      <c r="F340" s="16" t="s">
        <v>234</v>
      </c>
      <c r="G340" s="30">
        <v>77629714</v>
      </c>
      <c r="H340" s="16"/>
      <c r="I340" s="11" t="str">
        <f>VLOOKUP(C340,'Sales Team'!A$1:C$6,2,0)</f>
        <v>Sales Sumatera -Kalimantan Region Team</v>
      </c>
      <c r="J340" t="str">
        <f>VLOOKUP(C340,'Sales Team'!A$1:D$6,4,0)</f>
        <v>OnlineMarketing/Corporate Negotiate/Patnership Contract</v>
      </c>
      <c r="K340" t="str">
        <f>VLOOKUP(B340,'Patner Store'!A$1:F$51,2,0)</f>
        <v>Markas Olahraga</v>
      </c>
      <c r="L340" t="str">
        <f>VLOOKUP(B340,'Patner Store'!A$1:F$51,3,0)</f>
        <v>Retail</v>
      </c>
      <c r="M340" t="str">
        <f>VLOOKUP(B340,'Patner Store'!A$1:F$51,4,0)</f>
        <v>Kalimantan</v>
      </c>
      <c r="N340" t="str">
        <f>VLOOKUP(B340,'Patner Store'!A$1:F$51,5,0)</f>
        <v>South Kalimantan</v>
      </c>
    </row>
    <row r="341" spans="1:14" ht="15.75" customHeight="1" x14ac:dyDescent="0.3">
      <c r="A341" s="16" t="s">
        <v>578</v>
      </c>
      <c r="B341" s="16" t="s">
        <v>207</v>
      </c>
      <c r="C341" s="28" t="s">
        <v>227</v>
      </c>
      <c r="D341" s="27">
        <v>44182</v>
      </c>
      <c r="E341" s="16" t="s">
        <v>228</v>
      </c>
      <c r="F341" s="16" t="s">
        <v>234</v>
      </c>
      <c r="G341" s="30">
        <v>75810000</v>
      </c>
      <c r="H341" s="16"/>
      <c r="I341" s="11" t="str">
        <f>VLOOKUP(C341,'Sales Team'!A$1:C$6,2,0)</f>
        <v>Sales Sumatera -Kalimantan Region Team</v>
      </c>
      <c r="J341" t="str">
        <f>VLOOKUP(C341,'Sales Team'!A$1:D$6,4,0)</f>
        <v>OnlineMarketing/Corporate Negotiate/Patnership Contract</v>
      </c>
      <c r="K341" t="str">
        <f>VLOOKUP(B341,'Patner Store'!A$1:F$51,2,0)</f>
        <v>Markas Olahraga</v>
      </c>
      <c r="L341" t="str">
        <f>VLOOKUP(B341,'Patner Store'!A$1:F$51,3,0)</f>
        <v>Retail</v>
      </c>
      <c r="M341" t="str">
        <f>VLOOKUP(B341,'Patner Store'!A$1:F$51,4,0)</f>
        <v>Kalimantan</v>
      </c>
      <c r="N341" t="str">
        <f>VLOOKUP(B341,'Patner Store'!A$1:F$51,5,0)</f>
        <v>South Kalimantan</v>
      </c>
    </row>
    <row r="342" spans="1:14" ht="15.75" customHeight="1" x14ac:dyDescent="0.3">
      <c r="A342" s="16" t="s">
        <v>579</v>
      </c>
      <c r="B342" s="16" t="s">
        <v>213</v>
      </c>
      <c r="C342" s="28" t="s">
        <v>229</v>
      </c>
      <c r="D342" s="27">
        <v>44182</v>
      </c>
      <c r="E342" s="16" t="s">
        <v>5767</v>
      </c>
      <c r="F342" s="16" t="s">
        <v>234</v>
      </c>
      <c r="G342" s="30">
        <v>51848530</v>
      </c>
      <c r="H342" s="16"/>
      <c r="I342" s="11" t="str">
        <f>VLOOKUP(C342,'Sales Team'!A$1:C$6,2,0)</f>
        <v>Sales Region Sulawesi - Maluku Team</v>
      </c>
      <c r="J342" t="str">
        <f>VLOOKUP(C342,'Sales Team'!A$1:D$6,4,0)</f>
        <v>Corporate Negotiate/Patnership Contract</v>
      </c>
      <c r="K342" t="str">
        <f>VLOOKUP(B342,'Patner Store'!A$1:F$51,2,0)</f>
        <v>Toko Olahraga Bersama</v>
      </c>
      <c r="L342" t="str">
        <f>VLOOKUP(B342,'Patner Store'!A$1:F$51,3,0)</f>
        <v>Retail</v>
      </c>
      <c r="M342" t="str">
        <f>VLOOKUP(B342,'Patner Store'!A$1:F$51,4,0)</f>
        <v>Sulawesi</v>
      </c>
      <c r="N342" t="str">
        <f>VLOOKUP(B342,'Patner Store'!A$1:F$51,5,0)</f>
        <v>North Sulawesi</v>
      </c>
    </row>
    <row r="343" spans="1:14" ht="15.75" customHeight="1" x14ac:dyDescent="0.3">
      <c r="A343" s="16" t="s">
        <v>580</v>
      </c>
      <c r="B343" s="16" t="s">
        <v>183</v>
      </c>
      <c r="C343" s="28" t="s">
        <v>222</v>
      </c>
      <c r="D343" s="27">
        <v>44183</v>
      </c>
      <c r="E343" s="16" t="s">
        <v>118</v>
      </c>
      <c r="F343" s="28" t="s">
        <v>237</v>
      </c>
      <c r="G343" s="30">
        <v>338170525</v>
      </c>
      <c r="H343" s="16"/>
      <c r="I343" s="11" t="str">
        <f>VLOOKUP(C343,'Sales Team'!A$1:C$6,2,0)</f>
        <v>Online Sales Team</v>
      </c>
      <c r="J343" t="str">
        <f>VLOOKUP(C343,'Sales Team'!A$1:D$6,4,0)</f>
        <v>OnlineMarketing</v>
      </c>
      <c r="K343" t="str">
        <f>VLOOKUP(B343,'Patner Store'!A$1:F$51,2,0)</f>
        <v>Active Sport</v>
      </c>
      <c r="L343" t="str">
        <f>VLOOKUP(B343,'Patner Store'!A$1:F$51,3,0)</f>
        <v>Retail</v>
      </c>
      <c r="M343" t="str">
        <f>VLOOKUP(B343,'Patner Store'!A$1:F$51,4,0)</f>
        <v>Java</v>
      </c>
      <c r="N343" t="str">
        <f>VLOOKUP(B343,'Patner Store'!A$1:F$51,5,0)</f>
        <v>Jakarta</v>
      </c>
    </row>
    <row r="344" spans="1:14" ht="15.75" customHeight="1" x14ac:dyDescent="0.3">
      <c r="A344" s="16" t="s">
        <v>581</v>
      </c>
      <c r="B344" s="16" t="s">
        <v>160</v>
      </c>
      <c r="C344" s="28" t="s">
        <v>227</v>
      </c>
      <c r="D344" s="27">
        <v>44183</v>
      </c>
      <c r="E344" s="16" t="s">
        <v>228</v>
      </c>
      <c r="F344" s="16" t="s">
        <v>234</v>
      </c>
      <c r="G344" s="30">
        <v>19031760</v>
      </c>
      <c r="H344" s="16" t="s">
        <v>260</v>
      </c>
      <c r="I344" s="11" t="str">
        <f>VLOOKUP(C344,'Sales Team'!A$1:C$6,2,0)</f>
        <v>Sales Sumatera -Kalimantan Region Team</v>
      </c>
      <c r="J344" t="str">
        <f>VLOOKUP(C344,'Sales Team'!A$1:D$6,4,0)</f>
        <v>OnlineMarketing/Corporate Negotiate/Patnership Contract</v>
      </c>
      <c r="K344" t="str">
        <f>VLOOKUP(B344,'Patner Store'!A$1:F$51,2,0)</f>
        <v>Gudang Sport Center</v>
      </c>
      <c r="L344" t="str">
        <f>VLOOKUP(B344,'Patner Store'!A$1:F$51,3,0)</f>
        <v>Retail</v>
      </c>
      <c r="M344" t="str">
        <f>VLOOKUP(B344,'Patner Store'!A$1:F$51,4,0)</f>
        <v>Kalimantan</v>
      </c>
      <c r="N344" t="str">
        <f>VLOOKUP(B344,'Patner Store'!A$1:F$51,5,0)</f>
        <v>Central Kalimantan</v>
      </c>
    </row>
    <row r="345" spans="1:14" ht="15.75" customHeight="1" x14ac:dyDescent="0.3">
      <c r="A345" s="16" t="s">
        <v>582</v>
      </c>
      <c r="B345" s="16" t="s">
        <v>183</v>
      </c>
      <c r="C345" s="28" t="s">
        <v>222</v>
      </c>
      <c r="D345" s="27">
        <v>44186</v>
      </c>
      <c r="E345" s="16" t="s">
        <v>118</v>
      </c>
      <c r="F345" s="16" t="s">
        <v>234</v>
      </c>
      <c r="G345" s="30">
        <v>130459540</v>
      </c>
      <c r="H345" s="16"/>
      <c r="I345" s="11" t="str">
        <f>VLOOKUP(C345,'Sales Team'!A$1:C$6,2,0)</f>
        <v>Online Sales Team</v>
      </c>
      <c r="J345" t="str">
        <f>VLOOKUP(C345,'Sales Team'!A$1:D$6,4,0)</f>
        <v>OnlineMarketing</v>
      </c>
      <c r="K345" t="str">
        <f>VLOOKUP(B345,'Patner Store'!A$1:F$51,2,0)</f>
        <v>Active Sport</v>
      </c>
      <c r="L345" t="str">
        <f>VLOOKUP(B345,'Patner Store'!A$1:F$51,3,0)</f>
        <v>Retail</v>
      </c>
      <c r="M345" t="str">
        <f>VLOOKUP(B345,'Patner Store'!A$1:F$51,4,0)</f>
        <v>Java</v>
      </c>
      <c r="N345" t="str">
        <f>VLOOKUP(B345,'Patner Store'!A$1:F$51,5,0)</f>
        <v>Jakarta</v>
      </c>
    </row>
    <row r="346" spans="1:14" ht="15.75" customHeight="1" x14ac:dyDescent="0.3">
      <c r="A346" s="16" t="s">
        <v>583</v>
      </c>
      <c r="B346" s="16" t="s">
        <v>116</v>
      </c>
      <c r="C346" s="28" t="s">
        <v>222</v>
      </c>
      <c r="D346" s="27">
        <v>44188</v>
      </c>
      <c r="E346" s="16" t="s">
        <v>118</v>
      </c>
      <c r="F346" s="28" t="s">
        <v>237</v>
      </c>
      <c r="G346" s="30">
        <v>351704645</v>
      </c>
      <c r="H346" s="16"/>
      <c r="I346" s="11" t="str">
        <f>VLOOKUP(C346,'Sales Team'!A$1:C$6,2,0)</f>
        <v>Online Sales Team</v>
      </c>
      <c r="J346" t="str">
        <f>VLOOKUP(C346,'Sales Team'!A$1:D$6,4,0)</f>
        <v>OnlineMarketing</v>
      </c>
      <c r="K346" t="str">
        <f>VLOOKUP(B346,'Patner Store'!A$1:F$51,2,0)</f>
        <v>Sport Line Indonesia</v>
      </c>
      <c r="L346" t="str">
        <f>VLOOKUP(B346,'Patner Store'!A$1:F$51,3,0)</f>
        <v>Retail</v>
      </c>
      <c r="M346" t="str">
        <f>VLOOKUP(B346,'Patner Store'!A$1:F$51,4,0)</f>
        <v>Java</v>
      </c>
      <c r="N346" t="str">
        <f>VLOOKUP(B346,'Patner Store'!A$1:F$51,5,0)</f>
        <v>Jakarta</v>
      </c>
    </row>
    <row r="347" spans="1:14" ht="15.75" customHeight="1" x14ac:dyDescent="0.3">
      <c r="A347" s="16" t="s">
        <v>584</v>
      </c>
      <c r="B347" s="16" t="s">
        <v>175</v>
      </c>
      <c r="C347" s="28" t="s">
        <v>229</v>
      </c>
      <c r="D347" s="27">
        <v>44189</v>
      </c>
      <c r="E347" s="16" t="s">
        <v>5767</v>
      </c>
      <c r="F347" s="16" t="s">
        <v>234</v>
      </c>
      <c r="G347" s="30">
        <v>78225894</v>
      </c>
      <c r="H347" s="16"/>
      <c r="I347" s="11" t="str">
        <f>VLOOKUP(C347,'Sales Team'!A$1:C$6,2,0)</f>
        <v>Sales Region Sulawesi - Maluku Team</v>
      </c>
      <c r="J347" t="str">
        <f>VLOOKUP(C347,'Sales Team'!A$1:D$6,4,0)</f>
        <v>Corporate Negotiate/Patnership Contract</v>
      </c>
      <c r="K347" t="str">
        <f>VLOOKUP(B347,'Patner Store'!A$1:F$51,2,0)</f>
        <v>KakaSport</v>
      </c>
      <c r="L347" t="str">
        <f>VLOOKUP(B347,'Patner Store'!A$1:F$51,3,0)</f>
        <v>Retail</v>
      </c>
      <c r="M347" t="str">
        <f>VLOOKUP(B347,'Patner Store'!A$1:F$51,4,0)</f>
        <v>Maluku</v>
      </c>
      <c r="N347" t="str">
        <f>VLOOKUP(B347,'Patner Store'!A$1:F$51,5,0)</f>
        <v>Maluku</v>
      </c>
    </row>
    <row r="348" spans="1:14" ht="15.75" customHeight="1" x14ac:dyDescent="0.3">
      <c r="A348" s="16" t="s">
        <v>585</v>
      </c>
      <c r="B348" s="16" t="s">
        <v>146</v>
      </c>
      <c r="C348" s="28" t="s">
        <v>222</v>
      </c>
      <c r="D348" s="27">
        <v>44189</v>
      </c>
      <c r="E348" s="16" t="s">
        <v>118</v>
      </c>
      <c r="F348" s="16" t="s">
        <v>234</v>
      </c>
      <c r="G348" s="30">
        <v>126553720</v>
      </c>
      <c r="H348" s="16"/>
      <c r="I348" s="11" t="str">
        <f>VLOOKUP(C348,'Sales Team'!A$1:C$6,2,0)</f>
        <v>Online Sales Team</v>
      </c>
      <c r="J348" t="str">
        <f>VLOOKUP(C348,'Sales Team'!A$1:D$6,4,0)</f>
        <v>OnlineMarketing</v>
      </c>
      <c r="K348" t="str">
        <f>VLOOKUP(B348,'Patner Store'!A$1:F$51,2,0)</f>
        <v>Bebasport.com</v>
      </c>
      <c r="L348" t="str">
        <f>VLOOKUP(B348,'Patner Store'!A$1:F$51,3,0)</f>
        <v>Retail</v>
      </c>
      <c r="M348" t="str">
        <f>VLOOKUP(B348,'Patner Store'!A$1:F$51,4,0)</f>
        <v>Java</v>
      </c>
      <c r="N348" t="str">
        <f>VLOOKUP(B348,'Patner Store'!A$1:F$51,5,0)</f>
        <v>Jakarta</v>
      </c>
    </row>
    <row r="349" spans="1:14" ht="15.75" customHeight="1" x14ac:dyDescent="0.3">
      <c r="A349" s="16" t="s">
        <v>586</v>
      </c>
      <c r="B349" s="16" t="s">
        <v>122</v>
      </c>
      <c r="C349" s="28" t="s">
        <v>227</v>
      </c>
      <c r="D349" s="27">
        <v>44190</v>
      </c>
      <c r="E349" s="16" t="s">
        <v>228</v>
      </c>
      <c r="F349" s="16" t="s">
        <v>234</v>
      </c>
      <c r="G349" s="30">
        <v>90259860</v>
      </c>
      <c r="H349" s="16"/>
      <c r="I349" s="11" t="str">
        <f>VLOOKUP(C349,'Sales Team'!A$1:C$6,2,0)</f>
        <v>Sales Sumatera -Kalimantan Region Team</v>
      </c>
      <c r="J349" t="str">
        <f>VLOOKUP(C349,'Sales Team'!A$1:D$6,4,0)</f>
        <v>OnlineMarketing/Corporate Negotiate/Patnership Contract</v>
      </c>
      <c r="K349" t="str">
        <f>VLOOKUP(B349,'Patner Store'!A$1:F$51,2,0)</f>
        <v>Arena Sport Shop</v>
      </c>
      <c r="L349" t="str">
        <f>VLOOKUP(B349,'Patner Store'!A$1:F$51,3,0)</f>
        <v>Retail</v>
      </c>
      <c r="M349" t="str">
        <f>VLOOKUP(B349,'Patner Store'!A$1:F$51,4,0)</f>
        <v>Kalimantan</v>
      </c>
      <c r="N349" t="str">
        <f>VLOOKUP(B349,'Patner Store'!A$1:F$51,5,0)</f>
        <v>Central Kalimantan</v>
      </c>
    </row>
    <row r="350" spans="1:14" ht="15.75" customHeight="1" x14ac:dyDescent="0.3">
      <c r="A350" s="16" t="s">
        <v>587</v>
      </c>
      <c r="B350" s="16" t="s">
        <v>215</v>
      </c>
      <c r="C350" s="28" t="s">
        <v>229</v>
      </c>
      <c r="D350" s="27">
        <v>44190</v>
      </c>
      <c r="E350" s="16" t="s">
        <v>5767</v>
      </c>
      <c r="F350" s="28" t="s">
        <v>237</v>
      </c>
      <c r="G350" s="30">
        <v>727842370</v>
      </c>
      <c r="H350" s="16" t="s">
        <v>238</v>
      </c>
      <c r="I350" s="11" t="str">
        <f>VLOOKUP(C350,'Sales Team'!A$1:C$6,2,0)</f>
        <v>Sales Region Sulawesi - Maluku Team</v>
      </c>
      <c r="J350" t="str">
        <f>VLOOKUP(C350,'Sales Team'!A$1:D$6,4,0)</f>
        <v>Corporate Negotiate/Patnership Contract</v>
      </c>
      <c r="K350" t="str">
        <f>VLOOKUP(B350,'Patner Store'!A$1:F$51,2,0)</f>
        <v>Toko Peralatan Olahraga</v>
      </c>
      <c r="L350" t="str">
        <f>VLOOKUP(B350,'Patner Store'!A$1:F$51,3,0)</f>
        <v>Retail</v>
      </c>
      <c r="M350" t="str">
        <f>VLOOKUP(B350,'Patner Store'!A$1:F$51,4,0)</f>
        <v>Maluku</v>
      </c>
      <c r="N350" t="str">
        <f>VLOOKUP(B350,'Patner Store'!A$1:F$51,5,0)</f>
        <v>Maluku</v>
      </c>
    </row>
    <row r="351" spans="1:14" ht="15.75" customHeight="1" x14ac:dyDescent="0.3">
      <c r="A351" s="16" t="s">
        <v>588</v>
      </c>
      <c r="B351" s="16" t="s">
        <v>116</v>
      </c>
      <c r="C351" s="28" t="s">
        <v>222</v>
      </c>
      <c r="D351" s="27">
        <v>44190</v>
      </c>
      <c r="E351" s="16" t="s">
        <v>118</v>
      </c>
      <c r="F351" s="28" t="s">
        <v>237</v>
      </c>
      <c r="G351" s="30">
        <v>471561990</v>
      </c>
      <c r="H351" s="16"/>
      <c r="I351" s="11" t="str">
        <f>VLOOKUP(C351,'Sales Team'!A$1:C$6,2,0)</f>
        <v>Online Sales Team</v>
      </c>
      <c r="J351" t="str">
        <f>VLOOKUP(C351,'Sales Team'!A$1:D$6,4,0)</f>
        <v>OnlineMarketing</v>
      </c>
      <c r="K351" t="str">
        <f>VLOOKUP(B351,'Patner Store'!A$1:F$51,2,0)</f>
        <v>Sport Line Indonesia</v>
      </c>
      <c r="L351" t="str">
        <f>VLOOKUP(B351,'Patner Store'!A$1:F$51,3,0)</f>
        <v>Retail</v>
      </c>
      <c r="M351" t="str">
        <f>VLOOKUP(B351,'Patner Store'!A$1:F$51,4,0)</f>
        <v>Java</v>
      </c>
      <c r="N351" t="str">
        <f>VLOOKUP(B351,'Patner Store'!A$1:F$51,5,0)</f>
        <v>Jakarta</v>
      </c>
    </row>
    <row r="352" spans="1:14" ht="15.75" customHeight="1" x14ac:dyDescent="0.3">
      <c r="A352" s="16" t="s">
        <v>589</v>
      </c>
      <c r="B352" s="16" t="s">
        <v>175</v>
      </c>
      <c r="C352" s="28" t="s">
        <v>229</v>
      </c>
      <c r="D352" s="27">
        <v>44194</v>
      </c>
      <c r="E352" s="16" t="s">
        <v>5767</v>
      </c>
      <c r="F352" s="16" t="s">
        <v>234</v>
      </c>
      <c r="G352" s="30">
        <v>16017760</v>
      </c>
      <c r="H352" s="16"/>
      <c r="I352" s="11" t="str">
        <f>VLOOKUP(C352,'Sales Team'!A$1:C$6,2,0)</f>
        <v>Sales Region Sulawesi - Maluku Team</v>
      </c>
      <c r="J352" t="str">
        <f>VLOOKUP(C352,'Sales Team'!A$1:D$6,4,0)</f>
        <v>Corporate Negotiate/Patnership Contract</v>
      </c>
      <c r="K352" t="str">
        <f>VLOOKUP(B352,'Patner Store'!A$1:F$51,2,0)</f>
        <v>KakaSport</v>
      </c>
      <c r="L352" t="str">
        <f>VLOOKUP(B352,'Patner Store'!A$1:F$51,3,0)</f>
        <v>Retail</v>
      </c>
      <c r="M352" t="str">
        <f>VLOOKUP(B352,'Patner Store'!A$1:F$51,4,0)</f>
        <v>Maluku</v>
      </c>
      <c r="N352" t="str">
        <f>VLOOKUP(B352,'Patner Store'!A$1:F$51,5,0)</f>
        <v>Maluku</v>
      </c>
    </row>
    <row r="353" spans="1:14" ht="15.75" customHeight="1" x14ac:dyDescent="0.3">
      <c r="A353" s="16" t="s">
        <v>590</v>
      </c>
      <c r="B353" s="16" t="s">
        <v>203</v>
      </c>
      <c r="C353" s="28" t="s">
        <v>229</v>
      </c>
      <c r="D353" s="27">
        <v>44194</v>
      </c>
      <c r="E353" s="16" t="s">
        <v>5767</v>
      </c>
      <c r="F353" s="16" t="s">
        <v>234</v>
      </c>
      <c r="G353" s="30">
        <v>78162480</v>
      </c>
      <c r="H353" s="16"/>
      <c r="I353" s="11" t="str">
        <f>VLOOKUP(C353,'Sales Team'!A$1:C$6,2,0)</f>
        <v>Sales Region Sulawesi - Maluku Team</v>
      </c>
      <c r="J353" t="str">
        <f>VLOOKUP(C353,'Sales Team'!A$1:D$6,4,0)</f>
        <v>Corporate Negotiate/Patnership Contract</v>
      </c>
      <c r="K353" t="str">
        <f>VLOOKUP(B353,'Patner Store'!A$1:F$51,2,0)</f>
        <v>Toko Rezeki Olahraga</v>
      </c>
      <c r="L353" t="str">
        <f>VLOOKUP(B353,'Patner Store'!A$1:F$51,3,0)</f>
        <v>Retail</v>
      </c>
      <c r="M353" t="str">
        <f>VLOOKUP(B353,'Patner Store'!A$1:F$51,4,0)</f>
        <v>Sulawesi</v>
      </c>
      <c r="N353" t="str">
        <f>VLOOKUP(B353,'Patner Store'!A$1:F$51,5,0)</f>
        <v>North Sulawesi</v>
      </c>
    </row>
    <row r="354" spans="1:14" ht="15.75" customHeight="1" x14ac:dyDescent="0.3">
      <c r="A354" s="16" t="s">
        <v>591</v>
      </c>
      <c r="B354" s="16" t="s">
        <v>146</v>
      </c>
      <c r="C354" s="28" t="s">
        <v>222</v>
      </c>
      <c r="D354" s="27">
        <v>44194</v>
      </c>
      <c r="E354" s="16" t="s">
        <v>118</v>
      </c>
      <c r="F354" s="16" t="s">
        <v>234</v>
      </c>
      <c r="G354" s="30">
        <v>50854050</v>
      </c>
      <c r="H354" s="16"/>
      <c r="I354" s="11" t="str">
        <f>VLOOKUP(C354,'Sales Team'!A$1:C$6,2,0)</f>
        <v>Online Sales Team</v>
      </c>
      <c r="J354" t="str">
        <f>VLOOKUP(C354,'Sales Team'!A$1:D$6,4,0)</f>
        <v>OnlineMarketing</v>
      </c>
      <c r="K354" t="str">
        <f>VLOOKUP(B354,'Patner Store'!A$1:F$51,2,0)</f>
        <v>Bebasport.com</v>
      </c>
      <c r="L354" t="str">
        <f>VLOOKUP(B354,'Patner Store'!A$1:F$51,3,0)</f>
        <v>Retail</v>
      </c>
      <c r="M354" t="str">
        <f>VLOOKUP(B354,'Patner Store'!A$1:F$51,4,0)</f>
        <v>Java</v>
      </c>
      <c r="N354" t="str">
        <f>VLOOKUP(B354,'Patner Store'!A$1:F$51,5,0)</f>
        <v>Jakarta</v>
      </c>
    </row>
    <row r="355" spans="1:14" ht="15.75" customHeight="1" x14ac:dyDescent="0.3">
      <c r="A355" s="16" t="s">
        <v>592</v>
      </c>
      <c r="B355" s="16" t="s">
        <v>160</v>
      </c>
      <c r="C355" s="28" t="s">
        <v>227</v>
      </c>
      <c r="D355" s="27">
        <v>44195</v>
      </c>
      <c r="E355" s="16" t="s">
        <v>228</v>
      </c>
      <c r="F355" s="16" t="s">
        <v>234</v>
      </c>
      <c r="G355" s="30">
        <v>123334884</v>
      </c>
      <c r="H355" s="16"/>
      <c r="I355" s="11" t="str">
        <f>VLOOKUP(C355,'Sales Team'!A$1:C$6,2,0)</f>
        <v>Sales Sumatera -Kalimantan Region Team</v>
      </c>
      <c r="J355" t="str">
        <f>VLOOKUP(C355,'Sales Team'!A$1:D$6,4,0)</f>
        <v>OnlineMarketing/Corporate Negotiate/Patnership Contract</v>
      </c>
      <c r="K355" t="str">
        <f>VLOOKUP(B355,'Patner Store'!A$1:F$51,2,0)</f>
        <v>Gudang Sport Center</v>
      </c>
      <c r="L355" t="str">
        <f>VLOOKUP(B355,'Patner Store'!A$1:F$51,3,0)</f>
        <v>Retail</v>
      </c>
      <c r="M355" t="str">
        <f>VLOOKUP(B355,'Patner Store'!A$1:F$51,4,0)</f>
        <v>Kalimantan</v>
      </c>
      <c r="N355" t="str">
        <f>VLOOKUP(B355,'Patner Store'!A$1:F$51,5,0)</f>
        <v>Central Kalimantan</v>
      </c>
    </row>
    <row r="356" spans="1:14" ht="15.75" customHeight="1" x14ac:dyDescent="0.3">
      <c r="A356" s="16" t="s">
        <v>593</v>
      </c>
      <c r="B356" s="16" t="s">
        <v>141</v>
      </c>
      <c r="C356" s="28" t="s">
        <v>229</v>
      </c>
      <c r="D356" s="27">
        <v>44196</v>
      </c>
      <c r="E356" s="16" t="s">
        <v>5767</v>
      </c>
      <c r="F356" s="28" t="s">
        <v>237</v>
      </c>
      <c r="G356" s="30">
        <v>305587700</v>
      </c>
      <c r="H356" s="16"/>
      <c r="I356" s="11" t="str">
        <f>VLOOKUP(C356,'Sales Team'!A$1:C$6,2,0)</f>
        <v>Sales Region Sulawesi - Maluku Team</v>
      </c>
      <c r="J356" t="str">
        <f>VLOOKUP(C356,'Sales Team'!A$1:D$6,4,0)</f>
        <v>Corporate Negotiate/Patnership Contract</v>
      </c>
      <c r="K356" t="str">
        <f>VLOOKUP(B356,'Patner Store'!A$1:F$51,2,0)</f>
        <v>Toko Olahraga Satu</v>
      </c>
      <c r="L356" t="str">
        <f>VLOOKUP(B356,'Patner Store'!A$1:F$51,3,0)</f>
        <v>Retail</v>
      </c>
      <c r="M356" t="str">
        <f>VLOOKUP(B356,'Patner Store'!A$1:F$51,4,0)</f>
        <v>North Maluku</v>
      </c>
      <c r="N356" t="str">
        <f>VLOOKUP(B356,'Patner Store'!A$1:F$51,5,0)</f>
        <v>North Maluku</v>
      </c>
    </row>
    <row r="357" spans="1:14" ht="15.75" customHeight="1" x14ac:dyDescent="0.3">
      <c r="A357" s="16" t="s">
        <v>594</v>
      </c>
      <c r="B357" s="16" t="s">
        <v>213</v>
      </c>
      <c r="C357" s="28" t="s">
        <v>229</v>
      </c>
      <c r="D357" s="27">
        <v>44197</v>
      </c>
      <c r="E357" s="16" t="s">
        <v>5767</v>
      </c>
      <c r="F357" s="16" t="s">
        <v>234</v>
      </c>
      <c r="G357" s="30">
        <v>17998200</v>
      </c>
      <c r="H357" s="16"/>
      <c r="I357" s="11" t="str">
        <f>VLOOKUP(C357,'Sales Team'!A$1:C$6,2,0)</f>
        <v>Sales Region Sulawesi - Maluku Team</v>
      </c>
      <c r="J357" t="str">
        <f>VLOOKUP(C357,'Sales Team'!A$1:D$6,4,0)</f>
        <v>Corporate Negotiate/Patnership Contract</v>
      </c>
      <c r="K357" t="str">
        <f>VLOOKUP(B357,'Patner Store'!A$1:F$51,2,0)</f>
        <v>Toko Olahraga Bersama</v>
      </c>
      <c r="L357" t="str">
        <f>VLOOKUP(B357,'Patner Store'!A$1:F$51,3,0)</f>
        <v>Retail</v>
      </c>
      <c r="M357" t="str">
        <f>VLOOKUP(B357,'Patner Store'!A$1:F$51,4,0)</f>
        <v>Sulawesi</v>
      </c>
      <c r="N357" t="str">
        <f>VLOOKUP(B357,'Patner Store'!A$1:F$51,5,0)</f>
        <v>North Sulawesi</v>
      </c>
    </row>
    <row r="358" spans="1:14" ht="15.75" customHeight="1" x14ac:dyDescent="0.3">
      <c r="A358" s="16" t="s">
        <v>595</v>
      </c>
      <c r="B358" s="16" t="s">
        <v>133</v>
      </c>
      <c r="C358" s="28" t="s">
        <v>225</v>
      </c>
      <c r="D358" s="27">
        <v>44197</v>
      </c>
      <c r="E358" s="16" t="s">
        <v>112</v>
      </c>
      <c r="F358" s="28" t="s">
        <v>237</v>
      </c>
      <c r="G358" s="30">
        <v>438953900</v>
      </c>
      <c r="H358" s="16"/>
      <c r="I358" s="11" t="str">
        <f>VLOOKUP(C358,'Sales Team'!A$1:C$6,2,0)</f>
        <v>Sales Java Region Team</v>
      </c>
      <c r="J358" t="str">
        <f>VLOOKUP(C358,'Sales Team'!A$1:D$6,4,0)</f>
        <v>OnlineMarketing/Corporate Negotiate/Patnership Contract</v>
      </c>
      <c r="K358" t="str">
        <f>VLOOKUP(B358,'Patner Store'!A$1:F$51,2,0)</f>
        <v>Atlethic Shop</v>
      </c>
      <c r="L358" t="str">
        <f>VLOOKUP(B358,'Patner Store'!A$1:F$51,3,0)</f>
        <v>Retail</v>
      </c>
      <c r="M358" t="str">
        <f>VLOOKUP(B358,'Patner Store'!A$1:F$51,4,0)</f>
        <v>Java</v>
      </c>
      <c r="N358" t="str">
        <f>VLOOKUP(B358,'Patner Store'!A$1:F$51,5,0)</f>
        <v>East Java</v>
      </c>
    </row>
    <row r="359" spans="1:14" ht="15.75" customHeight="1" x14ac:dyDescent="0.3">
      <c r="A359" s="16" t="s">
        <v>596</v>
      </c>
      <c r="B359" s="16" t="s">
        <v>177</v>
      </c>
      <c r="C359" s="28" t="s">
        <v>225</v>
      </c>
      <c r="D359" s="27">
        <v>44198</v>
      </c>
      <c r="E359" s="16" t="s">
        <v>112</v>
      </c>
      <c r="F359" s="16" t="s">
        <v>234</v>
      </c>
      <c r="G359" s="30">
        <v>28694250.000000004</v>
      </c>
      <c r="H359" s="16"/>
      <c r="I359" s="11" t="str">
        <f>VLOOKUP(C359,'Sales Team'!A$1:C$6,2,0)</f>
        <v>Sales Java Region Team</v>
      </c>
      <c r="J359" t="str">
        <f>VLOOKUP(C359,'Sales Team'!A$1:D$6,4,0)</f>
        <v>OnlineMarketing/Corporate Negotiate/Patnership Contract</v>
      </c>
      <c r="K359" t="str">
        <f>VLOOKUP(B359,'Patner Store'!A$1:F$51,2,0)</f>
        <v>Toko Hidup Sehat</v>
      </c>
      <c r="L359" t="str">
        <f>VLOOKUP(B359,'Patner Store'!A$1:F$51,3,0)</f>
        <v>Retail</v>
      </c>
      <c r="M359" t="str">
        <f>VLOOKUP(B359,'Patner Store'!A$1:F$51,4,0)</f>
        <v>Java</v>
      </c>
      <c r="N359" t="str">
        <f>VLOOKUP(B359,'Patner Store'!A$1:F$51,5,0)</f>
        <v>East Java</v>
      </c>
    </row>
    <row r="360" spans="1:14" ht="15.75" customHeight="1" x14ac:dyDescent="0.3">
      <c r="A360" s="16" t="s">
        <v>597</v>
      </c>
      <c r="B360" s="16" t="s">
        <v>109</v>
      </c>
      <c r="C360" s="28" t="s">
        <v>225</v>
      </c>
      <c r="D360" s="27">
        <v>44199</v>
      </c>
      <c r="E360" s="16" t="s">
        <v>112</v>
      </c>
      <c r="F360" s="16" t="s">
        <v>234</v>
      </c>
      <c r="G360" s="30">
        <v>2171400</v>
      </c>
      <c r="H360" s="16" t="s">
        <v>253</v>
      </c>
      <c r="I360" s="11" t="str">
        <f>VLOOKUP(C360,'Sales Team'!A$1:C$6,2,0)</f>
        <v>Sales Java Region Team</v>
      </c>
      <c r="J360" t="str">
        <f>VLOOKUP(C360,'Sales Team'!A$1:D$6,4,0)</f>
        <v>OnlineMarketing/Corporate Negotiate/Patnership Contract</v>
      </c>
      <c r="K360" t="str">
        <f>VLOOKUP(B360,'Patner Store'!A$1:F$51,2,0)</f>
        <v>TokoSport</v>
      </c>
      <c r="L360" t="str">
        <f>VLOOKUP(B360,'Patner Store'!A$1:F$51,3,0)</f>
        <v>Retail</v>
      </c>
      <c r="M360" t="str">
        <f>VLOOKUP(B360,'Patner Store'!A$1:F$51,4,0)</f>
        <v>Java</v>
      </c>
      <c r="N360" t="str">
        <f>VLOOKUP(B360,'Patner Store'!A$1:F$51,5,0)</f>
        <v>East Java</v>
      </c>
    </row>
    <row r="361" spans="1:14" ht="15.75" customHeight="1" x14ac:dyDescent="0.3">
      <c r="A361" s="16" t="s">
        <v>598</v>
      </c>
      <c r="B361" s="16" t="s">
        <v>209</v>
      </c>
      <c r="C361" s="28" t="s">
        <v>222</v>
      </c>
      <c r="D361" s="27">
        <v>44200</v>
      </c>
      <c r="E361" s="16" t="s">
        <v>118</v>
      </c>
      <c r="F361" s="16" t="s">
        <v>234</v>
      </c>
      <c r="G361" s="30">
        <v>20453175</v>
      </c>
      <c r="H361" s="16"/>
      <c r="I361" s="11" t="str">
        <f>VLOOKUP(C361,'Sales Team'!A$1:C$6,2,0)</f>
        <v>Online Sales Team</v>
      </c>
      <c r="J361" t="str">
        <f>VLOOKUP(C361,'Sales Team'!A$1:D$6,4,0)</f>
        <v>OnlineMarketing</v>
      </c>
      <c r="K361" t="str">
        <f>VLOOKUP(B361,'Patner Store'!A$1:F$51,2,0)</f>
        <v>Power Play</v>
      </c>
      <c r="L361" t="str">
        <f>VLOOKUP(B361,'Patner Store'!A$1:F$51,3,0)</f>
        <v>Retail</v>
      </c>
      <c r="M361" t="str">
        <f>VLOOKUP(B361,'Patner Store'!A$1:F$51,4,0)</f>
        <v>Java</v>
      </c>
      <c r="N361" t="str">
        <f>VLOOKUP(B361,'Patner Store'!A$1:F$51,5,0)</f>
        <v>Jakarta</v>
      </c>
    </row>
    <row r="362" spans="1:14" ht="15.75" customHeight="1" x14ac:dyDescent="0.3">
      <c r="A362" s="16" t="s">
        <v>599</v>
      </c>
      <c r="B362" s="16" t="s">
        <v>105</v>
      </c>
      <c r="C362" s="28" t="s">
        <v>231</v>
      </c>
      <c r="D362" s="27">
        <v>44202</v>
      </c>
      <c r="E362" s="16" t="s">
        <v>5768</v>
      </c>
      <c r="F362" s="16" t="s">
        <v>234</v>
      </c>
      <c r="G362" s="30">
        <v>26372640</v>
      </c>
      <c r="H362" s="16"/>
      <c r="I362" s="11" t="str">
        <f>VLOOKUP(C362,'Sales Team'!A$1:C$6,2,0)</f>
        <v>Sales Region Bali - Nusa Tenggara Team</v>
      </c>
      <c r="J362" t="str">
        <f>VLOOKUP(C362,'Sales Team'!A$1:D$6,4,0)</f>
        <v>Corporate Negotiate/Patnership Contract</v>
      </c>
      <c r="K362" t="str">
        <f>VLOOKUP(B362,'Patner Store'!A$1:F$51,2,0)</f>
        <v>Sport Nation</v>
      </c>
      <c r="L362" t="str">
        <f>VLOOKUP(B362,'Patner Store'!A$1:F$51,3,0)</f>
        <v>Distributor</v>
      </c>
      <c r="M362" t="str">
        <f>VLOOKUP(B362,'Patner Store'!A$1:F$51,4,0)</f>
        <v>Bali</v>
      </c>
      <c r="N362" t="str">
        <f>VLOOKUP(B362,'Patner Store'!A$1:F$51,5,0)</f>
        <v>Bali</v>
      </c>
    </row>
    <row r="363" spans="1:14" ht="15.75" customHeight="1" x14ac:dyDescent="0.3">
      <c r="A363" s="16" t="s">
        <v>600</v>
      </c>
      <c r="B363" s="16" t="s">
        <v>185</v>
      </c>
      <c r="C363" s="28" t="s">
        <v>229</v>
      </c>
      <c r="D363" s="27">
        <v>44203</v>
      </c>
      <c r="E363" s="16" t="s">
        <v>5767</v>
      </c>
      <c r="F363" s="16" t="s">
        <v>234</v>
      </c>
      <c r="G363" s="30">
        <v>245018180</v>
      </c>
      <c r="H363" s="16"/>
      <c r="I363" s="11" t="str">
        <f>VLOOKUP(C363,'Sales Team'!A$1:C$6,2,0)</f>
        <v>Sales Region Sulawesi - Maluku Team</v>
      </c>
      <c r="J363" t="str">
        <f>VLOOKUP(C363,'Sales Team'!A$1:D$6,4,0)</f>
        <v>Corporate Negotiate/Patnership Contract</v>
      </c>
      <c r="K363" t="str">
        <f>VLOOKUP(B363,'Patner Store'!A$1:F$51,2,0)</f>
        <v>Toko Olahraga Lengkap</v>
      </c>
      <c r="L363" t="str">
        <f>VLOOKUP(B363,'Patner Store'!A$1:F$51,3,0)</f>
        <v>Retail</v>
      </c>
      <c r="M363" t="str">
        <f>VLOOKUP(B363,'Patner Store'!A$1:F$51,4,0)</f>
        <v>Maluku</v>
      </c>
      <c r="N363" t="str">
        <f>VLOOKUP(B363,'Patner Store'!A$1:F$51,5,0)</f>
        <v>Maluku</v>
      </c>
    </row>
    <row r="364" spans="1:14" ht="15.75" customHeight="1" x14ac:dyDescent="0.3">
      <c r="A364" s="16" t="s">
        <v>601</v>
      </c>
      <c r="B364" s="16" t="s">
        <v>173</v>
      </c>
      <c r="C364" s="28" t="s">
        <v>229</v>
      </c>
      <c r="D364" s="27">
        <v>44204</v>
      </c>
      <c r="E364" s="16" t="s">
        <v>5767</v>
      </c>
      <c r="F364" s="16" t="s">
        <v>234</v>
      </c>
      <c r="G364" s="30">
        <v>24468020</v>
      </c>
      <c r="H364" s="16"/>
      <c r="I364" s="11" t="str">
        <f>VLOOKUP(C364,'Sales Team'!A$1:C$6,2,0)</f>
        <v>Sales Region Sulawesi - Maluku Team</v>
      </c>
      <c r="J364" t="str">
        <f>VLOOKUP(C364,'Sales Team'!A$1:D$6,4,0)</f>
        <v>Corporate Negotiate/Patnership Contract</v>
      </c>
      <c r="K364" t="str">
        <f>VLOOKUP(B364,'Patner Store'!A$1:F$51,2,0)</f>
        <v>Mama Sport</v>
      </c>
      <c r="L364" t="str">
        <f>VLOOKUP(B364,'Patner Store'!A$1:F$51,3,0)</f>
        <v>Retail</v>
      </c>
      <c r="M364" t="str">
        <f>VLOOKUP(B364,'Patner Store'!A$1:F$51,4,0)</f>
        <v>North Maluku</v>
      </c>
      <c r="N364" t="str">
        <f>VLOOKUP(B364,'Patner Store'!A$1:F$51,5,0)</f>
        <v>North Maluku</v>
      </c>
    </row>
    <row r="365" spans="1:14" ht="15.75" customHeight="1" x14ac:dyDescent="0.3">
      <c r="A365" s="16" t="s">
        <v>602</v>
      </c>
      <c r="B365" s="16" t="s">
        <v>177</v>
      </c>
      <c r="C365" s="28" t="s">
        <v>225</v>
      </c>
      <c r="D365" s="27">
        <v>44205</v>
      </c>
      <c r="E365" s="16" t="s">
        <v>112</v>
      </c>
      <c r="F365" s="28" t="s">
        <v>237</v>
      </c>
      <c r="G365" s="30">
        <v>251863150</v>
      </c>
      <c r="H365" s="16"/>
      <c r="I365" s="11" t="str">
        <f>VLOOKUP(C365,'Sales Team'!A$1:C$6,2,0)</f>
        <v>Sales Java Region Team</v>
      </c>
      <c r="J365" t="str">
        <f>VLOOKUP(C365,'Sales Team'!A$1:D$6,4,0)</f>
        <v>OnlineMarketing/Corporate Negotiate/Patnership Contract</v>
      </c>
      <c r="K365" t="str">
        <f>VLOOKUP(B365,'Patner Store'!A$1:F$51,2,0)</f>
        <v>Toko Hidup Sehat</v>
      </c>
      <c r="L365" t="str">
        <f>VLOOKUP(B365,'Patner Store'!A$1:F$51,3,0)</f>
        <v>Retail</v>
      </c>
      <c r="M365" t="str">
        <f>VLOOKUP(B365,'Patner Store'!A$1:F$51,4,0)</f>
        <v>Java</v>
      </c>
      <c r="N365" t="str">
        <f>VLOOKUP(B365,'Patner Store'!A$1:F$51,5,0)</f>
        <v>East Java</v>
      </c>
    </row>
    <row r="366" spans="1:14" ht="15.75" customHeight="1" x14ac:dyDescent="0.3">
      <c r="A366" s="16" t="s">
        <v>603</v>
      </c>
      <c r="B366" s="16" t="s">
        <v>213</v>
      </c>
      <c r="C366" s="28" t="s">
        <v>229</v>
      </c>
      <c r="D366" s="27">
        <v>44205</v>
      </c>
      <c r="E366" s="16" t="s">
        <v>5767</v>
      </c>
      <c r="F366" s="16" t="s">
        <v>234</v>
      </c>
      <c r="G366" s="30">
        <v>39319293</v>
      </c>
      <c r="H366" s="16"/>
      <c r="I366" s="11" t="str">
        <f>VLOOKUP(C366,'Sales Team'!A$1:C$6,2,0)</f>
        <v>Sales Region Sulawesi - Maluku Team</v>
      </c>
      <c r="J366" t="str">
        <f>VLOOKUP(C366,'Sales Team'!A$1:D$6,4,0)</f>
        <v>Corporate Negotiate/Patnership Contract</v>
      </c>
      <c r="K366" t="str">
        <f>VLOOKUP(B366,'Patner Store'!A$1:F$51,2,0)</f>
        <v>Toko Olahraga Bersama</v>
      </c>
      <c r="L366" t="str">
        <f>VLOOKUP(B366,'Patner Store'!A$1:F$51,3,0)</f>
        <v>Retail</v>
      </c>
      <c r="M366" t="str">
        <f>VLOOKUP(B366,'Patner Store'!A$1:F$51,4,0)</f>
        <v>Sulawesi</v>
      </c>
      <c r="N366" t="str">
        <f>VLOOKUP(B366,'Patner Store'!A$1:F$51,5,0)</f>
        <v>North Sulawesi</v>
      </c>
    </row>
    <row r="367" spans="1:14" ht="15.75" customHeight="1" x14ac:dyDescent="0.3">
      <c r="A367" s="16" t="s">
        <v>604</v>
      </c>
      <c r="B367" s="16" t="s">
        <v>175</v>
      </c>
      <c r="C367" s="28" t="s">
        <v>229</v>
      </c>
      <c r="D367" s="27">
        <v>44205</v>
      </c>
      <c r="E367" s="16" t="s">
        <v>5767</v>
      </c>
      <c r="F367" s="28" t="s">
        <v>237</v>
      </c>
      <c r="G367" s="30">
        <v>272841130</v>
      </c>
      <c r="H367" s="16"/>
      <c r="I367" s="11" t="str">
        <f>VLOOKUP(C367,'Sales Team'!A$1:C$6,2,0)</f>
        <v>Sales Region Sulawesi - Maluku Team</v>
      </c>
      <c r="J367" t="str">
        <f>VLOOKUP(C367,'Sales Team'!A$1:D$6,4,0)</f>
        <v>Corporate Negotiate/Patnership Contract</v>
      </c>
      <c r="K367" t="str">
        <f>VLOOKUP(B367,'Patner Store'!A$1:F$51,2,0)</f>
        <v>KakaSport</v>
      </c>
      <c r="L367" t="str">
        <f>VLOOKUP(B367,'Patner Store'!A$1:F$51,3,0)</f>
        <v>Retail</v>
      </c>
      <c r="M367" t="str">
        <f>VLOOKUP(B367,'Patner Store'!A$1:F$51,4,0)</f>
        <v>Maluku</v>
      </c>
      <c r="N367" t="str">
        <f>VLOOKUP(B367,'Patner Store'!A$1:F$51,5,0)</f>
        <v>Maluku</v>
      </c>
    </row>
    <row r="368" spans="1:14" ht="15.75" customHeight="1" x14ac:dyDescent="0.3">
      <c r="A368" s="16" t="s">
        <v>605</v>
      </c>
      <c r="B368" s="16" t="s">
        <v>173</v>
      </c>
      <c r="C368" s="28" t="s">
        <v>229</v>
      </c>
      <c r="D368" s="27">
        <v>44210</v>
      </c>
      <c r="E368" s="16" t="s">
        <v>5767</v>
      </c>
      <c r="F368" s="28" t="s">
        <v>237</v>
      </c>
      <c r="G368" s="30">
        <v>585726234</v>
      </c>
      <c r="H368" s="16"/>
      <c r="I368" s="11" t="str">
        <f>VLOOKUP(C368,'Sales Team'!A$1:C$6,2,0)</f>
        <v>Sales Region Sulawesi - Maluku Team</v>
      </c>
      <c r="J368" t="str">
        <f>VLOOKUP(C368,'Sales Team'!A$1:D$6,4,0)</f>
        <v>Corporate Negotiate/Patnership Contract</v>
      </c>
      <c r="K368" t="str">
        <f>VLOOKUP(B368,'Patner Store'!A$1:F$51,2,0)</f>
        <v>Mama Sport</v>
      </c>
      <c r="L368" t="str">
        <f>VLOOKUP(B368,'Patner Store'!A$1:F$51,3,0)</f>
        <v>Retail</v>
      </c>
      <c r="M368" t="str">
        <f>VLOOKUP(B368,'Patner Store'!A$1:F$51,4,0)</f>
        <v>North Maluku</v>
      </c>
      <c r="N368" t="str">
        <f>VLOOKUP(B368,'Patner Store'!A$1:F$51,5,0)</f>
        <v>North Maluku</v>
      </c>
    </row>
    <row r="369" spans="1:14" ht="15.75" customHeight="1" x14ac:dyDescent="0.3">
      <c r="A369" s="16" t="s">
        <v>606</v>
      </c>
      <c r="B369" s="16" t="s">
        <v>193</v>
      </c>
      <c r="C369" s="28" t="s">
        <v>227</v>
      </c>
      <c r="D369" s="27">
        <v>44210</v>
      </c>
      <c r="E369" s="16" t="s">
        <v>228</v>
      </c>
      <c r="F369" s="16" t="s">
        <v>234</v>
      </c>
      <c r="G369" s="30">
        <v>123583210</v>
      </c>
      <c r="H369" s="16" t="s">
        <v>247</v>
      </c>
      <c r="I369" s="11" t="str">
        <f>VLOOKUP(C369,'Sales Team'!A$1:C$6,2,0)</f>
        <v>Sales Sumatera -Kalimantan Region Team</v>
      </c>
      <c r="J369" t="str">
        <f>VLOOKUP(C369,'Sales Team'!A$1:D$6,4,0)</f>
        <v>OnlineMarketing/Corporate Negotiate/Patnership Contract</v>
      </c>
      <c r="K369" t="str">
        <f>VLOOKUP(B369,'Patner Store'!A$1:F$51,2,0)</f>
        <v>Surya Sport</v>
      </c>
      <c r="L369" t="str">
        <f>VLOOKUP(B369,'Patner Store'!A$1:F$51,3,0)</f>
        <v>Retail</v>
      </c>
      <c r="M369" t="str">
        <f>VLOOKUP(B369,'Patner Store'!A$1:F$51,4,0)</f>
        <v>Kalimantan</v>
      </c>
      <c r="N369" t="str">
        <f>VLOOKUP(B369,'Patner Store'!A$1:F$51,5,0)</f>
        <v>South Kalimantan</v>
      </c>
    </row>
    <row r="370" spans="1:14" ht="15.75" customHeight="1" x14ac:dyDescent="0.3">
      <c r="A370" s="16" t="s">
        <v>607</v>
      </c>
      <c r="B370" s="16" t="s">
        <v>128</v>
      </c>
      <c r="C370" s="28" t="s">
        <v>227</v>
      </c>
      <c r="D370" s="27">
        <v>44213</v>
      </c>
      <c r="E370" s="16" t="s">
        <v>228</v>
      </c>
      <c r="F370" s="16" t="s">
        <v>234</v>
      </c>
      <c r="G370" s="30">
        <v>12608950</v>
      </c>
      <c r="H370" s="16" t="s">
        <v>253</v>
      </c>
      <c r="I370" s="11" t="str">
        <f>VLOOKUP(C370,'Sales Team'!A$1:C$6,2,0)</f>
        <v>Sales Sumatera -Kalimantan Region Team</v>
      </c>
      <c r="J370" t="str">
        <f>VLOOKUP(C370,'Sales Team'!A$1:D$6,4,0)</f>
        <v>OnlineMarketing/Corporate Negotiate/Patnership Contract</v>
      </c>
      <c r="K370" t="str">
        <f>VLOOKUP(B370,'Patner Store'!A$1:F$51,2,0)</f>
        <v>Olahraga Mall</v>
      </c>
      <c r="L370" t="str">
        <f>VLOOKUP(B370,'Patner Store'!A$1:F$51,3,0)</f>
        <v>Distributor</v>
      </c>
      <c r="M370" t="str">
        <f>VLOOKUP(B370,'Patner Store'!A$1:F$51,4,0)</f>
        <v>Sumatera</v>
      </c>
      <c r="N370" t="str">
        <f>VLOOKUP(B370,'Patner Store'!A$1:F$51,5,0)</f>
        <v>South Sumatera</v>
      </c>
    </row>
    <row r="371" spans="1:14" ht="15.75" customHeight="1" x14ac:dyDescent="0.3">
      <c r="A371" s="16" t="s">
        <v>608</v>
      </c>
      <c r="B371" s="16" t="s">
        <v>166</v>
      </c>
      <c r="C371" s="28" t="s">
        <v>229</v>
      </c>
      <c r="D371" s="27">
        <v>44214</v>
      </c>
      <c r="E371" s="16" t="s">
        <v>5767</v>
      </c>
      <c r="F371" s="28" t="s">
        <v>237</v>
      </c>
      <c r="G371" s="30">
        <v>344747974</v>
      </c>
      <c r="H371" s="16"/>
      <c r="I371" s="11" t="str">
        <f>VLOOKUP(C371,'Sales Team'!A$1:C$6,2,0)</f>
        <v>Sales Region Sulawesi - Maluku Team</v>
      </c>
      <c r="J371" t="str">
        <f>VLOOKUP(C371,'Sales Team'!A$1:D$6,4,0)</f>
        <v>Corporate Negotiate/Patnership Contract</v>
      </c>
      <c r="K371" t="str">
        <f>VLOOKUP(B371,'Patner Store'!A$1:F$51,2,0)</f>
        <v>Wakaka Sport</v>
      </c>
      <c r="L371" t="str">
        <f>VLOOKUP(B371,'Patner Store'!A$1:F$51,3,0)</f>
        <v>Retail</v>
      </c>
      <c r="M371" t="str">
        <f>VLOOKUP(B371,'Patner Store'!A$1:F$51,4,0)</f>
        <v>North Maluku</v>
      </c>
      <c r="N371" t="str">
        <f>VLOOKUP(B371,'Patner Store'!A$1:F$51,5,0)</f>
        <v>North Maluku</v>
      </c>
    </row>
    <row r="372" spans="1:14" ht="15.75" customHeight="1" x14ac:dyDescent="0.3">
      <c r="A372" s="16" t="s">
        <v>609</v>
      </c>
      <c r="B372" s="16" t="s">
        <v>124</v>
      </c>
      <c r="C372" s="28" t="s">
        <v>222</v>
      </c>
      <c r="D372" s="27">
        <v>44216</v>
      </c>
      <c r="E372" s="16" t="s">
        <v>118</v>
      </c>
      <c r="F372" s="28" t="s">
        <v>237</v>
      </c>
      <c r="G372" s="30">
        <v>680117640</v>
      </c>
      <c r="H372" s="16"/>
      <c r="I372" s="11" t="str">
        <f>VLOOKUP(C372,'Sales Team'!A$1:C$6,2,0)</f>
        <v>Online Sales Team</v>
      </c>
      <c r="J372" t="str">
        <f>VLOOKUP(C372,'Sales Team'!A$1:D$6,4,0)</f>
        <v>OnlineMarketing</v>
      </c>
      <c r="K372" t="str">
        <f>VLOOKUP(B372,'Patner Store'!A$1:F$51,2,0)</f>
        <v>Twinsport.com</v>
      </c>
      <c r="L372" t="str">
        <f>VLOOKUP(B372,'Patner Store'!A$1:F$51,3,0)</f>
        <v>Retail</v>
      </c>
      <c r="M372" t="str">
        <f>VLOOKUP(B372,'Patner Store'!A$1:F$51,4,0)</f>
        <v>Java</v>
      </c>
      <c r="N372" t="str">
        <f>VLOOKUP(B372,'Patner Store'!A$1:F$51,5,0)</f>
        <v>Jakarta</v>
      </c>
    </row>
    <row r="373" spans="1:14" ht="15.75" customHeight="1" x14ac:dyDescent="0.3">
      <c r="A373" s="16" t="s">
        <v>610</v>
      </c>
      <c r="B373" s="16" t="s">
        <v>209</v>
      </c>
      <c r="C373" s="28" t="s">
        <v>222</v>
      </c>
      <c r="D373" s="27">
        <v>44217</v>
      </c>
      <c r="E373" s="16" t="s">
        <v>118</v>
      </c>
      <c r="F373" s="28" t="s">
        <v>237</v>
      </c>
      <c r="G373" s="30">
        <v>704557790</v>
      </c>
      <c r="H373" s="16"/>
      <c r="I373" s="11" t="str">
        <f>VLOOKUP(C373,'Sales Team'!A$1:C$6,2,0)</f>
        <v>Online Sales Team</v>
      </c>
      <c r="J373" t="str">
        <f>VLOOKUP(C373,'Sales Team'!A$1:D$6,4,0)</f>
        <v>OnlineMarketing</v>
      </c>
      <c r="K373" t="str">
        <f>VLOOKUP(B373,'Patner Store'!A$1:F$51,2,0)</f>
        <v>Power Play</v>
      </c>
      <c r="L373" t="str">
        <f>VLOOKUP(B373,'Patner Store'!A$1:F$51,3,0)</f>
        <v>Retail</v>
      </c>
      <c r="M373" t="str">
        <f>VLOOKUP(B373,'Patner Store'!A$1:F$51,4,0)</f>
        <v>Java</v>
      </c>
      <c r="N373" t="str">
        <f>VLOOKUP(B373,'Patner Store'!A$1:F$51,5,0)</f>
        <v>Jakarta</v>
      </c>
    </row>
    <row r="374" spans="1:14" ht="15.75" customHeight="1" x14ac:dyDescent="0.3">
      <c r="A374" s="16" t="s">
        <v>611</v>
      </c>
      <c r="B374" s="16" t="s">
        <v>158</v>
      </c>
      <c r="C374" s="28" t="s">
        <v>229</v>
      </c>
      <c r="D374" s="27">
        <v>44217</v>
      </c>
      <c r="E374" s="16" t="s">
        <v>5767</v>
      </c>
      <c r="F374" s="28" t="s">
        <v>237</v>
      </c>
      <c r="G374" s="30">
        <v>259697480</v>
      </c>
      <c r="H374" s="16"/>
      <c r="I374" s="11" t="str">
        <f>VLOOKUP(C374,'Sales Team'!A$1:C$6,2,0)</f>
        <v>Sales Region Sulawesi - Maluku Team</v>
      </c>
      <c r="J374" t="str">
        <f>VLOOKUP(C374,'Sales Team'!A$1:D$6,4,0)</f>
        <v>Corporate Negotiate/Patnership Contract</v>
      </c>
      <c r="K374" t="str">
        <f>VLOOKUP(B374,'Patner Store'!A$1:F$51,2,0)</f>
        <v>Sport Kita Store</v>
      </c>
      <c r="L374" t="str">
        <f>VLOOKUP(B374,'Patner Store'!A$1:F$51,3,0)</f>
        <v>Retail</v>
      </c>
      <c r="M374" t="str">
        <f>VLOOKUP(B374,'Patner Store'!A$1:F$51,4,0)</f>
        <v>North Maluku</v>
      </c>
      <c r="N374" t="str">
        <f>VLOOKUP(B374,'Patner Store'!A$1:F$51,5,0)</f>
        <v>North Maluku</v>
      </c>
    </row>
    <row r="375" spans="1:14" ht="15.75" customHeight="1" x14ac:dyDescent="0.3">
      <c r="A375" s="16" t="s">
        <v>612</v>
      </c>
      <c r="B375" s="16" t="s">
        <v>173</v>
      </c>
      <c r="C375" s="28" t="s">
        <v>229</v>
      </c>
      <c r="D375" s="27">
        <v>44218</v>
      </c>
      <c r="E375" s="16" t="s">
        <v>5767</v>
      </c>
      <c r="F375" s="16" t="s">
        <v>234</v>
      </c>
      <c r="G375" s="30">
        <v>45288740</v>
      </c>
      <c r="H375" s="16"/>
      <c r="I375" s="11" t="str">
        <f>VLOOKUP(C375,'Sales Team'!A$1:C$6,2,0)</f>
        <v>Sales Region Sulawesi - Maluku Team</v>
      </c>
      <c r="J375" t="str">
        <f>VLOOKUP(C375,'Sales Team'!A$1:D$6,4,0)</f>
        <v>Corporate Negotiate/Patnership Contract</v>
      </c>
      <c r="K375" t="str">
        <f>VLOOKUP(B375,'Patner Store'!A$1:F$51,2,0)</f>
        <v>Mama Sport</v>
      </c>
      <c r="L375" t="str">
        <f>VLOOKUP(B375,'Patner Store'!A$1:F$51,3,0)</f>
        <v>Retail</v>
      </c>
      <c r="M375" t="str">
        <f>VLOOKUP(B375,'Patner Store'!A$1:F$51,4,0)</f>
        <v>North Maluku</v>
      </c>
      <c r="N375" t="str">
        <f>VLOOKUP(B375,'Patner Store'!A$1:F$51,5,0)</f>
        <v>North Maluku</v>
      </c>
    </row>
    <row r="376" spans="1:14" ht="15.75" customHeight="1" x14ac:dyDescent="0.3">
      <c r="A376" s="16" t="s">
        <v>613</v>
      </c>
      <c r="B376" s="16" t="s">
        <v>141</v>
      </c>
      <c r="C376" s="28" t="s">
        <v>229</v>
      </c>
      <c r="D376" s="27">
        <v>44219</v>
      </c>
      <c r="E376" s="16" t="s">
        <v>5767</v>
      </c>
      <c r="F376" s="16" t="s">
        <v>234</v>
      </c>
      <c r="G376" s="30">
        <v>64783420</v>
      </c>
      <c r="H376" s="16"/>
      <c r="I376" s="11" t="str">
        <f>VLOOKUP(C376,'Sales Team'!A$1:C$6,2,0)</f>
        <v>Sales Region Sulawesi - Maluku Team</v>
      </c>
      <c r="J376" t="str">
        <f>VLOOKUP(C376,'Sales Team'!A$1:D$6,4,0)</f>
        <v>Corporate Negotiate/Patnership Contract</v>
      </c>
      <c r="K376" t="str">
        <f>VLOOKUP(B376,'Patner Store'!A$1:F$51,2,0)</f>
        <v>Toko Olahraga Satu</v>
      </c>
      <c r="L376" t="str">
        <f>VLOOKUP(B376,'Patner Store'!A$1:F$51,3,0)</f>
        <v>Retail</v>
      </c>
      <c r="M376" t="str">
        <f>VLOOKUP(B376,'Patner Store'!A$1:F$51,4,0)</f>
        <v>North Maluku</v>
      </c>
      <c r="N376" t="str">
        <f>VLOOKUP(B376,'Patner Store'!A$1:F$51,5,0)</f>
        <v>North Maluku</v>
      </c>
    </row>
    <row r="377" spans="1:14" ht="15.75" customHeight="1" x14ac:dyDescent="0.3">
      <c r="A377" s="16" t="s">
        <v>614</v>
      </c>
      <c r="B377" s="16" t="s">
        <v>185</v>
      </c>
      <c r="C377" s="28" t="s">
        <v>229</v>
      </c>
      <c r="D377" s="27">
        <v>44219</v>
      </c>
      <c r="E377" s="16" t="s">
        <v>5767</v>
      </c>
      <c r="F377" s="28" t="s">
        <v>237</v>
      </c>
      <c r="G377" s="30">
        <v>340635520</v>
      </c>
      <c r="H377" s="16"/>
      <c r="I377" s="11" t="str">
        <f>VLOOKUP(C377,'Sales Team'!A$1:C$6,2,0)</f>
        <v>Sales Region Sulawesi - Maluku Team</v>
      </c>
      <c r="J377" t="str">
        <f>VLOOKUP(C377,'Sales Team'!A$1:D$6,4,0)</f>
        <v>Corporate Negotiate/Patnership Contract</v>
      </c>
      <c r="K377" t="str">
        <f>VLOOKUP(B377,'Patner Store'!A$1:F$51,2,0)</f>
        <v>Toko Olahraga Lengkap</v>
      </c>
      <c r="L377" t="str">
        <f>VLOOKUP(B377,'Patner Store'!A$1:F$51,3,0)</f>
        <v>Retail</v>
      </c>
      <c r="M377" t="str">
        <f>VLOOKUP(B377,'Patner Store'!A$1:F$51,4,0)</f>
        <v>Maluku</v>
      </c>
      <c r="N377" t="str">
        <f>VLOOKUP(B377,'Patner Store'!A$1:F$51,5,0)</f>
        <v>Maluku</v>
      </c>
    </row>
    <row r="378" spans="1:14" ht="15.75" customHeight="1" x14ac:dyDescent="0.3">
      <c r="A378" s="16" t="s">
        <v>615</v>
      </c>
      <c r="B378" s="16" t="s">
        <v>122</v>
      </c>
      <c r="C378" s="28" t="s">
        <v>227</v>
      </c>
      <c r="D378" s="27">
        <v>44220</v>
      </c>
      <c r="E378" s="16" t="s">
        <v>228</v>
      </c>
      <c r="F378" s="16" t="s">
        <v>234</v>
      </c>
      <c r="G378" s="30">
        <v>160512000</v>
      </c>
      <c r="H378" s="16"/>
      <c r="I378" s="11" t="str">
        <f>VLOOKUP(C378,'Sales Team'!A$1:C$6,2,0)</f>
        <v>Sales Sumatera -Kalimantan Region Team</v>
      </c>
      <c r="J378" t="str">
        <f>VLOOKUP(C378,'Sales Team'!A$1:D$6,4,0)</f>
        <v>OnlineMarketing/Corporate Negotiate/Patnership Contract</v>
      </c>
      <c r="K378" t="str">
        <f>VLOOKUP(B378,'Patner Store'!A$1:F$51,2,0)</f>
        <v>Arena Sport Shop</v>
      </c>
      <c r="L378" t="str">
        <f>VLOOKUP(B378,'Patner Store'!A$1:F$51,3,0)</f>
        <v>Retail</v>
      </c>
      <c r="M378" t="str">
        <f>VLOOKUP(B378,'Patner Store'!A$1:F$51,4,0)</f>
        <v>Kalimantan</v>
      </c>
      <c r="N378" t="str">
        <f>VLOOKUP(B378,'Patner Store'!A$1:F$51,5,0)</f>
        <v>Central Kalimantan</v>
      </c>
    </row>
    <row r="379" spans="1:14" ht="15.75" customHeight="1" x14ac:dyDescent="0.3">
      <c r="A379" s="16" t="s">
        <v>616</v>
      </c>
      <c r="B379" s="16" t="s">
        <v>146</v>
      </c>
      <c r="C379" s="28" t="s">
        <v>222</v>
      </c>
      <c r="D379" s="27">
        <v>44223</v>
      </c>
      <c r="E379" s="16" t="s">
        <v>118</v>
      </c>
      <c r="F379" s="16" t="s">
        <v>234</v>
      </c>
      <c r="G379" s="30">
        <v>18726500</v>
      </c>
      <c r="H379" s="16"/>
      <c r="I379" s="11" t="str">
        <f>VLOOKUP(C379,'Sales Team'!A$1:C$6,2,0)</f>
        <v>Online Sales Team</v>
      </c>
      <c r="J379" t="str">
        <f>VLOOKUP(C379,'Sales Team'!A$1:D$6,4,0)</f>
        <v>OnlineMarketing</v>
      </c>
      <c r="K379" t="str">
        <f>VLOOKUP(B379,'Patner Store'!A$1:F$51,2,0)</f>
        <v>Bebasport.com</v>
      </c>
      <c r="L379" t="str">
        <f>VLOOKUP(B379,'Patner Store'!A$1:F$51,3,0)</f>
        <v>Retail</v>
      </c>
      <c r="M379" t="str">
        <f>VLOOKUP(B379,'Patner Store'!A$1:F$51,4,0)</f>
        <v>Java</v>
      </c>
      <c r="N379" t="str">
        <f>VLOOKUP(B379,'Patner Store'!A$1:F$51,5,0)</f>
        <v>Jakarta</v>
      </c>
    </row>
    <row r="380" spans="1:14" ht="15.75" customHeight="1" x14ac:dyDescent="0.3">
      <c r="A380" s="16" t="s">
        <v>617</v>
      </c>
      <c r="B380" s="16" t="s">
        <v>166</v>
      </c>
      <c r="C380" s="28" t="s">
        <v>229</v>
      </c>
      <c r="D380" s="27">
        <v>44223</v>
      </c>
      <c r="E380" s="16" t="s">
        <v>5767</v>
      </c>
      <c r="F380" s="16" t="s">
        <v>234</v>
      </c>
      <c r="G380" s="30">
        <v>64936500</v>
      </c>
      <c r="H380" s="16"/>
      <c r="I380" s="11" t="str">
        <f>VLOOKUP(C380,'Sales Team'!A$1:C$6,2,0)</f>
        <v>Sales Region Sulawesi - Maluku Team</v>
      </c>
      <c r="J380" t="str">
        <f>VLOOKUP(C380,'Sales Team'!A$1:D$6,4,0)</f>
        <v>Corporate Negotiate/Patnership Contract</v>
      </c>
      <c r="K380" t="str">
        <f>VLOOKUP(B380,'Patner Store'!A$1:F$51,2,0)</f>
        <v>Wakaka Sport</v>
      </c>
      <c r="L380" t="str">
        <f>VLOOKUP(B380,'Patner Store'!A$1:F$51,3,0)</f>
        <v>Retail</v>
      </c>
      <c r="M380" t="str">
        <f>VLOOKUP(B380,'Patner Store'!A$1:F$51,4,0)</f>
        <v>North Maluku</v>
      </c>
      <c r="N380" t="str">
        <f>VLOOKUP(B380,'Patner Store'!A$1:F$51,5,0)</f>
        <v>North Maluku</v>
      </c>
    </row>
    <row r="381" spans="1:14" ht="15.75" customHeight="1" x14ac:dyDescent="0.3">
      <c r="A381" s="16" t="s">
        <v>618</v>
      </c>
      <c r="B381" s="16" t="s">
        <v>177</v>
      </c>
      <c r="C381" s="28" t="s">
        <v>225</v>
      </c>
      <c r="D381" s="27">
        <v>44223</v>
      </c>
      <c r="E381" s="16" t="s">
        <v>112</v>
      </c>
      <c r="F381" s="16" t="s">
        <v>234</v>
      </c>
      <c r="G381" s="30">
        <v>168115240</v>
      </c>
      <c r="H381" s="16"/>
      <c r="I381" s="11" t="str">
        <f>VLOOKUP(C381,'Sales Team'!A$1:C$6,2,0)</f>
        <v>Sales Java Region Team</v>
      </c>
      <c r="J381" t="str">
        <f>VLOOKUP(C381,'Sales Team'!A$1:D$6,4,0)</f>
        <v>OnlineMarketing/Corporate Negotiate/Patnership Contract</v>
      </c>
      <c r="K381" t="str">
        <f>VLOOKUP(B381,'Patner Store'!A$1:F$51,2,0)</f>
        <v>Toko Hidup Sehat</v>
      </c>
      <c r="L381" t="str">
        <f>VLOOKUP(B381,'Patner Store'!A$1:F$51,3,0)</f>
        <v>Retail</v>
      </c>
      <c r="M381" t="str">
        <f>VLOOKUP(B381,'Patner Store'!A$1:F$51,4,0)</f>
        <v>Java</v>
      </c>
      <c r="N381" t="str">
        <f>VLOOKUP(B381,'Patner Store'!A$1:F$51,5,0)</f>
        <v>East Java</v>
      </c>
    </row>
    <row r="382" spans="1:14" ht="15.75" customHeight="1" x14ac:dyDescent="0.3">
      <c r="A382" s="16" t="s">
        <v>619</v>
      </c>
      <c r="B382" s="16" t="s">
        <v>166</v>
      </c>
      <c r="C382" s="28" t="s">
        <v>229</v>
      </c>
      <c r="D382" s="27">
        <v>44224</v>
      </c>
      <c r="E382" s="16" t="s">
        <v>5767</v>
      </c>
      <c r="F382" s="28" t="s">
        <v>237</v>
      </c>
      <c r="G382" s="30">
        <v>580474400</v>
      </c>
      <c r="H382" s="16"/>
      <c r="I382" s="11" t="str">
        <f>VLOOKUP(C382,'Sales Team'!A$1:C$6,2,0)</f>
        <v>Sales Region Sulawesi - Maluku Team</v>
      </c>
      <c r="J382" t="str">
        <f>VLOOKUP(C382,'Sales Team'!A$1:D$6,4,0)</f>
        <v>Corporate Negotiate/Patnership Contract</v>
      </c>
      <c r="K382" t="str">
        <f>VLOOKUP(B382,'Patner Store'!A$1:F$51,2,0)</f>
        <v>Wakaka Sport</v>
      </c>
      <c r="L382" t="str">
        <f>VLOOKUP(B382,'Patner Store'!A$1:F$51,3,0)</f>
        <v>Retail</v>
      </c>
      <c r="M382" t="str">
        <f>VLOOKUP(B382,'Patner Store'!A$1:F$51,4,0)</f>
        <v>North Maluku</v>
      </c>
      <c r="N382" t="str">
        <f>VLOOKUP(B382,'Patner Store'!A$1:F$51,5,0)</f>
        <v>North Maluku</v>
      </c>
    </row>
    <row r="383" spans="1:14" ht="15.75" customHeight="1" x14ac:dyDescent="0.3">
      <c r="A383" s="16" t="s">
        <v>620</v>
      </c>
      <c r="B383" s="16" t="s">
        <v>205</v>
      </c>
      <c r="C383" s="28" t="s">
        <v>231</v>
      </c>
      <c r="D383" s="27">
        <v>44224</v>
      </c>
      <c r="E383" s="16" t="s">
        <v>5768</v>
      </c>
      <c r="F383" s="16" t="s">
        <v>234</v>
      </c>
      <c r="G383" s="30">
        <v>60787636</v>
      </c>
      <c r="H383" s="16"/>
      <c r="I383" s="11" t="str">
        <f>VLOOKUP(C383,'Sales Team'!A$1:C$6,2,0)</f>
        <v>Sales Region Bali - Nusa Tenggara Team</v>
      </c>
      <c r="J383" t="str">
        <f>VLOOKUP(C383,'Sales Team'!A$1:D$6,4,0)</f>
        <v>Corporate Negotiate/Patnership Contract</v>
      </c>
      <c r="K383" t="str">
        <f>VLOOKUP(B383,'Patner Store'!A$1:F$51,2,0)</f>
        <v>Toko Olahraga NTB</v>
      </c>
      <c r="L383" t="str">
        <f>VLOOKUP(B383,'Patner Store'!A$1:F$51,3,0)</f>
        <v>Retail</v>
      </c>
      <c r="M383" t="str">
        <f>VLOOKUP(B383,'Patner Store'!A$1:F$51,4,0)</f>
        <v>Nusa Tenggara</v>
      </c>
      <c r="N383" t="str">
        <f>VLOOKUP(B383,'Patner Store'!A$1:F$51,5,0)</f>
        <v>West Nusa Tenggara</v>
      </c>
    </row>
    <row r="384" spans="1:14" ht="15.75" customHeight="1" x14ac:dyDescent="0.3">
      <c r="A384" s="16" t="s">
        <v>621</v>
      </c>
      <c r="B384" s="16" t="s">
        <v>193</v>
      </c>
      <c r="C384" s="28" t="s">
        <v>227</v>
      </c>
      <c r="D384" s="27">
        <v>44226</v>
      </c>
      <c r="E384" s="16" t="s">
        <v>228</v>
      </c>
      <c r="F384" s="16" t="s">
        <v>234</v>
      </c>
      <c r="G384" s="30">
        <v>80981360</v>
      </c>
      <c r="H384" s="16"/>
      <c r="I384" s="11" t="str">
        <f>VLOOKUP(C384,'Sales Team'!A$1:C$6,2,0)</f>
        <v>Sales Sumatera -Kalimantan Region Team</v>
      </c>
      <c r="J384" t="str">
        <f>VLOOKUP(C384,'Sales Team'!A$1:D$6,4,0)</f>
        <v>OnlineMarketing/Corporate Negotiate/Patnership Contract</v>
      </c>
      <c r="K384" t="str">
        <f>VLOOKUP(B384,'Patner Store'!A$1:F$51,2,0)</f>
        <v>Surya Sport</v>
      </c>
      <c r="L384" t="str">
        <f>VLOOKUP(B384,'Patner Store'!A$1:F$51,3,0)</f>
        <v>Retail</v>
      </c>
      <c r="M384" t="str">
        <f>VLOOKUP(B384,'Patner Store'!A$1:F$51,4,0)</f>
        <v>Kalimantan</v>
      </c>
      <c r="N384" t="str">
        <f>VLOOKUP(B384,'Patner Store'!A$1:F$51,5,0)</f>
        <v>South Kalimantan</v>
      </c>
    </row>
    <row r="385" spans="1:14" ht="15.75" customHeight="1" x14ac:dyDescent="0.3">
      <c r="A385" s="16" t="s">
        <v>622</v>
      </c>
      <c r="B385" s="16" t="s">
        <v>144</v>
      </c>
      <c r="C385" s="28" t="s">
        <v>227</v>
      </c>
      <c r="D385" s="27">
        <v>44227</v>
      </c>
      <c r="E385" s="16" t="s">
        <v>228</v>
      </c>
      <c r="F385" s="28" t="s">
        <v>237</v>
      </c>
      <c r="G385" s="30">
        <v>342486990</v>
      </c>
      <c r="H385" s="16"/>
      <c r="I385" s="11" t="str">
        <f>VLOOKUP(C385,'Sales Team'!A$1:C$6,2,0)</f>
        <v>Sales Sumatera -Kalimantan Region Team</v>
      </c>
      <c r="J385" t="str">
        <f>VLOOKUP(C385,'Sales Team'!A$1:D$6,4,0)</f>
        <v>OnlineMarketing/Corporate Negotiate/Patnership Contract</v>
      </c>
      <c r="K385" t="str">
        <f>VLOOKUP(B385,'Patner Store'!A$1:F$51,2,0)</f>
        <v>Kartika Sport Center</v>
      </c>
      <c r="L385" t="str">
        <f>VLOOKUP(B385,'Patner Store'!A$1:F$51,3,0)</f>
        <v>Retail</v>
      </c>
      <c r="M385" t="str">
        <f>VLOOKUP(B385,'Patner Store'!A$1:F$51,4,0)</f>
        <v>Kalimantan</v>
      </c>
      <c r="N385" t="str">
        <f>VLOOKUP(B385,'Patner Store'!A$1:F$51,5,0)</f>
        <v>Central Kalimantan</v>
      </c>
    </row>
    <row r="386" spans="1:14" ht="15.75" customHeight="1" x14ac:dyDescent="0.3">
      <c r="A386" s="16" t="s">
        <v>623</v>
      </c>
      <c r="B386" s="16" t="s">
        <v>119</v>
      </c>
      <c r="C386" s="28" t="s">
        <v>229</v>
      </c>
      <c r="D386" s="27">
        <v>44228</v>
      </c>
      <c r="E386" s="16" t="s">
        <v>5767</v>
      </c>
      <c r="F386" s="16" t="s">
        <v>234</v>
      </c>
      <c r="G386" s="30">
        <v>918000</v>
      </c>
      <c r="H386" s="16"/>
      <c r="I386" s="11" t="str">
        <f>VLOOKUP(C386,'Sales Team'!A$1:C$6,2,0)</f>
        <v>Sales Region Sulawesi - Maluku Team</v>
      </c>
      <c r="J386" t="str">
        <f>VLOOKUP(C386,'Sales Team'!A$1:D$6,4,0)</f>
        <v>Corporate Negotiate/Patnership Contract</v>
      </c>
      <c r="K386" t="str">
        <f>VLOOKUP(B386,'Patner Store'!A$1:F$51,2,0)</f>
        <v>Sportworld</v>
      </c>
      <c r="L386" t="str">
        <f>VLOOKUP(B386,'Patner Store'!A$1:F$51,3,0)</f>
        <v>Distributor</v>
      </c>
      <c r="M386" t="str">
        <f>VLOOKUP(B386,'Patner Store'!A$1:F$51,4,0)</f>
        <v>Sulawesi</v>
      </c>
      <c r="N386" t="str">
        <f>VLOOKUP(B386,'Patner Store'!A$1:F$51,5,0)</f>
        <v>South Sulawesi</v>
      </c>
    </row>
    <row r="387" spans="1:14" ht="15.75" customHeight="1" x14ac:dyDescent="0.3">
      <c r="A387" s="16" t="s">
        <v>624</v>
      </c>
      <c r="B387" s="16" t="s">
        <v>201</v>
      </c>
      <c r="C387" s="28" t="s">
        <v>229</v>
      </c>
      <c r="D387" s="27">
        <v>44229</v>
      </c>
      <c r="E387" s="16" t="s">
        <v>5767</v>
      </c>
      <c r="F387" s="16" t="s">
        <v>234</v>
      </c>
      <c r="G387" s="30">
        <v>231752710</v>
      </c>
      <c r="H387" s="16"/>
      <c r="I387" s="11" t="str">
        <f>VLOOKUP(C387,'Sales Team'!A$1:C$6,2,0)</f>
        <v>Sales Region Sulawesi - Maluku Team</v>
      </c>
      <c r="J387" t="str">
        <f>VLOOKUP(C387,'Sales Team'!A$1:D$6,4,0)</f>
        <v>Corporate Negotiate/Patnership Contract</v>
      </c>
      <c r="K387" t="str">
        <f>VLOOKUP(B387,'Patner Store'!A$1:F$51,2,0)</f>
        <v>SportMania Store</v>
      </c>
      <c r="L387" t="str">
        <f>VLOOKUP(B387,'Patner Store'!A$1:F$51,3,0)</f>
        <v>Retail</v>
      </c>
      <c r="M387" t="str">
        <f>VLOOKUP(B387,'Patner Store'!A$1:F$51,4,0)</f>
        <v>North Maluku</v>
      </c>
      <c r="N387" t="str">
        <f>VLOOKUP(B387,'Patner Store'!A$1:F$51,5,0)</f>
        <v>North Maluku</v>
      </c>
    </row>
    <row r="388" spans="1:14" ht="15.75" customHeight="1" x14ac:dyDescent="0.3">
      <c r="A388" s="16" t="s">
        <v>625</v>
      </c>
      <c r="B388" s="16" t="s">
        <v>181</v>
      </c>
      <c r="C388" s="28" t="s">
        <v>231</v>
      </c>
      <c r="D388" s="27">
        <v>44230</v>
      </c>
      <c r="E388" s="16" t="s">
        <v>5768</v>
      </c>
      <c r="F388" s="28" t="s">
        <v>237</v>
      </c>
      <c r="G388" s="30">
        <v>371539773</v>
      </c>
      <c r="H388" s="16"/>
      <c r="I388" s="11" t="str">
        <f>VLOOKUP(C388,'Sales Team'!A$1:C$6,2,0)</f>
        <v>Sales Region Bali - Nusa Tenggara Team</v>
      </c>
      <c r="J388" t="str">
        <f>VLOOKUP(C388,'Sales Team'!A$1:D$6,4,0)</f>
        <v>Corporate Negotiate/Patnership Contract</v>
      </c>
      <c r="K388" t="str">
        <f>VLOOKUP(B388,'Patner Store'!A$1:F$51,2,0)</f>
        <v>Toko Olahraga NTT</v>
      </c>
      <c r="L388" t="str">
        <f>VLOOKUP(B388,'Patner Store'!A$1:F$51,3,0)</f>
        <v>Retail</v>
      </c>
      <c r="M388" t="str">
        <f>VLOOKUP(B388,'Patner Store'!A$1:F$51,4,0)</f>
        <v>Nusa Tenggara</v>
      </c>
      <c r="N388" t="str">
        <f>VLOOKUP(B388,'Patner Store'!A$1:F$51,5,0)</f>
        <v>East Nusa Tenggara</v>
      </c>
    </row>
    <row r="389" spans="1:14" ht="15.75" customHeight="1" x14ac:dyDescent="0.3">
      <c r="A389" s="16" t="s">
        <v>626</v>
      </c>
      <c r="B389" s="16" t="s">
        <v>133</v>
      </c>
      <c r="C389" s="28" t="s">
        <v>225</v>
      </c>
      <c r="D389" s="27">
        <v>44231</v>
      </c>
      <c r="E389" s="16" t="s">
        <v>112</v>
      </c>
      <c r="F389" s="16" t="s">
        <v>234</v>
      </c>
      <c r="G389" s="30">
        <v>70678250</v>
      </c>
      <c r="H389" s="16"/>
      <c r="I389" s="11" t="str">
        <f>VLOOKUP(C389,'Sales Team'!A$1:C$6,2,0)</f>
        <v>Sales Java Region Team</v>
      </c>
      <c r="J389" t="str">
        <f>VLOOKUP(C389,'Sales Team'!A$1:D$6,4,0)</f>
        <v>OnlineMarketing/Corporate Negotiate/Patnership Contract</v>
      </c>
      <c r="K389" t="str">
        <f>VLOOKUP(B389,'Patner Store'!A$1:F$51,2,0)</f>
        <v>Atlethic Shop</v>
      </c>
      <c r="L389" t="str">
        <f>VLOOKUP(B389,'Patner Store'!A$1:F$51,3,0)</f>
        <v>Retail</v>
      </c>
      <c r="M389" t="str">
        <f>VLOOKUP(B389,'Patner Store'!A$1:F$51,4,0)</f>
        <v>Java</v>
      </c>
      <c r="N389" t="str">
        <f>VLOOKUP(B389,'Patner Store'!A$1:F$51,5,0)</f>
        <v>East Java</v>
      </c>
    </row>
    <row r="390" spans="1:14" ht="15.75" customHeight="1" x14ac:dyDescent="0.3">
      <c r="A390" s="16" t="s">
        <v>627</v>
      </c>
      <c r="B390" s="16" t="s">
        <v>187</v>
      </c>
      <c r="C390" s="28" t="s">
        <v>231</v>
      </c>
      <c r="D390" s="27">
        <v>44231</v>
      </c>
      <c r="E390" s="16" t="s">
        <v>5768</v>
      </c>
      <c r="F390" s="16" t="s">
        <v>234</v>
      </c>
      <c r="G390" s="30">
        <v>170414160</v>
      </c>
      <c r="H390" s="16" t="s">
        <v>247</v>
      </c>
      <c r="I390" s="11" t="str">
        <f>VLOOKUP(C390,'Sales Team'!A$1:C$6,2,0)</f>
        <v>Sales Region Bali - Nusa Tenggara Team</v>
      </c>
      <c r="J390" t="str">
        <f>VLOOKUP(C390,'Sales Team'!A$1:D$6,4,0)</f>
        <v>Corporate Negotiate/Patnership Contract</v>
      </c>
      <c r="K390" t="str">
        <f>VLOOKUP(B390,'Patner Store'!A$1:F$51,2,0)</f>
        <v>Nusantara Sport</v>
      </c>
      <c r="L390" t="str">
        <f>VLOOKUP(B390,'Patner Store'!A$1:F$51,3,0)</f>
        <v>Retail</v>
      </c>
      <c r="M390" t="str">
        <f>VLOOKUP(B390,'Patner Store'!A$1:F$51,4,0)</f>
        <v>Nusa Tenggara</v>
      </c>
      <c r="N390" t="str">
        <f>VLOOKUP(B390,'Patner Store'!A$1:F$51,5,0)</f>
        <v>West Nusa Tenggara</v>
      </c>
    </row>
    <row r="391" spans="1:14" ht="15.75" customHeight="1" x14ac:dyDescent="0.3">
      <c r="A391" s="16" t="s">
        <v>628</v>
      </c>
      <c r="B391" s="16" t="s">
        <v>215</v>
      </c>
      <c r="C391" s="28" t="s">
        <v>229</v>
      </c>
      <c r="D391" s="27">
        <v>44231</v>
      </c>
      <c r="E391" s="16" t="s">
        <v>5767</v>
      </c>
      <c r="F391" s="28" t="s">
        <v>237</v>
      </c>
      <c r="G391" s="30">
        <v>557271300</v>
      </c>
      <c r="H391" s="16" t="s">
        <v>247</v>
      </c>
      <c r="I391" s="11" t="str">
        <f>VLOOKUP(C391,'Sales Team'!A$1:C$6,2,0)</f>
        <v>Sales Region Sulawesi - Maluku Team</v>
      </c>
      <c r="J391" t="str">
        <f>VLOOKUP(C391,'Sales Team'!A$1:D$6,4,0)</f>
        <v>Corporate Negotiate/Patnership Contract</v>
      </c>
      <c r="K391" t="str">
        <f>VLOOKUP(B391,'Patner Store'!A$1:F$51,2,0)</f>
        <v>Toko Peralatan Olahraga</v>
      </c>
      <c r="L391" t="str">
        <f>VLOOKUP(B391,'Patner Store'!A$1:F$51,3,0)</f>
        <v>Retail</v>
      </c>
      <c r="M391" t="str">
        <f>VLOOKUP(B391,'Patner Store'!A$1:F$51,4,0)</f>
        <v>Maluku</v>
      </c>
      <c r="N391" t="str">
        <f>VLOOKUP(B391,'Patner Store'!A$1:F$51,5,0)</f>
        <v>Maluku</v>
      </c>
    </row>
    <row r="392" spans="1:14" ht="15.75" customHeight="1" x14ac:dyDescent="0.3">
      <c r="A392" s="16" t="s">
        <v>629</v>
      </c>
      <c r="B392" s="16" t="s">
        <v>175</v>
      </c>
      <c r="C392" s="28" t="s">
        <v>229</v>
      </c>
      <c r="D392" s="27">
        <v>44231</v>
      </c>
      <c r="E392" s="16" t="s">
        <v>5767</v>
      </c>
      <c r="F392" s="28" t="s">
        <v>237</v>
      </c>
      <c r="G392" s="30">
        <v>1281327240</v>
      </c>
      <c r="H392" s="16" t="s">
        <v>238</v>
      </c>
      <c r="I392" s="11" t="str">
        <f>VLOOKUP(C392,'Sales Team'!A$1:C$6,2,0)</f>
        <v>Sales Region Sulawesi - Maluku Team</v>
      </c>
      <c r="J392" t="str">
        <f>VLOOKUP(C392,'Sales Team'!A$1:D$6,4,0)</f>
        <v>Corporate Negotiate/Patnership Contract</v>
      </c>
      <c r="K392" t="str">
        <f>VLOOKUP(B392,'Patner Store'!A$1:F$51,2,0)</f>
        <v>KakaSport</v>
      </c>
      <c r="L392" t="str">
        <f>VLOOKUP(B392,'Patner Store'!A$1:F$51,3,0)</f>
        <v>Retail</v>
      </c>
      <c r="M392" t="str">
        <f>VLOOKUP(B392,'Patner Store'!A$1:F$51,4,0)</f>
        <v>Maluku</v>
      </c>
      <c r="N392" t="str">
        <f>VLOOKUP(B392,'Patner Store'!A$1:F$51,5,0)</f>
        <v>Maluku</v>
      </c>
    </row>
    <row r="393" spans="1:14" ht="15.75" customHeight="1" x14ac:dyDescent="0.3">
      <c r="A393" s="16" t="s">
        <v>630</v>
      </c>
      <c r="B393" s="16" t="s">
        <v>193</v>
      </c>
      <c r="C393" s="28" t="s">
        <v>227</v>
      </c>
      <c r="D393" s="27">
        <v>44233</v>
      </c>
      <c r="E393" s="16" t="s">
        <v>228</v>
      </c>
      <c r="F393" s="28" t="s">
        <v>237</v>
      </c>
      <c r="G393" s="30">
        <v>427491780</v>
      </c>
      <c r="H393" s="16"/>
      <c r="I393" s="11" t="str">
        <f>VLOOKUP(C393,'Sales Team'!A$1:C$6,2,0)</f>
        <v>Sales Sumatera -Kalimantan Region Team</v>
      </c>
      <c r="J393" t="str">
        <f>VLOOKUP(C393,'Sales Team'!A$1:D$6,4,0)</f>
        <v>OnlineMarketing/Corporate Negotiate/Patnership Contract</v>
      </c>
      <c r="K393" t="str">
        <f>VLOOKUP(B393,'Patner Store'!A$1:F$51,2,0)</f>
        <v>Surya Sport</v>
      </c>
      <c r="L393" t="str">
        <f>VLOOKUP(B393,'Patner Store'!A$1:F$51,3,0)</f>
        <v>Retail</v>
      </c>
      <c r="M393" t="str">
        <f>VLOOKUP(B393,'Patner Store'!A$1:F$51,4,0)</f>
        <v>Kalimantan</v>
      </c>
      <c r="N393" t="str">
        <f>VLOOKUP(B393,'Patner Store'!A$1:F$51,5,0)</f>
        <v>South Kalimantan</v>
      </c>
    </row>
    <row r="394" spans="1:14" ht="15.75" customHeight="1" x14ac:dyDescent="0.3">
      <c r="A394" s="16" t="s">
        <v>631</v>
      </c>
      <c r="B394" s="16" t="s">
        <v>175</v>
      </c>
      <c r="C394" s="28" t="s">
        <v>229</v>
      </c>
      <c r="D394" s="27">
        <v>44234</v>
      </c>
      <c r="E394" s="16" t="s">
        <v>5767</v>
      </c>
      <c r="F394" s="28" t="s">
        <v>237</v>
      </c>
      <c r="G394" s="30">
        <v>708007640</v>
      </c>
      <c r="H394" s="16"/>
      <c r="I394" s="11" t="str">
        <f>VLOOKUP(C394,'Sales Team'!A$1:C$6,2,0)</f>
        <v>Sales Region Sulawesi - Maluku Team</v>
      </c>
      <c r="J394" t="str">
        <f>VLOOKUP(C394,'Sales Team'!A$1:D$6,4,0)</f>
        <v>Corporate Negotiate/Patnership Contract</v>
      </c>
      <c r="K394" t="str">
        <f>VLOOKUP(B394,'Patner Store'!A$1:F$51,2,0)</f>
        <v>KakaSport</v>
      </c>
      <c r="L394" t="str">
        <f>VLOOKUP(B394,'Patner Store'!A$1:F$51,3,0)</f>
        <v>Retail</v>
      </c>
      <c r="M394" t="str">
        <f>VLOOKUP(B394,'Patner Store'!A$1:F$51,4,0)</f>
        <v>Maluku</v>
      </c>
      <c r="N394" t="str">
        <f>VLOOKUP(B394,'Patner Store'!A$1:F$51,5,0)</f>
        <v>Maluku</v>
      </c>
    </row>
    <row r="395" spans="1:14" ht="15.75" customHeight="1" x14ac:dyDescent="0.3">
      <c r="A395" s="16" t="s">
        <v>632</v>
      </c>
      <c r="B395" s="16" t="s">
        <v>191</v>
      </c>
      <c r="C395" s="28" t="s">
        <v>229</v>
      </c>
      <c r="D395" s="27">
        <v>44237</v>
      </c>
      <c r="E395" s="16" t="s">
        <v>5767</v>
      </c>
      <c r="F395" s="28" t="s">
        <v>237</v>
      </c>
      <c r="G395" s="30">
        <v>585726390</v>
      </c>
      <c r="H395" s="16"/>
      <c r="I395" s="11" t="str">
        <f>VLOOKUP(C395,'Sales Team'!A$1:C$6,2,0)</f>
        <v>Sales Region Sulawesi - Maluku Team</v>
      </c>
      <c r="J395" t="str">
        <f>VLOOKUP(C395,'Sales Team'!A$1:D$6,4,0)</f>
        <v>Corporate Negotiate/Patnership Contract</v>
      </c>
      <c r="K395" t="str">
        <f>VLOOKUP(B395,'Patner Store'!A$1:F$51,2,0)</f>
        <v>Salam Olahraga</v>
      </c>
      <c r="L395" t="str">
        <f>VLOOKUP(B395,'Patner Store'!A$1:F$51,3,0)</f>
        <v>Retail</v>
      </c>
      <c r="M395" t="str">
        <f>VLOOKUP(B395,'Patner Store'!A$1:F$51,4,0)</f>
        <v>Maluku</v>
      </c>
      <c r="N395" t="str">
        <f>VLOOKUP(B395,'Patner Store'!A$1:F$51,5,0)</f>
        <v>Maluku</v>
      </c>
    </row>
    <row r="396" spans="1:14" ht="15.75" customHeight="1" x14ac:dyDescent="0.3">
      <c r="A396" s="16" t="s">
        <v>633</v>
      </c>
      <c r="B396" s="16" t="s">
        <v>181</v>
      </c>
      <c r="C396" s="28" t="s">
        <v>231</v>
      </c>
      <c r="D396" s="27">
        <v>44237</v>
      </c>
      <c r="E396" s="16" t="s">
        <v>5768</v>
      </c>
      <c r="F396" s="16" t="s">
        <v>234</v>
      </c>
      <c r="G396" s="30">
        <v>114121450</v>
      </c>
      <c r="H396" s="16"/>
      <c r="I396" s="11" t="str">
        <f>VLOOKUP(C396,'Sales Team'!A$1:C$6,2,0)</f>
        <v>Sales Region Bali - Nusa Tenggara Team</v>
      </c>
      <c r="J396" t="str">
        <f>VLOOKUP(C396,'Sales Team'!A$1:D$6,4,0)</f>
        <v>Corporate Negotiate/Patnership Contract</v>
      </c>
      <c r="K396" t="str">
        <f>VLOOKUP(B396,'Patner Store'!A$1:F$51,2,0)</f>
        <v>Toko Olahraga NTT</v>
      </c>
      <c r="L396" t="str">
        <f>VLOOKUP(B396,'Patner Store'!A$1:F$51,3,0)</f>
        <v>Retail</v>
      </c>
      <c r="M396" t="str">
        <f>VLOOKUP(B396,'Patner Store'!A$1:F$51,4,0)</f>
        <v>Nusa Tenggara</v>
      </c>
      <c r="N396" t="str">
        <f>VLOOKUP(B396,'Patner Store'!A$1:F$51,5,0)</f>
        <v>East Nusa Tenggara</v>
      </c>
    </row>
    <row r="397" spans="1:14" ht="15.75" customHeight="1" x14ac:dyDescent="0.3">
      <c r="A397" s="16" t="s">
        <v>634</v>
      </c>
      <c r="B397" s="16" t="s">
        <v>164</v>
      </c>
      <c r="C397" s="28" t="s">
        <v>227</v>
      </c>
      <c r="D397" s="27">
        <v>44238</v>
      </c>
      <c r="E397" s="16" t="s">
        <v>228</v>
      </c>
      <c r="F397" s="28" t="s">
        <v>237</v>
      </c>
      <c r="G397" s="30">
        <v>463175280</v>
      </c>
      <c r="H397" s="16"/>
      <c r="I397" s="11" t="str">
        <f>VLOOKUP(C397,'Sales Team'!A$1:C$6,2,0)</f>
        <v>Sales Sumatera -Kalimantan Region Team</v>
      </c>
      <c r="J397" t="str">
        <f>VLOOKUP(C397,'Sales Team'!A$1:D$6,4,0)</f>
        <v>OnlineMarketing/Corporate Negotiate/Patnership Contract</v>
      </c>
      <c r="K397" t="str">
        <f>VLOOKUP(B397,'Patner Store'!A$1:F$51,2,0)</f>
        <v>Toko Olahraga Unggul</v>
      </c>
      <c r="L397" t="str">
        <f>VLOOKUP(B397,'Patner Store'!A$1:F$51,3,0)</f>
        <v>Retail</v>
      </c>
      <c r="M397" t="str">
        <f>VLOOKUP(B397,'Patner Store'!A$1:F$51,4,0)</f>
        <v>Kalimantan</v>
      </c>
      <c r="N397" t="str">
        <f>VLOOKUP(B397,'Patner Store'!A$1:F$51,5,0)</f>
        <v>South Kalimantan</v>
      </c>
    </row>
    <row r="398" spans="1:14" ht="15.75" customHeight="1" x14ac:dyDescent="0.3">
      <c r="A398" s="16" t="s">
        <v>635</v>
      </c>
      <c r="B398" s="16" t="s">
        <v>144</v>
      </c>
      <c r="C398" s="28" t="s">
        <v>227</v>
      </c>
      <c r="D398" s="27">
        <v>44239</v>
      </c>
      <c r="E398" s="16" t="s">
        <v>228</v>
      </c>
      <c r="F398" s="16" t="s">
        <v>234</v>
      </c>
      <c r="G398" s="30">
        <v>210861000</v>
      </c>
      <c r="H398" s="16"/>
      <c r="I398" s="11" t="str">
        <f>VLOOKUP(C398,'Sales Team'!A$1:C$6,2,0)</f>
        <v>Sales Sumatera -Kalimantan Region Team</v>
      </c>
      <c r="J398" t="str">
        <f>VLOOKUP(C398,'Sales Team'!A$1:D$6,4,0)</f>
        <v>OnlineMarketing/Corporate Negotiate/Patnership Contract</v>
      </c>
      <c r="K398" t="str">
        <f>VLOOKUP(B398,'Patner Store'!A$1:F$51,2,0)</f>
        <v>Kartika Sport Center</v>
      </c>
      <c r="L398" t="str">
        <f>VLOOKUP(B398,'Patner Store'!A$1:F$51,3,0)</f>
        <v>Retail</v>
      </c>
      <c r="M398" t="str">
        <f>VLOOKUP(B398,'Patner Store'!A$1:F$51,4,0)</f>
        <v>Kalimantan</v>
      </c>
      <c r="N398" t="str">
        <f>VLOOKUP(B398,'Patner Store'!A$1:F$51,5,0)</f>
        <v>Central Kalimantan</v>
      </c>
    </row>
    <row r="399" spans="1:14" ht="15.75" customHeight="1" x14ac:dyDescent="0.3">
      <c r="A399" s="16" t="s">
        <v>636</v>
      </c>
      <c r="B399" s="16" t="s">
        <v>185</v>
      </c>
      <c r="C399" s="28" t="s">
        <v>229</v>
      </c>
      <c r="D399" s="27">
        <v>44239</v>
      </c>
      <c r="E399" s="16" t="s">
        <v>5767</v>
      </c>
      <c r="F399" s="16" t="s">
        <v>234</v>
      </c>
      <c r="G399" s="30">
        <v>163028860</v>
      </c>
      <c r="H399" s="16"/>
      <c r="I399" s="11" t="str">
        <f>VLOOKUP(C399,'Sales Team'!A$1:C$6,2,0)</f>
        <v>Sales Region Sulawesi - Maluku Team</v>
      </c>
      <c r="J399" t="str">
        <f>VLOOKUP(C399,'Sales Team'!A$1:D$6,4,0)</f>
        <v>Corporate Negotiate/Patnership Contract</v>
      </c>
      <c r="K399" t="str">
        <f>VLOOKUP(B399,'Patner Store'!A$1:F$51,2,0)</f>
        <v>Toko Olahraga Lengkap</v>
      </c>
      <c r="L399" t="str">
        <f>VLOOKUP(B399,'Patner Store'!A$1:F$51,3,0)</f>
        <v>Retail</v>
      </c>
      <c r="M399" t="str">
        <f>VLOOKUP(B399,'Patner Store'!A$1:F$51,4,0)</f>
        <v>Maluku</v>
      </c>
      <c r="N399" t="str">
        <f>VLOOKUP(B399,'Patner Store'!A$1:F$51,5,0)</f>
        <v>Maluku</v>
      </c>
    </row>
    <row r="400" spans="1:14" ht="15.75" customHeight="1" x14ac:dyDescent="0.3">
      <c r="A400" s="16" t="s">
        <v>637</v>
      </c>
      <c r="B400" s="16" t="s">
        <v>205</v>
      </c>
      <c r="C400" s="28" t="s">
        <v>231</v>
      </c>
      <c r="D400" s="27">
        <v>44239</v>
      </c>
      <c r="E400" s="16" t="s">
        <v>5768</v>
      </c>
      <c r="F400" s="16" t="s">
        <v>234</v>
      </c>
      <c r="G400" s="30">
        <v>235085970</v>
      </c>
      <c r="H400" s="16"/>
      <c r="I400" s="11" t="str">
        <f>VLOOKUP(C400,'Sales Team'!A$1:C$6,2,0)</f>
        <v>Sales Region Bali - Nusa Tenggara Team</v>
      </c>
      <c r="J400" t="str">
        <f>VLOOKUP(C400,'Sales Team'!A$1:D$6,4,0)</f>
        <v>Corporate Negotiate/Patnership Contract</v>
      </c>
      <c r="K400" t="str">
        <f>VLOOKUP(B400,'Patner Store'!A$1:F$51,2,0)</f>
        <v>Toko Olahraga NTB</v>
      </c>
      <c r="L400" t="str">
        <f>VLOOKUP(B400,'Patner Store'!A$1:F$51,3,0)</f>
        <v>Retail</v>
      </c>
      <c r="M400" t="str">
        <f>VLOOKUP(B400,'Patner Store'!A$1:F$51,4,0)</f>
        <v>Nusa Tenggara</v>
      </c>
      <c r="N400" t="str">
        <f>VLOOKUP(B400,'Patner Store'!A$1:F$51,5,0)</f>
        <v>West Nusa Tenggara</v>
      </c>
    </row>
    <row r="401" spans="1:14" ht="15.75" customHeight="1" x14ac:dyDescent="0.3">
      <c r="A401" s="16" t="s">
        <v>638</v>
      </c>
      <c r="B401" s="16" t="s">
        <v>116</v>
      </c>
      <c r="C401" s="28" t="s">
        <v>222</v>
      </c>
      <c r="D401" s="27">
        <v>44240</v>
      </c>
      <c r="E401" s="16" t="s">
        <v>118</v>
      </c>
      <c r="F401" s="16" t="s">
        <v>234</v>
      </c>
      <c r="G401" s="30">
        <v>217839910</v>
      </c>
      <c r="H401" s="16" t="s">
        <v>260</v>
      </c>
      <c r="I401" s="11" t="str">
        <f>VLOOKUP(C401,'Sales Team'!A$1:C$6,2,0)</f>
        <v>Online Sales Team</v>
      </c>
      <c r="J401" t="str">
        <f>VLOOKUP(C401,'Sales Team'!A$1:D$6,4,0)</f>
        <v>OnlineMarketing</v>
      </c>
      <c r="K401" t="str">
        <f>VLOOKUP(B401,'Patner Store'!A$1:F$51,2,0)</f>
        <v>Sport Line Indonesia</v>
      </c>
      <c r="L401" t="str">
        <f>VLOOKUP(B401,'Patner Store'!A$1:F$51,3,0)</f>
        <v>Retail</v>
      </c>
      <c r="M401" t="str">
        <f>VLOOKUP(B401,'Patner Store'!A$1:F$51,4,0)</f>
        <v>Java</v>
      </c>
      <c r="N401" t="str">
        <f>VLOOKUP(B401,'Patner Store'!A$1:F$51,5,0)</f>
        <v>Jakarta</v>
      </c>
    </row>
    <row r="402" spans="1:14" ht="15.75" customHeight="1" x14ac:dyDescent="0.3">
      <c r="A402" s="16" t="s">
        <v>639</v>
      </c>
      <c r="B402" s="16" t="s">
        <v>141</v>
      </c>
      <c r="C402" s="28" t="s">
        <v>229</v>
      </c>
      <c r="D402" s="27">
        <v>44242</v>
      </c>
      <c r="E402" s="16" t="s">
        <v>5767</v>
      </c>
      <c r="F402" s="16" t="s">
        <v>234</v>
      </c>
      <c r="G402" s="30">
        <v>61318900</v>
      </c>
      <c r="H402" s="16"/>
      <c r="I402" s="11" t="str">
        <f>VLOOKUP(C402,'Sales Team'!A$1:C$6,2,0)</f>
        <v>Sales Region Sulawesi - Maluku Team</v>
      </c>
      <c r="J402" t="str">
        <f>VLOOKUP(C402,'Sales Team'!A$1:D$6,4,0)</f>
        <v>Corporate Negotiate/Patnership Contract</v>
      </c>
      <c r="K402" t="str">
        <f>VLOOKUP(B402,'Patner Store'!A$1:F$51,2,0)</f>
        <v>Toko Olahraga Satu</v>
      </c>
      <c r="L402" t="str">
        <f>VLOOKUP(B402,'Patner Store'!A$1:F$51,3,0)</f>
        <v>Retail</v>
      </c>
      <c r="M402" t="str">
        <f>VLOOKUP(B402,'Patner Store'!A$1:F$51,4,0)</f>
        <v>North Maluku</v>
      </c>
      <c r="N402" t="str">
        <f>VLOOKUP(B402,'Patner Store'!A$1:F$51,5,0)</f>
        <v>North Maluku</v>
      </c>
    </row>
    <row r="403" spans="1:14" ht="15.75" customHeight="1" x14ac:dyDescent="0.3">
      <c r="A403" s="16" t="s">
        <v>640</v>
      </c>
      <c r="B403" s="16" t="s">
        <v>148</v>
      </c>
      <c r="C403" s="28" t="s">
        <v>225</v>
      </c>
      <c r="D403" s="27">
        <v>44243</v>
      </c>
      <c r="E403" s="16" t="s">
        <v>112</v>
      </c>
      <c r="F403" s="16" t="s">
        <v>234</v>
      </c>
      <c r="G403" s="30">
        <v>35954650</v>
      </c>
      <c r="H403" s="16"/>
      <c r="I403" s="11" t="str">
        <f>VLOOKUP(C403,'Sales Team'!A$1:C$6,2,0)</f>
        <v>Sales Java Region Team</v>
      </c>
      <c r="J403" t="str">
        <f>VLOOKUP(C403,'Sales Team'!A$1:D$6,4,0)</f>
        <v>OnlineMarketing/Corporate Negotiate/Patnership Contract</v>
      </c>
      <c r="K403" t="str">
        <f>VLOOKUP(B403,'Patner Store'!A$1:F$51,2,0)</f>
        <v>Sport Jogja City</v>
      </c>
      <c r="L403" t="str">
        <f>VLOOKUP(B403,'Patner Store'!A$1:F$51,3,0)</f>
        <v>Distributor</v>
      </c>
      <c r="M403" t="str">
        <f>VLOOKUP(B403,'Patner Store'!A$1:F$51,4,0)</f>
        <v>Java</v>
      </c>
      <c r="N403" t="str">
        <f>VLOOKUP(B403,'Patner Store'!A$1:F$51,5,0)</f>
        <v>Jogjakarta</v>
      </c>
    </row>
    <row r="404" spans="1:14" ht="15.75" customHeight="1" x14ac:dyDescent="0.3">
      <c r="A404" s="16" t="s">
        <v>641</v>
      </c>
      <c r="B404" s="16" t="s">
        <v>144</v>
      </c>
      <c r="C404" s="28" t="s">
        <v>227</v>
      </c>
      <c r="D404" s="27">
        <v>44243</v>
      </c>
      <c r="E404" s="16" t="s">
        <v>228</v>
      </c>
      <c r="F404" s="28" t="s">
        <v>237</v>
      </c>
      <c r="G404" s="30">
        <v>423820090</v>
      </c>
      <c r="H404" s="16"/>
      <c r="I404" s="11" t="str">
        <f>VLOOKUP(C404,'Sales Team'!A$1:C$6,2,0)</f>
        <v>Sales Sumatera -Kalimantan Region Team</v>
      </c>
      <c r="J404" t="str">
        <f>VLOOKUP(C404,'Sales Team'!A$1:D$6,4,0)</f>
        <v>OnlineMarketing/Corporate Negotiate/Patnership Contract</v>
      </c>
      <c r="K404" t="str">
        <f>VLOOKUP(B404,'Patner Store'!A$1:F$51,2,0)</f>
        <v>Kartika Sport Center</v>
      </c>
      <c r="L404" t="str">
        <f>VLOOKUP(B404,'Patner Store'!A$1:F$51,3,0)</f>
        <v>Retail</v>
      </c>
      <c r="M404" t="str">
        <f>VLOOKUP(B404,'Patner Store'!A$1:F$51,4,0)</f>
        <v>Kalimantan</v>
      </c>
      <c r="N404" t="str">
        <f>VLOOKUP(B404,'Patner Store'!A$1:F$51,5,0)</f>
        <v>Central Kalimantan</v>
      </c>
    </row>
    <row r="405" spans="1:14" ht="15.75" customHeight="1" x14ac:dyDescent="0.3">
      <c r="A405" s="16" t="s">
        <v>642</v>
      </c>
      <c r="B405" s="16" t="s">
        <v>179</v>
      </c>
      <c r="C405" s="28" t="s">
        <v>229</v>
      </c>
      <c r="D405" s="27">
        <v>44243</v>
      </c>
      <c r="E405" s="16" t="s">
        <v>5767</v>
      </c>
      <c r="F405" s="28" t="s">
        <v>237</v>
      </c>
      <c r="G405" s="30">
        <v>320629620</v>
      </c>
      <c r="H405" s="16"/>
      <c r="I405" s="11" t="str">
        <f>VLOOKUP(C405,'Sales Team'!A$1:C$6,2,0)</f>
        <v>Sales Region Sulawesi - Maluku Team</v>
      </c>
      <c r="J405" t="str">
        <f>VLOOKUP(C405,'Sales Team'!A$1:D$6,4,0)</f>
        <v>Corporate Negotiate/Patnership Contract</v>
      </c>
      <c r="K405" t="str">
        <f>VLOOKUP(B405,'Patner Store'!A$1:F$51,2,0)</f>
        <v>Toko Idola Olahraga</v>
      </c>
      <c r="L405" t="str">
        <f>VLOOKUP(B405,'Patner Store'!A$1:F$51,3,0)</f>
        <v>Retail</v>
      </c>
      <c r="M405" t="str">
        <f>VLOOKUP(B405,'Patner Store'!A$1:F$51,4,0)</f>
        <v>Sulawesi</v>
      </c>
      <c r="N405" t="str">
        <f>VLOOKUP(B405,'Patner Store'!A$1:F$51,5,0)</f>
        <v>North Sulawesi</v>
      </c>
    </row>
    <row r="406" spans="1:14" ht="15.75" customHeight="1" x14ac:dyDescent="0.3">
      <c r="A406" s="16" t="s">
        <v>643</v>
      </c>
      <c r="B406" s="16" t="s">
        <v>141</v>
      </c>
      <c r="C406" s="28" t="s">
        <v>229</v>
      </c>
      <c r="D406" s="27">
        <v>44244</v>
      </c>
      <c r="E406" s="16" t="s">
        <v>5767</v>
      </c>
      <c r="F406" s="16" t="s">
        <v>234</v>
      </c>
      <c r="G406" s="30">
        <v>155801100</v>
      </c>
      <c r="H406" s="16"/>
      <c r="I406" s="11" t="str">
        <f>VLOOKUP(C406,'Sales Team'!A$1:C$6,2,0)</f>
        <v>Sales Region Sulawesi - Maluku Team</v>
      </c>
      <c r="J406" t="str">
        <f>VLOOKUP(C406,'Sales Team'!A$1:D$6,4,0)</f>
        <v>Corporate Negotiate/Patnership Contract</v>
      </c>
      <c r="K406" t="str">
        <f>VLOOKUP(B406,'Patner Store'!A$1:F$51,2,0)</f>
        <v>Toko Olahraga Satu</v>
      </c>
      <c r="L406" t="str">
        <f>VLOOKUP(B406,'Patner Store'!A$1:F$51,3,0)</f>
        <v>Retail</v>
      </c>
      <c r="M406" t="str">
        <f>VLOOKUP(B406,'Patner Store'!A$1:F$51,4,0)</f>
        <v>North Maluku</v>
      </c>
      <c r="N406" t="str">
        <f>VLOOKUP(B406,'Patner Store'!A$1:F$51,5,0)</f>
        <v>North Maluku</v>
      </c>
    </row>
    <row r="407" spans="1:14" ht="15.75" customHeight="1" x14ac:dyDescent="0.3">
      <c r="A407" s="16" t="s">
        <v>644</v>
      </c>
      <c r="B407" s="16" t="s">
        <v>197</v>
      </c>
      <c r="C407" s="28" t="s">
        <v>222</v>
      </c>
      <c r="D407" s="27">
        <v>44245</v>
      </c>
      <c r="E407" s="16" t="s">
        <v>118</v>
      </c>
      <c r="F407" s="28" t="s">
        <v>237</v>
      </c>
      <c r="G407" s="30">
        <v>1136080590</v>
      </c>
      <c r="H407" s="16" t="s">
        <v>238</v>
      </c>
      <c r="I407" s="11" t="str">
        <f>VLOOKUP(C407,'Sales Team'!A$1:C$6,2,0)</f>
        <v>Online Sales Team</v>
      </c>
      <c r="J407" t="str">
        <f>VLOOKUP(C407,'Sales Team'!A$1:D$6,4,0)</f>
        <v>OnlineMarketing</v>
      </c>
      <c r="K407" t="str">
        <f>VLOOKUP(B407,'Patner Store'!A$1:F$51,2,0)</f>
        <v>GilaSport.id</v>
      </c>
      <c r="L407" t="str">
        <f>VLOOKUP(B407,'Patner Store'!A$1:F$51,3,0)</f>
        <v>Retail</v>
      </c>
      <c r="M407" t="str">
        <f>VLOOKUP(B407,'Patner Store'!A$1:F$51,4,0)</f>
        <v>Java</v>
      </c>
      <c r="N407" t="str">
        <f>VLOOKUP(B407,'Patner Store'!A$1:F$51,5,0)</f>
        <v>Jakarta</v>
      </c>
    </row>
    <row r="408" spans="1:14" ht="15.75" customHeight="1" x14ac:dyDescent="0.3">
      <c r="A408" s="16" t="s">
        <v>645</v>
      </c>
      <c r="B408" s="16" t="s">
        <v>122</v>
      </c>
      <c r="C408" s="28" t="s">
        <v>227</v>
      </c>
      <c r="D408" s="27">
        <v>44245</v>
      </c>
      <c r="E408" s="16" t="s">
        <v>228</v>
      </c>
      <c r="F408" s="16" t="s">
        <v>234</v>
      </c>
      <c r="G408" s="30">
        <v>205659580</v>
      </c>
      <c r="H408" s="16"/>
      <c r="I408" s="11" t="str">
        <f>VLOOKUP(C408,'Sales Team'!A$1:C$6,2,0)</f>
        <v>Sales Sumatera -Kalimantan Region Team</v>
      </c>
      <c r="J408" t="str">
        <f>VLOOKUP(C408,'Sales Team'!A$1:D$6,4,0)</f>
        <v>OnlineMarketing/Corporate Negotiate/Patnership Contract</v>
      </c>
      <c r="K408" t="str">
        <f>VLOOKUP(B408,'Patner Store'!A$1:F$51,2,0)</f>
        <v>Arena Sport Shop</v>
      </c>
      <c r="L408" t="str">
        <f>VLOOKUP(B408,'Patner Store'!A$1:F$51,3,0)</f>
        <v>Retail</v>
      </c>
      <c r="M408" t="str">
        <f>VLOOKUP(B408,'Patner Store'!A$1:F$51,4,0)</f>
        <v>Kalimantan</v>
      </c>
      <c r="N408" t="str">
        <f>VLOOKUP(B408,'Patner Store'!A$1:F$51,5,0)</f>
        <v>Central Kalimantan</v>
      </c>
    </row>
    <row r="409" spans="1:14" ht="15.75" customHeight="1" x14ac:dyDescent="0.3">
      <c r="A409" s="16" t="s">
        <v>646</v>
      </c>
      <c r="B409" s="16" t="s">
        <v>166</v>
      </c>
      <c r="C409" s="28" t="s">
        <v>229</v>
      </c>
      <c r="D409" s="27">
        <v>44247</v>
      </c>
      <c r="E409" s="16" t="s">
        <v>5767</v>
      </c>
      <c r="F409" s="16" t="s">
        <v>234</v>
      </c>
      <c r="G409" s="30">
        <v>41297860</v>
      </c>
      <c r="H409" s="16" t="s">
        <v>247</v>
      </c>
      <c r="I409" s="11" t="str">
        <f>VLOOKUP(C409,'Sales Team'!A$1:C$6,2,0)</f>
        <v>Sales Region Sulawesi - Maluku Team</v>
      </c>
      <c r="J409" t="str">
        <f>VLOOKUP(C409,'Sales Team'!A$1:D$6,4,0)</f>
        <v>Corporate Negotiate/Patnership Contract</v>
      </c>
      <c r="K409" t="str">
        <f>VLOOKUP(B409,'Patner Store'!A$1:F$51,2,0)</f>
        <v>Wakaka Sport</v>
      </c>
      <c r="L409" t="str">
        <f>VLOOKUP(B409,'Patner Store'!A$1:F$51,3,0)</f>
        <v>Retail</v>
      </c>
      <c r="M409" t="str">
        <f>VLOOKUP(B409,'Patner Store'!A$1:F$51,4,0)</f>
        <v>North Maluku</v>
      </c>
      <c r="N409" t="str">
        <f>VLOOKUP(B409,'Patner Store'!A$1:F$51,5,0)</f>
        <v>North Maluku</v>
      </c>
    </row>
    <row r="410" spans="1:14" ht="15.75" customHeight="1" x14ac:dyDescent="0.3">
      <c r="A410" s="16" t="s">
        <v>647</v>
      </c>
      <c r="B410" s="16" t="s">
        <v>197</v>
      </c>
      <c r="C410" s="28" t="s">
        <v>222</v>
      </c>
      <c r="D410" s="27">
        <v>44248</v>
      </c>
      <c r="E410" s="16" t="s">
        <v>118</v>
      </c>
      <c r="F410" s="16" t="s">
        <v>234</v>
      </c>
      <c r="G410" s="30">
        <v>24031000</v>
      </c>
      <c r="H410" s="16"/>
      <c r="I410" s="11" t="str">
        <f>VLOOKUP(C410,'Sales Team'!A$1:C$6,2,0)</f>
        <v>Online Sales Team</v>
      </c>
      <c r="J410" t="str">
        <f>VLOOKUP(C410,'Sales Team'!A$1:D$6,4,0)</f>
        <v>OnlineMarketing</v>
      </c>
      <c r="K410" t="str">
        <f>VLOOKUP(B410,'Patner Store'!A$1:F$51,2,0)</f>
        <v>GilaSport.id</v>
      </c>
      <c r="L410" t="str">
        <f>VLOOKUP(B410,'Patner Store'!A$1:F$51,3,0)</f>
        <v>Retail</v>
      </c>
      <c r="M410" t="str">
        <f>VLOOKUP(B410,'Patner Store'!A$1:F$51,4,0)</f>
        <v>Java</v>
      </c>
      <c r="N410" t="str">
        <f>VLOOKUP(B410,'Patner Store'!A$1:F$51,5,0)</f>
        <v>Jakarta</v>
      </c>
    </row>
    <row r="411" spans="1:14" ht="15.75" customHeight="1" x14ac:dyDescent="0.3">
      <c r="A411" s="16" t="s">
        <v>648</v>
      </c>
      <c r="B411" s="16" t="s">
        <v>158</v>
      </c>
      <c r="C411" s="28" t="s">
        <v>229</v>
      </c>
      <c r="D411" s="27">
        <v>44248</v>
      </c>
      <c r="E411" s="16" t="s">
        <v>5767</v>
      </c>
      <c r="F411" s="28" t="s">
        <v>237</v>
      </c>
      <c r="G411" s="30">
        <v>748380810</v>
      </c>
      <c r="H411" s="16" t="s">
        <v>238</v>
      </c>
      <c r="I411" s="11" t="str">
        <f>VLOOKUP(C411,'Sales Team'!A$1:C$6,2,0)</f>
        <v>Sales Region Sulawesi - Maluku Team</v>
      </c>
      <c r="J411" t="str">
        <f>VLOOKUP(C411,'Sales Team'!A$1:D$6,4,0)</f>
        <v>Corporate Negotiate/Patnership Contract</v>
      </c>
      <c r="K411" t="str">
        <f>VLOOKUP(B411,'Patner Store'!A$1:F$51,2,0)</f>
        <v>Sport Kita Store</v>
      </c>
      <c r="L411" t="str">
        <f>VLOOKUP(B411,'Patner Store'!A$1:F$51,3,0)</f>
        <v>Retail</v>
      </c>
      <c r="M411" t="str">
        <f>VLOOKUP(B411,'Patner Store'!A$1:F$51,4,0)</f>
        <v>North Maluku</v>
      </c>
      <c r="N411" t="str">
        <f>VLOOKUP(B411,'Patner Store'!A$1:F$51,5,0)</f>
        <v>North Maluku</v>
      </c>
    </row>
    <row r="412" spans="1:14" ht="15.75" customHeight="1" x14ac:dyDescent="0.3">
      <c r="A412" s="16" t="s">
        <v>649</v>
      </c>
      <c r="B412" s="16" t="s">
        <v>175</v>
      </c>
      <c r="C412" s="28" t="s">
        <v>229</v>
      </c>
      <c r="D412" s="27">
        <v>44248</v>
      </c>
      <c r="E412" s="16" t="s">
        <v>5767</v>
      </c>
      <c r="F412" s="16" t="s">
        <v>234</v>
      </c>
      <c r="G412" s="30">
        <v>81765000</v>
      </c>
      <c r="H412" s="16" t="s">
        <v>253</v>
      </c>
      <c r="I412" s="11" t="str">
        <f>VLOOKUP(C412,'Sales Team'!A$1:C$6,2,0)</f>
        <v>Sales Region Sulawesi - Maluku Team</v>
      </c>
      <c r="J412" t="str">
        <f>VLOOKUP(C412,'Sales Team'!A$1:D$6,4,0)</f>
        <v>Corporate Negotiate/Patnership Contract</v>
      </c>
      <c r="K412" t="str">
        <f>VLOOKUP(B412,'Patner Store'!A$1:F$51,2,0)</f>
        <v>KakaSport</v>
      </c>
      <c r="L412" t="str">
        <f>VLOOKUP(B412,'Patner Store'!A$1:F$51,3,0)</f>
        <v>Retail</v>
      </c>
      <c r="M412" t="str">
        <f>VLOOKUP(B412,'Patner Store'!A$1:F$51,4,0)</f>
        <v>Maluku</v>
      </c>
      <c r="N412" t="str">
        <f>VLOOKUP(B412,'Patner Store'!A$1:F$51,5,0)</f>
        <v>Maluku</v>
      </c>
    </row>
    <row r="413" spans="1:14" ht="15.75" customHeight="1" x14ac:dyDescent="0.3">
      <c r="A413" s="16" t="s">
        <v>650</v>
      </c>
      <c r="B413" s="16" t="s">
        <v>185</v>
      </c>
      <c r="C413" s="28" t="s">
        <v>229</v>
      </c>
      <c r="D413" s="27">
        <v>44249</v>
      </c>
      <c r="E413" s="16" t="s">
        <v>5767</v>
      </c>
      <c r="F413" s="16" t="s">
        <v>234</v>
      </c>
      <c r="G413" s="30">
        <v>237082300</v>
      </c>
      <c r="H413" s="16"/>
      <c r="I413" s="11" t="str">
        <f>VLOOKUP(C413,'Sales Team'!A$1:C$6,2,0)</f>
        <v>Sales Region Sulawesi - Maluku Team</v>
      </c>
      <c r="J413" t="str">
        <f>VLOOKUP(C413,'Sales Team'!A$1:D$6,4,0)</f>
        <v>Corporate Negotiate/Patnership Contract</v>
      </c>
      <c r="K413" t="str">
        <f>VLOOKUP(B413,'Patner Store'!A$1:F$51,2,0)</f>
        <v>Toko Olahraga Lengkap</v>
      </c>
      <c r="L413" t="str">
        <f>VLOOKUP(B413,'Patner Store'!A$1:F$51,3,0)</f>
        <v>Retail</v>
      </c>
      <c r="M413" t="str">
        <f>VLOOKUP(B413,'Patner Store'!A$1:F$51,4,0)</f>
        <v>Maluku</v>
      </c>
      <c r="N413" t="str">
        <f>VLOOKUP(B413,'Patner Store'!A$1:F$51,5,0)</f>
        <v>Maluku</v>
      </c>
    </row>
    <row r="414" spans="1:14" ht="15.75" customHeight="1" x14ac:dyDescent="0.3">
      <c r="A414" s="16" t="s">
        <v>651</v>
      </c>
      <c r="B414" s="16" t="s">
        <v>179</v>
      </c>
      <c r="C414" s="28" t="s">
        <v>229</v>
      </c>
      <c r="D414" s="27">
        <v>44250</v>
      </c>
      <c r="E414" s="16" t="s">
        <v>5767</v>
      </c>
      <c r="F414" s="28" t="s">
        <v>237</v>
      </c>
      <c r="G414" s="30">
        <v>343106270</v>
      </c>
      <c r="H414" s="16"/>
      <c r="I414" s="11" t="str">
        <f>VLOOKUP(C414,'Sales Team'!A$1:C$6,2,0)</f>
        <v>Sales Region Sulawesi - Maluku Team</v>
      </c>
      <c r="J414" t="str">
        <f>VLOOKUP(C414,'Sales Team'!A$1:D$6,4,0)</f>
        <v>Corporate Negotiate/Patnership Contract</v>
      </c>
      <c r="K414" t="str">
        <f>VLOOKUP(B414,'Patner Store'!A$1:F$51,2,0)</f>
        <v>Toko Idola Olahraga</v>
      </c>
      <c r="L414" t="str">
        <f>VLOOKUP(B414,'Patner Store'!A$1:F$51,3,0)</f>
        <v>Retail</v>
      </c>
      <c r="M414" t="str">
        <f>VLOOKUP(B414,'Patner Store'!A$1:F$51,4,0)</f>
        <v>Sulawesi</v>
      </c>
      <c r="N414" t="str">
        <f>VLOOKUP(B414,'Patner Store'!A$1:F$51,5,0)</f>
        <v>North Sulawesi</v>
      </c>
    </row>
    <row r="415" spans="1:14" ht="15.75" customHeight="1" x14ac:dyDescent="0.3">
      <c r="A415" s="16" t="s">
        <v>652</v>
      </c>
      <c r="B415" s="16" t="s">
        <v>173</v>
      </c>
      <c r="C415" s="28" t="s">
        <v>229</v>
      </c>
      <c r="D415" s="27">
        <v>44251</v>
      </c>
      <c r="E415" s="16" t="s">
        <v>5767</v>
      </c>
      <c r="F415" s="16" t="s">
        <v>234</v>
      </c>
      <c r="G415" s="30">
        <v>248503180.00000003</v>
      </c>
      <c r="H415" s="16"/>
      <c r="I415" s="11" t="str">
        <f>VLOOKUP(C415,'Sales Team'!A$1:C$6,2,0)</f>
        <v>Sales Region Sulawesi - Maluku Team</v>
      </c>
      <c r="J415" t="str">
        <f>VLOOKUP(C415,'Sales Team'!A$1:D$6,4,0)</f>
        <v>Corporate Negotiate/Patnership Contract</v>
      </c>
      <c r="K415" t="str">
        <f>VLOOKUP(B415,'Patner Store'!A$1:F$51,2,0)</f>
        <v>Mama Sport</v>
      </c>
      <c r="L415" t="str">
        <f>VLOOKUP(B415,'Patner Store'!A$1:F$51,3,0)</f>
        <v>Retail</v>
      </c>
      <c r="M415" t="str">
        <f>VLOOKUP(B415,'Patner Store'!A$1:F$51,4,0)</f>
        <v>North Maluku</v>
      </c>
      <c r="N415" t="str">
        <f>VLOOKUP(B415,'Patner Store'!A$1:F$51,5,0)</f>
        <v>North Maluku</v>
      </c>
    </row>
    <row r="416" spans="1:14" ht="15.75" customHeight="1" x14ac:dyDescent="0.3">
      <c r="A416" s="16" t="s">
        <v>653</v>
      </c>
      <c r="B416" s="16" t="s">
        <v>197</v>
      </c>
      <c r="C416" s="28" t="s">
        <v>222</v>
      </c>
      <c r="D416" s="27">
        <v>44252</v>
      </c>
      <c r="E416" s="16" t="s">
        <v>118</v>
      </c>
      <c r="F416" s="28" t="s">
        <v>237</v>
      </c>
      <c r="G416" s="30">
        <v>796416552</v>
      </c>
      <c r="H416" s="16"/>
      <c r="I416" s="11" t="str">
        <f>VLOOKUP(C416,'Sales Team'!A$1:C$6,2,0)</f>
        <v>Online Sales Team</v>
      </c>
      <c r="J416" t="str">
        <f>VLOOKUP(C416,'Sales Team'!A$1:D$6,4,0)</f>
        <v>OnlineMarketing</v>
      </c>
      <c r="K416" t="str">
        <f>VLOOKUP(B416,'Patner Store'!A$1:F$51,2,0)</f>
        <v>GilaSport.id</v>
      </c>
      <c r="L416" t="str">
        <f>VLOOKUP(B416,'Patner Store'!A$1:F$51,3,0)</f>
        <v>Retail</v>
      </c>
      <c r="M416" t="str">
        <f>VLOOKUP(B416,'Patner Store'!A$1:F$51,4,0)</f>
        <v>Java</v>
      </c>
      <c r="N416" t="str">
        <f>VLOOKUP(B416,'Patner Store'!A$1:F$51,5,0)</f>
        <v>Jakarta</v>
      </c>
    </row>
    <row r="417" spans="1:14" ht="15.75" customHeight="1" x14ac:dyDescent="0.3">
      <c r="A417" s="16" t="s">
        <v>654</v>
      </c>
      <c r="B417" s="16" t="s">
        <v>203</v>
      </c>
      <c r="C417" s="28" t="s">
        <v>229</v>
      </c>
      <c r="D417" s="27">
        <v>44254</v>
      </c>
      <c r="E417" s="16" t="s">
        <v>5767</v>
      </c>
      <c r="F417" s="16" t="s">
        <v>234</v>
      </c>
      <c r="G417" s="30">
        <v>141857450</v>
      </c>
      <c r="H417" s="16" t="s">
        <v>260</v>
      </c>
      <c r="I417" s="11" t="str">
        <f>VLOOKUP(C417,'Sales Team'!A$1:C$6,2,0)</f>
        <v>Sales Region Sulawesi - Maluku Team</v>
      </c>
      <c r="J417" t="str">
        <f>VLOOKUP(C417,'Sales Team'!A$1:D$6,4,0)</f>
        <v>Corporate Negotiate/Patnership Contract</v>
      </c>
      <c r="K417" t="str">
        <f>VLOOKUP(B417,'Patner Store'!A$1:F$51,2,0)</f>
        <v>Toko Rezeki Olahraga</v>
      </c>
      <c r="L417" t="str">
        <f>VLOOKUP(B417,'Patner Store'!A$1:F$51,3,0)</f>
        <v>Retail</v>
      </c>
      <c r="M417" t="str">
        <f>VLOOKUP(B417,'Patner Store'!A$1:F$51,4,0)</f>
        <v>Sulawesi</v>
      </c>
      <c r="N417" t="str">
        <f>VLOOKUP(B417,'Patner Store'!A$1:F$51,5,0)</f>
        <v>North Sulawesi</v>
      </c>
    </row>
    <row r="418" spans="1:14" ht="15.75" customHeight="1" x14ac:dyDescent="0.3">
      <c r="A418" s="16" t="s">
        <v>655</v>
      </c>
      <c r="B418" s="16" t="s">
        <v>139</v>
      </c>
      <c r="C418" s="28" t="s">
        <v>227</v>
      </c>
      <c r="D418" s="27">
        <v>44256</v>
      </c>
      <c r="E418" s="16" t="s">
        <v>228</v>
      </c>
      <c r="F418" s="28" t="s">
        <v>237</v>
      </c>
      <c r="G418" s="30">
        <v>530749580</v>
      </c>
      <c r="H418" s="16"/>
      <c r="I418" s="11" t="str">
        <f>VLOOKUP(C418,'Sales Team'!A$1:C$6,2,0)</f>
        <v>Sales Sumatera -Kalimantan Region Team</v>
      </c>
      <c r="J418" t="str">
        <f>VLOOKUP(C418,'Sales Team'!A$1:D$6,4,0)</f>
        <v>OnlineMarketing/Corporate Negotiate/Patnership Contract</v>
      </c>
      <c r="K418" t="str">
        <f>VLOOKUP(B418,'Patner Store'!A$1:F$51,2,0)</f>
        <v>Sport Hub Medan</v>
      </c>
      <c r="L418" t="str">
        <f>VLOOKUP(B418,'Patner Store'!A$1:F$51,3,0)</f>
        <v>Distributor</v>
      </c>
      <c r="M418" t="str">
        <f>VLOOKUP(B418,'Patner Store'!A$1:F$51,4,0)</f>
        <v>Sumatera</v>
      </c>
      <c r="N418" t="str">
        <f>VLOOKUP(B418,'Patner Store'!A$1:F$51,5,0)</f>
        <v>North Sumatera</v>
      </c>
    </row>
    <row r="419" spans="1:14" ht="15.75" customHeight="1" x14ac:dyDescent="0.3">
      <c r="A419" s="16" t="s">
        <v>656</v>
      </c>
      <c r="B419" s="16" t="s">
        <v>201</v>
      </c>
      <c r="C419" s="28" t="s">
        <v>229</v>
      </c>
      <c r="D419" s="27">
        <v>44257</v>
      </c>
      <c r="E419" s="16" t="s">
        <v>5767</v>
      </c>
      <c r="F419" s="16" t="s">
        <v>234</v>
      </c>
      <c r="G419" s="30">
        <v>6816744</v>
      </c>
      <c r="H419" s="16"/>
      <c r="I419" s="11" t="str">
        <f>VLOOKUP(C419,'Sales Team'!A$1:C$6,2,0)</f>
        <v>Sales Region Sulawesi - Maluku Team</v>
      </c>
      <c r="J419" t="str">
        <f>VLOOKUP(C419,'Sales Team'!A$1:D$6,4,0)</f>
        <v>Corporate Negotiate/Patnership Contract</v>
      </c>
      <c r="K419" t="str">
        <f>VLOOKUP(B419,'Patner Store'!A$1:F$51,2,0)</f>
        <v>SportMania Store</v>
      </c>
      <c r="L419" t="str">
        <f>VLOOKUP(B419,'Patner Store'!A$1:F$51,3,0)</f>
        <v>Retail</v>
      </c>
      <c r="M419" t="str">
        <f>VLOOKUP(B419,'Patner Store'!A$1:F$51,4,0)</f>
        <v>North Maluku</v>
      </c>
      <c r="N419" t="str">
        <f>VLOOKUP(B419,'Patner Store'!A$1:F$51,5,0)</f>
        <v>North Maluku</v>
      </c>
    </row>
    <row r="420" spans="1:14" ht="15.75" customHeight="1" x14ac:dyDescent="0.3">
      <c r="A420" s="16" t="s">
        <v>657</v>
      </c>
      <c r="B420" s="16" t="s">
        <v>201</v>
      </c>
      <c r="C420" s="28" t="s">
        <v>229</v>
      </c>
      <c r="D420" s="27">
        <v>44257</v>
      </c>
      <c r="E420" s="16" t="s">
        <v>5767</v>
      </c>
      <c r="F420" s="28" t="s">
        <v>237</v>
      </c>
      <c r="G420" s="30">
        <v>414463470</v>
      </c>
      <c r="H420" s="16"/>
      <c r="I420" s="11" t="str">
        <f>VLOOKUP(C420,'Sales Team'!A$1:C$6,2,0)</f>
        <v>Sales Region Sulawesi - Maluku Team</v>
      </c>
      <c r="J420" t="str">
        <f>VLOOKUP(C420,'Sales Team'!A$1:D$6,4,0)</f>
        <v>Corporate Negotiate/Patnership Contract</v>
      </c>
      <c r="K420" t="str">
        <f>VLOOKUP(B420,'Patner Store'!A$1:F$51,2,0)</f>
        <v>SportMania Store</v>
      </c>
      <c r="L420" t="str">
        <f>VLOOKUP(B420,'Patner Store'!A$1:F$51,3,0)</f>
        <v>Retail</v>
      </c>
      <c r="M420" t="str">
        <f>VLOOKUP(B420,'Patner Store'!A$1:F$51,4,0)</f>
        <v>North Maluku</v>
      </c>
      <c r="N420" t="str">
        <f>VLOOKUP(B420,'Patner Store'!A$1:F$51,5,0)</f>
        <v>North Maluku</v>
      </c>
    </row>
    <row r="421" spans="1:14" ht="15.75" customHeight="1" x14ac:dyDescent="0.3">
      <c r="A421" s="16" t="s">
        <v>658</v>
      </c>
      <c r="B421" s="16" t="s">
        <v>187</v>
      </c>
      <c r="C421" s="28" t="s">
        <v>231</v>
      </c>
      <c r="D421" s="27">
        <v>44257</v>
      </c>
      <c r="E421" s="16" t="s">
        <v>5768</v>
      </c>
      <c r="F421" s="16" t="s">
        <v>234</v>
      </c>
      <c r="G421" s="30">
        <v>229673020</v>
      </c>
      <c r="H421" s="16"/>
      <c r="I421" s="11" t="str">
        <f>VLOOKUP(C421,'Sales Team'!A$1:C$6,2,0)</f>
        <v>Sales Region Bali - Nusa Tenggara Team</v>
      </c>
      <c r="J421" t="str">
        <f>VLOOKUP(C421,'Sales Team'!A$1:D$6,4,0)</f>
        <v>Corporate Negotiate/Patnership Contract</v>
      </c>
      <c r="K421" t="str">
        <f>VLOOKUP(B421,'Patner Store'!A$1:F$51,2,0)</f>
        <v>Nusantara Sport</v>
      </c>
      <c r="L421" t="str">
        <f>VLOOKUP(B421,'Patner Store'!A$1:F$51,3,0)</f>
        <v>Retail</v>
      </c>
      <c r="M421" t="str">
        <f>VLOOKUP(B421,'Patner Store'!A$1:F$51,4,0)</f>
        <v>Nusa Tenggara</v>
      </c>
      <c r="N421" t="str">
        <f>VLOOKUP(B421,'Patner Store'!A$1:F$51,5,0)</f>
        <v>West Nusa Tenggara</v>
      </c>
    </row>
    <row r="422" spans="1:14" ht="15.75" customHeight="1" x14ac:dyDescent="0.3">
      <c r="A422" s="16" t="s">
        <v>659</v>
      </c>
      <c r="B422" s="16" t="s">
        <v>183</v>
      </c>
      <c r="C422" s="28" t="s">
        <v>222</v>
      </c>
      <c r="D422" s="27">
        <v>44259</v>
      </c>
      <c r="E422" s="16" t="s">
        <v>118</v>
      </c>
      <c r="F422" s="16" t="s">
        <v>234</v>
      </c>
      <c r="G422" s="30">
        <v>77104190</v>
      </c>
      <c r="H422" s="16" t="s">
        <v>247</v>
      </c>
      <c r="I422" s="11" t="str">
        <f>VLOOKUP(C422,'Sales Team'!A$1:C$6,2,0)</f>
        <v>Online Sales Team</v>
      </c>
      <c r="J422" t="str">
        <f>VLOOKUP(C422,'Sales Team'!A$1:D$6,4,0)</f>
        <v>OnlineMarketing</v>
      </c>
      <c r="K422" t="str">
        <f>VLOOKUP(B422,'Patner Store'!A$1:F$51,2,0)</f>
        <v>Active Sport</v>
      </c>
      <c r="L422" t="str">
        <f>VLOOKUP(B422,'Patner Store'!A$1:F$51,3,0)</f>
        <v>Retail</v>
      </c>
      <c r="M422" t="str">
        <f>VLOOKUP(B422,'Patner Store'!A$1:F$51,4,0)</f>
        <v>Java</v>
      </c>
      <c r="N422" t="str">
        <f>VLOOKUP(B422,'Patner Store'!A$1:F$51,5,0)</f>
        <v>Jakarta</v>
      </c>
    </row>
    <row r="423" spans="1:14" ht="15.75" customHeight="1" x14ac:dyDescent="0.3">
      <c r="A423" s="16" t="s">
        <v>660</v>
      </c>
      <c r="B423" s="16" t="s">
        <v>185</v>
      </c>
      <c r="C423" s="28" t="s">
        <v>229</v>
      </c>
      <c r="D423" s="27">
        <v>44259</v>
      </c>
      <c r="E423" s="16" t="s">
        <v>5767</v>
      </c>
      <c r="F423" s="28" t="s">
        <v>237</v>
      </c>
      <c r="G423" s="30">
        <v>587307480</v>
      </c>
      <c r="H423" s="16"/>
      <c r="I423" s="11" t="str">
        <f>VLOOKUP(C423,'Sales Team'!A$1:C$6,2,0)</f>
        <v>Sales Region Sulawesi - Maluku Team</v>
      </c>
      <c r="J423" t="str">
        <f>VLOOKUP(C423,'Sales Team'!A$1:D$6,4,0)</f>
        <v>Corporate Negotiate/Patnership Contract</v>
      </c>
      <c r="K423" t="str">
        <f>VLOOKUP(B423,'Patner Store'!A$1:F$51,2,0)</f>
        <v>Toko Olahraga Lengkap</v>
      </c>
      <c r="L423" t="str">
        <f>VLOOKUP(B423,'Patner Store'!A$1:F$51,3,0)</f>
        <v>Retail</v>
      </c>
      <c r="M423" t="str">
        <f>VLOOKUP(B423,'Patner Store'!A$1:F$51,4,0)</f>
        <v>Maluku</v>
      </c>
      <c r="N423" t="str">
        <f>VLOOKUP(B423,'Patner Store'!A$1:F$51,5,0)</f>
        <v>Maluku</v>
      </c>
    </row>
    <row r="424" spans="1:14" ht="15.75" customHeight="1" x14ac:dyDescent="0.3">
      <c r="A424" s="16" t="s">
        <v>661</v>
      </c>
      <c r="B424" s="16" t="s">
        <v>207</v>
      </c>
      <c r="C424" s="28" t="s">
        <v>227</v>
      </c>
      <c r="D424" s="27">
        <v>44260</v>
      </c>
      <c r="E424" s="16" t="s">
        <v>228</v>
      </c>
      <c r="F424" s="16" t="s">
        <v>234</v>
      </c>
      <c r="G424" s="30">
        <v>100247630</v>
      </c>
      <c r="H424" s="16"/>
      <c r="I424" s="11" t="str">
        <f>VLOOKUP(C424,'Sales Team'!A$1:C$6,2,0)</f>
        <v>Sales Sumatera -Kalimantan Region Team</v>
      </c>
      <c r="J424" t="str">
        <f>VLOOKUP(C424,'Sales Team'!A$1:D$6,4,0)</f>
        <v>OnlineMarketing/Corporate Negotiate/Patnership Contract</v>
      </c>
      <c r="K424" t="str">
        <f>VLOOKUP(B424,'Patner Store'!A$1:F$51,2,0)</f>
        <v>Markas Olahraga</v>
      </c>
      <c r="L424" t="str">
        <f>VLOOKUP(B424,'Patner Store'!A$1:F$51,3,0)</f>
        <v>Retail</v>
      </c>
      <c r="M424" t="str">
        <f>VLOOKUP(B424,'Patner Store'!A$1:F$51,4,0)</f>
        <v>Kalimantan</v>
      </c>
      <c r="N424" t="str">
        <f>VLOOKUP(B424,'Patner Store'!A$1:F$51,5,0)</f>
        <v>South Kalimantan</v>
      </c>
    </row>
    <row r="425" spans="1:14" ht="15.75" customHeight="1" x14ac:dyDescent="0.3">
      <c r="A425" s="16" t="s">
        <v>662</v>
      </c>
      <c r="B425" s="16" t="s">
        <v>211</v>
      </c>
      <c r="C425" s="28" t="s">
        <v>227</v>
      </c>
      <c r="D425" s="27">
        <v>44260</v>
      </c>
      <c r="E425" s="16" t="s">
        <v>228</v>
      </c>
      <c r="F425" s="28" t="s">
        <v>237</v>
      </c>
      <c r="G425" s="30">
        <v>292680760</v>
      </c>
      <c r="H425" s="16"/>
      <c r="I425" s="11" t="str">
        <f>VLOOKUP(C425,'Sales Team'!A$1:C$6,2,0)</f>
        <v>Sales Sumatera -Kalimantan Region Team</v>
      </c>
      <c r="J425" t="str">
        <f>VLOOKUP(C425,'Sales Team'!A$1:D$6,4,0)</f>
        <v>OnlineMarketing/Corporate Negotiate/Patnership Contract</v>
      </c>
      <c r="K425" t="str">
        <f>VLOOKUP(B425,'Patner Store'!A$1:F$51,2,0)</f>
        <v>Toko Olahraga Mandiri</v>
      </c>
      <c r="L425" t="str">
        <f>VLOOKUP(B425,'Patner Store'!A$1:F$51,3,0)</f>
        <v>Retail</v>
      </c>
      <c r="M425" t="str">
        <f>VLOOKUP(B425,'Patner Store'!A$1:F$51,4,0)</f>
        <v>Kalimantan</v>
      </c>
      <c r="N425" t="str">
        <f>VLOOKUP(B425,'Patner Store'!A$1:F$51,5,0)</f>
        <v>South Kalimantan</v>
      </c>
    </row>
    <row r="426" spans="1:14" ht="15.75" customHeight="1" x14ac:dyDescent="0.3">
      <c r="A426" s="16" t="s">
        <v>663</v>
      </c>
      <c r="B426" s="16" t="s">
        <v>141</v>
      </c>
      <c r="C426" s="28" t="s">
        <v>229</v>
      </c>
      <c r="D426" s="27">
        <v>44261</v>
      </c>
      <c r="E426" s="16" t="s">
        <v>5767</v>
      </c>
      <c r="F426" s="16" t="s">
        <v>234</v>
      </c>
      <c r="G426" s="30">
        <v>101104300</v>
      </c>
      <c r="H426" s="16"/>
      <c r="I426" s="11" t="str">
        <f>VLOOKUP(C426,'Sales Team'!A$1:C$6,2,0)</f>
        <v>Sales Region Sulawesi - Maluku Team</v>
      </c>
      <c r="J426" t="str">
        <f>VLOOKUP(C426,'Sales Team'!A$1:D$6,4,0)</f>
        <v>Corporate Negotiate/Patnership Contract</v>
      </c>
      <c r="K426" t="str">
        <f>VLOOKUP(B426,'Patner Store'!A$1:F$51,2,0)</f>
        <v>Toko Olahraga Satu</v>
      </c>
      <c r="L426" t="str">
        <f>VLOOKUP(B426,'Patner Store'!A$1:F$51,3,0)</f>
        <v>Retail</v>
      </c>
      <c r="M426" t="str">
        <f>VLOOKUP(B426,'Patner Store'!A$1:F$51,4,0)</f>
        <v>North Maluku</v>
      </c>
      <c r="N426" t="str">
        <f>VLOOKUP(B426,'Patner Store'!A$1:F$51,5,0)</f>
        <v>North Maluku</v>
      </c>
    </row>
    <row r="427" spans="1:14" ht="15.75" customHeight="1" x14ac:dyDescent="0.3">
      <c r="A427" s="16" t="s">
        <v>664</v>
      </c>
      <c r="B427" s="16" t="s">
        <v>109</v>
      </c>
      <c r="C427" s="28" t="s">
        <v>225</v>
      </c>
      <c r="D427" s="27">
        <v>44261</v>
      </c>
      <c r="E427" s="16" t="s">
        <v>112</v>
      </c>
      <c r="F427" s="28" t="s">
        <v>237</v>
      </c>
      <c r="G427" s="30">
        <v>363691080</v>
      </c>
      <c r="H427" s="16"/>
      <c r="I427" s="11" t="str">
        <f>VLOOKUP(C427,'Sales Team'!A$1:C$6,2,0)</f>
        <v>Sales Java Region Team</v>
      </c>
      <c r="J427" t="str">
        <f>VLOOKUP(C427,'Sales Team'!A$1:D$6,4,0)</f>
        <v>OnlineMarketing/Corporate Negotiate/Patnership Contract</v>
      </c>
      <c r="K427" t="str">
        <f>VLOOKUP(B427,'Patner Store'!A$1:F$51,2,0)</f>
        <v>TokoSport</v>
      </c>
      <c r="L427" t="str">
        <f>VLOOKUP(B427,'Patner Store'!A$1:F$51,3,0)</f>
        <v>Retail</v>
      </c>
      <c r="M427" t="str">
        <f>VLOOKUP(B427,'Patner Store'!A$1:F$51,4,0)</f>
        <v>Java</v>
      </c>
      <c r="N427" t="str">
        <f>VLOOKUP(B427,'Patner Store'!A$1:F$51,5,0)</f>
        <v>East Java</v>
      </c>
    </row>
    <row r="428" spans="1:14" ht="15.75" customHeight="1" x14ac:dyDescent="0.3">
      <c r="A428" s="16" t="s">
        <v>665</v>
      </c>
      <c r="B428" s="16" t="s">
        <v>105</v>
      </c>
      <c r="C428" s="28" t="s">
        <v>231</v>
      </c>
      <c r="D428" s="27">
        <v>44262</v>
      </c>
      <c r="E428" s="16" t="s">
        <v>5768</v>
      </c>
      <c r="F428" s="28" t="s">
        <v>237</v>
      </c>
      <c r="G428" s="30">
        <v>273834110</v>
      </c>
      <c r="H428" s="16"/>
      <c r="I428" s="11" t="str">
        <f>VLOOKUP(C428,'Sales Team'!A$1:C$6,2,0)</f>
        <v>Sales Region Bali - Nusa Tenggara Team</v>
      </c>
      <c r="J428" t="str">
        <f>VLOOKUP(C428,'Sales Team'!A$1:D$6,4,0)</f>
        <v>Corporate Negotiate/Patnership Contract</v>
      </c>
      <c r="K428" t="str">
        <f>VLOOKUP(B428,'Patner Store'!A$1:F$51,2,0)</f>
        <v>Sport Nation</v>
      </c>
      <c r="L428" t="str">
        <f>VLOOKUP(B428,'Patner Store'!A$1:F$51,3,0)</f>
        <v>Distributor</v>
      </c>
      <c r="M428" t="str">
        <f>VLOOKUP(B428,'Patner Store'!A$1:F$51,4,0)</f>
        <v>Bali</v>
      </c>
      <c r="N428" t="str">
        <f>VLOOKUP(B428,'Patner Store'!A$1:F$51,5,0)</f>
        <v>Bali</v>
      </c>
    </row>
    <row r="429" spans="1:14" ht="15.75" customHeight="1" x14ac:dyDescent="0.3">
      <c r="A429" s="16" t="s">
        <v>666</v>
      </c>
      <c r="B429" s="16" t="s">
        <v>139</v>
      </c>
      <c r="C429" s="28" t="s">
        <v>227</v>
      </c>
      <c r="D429" s="27">
        <v>44263</v>
      </c>
      <c r="E429" s="16" t="s">
        <v>228</v>
      </c>
      <c r="F429" s="28" t="s">
        <v>237</v>
      </c>
      <c r="G429" s="30">
        <v>782139400</v>
      </c>
      <c r="H429" s="16"/>
      <c r="I429" s="11" t="str">
        <f>VLOOKUP(C429,'Sales Team'!A$1:C$6,2,0)</f>
        <v>Sales Sumatera -Kalimantan Region Team</v>
      </c>
      <c r="J429" t="str">
        <f>VLOOKUP(C429,'Sales Team'!A$1:D$6,4,0)</f>
        <v>OnlineMarketing/Corporate Negotiate/Patnership Contract</v>
      </c>
      <c r="K429" t="str">
        <f>VLOOKUP(B429,'Patner Store'!A$1:F$51,2,0)</f>
        <v>Sport Hub Medan</v>
      </c>
      <c r="L429" t="str">
        <f>VLOOKUP(B429,'Patner Store'!A$1:F$51,3,0)</f>
        <v>Distributor</v>
      </c>
      <c r="M429" t="str">
        <f>VLOOKUP(B429,'Patner Store'!A$1:F$51,4,0)</f>
        <v>Sumatera</v>
      </c>
      <c r="N429" t="str">
        <f>VLOOKUP(B429,'Patner Store'!A$1:F$51,5,0)</f>
        <v>North Sumatera</v>
      </c>
    </row>
    <row r="430" spans="1:14" ht="15.75" customHeight="1" x14ac:dyDescent="0.3">
      <c r="A430" s="16" t="s">
        <v>667</v>
      </c>
      <c r="B430" s="16" t="s">
        <v>156</v>
      </c>
      <c r="C430" s="28" t="s">
        <v>222</v>
      </c>
      <c r="D430" s="27">
        <v>44264</v>
      </c>
      <c r="E430" s="16" t="s">
        <v>118</v>
      </c>
      <c r="F430" s="28" t="s">
        <v>237</v>
      </c>
      <c r="G430" s="30">
        <v>319178900</v>
      </c>
      <c r="H430" s="16"/>
      <c r="I430" s="11" t="str">
        <f>VLOOKUP(C430,'Sales Team'!A$1:C$6,2,0)</f>
        <v>Online Sales Team</v>
      </c>
      <c r="J430" t="str">
        <f>VLOOKUP(C430,'Sales Team'!A$1:D$6,4,0)</f>
        <v>OnlineMarketing</v>
      </c>
      <c r="K430" t="str">
        <f>VLOOKUP(B430,'Patner Store'!A$1:F$51,2,0)</f>
        <v>SportArt88</v>
      </c>
      <c r="L430" t="str">
        <f>VLOOKUP(B430,'Patner Store'!A$1:F$51,3,0)</f>
        <v>Retail</v>
      </c>
      <c r="M430" t="str">
        <f>VLOOKUP(B430,'Patner Store'!A$1:F$51,4,0)</f>
        <v>Java</v>
      </c>
      <c r="N430" t="str">
        <f>VLOOKUP(B430,'Patner Store'!A$1:F$51,5,0)</f>
        <v>Jakarta</v>
      </c>
    </row>
    <row r="431" spans="1:14" ht="15.75" customHeight="1" x14ac:dyDescent="0.3">
      <c r="A431" s="16" t="s">
        <v>668</v>
      </c>
      <c r="B431" s="16" t="s">
        <v>185</v>
      </c>
      <c r="C431" s="28" t="s">
        <v>229</v>
      </c>
      <c r="D431" s="27">
        <v>44268</v>
      </c>
      <c r="E431" s="16" t="s">
        <v>5767</v>
      </c>
      <c r="F431" s="28" t="s">
        <v>237</v>
      </c>
      <c r="G431" s="30">
        <v>303946900</v>
      </c>
      <c r="H431" s="16"/>
      <c r="I431" s="11" t="str">
        <f>VLOOKUP(C431,'Sales Team'!A$1:C$6,2,0)</f>
        <v>Sales Region Sulawesi - Maluku Team</v>
      </c>
      <c r="J431" t="str">
        <f>VLOOKUP(C431,'Sales Team'!A$1:D$6,4,0)</f>
        <v>Corporate Negotiate/Patnership Contract</v>
      </c>
      <c r="K431" t="str">
        <f>VLOOKUP(B431,'Patner Store'!A$1:F$51,2,0)</f>
        <v>Toko Olahraga Lengkap</v>
      </c>
      <c r="L431" t="str">
        <f>VLOOKUP(B431,'Patner Store'!A$1:F$51,3,0)</f>
        <v>Retail</v>
      </c>
      <c r="M431" t="str">
        <f>VLOOKUP(B431,'Patner Store'!A$1:F$51,4,0)</f>
        <v>Maluku</v>
      </c>
      <c r="N431" t="str">
        <f>VLOOKUP(B431,'Patner Store'!A$1:F$51,5,0)</f>
        <v>Maluku</v>
      </c>
    </row>
    <row r="432" spans="1:14" ht="15.75" customHeight="1" x14ac:dyDescent="0.3">
      <c r="A432" s="16" t="s">
        <v>669</v>
      </c>
      <c r="B432" s="16" t="s">
        <v>199</v>
      </c>
      <c r="C432" s="28" t="s">
        <v>225</v>
      </c>
      <c r="D432" s="27">
        <v>44270</v>
      </c>
      <c r="E432" s="16" t="s">
        <v>112</v>
      </c>
      <c r="F432" s="16" t="s">
        <v>234</v>
      </c>
      <c r="G432" s="30">
        <v>213303440</v>
      </c>
      <c r="H432" s="16"/>
      <c r="I432" s="11" t="str">
        <f>VLOOKUP(C432,'Sales Team'!A$1:C$6,2,0)</f>
        <v>Sales Java Region Team</v>
      </c>
      <c r="J432" t="str">
        <f>VLOOKUP(C432,'Sales Team'!A$1:D$6,4,0)</f>
        <v>OnlineMarketing/Corporate Negotiate/Patnership Contract</v>
      </c>
      <c r="K432" t="str">
        <f>VLOOKUP(B432,'Patner Store'!A$1:F$51,2,0)</f>
        <v>SportXpress</v>
      </c>
      <c r="L432" t="str">
        <f>VLOOKUP(B432,'Patner Store'!A$1:F$51,3,0)</f>
        <v>Retail</v>
      </c>
      <c r="M432" t="str">
        <f>VLOOKUP(B432,'Patner Store'!A$1:F$51,4,0)</f>
        <v>Java</v>
      </c>
      <c r="N432" t="str">
        <f>VLOOKUP(B432,'Patner Store'!A$1:F$51,5,0)</f>
        <v>East Java</v>
      </c>
    </row>
    <row r="433" spans="1:14" ht="15.75" customHeight="1" x14ac:dyDescent="0.3">
      <c r="A433" s="16" t="s">
        <v>670</v>
      </c>
      <c r="B433" s="16" t="s">
        <v>128</v>
      </c>
      <c r="C433" s="28" t="s">
        <v>227</v>
      </c>
      <c r="D433" s="27">
        <v>44270</v>
      </c>
      <c r="E433" s="16" t="s">
        <v>228</v>
      </c>
      <c r="F433" s="28" t="s">
        <v>237</v>
      </c>
      <c r="G433" s="30">
        <v>264019500.00000003</v>
      </c>
      <c r="H433" s="16"/>
      <c r="I433" s="11" t="str">
        <f>VLOOKUP(C433,'Sales Team'!A$1:C$6,2,0)</f>
        <v>Sales Sumatera -Kalimantan Region Team</v>
      </c>
      <c r="J433" t="str">
        <f>VLOOKUP(C433,'Sales Team'!A$1:D$6,4,0)</f>
        <v>OnlineMarketing/Corporate Negotiate/Patnership Contract</v>
      </c>
      <c r="K433" t="str">
        <f>VLOOKUP(B433,'Patner Store'!A$1:F$51,2,0)</f>
        <v>Olahraga Mall</v>
      </c>
      <c r="L433" t="str">
        <f>VLOOKUP(B433,'Patner Store'!A$1:F$51,3,0)</f>
        <v>Distributor</v>
      </c>
      <c r="M433" t="str">
        <f>VLOOKUP(B433,'Patner Store'!A$1:F$51,4,0)</f>
        <v>Sumatera</v>
      </c>
      <c r="N433" t="str">
        <f>VLOOKUP(B433,'Patner Store'!A$1:F$51,5,0)</f>
        <v>South Sumatera</v>
      </c>
    </row>
    <row r="434" spans="1:14" ht="15.75" customHeight="1" x14ac:dyDescent="0.3">
      <c r="A434" s="16" t="s">
        <v>671</v>
      </c>
      <c r="B434" s="16" t="s">
        <v>151</v>
      </c>
      <c r="C434" s="28" t="s">
        <v>231</v>
      </c>
      <c r="D434" s="27">
        <v>44270</v>
      </c>
      <c r="E434" s="16" t="s">
        <v>5768</v>
      </c>
      <c r="F434" s="16" t="s">
        <v>234</v>
      </c>
      <c r="G434" s="30">
        <v>233172490</v>
      </c>
      <c r="H434" s="16"/>
      <c r="I434" s="11" t="str">
        <f>VLOOKUP(C434,'Sales Team'!A$1:C$6,2,0)</f>
        <v>Sales Region Bali - Nusa Tenggara Team</v>
      </c>
      <c r="J434" t="str">
        <f>VLOOKUP(C434,'Sales Team'!A$1:D$6,4,0)</f>
        <v>Corporate Negotiate/Patnership Contract</v>
      </c>
      <c r="K434" t="str">
        <f>VLOOKUP(B434,'Patner Store'!A$1:F$51,2,0)</f>
        <v>Toko olahraga Pantai</v>
      </c>
      <c r="L434" t="str">
        <f>VLOOKUP(B434,'Patner Store'!A$1:F$51,3,0)</f>
        <v>Retail</v>
      </c>
      <c r="M434" t="str">
        <f>VLOOKUP(B434,'Patner Store'!A$1:F$51,4,0)</f>
        <v>Nusa Tenggara</v>
      </c>
      <c r="N434" t="str">
        <f>VLOOKUP(B434,'Patner Store'!A$1:F$51,5,0)</f>
        <v>East Nusa Tenggara</v>
      </c>
    </row>
    <row r="435" spans="1:14" ht="15.75" customHeight="1" x14ac:dyDescent="0.3">
      <c r="A435" s="16" t="s">
        <v>672</v>
      </c>
      <c r="B435" s="16" t="s">
        <v>193</v>
      </c>
      <c r="C435" s="28" t="s">
        <v>227</v>
      </c>
      <c r="D435" s="27">
        <v>44271</v>
      </c>
      <c r="E435" s="16" t="s">
        <v>228</v>
      </c>
      <c r="F435" s="28" t="s">
        <v>237</v>
      </c>
      <c r="G435" s="30">
        <v>766658936</v>
      </c>
      <c r="H435" s="16"/>
      <c r="I435" s="11" t="str">
        <f>VLOOKUP(C435,'Sales Team'!A$1:C$6,2,0)</f>
        <v>Sales Sumatera -Kalimantan Region Team</v>
      </c>
      <c r="J435" t="str">
        <f>VLOOKUP(C435,'Sales Team'!A$1:D$6,4,0)</f>
        <v>OnlineMarketing/Corporate Negotiate/Patnership Contract</v>
      </c>
      <c r="K435" t="str">
        <f>VLOOKUP(B435,'Patner Store'!A$1:F$51,2,0)</f>
        <v>Surya Sport</v>
      </c>
      <c r="L435" t="str">
        <f>VLOOKUP(B435,'Patner Store'!A$1:F$51,3,0)</f>
        <v>Retail</v>
      </c>
      <c r="M435" t="str">
        <f>VLOOKUP(B435,'Patner Store'!A$1:F$51,4,0)</f>
        <v>Kalimantan</v>
      </c>
      <c r="N435" t="str">
        <f>VLOOKUP(B435,'Patner Store'!A$1:F$51,5,0)</f>
        <v>South Kalimantan</v>
      </c>
    </row>
    <row r="436" spans="1:14" ht="15.75" customHeight="1" x14ac:dyDescent="0.3">
      <c r="A436" s="16" t="s">
        <v>673</v>
      </c>
      <c r="B436" s="16" t="s">
        <v>171</v>
      </c>
      <c r="C436" s="28" t="s">
        <v>231</v>
      </c>
      <c r="D436" s="27">
        <v>44273</v>
      </c>
      <c r="E436" s="16" t="s">
        <v>5768</v>
      </c>
      <c r="F436" s="28" t="s">
        <v>237</v>
      </c>
      <c r="G436" s="30">
        <v>754147200</v>
      </c>
      <c r="H436" s="16"/>
      <c r="I436" s="11" t="str">
        <f>VLOOKUP(C436,'Sales Team'!A$1:C$6,2,0)</f>
        <v>Sales Region Bali - Nusa Tenggara Team</v>
      </c>
      <c r="J436" t="str">
        <f>VLOOKUP(C436,'Sales Team'!A$1:D$6,4,0)</f>
        <v>Corporate Negotiate/Patnership Contract</v>
      </c>
      <c r="K436" t="str">
        <f>VLOOKUP(B436,'Patner Store'!A$1:F$51,2,0)</f>
        <v>Toko SportNesia</v>
      </c>
      <c r="L436" t="str">
        <f>VLOOKUP(B436,'Patner Store'!A$1:F$51,3,0)</f>
        <v>Retail</v>
      </c>
      <c r="M436" t="str">
        <f>VLOOKUP(B436,'Patner Store'!A$1:F$51,4,0)</f>
        <v>Nusa Tenggara</v>
      </c>
      <c r="N436" t="str">
        <f>VLOOKUP(B436,'Patner Store'!A$1:F$51,5,0)</f>
        <v>East Nusa Tenggara</v>
      </c>
    </row>
    <row r="437" spans="1:14" ht="15.75" customHeight="1" x14ac:dyDescent="0.3">
      <c r="A437" s="16" t="s">
        <v>674</v>
      </c>
      <c r="B437" s="16" t="s">
        <v>151</v>
      </c>
      <c r="C437" s="28" t="s">
        <v>231</v>
      </c>
      <c r="D437" s="27">
        <v>44274</v>
      </c>
      <c r="E437" s="16" t="s">
        <v>5768</v>
      </c>
      <c r="F437" s="16" t="s">
        <v>234</v>
      </c>
      <c r="G437" s="30">
        <v>211006500</v>
      </c>
      <c r="H437" s="16"/>
      <c r="I437" s="11" t="str">
        <f>VLOOKUP(C437,'Sales Team'!A$1:C$6,2,0)</f>
        <v>Sales Region Bali - Nusa Tenggara Team</v>
      </c>
      <c r="J437" t="str">
        <f>VLOOKUP(C437,'Sales Team'!A$1:D$6,4,0)</f>
        <v>Corporate Negotiate/Patnership Contract</v>
      </c>
      <c r="K437" t="str">
        <f>VLOOKUP(B437,'Patner Store'!A$1:F$51,2,0)</f>
        <v>Toko olahraga Pantai</v>
      </c>
      <c r="L437" t="str">
        <f>VLOOKUP(B437,'Patner Store'!A$1:F$51,3,0)</f>
        <v>Retail</v>
      </c>
      <c r="M437" t="str">
        <f>VLOOKUP(B437,'Patner Store'!A$1:F$51,4,0)</f>
        <v>Nusa Tenggara</v>
      </c>
      <c r="N437" t="str">
        <f>VLOOKUP(B437,'Patner Store'!A$1:F$51,5,0)</f>
        <v>East Nusa Tenggara</v>
      </c>
    </row>
    <row r="438" spans="1:14" ht="15.75" customHeight="1" x14ac:dyDescent="0.3">
      <c r="A438" s="16" t="s">
        <v>675</v>
      </c>
      <c r="B438" s="16" t="s">
        <v>179</v>
      </c>
      <c r="C438" s="28" t="s">
        <v>229</v>
      </c>
      <c r="D438" s="27">
        <v>44274</v>
      </c>
      <c r="E438" s="16" t="s">
        <v>5767</v>
      </c>
      <c r="F438" s="28" t="s">
        <v>237</v>
      </c>
      <c r="G438" s="30">
        <v>573807690</v>
      </c>
      <c r="H438" s="16"/>
      <c r="I438" s="11" t="str">
        <f>VLOOKUP(C438,'Sales Team'!A$1:C$6,2,0)</f>
        <v>Sales Region Sulawesi - Maluku Team</v>
      </c>
      <c r="J438" t="str">
        <f>VLOOKUP(C438,'Sales Team'!A$1:D$6,4,0)</f>
        <v>Corporate Negotiate/Patnership Contract</v>
      </c>
      <c r="K438" t="str">
        <f>VLOOKUP(B438,'Patner Store'!A$1:F$51,2,0)</f>
        <v>Toko Idola Olahraga</v>
      </c>
      <c r="L438" t="str">
        <f>VLOOKUP(B438,'Patner Store'!A$1:F$51,3,0)</f>
        <v>Retail</v>
      </c>
      <c r="M438" t="str">
        <f>VLOOKUP(B438,'Patner Store'!A$1:F$51,4,0)</f>
        <v>Sulawesi</v>
      </c>
      <c r="N438" t="str">
        <f>VLOOKUP(B438,'Patner Store'!A$1:F$51,5,0)</f>
        <v>North Sulawesi</v>
      </c>
    </row>
    <row r="439" spans="1:14" ht="15.75" customHeight="1" x14ac:dyDescent="0.3">
      <c r="A439" s="16" t="s">
        <v>676</v>
      </c>
      <c r="B439" s="16" t="s">
        <v>193</v>
      </c>
      <c r="C439" s="28" t="s">
        <v>227</v>
      </c>
      <c r="D439" s="27">
        <v>44274</v>
      </c>
      <c r="E439" s="16" t="s">
        <v>228</v>
      </c>
      <c r="F439" s="16" t="s">
        <v>234</v>
      </c>
      <c r="G439" s="30">
        <v>61688120</v>
      </c>
      <c r="H439" s="16"/>
      <c r="I439" s="11" t="str">
        <f>VLOOKUP(C439,'Sales Team'!A$1:C$6,2,0)</f>
        <v>Sales Sumatera -Kalimantan Region Team</v>
      </c>
      <c r="J439" t="str">
        <f>VLOOKUP(C439,'Sales Team'!A$1:D$6,4,0)</f>
        <v>OnlineMarketing/Corporate Negotiate/Patnership Contract</v>
      </c>
      <c r="K439" t="str">
        <f>VLOOKUP(B439,'Patner Store'!A$1:F$51,2,0)</f>
        <v>Surya Sport</v>
      </c>
      <c r="L439" t="str">
        <f>VLOOKUP(B439,'Patner Store'!A$1:F$51,3,0)</f>
        <v>Retail</v>
      </c>
      <c r="M439" t="str">
        <f>VLOOKUP(B439,'Patner Store'!A$1:F$51,4,0)</f>
        <v>Kalimantan</v>
      </c>
      <c r="N439" t="str">
        <f>VLOOKUP(B439,'Patner Store'!A$1:F$51,5,0)</f>
        <v>South Kalimantan</v>
      </c>
    </row>
    <row r="440" spans="1:14" ht="15.75" customHeight="1" x14ac:dyDescent="0.3">
      <c r="A440" s="16" t="s">
        <v>677</v>
      </c>
      <c r="B440" s="16" t="s">
        <v>146</v>
      </c>
      <c r="C440" s="28" t="s">
        <v>222</v>
      </c>
      <c r="D440" s="27">
        <v>44276</v>
      </c>
      <c r="E440" s="16" t="s">
        <v>118</v>
      </c>
      <c r="F440" s="16" t="s">
        <v>234</v>
      </c>
      <c r="G440" s="30">
        <v>68003950</v>
      </c>
      <c r="H440" s="16"/>
      <c r="I440" s="11" t="str">
        <f>VLOOKUP(C440,'Sales Team'!A$1:C$6,2,0)</f>
        <v>Online Sales Team</v>
      </c>
      <c r="J440" t="str">
        <f>VLOOKUP(C440,'Sales Team'!A$1:D$6,4,0)</f>
        <v>OnlineMarketing</v>
      </c>
      <c r="K440" t="str">
        <f>VLOOKUP(B440,'Patner Store'!A$1:F$51,2,0)</f>
        <v>Bebasport.com</v>
      </c>
      <c r="L440" t="str">
        <f>VLOOKUP(B440,'Patner Store'!A$1:F$51,3,0)</f>
        <v>Retail</v>
      </c>
      <c r="M440" t="str">
        <f>VLOOKUP(B440,'Patner Store'!A$1:F$51,4,0)</f>
        <v>Java</v>
      </c>
      <c r="N440" t="str">
        <f>VLOOKUP(B440,'Patner Store'!A$1:F$51,5,0)</f>
        <v>Jakarta</v>
      </c>
    </row>
    <row r="441" spans="1:14" ht="15.75" customHeight="1" x14ac:dyDescent="0.3">
      <c r="A441" s="16" t="s">
        <v>678</v>
      </c>
      <c r="B441" s="16" t="s">
        <v>162</v>
      </c>
      <c r="C441" s="28" t="s">
        <v>222</v>
      </c>
      <c r="D441" s="27">
        <v>44276</v>
      </c>
      <c r="E441" s="16" t="s">
        <v>118</v>
      </c>
      <c r="F441" s="28" t="s">
        <v>237</v>
      </c>
      <c r="G441" s="30">
        <v>466809400</v>
      </c>
      <c r="H441" s="16"/>
      <c r="I441" s="11" t="str">
        <f>VLOOKUP(C441,'Sales Team'!A$1:C$6,2,0)</f>
        <v>Online Sales Team</v>
      </c>
      <c r="J441" t="str">
        <f>VLOOKUP(C441,'Sales Team'!A$1:D$6,4,0)</f>
        <v>OnlineMarketing</v>
      </c>
      <c r="K441" t="str">
        <f>VLOOKUP(B441,'Patner Store'!A$1:F$51,2,0)</f>
        <v>SportChampion10</v>
      </c>
      <c r="L441" t="str">
        <f>VLOOKUP(B441,'Patner Store'!A$1:F$51,3,0)</f>
        <v>Retail</v>
      </c>
      <c r="M441" t="str">
        <f>VLOOKUP(B441,'Patner Store'!A$1:F$51,4,0)</f>
        <v>Java</v>
      </c>
      <c r="N441" t="str">
        <f>VLOOKUP(B441,'Patner Store'!A$1:F$51,5,0)</f>
        <v>Jakarta</v>
      </c>
    </row>
    <row r="442" spans="1:14" ht="15.75" customHeight="1" x14ac:dyDescent="0.3">
      <c r="A442" s="16" t="s">
        <v>679</v>
      </c>
      <c r="B442" s="16" t="s">
        <v>173</v>
      </c>
      <c r="C442" s="28" t="s">
        <v>229</v>
      </c>
      <c r="D442" s="27">
        <v>44277</v>
      </c>
      <c r="E442" s="16" t="s">
        <v>5767</v>
      </c>
      <c r="F442" s="28" t="s">
        <v>237</v>
      </c>
      <c r="G442" s="30">
        <v>293208330</v>
      </c>
      <c r="H442" s="16"/>
      <c r="I442" s="11" t="str">
        <f>VLOOKUP(C442,'Sales Team'!A$1:C$6,2,0)</f>
        <v>Sales Region Sulawesi - Maluku Team</v>
      </c>
      <c r="J442" t="str">
        <f>VLOOKUP(C442,'Sales Team'!A$1:D$6,4,0)</f>
        <v>Corporate Negotiate/Patnership Contract</v>
      </c>
      <c r="K442" t="str">
        <f>VLOOKUP(B442,'Patner Store'!A$1:F$51,2,0)</f>
        <v>Mama Sport</v>
      </c>
      <c r="L442" t="str">
        <f>VLOOKUP(B442,'Patner Store'!A$1:F$51,3,0)</f>
        <v>Retail</v>
      </c>
      <c r="M442" t="str">
        <f>VLOOKUP(B442,'Patner Store'!A$1:F$51,4,0)</f>
        <v>North Maluku</v>
      </c>
      <c r="N442" t="str">
        <f>VLOOKUP(B442,'Patner Store'!A$1:F$51,5,0)</f>
        <v>North Maluku</v>
      </c>
    </row>
    <row r="443" spans="1:14" ht="15.75" customHeight="1" x14ac:dyDescent="0.3">
      <c r="A443" s="16" t="s">
        <v>680</v>
      </c>
      <c r="B443" s="16" t="s">
        <v>156</v>
      </c>
      <c r="C443" s="28" t="s">
        <v>222</v>
      </c>
      <c r="D443" s="27">
        <v>44278</v>
      </c>
      <c r="E443" s="16" t="s">
        <v>118</v>
      </c>
      <c r="F443" s="28" t="s">
        <v>237</v>
      </c>
      <c r="G443" s="30">
        <v>348365640</v>
      </c>
      <c r="H443" s="16"/>
      <c r="I443" s="11" t="str">
        <f>VLOOKUP(C443,'Sales Team'!A$1:C$6,2,0)</f>
        <v>Online Sales Team</v>
      </c>
      <c r="J443" t="str">
        <f>VLOOKUP(C443,'Sales Team'!A$1:D$6,4,0)</f>
        <v>OnlineMarketing</v>
      </c>
      <c r="K443" t="str">
        <f>VLOOKUP(B443,'Patner Store'!A$1:F$51,2,0)</f>
        <v>SportArt88</v>
      </c>
      <c r="L443" t="str">
        <f>VLOOKUP(B443,'Patner Store'!A$1:F$51,3,0)</f>
        <v>Retail</v>
      </c>
      <c r="M443" t="str">
        <f>VLOOKUP(B443,'Patner Store'!A$1:F$51,4,0)</f>
        <v>Java</v>
      </c>
      <c r="N443" t="str">
        <f>VLOOKUP(B443,'Patner Store'!A$1:F$51,5,0)</f>
        <v>Jakarta</v>
      </c>
    </row>
    <row r="444" spans="1:14" ht="15.75" customHeight="1" x14ac:dyDescent="0.3">
      <c r="A444" s="16" t="s">
        <v>681</v>
      </c>
      <c r="B444" s="16" t="s">
        <v>179</v>
      </c>
      <c r="C444" s="28" t="s">
        <v>229</v>
      </c>
      <c r="D444" s="27">
        <v>44279</v>
      </c>
      <c r="E444" s="16" t="s">
        <v>5767</v>
      </c>
      <c r="F444" s="28" t="s">
        <v>237</v>
      </c>
      <c r="G444" s="30">
        <v>346992660</v>
      </c>
      <c r="H444" s="16"/>
      <c r="I444" s="11" t="str">
        <f>VLOOKUP(C444,'Sales Team'!A$1:C$6,2,0)</f>
        <v>Sales Region Sulawesi - Maluku Team</v>
      </c>
      <c r="J444" t="str">
        <f>VLOOKUP(C444,'Sales Team'!A$1:D$6,4,0)</f>
        <v>Corporate Negotiate/Patnership Contract</v>
      </c>
      <c r="K444" t="str">
        <f>VLOOKUP(B444,'Patner Store'!A$1:F$51,2,0)</f>
        <v>Toko Idola Olahraga</v>
      </c>
      <c r="L444" t="str">
        <f>VLOOKUP(B444,'Patner Store'!A$1:F$51,3,0)</f>
        <v>Retail</v>
      </c>
      <c r="M444" t="str">
        <f>VLOOKUP(B444,'Patner Store'!A$1:F$51,4,0)</f>
        <v>Sulawesi</v>
      </c>
      <c r="N444" t="str">
        <f>VLOOKUP(B444,'Patner Store'!A$1:F$51,5,0)</f>
        <v>North Sulawesi</v>
      </c>
    </row>
    <row r="445" spans="1:14" ht="15.75" customHeight="1" x14ac:dyDescent="0.3">
      <c r="A445" s="16" t="s">
        <v>682</v>
      </c>
      <c r="B445" s="16" t="s">
        <v>133</v>
      </c>
      <c r="C445" s="28" t="s">
        <v>225</v>
      </c>
      <c r="D445" s="27">
        <v>44279</v>
      </c>
      <c r="E445" s="16" t="s">
        <v>112</v>
      </c>
      <c r="F445" s="16" t="s">
        <v>234</v>
      </c>
      <c r="G445" s="30">
        <v>223257690</v>
      </c>
      <c r="H445" s="16"/>
      <c r="I445" s="11" t="str">
        <f>VLOOKUP(C445,'Sales Team'!A$1:C$6,2,0)</f>
        <v>Sales Java Region Team</v>
      </c>
      <c r="J445" t="str">
        <f>VLOOKUP(C445,'Sales Team'!A$1:D$6,4,0)</f>
        <v>OnlineMarketing/Corporate Negotiate/Patnership Contract</v>
      </c>
      <c r="K445" t="str">
        <f>VLOOKUP(B445,'Patner Store'!A$1:F$51,2,0)</f>
        <v>Atlethic Shop</v>
      </c>
      <c r="L445" t="str">
        <f>VLOOKUP(B445,'Patner Store'!A$1:F$51,3,0)</f>
        <v>Retail</v>
      </c>
      <c r="M445" t="str">
        <f>VLOOKUP(B445,'Patner Store'!A$1:F$51,4,0)</f>
        <v>Java</v>
      </c>
      <c r="N445" t="str">
        <f>VLOOKUP(B445,'Patner Store'!A$1:F$51,5,0)</f>
        <v>East Java</v>
      </c>
    </row>
    <row r="446" spans="1:14" ht="15.75" customHeight="1" x14ac:dyDescent="0.3">
      <c r="A446" s="16" t="s">
        <v>683</v>
      </c>
      <c r="B446" s="16" t="s">
        <v>179</v>
      </c>
      <c r="C446" s="28" t="s">
        <v>229</v>
      </c>
      <c r="D446" s="27">
        <v>44281</v>
      </c>
      <c r="E446" s="16" t="s">
        <v>5767</v>
      </c>
      <c r="F446" s="16" t="s">
        <v>234</v>
      </c>
      <c r="G446" s="30">
        <v>222871220</v>
      </c>
      <c r="H446" s="16"/>
      <c r="I446" s="11" t="str">
        <f>VLOOKUP(C446,'Sales Team'!A$1:C$6,2,0)</f>
        <v>Sales Region Sulawesi - Maluku Team</v>
      </c>
      <c r="J446" t="str">
        <f>VLOOKUP(C446,'Sales Team'!A$1:D$6,4,0)</f>
        <v>Corporate Negotiate/Patnership Contract</v>
      </c>
      <c r="K446" t="str">
        <f>VLOOKUP(B446,'Patner Store'!A$1:F$51,2,0)</f>
        <v>Toko Idola Olahraga</v>
      </c>
      <c r="L446" t="str">
        <f>VLOOKUP(B446,'Patner Store'!A$1:F$51,3,0)</f>
        <v>Retail</v>
      </c>
      <c r="M446" t="str">
        <f>VLOOKUP(B446,'Patner Store'!A$1:F$51,4,0)</f>
        <v>Sulawesi</v>
      </c>
      <c r="N446" t="str">
        <f>VLOOKUP(B446,'Patner Store'!A$1:F$51,5,0)</f>
        <v>North Sulawesi</v>
      </c>
    </row>
    <row r="447" spans="1:14" ht="15.75" customHeight="1" x14ac:dyDescent="0.3">
      <c r="A447" s="16" t="s">
        <v>684</v>
      </c>
      <c r="B447" s="16" t="s">
        <v>171</v>
      </c>
      <c r="C447" s="28" t="s">
        <v>231</v>
      </c>
      <c r="D447" s="27">
        <v>44281</v>
      </c>
      <c r="E447" s="16" t="s">
        <v>5768</v>
      </c>
      <c r="F447" s="28" t="s">
        <v>237</v>
      </c>
      <c r="G447" s="30">
        <v>327200160</v>
      </c>
      <c r="H447" s="16"/>
      <c r="I447" s="11" t="str">
        <f>VLOOKUP(C447,'Sales Team'!A$1:C$6,2,0)</f>
        <v>Sales Region Bali - Nusa Tenggara Team</v>
      </c>
      <c r="J447" t="str">
        <f>VLOOKUP(C447,'Sales Team'!A$1:D$6,4,0)</f>
        <v>Corporate Negotiate/Patnership Contract</v>
      </c>
      <c r="K447" t="str">
        <f>VLOOKUP(B447,'Patner Store'!A$1:F$51,2,0)</f>
        <v>Toko SportNesia</v>
      </c>
      <c r="L447" t="str">
        <f>VLOOKUP(B447,'Patner Store'!A$1:F$51,3,0)</f>
        <v>Retail</v>
      </c>
      <c r="M447" t="str">
        <f>VLOOKUP(B447,'Patner Store'!A$1:F$51,4,0)</f>
        <v>Nusa Tenggara</v>
      </c>
      <c r="N447" t="str">
        <f>VLOOKUP(B447,'Patner Store'!A$1:F$51,5,0)</f>
        <v>East Nusa Tenggara</v>
      </c>
    </row>
    <row r="448" spans="1:14" ht="15.75" customHeight="1" x14ac:dyDescent="0.3">
      <c r="A448" s="16" t="s">
        <v>685</v>
      </c>
      <c r="B448" s="16" t="s">
        <v>154</v>
      </c>
      <c r="C448" s="28" t="s">
        <v>229</v>
      </c>
      <c r="D448" s="27">
        <v>44283</v>
      </c>
      <c r="E448" s="16" t="s">
        <v>5767</v>
      </c>
      <c r="F448" s="16" t="s">
        <v>234</v>
      </c>
      <c r="G448" s="30">
        <v>14790600</v>
      </c>
      <c r="H448" s="16"/>
      <c r="I448" s="11" t="str">
        <f>VLOOKUP(C448,'Sales Team'!A$1:C$6,2,0)</f>
        <v>Sales Region Sulawesi - Maluku Team</v>
      </c>
      <c r="J448" t="str">
        <f>VLOOKUP(C448,'Sales Team'!A$1:D$6,4,0)</f>
        <v>Corporate Negotiate/Patnership Contract</v>
      </c>
      <c r="K448" t="str">
        <f>VLOOKUP(B448,'Patner Store'!A$1:F$51,2,0)</f>
        <v>Barokah Olahraga Shop</v>
      </c>
      <c r="L448" t="str">
        <f>VLOOKUP(B448,'Patner Store'!A$1:F$51,3,0)</f>
        <v>Retail</v>
      </c>
      <c r="M448" t="str">
        <f>VLOOKUP(B448,'Patner Store'!A$1:F$51,4,0)</f>
        <v>Sulawesi</v>
      </c>
      <c r="N448" t="str">
        <f>VLOOKUP(B448,'Patner Store'!A$1:F$51,5,0)</f>
        <v>North Sulawesi</v>
      </c>
    </row>
    <row r="449" spans="1:14" ht="15.75" customHeight="1" x14ac:dyDescent="0.3">
      <c r="A449" s="16" t="s">
        <v>686</v>
      </c>
      <c r="B449" s="16" t="s">
        <v>177</v>
      </c>
      <c r="C449" s="28" t="s">
        <v>225</v>
      </c>
      <c r="D449" s="27">
        <v>44285</v>
      </c>
      <c r="E449" s="16" t="s">
        <v>112</v>
      </c>
      <c r="F449" s="28" t="s">
        <v>237</v>
      </c>
      <c r="G449" s="30">
        <v>405716500</v>
      </c>
      <c r="H449" s="16" t="s">
        <v>253</v>
      </c>
      <c r="I449" s="11" t="str">
        <f>VLOOKUP(C449,'Sales Team'!A$1:C$6,2,0)</f>
        <v>Sales Java Region Team</v>
      </c>
      <c r="J449" t="str">
        <f>VLOOKUP(C449,'Sales Team'!A$1:D$6,4,0)</f>
        <v>OnlineMarketing/Corporate Negotiate/Patnership Contract</v>
      </c>
      <c r="K449" t="str">
        <f>VLOOKUP(B449,'Patner Store'!A$1:F$51,2,0)</f>
        <v>Toko Hidup Sehat</v>
      </c>
      <c r="L449" t="str">
        <f>VLOOKUP(B449,'Patner Store'!A$1:F$51,3,0)</f>
        <v>Retail</v>
      </c>
      <c r="M449" t="str">
        <f>VLOOKUP(B449,'Patner Store'!A$1:F$51,4,0)</f>
        <v>Java</v>
      </c>
      <c r="N449" t="str">
        <f>VLOOKUP(B449,'Patner Store'!A$1:F$51,5,0)</f>
        <v>East Java</v>
      </c>
    </row>
    <row r="450" spans="1:14" ht="15.75" customHeight="1" x14ac:dyDescent="0.3">
      <c r="A450" s="16" t="s">
        <v>687</v>
      </c>
      <c r="B450" s="16" t="s">
        <v>164</v>
      </c>
      <c r="C450" s="28" t="s">
        <v>227</v>
      </c>
      <c r="D450" s="27">
        <v>44285</v>
      </c>
      <c r="E450" s="16" t="s">
        <v>228</v>
      </c>
      <c r="F450" s="16" t="s">
        <v>234</v>
      </c>
      <c r="G450" s="30">
        <v>5582772</v>
      </c>
      <c r="H450" s="16"/>
      <c r="I450" s="11" t="str">
        <f>VLOOKUP(C450,'Sales Team'!A$1:C$6,2,0)</f>
        <v>Sales Sumatera -Kalimantan Region Team</v>
      </c>
      <c r="J450" t="str">
        <f>VLOOKUP(C450,'Sales Team'!A$1:D$6,4,0)</f>
        <v>OnlineMarketing/Corporate Negotiate/Patnership Contract</v>
      </c>
      <c r="K450" t="str">
        <f>VLOOKUP(B450,'Patner Store'!A$1:F$51,2,0)</f>
        <v>Toko Olahraga Unggul</v>
      </c>
      <c r="L450" t="str">
        <f>VLOOKUP(B450,'Patner Store'!A$1:F$51,3,0)</f>
        <v>Retail</v>
      </c>
      <c r="M450" t="str">
        <f>VLOOKUP(B450,'Patner Store'!A$1:F$51,4,0)</f>
        <v>Kalimantan</v>
      </c>
      <c r="N450" t="str">
        <f>VLOOKUP(B450,'Patner Store'!A$1:F$51,5,0)</f>
        <v>South Kalimantan</v>
      </c>
    </row>
    <row r="451" spans="1:14" ht="15.75" customHeight="1" x14ac:dyDescent="0.3">
      <c r="A451" s="16" t="s">
        <v>688</v>
      </c>
      <c r="B451" s="16" t="s">
        <v>195</v>
      </c>
      <c r="C451" s="28" t="s">
        <v>227</v>
      </c>
      <c r="D451" s="27">
        <v>44285</v>
      </c>
      <c r="E451" s="16" t="s">
        <v>228</v>
      </c>
      <c r="F451" s="28" t="s">
        <v>237</v>
      </c>
      <c r="G451" s="30">
        <v>347534900</v>
      </c>
      <c r="H451" s="16"/>
      <c r="I451" s="11" t="str">
        <f>VLOOKUP(C451,'Sales Team'!A$1:C$6,2,0)</f>
        <v>Sales Sumatera -Kalimantan Region Team</v>
      </c>
      <c r="J451" t="str">
        <f>VLOOKUP(C451,'Sales Team'!A$1:D$6,4,0)</f>
        <v>OnlineMarketing/Corporate Negotiate/Patnership Contract</v>
      </c>
      <c r="K451" t="str">
        <f>VLOOKUP(B451,'Patner Store'!A$1:F$51,2,0)</f>
        <v>Olahraga Gemilang</v>
      </c>
      <c r="L451" t="str">
        <f>VLOOKUP(B451,'Patner Store'!A$1:F$51,3,0)</f>
        <v>Retail</v>
      </c>
      <c r="M451" t="str">
        <f>VLOOKUP(B451,'Patner Store'!A$1:F$51,4,0)</f>
        <v>Kalimantan</v>
      </c>
      <c r="N451" t="str">
        <f>VLOOKUP(B451,'Patner Store'!A$1:F$51,5,0)</f>
        <v>Central Kalimantan</v>
      </c>
    </row>
    <row r="452" spans="1:14" ht="15.75" customHeight="1" x14ac:dyDescent="0.3">
      <c r="A452" s="16" t="s">
        <v>689</v>
      </c>
      <c r="B452" s="16" t="s">
        <v>171</v>
      </c>
      <c r="C452" s="28" t="s">
        <v>231</v>
      </c>
      <c r="D452" s="27">
        <v>44291</v>
      </c>
      <c r="E452" s="16" t="s">
        <v>5768</v>
      </c>
      <c r="F452" s="16" t="s">
        <v>234</v>
      </c>
      <c r="G452" s="30">
        <v>114624360</v>
      </c>
      <c r="H452" s="16" t="s">
        <v>253</v>
      </c>
      <c r="I452" s="11" t="str">
        <f>VLOOKUP(C452,'Sales Team'!A$1:C$6,2,0)</f>
        <v>Sales Region Bali - Nusa Tenggara Team</v>
      </c>
      <c r="J452" t="str">
        <f>VLOOKUP(C452,'Sales Team'!A$1:D$6,4,0)</f>
        <v>Corporate Negotiate/Patnership Contract</v>
      </c>
      <c r="K452" t="str">
        <f>VLOOKUP(B452,'Patner Store'!A$1:F$51,2,0)</f>
        <v>Toko SportNesia</v>
      </c>
      <c r="L452" t="str">
        <f>VLOOKUP(B452,'Patner Store'!A$1:F$51,3,0)</f>
        <v>Retail</v>
      </c>
      <c r="M452" t="str">
        <f>VLOOKUP(B452,'Patner Store'!A$1:F$51,4,0)</f>
        <v>Nusa Tenggara</v>
      </c>
      <c r="N452" t="str">
        <f>VLOOKUP(B452,'Patner Store'!A$1:F$51,5,0)</f>
        <v>East Nusa Tenggara</v>
      </c>
    </row>
    <row r="453" spans="1:14" ht="15.75" customHeight="1" x14ac:dyDescent="0.3">
      <c r="A453" s="16" t="s">
        <v>690</v>
      </c>
      <c r="B453" s="16" t="s">
        <v>175</v>
      </c>
      <c r="C453" s="28" t="s">
        <v>229</v>
      </c>
      <c r="D453" s="27">
        <v>44292</v>
      </c>
      <c r="E453" s="16" t="s">
        <v>5767</v>
      </c>
      <c r="F453" s="28" t="s">
        <v>237</v>
      </c>
      <c r="G453" s="30">
        <v>269597410</v>
      </c>
      <c r="H453" s="16" t="s">
        <v>253</v>
      </c>
      <c r="I453" s="11" t="str">
        <f>VLOOKUP(C453,'Sales Team'!A$1:C$6,2,0)</f>
        <v>Sales Region Sulawesi - Maluku Team</v>
      </c>
      <c r="J453" t="str">
        <f>VLOOKUP(C453,'Sales Team'!A$1:D$6,4,0)</f>
        <v>Corporate Negotiate/Patnership Contract</v>
      </c>
      <c r="K453" t="str">
        <f>VLOOKUP(B453,'Patner Store'!A$1:F$51,2,0)</f>
        <v>KakaSport</v>
      </c>
      <c r="L453" t="str">
        <f>VLOOKUP(B453,'Patner Store'!A$1:F$51,3,0)</f>
        <v>Retail</v>
      </c>
      <c r="M453" t="str">
        <f>VLOOKUP(B453,'Patner Store'!A$1:F$51,4,0)</f>
        <v>Maluku</v>
      </c>
      <c r="N453" t="str">
        <f>VLOOKUP(B453,'Patner Store'!A$1:F$51,5,0)</f>
        <v>Maluku</v>
      </c>
    </row>
    <row r="454" spans="1:14" ht="15.75" customHeight="1" x14ac:dyDescent="0.3">
      <c r="A454" s="16" t="s">
        <v>691</v>
      </c>
      <c r="B454" s="16" t="s">
        <v>195</v>
      </c>
      <c r="C454" s="28" t="s">
        <v>227</v>
      </c>
      <c r="D454" s="27">
        <v>44294</v>
      </c>
      <c r="E454" s="16" t="s">
        <v>228</v>
      </c>
      <c r="F454" s="16" t="s">
        <v>234</v>
      </c>
      <c r="G454" s="30">
        <v>141634360</v>
      </c>
      <c r="H454" s="16"/>
      <c r="I454" s="11" t="str">
        <f>VLOOKUP(C454,'Sales Team'!A$1:C$6,2,0)</f>
        <v>Sales Sumatera -Kalimantan Region Team</v>
      </c>
      <c r="J454" t="str">
        <f>VLOOKUP(C454,'Sales Team'!A$1:D$6,4,0)</f>
        <v>OnlineMarketing/Corporate Negotiate/Patnership Contract</v>
      </c>
      <c r="K454" t="str">
        <f>VLOOKUP(B454,'Patner Store'!A$1:F$51,2,0)</f>
        <v>Olahraga Gemilang</v>
      </c>
      <c r="L454" t="str">
        <f>VLOOKUP(B454,'Patner Store'!A$1:F$51,3,0)</f>
        <v>Retail</v>
      </c>
      <c r="M454" t="str">
        <f>VLOOKUP(B454,'Patner Store'!A$1:F$51,4,0)</f>
        <v>Kalimantan</v>
      </c>
      <c r="N454" t="str">
        <f>VLOOKUP(B454,'Patner Store'!A$1:F$51,5,0)</f>
        <v>Central Kalimantan</v>
      </c>
    </row>
    <row r="455" spans="1:14" ht="15.75" customHeight="1" x14ac:dyDescent="0.3">
      <c r="A455" s="16" t="s">
        <v>692</v>
      </c>
      <c r="B455" s="16" t="s">
        <v>195</v>
      </c>
      <c r="C455" s="28" t="s">
        <v>227</v>
      </c>
      <c r="D455" s="27">
        <v>44296</v>
      </c>
      <c r="E455" s="16" t="s">
        <v>228</v>
      </c>
      <c r="F455" s="16" t="s">
        <v>234</v>
      </c>
      <c r="G455" s="30">
        <v>33666630</v>
      </c>
      <c r="H455" s="16"/>
      <c r="I455" s="11" t="str">
        <f>VLOOKUP(C455,'Sales Team'!A$1:C$6,2,0)</f>
        <v>Sales Sumatera -Kalimantan Region Team</v>
      </c>
      <c r="J455" t="str">
        <f>VLOOKUP(C455,'Sales Team'!A$1:D$6,4,0)</f>
        <v>OnlineMarketing/Corporate Negotiate/Patnership Contract</v>
      </c>
      <c r="K455" t="str">
        <f>VLOOKUP(B455,'Patner Store'!A$1:F$51,2,0)</f>
        <v>Olahraga Gemilang</v>
      </c>
      <c r="L455" t="str">
        <f>VLOOKUP(B455,'Patner Store'!A$1:F$51,3,0)</f>
        <v>Retail</v>
      </c>
      <c r="M455" t="str">
        <f>VLOOKUP(B455,'Patner Store'!A$1:F$51,4,0)</f>
        <v>Kalimantan</v>
      </c>
      <c r="N455" t="str">
        <f>VLOOKUP(B455,'Patner Store'!A$1:F$51,5,0)</f>
        <v>Central Kalimantan</v>
      </c>
    </row>
    <row r="456" spans="1:14" ht="15.75" customHeight="1" x14ac:dyDescent="0.3">
      <c r="A456" s="16" t="s">
        <v>693</v>
      </c>
      <c r="B456" s="16" t="s">
        <v>168</v>
      </c>
      <c r="C456" s="28" t="s">
        <v>229</v>
      </c>
      <c r="D456" s="27">
        <v>44298</v>
      </c>
      <c r="E456" s="16" t="s">
        <v>5767</v>
      </c>
      <c r="F456" s="16" t="s">
        <v>234</v>
      </c>
      <c r="G456" s="30">
        <v>149093180</v>
      </c>
      <c r="H456" s="16"/>
      <c r="I456" s="11" t="str">
        <f>VLOOKUP(C456,'Sales Team'!A$1:C$6,2,0)</f>
        <v>Sales Region Sulawesi - Maluku Team</v>
      </c>
      <c r="J456" t="str">
        <f>VLOOKUP(C456,'Sales Team'!A$1:D$6,4,0)</f>
        <v>Corporate Negotiate/Patnership Contract</v>
      </c>
      <c r="K456" t="str">
        <f>VLOOKUP(B456,'Patner Store'!A$1:F$51,2,0)</f>
        <v>Destination Sport Store</v>
      </c>
      <c r="L456" t="str">
        <f>VLOOKUP(B456,'Patner Store'!A$1:F$51,3,0)</f>
        <v>Retail</v>
      </c>
      <c r="M456" t="str">
        <f>VLOOKUP(B456,'Patner Store'!A$1:F$51,4,0)</f>
        <v>Maluku</v>
      </c>
      <c r="N456" t="str">
        <f>VLOOKUP(B456,'Patner Store'!A$1:F$51,5,0)</f>
        <v>Maluku</v>
      </c>
    </row>
    <row r="457" spans="1:14" ht="15.75" customHeight="1" x14ac:dyDescent="0.3">
      <c r="A457" s="16" t="s">
        <v>694</v>
      </c>
      <c r="B457" s="16" t="s">
        <v>116</v>
      </c>
      <c r="C457" s="28" t="s">
        <v>222</v>
      </c>
      <c r="D457" s="27">
        <v>44300</v>
      </c>
      <c r="E457" s="16" t="s">
        <v>118</v>
      </c>
      <c r="F457" s="28" t="s">
        <v>237</v>
      </c>
      <c r="G457" s="30">
        <v>902232180</v>
      </c>
      <c r="H457" s="16"/>
      <c r="I457" s="11" t="str">
        <f>VLOOKUP(C457,'Sales Team'!A$1:C$6,2,0)</f>
        <v>Online Sales Team</v>
      </c>
      <c r="J457" t="str">
        <f>VLOOKUP(C457,'Sales Team'!A$1:D$6,4,0)</f>
        <v>OnlineMarketing</v>
      </c>
      <c r="K457" t="str">
        <f>VLOOKUP(B457,'Patner Store'!A$1:F$51,2,0)</f>
        <v>Sport Line Indonesia</v>
      </c>
      <c r="L457" t="str">
        <f>VLOOKUP(B457,'Patner Store'!A$1:F$51,3,0)</f>
        <v>Retail</v>
      </c>
      <c r="M457" t="str">
        <f>VLOOKUP(B457,'Patner Store'!A$1:F$51,4,0)</f>
        <v>Java</v>
      </c>
      <c r="N457" t="str">
        <f>VLOOKUP(B457,'Patner Store'!A$1:F$51,5,0)</f>
        <v>Jakarta</v>
      </c>
    </row>
    <row r="458" spans="1:14" ht="15.75" customHeight="1" x14ac:dyDescent="0.3">
      <c r="A458" s="16" t="s">
        <v>695</v>
      </c>
      <c r="B458" s="16" t="s">
        <v>131</v>
      </c>
      <c r="C458" s="28" t="s">
        <v>222</v>
      </c>
      <c r="D458" s="27">
        <v>44300</v>
      </c>
      <c r="E458" s="16" t="s">
        <v>118</v>
      </c>
      <c r="F458" s="28" t="s">
        <v>237</v>
      </c>
      <c r="G458" s="30">
        <v>457137630</v>
      </c>
      <c r="H458" s="16"/>
      <c r="I458" s="11" t="str">
        <f>VLOOKUP(C458,'Sales Team'!A$1:C$6,2,0)</f>
        <v>Online Sales Team</v>
      </c>
      <c r="J458" t="str">
        <f>VLOOKUP(C458,'Sales Team'!A$1:D$6,4,0)</f>
        <v>OnlineMarketing</v>
      </c>
      <c r="K458" t="str">
        <f>VLOOKUP(B458,'Patner Store'!A$1:F$51,2,0)</f>
        <v>WorldSport.com</v>
      </c>
      <c r="L458" t="str">
        <f>VLOOKUP(B458,'Patner Store'!A$1:F$51,3,0)</f>
        <v>Retail</v>
      </c>
      <c r="M458" t="str">
        <f>VLOOKUP(B458,'Patner Store'!A$1:F$51,4,0)</f>
        <v>Java</v>
      </c>
      <c r="N458" t="str">
        <f>VLOOKUP(B458,'Patner Store'!A$1:F$51,5,0)</f>
        <v>Jakarta</v>
      </c>
    </row>
    <row r="459" spans="1:14" ht="15.75" customHeight="1" x14ac:dyDescent="0.3">
      <c r="A459" s="16" t="s">
        <v>696</v>
      </c>
      <c r="B459" s="16" t="s">
        <v>156</v>
      </c>
      <c r="C459" s="28" t="s">
        <v>222</v>
      </c>
      <c r="D459" s="27">
        <v>44301</v>
      </c>
      <c r="E459" s="16" t="s">
        <v>118</v>
      </c>
      <c r="F459" s="16" t="s">
        <v>234</v>
      </c>
      <c r="G459" s="30">
        <v>31238460</v>
      </c>
      <c r="H459" s="16" t="s">
        <v>260</v>
      </c>
      <c r="I459" s="11" t="str">
        <f>VLOOKUP(C459,'Sales Team'!A$1:C$6,2,0)</f>
        <v>Online Sales Team</v>
      </c>
      <c r="J459" t="str">
        <f>VLOOKUP(C459,'Sales Team'!A$1:D$6,4,0)</f>
        <v>OnlineMarketing</v>
      </c>
      <c r="K459" t="str">
        <f>VLOOKUP(B459,'Patner Store'!A$1:F$51,2,0)</f>
        <v>SportArt88</v>
      </c>
      <c r="L459" t="str">
        <f>VLOOKUP(B459,'Patner Store'!A$1:F$51,3,0)</f>
        <v>Retail</v>
      </c>
      <c r="M459" t="str">
        <f>VLOOKUP(B459,'Patner Store'!A$1:F$51,4,0)</f>
        <v>Java</v>
      </c>
      <c r="N459" t="str">
        <f>VLOOKUP(B459,'Patner Store'!A$1:F$51,5,0)</f>
        <v>Jakarta</v>
      </c>
    </row>
    <row r="460" spans="1:14" ht="15.75" customHeight="1" x14ac:dyDescent="0.3">
      <c r="A460" s="16" t="s">
        <v>697</v>
      </c>
      <c r="B460" s="16" t="s">
        <v>201</v>
      </c>
      <c r="C460" s="28" t="s">
        <v>229</v>
      </c>
      <c r="D460" s="27">
        <v>44301</v>
      </c>
      <c r="E460" s="16" t="s">
        <v>5767</v>
      </c>
      <c r="F460" s="16" t="s">
        <v>234</v>
      </c>
      <c r="G460" s="30">
        <v>94733380</v>
      </c>
      <c r="H460" s="16"/>
      <c r="I460" s="11" t="str">
        <f>VLOOKUP(C460,'Sales Team'!A$1:C$6,2,0)</f>
        <v>Sales Region Sulawesi - Maluku Team</v>
      </c>
      <c r="J460" t="str">
        <f>VLOOKUP(C460,'Sales Team'!A$1:D$6,4,0)</f>
        <v>Corporate Negotiate/Patnership Contract</v>
      </c>
      <c r="K460" t="str">
        <f>VLOOKUP(B460,'Patner Store'!A$1:F$51,2,0)</f>
        <v>SportMania Store</v>
      </c>
      <c r="L460" t="str">
        <f>VLOOKUP(B460,'Patner Store'!A$1:F$51,3,0)</f>
        <v>Retail</v>
      </c>
      <c r="M460" t="str">
        <f>VLOOKUP(B460,'Patner Store'!A$1:F$51,4,0)</f>
        <v>North Maluku</v>
      </c>
      <c r="N460" t="str">
        <f>VLOOKUP(B460,'Patner Store'!A$1:F$51,5,0)</f>
        <v>North Maluku</v>
      </c>
    </row>
    <row r="461" spans="1:14" ht="15.75" customHeight="1" x14ac:dyDescent="0.3">
      <c r="A461" s="16" t="s">
        <v>698</v>
      </c>
      <c r="B461" s="16" t="s">
        <v>173</v>
      </c>
      <c r="C461" s="28" t="s">
        <v>229</v>
      </c>
      <c r="D461" s="27">
        <v>44301</v>
      </c>
      <c r="E461" s="16" t="s">
        <v>5767</v>
      </c>
      <c r="F461" s="28" t="s">
        <v>237</v>
      </c>
      <c r="G461" s="30">
        <v>793863360</v>
      </c>
      <c r="H461" s="16"/>
      <c r="I461" s="11" t="str">
        <f>VLOOKUP(C461,'Sales Team'!A$1:C$6,2,0)</f>
        <v>Sales Region Sulawesi - Maluku Team</v>
      </c>
      <c r="J461" t="str">
        <f>VLOOKUP(C461,'Sales Team'!A$1:D$6,4,0)</f>
        <v>Corporate Negotiate/Patnership Contract</v>
      </c>
      <c r="K461" t="str">
        <f>VLOOKUP(B461,'Patner Store'!A$1:F$51,2,0)</f>
        <v>Mama Sport</v>
      </c>
      <c r="L461" t="str">
        <f>VLOOKUP(B461,'Patner Store'!A$1:F$51,3,0)</f>
        <v>Retail</v>
      </c>
      <c r="M461" t="str">
        <f>VLOOKUP(B461,'Patner Store'!A$1:F$51,4,0)</f>
        <v>North Maluku</v>
      </c>
      <c r="N461" t="str">
        <f>VLOOKUP(B461,'Patner Store'!A$1:F$51,5,0)</f>
        <v>North Maluku</v>
      </c>
    </row>
    <row r="462" spans="1:14" ht="15.75" customHeight="1" x14ac:dyDescent="0.3">
      <c r="A462" s="16" t="s">
        <v>699</v>
      </c>
      <c r="B462" s="16" t="s">
        <v>164</v>
      </c>
      <c r="C462" s="28" t="s">
        <v>227</v>
      </c>
      <c r="D462" s="27">
        <v>44303</v>
      </c>
      <c r="E462" s="16" t="s">
        <v>228</v>
      </c>
      <c r="F462" s="28" t="s">
        <v>237</v>
      </c>
      <c r="G462" s="30">
        <v>321893040</v>
      </c>
      <c r="H462" s="16"/>
      <c r="I462" s="11" t="str">
        <f>VLOOKUP(C462,'Sales Team'!A$1:C$6,2,0)</f>
        <v>Sales Sumatera -Kalimantan Region Team</v>
      </c>
      <c r="J462" t="str">
        <f>VLOOKUP(C462,'Sales Team'!A$1:D$6,4,0)</f>
        <v>OnlineMarketing/Corporate Negotiate/Patnership Contract</v>
      </c>
      <c r="K462" t="str">
        <f>VLOOKUP(B462,'Patner Store'!A$1:F$51,2,0)</f>
        <v>Toko Olahraga Unggul</v>
      </c>
      <c r="L462" t="str">
        <f>VLOOKUP(B462,'Patner Store'!A$1:F$51,3,0)</f>
        <v>Retail</v>
      </c>
      <c r="M462" t="str">
        <f>VLOOKUP(B462,'Patner Store'!A$1:F$51,4,0)</f>
        <v>Kalimantan</v>
      </c>
      <c r="N462" t="str">
        <f>VLOOKUP(B462,'Patner Store'!A$1:F$51,5,0)</f>
        <v>South Kalimantan</v>
      </c>
    </row>
    <row r="463" spans="1:14" ht="15.75" customHeight="1" x14ac:dyDescent="0.3">
      <c r="A463" s="16" t="s">
        <v>700</v>
      </c>
      <c r="B463" s="16" t="s">
        <v>156</v>
      </c>
      <c r="C463" s="28" t="s">
        <v>222</v>
      </c>
      <c r="D463" s="27">
        <v>44305</v>
      </c>
      <c r="E463" s="16" t="s">
        <v>118</v>
      </c>
      <c r="F463" s="28" t="s">
        <v>237</v>
      </c>
      <c r="G463" s="30">
        <v>453120443</v>
      </c>
      <c r="H463" s="16" t="s">
        <v>253</v>
      </c>
      <c r="I463" s="11" t="str">
        <f>VLOOKUP(C463,'Sales Team'!A$1:C$6,2,0)</f>
        <v>Online Sales Team</v>
      </c>
      <c r="J463" t="str">
        <f>VLOOKUP(C463,'Sales Team'!A$1:D$6,4,0)</f>
        <v>OnlineMarketing</v>
      </c>
      <c r="K463" t="str">
        <f>VLOOKUP(B463,'Patner Store'!A$1:F$51,2,0)</f>
        <v>SportArt88</v>
      </c>
      <c r="L463" t="str">
        <f>VLOOKUP(B463,'Patner Store'!A$1:F$51,3,0)</f>
        <v>Retail</v>
      </c>
      <c r="M463" t="str">
        <f>VLOOKUP(B463,'Patner Store'!A$1:F$51,4,0)</f>
        <v>Java</v>
      </c>
      <c r="N463" t="str">
        <f>VLOOKUP(B463,'Patner Store'!A$1:F$51,5,0)</f>
        <v>Jakarta</v>
      </c>
    </row>
    <row r="464" spans="1:14" ht="15.75" customHeight="1" x14ac:dyDescent="0.3">
      <c r="A464" s="16" t="s">
        <v>701</v>
      </c>
      <c r="B464" s="16" t="s">
        <v>168</v>
      </c>
      <c r="C464" s="28" t="s">
        <v>229</v>
      </c>
      <c r="D464" s="27">
        <v>44306</v>
      </c>
      <c r="E464" s="16" t="s">
        <v>5767</v>
      </c>
      <c r="F464" s="16" t="s">
        <v>234</v>
      </c>
      <c r="G464" s="30">
        <v>49501800</v>
      </c>
      <c r="H464" s="16" t="s">
        <v>253</v>
      </c>
      <c r="I464" s="11" t="str">
        <f>VLOOKUP(C464,'Sales Team'!A$1:C$6,2,0)</f>
        <v>Sales Region Sulawesi - Maluku Team</v>
      </c>
      <c r="J464" t="str">
        <f>VLOOKUP(C464,'Sales Team'!A$1:D$6,4,0)</f>
        <v>Corporate Negotiate/Patnership Contract</v>
      </c>
      <c r="K464" t="str">
        <f>VLOOKUP(B464,'Patner Store'!A$1:F$51,2,0)</f>
        <v>Destination Sport Store</v>
      </c>
      <c r="L464" t="str">
        <f>VLOOKUP(B464,'Patner Store'!A$1:F$51,3,0)</f>
        <v>Retail</v>
      </c>
      <c r="M464" t="str">
        <f>VLOOKUP(B464,'Patner Store'!A$1:F$51,4,0)</f>
        <v>Maluku</v>
      </c>
      <c r="N464" t="str">
        <f>VLOOKUP(B464,'Patner Store'!A$1:F$51,5,0)</f>
        <v>Maluku</v>
      </c>
    </row>
    <row r="465" spans="1:14" ht="15.75" customHeight="1" x14ac:dyDescent="0.3">
      <c r="A465" s="16" t="s">
        <v>702</v>
      </c>
      <c r="B465" s="16" t="s">
        <v>141</v>
      </c>
      <c r="C465" s="28" t="s">
        <v>229</v>
      </c>
      <c r="D465" s="27">
        <v>44309</v>
      </c>
      <c r="E465" s="16" t="s">
        <v>5767</v>
      </c>
      <c r="F465" s="28" t="s">
        <v>237</v>
      </c>
      <c r="G465" s="30">
        <v>329151070</v>
      </c>
      <c r="H465" s="16" t="s">
        <v>247</v>
      </c>
      <c r="I465" s="11" t="str">
        <f>VLOOKUP(C465,'Sales Team'!A$1:C$6,2,0)</f>
        <v>Sales Region Sulawesi - Maluku Team</v>
      </c>
      <c r="J465" t="str">
        <f>VLOOKUP(C465,'Sales Team'!A$1:D$6,4,0)</f>
        <v>Corporate Negotiate/Patnership Contract</v>
      </c>
      <c r="K465" t="str">
        <f>VLOOKUP(B465,'Patner Store'!A$1:F$51,2,0)</f>
        <v>Toko Olahraga Satu</v>
      </c>
      <c r="L465" t="str">
        <f>VLOOKUP(B465,'Patner Store'!A$1:F$51,3,0)</f>
        <v>Retail</v>
      </c>
      <c r="M465" t="str">
        <f>VLOOKUP(B465,'Patner Store'!A$1:F$51,4,0)</f>
        <v>North Maluku</v>
      </c>
      <c r="N465" t="str">
        <f>VLOOKUP(B465,'Patner Store'!A$1:F$51,5,0)</f>
        <v>North Maluku</v>
      </c>
    </row>
    <row r="466" spans="1:14" ht="15.75" customHeight="1" x14ac:dyDescent="0.3">
      <c r="A466" s="16" t="s">
        <v>703</v>
      </c>
      <c r="B466" s="16" t="s">
        <v>116</v>
      </c>
      <c r="C466" s="28" t="s">
        <v>222</v>
      </c>
      <c r="D466" s="27">
        <v>44311</v>
      </c>
      <c r="E466" s="16" t="s">
        <v>118</v>
      </c>
      <c r="F466" s="16" t="s">
        <v>234</v>
      </c>
      <c r="G466" s="30">
        <v>39656480</v>
      </c>
      <c r="H466" s="16"/>
      <c r="I466" s="11" t="str">
        <f>VLOOKUP(C466,'Sales Team'!A$1:C$6,2,0)</f>
        <v>Online Sales Team</v>
      </c>
      <c r="J466" t="str">
        <f>VLOOKUP(C466,'Sales Team'!A$1:D$6,4,0)</f>
        <v>OnlineMarketing</v>
      </c>
      <c r="K466" t="str">
        <f>VLOOKUP(B466,'Patner Store'!A$1:F$51,2,0)</f>
        <v>Sport Line Indonesia</v>
      </c>
      <c r="L466" t="str">
        <f>VLOOKUP(B466,'Patner Store'!A$1:F$51,3,0)</f>
        <v>Retail</v>
      </c>
      <c r="M466" t="str">
        <f>VLOOKUP(B466,'Patner Store'!A$1:F$51,4,0)</f>
        <v>Java</v>
      </c>
      <c r="N466" t="str">
        <f>VLOOKUP(B466,'Patner Store'!A$1:F$51,5,0)</f>
        <v>Jakarta</v>
      </c>
    </row>
    <row r="467" spans="1:14" ht="15.75" customHeight="1" x14ac:dyDescent="0.3">
      <c r="A467" s="16" t="s">
        <v>704</v>
      </c>
      <c r="B467" s="16" t="s">
        <v>133</v>
      </c>
      <c r="C467" s="28" t="s">
        <v>225</v>
      </c>
      <c r="D467" s="27">
        <v>44312</v>
      </c>
      <c r="E467" s="16" t="s">
        <v>112</v>
      </c>
      <c r="F467" s="16" t="s">
        <v>234</v>
      </c>
      <c r="G467" s="30">
        <v>7160790</v>
      </c>
      <c r="H467" s="16"/>
      <c r="I467" s="11" t="str">
        <f>VLOOKUP(C467,'Sales Team'!A$1:C$6,2,0)</f>
        <v>Sales Java Region Team</v>
      </c>
      <c r="J467" t="str">
        <f>VLOOKUP(C467,'Sales Team'!A$1:D$6,4,0)</f>
        <v>OnlineMarketing/Corporate Negotiate/Patnership Contract</v>
      </c>
      <c r="K467" t="str">
        <f>VLOOKUP(B467,'Patner Store'!A$1:F$51,2,0)</f>
        <v>Atlethic Shop</v>
      </c>
      <c r="L467" t="str">
        <f>VLOOKUP(B467,'Patner Store'!A$1:F$51,3,0)</f>
        <v>Retail</v>
      </c>
      <c r="M467" t="str">
        <f>VLOOKUP(B467,'Patner Store'!A$1:F$51,4,0)</f>
        <v>Java</v>
      </c>
      <c r="N467" t="str">
        <f>VLOOKUP(B467,'Patner Store'!A$1:F$51,5,0)</f>
        <v>East Java</v>
      </c>
    </row>
    <row r="468" spans="1:14" ht="15.75" customHeight="1" x14ac:dyDescent="0.3">
      <c r="A468" s="16" t="s">
        <v>705</v>
      </c>
      <c r="B468" s="16" t="s">
        <v>164</v>
      </c>
      <c r="C468" s="28" t="s">
        <v>227</v>
      </c>
      <c r="D468" s="27">
        <v>44312</v>
      </c>
      <c r="E468" s="16" t="s">
        <v>228</v>
      </c>
      <c r="F468" s="16" t="s">
        <v>234</v>
      </c>
      <c r="G468" s="30">
        <v>187672500</v>
      </c>
      <c r="H468" s="16"/>
      <c r="I468" s="11" t="str">
        <f>VLOOKUP(C468,'Sales Team'!A$1:C$6,2,0)</f>
        <v>Sales Sumatera -Kalimantan Region Team</v>
      </c>
      <c r="J468" t="str">
        <f>VLOOKUP(C468,'Sales Team'!A$1:D$6,4,0)</f>
        <v>OnlineMarketing/Corporate Negotiate/Patnership Contract</v>
      </c>
      <c r="K468" t="str">
        <f>VLOOKUP(B468,'Patner Store'!A$1:F$51,2,0)</f>
        <v>Toko Olahraga Unggul</v>
      </c>
      <c r="L468" t="str">
        <f>VLOOKUP(B468,'Patner Store'!A$1:F$51,3,0)</f>
        <v>Retail</v>
      </c>
      <c r="M468" t="str">
        <f>VLOOKUP(B468,'Patner Store'!A$1:F$51,4,0)</f>
        <v>Kalimantan</v>
      </c>
      <c r="N468" t="str">
        <f>VLOOKUP(B468,'Patner Store'!A$1:F$51,5,0)</f>
        <v>South Kalimantan</v>
      </c>
    </row>
    <row r="469" spans="1:14" ht="15.75" customHeight="1" x14ac:dyDescent="0.3">
      <c r="A469" s="16" t="s">
        <v>706</v>
      </c>
      <c r="B469" s="16" t="s">
        <v>175</v>
      </c>
      <c r="C469" s="28" t="s">
        <v>229</v>
      </c>
      <c r="D469" s="27">
        <v>44313</v>
      </c>
      <c r="E469" s="16" t="s">
        <v>5767</v>
      </c>
      <c r="F469" s="28" t="s">
        <v>237</v>
      </c>
      <c r="G469" s="30">
        <v>622623064</v>
      </c>
      <c r="H469" s="16"/>
      <c r="I469" s="11" t="str">
        <f>VLOOKUP(C469,'Sales Team'!A$1:C$6,2,0)</f>
        <v>Sales Region Sulawesi - Maluku Team</v>
      </c>
      <c r="J469" t="str">
        <f>VLOOKUP(C469,'Sales Team'!A$1:D$6,4,0)</f>
        <v>Corporate Negotiate/Patnership Contract</v>
      </c>
      <c r="K469" t="str">
        <f>VLOOKUP(B469,'Patner Store'!A$1:F$51,2,0)</f>
        <v>KakaSport</v>
      </c>
      <c r="L469" t="str">
        <f>VLOOKUP(B469,'Patner Store'!A$1:F$51,3,0)</f>
        <v>Retail</v>
      </c>
      <c r="M469" t="str">
        <f>VLOOKUP(B469,'Patner Store'!A$1:F$51,4,0)</f>
        <v>Maluku</v>
      </c>
      <c r="N469" t="str">
        <f>VLOOKUP(B469,'Patner Store'!A$1:F$51,5,0)</f>
        <v>Maluku</v>
      </c>
    </row>
    <row r="470" spans="1:14" ht="15.75" customHeight="1" x14ac:dyDescent="0.3">
      <c r="A470" s="16" t="s">
        <v>707</v>
      </c>
      <c r="B470" s="16" t="s">
        <v>179</v>
      </c>
      <c r="C470" s="28" t="s">
        <v>229</v>
      </c>
      <c r="D470" s="27">
        <v>44316</v>
      </c>
      <c r="E470" s="16" t="s">
        <v>5767</v>
      </c>
      <c r="F470" s="28" t="s">
        <v>237</v>
      </c>
      <c r="G470" s="30">
        <v>703134740</v>
      </c>
      <c r="H470" s="16"/>
      <c r="I470" s="11" t="str">
        <f>VLOOKUP(C470,'Sales Team'!A$1:C$6,2,0)</f>
        <v>Sales Region Sulawesi - Maluku Team</v>
      </c>
      <c r="J470" t="str">
        <f>VLOOKUP(C470,'Sales Team'!A$1:D$6,4,0)</f>
        <v>Corporate Negotiate/Patnership Contract</v>
      </c>
      <c r="K470" t="str">
        <f>VLOOKUP(B470,'Patner Store'!A$1:F$51,2,0)</f>
        <v>Toko Idola Olahraga</v>
      </c>
      <c r="L470" t="str">
        <f>VLOOKUP(B470,'Patner Store'!A$1:F$51,3,0)</f>
        <v>Retail</v>
      </c>
      <c r="M470" t="str">
        <f>VLOOKUP(B470,'Patner Store'!A$1:F$51,4,0)</f>
        <v>Sulawesi</v>
      </c>
      <c r="N470" t="str">
        <f>VLOOKUP(B470,'Patner Store'!A$1:F$51,5,0)</f>
        <v>North Sulawesi</v>
      </c>
    </row>
    <row r="471" spans="1:14" ht="15.75" customHeight="1" x14ac:dyDescent="0.3">
      <c r="A471" s="16" t="s">
        <v>708</v>
      </c>
      <c r="B471" s="16" t="s">
        <v>166</v>
      </c>
      <c r="C471" s="28" t="s">
        <v>229</v>
      </c>
      <c r="D471" s="27">
        <v>44316</v>
      </c>
      <c r="E471" s="16" t="s">
        <v>5767</v>
      </c>
      <c r="F471" s="16" t="s">
        <v>234</v>
      </c>
      <c r="G471" s="30">
        <v>180120000</v>
      </c>
      <c r="H471" s="16"/>
      <c r="I471" s="11" t="str">
        <f>VLOOKUP(C471,'Sales Team'!A$1:C$6,2,0)</f>
        <v>Sales Region Sulawesi - Maluku Team</v>
      </c>
      <c r="J471" t="str">
        <f>VLOOKUP(C471,'Sales Team'!A$1:D$6,4,0)</f>
        <v>Corporate Negotiate/Patnership Contract</v>
      </c>
      <c r="K471" t="str">
        <f>VLOOKUP(B471,'Patner Store'!A$1:F$51,2,0)</f>
        <v>Wakaka Sport</v>
      </c>
      <c r="L471" t="str">
        <f>VLOOKUP(B471,'Patner Store'!A$1:F$51,3,0)</f>
        <v>Retail</v>
      </c>
      <c r="M471" t="str">
        <f>VLOOKUP(B471,'Patner Store'!A$1:F$51,4,0)</f>
        <v>North Maluku</v>
      </c>
      <c r="N471" t="str">
        <f>VLOOKUP(B471,'Patner Store'!A$1:F$51,5,0)</f>
        <v>North Maluku</v>
      </c>
    </row>
    <row r="472" spans="1:14" ht="15.75" customHeight="1" x14ac:dyDescent="0.3">
      <c r="A472" s="16" t="s">
        <v>709</v>
      </c>
      <c r="B472" s="16" t="s">
        <v>146</v>
      </c>
      <c r="C472" s="28" t="s">
        <v>222</v>
      </c>
      <c r="D472" s="27">
        <v>44316</v>
      </c>
      <c r="E472" s="16" t="s">
        <v>118</v>
      </c>
      <c r="F472" s="16" t="s">
        <v>234</v>
      </c>
      <c r="G472" s="30">
        <v>27215500</v>
      </c>
      <c r="H472" s="16"/>
      <c r="I472" s="11" t="str">
        <f>VLOOKUP(C472,'Sales Team'!A$1:C$6,2,0)</f>
        <v>Online Sales Team</v>
      </c>
      <c r="J472" t="str">
        <f>VLOOKUP(C472,'Sales Team'!A$1:D$6,4,0)</f>
        <v>OnlineMarketing</v>
      </c>
      <c r="K472" t="str">
        <f>VLOOKUP(B472,'Patner Store'!A$1:F$51,2,0)</f>
        <v>Bebasport.com</v>
      </c>
      <c r="L472" t="str">
        <f>VLOOKUP(B472,'Patner Store'!A$1:F$51,3,0)</f>
        <v>Retail</v>
      </c>
      <c r="M472" t="str">
        <f>VLOOKUP(B472,'Patner Store'!A$1:F$51,4,0)</f>
        <v>Java</v>
      </c>
      <c r="N472" t="str">
        <f>VLOOKUP(B472,'Patner Store'!A$1:F$51,5,0)</f>
        <v>Jakarta</v>
      </c>
    </row>
    <row r="473" spans="1:14" ht="15.75" customHeight="1" x14ac:dyDescent="0.3">
      <c r="A473" s="16" t="s">
        <v>710</v>
      </c>
      <c r="B473" s="16" t="s">
        <v>164</v>
      </c>
      <c r="C473" s="28" t="s">
        <v>227</v>
      </c>
      <c r="D473" s="27">
        <v>44317</v>
      </c>
      <c r="E473" s="16" t="s">
        <v>228</v>
      </c>
      <c r="F473" s="16" t="s">
        <v>234</v>
      </c>
      <c r="G473" s="30">
        <v>141582620</v>
      </c>
      <c r="H473" s="16"/>
      <c r="I473" s="11" t="str">
        <f>VLOOKUP(C473,'Sales Team'!A$1:C$6,2,0)</f>
        <v>Sales Sumatera -Kalimantan Region Team</v>
      </c>
      <c r="J473" t="str">
        <f>VLOOKUP(C473,'Sales Team'!A$1:D$6,4,0)</f>
        <v>OnlineMarketing/Corporate Negotiate/Patnership Contract</v>
      </c>
      <c r="K473" t="str">
        <f>VLOOKUP(B473,'Patner Store'!A$1:F$51,2,0)</f>
        <v>Toko Olahraga Unggul</v>
      </c>
      <c r="L473" t="str">
        <f>VLOOKUP(B473,'Patner Store'!A$1:F$51,3,0)</f>
        <v>Retail</v>
      </c>
      <c r="M473" t="str">
        <f>VLOOKUP(B473,'Patner Store'!A$1:F$51,4,0)</f>
        <v>Kalimantan</v>
      </c>
      <c r="N473" t="str">
        <f>VLOOKUP(B473,'Patner Store'!A$1:F$51,5,0)</f>
        <v>South Kalimantan</v>
      </c>
    </row>
    <row r="474" spans="1:14" ht="15.75" customHeight="1" x14ac:dyDescent="0.3">
      <c r="A474" s="16" t="s">
        <v>711</v>
      </c>
      <c r="B474" s="16" t="s">
        <v>181</v>
      </c>
      <c r="C474" s="28" t="s">
        <v>231</v>
      </c>
      <c r="D474" s="27">
        <v>44326</v>
      </c>
      <c r="E474" s="16" t="s">
        <v>5768</v>
      </c>
      <c r="F474" s="28" t="s">
        <v>237</v>
      </c>
      <c r="G474" s="30">
        <v>437297980</v>
      </c>
      <c r="H474" s="16"/>
      <c r="I474" s="11" t="str">
        <f>VLOOKUP(C474,'Sales Team'!A$1:C$6,2,0)</f>
        <v>Sales Region Bali - Nusa Tenggara Team</v>
      </c>
      <c r="J474" t="str">
        <f>VLOOKUP(C474,'Sales Team'!A$1:D$6,4,0)</f>
        <v>Corporate Negotiate/Patnership Contract</v>
      </c>
      <c r="K474" t="str">
        <f>VLOOKUP(B474,'Patner Store'!A$1:F$51,2,0)</f>
        <v>Toko Olahraga NTT</v>
      </c>
      <c r="L474" t="str">
        <f>VLOOKUP(B474,'Patner Store'!A$1:F$51,3,0)</f>
        <v>Retail</v>
      </c>
      <c r="M474" t="str">
        <f>VLOOKUP(B474,'Patner Store'!A$1:F$51,4,0)</f>
        <v>Nusa Tenggara</v>
      </c>
      <c r="N474" t="str">
        <f>VLOOKUP(B474,'Patner Store'!A$1:F$51,5,0)</f>
        <v>East Nusa Tenggara</v>
      </c>
    </row>
    <row r="475" spans="1:14" ht="15.75" customHeight="1" x14ac:dyDescent="0.3">
      <c r="A475" s="16" t="s">
        <v>712</v>
      </c>
      <c r="B475" s="16" t="s">
        <v>122</v>
      </c>
      <c r="C475" s="28" t="s">
        <v>227</v>
      </c>
      <c r="D475" s="27">
        <v>44326</v>
      </c>
      <c r="E475" s="16" t="s">
        <v>228</v>
      </c>
      <c r="F475" s="28" t="s">
        <v>237</v>
      </c>
      <c r="G475" s="30">
        <v>356836000</v>
      </c>
      <c r="H475" s="16"/>
      <c r="I475" s="11" t="str">
        <f>VLOOKUP(C475,'Sales Team'!A$1:C$6,2,0)</f>
        <v>Sales Sumatera -Kalimantan Region Team</v>
      </c>
      <c r="J475" t="str">
        <f>VLOOKUP(C475,'Sales Team'!A$1:D$6,4,0)</f>
        <v>OnlineMarketing/Corporate Negotiate/Patnership Contract</v>
      </c>
      <c r="K475" t="str">
        <f>VLOOKUP(B475,'Patner Store'!A$1:F$51,2,0)</f>
        <v>Arena Sport Shop</v>
      </c>
      <c r="L475" t="str">
        <f>VLOOKUP(B475,'Patner Store'!A$1:F$51,3,0)</f>
        <v>Retail</v>
      </c>
      <c r="M475" t="str">
        <f>VLOOKUP(B475,'Patner Store'!A$1:F$51,4,0)</f>
        <v>Kalimantan</v>
      </c>
      <c r="N475" t="str">
        <f>VLOOKUP(B475,'Patner Store'!A$1:F$51,5,0)</f>
        <v>Central Kalimantan</v>
      </c>
    </row>
    <row r="476" spans="1:14" ht="15.75" customHeight="1" x14ac:dyDescent="0.3">
      <c r="A476" s="16" t="s">
        <v>713</v>
      </c>
      <c r="B476" s="16" t="s">
        <v>133</v>
      </c>
      <c r="C476" s="28" t="s">
        <v>225</v>
      </c>
      <c r="D476" s="27">
        <v>44327</v>
      </c>
      <c r="E476" s="16" t="s">
        <v>112</v>
      </c>
      <c r="F476" s="28" t="s">
        <v>237</v>
      </c>
      <c r="G476" s="30">
        <v>607403130</v>
      </c>
      <c r="H476" s="16" t="s">
        <v>247</v>
      </c>
      <c r="I476" s="11" t="str">
        <f>VLOOKUP(C476,'Sales Team'!A$1:C$6,2,0)</f>
        <v>Sales Java Region Team</v>
      </c>
      <c r="J476" t="str">
        <f>VLOOKUP(C476,'Sales Team'!A$1:D$6,4,0)</f>
        <v>OnlineMarketing/Corporate Negotiate/Patnership Contract</v>
      </c>
      <c r="K476" t="str">
        <f>VLOOKUP(B476,'Patner Store'!A$1:F$51,2,0)</f>
        <v>Atlethic Shop</v>
      </c>
      <c r="L476" t="str">
        <f>VLOOKUP(B476,'Patner Store'!A$1:F$51,3,0)</f>
        <v>Retail</v>
      </c>
      <c r="M476" t="str">
        <f>VLOOKUP(B476,'Patner Store'!A$1:F$51,4,0)</f>
        <v>Java</v>
      </c>
      <c r="N476" t="str">
        <f>VLOOKUP(B476,'Patner Store'!A$1:F$51,5,0)</f>
        <v>East Java</v>
      </c>
    </row>
    <row r="477" spans="1:14" ht="15.75" customHeight="1" x14ac:dyDescent="0.3">
      <c r="A477" s="16" t="s">
        <v>714</v>
      </c>
      <c r="B477" s="16" t="s">
        <v>141</v>
      </c>
      <c r="C477" s="28" t="s">
        <v>229</v>
      </c>
      <c r="D477" s="27">
        <v>44327</v>
      </c>
      <c r="E477" s="16" t="s">
        <v>5767</v>
      </c>
      <c r="F477" s="16" t="s">
        <v>234</v>
      </c>
      <c r="G477" s="30">
        <v>230340230</v>
      </c>
      <c r="H477" s="16"/>
      <c r="I477" s="11" t="str">
        <f>VLOOKUP(C477,'Sales Team'!A$1:C$6,2,0)</f>
        <v>Sales Region Sulawesi - Maluku Team</v>
      </c>
      <c r="J477" t="str">
        <f>VLOOKUP(C477,'Sales Team'!A$1:D$6,4,0)</f>
        <v>Corporate Negotiate/Patnership Contract</v>
      </c>
      <c r="K477" t="str">
        <f>VLOOKUP(B477,'Patner Store'!A$1:F$51,2,0)</f>
        <v>Toko Olahraga Satu</v>
      </c>
      <c r="L477" t="str">
        <f>VLOOKUP(B477,'Patner Store'!A$1:F$51,3,0)</f>
        <v>Retail</v>
      </c>
      <c r="M477" t="str">
        <f>VLOOKUP(B477,'Patner Store'!A$1:F$51,4,0)</f>
        <v>North Maluku</v>
      </c>
      <c r="N477" t="str">
        <f>VLOOKUP(B477,'Patner Store'!A$1:F$51,5,0)</f>
        <v>North Maluku</v>
      </c>
    </row>
    <row r="478" spans="1:14" ht="15.75" customHeight="1" x14ac:dyDescent="0.3">
      <c r="A478" s="16" t="s">
        <v>715</v>
      </c>
      <c r="B478" s="16" t="s">
        <v>156</v>
      </c>
      <c r="C478" s="28" t="s">
        <v>222</v>
      </c>
      <c r="D478" s="27">
        <v>44329</v>
      </c>
      <c r="E478" s="16" t="s">
        <v>118</v>
      </c>
      <c r="F478" s="16" t="s">
        <v>234</v>
      </c>
      <c r="G478" s="30">
        <v>60663920</v>
      </c>
      <c r="H478" s="16"/>
      <c r="I478" s="11" t="str">
        <f>VLOOKUP(C478,'Sales Team'!A$1:C$6,2,0)</f>
        <v>Online Sales Team</v>
      </c>
      <c r="J478" t="str">
        <f>VLOOKUP(C478,'Sales Team'!A$1:D$6,4,0)</f>
        <v>OnlineMarketing</v>
      </c>
      <c r="K478" t="str">
        <f>VLOOKUP(B478,'Patner Store'!A$1:F$51,2,0)</f>
        <v>SportArt88</v>
      </c>
      <c r="L478" t="str">
        <f>VLOOKUP(B478,'Patner Store'!A$1:F$51,3,0)</f>
        <v>Retail</v>
      </c>
      <c r="M478" t="str">
        <f>VLOOKUP(B478,'Patner Store'!A$1:F$51,4,0)</f>
        <v>Java</v>
      </c>
      <c r="N478" t="str">
        <f>VLOOKUP(B478,'Patner Store'!A$1:F$51,5,0)</f>
        <v>Jakarta</v>
      </c>
    </row>
    <row r="479" spans="1:14" ht="15.75" customHeight="1" x14ac:dyDescent="0.3">
      <c r="A479" s="16" t="s">
        <v>716</v>
      </c>
      <c r="B479" s="16" t="s">
        <v>168</v>
      </c>
      <c r="C479" s="28" t="s">
        <v>229</v>
      </c>
      <c r="D479" s="27">
        <v>44330</v>
      </c>
      <c r="E479" s="16" t="s">
        <v>5767</v>
      </c>
      <c r="F479" s="28" t="s">
        <v>237</v>
      </c>
      <c r="G479" s="30">
        <v>427511575</v>
      </c>
      <c r="H479" s="16"/>
      <c r="I479" s="11" t="str">
        <f>VLOOKUP(C479,'Sales Team'!A$1:C$6,2,0)</f>
        <v>Sales Region Sulawesi - Maluku Team</v>
      </c>
      <c r="J479" t="str">
        <f>VLOOKUP(C479,'Sales Team'!A$1:D$6,4,0)</f>
        <v>Corporate Negotiate/Patnership Contract</v>
      </c>
      <c r="K479" t="str">
        <f>VLOOKUP(B479,'Patner Store'!A$1:F$51,2,0)</f>
        <v>Destination Sport Store</v>
      </c>
      <c r="L479" t="str">
        <f>VLOOKUP(B479,'Patner Store'!A$1:F$51,3,0)</f>
        <v>Retail</v>
      </c>
      <c r="M479" t="str">
        <f>VLOOKUP(B479,'Patner Store'!A$1:F$51,4,0)</f>
        <v>Maluku</v>
      </c>
      <c r="N479" t="str">
        <f>VLOOKUP(B479,'Patner Store'!A$1:F$51,5,0)</f>
        <v>Maluku</v>
      </c>
    </row>
    <row r="480" spans="1:14" ht="15.75" customHeight="1" x14ac:dyDescent="0.3">
      <c r="A480" s="16" t="s">
        <v>717</v>
      </c>
      <c r="B480" s="16" t="s">
        <v>207</v>
      </c>
      <c r="C480" s="28" t="s">
        <v>227</v>
      </c>
      <c r="D480" s="27">
        <v>44330</v>
      </c>
      <c r="E480" s="16" t="s">
        <v>228</v>
      </c>
      <c r="F480" s="16" t="s">
        <v>234</v>
      </c>
      <c r="G480" s="30">
        <v>51420650</v>
      </c>
      <c r="H480" s="16"/>
      <c r="I480" s="11" t="str">
        <f>VLOOKUP(C480,'Sales Team'!A$1:C$6,2,0)</f>
        <v>Sales Sumatera -Kalimantan Region Team</v>
      </c>
      <c r="J480" t="str">
        <f>VLOOKUP(C480,'Sales Team'!A$1:D$6,4,0)</f>
        <v>OnlineMarketing/Corporate Negotiate/Patnership Contract</v>
      </c>
      <c r="K480" t="str">
        <f>VLOOKUP(B480,'Patner Store'!A$1:F$51,2,0)</f>
        <v>Markas Olahraga</v>
      </c>
      <c r="L480" t="str">
        <f>VLOOKUP(B480,'Patner Store'!A$1:F$51,3,0)</f>
        <v>Retail</v>
      </c>
      <c r="M480" t="str">
        <f>VLOOKUP(B480,'Patner Store'!A$1:F$51,4,0)</f>
        <v>Kalimantan</v>
      </c>
      <c r="N480" t="str">
        <f>VLOOKUP(B480,'Patner Store'!A$1:F$51,5,0)</f>
        <v>South Kalimantan</v>
      </c>
    </row>
    <row r="481" spans="1:14" ht="15.75" customHeight="1" x14ac:dyDescent="0.3">
      <c r="A481" s="16" t="s">
        <v>718</v>
      </c>
      <c r="B481" s="16" t="s">
        <v>160</v>
      </c>
      <c r="C481" s="28" t="s">
        <v>227</v>
      </c>
      <c r="D481" s="27">
        <v>44331</v>
      </c>
      <c r="E481" s="16" t="s">
        <v>228</v>
      </c>
      <c r="F481" s="28" t="s">
        <v>237</v>
      </c>
      <c r="G481" s="30">
        <v>278248550</v>
      </c>
      <c r="H481" s="16"/>
      <c r="I481" s="11" t="str">
        <f>VLOOKUP(C481,'Sales Team'!A$1:C$6,2,0)</f>
        <v>Sales Sumatera -Kalimantan Region Team</v>
      </c>
      <c r="J481" t="str">
        <f>VLOOKUP(C481,'Sales Team'!A$1:D$6,4,0)</f>
        <v>OnlineMarketing/Corporate Negotiate/Patnership Contract</v>
      </c>
      <c r="K481" t="str">
        <f>VLOOKUP(B481,'Patner Store'!A$1:F$51,2,0)</f>
        <v>Gudang Sport Center</v>
      </c>
      <c r="L481" t="str">
        <f>VLOOKUP(B481,'Patner Store'!A$1:F$51,3,0)</f>
        <v>Retail</v>
      </c>
      <c r="M481" t="str">
        <f>VLOOKUP(B481,'Patner Store'!A$1:F$51,4,0)</f>
        <v>Kalimantan</v>
      </c>
      <c r="N481" t="str">
        <f>VLOOKUP(B481,'Patner Store'!A$1:F$51,5,0)</f>
        <v>Central Kalimantan</v>
      </c>
    </row>
    <row r="482" spans="1:14" ht="15.75" customHeight="1" x14ac:dyDescent="0.3">
      <c r="A482" s="16" t="s">
        <v>719</v>
      </c>
      <c r="B482" s="16" t="s">
        <v>179</v>
      </c>
      <c r="C482" s="28" t="s">
        <v>229</v>
      </c>
      <c r="D482" s="27">
        <v>44331</v>
      </c>
      <c r="E482" s="16" t="s">
        <v>5767</v>
      </c>
      <c r="F482" s="16" t="s">
        <v>234</v>
      </c>
      <c r="G482" s="30">
        <v>37900278</v>
      </c>
      <c r="H482" s="16"/>
      <c r="I482" s="11" t="str">
        <f>VLOOKUP(C482,'Sales Team'!A$1:C$6,2,0)</f>
        <v>Sales Region Sulawesi - Maluku Team</v>
      </c>
      <c r="J482" t="str">
        <f>VLOOKUP(C482,'Sales Team'!A$1:D$6,4,0)</f>
        <v>Corporate Negotiate/Patnership Contract</v>
      </c>
      <c r="K482" t="str">
        <f>VLOOKUP(B482,'Patner Store'!A$1:F$51,2,0)</f>
        <v>Toko Idola Olahraga</v>
      </c>
      <c r="L482" t="str">
        <f>VLOOKUP(B482,'Patner Store'!A$1:F$51,3,0)</f>
        <v>Retail</v>
      </c>
      <c r="M482" t="str">
        <f>VLOOKUP(B482,'Patner Store'!A$1:F$51,4,0)</f>
        <v>Sulawesi</v>
      </c>
      <c r="N482" t="str">
        <f>VLOOKUP(B482,'Patner Store'!A$1:F$51,5,0)</f>
        <v>North Sulawesi</v>
      </c>
    </row>
    <row r="483" spans="1:14" ht="15.75" customHeight="1" x14ac:dyDescent="0.3">
      <c r="A483" s="16" t="s">
        <v>720</v>
      </c>
      <c r="B483" s="16" t="s">
        <v>131</v>
      </c>
      <c r="C483" s="28" t="s">
        <v>222</v>
      </c>
      <c r="D483" s="27">
        <v>44331</v>
      </c>
      <c r="E483" s="16" t="s">
        <v>118</v>
      </c>
      <c r="F483" s="16" t="s">
        <v>234</v>
      </c>
      <c r="G483" s="30">
        <v>207233250</v>
      </c>
      <c r="H483" s="16" t="s">
        <v>253</v>
      </c>
      <c r="I483" s="11" t="str">
        <f>VLOOKUP(C483,'Sales Team'!A$1:C$6,2,0)</f>
        <v>Online Sales Team</v>
      </c>
      <c r="J483" t="str">
        <f>VLOOKUP(C483,'Sales Team'!A$1:D$6,4,0)</f>
        <v>OnlineMarketing</v>
      </c>
      <c r="K483" t="str">
        <f>VLOOKUP(B483,'Patner Store'!A$1:F$51,2,0)</f>
        <v>WorldSport.com</v>
      </c>
      <c r="L483" t="str">
        <f>VLOOKUP(B483,'Patner Store'!A$1:F$51,3,0)</f>
        <v>Retail</v>
      </c>
      <c r="M483" t="str">
        <f>VLOOKUP(B483,'Patner Store'!A$1:F$51,4,0)</f>
        <v>Java</v>
      </c>
      <c r="N483" t="str">
        <f>VLOOKUP(B483,'Patner Store'!A$1:F$51,5,0)</f>
        <v>Jakarta</v>
      </c>
    </row>
    <row r="484" spans="1:14" ht="15.75" customHeight="1" x14ac:dyDescent="0.3">
      <c r="A484" s="16" t="s">
        <v>721</v>
      </c>
      <c r="B484" s="16" t="s">
        <v>195</v>
      </c>
      <c r="C484" s="28" t="s">
        <v>227</v>
      </c>
      <c r="D484" s="27">
        <v>44331</v>
      </c>
      <c r="E484" s="16" t="s">
        <v>228</v>
      </c>
      <c r="F484" s="28" t="s">
        <v>237</v>
      </c>
      <c r="G484" s="30">
        <v>514956280</v>
      </c>
      <c r="H484" s="16"/>
      <c r="I484" s="11" t="str">
        <f>VLOOKUP(C484,'Sales Team'!A$1:C$6,2,0)</f>
        <v>Sales Sumatera -Kalimantan Region Team</v>
      </c>
      <c r="J484" t="str">
        <f>VLOOKUP(C484,'Sales Team'!A$1:D$6,4,0)</f>
        <v>OnlineMarketing/Corporate Negotiate/Patnership Contract</v>
      </c>
      <c r="K484" t="str">
        <f>VLOOKUP(B484,'Patner Store'!A$1:F$51,2,0)</f>
        <v>Olahraga Gemilang</v>
      </c>
      <c r="L484" t="str">
        <f>VLOOKUP(B484,'Patner Store'!A$1:F$51,3,0)</f>
        <v>Retail</v>
      </c>
      <c r="M484" t="str">
        <f>VLOOKUP(B484,'Patner Store'!A$1:F$51,4,0)</f>
        <v>Kalimantan</v>
      </c>
      <c r="N484" t="str">
        <f>VLOOKUP(B484,'Patner Store'!A$1:F$51,5,0)</f>
        <v>Central Kalimantan</v>
      </c>
    </row>
    <row r="485" spans="1:14" ht="15.75" customHeight="1" x14ac:dyDescent="0.3">
      <c r="A485" s="16" t="s">
        <v>722</v>
      </c>
      <c r="B485" s="16" t="s">
        <v>201</v>
      </c>
      <c r="C485" s="28" t="s">
        <v>229</v>
      </c>
      <c r="D485" s="27">
        <v>44332</v>
      </c>
      <c r="E485" s="16" t="s">
        <v>5767</v>
      </c>
      <c r="F485" s="28" t="s">
        <v>237</v>
      </c>
      <c r="G485" s="30">
        <v>418152000</v>
      </c>
      <c r="H485" s="16"/>
      <c r="I485" s="11" t="str">
        <f>VLOOKUP(C485,'Sales Team'!A$1:C$6,2,0)</f>
        <v>Sales Region Sulawesi - Maluku Team</v>
      </c>
      <c r="J485" t="str">
        <f>VLOOKUP(C485,'Sales Team'!A$1:D$6,4,0)</f>
        <v>Corporate Negotiate/Patnership Contract</v>
      </c>
      <c r="K485" t="str">
        <f>VLOOKUP(B485,'Patner Store'!A$1:F$51,2,0)</f>
        <v>SportMania Store</v>
      </c>
      <c r="L485" t="str">
        <f>VLOOKUP(B485,'Patner Store'!A$1:F$51,3,0)</f>
        <v>Retail</v>
      </c>
      <c r="M485" t="str">
        <f>VLOOKUP(B485,'Patner Store'!A$1:F$51,4,0)</f>
        <v>North Maluku</v>
      </c>
      <c r="N485" t="str">
        <f>VLOOKUP(B485,'Patner Store'!A$1:F$51,5,0)</f>
        <v>North Maluku</v>
      </c>
    </row>
    <row r="486" spans="1:14" ht="15.75" customHeight="1" x14ac:dyDescent="0.3">
      <c r="A486" s="16" t="s">
        <v>723</v>
      </c>
      <c r="B486" s="16" t="s">
        <v>158</v>
      </c>
      <c r="C486" s="28" t="s">
        <v>229</v>
      </c>
      <c r="D486" s="27">
        <v>44334</v>
      </c>
      <c r="E486" s="16" t="s">
        <v>5767</v>
      </c>
      <c r="F486" s="28" t="s">
        <v>237</v>
      </c>
      <c r="G486" s="30">
        <v>931519000</v>
      </c>
      <c r="H486" s="16"/>
      <c r="I486" s="11" t="str">
        <f>VLOOKUP(C486,'Sales Team'!A$1:C$6,2,0)</f>
        <v>Sales Region Sulawesi - Maluku Team</v>
      </c>
      <c r="J486" t="str">
        <f>VLOOKUP(C486,'Sales Team'!A$1:D$6,4,0)</f>
        <v>Corporate Negotiate/Patnership Contract</v>
      </c>
      <c r="K486" t="str">
        <f>VLOOKUP(B486,'Patner Store'!A$1:F$51,2,0)</f>
        <v>Sport Kita Store</v>
      </c>
      <c r="L486" t="str">
        <f>VLOOKUP(B486,'Patner Store'!A$1:F$51,3,0)</f>
        <v>Retail</v>
      </c>
      <c r="M486" t="str">
        <f>VLOOKUP(B486,'Patner Store'!A$1:F$51,4,0)</f>
        <v>North Maluku</v>
      </c>
      <c r="N486" t="str">
        <f>VLOOKUP(B486,'Patner Store'!A$1:F$51,5,0)</f>
        <v>North Maluku</v>
      </c>
    </row>
    <row r="487" spans="1:14" ht="15.75" customHeight="1" x14ac:dyDescent="0.3">
      <c r="A487" s="16" t="s">
        <v>724</v>
      </c>
      <c r="B487" s="16" t="s">
        <v>187</v>
      </c>
      <c r="C487" s="28" t="s">
        <v>231</v>
      </c>
      <c r="D487" s="27">
        <v>44334</v>
      </c>
      <c r="E487" s="16" t="s">
        <v>5768</v>
      </c>
      <c r="F487" s="28" t="s">
        <v>237</v>
      </c>
      <c r="G487" s="30">
        <v>489839920</v>
      </c>
      <c r="H487" s="16"/>
      <c r="I487" s="11" t="str">
        <f>VLOOKUP(C487,'Sales Team'!A$1:C$6,2,0)</f>
        <v>Sales Region Bali - Nusa Tenggara Team</v>
      </c>
      <c r="J487" t="str">
        <f>VLOOKUP(C487,'Sales Team'!A$1:D$6,4,0)</f>
        <v>Corporate Negotiate/Patnership Contract</v>
      </c>
      <c r="K487" t="str">
        <f>VLOOKUP(B487,'Patner Store'!A$1:F$51,2,0)</f>
        <v>Nusantara Sport</v>
      </c>
      <c r="L487" t="str">
        <f>VLOOKUP(B487,'Patner Store'!A$1:F$51,3,0)</f>
        <v>Retail</v>
      </c>
      <c r="M487" t="str">
        <f>VLOOKUP(B487,'Patner Store'!A$1:F$51,4,0)</f>
        <v>Nusa Tenggara</v>
      </c>
      <c r="N487" t="str">
        <f>VLOOKUP(B487,'Patner Store'!A$1:F$51,5,0)</f>
        <v>West Nusa Tenggara</v>
      </c>
    </row>
    <row r="488" spans="1:14" ht="15.75" customHeight="1" x14ac:dyDescent="0.3">
      <c r="A488" s="16" t="s">
        <v>725</v>
      </c>
      <c r="B488" s="16" t="s">
        <v>175</v>
      </c>
      <c r="C488" s="28" t="s">
        <v>229</v>
      </c>
      <c r="D488" s="27">
        <v>44334</v>
      </c>
      <c r="E488" s="16" t="s">
        <v>5767</v>
      </c>
      <c r="F488" s="28" t="s">
        <v>237</v>
      </c>
      <c r="G488" s="30">
        <v>989382700</v>
      </c>
      <c r="H488" s="16"/>
      <c r="I488" s="11" t="str">
        <f>VLOOKUP(C488,'Sales Team'!A$1:C$6,2,0)</f>
        <v>Sales Region Sulawesi - Maluku Team</v>
      </c>
      <c r="J488" t="str">
        <f>VLOOKUP(C488,'Sales Team'!A$1:D$6,4,0)</f>
        <v>Corporate Negotiate/Patnership Contract</v>
      </c>
      <c r="K488" t="str">
        <f>VLOOKUP(B488,'Patner Store'!A$1:F$51,2,0)</f>
        <v>KakaSport</v>
      </c>
      <c r="L488" t="str">
        <f>VLOOKUP(B488,'Patner Store'!A$1:F$51,3,0)</f>
        <v>Retail</v>
      </c>
      <c r="M488" t="str">
        <f>VLOOKUP(B488,'Patner Store'!A$1:F$51,4,0)</f>
        <v>Maluku</v>
      </c>
      <c r="N488" t="str">
        <f>VLOOKUP(B488,'Patner Store'!A$1:F$51,5,0)</f>
        <v>Maluku</v>
      </c>
    </row>
    <row r="489" spans="1:14" ht="15.75" customHeight="1" x14ac:dyDescent="0.3">
      <c r="A489" s="16" t="s">
        <v>726</v>
      </c>
      <c r="B489" s="16" t="s">
        <v>197</v>
      </c>
      <c r="C489" s="28" t="s">
        <v>222</v>
      </c>
      <c r="D489" s="27">
        <v>44336</v>
      </c>
      <c r="E489" s="16" t="s">
        <v>118</v>
      </c>
      <c r="F489" s="16" t="s">
        <v>234</v>
      </c>
      <c r="G489" s="30">
        <v>45683380</v>
      </c>
      <c r="H489" s="16"/>
      <c r="I489" s="11" t="str">
        <f>VLOOKUP(C489,'Sales Team'!A$1:C$6,2,0)</f>
        <v>Online Sales Team</v>
      </c>
      <c r="J489" t="str">
        <f>VLOOKUP(C489,'Sales Team'!A$1:D$6,4,0)</f>
        <v>OnlineMarketing</v>
      </c>
      <c r="K489" t="str">
        <f>VLOOKUP(B489,'Patner Store'!A$1:F$51,2,0)</f>
        <v>GilaSport.id</v>
      </c>
      <c r="L489" t="str">
        <f>VLOOKUP(B489,'Patner Store'!A$1:F$51,3,0)</f>
        <v>Retail</v>
      </c>
      <c r="M489" t="str">
        <f>VLOOKUP(B489,'Patner Store'!A$1:F$51,4,0)</f>
        <v>Java</v>
      </c>
      <c r="N489" t="str">
        <f>VLOOKUP(B489,'Patner Store'!A$1:F$51,5,0)</f>
        <v>Jakarta</v>
      </c>
    </row>
    <row r="490" spans="1:14" ht="15.75" customHeight="1" x14ac:dyDescent="0.3">
      <c r="A490" s="16" t="s">
        <v>727</v>
      </c>
      <c r="B490" s="16" t="s">
        <v>191</v>
      </c>
      <c r="C490" s="28" t="s">
        <v>229</v>
      </c>
      <c r="D490" s="27">
        <v>44336</v>
      </c>
      <c r="E490" s="16" t="s">
        <v>5767</v>
      </c>
      <c r="F490" s="28" t="s">
        <v>237</v>
      </c>
      <c r="G490" s="30">
        <v>318096900</v>
      </c>
      <c r="H490" s="16"/>
      <c r="I490" s="11" t="str">
        <f>VLOOKUP(C490,'Sales Team'!A$1:C$6,2,0)</f>
        <v>Sales Region Sulawesi - Maluku Team</v>
      </c>
      <c r="J490" t="str">
        <f>VLOOKUP(C490,'Sales Team'!A$1:D$6,4,0)</f>
        <v>Corporate Negotiate/Patnership Contract</v>
      </c>
      <c r="K490" t="str">
        <f>VLOOKUP(B490,'Patner Store'!A$1:F$51,2,0)</f>
        <v>Salam Olahraga</v>
      </c>
      <c r="L490" t="str">
        <f>VLOOKUP(B490,'Patner Store'!A$1:F$51,3,0)</f>
        <v>Retail</v>
      </c>
      <c r="M490" t="str">
        <f>VLOOKUP(B490,'Patner Store'!A$1:F$51,4,0)</f>
        <v>Maluku</v>
      </c>
      <c r="N490" t="str">
        <f>VLOOKUP(B490,'Patner Store'!A$1:F$51,5,0)</f>
        <v>Maluku</v>
      </c>
    </row>
    <row r="491" spans="1:14" ht="15.75" customHeight="1" x14ac:dyDescent="0.3">
      <c r="A491" s="16" t="s">
        <v>728</v>
      </c>
      <c r="B491" s="16" t="s">
        <v>173</v>
      </c>
      <c r="C491" s="28" t="s">
        <v>229</v>
      </c>
      <c r="D491" s="27">
        <v>44337</v>
      </c>
      <c r="E491" s="16" t="s">
        <v>5767</v>
      </c>
      <c r="F491" s="16" t="s">
        <v>234</v>
      </c>
      <c r="G491" s="30">
        <v>61893770</v>
      </c>
      <c r="H491" s="16"/>
      <c r="I491" s="11" t="str">
        <f>VLOOKUP(C491,'Sales Team'!A$1:C$6,2,0)</f>
        <v>Sales Region Sulawesi - Maluku Team</v>
      </c>
      <c r="J491" t="str">
        <f>VLOOKUP(C491,'Sales Team'!A$1:D$6,4,0)</f>
        <v>Corporate Negotiate/Patnership Contract</v>
      </c>
      <c r="K491" t="str">
        <f>VLOOKUP(B491,'Patner Store'!A$1:F$51,2,0)</f>
        <v>Mama Sport</v>
      </c>
      <c r="L491" t="str">
        <f>VLOOKUP(B491,'Patner Store'!A$1:F$51,3,0)</f>
        <v>Retail</v>
      </c>
      <c r="M491" t="str">
        <f>VLOOKUP(B491,'Patner Store'!A$1:F$51,4,0)</f>
        <v>North Maluku</v>
      </c>
      <c r="N491" t="str">
        <f>VLOOKUP(B491,'Patner Store'!A$1:F$51,5,0)</f>
        <v>North Maluku</v>
      </c>
    </row>
    <row r="492" spans="1:14" ht="15.75" customHeight="1" x14ac:dyDescent="0.3">
      <c r="A492" s="16" t="s">
        <v>729</v>
      </c>
      <c r="B492" s="16" t="s">
        <v>162</v>
      </c>
      <c r="C492" s="28" t="s">
        <v>222</v>
      </c>
      <c r="D492" s="27">
        <v>44338</v>
      </c>
      <c r="E492" s="16" t="s">
        <v>118</v>
      </c>
      <c r="F492" s="16" t="s">
        <v>234</v>
      </c>
      <c r="G492" s="30">
        <v>22409310</v>
      </c>
      <c r="H492" s="16"/>
      <c r="I492" s="11" t="str">
        <f>VLOOKUP(C492,'Sales Team'!A$1:C$6,2,0)</f>
        <v>Online Sales Team</v>
      </c>
      <c r="J492" t="str">
        <f>VLOOKUP(C492,'Sales Team'!A$1:D$6,4,0)</f>
        <v>OnlineMarketing</v>
      </c>
      <c r="K492" t="str">
        <f>VLOOKUP(B492,'Patner Store'!A$1:F$51,2,0)</f>
        <v>SportChampion10</v>
      </c>
      <c r="L492" t="str">
        <f>VLOOKUP(B492,'Patner Store'!A$1:F$51,3,0)</f>
        <v>Retail</v>
      </c>
      <c r="M492" t="str">
        <f>VLOOKUP(B492,'Patner Store'!A$1:F$51,4,0)</f>
        <v>Java</v>
      </c>
      <c r="N492" t="str">
        <f>VLOOKUP(B492,'Patner Store'!A$1:F$51,5,0)</f>
        <v>Jakarta</v>
      </c>
    </row>
    <row r="493" spans="1:14" ht="15.75" customHeight="1" x14ac:dyDescent="0.3">
      <c r="A493" s="16" t="s">
        <v>730</v>
      </c>
      <c r="B493" s="16" t="s">
        <v>164</v>
      </c>
      <c r="C493" s="28" t="s">
        <v>227</v>
      </c>
      <c r="D493" s="27">
        <v>44338</v>
      </c>
      <c r="E493" s="16" t="s">
        <v>228</v>
      </c>
      <c r="F493" s="16" t="s">
        <v>234</v>
      </c>
      <c r="G493" s="30">
        <v>47837520</v>
      </c>
      <c r="H493" s="16"/>
      <c r="I493" s="11" t="str">
        <f>VLOOKUP(C493,'Sales Team'!A$1:C$6,2,0)</f>
        <v>Sales Sumatera -Kalimantan Region Team</v>
      </c>
      <c r="J493" t="str">
        <f>VLOOKUP(C493,'Sales Team'!A$1:D$6,4,0)</f>
        <v>OnlineMarketing/Corporate Negotiate/Patnership Contract</v>
      </c>
      <c r="K493" t="str">
        <f>VLOOKUP(B493,'Patner Store'!A$1:F$51,2,0)</f>
        <v>Toko Olahraga Unggul</v>
      </c>
      <c r="L493" t="str">
        <f>VLOOKUP(B493,'Patner Store'!A$1:F$51,3,0)</f>
        <v>Retail</v>
      </c>
      <c r="M493" t="str">
        <f>VLOOKUP(B493,'Patner Store'!A$1:F$51,4,0)</f>
        <v>Kalimantan</v>
      </c>
      <c r="N493" t="str">
        <f>VLOOKUP(B493,'Patner Store'!A$1:F$51,5,0)</f>
        <v>South Kalimantan</v>
      </c>
    </row>
    <row r="494" spans="1:14" ht="15.75" customHeight="1" x14ac:dyDescent="0.3">
      <c r="A494" s="16" t="s">
        <v>731</v>
      </c>
      <c r="B494" s="16" t="s">
        <v>116</v>
      </c>
      <c r="C494" s="28" t="s">
        <v>222</v>
      </c>
      <c r="D494" s="27">
        <v>44339</v>
      </c>
      <c r="E494" s="16" t="s">
        <v>118</v>
      </c>
      <c r="F494" s="28" t="s">
        <v>237</v>
      </c>
      <c r="G494" s="30">
        <v>1275220310</v>
      </c>
      <c r="H494" s="16"/>
      <c r="I494" s="11" t="str">
        <f>VLOOKUP(C494,'Sales Team'!A$1:C$6,2,0)</f>
        <v>Online Sales Team</v>
      </c>
      <c r="J494" t="str">
        <f>VLOOKUP(C494,'Sales Team'!A$1:D$6,4,0)</f>
        <v>OnlineMarketing</v>
      </c>
      <c r="K494" t="str">
        <f>VLOOKUP(B494,'Patner Store'!A$1:F$51,2,0)</f>
        <v>Sport Line Indonesia</v>
      </c>
      <c r="L494" t="str">
        <f>VLOOKUP(B494,'Patner Store'!A$1:F$51,3,0)</f>
        <v>Retail</v>
      </c>
      <c r="M494" t="str">
        <f>VLOOKUP(B494,'Patner Store'!A$1:F$51,4,0)</f>
        <v>Java</v>
      </c>
      <c r="N494" t="str">
        <f>VLOOKUP(B494,'Patner Store'!A$1:F$51,5,0)</f>
        <v>Jakarta</v>
      </c>
    </row>
    <row r="495" spans="1:14" ht="15.75" customHeight="1" x14ac:dyDescent="0.3">
      <c r="A495" s="16" t="s">
        <v>732</v>
      </c>
      <c r="B495" s="16" t="s">
        <v>162</v>
      </c>
      <c r="C495" s="28" t="s">
        <v>222</v>
      </c>
      <c r="D495" s="27">
        <v>44339</v>
      </c>
      <c r="E495" s="16" t="s">
        <v>118</v>
      </c>
      <c r="F495" s="28" t="s">
        <v>237</v>
      </c>
      <c r="G495" s="30">
        <v>297241230</v>
      </c>
      <c r="H495" s="16"/>
      <c r="I495" s="11" t="str">
        <f>VLOOKUP(C495,'Sales Team'!A$1:C$6,2,0)</f>
        <v>Online Sales Team</v>
      </c>
      <c r="J495" t="str">
        <f>VLOOKUP(C495,'Sales Team'!A$1:D$6,4,0)</f>
        <v>OnlineMarketing</v>
      </c>
      <c r="K495" t="str">
        <f>VLOOKUP(B495,'Patner Store'!A$1:F$51,2,0)</f>
        <v>SportChampion10</v>
      </c>
      <c r="L495" t="str">
        <f>VLOOKUP(B495,'Patner Store'!A$1:F$51,3,0)</f>
        <v>Retail</v>
      </c>
      <c r="M495" t="str">
        <f>VLOOKUP(B495,'Patner Store'!A$1:F$51,4,0)</f>
        <v>Java</v>
      </c>
      <c r="N495" t="str">
        <f>VLOOKUP(B495,'Patner Store'!A$1:F$51,5,0)</f>
        <v>Jakarta</v>
      </c>
    </row>
    <row r="496" spans="1:14" ht="15.75" customHeight="1" x14ac:dyDescent="0.3">
      <c r="A496" s="16" t="s">
        <v>733</v>
      </c>
      <c r="B496" s="16" t="s">
        <v>135</v>
      </c>
      <c r="C496" s="28" t="s">
        <v>227</v>
      </c>
      <c r="D496" s="27">
        <v>44340</v>
      </c>
      <c r="E496" s="16" t="s">
        <v>228</v>
      </c>
      <c r="F496" s="16" t="s">
        <v>234</v>
      </c>
      <c r="G496" s="30">
        <v>230497844</v>
      </c>
      <c r="H496" s="16"/>
      <c r="I496" s="11" t="str">
        <f>VLOOKUP(C496,'Sales Team'!A$1:C$6,2,0)</f>
        <v>Sales Sumatera -Kalimantan Region Team</v>
      </c>
      <c r="J496" t="str">
        <f>VLOOKUP(C496,'Sales Team'!A$1:D$6,4,0)</f>
        <v>OnlineMarketing/Corporate Negotiate/Patnership Contract</v>
      </c>
      <c r="K496" t="str">
        <f>VLOOKUP(B496,'Patner Store'!A$1:F$51,2,0)</f>
        <v>Adi Shop</v>
      </c>
      <c r="L496" t="str">
        <f>VLOOKUP(B496,'Patner Store'!A$1:F$51,3,0)</f>
        <v>Retail</v>
      </c>
      <c r="M496" t="str">
        <f>VLOOKUP(B496,'Patner Store'!A$1:F$51,4,0)</f>
        <v>Kalimantan</v>
      </c>
      <c r="N496" t="str">
        <f>VLOOKUP(B496,'Patner Store'!A$1:F$51,5,0)</f>
        <v>South Kalimantan</v>
      </c>
    </row>
    <row r="497" spans="1:14" ht="15.75" customHeight="1" x14ac:dyDescent="0.3">
      <c r="A497" s="16" t="s">
        <v>734</v>
      </c>
      <c r="B497" s="16" t="s">
        <v>144</v>
      </c>
      <c r="C497" s="28" t="s">
        <v>227</v>
      </c>
      <c r="D497" s="27">
        <v>44341</v>
      </c>
      <c r="E497" s="16" t="s">
        <v>228</v>
      </c>
      <c r="F497" s="16" t="s">
        <v>234</v>
      </c>
      <c r="G497" s="30">
        <v>97150260</v>
      </c>
      <c r="H497" s="16"/>
      <c r="I497" s="11" t="str">
        <f>VLOOKUP(C497,'Sales Team'!A$1:C$6,2,0)</f>
        <v>Sales Sumatera -Kalimantan Region Team</v>
      </c>
      <c r="J497" t="str">
        <f>VLOOKUP(C497,'Sales Team'!A$1:D$6,4,0)</f>
        <v>OnlineMarketing/Corporate Negotiate/Patnership Contract</v>
      </c>
      <c r="K497" t="str">
        <f>VLOOKUP(B497,'Patner Store'!A$1:F$51,2,0)</f>
        <v>Kartika Sport Center</v>
      </c>
      <c r="L497" t="str">
        <f>VLOOKUP(B497,'Patner Store'!A$1:F$51,3,0)</f>
        <v>Retail</v>
      </c>
      <c r="M497" t="str">
        <f>VLOOKUP(B497,'Patner Store'!A$1:F$51,4,0)</f>
        <v>Kalimantan</v>
      </c>
      <c r="N497" t="str">
        <f>VLOOKUP(B497,'Patner Store'!A$1:F$51,5,0)</f>
        <v>Central Kalimantan</v>
      </c>
    </row>
    <row r="498" spans="1:14" ht="15.75" customHeight="1" x14ac:dyDescent="0.3">
      <c r="A498" s="16" t="s">
        <v>735</v>
      </c>
      <c r="B498" s="16" t="s">
        <v>213</v>
      </c>
      <c r="C498" s="28" t="s">
        <v>229</v>
      </c>
      <c r="D498" s="27">
        <v>44341</v>
      </c>
      <c r="E498" s="16" t="s">
        <v>5767</v>
      </c>
      <c r="F498" s="28" t="s">
        <v>237</v>
      </c>
      <c r="G498" s="30">
        <v>420574990</v>
      </c>
      <c r="H498" s="16"/>
      <c r="I498" s="11" t="str">
        <f>VLOOKUP(C498,'Sales Team'!A$1:C$6,2,0)</f>
        <v>Sales Region Sulawesi - Maluku Team</v>
      </c>
      <c r="J498" t="str">
        <f>VLOOKUP(C498,'Sales Team'!A$1:D$6,4,0)</f>
        <v>Corporate Negotiate/Patnership Contract</v>
      </c>
      <c r="K498" t="str">
        <f>VLOOKUP(B498,'Patner Store'!A$1:F$51,2,0)</f>
        <v>Toko Olahraga Bersama</v>
      </c>
      <c r="L498" t="str">
        <f>VLOOKUP(B498,'Patner Store'!A$1:F$51,3,0)</f>
        <v>Retail</v>
      </c>
      <c r="M498" t="str">
        <f>VLOOKUP(B498,'Patner Store'!A$1:F$51,4,0)</f>
        <v>Sulawesi</v>
      </c>
      <c r="N498" t="str">
        <f>VLOOKUP(B498,'Patner Store'!A$1:F$51,5,0)</f>
        <v>North Sulawesi</v>
      </c>
    </row>
    <row r="499" spans="1:14" ht="15.75" customHeight="1" x14ac:dyDescent="0.3">
      <c r="A499" s="16" t="s">
        <v>736</v>
      </c>
      <c r="B499" s="16" t="s">
        <v>126</v>
      </c>
      <c r="C499" s="28" t="s">
        <v>229</v>
      </c>
      <c r="D499" s="27">
        <v>44342</v>
      </c>
      <c r="E499" s="16" t="s">
        <v>5767</v>
      </c>
      <c r="F499" s="16" t="s">
        <v>234</v>
      </c>
      <c r="G499" s="30">
        <v>102523230</v>
      </c>
      <c r="H499" s="16"/>
      <c r="I499" s="11" t="str">
        <f>VLOOKUP(C499,'Sales Team'!A$1:C$6,2,0)</f>
        <v>Sales Region Sulawesi - Maluku Team</v>
      </c>
      <c r="J499" t="str">
        <f>VLOOKUP(C499,'Sales Team'!A$1:D$6,4,0)</f>
        <v>Corporate Negotiate/Patnership Contract</v>
      </c>
      <c r="K499" t="str">
        <f>VLOOKUP(B499,'Patner Store'!A$1:F$51,2,0)</f>
        <v>Amanah Sport</v>
      </c>
      <c r="L499" t="str">
        <f>VLOOKUP(B499,'Patner Store'!A$1:F$51,3,0)</f>
        <v>Retail</v>
      </c>
      <c r="M499" t="str">
        <f>VLOOKUP(B499,'Patner Store'!A$1:F$51,4,0)</f>
        <v>Sulawesi</v>
      </c>
      <c r="N499" t="str">
        <f>VLOOKUP(B499,'Patner Store'!A$1:F$51,5,0)</f>
        <v>North Sulawesi</v>
      </c>
    </row>
    <row r="500" spans="1:14" ht="15.75" customHeight="1" x14ac:dyDescent="0.3">
      <c r="A500" s="16" t="s">
        <v>737</v>
      </c>
      <c r="B500" s="16" t="s">
        <v>139</v>
      </c>
      <c r="C500" s="28" t="s">
        <v>227</v>
      </c>
      <c r="D500" s="27">
        <v>44342</v>
      </c>
      <c r="E500" s="16" t="s">
        <v>228</v>
      </c>
      <c r="F500" s="28" t="s">
        <v>237</v>
      </c>
      <c r="G500" s="30">
        <v>288364480</v>
      </c>
      <c r="H500" s="16" t="s">
        <v>253</v>
      </c>
      <c r="I500" s="11" t="str">
        <f>VLOOKUP(C500,'Sales Team'!A$1:C$6,2,0)</f>
        <v>Sales Sumatera -Kalimantan Region Team</v>
      </c>
      <c r="J500" t="str">
        <f>VLOOKUP(C500,'Sales Team'!A$1:D$6,4,0)</f>
        <v>OnlineMarketing/Corporate Negotiate/Patnership Contract</v>
      </c>
      <c r="K500" t="str">
        <f>VLOOKUP(B500,'Patner Store'!A$1:F$51,2,0)</f>
        <v>Sport Hub Medan</v>
      </c>
      <c r="L500" t="str">
        <f>VLOOKUP(B500,'Patner Store'!A$1:F$51,3,0)</f>
        <v>Distributor</v>
      </c>
      <c r="M500" t="str">
        <f>VLOOKUP(B500,'Patner Store'!A$1:F$51,4,0)</f>
        <v>Sumatera</v>
      </c>
      <c r="N500" t="str">
        <f>VLOOKUP(B500,'Patner Store'!A$1:F$51,5,0)</f>
        <v>North Sumatera</v>
      </c>
    </row>
    <row r="501" spans="1:14" ht="15.75" customHeight="1" x14ac:dyDescent="0.3">
      <c r="A501" s="16" t="s">
        <v>738</v>
      </c>
      <c r="B501" s="16" t="s">
        <v>203</v>
      </c>
      <c r="C501" s="28" t="s">
        <v>229</v>
      </c>
      <c r="D501" s="27">
        <v>44345</v>
      </c>
      <c r="E501" s="16" t="s">
        <v>5767</v>
      </c>
      <c r="F501" s="28" t="s">
        <v>237</v>
      </c>
      <c r="G501" s="30">
        <v>891817920</v>
      </c>
      <c r="H501" s="16" t="s">
        <v>238</v>
      </c>
      <c r="I501" s="11" t="str">
        <f>VLOOKUP(C501,'Sales Team'!A$1:C$6,2,0)</f>
        <v>Sales Region Sulawesi - Maluku Team</v>
      </c>
      <c r="J501" t="str">
        <f>VLOOKUP(C501,'Sales Team'!A$1:D$6,4,0)</f>
        <v>Corporate Negotiate/Patnership Contract</v>
      </c>
      <c r="K501" t="str">
        <f>VLOOKUP(B501,'Patner Store'!A$1:F$51,2,0)</f>
        <v>Toko Rezeki Olahraga</v>
      </c>
      <c r="L501" t="str">
        <f>VLOOKUP(B501,'Patner Store'!A$1:F$51,3,0)</f>
        <v>Retail</v>
      </c>
      <c r="M501" t="str">
        <f>VLOOKUP(B501,'Patner Store'!A$1:F$51,4,0)</f>
        <v>Sulawesi</v>
      </c>
      <c r="N501" t="str">
        <f>VLOOKUP(B501,'Patner Store'!A$1:F$51,5,0)</f>
        <v>North Sulawesi</v>
      </c>
    </row>
    <row r="502" spans="1:14" ht="15.75" customHeight="1" x14ac:dyDescent="0.3">
      <c r="A502" s="16" t="s">
        <v>739</v>
      </c>
      <c r="B502" s="16" t="s">
        <v>181</v>
      </c>
      <c r="C502" s="28" t="s">
        <v>231</v>
      </c>
      <c r="D502" s="27">
        <v>44346</v>
      </c>
      <c r="E502" s="16" t="s">
        <v>5768</v>
      </c>
      <c r="F502" s="28" t="s">
        <v>237</v>
      </c>
      <c r="G502" s="30">
        <v>335509160</v>
      </c>
      <c r="H502" s="16" t="s">
        <v>260</v>
      </c>
      <c r="I502" s="11" t="str">
        <f>VLOOKUP(C502,'Sales Team'!A$1:C$6,2,0)</f>
        <v>Sales Region Bali - Nusa Tenggara Team</v>
      </c>
      <c r="J502" t="str">
        <f>VLOOKUP(C502,'Sales Team'!A$1:D$6,4,0)</f>
        <v>Corporate Negotiate/Patnership Contract</v>
      </c>
      <c r="K502" t="str">
        <f>VLOOKUP(B502,'Patner Store'!A$1:F$51,2,0)</f>
        <v>Toko Olahraga NTT</v>
      </c>
      <c r="L502" t="str">
        <f>VLOOKUP(B502,'Patner Store'!A$1:F$51,3,0)</f>
        <v>Retail</v>
      </c>
      <c r="M502" t="str">
        <f>VLOOKUP(B502,'Patner Store'!A$1:F$51,4,0)</f>
        <v>Nusa Tenggara</v>
      </c>
      <c r="N502" t="str">
        <f>VLOOKUP(B502,'Patner Store'!A$1:F$51,5,0)</f>
        <v>East Nusa Tenggara</v>
      </c>
    </row>
    <row r="503" spans="1:14" ht="15.75" customHeight="1" x14ac:dyDescent="0.3">
      <c r="A503" s="16" t="s">
        <v>740</v>
      </c>
      <c r="B503" s="16" t="s">
        <v>185</v>
      </c>
      <c r="C503" s="28" t="s">
        <v>229</v>
      </c>
      <c r="D503" s="27">
        <v>44347</v>
      </c>
      <c r="E503" s="16" t="s">
        <v>5767</v>
      </c>
      <c r="F503" s="28" t="s">
        <v>237</v>
      </c>
      <c r="G503" s="30">
        <v>346080570</v>
      </c>
      <c r="H503" s="16"/>
      <c r="I503" s="11" t="str">
        <f>VLOOKUP(C503,'Sales Team'!A$1:C$6,2,0)</f>
        <v>Sales Region Sulawesi - Maluku Team</v>
      </c>
      <c r="J503" t="str">
        <f>VLOOKUP(C503,'Sales Team'!A$1:D$6,4,0)</f>
        <v>Corporate Negotiate/Patnership Contract</v>
      </c>
      <c r="K503" t="str">
        <f>VLOOKUP(B503,'Patner Store'!A$1:F$51,2,0)</f>
        <v>Toko Olahraga Lengkap</v>
      </c>
      <c r="L503" t="str">
        <f>VLOOKUP(B503,'Patner Store'!A$1:F$51,3,0)</f>
        <v>Retail</v>
      </c>
      <c r="M503" t="str">
        <f>VLOOKUP(B503,'Patner Store'!A$1:F$51,4,0)</f>
        <v>Maluku</v>
      </c>
      <c r="N503" t="str">
        <f>VLOOKUP(B503,'Patner Store'!A$1:F$51,5,0)</f>
        <v>Maluku</v>
      </c>
    </row>
    <row r="504" spans="1:14" ht="15.75" customHeight="1" x14ac:dyDescent="0.3">
      <c r="A504" s="16" t="s">
        <v>741</v>
      </c>
      <c r="B504" s="16" t="s">
        <v>113</v>
      </c>
      <c r="C504" s="28" t="s">
        <v>227</v>
      </c>
      <c r="D504" s="27">
        <v>44350</v>
      </c>
      <c r="E504" s="16" t="s">
        <v>228</v>
      </c>
      <c r="F504" s="16" t="s">
        <v>234</v>
      </c>
      <c r="G504" s="30">
        <v>23400000</v>
      </c>
      <c r="H504" s="16"/>
      <c r="I504" s="11" t="str">
        <f>VLOOKUP(C504,'Sales Team'!A$1:C$6,2,0)</f>
        <v>Sales Sumatera -Kalimantan Region Team</v>
      </c>
      <c r="J504" t="str">
        <f>VLOOKUP(C504,'Sales Team'!A$1:D$6,4,0)</f>
        <v>OnlineMarketing/Corporate Negotiate/Patnership Contract</v>
      </c>
      <c r="K504" t="str">
        <f>VLOOKUP(B504,'Patner Store'!A$1:F$51,2,0)</f>
        <v>Toko Gelora Sport</v>
      </c>
      <c r="L504" t="str">
        <f>VLOOKUP(B504,'Patner Store'!A$1:F$51,3,0)</f>
        <v>Retail</v>
      </c>
      <c r="M504" t="str">
        <f>VLOOKUP(B504,'Patner Store'!A$1:F$51,4,0)</f>
        <v>Kalimantan</v>
      </c>
      <c r="N504" t="str">
        <f>VLOOKUP(B504,'Patner Store'!A$1:F$51,5,0)</f>
        <v>Central Kalimantan</v>
      </c>
    </row>
    <row r="505" spans="1:14" ht="15.75" customHeight="1" x14ac:dyDescent="0.3">
      <c r="A505" s="16" t="s">
        <v>742</v>
      </c>
      <c r="B505" s="16" t="s">
        <v>154</v>
      </c>
      <c r="C505" s="28" t="s">
        <v>229</v>
      </c>
      <c r="D505" s="27">
        <v>44352</v>
      </c>
      <c r="E505" s="16" t="s">
        <v>5767</v>
      </c>
      <c r="F505" s="16" t="s">
        <v>234</v>
      </c>
      <c r="G505" s="30">
        <v>99902170</v>
      </c>
      <c r="H505" s="16"/>
      <c r="I505" s="11" t="str">
        <f>VLOOKUP(C505,'Sales Team'!A$1:C$6,2,0)</f>
        <v>Sales Region Sulawesi - Maluku Team</v>
      </c>
      <c r="J505" t="str">
        <f>VLOOKUP(C505,'Sales Team'!A$1:D$6,4,0)</f>
        <v>Corporate Negotiate/Patnership Contract</v>
      </c>
      <c r="K505" t="str">
        <f>VLOOKUP(B505,'Patner Store'!A$1:F$51,2,0)</f>
        <v>Barokah Olahraga Shop</v>
      </c>
      <c r="L505" t="str">
        <f>VLOOKUP(B505,'Patner Store'!A$1:F$51,3,0)</f>
        <v>Retail</v>
      </c>
      <c r="M505" t="str">
        <f>VLOOKUP(B505,'Patner Store'!A$1:F$51,4,0)</f>
        <v>Sulawesi</v>
      </c>
      <c r="N505" t="str">
        <f>VLOOKUP(B505,'Patner Store'!A$1:F$51,5,0)</f>
        <v>North Sulawesi</v>
      </c>
    </row>
    <row r="506" spans="1:14" ht="15.75" customHeight="1" x14ac:dyDescent="0.3">
      <c r="A506" s="16" t="s">
        <v>743</v>
      </c>
      <c r="B506" s="16" t="s">
        <v>133</v>
      </c>
      <c r="C506" s="28" t="s">
        <v>225</v>
      </c>
      <c r="D506" s="27">
        <v>44354</v>
      </c>
      <c r="E506" s="16" t="s">
        <v>112</v>
      </c>
      <c r="F506" s="28" t="s">
        <v>237</v>
      </c>
      <c r="G506" s="30">
        <v>318117750</v>
      </c>
      <c r="H506" s="16"/>
      <c r="I506" s="11" t="str">
        <f>VLOOKUP(C506,'Sales Team'!A$1:C$6,2,0)</f>
        <v>Sales Java Region Team</v>
      </c>
      <c r="J506" t="str">
        <f>VLOOKUP(C506,'Sales Team'!A$1:D$6,4,0)</f>
        <v>OnlineMarketing/Corporate Negotiate/Patnership Contract</v>
      </c>
      <c r="K506" t="str">
        <f>VLOOKUP(B506,'Patner Store'!A$1:F$51,2,0)</f>
        <v>Atlethic Shop</v>
      </c>
      <c r="L506" t="str">
        <f>VLOOKUP(B506,'Patner Store'!A$1:F$51,3,0)</f>
        <v>Retail</v>
      </c>
      <c r="M506" t="str">
        <f>VLOOKUP(B506,'Patner Store'!A$1:F$51,4,0)</f>
        <v>Java</v>
      </c>
      <c r="N506" t="str">
        <f>VLOOKUP(B506,'Patner Store'!A$1:F$51,5,0)</f>
        <v>East Java</v>
      </c>
    </row>
    <row r="507" spans="1:14" ht="15.75" customHeight="1" x14ac:dyDescent="0.3">
      <c r="A507" s="16" t="s">
        <v>744</v>
      </c>
      <c r="B507" s="16" t="s">
        <v>154</v>
      </c>
      <c r="C507" s="28" t="s">
        <v>229</v>
      </c>
      <c r="D507" s="27">
        <v>44354</v>
      </c>
      <c r="E507" s="16" t="s">
        <v>5767</v>
      </c>
      <c r="F507" s="16" t="s">
        <v>234</v>
      </c>
      <c r="G507" s="30">
        <v>1372400</v>
      </c>
      <c r="H507" s="16"/>
      <c r="I507" s="11" t="str">
        <f>VLOOKUP(C507,'Sales Team'!A$1:C$6,2,0)</f>
        <v>Sales Region Sulawesi - Maluku Team</v>
      </c>
      <c r="J507" t="str">
        <f>VLOOKUP(C507,'Sales Team'!A$1:D$6,4,0)</f>
        <v>Corporate Negotiate/Patnership Contract</v>
      </c>
      <c r="K507" t="str">
        <f>VLOOKUP(B507,'Patner Store'!A$1:F$51,2,0)</f>
        <v>Barokah Olahraga Shop</v>
      </c>
      <c r="L507" t="str">
        <f>VLOOKUP(B507,'Patner Store'!A$1:F$51,3,0)</f>
        <v>Retail</v>
      </c>
      <c r="M507" t="str">
        <f>VLOOKUP(B507,'Patner Store'!A$1:F$51,4,0)</f>
        <v>Sulawesi</v>
      </c>
      <c r="N507" t="str">
        <f>VLOOKUP(B507,'Patner Store'!A$1:F$51,5,0)</f>
        <v>North Sulawesi</v>
      </c>
    </row>
    <row r="508" spans="1:14" ht="15.75" customHeight="1" x14ac:dyDescent="0.3">
      <c r="A508" s="16" t="s">
        <v>745</v>
      </c>
      <c r="B508" s="16" t="s">
        <v>179</v>
      </c>
      <c r="C508" s="28" t="s">
        <v>229</v>
      </c>
      <c r="D508" s="27">
        <v>44356</v>
      </c>
      <c r="E508" s="16" t="s">
        <v>5767</v>
      </c>
      <c r="F508" s="28" t="s">
        <v>237</v>
      </c>
      <c r="G508" s="30">
        <v>348734130</v>
      </c>
      <c r="H508" s="16"/>
      <c r="I508" s="11" t="str">
        <f>VLOOKUP(C508,'Sales Team'!A$1:C$6,2,0)</f>
        <v>Sales Region Sulawesi - Maluku Team</v>
      </c>
      <c r="J508" t="str">
        <f>VLOOKUP(C508,'Sales Team'!A$1:D$6,4,0)</f>
        <v>Corporate Negotiate/Patnership Contract</v>
      </c>
      <c r="K508" t="str">
        <f>VLOOKUP(B508,'Patner Store'!A$1:F$51,2,0)</f>
        <v>Toko Idola Olahraga</v>
      </c>
      <c r="L508" t="str">
        <f>VLOOKUP(B508,'Patner Store'!A$1:F$51,3,0)</f>
        <v>Retail</v>
      </c>
      <c r="M508" t="str">
        <f>VLOOKUP(B508,'Patner Store'!A$1:F$51,4,0)</f>
        <v>Sulawesi</v>
      </c>
      <c r="N508" t="str">
        <f>VLOOKUP(B508,'Patner Store'!A$1:F$51,5,0)</f>
        <v>North Sulawesi</v>
      </c>
    </row>
    <row r="509" spans="1:14" ht="15.75" customHeight="1" x14ac:dyDescent="0.3">
      <c r="A509" s="16" t="s">
        <v>746</v>
      </c>
      <c r="B509" s="16" t="s">
        <v>126</v>
      </c>
      <c r="C509" s="28" t="s">
        <v>229</v>
      </c>
      <c r="D509" s="27">
        <v>44358</v>
      </c>
      <c r="E509" s="16" t="s">
        <v>5767</v>
      </c>
      <c r="F509" s="16" t="s">
        <v>234</v>
      </c>
      <c r="G509" s="30">
        <v>12821000</v>
      </c>
      <c r="H509" s="16" t="s">
        <v>253</v>
      </c>
      <c r="I509" s="11" t="str">
        <f>VLOOKUP(C509,'Sales Team'!A$1:C$6,2,0)</f>
        <v>Sales Region Sulawesi - Maluku Team</v>
      </c>
      <c r="J509" t="str">
        <f>VLOOKUP(C509,'Sales Team'!A$1:D$6,4,0)</f>
        <v>Corporate Negotiate/Patnership Contract</v>
      </c>
      <c r="K509" t="str">
        <f>VLOOKUP(B509,'Patner Store'!A$1:F$51,2,0)</f>
        <v>Amanah Sport</v>
      </c>
      <c r="L509" t="str">
        <f>VLOOKUP(B509,'Patner Store'!A$1:F$51,3,0)</f>
        <v>Retail</v>
      </c>
      <c r="M509" t="str">
        <f>VLOOKUP(B509,'Patner Store'!A$1:F$51,4,0)</f>
        <v>Sulawesi</v>
      </c>
      <c r="N509" t="str">
        <f>VLOOKUP(B509,'Patner Store'!A$1:F$51,5,0)</f>
        <v>North Sulawesi</v>
      </c>
    </row>
    <row r="510" spans="1:14" ht="15.75" customHeight="1" x14ac:dyDescent="0.3">
      <c r="A510" s="16" t="s">
        <v>747</v>
      </c>
      <c r="B510" s="16" t="s">
        <v>166</v>
      </c>
      <c r="C510" s="28" t="s">
        <v>229</v>
      </c>
      <c r="D510" s="27">
        <v>44358</v>
      </c>
      <c r="E510" s="16" t="s">
        <v>5767</v>
      </c>
      <c r="F510" s="16" t="s">
        <v>234</v>
      </c>
      <c r="G510" s="30">
        <v>59448680</v>
      </c>
      <c r="H510" s="16"/>
      <c r="I510" s="11" t="str">
        <f>VLOOKUP(C510,'Sales Team'!A$1:C$6,2,0)</f>
        <v>Sales Region Sulawesi - Maluku Team</v>
      </c>
      <c r="J510" t="str">
        <f>VLOOKUP(C510,'Sales Team'!A$1:D$6,4,0)</f>
        <v>Corporate Negotiate/Patnership Contract</v>
      </c>
      <c r="K510" t="str">
        <f>VLOOKUP(B510,'Patner Store'!A$1:F$51,2,0)</f>
        <v>Wakaka Sport</v>
      </c>
      <c r="L510" t="str">
        <f>VLOOKUP(B510,'Patner Store'!A$1:F$51,3,0)</f>
        <v>Retail</v>
      </c>
      <c r="M510" t="str">
        <f>VLOOKUP(B510,'Patner Store'!A$1:F$51,4,0)</f>
        <v>North Maluku</v>
      </c>
      <c r="N510" t="str">
        <f>VLOOKUP(B510,'Patner Store'!A$1:F$51,5,0)</f>
        <v>North Maluku</v>
      </c>
    </row>
    <row r="511" spans="1:14" ht="15.75" customHeight="1" x14ac:dyDescent="0.3">
      <c r="A511" s="16" t="s">
        <v>748</v>
      </c>
      <c r="B511" s="16" t="s">
        <v>148</v>
      </c>
      <c r="C511" s="28" t="s">
        <v>225</v>
      </c>
      <c r="D511" s="27">
        <v>44360</v>
      </c>
      <c r="E511" s="16" t="s">
        <v>112</v>
      </c>
      <c r="F511" s="16" t="s">
        <v>234</v>
      </c>
      <c r="G511" s="30">
        <v>35408520</v>
      </c>
      <c r="H511" s="16"/>
      <c r="I511" s="11" t="str">
        <f>VLOOKUP(C511,'Sales Team'!A$1:C$6,2,0)</f>
        <v>Sales Java Region Team</v>
      </c>
      <c r="J511" t="str">
        <f>VLOOKUP(C511,'Sales Team'!A$1:D$6,4,0)</f>
        <v>OnlineMarketing/Corporate Negotiate/Patnership Contract</v>
      </c>
      <c r="K511" t="str">
        <f>VLOOKUP(B511,'Patner Store'!A$1:F$51,2,0)</f>
        <v>Sport Jogja City</v>
      </c>
      <c r="L511" t="str">
        <f>VLOOKUP(B511,'Patner Store'!A$1:F$51,3,0)</f>
        <v>Distributor</v>
      </c>
      <c r="M511" t="str">
        <f>VLOOKUP(B511,'Patner Store'!A$1:F$51,4,0)</f>
        <v>Java</v>
      </c>
      <c r="N511" t="str">
        <f>VLOOKUP(B511,'Patner Store'!A$1:F$51,5,0)</f>
        <v>Jogjakarta</v>
      </c>
    </row>
    <row r="512" spans="1:14" ht="15.75" customHeight="1" x14ac:dyDescent="0.3">
      <c r="A512" s="16" t="s">
        <v>749</v>
      </c>
      <c r="B512" s="16" t="s">
        <v>193</v>
      </c>
      <c r="C512" s="28" t="s">
        <v>227</v>
      </c>
      <c r="D512" s="27">
        <v>44361</v>
      </c>
      <c r="E512" s="16" t="s">
        <v>228</v>
      </c>
      <c r="F512" s="28" t="s">
        <v>237</v>
      </c>
      <c r="G512" s="30">
        <v>424647510</v>
      </c>
      <c r="H512" s="16"/>
      <c r="I512" s="11" t="str">
        <f>VLOOKUP(C512,'Sales Team'!A$1:C$6,2,0)</f>
        <v>Sales Sumatera -Kalimantan Region Team</v>
      </c>
      <c r="J512" t="str">
        <f>VLOOKUP(C512,'Sales Team'!A$1:D$6,4,0)</f>
        <v>OnlineMarketing/Corporate Negotiate/Patnership Contract</v>
      </c>
      <c r="K512" t="str">
        <f>VLOOKUP(B512,'Patner Store'!A$1:F$51,2,0)</f>
        <v>Surya Sport</v>
      </c>
      <c r="L512" t="str">
        <f>VLOOKUP(B512,'Patner Store'!A$1:F$51,3,0)</f>
        <v>Retail</v>
      </c>
      <c r="M512" t="str">
        <f>VLOOKUP(B512,'Patner Store'!A$1:F$51,4,0)</f>
        <v>Kalimantan</v>
      </c>
      <c r="N512" t="str">
        <f>VLOOKUP(B512,'Patner Store'!A$1:F$51,5,0)</f>
        <v>South Kalimantan</v>
      </c>
    </row>
    <row r="513" spans="1:14" ht="15.75" customHeight="1" x14ac:dyDescent="0.3">
      <c r="A513" s="16" t="s">
        <v>750</v>
      </c>
      <c r="B513" s="16" t="s">
        <v>119</v>
      </c>
      <c r="C513" s="28" t="s">
        <v>229</v>
      </c>
      <c r="D513" s="27">
        <v>44364</v>
      </c>
      <c r="E513" s="16" t="s">
        <v>5767</v>
      </c>
      <c r="F513" s="28" t="s">
        <v>237</v>
      </c>
      <c r="G513" s="30">
        <v>343989890</v>
      </c>
      <c r="H513" s="16"/>
      <c r="I513" s="11" t="str">
        <f>VLOOKUP(C513,'Sales Team'!A$1:C$6,2,0)</f>
        <v>Sales Region Sulawesi - Maluku Team</v>
      </c>
      <c r="J513" t="str">
        <f>VLOOKUP(C513,'Sales Team'!A$1:D$6,4,0)</f>
        <v>Corporate Negotiate/Patnership Contract</v>
      </c>
      <c r="K513" t="str">
        <f>VLOOKUP(B513,'Patner Store'!A$1:F$51,2,0)</f>
        <v>Sportworld</v>
      </c>
      <c r="L513" t="str">
        <f>VLOOKUP(B513,'Patner Store'!A$1:F$51,3,0)</f>
        <v>Distributor</v>
      </c>
      <c r="M513" t="str">
        <f>VLOOKUP(B513,'Patner Store'!A$1:F$51,4,0)</f>
        <v>Sulawesi</v>
      </c>
      <c r="N513" t="str">
        <f>VLOOKUP(B513,'Patner Store'!A$1:F$51,5,0)</f>
        <v>South Sulawesi</v>
      </c>
    </row>
    <row r="514" spans="1:14" ht="15.75" customHeight="1" x14ac:dyDescent="0.3">
      <c r="A514" s="16" t="s">
        <v>751</v>
      </c>
      <c r="B514" s="16" t="s">
        <v>131</v>
      </c>
      <c r="C514" s="28" t="s">
        <v>222</v>
      </c>
      <c r="D514" s="27">
        <v>44364</v>
      </c>
      <c r="E514" s="16" t="s">
        <v>118</v>
      </c>
      <c r="F514" s="16" t="s">
        <v>234</v>
      </c>
      <c r="G514" s="30">
        <v>185828700</v>
      </c>
      <c r="H514" s="16" t="s">
        <v>260</v>
      </c>
      <c r="I514" s="11" t="str">
        <f>VLOOKUP(C514,'Sales Team'!A$1:C$6,2,0)</f>
        <v>Online Sales Team</v>
      </c>
      <c r="J514" t="str">
        <f>VLOOKUP(C514,'Sales Team'!A$1:D$6,4,0)</f>
        <v>OnlineMarketing</v>
      </c>
      <c r="K514" t="str">
        <f>VLOOKUP(B514,'Patner Store'!A$1:F$51,2,0)</f>
        <v>WorldSport.com</v>
      </c>
      <c r="L514" t="str">
        <f>VLOOKUP(B514,'Patner Store'!A$1:F$51,3,0)</f>
        <v>Retail</v>
      </c>
      <c r="M514" t="str">
        <f>VLOOKUP(B514,'Patner Store'!A$1:F$51,4,0)</f>
        <v>Java</v>
      </c>
      <c r="N514" t="str">
        <f>VLOOKUP(B514,'Patner Store'!A$1:F$51,5,0)</f>
        <v>Jakarta</v>
      </c>
    </row>
    <row r="515" spans="1:14" ht="15.75" customHeight="1" x14ac:dyDescent="0.3">
      <c r="A515" s="16" t="s">
        <v>752</v>
      </c>
      <c r="B515" s="16" t="s">
        <v>197</v>
      </c>
      <c r="C515" s="28" t="s">
        <v>222</v>
      </c>
      <c r="D515" s="27">
        <v>44365</v>
      </c>
      <c r="E515" s="16" t="s">
        <v>118</v>
      </c>
      <c r="F515" s="28" t="s">
        <v>237</v>
      </c>
      <c r="G515" s="30">
        <v>797598330</v>
      </c>
      <c r="H515" s="16"/>
      <c r="I515" s="11" t="str">
        <f>VLOOKUP(C515,'Sales Team'!A$1:C$6,2,0)</f>
        <v>Online Sales Team</v>
      </c>
      <c r="J515" t="str">
        <f>VLOOKUP(C515,'Sales Team'!A$1:D$6,4,0)</f>
        <v>OnlineMarketing</v>
      </c>
      <c r="K515" t="str">
        <f>VLOOKUP(B515,'Patner Store'!A$1:F$51,2,0)</f>
        <v>GilaSport.id</v>
      </c>
      <c r="L515" t="str">
        <f>VLOOKUP(B515,'Patner Store'!A$1:F$51,3,0)</f>
        <v>Retail</v>
      </c>
      <c r="M515" t="str">
        <f>VLOOKUP(B515,'Patner Store'!A$1:F$51,4,0)</f>
        <v>Java</v>
      </c>
      <c r="N515" t="str">
        <f>VLOOKUP(B515,'Patner Store'!A$1:F$51,5,0)</f>
        <v>Jakarta</v>
      </c>
    </row>
    <row r="516" spans="1:14" ht="15.75" customHeight="1" x14ac:dyDescent="0.3">
      <c r="A516" s="16" t="s">
        <v>753</v>
      </c>
      <c r="B516" s="16" t="s">
        <v>185</v>
      </c>
      <c r="C516" s="28" t="s">
        <v>229</v>
      </c>
      <c r="D516" s="27">
        <v>44365</v>
      </c>
      <c r="E516" s="16" t="s">
        <v>5767</v>
      </c>
      <c r="F516" s="28" t="s">
        <v>237</v>
      </c>
      <c r="G516" s="30">
        <v>446565983</v>
      </c>
      <c r="H516" s="16"/>
      <c r="I516" s="11" t="str">
        <f>VLOOKUP(C516,'Sales Team'!A$1:C$6,2,0)</f>
        <v>Sales Region Sulawesi - Maluku Team</v>
      </c>
      <c r="J516" t="str">
        <f>VLOOKUP(C516,'Sales Team'!A$1:D$6,4,0)</f>
        <v>Corporate Negotiate/Patnership Contract</v>
      </c>
      <c r="K516" t="str">
        <f>VLOOKUP(B516,'Patner Store'!A$1:F$51,2,0)</f>
        <v>Toko Olahraga Lengkap</v>
      </c>
      <c r="L516" t="str">
        <f>VLOOKUP(B516,'Patner Store'!A$1:F$51,3,0)</f>
        <v>Retail</v>
      </c>
      <c r="M516" t="str">
        <f>VLOOKUP(B516,'Patner Store'!A$1:F$51,4,0)</f>
        <v>Maluku</v>
      </c>
      <c r="N516" t="str">
        <f>VLOOKUP(B516,'Patner Store'!A$1:F$51,5,0)</f>
        <v>Maluku</v>
      </c>
    </row>
    <row r="517" spans="1:14" ht="15.75" customHeight="1" x14ac:dyDescent="0.3">
      <c r="A517" s="16" t="s">
        <v>754</v>
      </c>
      <c r="B517" s="16" t="s">
        <v>154</v>
      </c>
      <c r="C517" s="28" t="s">
        <v>229</v>
      </c>
      <c r="D517" s="27">
        <v>44366</v>
      </c>
      <c r="E517" s="16" t="s">
        <v>5767</v>
      </c>
      <c r="F517" s="16" t="s">
        <v>234</v>
      </c>
      <c r="G517" s="30">
        <v>33075522</v>
      </c>
      <c r="H517" s="16"/>
      <c r="I517" s="11" t="str">
        <f>VLOOKUP(C517,'Sales Team'!A$1:C$6,2,0)</f>
        <v>Sales Region Sulawesi - Maluku Team</v>
      </c>
      <c r="J517" t="str">
        <f>VLOOKUP(C517,'Sales Team'!A$1:D$6,4,0)</f>
        <v>Corporate Negotiate/Patnership Contract</v>
      </c>
      <c r="K517" t="str">
        <f>VLOOKUP(B517,'Patner Store'!A$1:F$51,2,0)</f>
        <v>Barokah Olahraga Shop</v>
      </c>
      <c r="L517" t="str">
        <f>VLOOKUP(B517,'Patner Store'!A$1:F$51,3,0)</f>
        <v>Retail</v>
      </c>
      <c r="M517" t="str">
        <f>VLOOKUP(B517,'Patner Store'!A$1:F$51,4,0)</f>
        <v>Sulawesi</v>
      </c>
      <c r="N517" t="str">
        <f>VLOOKUP(B517,'Patner Store'!A$1:F$51,5,0)</f>
        <v>North Sulawesi</v>
      </c>
    </row>
    <row r="518" spans="1:14" ht="15.75" customHeight="1" x14ac:dyDescent="0.3">
      <c r="A518" s="16" t="s">
        <v>755</v>
      </c>
      <c r="B518" s="16" t="s">
        <v>146</v>
      </c>
      <c r="C518" s="28" t="s">
        <v>222</v>
      </c>
      <c r="D518" s="27">
        <v>44367</v>
      </c>
      <c r="E518" s="16" t="s">
        <v>118</v>
      </c>
      <c r="F518" s="16" t="s">
        <v>234</v>
      </c>
      <c r="G518" s="30">
        <v>34433840</v>
      </c>
      <c r="H518" s="16"/>
      <c r="I518" s="11" t="str">
        <f>VLOOKUP(C518,'Sales Team'!A$1:C$6,2,0)</f>
        <v>Online Sales Team</v>
      </c>
      <c r="J518" t="str">
        <f>VLOOKUP(C518,'Sales Team'!A$1:D$6,4,0)</f>
        <v>OnlineMarketing</v>
      </c>
      <c r="K518" t="str">
        <f>VLOOKUP(B518,'Patner Store'!A$1:F$51,2,0)</f>
        <v>Bebasport.com</v>
      </c>
      <c r="L518" t="str">
        <f>VLOOKUP(B518,'Patner Store'!A$1:F$51,3,0)</f>
        <v>Retail</v>
      </c>
      <c r="M518" t="str">
        <f>VLOOKUP(B518,'Patner Store'!A$1:F$51,4,0)</f>
        <v>Java</v>
      </c>
      <c r="N518" t="str">
        <f>VLOOKUP(B518,'Patner Store'!A$1:F$51,5,0)</f>
        <v>Jakarta</v>
      </c>
    </row>
    <row r="519" spans="1:14" ht="15.75" customHeight="1" x14ac:dyDescent="0.3">
      <c r="A519" s="16" t="s">
        <v>756</v>
      </c>
      <c r="B519" s="16" t="s">
        <v>193</v>
      </c>
      <c r="C519" s="28" t="s">
        <v>227</v>
      </c>
      <c r="D519" s="27">
        <v>44367</v>
      </c>
      <c r="E519" s="16" t="s">
        <v>228</v>
      </c>
      <c r="F519" s="28" t="s">
        <v>237</v>
      </c>
      <c r="G519" s="30">
        <v>340093950</v>
      </c>
      <c r="H519" s="16"/>
      <c r="I519" s="11" t="str">
        <f>VLOOKUP(C519,'Sales Team'!A$1:C$6,2,0)</f>
        <v>Sales Sumatera -Kalimantan Region Team</v>
      </c>
      <c r="J519" t="str">
        <f>VLOOKUP(C519,'Sales Team'!A$1:D$6,4,0)</f>
        <v>OnlineMarketing/Corporate Negotiate/Patnership Contract</v>
      </c>
      <c r="K519" t="str">
        <f>VLOOKUP(B519,'Patner Store'!A$1:F$51,2,0)</f>
        <v>Surya Sport</v>
      </c>
      <c r="L519" t="str">
        <f>VLOOKUP(B519,'Patner Store'!A$1:F$51,3,0)</f>
        <v>Retail</v>
      </c>
      <c r="M519" t="str">
        <f>VLOOKUP(B519,'Patner Store'!A$1:F$51,4,0)</f>
        <v>Kalimantan</v>
      </c>
      <c r="N519" t="str">
        <f>VLOOKUP(B519,'Patner Store'!A$1:F$51,5,0)</f>
        <v>South Kalimantan</v>
      </c>
    </row>
    <row r="520" spans="1:14" ht="15.75" customHeight="1" x14ac:dyDescent="0.3">
      <c r="A520" s="16" t="s">
        <v>757</v>
      </c>
      <c r="B520" s="16" t="s">
        <v>187</v>
      </c>
      <c r="C520" s="28" t="s">
        <v>231</v>
      </c>
      <c r="D520" s="27">
        <v>44367</v>
      </c>
      <c r="E520" s="16" t="s">
        <v>5768</v>
      </c>
      <c r="F520" s="28" t="s">
        <v>237</v>
      </c>
      <c r="G520" s="30">
        <v>256545630</v>
      </c>
      <c r="H520" s="16"/>
      <c r="I520" s="11" t="str">
        <f>VLOOKUP(C520,'Sales Team'!A$1:C$6,2,0)</f>
        <v>Sales Region Bali - Nusa Tenggara Team</v>
      </c>
      <c r="J520" t="str">
        <f>VLOOKUP(C520,'Sales Team'!A$1:D$6,4,0)</f>
        <v>Corporate Negotiate/Patnership Contract</v>
      </c>
      <c r="K520" t="str">
        <f>VLOOKUP(B520,'Patner Store'!A$1:F$51,2,0)</f>
        <v>Nusantara Sport</v>
      </c>
      <c r="L520" t="str">
        <f>VLOOKUP(B520,'Patner Store'!A$1:F$51,3,0)</f>
        <v>Retail</v>
      </c>
      <c r="M520" t="str">
        <f>VLOOKUP(B520,'Patner Store'!A$1:F$51,4,0)</f>
        <v>Nusa Tenggara</v>
      </c>
      <c r="N520" t="str">
        <f>VLOOKUP(B520,'Patner Store'!A$1:F$51,5,0)</f>
        <v>West Nusa Tenggara</v>
      </c>
    </row>
    <row r="521" spans="1:14" ht="15.75" customHeight="1" x14ac:dyDescent="0.3">
      <c r="A521" s="16" t="s">
        <v>758</v>
      </c>
      <c r="B521" s="16" t="s">
        <v>191</v>
      </c>
      <c r="C521" s="28" t="s">
        <v>229</v>
      </c>
      <c r="D521" s="27">
        <v>44368</v>
      </c>
      <c r="E521" s="16" t="s">
        <v>5767</v>
      </c>
      <c r="F521" s="16" t="s">
        <v>234</v>
      </c>
      <c r="G521" s="30">
        <v>140114040</v>
      </c>
      <c r="H521" s="16" t="s">
        <v>260</v>
      </c>
      <c r="I521" s="11" t="str">
        <f>VLOOKUP(C521,'Sales Team'!A$1:C$6,2,0)</f>
        <v>Sales Region Sulawesi - Maluku Team</v>
      </c>
      <c r="J521" t="str">
        <f>VLOOKUP(C521,'Sales Team'!A$1:D$6,4,0)</f>
        <v>Corporate Negotiate/Patnership Contract</v>
      </c>
      <c r="K521" t="str">
        <f>VLOOKUP(B521,'Patner Store'!A$1:F$51,2,0)</f>
        <v>Salam Olahraga</v>
      </c>
      <c r="L521" t="str">
        <f>VLOOKUP(B521,'Patner Store'!A$1:F$51,3,0)</f>
        <v>Retail</v>
      </c>
      <c r="M521" t="str">
        <f>VLOOKUP(B521,'Patner Store'!A$1:F$51,4,0)</f>
        <v>Maluku</v>
      </c>
      <c r="N521" t="str">
        <f>VLOOKUP(B521,'Patner Store'!A$1:F$51,5,0)</f>
        <v>Maluku</v>
      </c>
    </row>
    <row r="522" spans="1:14" ht="15.75" customHeight="1" x14ac:dyDescent="0.3">
      <c r="A522" s="16" t="s">
        <v>759</v>
      </c>
      <c r="B522" s="16" t="s">
        <v>211</v>
      </c>
      <c r="C522" s="28" t="s">
        <v>227</v>
      </c>
      <c r="D522" s="27">
        <v>44369</v>
      </c>
      <c r="E522" s="16" t="s">
        <v>228</v>
      </c>
      <c r="F522" s="16" t="s">
        <v>234</v>
      </c>
      <c r="G522" s="30">
        <v>41880969</v>
      </c>
      <c r="H522" s="16"/>
      <c r="I522" s="11" t="str">
        <f>VLOOKUP(C522,'Sales Team'!A$1:C$6,2,0)</f>
        <v>Sales Sumatera -Kalimantan Region Team</v>
      </c>
      <c r="J522" t="str">
        <f>VLOOKUP(C522,'Sales Team'!A$1:D$6,4,0)</f>
        <v>OnlineMarketing/Corporate Negotiate/Patnership Contract</v>
      </c>
      <c r="K522" t="str">
        <f>VLOOKUP(B522,'Patner Store'!A$1:F$51,2,0)</f>
        <v>Toko Olahraga Mandiri</v>
      </c>
      <c r="L522" t="str">
        <f>VLOOKUP(B522,'Patner Store'!A$1:F$51,3,0)</f>
        <v>Retail</v>
      </c>
      <c r="M522" t="str">
        <f>VLOOKUP(B522,'Patner Store'!A$1:F$51,4,0)</f>
        <v>Kalimantan</v>
      </c>
      <c r="N522" t="str">
        <f>VLOOKUP(B522,'Patner Store'!A$1:F$51,5,0)</f>
        <v>South Kalimantan</v>
      </c>
    </row>
    <row r="523" spans="1:14" ht="15.75" customHeight="1" x14ac:dyDescent="0.3">
      <c r="A523" s="16" t="s">
        <v>760</v>
      </c>
      <c r="B523" s="16" t="s">
        <v>181</v>
      </c>
      <c r="C523" s="28" t="s">
        <v>231</v>
      </c>
      <c r="D523" s="27">
        <v>44371</v>
      </c>
      <c r="E523" s="16" t="s">
        <v>5768</v>
      </c>
      <c r="F523" s="28" t="s">
        <v>237</v>
      </c>
      <c r="G523" s="30">
        <v>576713370</v>
      </c>
      <c r="H523" s="16"/>
      <c r="I523" s="11" t="str">
        <f>VLOOKUP(C523,'Sales Team'!A$1:C$6,2,0)</f>
        <v>Sales Region Bali - Nusa Tenggara Team</v>
      </c>
      <c r="J523" t="str">
        <f>VLOOKUP(C523,'Sales Team'!A$1:D$6,4,0)</f>
        <v>Corporate Negotiate/Patnership Contract</v>
      </c>
      <c r="K523" t="str">
        <f>VLOOKUP(B523,'Patner Store'!A$1:F$51,2,0)</f>
        <v>Toko Olahraga NTT</v>
      </c>
      <c r="L523" t="str">
        <f>VLOOKUP(B523,'Patner Store'!A$1:F$51,3,0)</f>
        <v>Retail</v>
      </c>
      <c r="M523" t="str">
        <f>VLOOKUP(B523,'Patner Store'!A$1:F$51,4,0)</f>
        <v>Nusa Tenggara</v>
      </c>
      <c r="N523" t="str">
        <f>VLOOKUP(B523,'Patner Store'!A$1:F$51,5,0)</f>
        <v>East Nusa Tenggara</v>
      </c>
    </row>
    <row r="524" spans="1:14" ht="15.75" customHeight="1" x14ac:dyDescent="0.3">
      <c r="A524" s="16" t="s">
        <v>761</v>
      </c>
      <c r="B524" s="16" t="s">
        <v>185</v>
      </c>
      <c r="C524" s="28" t="s">
        <v>229</v>
      </c>
      <c r="D524" s="27">
        <v>44371</v>
      </c>
      <c r="E524" s="16" t="s">
        <v>5767</v>
      </c>
      <c r="F524" s="28" t="s">
        <v>237</v>
      </c>
      <c r="G524" s="30">
        <v>561398400</v>
      </c>
      <c r="H524" s="16"/>
      <c r="I524" s="11" t="str">
        <f>VLOOKUP(C524,'Sales Team'!A$1:C$6,2,0)</f>
        <v>Sales Region Sulawesi - Maluku Team</v>
      </c>
      <c r="J524" t="str">
        <f>VLOOKUP(C524,'Sales Team'!A$1:D$6,4,0)</f>
        <v>Corporate Negotiate/Patnership Contract</v>
      </c>
      <c r="K524" t="str">
        <f>VLOOKUP(B524,'Patner Store'!A$1:F$51,2,0)</f>
        <v>Toko Olahraga Lengkap</v>
      </c>
      <c r="L524" t="str">
        <f>VLOOKUP(B524,'Patner Store'!A$1:F$51,3,0)</f>
        <v>Retail</v>
      </c>
      <c r="M524" t="str">
        <f>VLOOKUP(B524,'Patner Store'!A$1:F$51,4,0)</f>
        <v>Maluku</v>
      </c>
      <c r="N524" t="str">
        <f>VLOOKUP(B524,'Patner Store'!A$1:F$51,5,0)</f>
        <v>Maluku</v>
      </c>
    </row>
    <row r="525" spans="1:14" ht="15.75" customHeight="1" x14ac:dyDescent="0.3">
      <c r="A525" s="16" t="s">
        <v>762</v>
      </c>
      <c r="B525" s="16" t="s">
        <v>113</v>
      </c>
      <c r="C525" s="28" t="s">
        <v>227</v>
      </c>
      <c r="D525" s="27">
        <v>44372</v>
      </c>
      <c r="E525" s="16" t="s">
        <v>228</v>
      </c>
      <c r="F525" s="28" t="s">
        <v>237</v>
      </c>
      <c r="G525" s="30">
        <v>981564100</v>
      </c>
      <c r="H525" s="16"/>
      <c r="I525" s="11" t="str">
        <f>VLOOKUP(C525,'Sales Team'!A$1:C$6,2,0)</f>
        <v>Sales Sumatera -Kalimantan Region Team</v>
      </c>
      <c r="J525" t="str">
        <f>VLOOKUP(C525,'Sales Team'!A$1:D$6,4,0)</f>
        <v>OnlineMarketing/Corporate Negotiate/Patnership Contract</v>
      </c>
      <c r="K525" t="str">
        <f>VLOOKUP(B525,'Patner Store'!A$1:F$51,2,0)</f>
        <v>Toko Gelora Sport</v>
      </c>
      <c r="L525" t="str">
        <f>VLOOKUP(B525,'Patner Store'!A$1:F$51,3,0)</f>
        <v>Retail</v>
      </c>
      <c r="M525" t="str">
        <f>VLOOKUP(B525,'Patner Store'!A$1:F$51,4,0)</f>
        <v>Kalimantan</v>
      </c>
      <c r="N525" t="str">
        <f>VLOOKUP(B525,'Patner Store'!A$1:F$51,5,0)</f>
        <v>Central Kalimantan</v>
      </c>
    </row>
    <row r="526" spans="1:14" ht="15.75" customHeight="1" x14ac:dyDescent="0.3">
      <c r="A526" s="16" t="s">
        <v>763</v>
      </c>
      <c r="B526" s="16" t="s">
        <v>195</v>
      </c>
      <c r="C526" s="28" t="s">
        <v>227</v>
      </c>
      <c r="D526" s="27">
        <v>44373</v>
      </c>
      <c r="E526" s="16" t="s">
        <v>228</v>
      </c>
      <c r="F526" s="28" t="s">
        <v>237</v>
      </c>
      <c r="G526" s="30">
        <v>574852020</v>
      </c>
      <c r="H526" s="16"/>
      <c r="I526" s="11" t="str">
        <f>VLOOKUP(C526,'Sales Team'!A$1:C$6,2,0)</f>
        <v>Sales Sumatera -Kalimantan Region Team</v>
      </c>
      <c r="J526" t="str">
        <f>VLOOKUP(C526,'Sales Team'!A$1:D$6,4,0)</f>
        <v>OnlineMarketing/Corporate Negotiate/Patnership Contract</v>
      </c>
      <c r="K526" t="str">
        <f>VLOOKUP(B526,'Patner Store'!A$1:F$51,2,0)</f>
        <v>Olahraga Gemilang</v>
      </c>
      <c r="L526" t="str">
        <f>VLOOKUP(B526,'Patner Store'!A$1:F$51,3,0)</f>
        <v>Retail</v>
      </c>
      <c r="M526" t="str">
        <f>VLOOKUP(B526,'Patner Store'!A$1:F$51,4,0)</f>
        <v>Kalimantan</v>
      </c>
      <c r="N526" t="str">
        <f>VLOOKUP(B526,'Patner Store'!A$1:F$51,5,0)</f>
        <v>Central Kalimantan</v>
      </c>
    </row>
    <row r="527" spans="1:14" ht="15.75" customHeight="1" x14ac:dyDescent="0.3">
      <c r="A527" s="16" t="s">
        <v>764</v>
      </c>
      <c r="B527" s="16" t="s">
        <v>124</v>
      </c>
      <c r="C527" s="28" t="s">
        <v>222</v>
      </c>
      <c r="D527" s="27">
        <v>44375</v>
      </c>
      <c r="E527" s="16" t="s">
        <v>118</v>
      </c>
      <c r="F527" s="28" t="s">
        <v>237</v>
      </c>
      <c r="G527" s="30">
        <v>320171360</v>
      </c>
      <c r="H527" s="16"/>
      <c r="I527" s="11" t="str">
        <f>VLOOKUP(C527,'Sales Team'!A$1:C$6,2,0)</f>
        <v>Online Sales Team</v>
      </c>
      <c r="J527" t="str">
        <f>VLOOKUP(C527,'Sales Team'!A$1:D$6,4,0)</f>
        <v>OnlineMarketing</v>
      </c>
      <c r="K527" t="str">
        <f>VLOOKUP(B527,'Patner Store'!A$1:F$51,2,0)</f>
        <v>Twinsport.com</v>
      </c>
      <c r="L527" t="str">
        <f>VLOOKUP(B527,'Patner Store'!A$1:F$51,3,0)</f>
        <v>Retail</v>
      </c>
      <c r="M527" t="str">
        <f>VLOOKUP(B527,'Patner Store'!A$1:F$51,4,0)</f>
        <v>Java</v>
      </c>
      <c r="N527" t="str">
        <f>VLOOKUP(B527,'Patner Store'!A$1:F$51,5,0)</f>
        <v>Jakarta</v>
      </c>
    </row>
    <row r="528" spans="1:14" ht="15.75" customHeight="1" x14ac:dyDescent="0.3">
      <c r="A528" s="16" t="s">
        <v>765</v>
      </c>
      <c r="B528" s="16" t="s">
        <v>181</v>
      </c>
      <c r="C528" s="28" t="s">
        <v>231</v>
      </c>
      <c r="D528" s="27">
        <v>44375</v>
      </c>
      <c r="E528" s="16" t="s">
        <v>5768</v>
      </c>
      <c r="F528" s="16" t="s">
        <v>234</v>
      </c>
      <c r="G528" s="30">
        <v>146022870</v>
      </c>
      <c r="H528" s="16"/>
      <c r="I528" s="11" t="str">
        <f>VLOOKUP(C528,'Sales Team'!A$1:C$6,2,0)</f>
        <v>Sales Region Bali - Nusa Tenggara Team</v>
      </c>
      <c r="J528" t="str">
        <f>VLOOKUP(C528,'Sales Team'!A$1:D$6,4,0)</f>
        <v>Corporate Negotiate/Patnership Contract</v>
      </c>
      <c r="K528" t="str">
        <f>VLOOKUP(B528,'Patner Store'!A$1:F$51,2,0)</f>
        <v>Toko Olahraga NTT</v>
      </c>
      <c r="L528" t="str">
        <f>VLOOKUP(B528,'Patner Store'!A$1:F$51,3,0)</f>
        <v>Retail</v>
      </c>
      <c r="M528" t="str">
        <f>VLOOKUP(B528,'Patner Store'!A$1:F$51,4,0)</f>
        <v>Nusa Tenggara</v>
      </c>
      <c r="N528" t="str">
        <f>VLOOKUP(B528,'Patner Store'!A$1:F$51,5,0)</f>
        <v>East Nusa Tenggara</v>
      </c>
    </row>
    <row r="529" spans="1:14" ht="15.75" customHeight="1" x14ac:dyDescent="0.3">
      <c r="A529" s="16" t="s">
        <v>766</v>
      </c>
      <c r="B529" s="16" t="s">
        <v>197</v>
      </c>
      <c r="C529" s="28" t="s">
        <v>222</v>
      </c>
      <c r="D529" s="27">
        <v>44376</v>
      </c>
      <c r="E529" s="16" t="s">
        <v>118</v>
      </c>
      <c r="F529" s="16" t="s">
        <v>234</v>
      </c>
      <c r="G529" s="30">
        <v>242990250</v>
      </c>
      <c r="H529" s="16"/>
      <c r="I529" s="11" t="str">
        <f>VLOOKUP(C529,'Sales Team'!A$1:C$6,2,0)</f>
        <v>Online Sales Team</v>
      </c>
      <c r="J529" t="str">
        <f>VLOOKUP(C529,'Sales Team'!A$1:D$6,4,0)</f>
        <v>OnlineMarketing</v>
      </c>
      <c r="K529" t="str">
        <f>VLOOKUP(B529,'Patner Store'!A$1:F$51,2,0)</f>
        <v>GilaSport.id</v>
      </c>
      <c r="L529" t="str">
        <f>VLOOKUP(B529,'Patner Store'!A$1:F$51,3,0)</f>
        <v>Retail</v>
      </c>
      <c r="M529" t="str">
        <f>VLOOKUP(B529,'Patner Store'!A$1:F$51,4,0)</f>
        <v>Java</v>
      </c>
      <c r="N529" t="str">
        <f>VLOOKUP(B529,'Patner Store'!A$1:F$51,5,0)</f>
        <v>Jakarta</v>
      </c>
    </row>
    <row r="530" spans="1:14" ht="15.75" customHeight="1" x14ac:dyDescent="0.3">
      <c r="A530" s="16" t="s">
        <v>767</v>
      </c>
      <c r="B530" s="16" t="s">
        <v>128</v>
      </c>
      <c r="C530" s="28" t="s">
        <v>227</v>
      </c>
      <c r="D530" s="27">
        <v>44377</v>
      </c>
      <c r="E530" s="16" t="s">
        <v>228</v>
      </c>
      <c r="F530" s="16" t="s">
        <v>234</v>
      </c>
      <c r="G530" s="30">
        <v>31297500</v>
      </c>
      <c r="H530" s="16"/>
      <c r="I530" s="11" t="str">
        <f>VLOOKUP(C530,'Sales Team'!A$1:C$6,2,0)</f>
        <v>Sales Sumatera -Kalimantan Region Team</v>
      </c>
      <c r="J530" t="str">
        <f>VLOOKUP(C530,'Sales Team'!A$1:D$6,4,0)</f>
        <v>OnlineMarketing/Corporate Negotiate/Patnership Contract</v>
      </c>
      <c r="K530" t="str">
        <f>VLOOKUP(B530,'Patner Store'!A$1:F$51,2,0)</f>
        <v>Olahraga Mall</v>
      </c>
      <c r="L530" t="str">
        <f>VLOOKUP(B530,'Patner Store'!A$1:F$51,3,0)</f>
        <v>Distributor</v>
      </c>
      <c r="M530" t="str">
        <f>VLOOKUP(B530,'Patner Store'!A$1:F$51,4,0)</f>
        <v>Sumatera</v>
      </c>
      <c r="N530" t="str">
        <f>VLOOKUP(B530,'Patner Store'!A$1:F$51,5,0)</f>
        <v>South Sumatera</v>
      </c>
    </row>
    <row r="531" spans="1:14" ht="15.75" customHeight="1" x14ac:dyDescent="0.3">
      <c r="A531" s="16" t="s">
        <v>768</v>
      </c>
      <c r="B531" s="16" t="s">
        <v>109</v>
      </c>
      <c r="C531" s="28" t="s">
        <v>225</v>
      </c>
      <c r="D531" s="27">
        <v>44378</v>
      </c>
      <c r="E531" s="16" t="s">
        <v>112</v>
      </c>
      <c r="F531" s="28" t="s">
        <v>237</v>
      </c>
      <c r="G531" s="30">
        <v>597542290</v>
      </c>
      <c r="H531" s="16"/>
      <c r="I531" s="11" t="str">
        <f>VLOOKUP(C531,'Sales Team'!A$1:C$6,2,0)</f>
        <v>Sales Java Region Team</v>
      </c>
      <c r="J531" t="str">
        <f>VLOOKUP(C531,'Sales Team'!A$1:D$6,4,0)</f>
        <v>OnlineMarketing/Corporate Negotiate/Patnership Contract</v>
      </c>
      <c r="K531" t="str">
        <f>VLOOKUP(B531,'Patner Store'!A$1:F$51,2,0)</f>
        <v>TokoSport</v>
      </c>
      <c r="L531" t="str">
        <f>VLOOKUP(B531,'Patner Store'!A$1:F$51,3,0)</f>
        <v>Retail</v>
      </c>
      <c r="M531" t="str">
        <f>VLOOKUP(B531,'Patner Store'!A$1:F$51,4,0)</f>
        <v>Java</v>
      </c>
      <c r="N531" t="str">
        <f>VLOOKUP(B531,'Patner Store'!A$1:F$51,5,0)</f>
        <v>East Java</v>
      </c>
    </row>
    <row r="532" spans="1:14" ht="15.75" customHeight="1" x14ac:dyDescent="0.3">
      <c r="A532" s="16" t="s">
        <v>769</v>
      </c>
      <c r="B532" s="16" t="s">
        <v>168</v>
      </c>
      <c r="C532" s="28" t="s">
        <v>229</v>
      </c>
      <c r="D532" s="27">
        <v>44380</v>
      </c>
      <c r="E532" s="16" t="s">
        <v>5767</v>
      </c>
      <c r="F532" s="28" t="s">
        <v>237</v>
      </c>
      <c r="G532" s="30">
        <v>309955260</v>
      </c>
      <c r="H532" s="16"/>
      <c r="I532" s="11" t="str">
        <f>VLOOKUP(C532,'Sales Team'!A$1:C$6,2,0)</f>
        <v>Sales Region Sulawesi - Maluku Team</v>
      </c>
      <c r="J532" t="str">
        <f>VLOOKUP(C532,'Sales Team'!A$1:D$6,4,0)</f>
        <v>Corporate Negotiate/Patnership Contract</v>
      </c>
      <c r="K532" t="str">
        <f>VLOOKUP(B532,'Patner Store'!A$1:F$51,2,0)</f>
        <v>Destination Sport Store</v>
      </c>
      <c r="L532" t="str">
        <f>VLOOKUP(B532,'Patner Store'!A$1:F$51,3,0)</f>
        <v>Retail</v>
      </c>
      <c r="M532" t="str">
        <f>VLOOKUP(B532,'Patner Store'!A$1:F$51,4,0)</f>
        <v>Maluku</v>
      </c>
      <c r="N532" t="str">
        <f>VLOOKUP(B532,'Patner Store'!A$1:F$51,5,0)</f>
        <v>Maluku</v>
      </c>
    </row>
    <row r="533" spans="1:14" ht="15.75" customHeight="1" x14ac:dyDescent="0.3">
      <c r="A533" s="16" t="s">
        <v>770</v>
      </c>
      <c r="B533" s="16" t="s">
        <v>128</v>
      </c>
      <c r="C533" s="28" t="s">
        <v>227</v>
      </c>
      <c r="D533" s="27">
        <v>44381</v>
      </c>
      <c r="E533" s="16" t="s">
        <v>228</v>
      </c>
      <c r="F533" s="16" t="s">
        <v>234</v>
      </c>
      <c r="G533" s="30">
        <v>189428740</v>
      </c>
      <c r="H533" s="16" t="s">
        <v>260</v>
      </c>
      <c r="I533" s="11" t="str">
        <f>VLOOKUP(C533,'Sales Team'!A$1:C$6,2,0)</f>
        <v>Sales Sumatera -Kalimantan Region Team</v>
      </c>
      <c r="J533" t="str">
        <f>VLOOKUP(C533,'Sales Team'!A$1:D$6,4,0)</f>
        <v>OnlineMarketing/Corporate Negotiate/Patnership Contract</v>
      </c>
      <c r="K533" t="str">
        <f>VLOOKUP(B533,'Patner Store'!A$1:F$51,2,0)</f>
        <v>Olahraga Mall</v>
      </c>
      <c r="L533" t="str">
        <f>VLOOKUP(B533,'Patner Store'!A$1:F$51,3,0)</f>
        <v>Distributor</v>
      </c>
      <c r="M533" t="str">
        <f>VLOOKUP(B533,'Patner Store'!A$1:F$51,4,0)</f>
        <v>Sumatera</v>
      </c>
      <c r="N533" t="str">
        <f>VLOOKUP(B533,'Patner Store'!A$1:F$51,5,0)</f>
        <v>South Sumatera</v>
      </c>
    </row>
    <row r="534" spans="1:14" ht="15.75" customHeight="1" x14ac:dyDescent="0.3">
      <c r="A534" s="16" t="s">
        <v>771</v>
      </c>
      <c r="B534" s="16" t="s">
        <v>185</v>
      </c>
      <c r="C534" s="28" t="s">
        <v>229</v>
      </c>
      <c r="D534" s="27">
        <v>44382</v>
      </c>
      <c r="E534" s="16" t="s">
        <v>5767</v>
      </c>
      <c r="F534" s="16" t="s">
        <v>234</v>
      </c>
      <c r="G534" s="30">
        <v>82668250</v>
      </c>
      <c r="H534" s="16"/>
      <c r="I534" s="11" t="str">
        <f>VLOOKUP(C534,'Sales Team'!A$1:C$6,2,0)</f>
        <v>Sales Region Sulawesi - Maluku Team</v>
      </c>
      <c r="J534" t="str">
        <f>VLOOKUP(C534,'Sales Team'!A$1:D$6,4,0)</f>
        <v>Corporate Negotiate/Patnership Contract</v>
      </c>
      <c r="K534" t="str">
        <f>VLOOKUP(B534,'Patner Store'!A$1:F$51,2,0)</f>
        <v>Toko Olahraga Lengkap</v>
      </c>
      <c r="L534" t="str">
        <f>VLOOKUP(B534,'Patner Store'!A$1:F$51,3,0)</f>
        <v>Retail</v>
      </c>
      <c r="M534" t="str">
        <f>VLOOKUP(B534,'Patner Store'!A$1:F$51,4,0)</f>
        <v>Maluku</v>
      </c>
      <c r="N534" t="str">
        <f>VLOOKUP(B534,'Patner Store'!A$1:F$51,5,0)</f>
        <v>Maluku</v>
      </c>
    </row>
    <row r="535" spans="1:14" ht="15.75" customHeight="1" x14ac:dyDescent="0.3">
      <c r="A535" s="16" t="s">
        <v>772</v>
      </c>
      <c r="B535" s="16" t="s">
        <v>144</v>
      </c>
      <c r="C535" s="28" t="s">
        <v>227</v>
      </c>
      <c r="D535" s="27">
        <v>44382</v>
      </c>
      <c r="E535" s="16" t="s">
        <v>228</v>
      </c>
      <c r="F535" s="16" t="s">
        <v>234</v>
      </c>
      <c r="G535" s="30">
        <v>27198960</v>
      </c>
      <c r="H535" s="16"/>
      <c r="I535" s="11" t="str">
        <f>VLOOKUP(C535,'Sales Team'!A$1:C$6,2,0)</f>
        <v>Sales Sumatera -Kalimantan Region Team</v>
      </c>
      <c r="J535" t="str">
        <f>VLOOKUP(C535,'Sales Team'!A$1:D$6,4,0)</f>
        <v>OnlineMarketing/Corporate Negotiate/Patnership Contract</v>
      </c>
      <c r="K535" t="str">
        <f>VLOOKUP(B535,'Patner Store'!A$1:F$51,2,0)</f>
        <v>Kartika Sport Center</v>
      </c>
      <c r="L535" t="str">
        <f>VLOOKUP(B535,'Patner Store'!A$1:F$51,3,0)</f>
        <v>Retail</v>
      </c>
      <c r="M535" t="str">
        <f>VLOOKUP(B535,'Patner Store'!A$1:F$51,4,0)</f>
        <v>Kalimantan</v>
      </c>
      <c r="N535" t="str">
        <f>VLOOKUP(B535,'Patner Store'!A$1:F$51,5,0)</f>
        <v>Central Kalimantan</v>
      </c>
    </row>
    <row r="536" spans="1:14" ht="15.75" customHeight="1" x14ac:dyDescent="0.3">
      <c r="A536" s="16" t="s">
        <v>773</v>
      </c>
      <c r="B536" s="16" t="s">
        <v>126</v>
      </c>
      <c r="C536" s="28" t="s">
        <v>229</v>
      </c>
      <c r="D536" s="27">
        <v>44382</v>
      </c>
      <c r="E536" s="16" t="s">
        <v>5767</v>
      </c>
      <c r="F536" s="16" t="s">
        <v>234</v>
      </c>
      <c r="G536" s="30">
        <v>207230000</v>
      </c>
      <c r="H536" s="16"/>
      <c r="I536" s="11" t="str">
        <f>VLOOKUP(C536,'Sales Team'!A$1:C$6,2,0)</f>
        <v>Sales Region Sulawesi - Maluku Team</v>
      </c>
      <c r="J536" t="str">
        <f>VLOOKUP(C536,'Sales Team'!A$1:D$6,4,0)</f>
        <v>Corporate Negotiate/Patnership Contract</v>
      </c>
      <c r="K536" t="str">
        <f>VLOOKUP(B536,'Patner Store'!A$1:F$51,2,0)</f>
        <v>Amanah Sport</v>
      </c>
      <c r="L536" t="str">
        <f>VLOOKUP(B536,'Patner Store'!A$1:F$51,3,0)</f>
        <v>Retail</v>
      </c>
      <c r="M536" t="str">
        <f>VLOOKUP(B536,'Patner Store'!A$1:F$51,4,0)</f>
        <v>Sulawesi</v>
      </c>
      <c r="N536" t="str">
        <f>VLOOKUP(B536,'Patner Store'!A$1:F$51,5,0)</f>
        <v>North Sulawesi</v>
      </c>
    </row>
    <row r="537" spans="1:14" ht="15.75" customHeight="1" x14ac:dyDescent="0.3">
      <c r="A537" s="16" t="s">
        <v>774</v>
      </c>
      <c r="B537" s="16" t="s">
        <v>126</v>
      </c>
      <c r="C537" s="28" t="s">
        <v>229</v>
      </c>
      <c r="D537" s="27">
        <v>44383</v>
      </c>
      <c r="E537" s="16" t="s">
        <v>5767</v>
      </c>
      <c r="F537" s="28" t="s">
        <v>237</v>
      </c>
      <c r="G537" s="30">
        <v>455817130</v>
      </c>
      <c r="H537" s="16"/>
      <c r="I537" s="11" t="str">
        <f>VLOOKUP(C537,'Sales Team'!A$1:C$6,2,0)</f>
        <v>Sales Region Sulawesi - Maluku Team</v>
      </c>
      <c r="J537" t="str">
        <f>VLOOKUP(C537,'Sales Team'!A$1:D$6,4,0)</f>
        <v>Corporate Negotiate/Patnership Contract</v>
      </c>
      <c r="K537" t="str">
        <f>VLOOKUP(B537,'Patner Store'!A$1:F$51,2,0)</f>
        <v>Amanah Sport</v>
      </c>
      <c r="L537" t="str">
        <f>VLOOKUP(B537,'Patner Store'!A$1:F$51,3,0)</f>
        <v>Retail</v>
      </c>
      <c r="M537" t="str">
        <f>VLOOKUP(B537,'Patner Store'!A$1:F$51,4,0)</f>
        <v>Sulawesi</v>
      </c>
      <c r="N537" t="str">
        <f>VLOOKUP(B537,'Patner Store'!A$1:F$51,5,0)</f>
        <v>North Sulawesi</v>
      </c>
    </row>
    <row r="538" spans="1:14" ht="15.75" customHeight="1" x14ac:dyDescent="0.3">
      <c r="A538" s="16" t="s">
        <v>775</v>
      </c>
      <c r="B538" s="16" t="s">
        <v>195</v>
      </c>
      <c r="C538" s="28" t="s">
        <v>227</v>
      </c>
      <c r="D538" s="27">
        <v>44385</v>
      </c>
      <c r="E538" s="16" t="s">
        <v>228</v>
      </c>
      <c r="F538" s="16" t="s">
        <v>234</v>
      </c>
      <c r="G538" s="30">
        <v>70308230</v>
      </c>
      <c r="H538" s="16"/>
      <c r="I538" s="11" t="str">
        <f>VLOOKUP(C538,'Sales Team'!A$1:C$6,2,0)</f>
        <v>Sales Sumatera -Kalimantan Region Team</v>
      </c>
      <c r="J538" t="str">
        <f>VLOOKUP(C538,'Sales Team'!A$1:D$6,4,0)</f>
        <v>OnlineMarketing/Corporate Negotiate/Patnership Contract</v>
      </c>
      <c r="K538" t="str">
        <f>VLOOKUP(B538,'Patner Store'!A$1:F$51,2,0)</f>
        <v>Olahraga Gemilang</v>
      </c>
      <c r="L538" t="str">
        <f>VLOOKUP(B538,'Patner Store'!A$1:F$51,3,0)</f>
        <v>Retail</v>
      </c>
      <c r="M538" t="str">
        <f>VLOOKUP(B538,'Patner Store'!A$1:F$51,4,0)</f>
        <v>Kalimantan</v>
      </c>
      <c r="N538" t="str">
        <f>VLOOKUP(B538,'Patner Store'!A$1:F$51,5,0)</f>
        <v>Central Kalimantan</v>
      </c>
    </row>
    <row r="539" spans="1:14" ht="15.75" customHeight="1" x14ac:dyDescent="0.3">
      <c r="A539" s="16" t="s">
        <v>776</v>
      </c>
      <c r="B539" s="16" t="s">
        <v>137</v>
      </c>
      <c r="C539" s="28" t="s">
        <v>222</v>
      </c>
      <c r="D539" s="27">
        <v>44386</v>
      </c>
      <c r="E539" s="16" t="s">
        <v>118</v>
      </c>
      <c r="F539" s="16" t="s">
        <v>234</v>
      </c>
      <c r="G539" s="30">
        <v>24569074</v>
      </c>
      <c r="H539" s="16"/>
      <c r="I539" s="11" t="str">
        <f>VLOOKUP(C539,'Sales Team'!A$1:C$6,2,0)</f>
        <v>Online Sales Team</v>
      </c>
      <c r="J539" t="str">
        <f>VLOOKUP(C539,'Sales Team'!A$1:D$6,4,0)</f>
        <v>OnlineMarketing</v>
      </c>
      <c r="K539" t="str">
        <f>VLOOKUP(B539,'Patner Store'!A$1:F$51,2,0)</f>
        <v>Playing Outdoor</v>
      </c>
      <c r="L539" t="str">
        <f>VLOOKUP(B539,'Patner Store'!A$1:F$51,3,0)</f>
        <v>Retail</v>
      </c>
      <c r="M539" t="str">
        <f>VLOOKUP(B539,'Patner Store'!A$1:F$51,4,0)</f>
        <v>Java</v>
      </c>
      <c r="N539" t="str">
        <f>VLOOKUP(B539,'Patner Store'!A$1:F$51,5,0)</f>
        <v>Jakarta</v>
      </c>
    </row>
    <row r="540" spans="1:14" ht="15.75" customHeight="1" x14ac:dyDescent="0.3">
      <c r="A540" s="16" t="s">
        <v>777</v>
      </c>
      <c r="B540" s="16" t="s">
        <v>185</v>
      </c>
      <c r="C540" s="28" t="s">
        <v>229</v>
      </c>
      <c r="D540" s="27">
        <v>44387</v>
      </c>
      <c r="E540" s="16" t="s">
        <v>5767</v>
      </c>
      <c r="F540" s="16" t="s">
        <v>234</v>
      </c>
      <c r="G540" s="30">
        <v>36039010</v>
      </c>
      <c r="H540" s="16" t="s">
        <v>247</v>
      </c>
      <c r="I540" s="11" t="str">
        <f>VLOOKUP(C540,'Sales Team'!A$1:C$6,2,0)</f>
        <v>Sales Region Sulawesi - Maluku Team</v>
      </c>
      <c r="J540" t="str">
        <f>VLOOKUP(C540,'Sales Team'!A$1:D$6,4,0)</f>
        <v>Corporate Negotiate/Patnership Contract</v>
      </c>
      <c r="K540" t="str">
        <f>VLOOKUP(B540,'Patner Store'!A$1:F$51,2,0)</f>
        <v>Toko Olahraga Lengkap</v>
      </c>
      <c r="L540" t="str">
        <f>VLOOKUP(B540,'Patner Store'!A$1:F$51,3,0)</f>
        <v>Retail</v>
      </c>
      <c r="M540" t="str">
        <f>VLOOKUP(B540,'Patner Store'!A$1:F$51,4,0)</f>
        <v>Maluku</v>
      </c>
      <c r="N540" t="str">
        <f>VLOOKUP(B540,'Patner Store'!A$1:F$51,5,0)</f>
        <v>Maluku</v>
      </c>
    </row>
    <row r="541" spans="1:14" ht="15.75" customHeight="1" x14ac:dyDescent="0.3">
      <c r="A541" s="16" t="s">
        <v>778</v>
      </c>
      <c r="B541" s="16" t="s">
        <v>201</v>
      </c>
      <c r="C541" s="28" t="s">
        <v>229</v>
      </c>
      <c r="D541" s="27">
        <v>44387</v>
      </c>
      <c r="E541" s="16" t="s">
        <v>5767</v>
      </c>
      <c r="F541" s="28" t="s">
        <v>237</v>
      </c>
      <c r="G541" s="30">
        <v>319158560</v>
      </c>
      <c r="H541" s="16"/>
      <c r="I541" s="11" t="str">
        <f>VLOOKUP(C541,'Sales Team'!A$1:C$6,2,0)</f>
        <v>Sales Region Sulawesi - Maluku Team</v>
      </c>
      <c r="J541" t="str">
        <f>VLOOKUP(C541,'Sales Team'!A$1:D$6,4,0)</f>
        <v>Corporate Negotiate/Patnership Contract</v>
      </c>
      <c r="K541" t="str">
        <f>VLOOKUP(B541,'Patner Store'!A$1:F$51,2,0)</f>
        <v>SportMania Store</v>
      </c>
      <c r="L541" t="str">
        <f>VLOOKUP(B541,'Patner Store'!A$1:F$51,3,0)</f>
        <v>Retail</v>
      </c>
      <c r="M541" t="str">
        <f>VLOOKUP(B541,'Patner Store'!A$1:F$51,4,0)</f>
        <v>North Maluku</v>
      </c>
      <c r="N541" t="str">
        <f>VLOOKUP(B541,'Patner Store'!A$1:F$51,5,0)</f>
        <v>North Maluku</v>
      </c>
    </row>
    <row r="542" spans="1:14" ht="15.75" customHeight="1" x14ac:dyDescent="0.3">
      <c r="A542" s="16" t="s">
        <v>779</v>
      </c>
      <c r="B542" s="16" t="s">
        <v>158</v>
      </c>
      <c r="C542" s="28" t="s">
        <v>229</v>
      </c>
      <c r="D542" s="27">
        <v>44392</v>
      </c>
      <c r="E542" s="16" t="s">
        <v>5767</v>
      </c>
      <c r="F542" s="28" t="s">
        <v>237</v>
      </c>
      <c r="G542" s="30">
        <v>692599490</v>
      </c>
      <c r="H542" s="16"/>
      <c r="I542" s="11" t="str">
        <f>VLOOKUP(C542,'Sales Team'!A$1:C$6,2,0)</f>
        <v>Sales Region Sulawesi - Maluku Team</v>
      </c>
      <c r="J542" t="str">
        <f>VLOOKUP(C542,'Sales Team'!A$1:D$6,4,0)</f>
        <v>Corporate Negotiate/Patnership Contract</v>
      </c>
      <c r="K542" t="str">
        <f>VLOOKUP(B542,'Patner Store'!A$1:F$51,2,0)</f>
        <v>Sport Kita Store</v>
      </c>
      <c r="L542" t="str">
        <f>VLOOKUP(B542,'Patner Store'!A$1:F$51,3,0)</f>
        <v>Retail</v>
      </c>
      <c r="M542" t="str">
        <f>VLOOKUP(B542,'Patner Store'!A$1:F$51,4,0)</f>
        <v>North Maluku</v>
      </c>
      <c r="N542" t="str">
        <f>VLOOKUP(B542,'Patner Store'!A$1:F$51,5,0)</f>
        <v>North Maluku</v>
      </c>
    </row>
    <row r="543" spans="1:14" ht="15.75" customHeight="1" x14ac:dyDescent="0.3">
      <c r="A543" s="16" t="s">
        <v>780</v>
      </c>
      <c r="B543" s="16" t="s">
        <v>177</v>
      </c>
      <c r="C543" s="28" t="s">
        <v>225</v>
      </c>
      <c r="D543" s="27">
        <v>44394</v>
      </c>
      <c r="E543" s="16" t="s">
        <v>112</v>
      </c>
      <c r="F543" s="28" t="s">
        <v>237</v>
      </c>
      <c r="G543" s="30">
        <v>989487270</v>
      </c>
      <c r="H543" s="16"/>
      <c r="I543" s="11" t="str">
        <f>VLOOKUP(C543,'Sales Team'!A$1:C$6,2,0)</f>
        <v>Sales Java Region Team</v>
      </c>
      <c r="J543" t="str">
        <f>VLOOKUP(C543,'Sales Team'!A$1:D$6,4,0)</f>
        <v>OnlineMarketing/Corporate Negotiate/Patnership Contract</v>
      </c>
      <c r="K543" t="str">
        <f>VLOOKUP(B543,'Patner Store'!A$1:F$51,2,0)</f>
        <v>Toko Hidup Sehat</v>
      </c>
      <c r="L543" t="str">
        <f>VLOOKUP(B543,'Patner Store'!A$1:F$51,3,0)</f>
        <v>Retail</v>
      </c>
      <c r="M543" t="str">
        <f>VLOOKUP(B543,'Patner Store'!A$1:F$51,4,0)</f>
        <v>Java</v>
      </c>
      <c r="N543" t="str">
        <f>VLOOKUP(B543,'Patner Store'!A$1:F$51,5,0)</f>
        <v>East Java</v>
      </c>
    </row>
    <row r="544" spans="1:14" ht="15.75" customHeight="1" x14ac:dyDescent="0.3">
      <c r="A544" s="16" t="s">
        <v>781</v>
      </c>
      <c r="B544" s="16" t="s">
        <v>209</v>
      </c>
      <c r="C544" s="28" t="s">
        <v>222</v>
      </c>
      <c r="D544" s="27">
        <v>44394</v>
      </c>
      <c r="E544" s="16" t="s">
        <v>118</v>
      </c>
      <c r="F544" s="16" t="s">
        <v>234</v>
      </c>
      <c r="G544" s="30">
        <v>121244770</v>
      </c>
      <c r="H544" s="16"/>
      <c r="I544" s="11" t="str">
        <f>VLOOKUP(C544,'Sales Team'!A$1:C$6,2,0)</f>
        <v>Online Sales Team</v>
      </c>
      <c r="J544" t="str">
        <f>VLOOKUP(C544,'Sales Team'!A$1:D$6,4,0)</f>
        <v>OnlineMarketing</v>
      </c>
      <c r="K544" t="str">
        <f>VLOOKUP(B544,'Patner Store'!A$1:F$51,2,0)</f>
        <v>Power Play</v>
      </c>
      <c r="L544" t="str">
        <f>VLOOKUP(B544,'Patner Store'!A$1:F$51,3,0)</f>
        <v>Retail</v>
      </c>
      <c r="M544" t="str">
        <f>VLOOKUP(B544,'Patner Store'!A$1:F$51,4,0)</f>
        <v>Java</v>
      </c>
      <c r="N544" t="str">
        <f>VLOOKUP(B544,'Patner Store'!A$1:F$51,5,0)</f>
        <v>Jakarta</v>
      </c>
    </row>
    <row r="545" spans="1:14" ht="15.75" customHeight="1" x14ac:dyDescent="0.3">
      <c r="A545" s="16" t="s">
        <v>782</v>
      </c>
      <c r="B545" s="16" t="s">
        <v>203</v>
      </c>
      <c r="C545" s="28" t="s">
        <v>229</v>
      </c>
      <c r="D545" s="27">
        <v>44396</v>
      </c>
      <c r="E545" s="16" t="s">
        <v>5767</v>
      </c>
      <c r="F545" s="28" t="s">
        <v>237</v>
      </c>
      <c r="G545" s="30">
        <v>338781560</v>
      </c>
      <c r="H545" s="16"/>
      <c r="I545" s="11" t="str">
        <f>VLOOKUP(C545,'Sales Team'!A$1:C$6,2,0)</f>
        <v>Sales Region Sulawesi - Maluku Team</v>
      </c>
      <c r="J545" t="str">
        <f>VLOOKUP(C545,'Sales Team'!A$1:D$6,4,0)</f>
        <v>Corporate Negotiate/Patnership Contract</v>
      </c>
      <c r="K545" t="str">
        <f>VLOOKUP(B545,'Patner Store'!A$1:F$51,2,0)</f>
        <v>Toko Rezeki Olahraga</v>
      </c>
      <c r="L545" t="str">
        <f>VLOOKUP(B545,'Patner Store'!A$1:F$51,3,0)</f>
        <v>Retail</v>
      </c>
      <c r="M545" t="str">
        <f>VLOOKUP(B545,'Patner Store'!A$1:F$51,4,0)</f>
        <v>Sulawesi</v>
      </c>
      <c r="N545" t="str">
        <f>VLOOKUP(B545,'Patner Store'!A$1:F$51,5,0)</f>
        <v>North Sulawesi</v>
      </c>
    </row>
    <row r="546" spans="1:14" ht="15.75" customHeight="1" x14ac:dyDescent="0.3">
      <c r="A546" s="16" t="s">
        <v>783</v>
      </c>
      <c r="B546" s="16" t="s">
        <v>160</v>
      </c>
      <c r="C546" s="28" t="s">
        <v>227</v>
      </c>
      <c r="D546" s="27">
        <v>44396</v>
      </c>
      <c r="E546" s="16" t="s">
        <v>228</v>
      </c>
      <c r="F546" s="16" t="s">
        <v>234</v>
      </c>
      <c r="G546" s="30">
        <v>160186460</v>
      </c>
      <c r="H546" s="16"/>
      <c r="I546" s="11" t="str">
        <f>VLOOKUP(C546,'Sales Team'!A$1:C$6,2,0)</f>
        <v>Sales Sumatera -Kalimantan Region Team</v>
      </c>
      <c r="J546" t="str">
        <f>VLOOKUP(C546,'Sales Team'!A$1:D$6,4,0)</f>
        <v>OnlineMarketing/Corporate Negotiate/Patnership Contract</v>
      </c>
      <c r="K546" t="str">
        <f>VLOOKUP(B546,'Patner Store'!A$1:F$51,2,0)</f>
        <v>Gudang Sport Center</v>
      </c>
      <c r="L546" t="str">
        <f>VLOOKUP(B546,'Patner Store'!A$1:F$51,3,0)</f>
        <v>Retail</v>
      </c>
      <c r="M546" t="str">
        <f>VLOOKUP(B546,'Patner Store'!A$1:F$51,4,0)</f>
        <v>Kalimantan</v>
      </c>
      <c r="N546" t="str">
        <f>VLOOKUP(B546,'Patner Store'!A$1:F$51,5,0)</f>
        <v>Central Kalimantan</v>
      </c>
    </row>
    <row r="547" spans="1:14" ht="15.75" customHeight="1" x14ac:dyDescent="0.3">
      <c r="A547" s="16" t="s">
        <v>784</v>
      </c>
      <c r="B547" s="16" t="s">
        <v>179</v>
      </c>
      <c r="C547" s="28" t="s">
        <v>229</v>
      </c>
      <c r="D547" s="27">
        <v>44397</v>
      </c>
      <c r="E547" s="16" t="s">
        <v>5767</v>
      </c>
      <c r="F547" s="16" t="s">
        <v>234</v>
      </c>
      <c r="G547" s="30">
        <v>100156980</v>
      </c>
      <c r="H547" s="16"/>
      <c r="I547" s="11" t="str">
        <f>VLOOKUP(C547,'Sales Team'!A$1:C$6,2,0)</f>
        <v>Sales Region Sulawesi - Maluku Team</v>
      </c>
      <c r="J547" t="str">
        <f>VLOOKUP(C547,'Sales Team'!A$1:D$6,4,0)</f>
        <v>Corporate Negotiate/Patnership Contract</v>
      </c>
      <c r="K547" t="str">
        <f>VLOOKUP(B547,'Patner Store'!A$1:F$51,2,0)</f>
        <v>Toko Idola Olahraga</v>
      </c>
      <c r="L547" t="str">
        <f>VLOOKUP(B547,'Patner Store'!A$1:F$51,3,0)</f>
        <v>Retail</v>
      </c>
      <c r="M547" t="str">
        <f>VLOOKUP(B547,'Patner Store'!A$1:F$51,4,0)</f>
        <v>Sulawesi</v>
      </c>
      <c r="N547" t="str">
        <f>VLOOKUP(B547,'Patner Store'!A$1:F$51,5,0)</f>
        <v>North Sulawesi</v>
      </c>
    </row>
    <row r="548" spans="1:14" ht="15.75" customHeight="1" x14ac:dyDescent="0.3">
      <c r="A548" s="16" t="s">
        <v>785</v>
      </c>
      <c r="B548" s="16" t="s">
        <v>183</v>
      </c>
      <c r="C548" s="28" t="s">
        <v>222</v>
      </c>
      <c r="D548" s="27">
        <v>44399</v>
      </c>
      <c r="E548" s="16" t="s">
        <v>118</v>
      </c>
      <c r="F548" s="16" t="s">
        <v>234</v>
      </c>
      <c r="G548" s="30">
        <v>27202850</v>
      </c>
      <c r="H548" s="16" t="s">
        <v>247</v>
      </c>
      <c r="I548" s="11" t="str">
        <f>VLOOKUP(C548,'Sales Team'!A$1:C$6,2,0)</f>
        <v>Online Sales Team</v>
      </c>
      <c r="J548" t="str">
        <f>VLOOKUP(C548,'Sales Team'!A$1:D$6,4,0)</f>
        <v>OnlineMarketing</v>
      </c>
      <c r="K548" t="str">
        <f>VLOOKUP(B548,'Patner Store'!A$1:F$51,2,0)</f>
        <v>Active Sport</v>
      </c>
      <c r="L548" t="str">
        <f>VLOOKUP(B548,'Patner Store'!A$1:F$51,3,0)</f>
        <v>Retail</v>
      </c>
      <c r="M548" t="str">
        <f>VLOOKUP(B548,'Patner Store'!A$1:F$51,4,0)</f>
        <v>Java</v>
      </c>
      <c r="N548" t="str">
        <f>VLOOKUP(B548,'Patner Store'!A$1:F$51,5,0)</f>
        <v>Jakarta</v>
      </c>
    </row>
    <row r="549" spans="1:14" ht="15.75" customHeight="1" x14ac:dyDescent="0.3">
      <c r="A549" s="16" t="s">
        <v>786</v>
      </c>
      <c r="B549" s="16" t="s">
        <v>193</v>
      </c>
      <c r="C549" s="28" t="s">
        <v>227</v>
      </c>
      <c r="D549" s="27">
        <v>44402</v>
      </c>
      <c r="E549" s="16" t="s">
        <v>228</v>
      </c>
      <c r="F549" s="28" t="s">
        <v>237</v>
      </c>
      <c r="G549" s="30">
        <v>495578300</v>
      </c>
      <c r="H549" s="16"/>
      <c r="I549" s="11" t="str">
        <f>VLOOKUP(C549,'Sales Team'!A$1:C$6,2,0)</f>
        <v>Sales Sumatera -Kalimantan Region Team</v>
      </c>
      <c r="J549" t="str">
        <f>VLOOKUP(C549,'Sales Team'!A$1:D$6,4,0)</f>
        <v>OnlineMarketing/Corporate Negotiate/Patnership Contract</v>
      </c>
      <c r="K549" t="str">
        <f>VLOOKUP(B549,'Patner Store'!A$1:F$51,2,0)</f>
        <v>Surya Sport</v>
      </c>
      <c r="L549" t="str">
        <f>VLOOKUP(B549,'Patner Store'!A$1:F$51,3,0)</f>
        <v>Retail</v>
      </c>
      <c r="M549" t="str">
        <f>VLOOKUP(B549,'Patner Store'!A$1:F$51,4,0)</f>
        <v>Kalimantan</v>
      </c>
      <c r="N549" t="str">
        <f>VLOOKUP(B549,'Patner Store'!A$1:F$51,5,0)</f>
        <v>South Kalimantan</v>
      </c>
    </row>
    <row r="550" spans="1:14" ht="15.75" customHeight="1" x14ac:dyDescent="0.3">
      <c r="A550" s="16" t="s">
        <v>787</v>
      </c>
      <c r="B550" s="16" t="s">
        <v>168</v>
      </c>
      <c r="C550" s="28" t="s">
        <v>229</v>
      </c>
      <c r="D550" s="27">
        <v>44402</v>
      </c>
      <c r="E550" s="16" t="s">
        <v>5767</v>
      </c>
      <c r="F550" s="16" t="s">
        <v>234</v>
      </c>
      <c r="G550" s="30">
        <v>174592080</v>
      </c>
      <c r="H550" s="16"/>
      <c r="I550" s="11" t="str">
        <f>VLOOKUP(C550,'Sales Team'!A$1:C$6,2,0)</f>
        <v>Sales Region Sulawesi - Maluku Team</v>
      </c>
      <c r="J550" t="str">
        <f>VLOOKUP(C550,'Sales Team'!A$1:D$6,4,0)</f>
        <v>Corporate Negotiate/Patnership Contract</v>
      </c>
      <c r="K550" t="str">
        <f>VLOOKUP(B550,'Patner Store'!A$1:F$51,2,0)</f>
        <v>Destination Sport Store</v>
      </c>
      <c r="L550" t="str">
        <f>VLOOKUP(B550,'Patner Store'!A$1:F$51,3,0)</f>
        <v>Retail</v>
      </c>
      <c r="M550" t="str">
        <f>VLOOKUP(B550,'Patner Store'!A$1:F$51,4,0)</f>
        <v>Maluku</v>
      </c>
      <c r="N550" t="str">
        <f>VLOOKUP(B550,'Patner Store'!A$1:F$51,5,0)</f>
        <v>Maluku</v>
      </c>
    </row>
    <row r="551" spans="1:14" ht="15.75" customHeight="1" x14ac:dyDescent="0.3">
      <c r="A551" s="16" t="s">
        <v>788</v>
      </c>
      <c r="B551" s="16" t="s">
        <v>109</v>
      </c>
      <c r="C551" s="28" t="s">
        <v>225</v>
      </c>
      <c r="D551" s="27">
        <v>44404</v>
      </c>
      <c r="E551" s="16" t="s">
        <v>112</v>
      </c>
      <c r="F551" s="16" t="s">
        <v>234</v>
      </c>
      <c r="G551" s="30">
        <v>138945100</v>
      </c>
      <c r="H551" s="16"/>
      <c r="I551" s="11" t="str">
        <f>VLOOKUP(C551,'Sales Team'!A$1:C$6,2,0)</f>
        <v>Sales Java Region Team</v>
      </c>
      <c r="J551" t="str">
        <f>VLOOKUP(C551,'Sales Team'!A$1:D$6,4,0)</f>
        <v>OnlineMarketing/Corporate Negotiate/Patnership Contract</v>
      </c>
      <c r="K551" t="str">
        <f>VLOOKUP(B551,'Patner Store'!A$1:F$51,2,0)</f>
        <v>TokoSport</v>
      </c>
      <c r="L551" t="str">
        <f>VLOOKUP(B551,'Patner Store'!A$1:F$51,3,0)</f>
        <v>Retail</v>
      </c>
      <c r="M551" t="str">
        <f>VLOOKUP(B551,'Patner Store'!A$1:F$51,4,0)</f>
        <v>Java</v>
      </c>
      <c r="N551" t="str">
        <f>VLOOKUP(B551,'Patner Store'!A$1:F$51,5,0)</f>
        <v>East Java</v>
      </c>
    </row>
    <row r="552" spans="1:14" ht="15.75" customHeight="1" x14ac:dyDescent="0.3">
      <c r="A552" s="16" t="s">
        <v>789</v>
      </c>
      <c r="B552" s="16" t="s">
        <v>144</v>
      </c>
      <c r="C552" s="28" t="s">
        <v>227</v>
      </c>
      <c r="D552" s="27">
        <v>44404</v>
      </c>
      <c r="E552" s="16" t="s">
        <v>228</v>
      </c>
      <c r="F552" s="16" t="s">
        <v>234</v>
      </c>
      <c r="G552" s="30">
        <v>31479270</v>
      </c>
      <c r="H552" s="16"/>
      <c r="I552" s="11" t="str">
        <f>VLOOKUP(C552,'Sales Team'!A$1:C$6,2,0)</f>
        <v>Sales Sumatera -Kalimantan Region Team</v>
      </c>
      <c r="J552" t="str">
        <f>VLOOKUP(C552,'Sales Team'!A$1:D$6,4,0)</f>
        <v>OnlineMarketing/Corporate Negotiate/Patnership Contract</v>
      </c>
      <c r="K552" t="str">
        <f>VLOOKUP(B552,'Patner Store'!A$1:F$51,2,0)</f>
        <v>Kartika Sport Center</v>
      </c>
      <c r="L552" t="str">
        <f>VLOOKUP(B552,'Patner Store'!A$1:F$51,3,0)</f>
        <v>Retail</v>
      </c>
      <c r="M552" t="str">
        <f>VLOOKUP(B552,'Patner Store'!A$1:F$51,4,0)</f>
        <v>Kalimantan</v>
      </c>
      <c r="N552" t="str">
        <f>VLOOKUP(B552,'Patner Store'!A$1:F$51,5,0)</f>
        <v>Central Kalimantan</v>
      </c>
    </row>
    <row r="553" spans="1:14" ht="15.75" customHeight="1" x14ac:dyDescent="0.3">
      <c r="A553" s="16" t="s">
        <v>790</v>
      </c>
      <c r="B553" s="16" t="s">
        <v>173</v>
      </c>
      <c r="C553" s="28" t="s">
        <v>229</v>
      </c>
      <c r="D553" s="27">
        <v>44404</v>
      </c>
      <c r="E553" s="16" t="s">
        <v>5767</v>
      </c>
      <c r="F553" s="28" t="s">
        <v>237</v>
      </c>
      <c r="G553" s="30">
        <v>312272180</v>
      </c>
      <c r="H553" s="16" t="s">
        <v>247</v>
      </c>
      <c r="I553" s="11" t="str">
        <f>VLOOKUP(C553,'Sales Team'!A$1:C$6,2,0)</f>
        <v>Sales Region Sulawesi - Maluku Team</v>
      </c>
      <c r="J553" t="str">
        <f>VLOOKUP(C553,'Sales Team'!A$1:D$6,4,0)</f>
        <v>Corporate Negotiate/Patnership Contract</v>
      </c>
      <c r="K553" t="str">
        <f>VLOOKUP(B553,'Patner Store'!A$1:F$51,2,0)</f>
        <v>Mama Sport</v>
      </c>
      <c r="L553" t="str">
        <f>VLOOKUP(B553,'Patner Store'!A$1:F$51,3,0)</f>
        <v>Retail</v>
      </c>
      <c r="M553" t="str">
        <f>VLOOKUP(B553,'Patner Store'!A$1:F$51,4,0)</f>
        <v>North Maluku</v>
      </c>
      <c r="N553" t="str">
        <f>VLOOKUP(B553,'Patner Store'!A$1:F$51,5,0)</f>
        <v>North Maluku</v>
      </c>
    </row>
    <row r="554" spans="1:14" ht="15.75" customHeight="1" x14ac:dyDescent="0.3">
      <c r="A554" s="16" t="s">
        <v>791</v>
      </c>
      <c r="B554" s="16" t="s">
        <v>183</v>
      </c>
      <c r="C554" s="28" t="s">
        <v>222</v>
      </c>
      <c r="D554" s="27">
        <v>44406</v>
      </c>
      <c r="E554" s="16" t="s">
        <v>118</v>
      </c>
      <c r="F554" s="16" t="s">
        <v>234</v>
      </c>
      <c r="G554" s="30">
        <v>10261610</v>
      </c>
      <c r="H554" s="16"/>
      <c r="I554" s="11" t="str">
        <f>VLOOKUP(C554,'Sales Team'!A$1:C$6,2,0)</f>
        <v>Online Sales Team</v>
      </c>
      <c r="J554" t="str">
        <f>VLOOKUP(C554,'Sales Team'!A$1:D$6,4,0)</f>
        <v>OnlineMarketing</v>
      </c>
      <c r="K554" t="str">
        <f>VLOOKUP(B554,'Patner Store'!A$1:F$51,2,0)</f>
        <v>Active Sport</v>
      </c>
      <c r="L554" t="str">
        <f>VLOOKUP(B554,'Patner Store'!A$1:F$51,3,0)</f>
        <v>Retail</v>
      </c>
      <c r="M554" t="str">
        <f>VLOOKUP(B554,'Patner Store'!A$1:F$51,4,0)</f>
        <v>Java</v>
      </c>
      <c r="N554" t="str">
        <f>VLOOKUP(B554,'Patner Store'!A$1:F$51,5,0)</f>
        <v>Jakarta</v>
      </c>
    </row>
    <row r="555" spans="1:14" ht="15.75" customHeight="1" x14ac:dyDescent="0.3">
      <c r="A555" s="16" t="s">
        <v>792</v>
      </c>
      <c r="B555" s="16" t="s">
        <v>183</v>
      </c>
      <c r="C555" s="28" t="s">
        <v>222</v>
      </c>
      <c r="D555" s="27">
        <v>44406</v>
      </c>
      <c r="E555" s="16" t="s">
        <v>118</v>
      </c>
      <c r="F555" s="16" t="s">
        <v>234</v>
      </c>
      <c r="G555" s="30">
        <v>37977030</v>
      </c>
      <c r="H555" s="16"/>
      <c r="I555" s="11" t="str">
        <f>VLOOKUP(C555,'Sales Team'!A$1:C$6,2,0)</f>
        <v>Online Sales Team</v>
      </c>
      <c r="J555" t="str">
        <f>VLOOKUP(C555,'Sales Team'!A$1:D$6,4,0)</f>
        <v>OnlineMarketing</v>
      </c>
      <c r="K555" t="str">
        <f>VLOOKUP(B555,'Patner Store'!A$1:F$51,2,0)</f>
        <v>Active Sport</v>
      </c>
      <c r="L555" t="str">
        <f>VLOOKUP(B555,'Patner Store'!A$1:F$51,3,0)</f>
        <v>Retail</v>
      </c>
      <c r="M555" t="str">
        <f>VLOOKUP(B555,'Patner Store'!A$1:F$51,4,0)</f>
        <v>Java</v>
      </c>
      <c r="N555" t="str">
        <f>VLOOKUP(B555,'Patner Store'!A$1:F$51,5,0)</f>
        <v>Jakarta</v>
      </c>
    </row>
    <row r="556" spans="1:14" ht="15.75" customHeight="1" x14ac:dyDescent="0.3">
      <c r="A556" s="16" t="s">
        <v>793</v>
      </c>
      <c r="B556" s="16" t="s">
        <v>124</v>
      </c>
      <c r="C556" s="28" t="s">
        <v>222</v>
      </c>
      <c r="D556" s="27">
        <v>44407</v>
      </c>
      <c r="E556" s="16" t="s">
        <v>118</v>
      </c>
      <c r="F556" s="28" t="s">
        <v>237</v>
      </c>
      <c r="G556" s="30">
        <v>323808100</v>
      </c>
      <c r="H556" s="16"/>
      <c r="I556" s="11" t="str">
        <f>VLOOKUP(C556,'Sales Team'!A$1:C$6,2,0)</f>
        <v>Online Sales Team</v>
      </c>
      <c r="J556" t="str">
        <f>VLOOKUP(C556,'Sales Team'!A$1:D$6,4,0)</f>
        <v>OnlineMarketing</v>
      </c>
      <c r="K556" t="str">
        <f>VLOOKUP(B556,'Patner Store'!A$1:F$51,2,0)</f>
        <v>Twinsport.com</v>
      </c>
      <c r="L556" t="str">
        <f>VLOOKUP(B556,'Patner Store'!A$1:F$51,3,0)</f>
        <v>Retail</v>
      </c>
      <c r="M556" t="str">
        <f>VLOOKUP(B556,'Patner Store'!A$1:F$51,4,0)</f>
        <v>Java</v>
      </c>
      <c r="N556" t="str">
        <f>VLOOKUP(B556,'Patner Store'!A$1:F$51,5,0)</f>
        <v>Jakarta</v>
      </c>
    </row>
    <row r="557" spans="1:14" ht="15.75" customHeight="1" x14ac:dyDescent="0.3">
      <c r="A557" s="16" t="s">
        <v>794</v>
      </c>
      <c r="B557" s="16" t="s">
        <v>207</v>
      </c>
      <c r="C557" s="28" t="s">
        <v>227</v>
      </c>
      <c r="D557" s="27">
        <v>44407</v>
      </c>
      <c r="E557" s="16" t="s">
        <v>228</v>
      </c>
      <c r="F557" s="16" t="s">
        <v>234</v>
      </c>
      <c r="G557" s="30">
        <v>215517950</v>
      </c>
      <c r="H557" s="16"/>
      <c r="I557" s="11" t="str">
        <f>VLOOKUP(C557,'Sales Team'!A$1:C$6,2,0)</f>
        <v>Sales Sumatera -Kalimantan Region Team</v>
      </c>
      <c r="J557" t="str">
        <f>VLOOKUP(C557,'Sales Team'!A$1:D$6,4,0)</f>
        <v>OnlineMarketing/Corporate Negotiate/Patnership Contract</v>
      </c>
      <c r="K557" t="str">
        <f>VLOOKUP(B557,'Patner Store'!A$1:F$51,2,0)</f>
        <v>Markas Olahraga</v>
      </c>
      <c r="L557" t="str">
        <f>VLOOKUP(B557,'Patner Store'!A$1:F$51,3,0)</f>
        <v>Retail</v>
      </c>
      <c r="M557" t="str">
        <f>VLOOKUP(B557,'Patner Store'!A$1:F$51,4,0)</f>
        <v>Kalimantan</v>
      </c>
      <c r="N557" t="str">
        <f>VLOOKUP(B557,'Patner Store'!A$1:F$51,5,0)</f>
        <v>South Kalimantan</v>
      </c>
    </row>
    <row r="558" spans="1:14" ht="15.75" customHeight="1" x14ac:dyDescent="0.3">
      <c r="A558" s="16" t="s">
        <v>795</v>
      </c>
      <c r="B558" s="16" t="s">
        <v>205</v>
      </c>
      <c r="C558" s="28" t="s">
        <v>231</v>
      </c>
      <c r="D558" s="27">
        <v>44410</v>
      </c>
      <c r="E558" s="16" t="s">
        <v>5768</v>
      </c>
      <c r="F558" s="16" t="s">
        <v>234</v>
      </c>
      <c r="G558" s="30">
        <v>79064950</v>
      </c>
      <c r="H558" s="16"/>
      <c r="I558" s="11" t="str">
        <f>VLOOKUP(C558,'Sales Team'!A$1:C$6,2,0)</f>
        <v>Sales Region Bali - Nusa Tenggara Team</v>
      </c>
      <c r="J558" t="str">
        <f>VLOOKUP(C558,'Sales Team'!A$1:D$6,4,0)</f>
        <v>Corporate Negotiate/Patnership Contract</v>
      </c>
      <c r="K558" t="str">
        <f>VLOOKUP(B558,'Patner Store'!A$1:F$51,2,0)</f>
        <v>Toko Olahraga NTB</v>
      </c>
      <c r="L558" t="str">
        <f>VLOOKUP(B558,'Patner Store'!A$1:F$51,3,0)</f>
        <v>Retail</v>
      </c>
      <c r="M558" t="str">
        <f>VLOOKUP(B558,'Patner Store'!A$1:F$51,4,0)</f>
        <v>Nusa Tenggara</v>
      </c>
      <c r="N558" t="str">
        <f>VLOOKUP(B558,'Patner Store'!A$1:F$51,5,0)</f>
        <v>West Nusa Tenggara</v>
      </c>
    </row>
    <row r="559" spans="1:14" ht="15.75" customHeight="1" x14ac:dyDescent="0.3">
      <c r="A559" s="16" t="s">
        <v>796</v>
      </c>
      <c r="B559" s="16" t="s">
        <v>173</v>
      </c>
      <c r="C559" s="28" t="s">
        <v>229</v>
      </c>
      <c r="D559" s="27">
        <v>44410</v>
      </c>
      <c r="E559" s="16" t="s">
        <v>5767</v>
      </c>
      <c r="F559" s="16" t="s">
        <v>234</v>
      </c>
      <c r="G559" s="30">
        <v>38832924</v>
      </c>
      <c r="H559" s="16"/>
      <c r="I559" s="11" t="str">
        <f>VLOOKUP(C559,'Sales Team'!A$1:C$6,2,0)</f>
        <v>Sales Region Sulawesi - Maluku Team</v>
      </c>
      <c r="J559" t="str">
        <f>VLOOKUP(C559,'Sales Team'!A$1:D$6,4,0)</f>
        <v>Corporate Negotiate/Patnership Contract</v>
      </c>
      <c r="K559" t="str">
        <f>VLOOKUP(B559,'Patner Store'!A$1:F$51,2,0)</f>
        <v>Mama Sport</v>
      </c>
      <c r="L559" t="str">
        <f>VLOOKUP(B559,'Patner Store'!A$1:F$51,3,0)</f>
        <v>Retail</v>
      </c>
      <c r="M559" t="str">
        <f>VLOOKUP(B559,'Patner Store'!A$1:F$51,4,0)</f>
        <v>North Maluku</v>
      </c>
      <c r="N559" t="str">
        <f>VLOOKUP(B559,'Patner Store'!A$1:F$51,5,0)</f>
        <v>North Maluku</v>
      </c>
    </row>
    <row r="560" spans="1:14" ht="15.75" customHeight="1" x14ac:dyDescent="0.3">
      <c r="A560" s="16" t="s">
        <v>797</v>
      </c>
      <c r="B560" s="16" t="s">
        <v>162</v>
      </c>
      <c r="C560" s="28" t="s">
        <v>222</v>
      </c>
      <c r="D560" s="27">
        <v>44410</v>
      </c>
      <c r="E560" s="16" t="s">
        <v>118</v>
      </c>
      <c r="F560" s="16" t="s">
        <v>234</v>
      </c>
      <c r="G560" s="30">
        <v>36748380</v>
      </c>
      <c r="H560" s="16"/>
      <c r="I560" s="11" t="str">
        <f>VLOOKUP(C560,'Sales Team'!A$1:C$6,2,0)</f>
        <v>Online Sales Team</v>
      </c>
      <c r="J560" t="str">
        <f>VLOOKUP(C560,'Sales Team'!A$1:D$6,4,0)</f>
        <v>OnlineMarketing</v>
      </c>
      <c r="K560" t="str">
        <f>VLOOKUP(B560,'Patner Store'!A$1:F$51,2,0)</f>
        <v>SportChampion10</v>
      </c>
      <c r="L560" t="str">
        <f>VLOOKUP(B560,'Patner Store'!A$1:F$51,3,0)</f>
        <v>Retail</v>
      </c>
      <c r="M560" t="str">
        <f>VLOOKUP(B560,'Patner Store'!A$1:F$51,4,0)</f>
        <v>Java</v>
      </c>
      <c r="N560" t="str">
        <f>VLOOKUP(B560,'Patner Store'!A$1:F$51,5,0)</f>
        <v>Jakarta</v>
      </c>
    </row>
    <row r="561" spans="1:14" ht="15.75" customHeight="1" x14ac:dyDescent="0.3">
      <c r="A561" s="16" t="s">
        <v>798</v>
      </c>
      <c r="B561" s="16" t="s">
        <v>164</v>
      </c>
      <c r="C561" s="28" t="s">
        <v>227</v>
      </c>
      <c r="D561" s="27">
        <v>44412</v>
      </c>
      <c r="E561" s="16" t="s">
        <v>228</v>
      </c>
      <c r="F561" s="16" t="s">
        <v>234</v>
      </c>
      <c r="G561" s="30">
        <v>125845600</v>
      </c>
      <c r="H561" s="16"/>
      <c r="I561" s="11" t="str">
        <f>VLOOKUP(C561,'Sales Team'!A$1:C$6,2,0)</f>
        <v>Sales Sumatera -Kalimantan Region Team</v>
      </c>
      <c r="J561" t="str">
        <f>VLOOKUP(C561,'Sales Team'!A$1:D$6,4,0)</f>
        <v>OnlineMarketing/Corporate Negotiate/Patnership Contract</v>
      </c>
      <c r="K561" t="str">
        <f>VLOOKUP(B561,'Patner Store'!A$1:F$51,2,0)</f>
        <v>Toko Olahraga Unggul</v>
      </c>
      <c r="L561" t="str">
        <f>VLOOKUP(B561,'Patner Store'!A$1:F$51,3,0)</f>
        <v>Retail</v>
      </c>
      <c r="M561" t="str">
        <f>VLOOKUP(B561,'Patner Store'!A$1:F$51,4,0)</f>
        <v>Kalimantan</v>
      </c>
      <c r="N561" t="str">
        <f>VLOOKUP(B561,'Patner Store'!A$1:F$51,5,0)</f>
        <v>South Kalimantan</v>
      </c>
    </row>
    <row r="562" spans="1:14" ht="15.75" customHeight="1" x14ac:dyDescent="0.3">
      <c r="A562" s="16" t="s">
        <v>799</v>
      </c>
      <c r="B562" s="16" t="s">
        <v>193</v>
      </c>
      <c r="C562" s="28" t="s">
        <v>227</v>
      </c>
      <c r="D562" s="27">
        <v>44413</v>
      </c>
      <c r="E562" s="16" t="s">
        <v>228</v>
      </c>
      <c r="F562" s="16" t="s">
        <v>234</v>
      </c>
      <c r="G562" s="30">
        <v>148364970</v>
      </c>
      <c r="H562" s="16"/>
      <c r="I562" s="11" t="str">
        <f>VLOOKUP(C562,'Sales Team'!A$1:C$6,2,0)</f>
        <v>Sales Sumatera -Kalimantan Region Team</v>
      </c>
      <c r="J562" t="str">
        <f>VLOOKUP(C562,'Sales Team'!A$1:D$6,4,0)</f>
        <v>OnlineMarketing/Corporate Negotiate/Patnership Contract</v>
      </c>
      <c r="K562" t="str">
        <f>VLOOKUP(B562,'Patner Store'!A$1:F$51,2,0)</f>
        <v>Surya Sport</v>
      </c>
      <c r="L562" t="str">
        <f>VLOOKUP(B562,'Patner Store'!A$1:F$51,3,0)</f>
        <v>Retail</v>
      </c>
      <c r="M562" t="str">
        <f>VLOOKUP(B562,'Patner Store'!A$1:F$51,4,0)</f>
        <v>Kalimantan</v>
      </c>
      <c r="N562" t="str">
        <f>VLOOKUP(B562,'Patner Store'!A$1:F$51,5,0)</f>
        <v>South Kalimantan</v>
      </c>
    </row>
    <row r="563" spans="1:14" ht="15.75" customHeight="1" x14ac:dyDescent="0.3">
      <c r="A563" s="16" t="s">
        <v>800</v>
      </c>
      <c r="B563" s="16" t="s">
        <v>215</v>
      </c>
      <c r="C563" s="28" t="s">
        <v>229</v>
      </c>
      <c r="D563" s="27">
        <v>44413</v>
      </c>
      <c r="E563" s="16" t="s">
        <v>5767</v>
      </c>
      <c r="F563" s="16" t="s">
        <v>234</v>
      </c>
      <c r="G563" s="30">
        <v>50237520</v>
      </c>
      <c r="H563" s="16"/>
      <c r="I563" s="11" t="str">
        <f>VLOOKUP(C563,'Sales Team'!A$1:C$6,2,0)</f>
        <v>Sales Region Sulawesi - Maluku Team</v>
      </c>
      <c r="J563" t="str">
        <f>VLOOKUP(C563,'Sales Team'!A$1:D$6,4,0)</f>
        <v>Corporate Negotiate/Patnership Contract</v>
      </c>
      <c r="K563" t="str">
        <f>VLOOKUP(B563,'Patner Store'!A$1:F$51,2,0)</f>
        <v>Toko Peralatan Olahraga</v>
      </c>
      <c r="L563" t="str">
        <f>VLOOKUP(B563,'Patner Store'!A$1:F$51,3,0)</f>
        <v>Retail</v>
      </c>
      <c r="M563" t="str">
        <f>VLOOKUP(B563,'Patner Store'!A$1:F$51,4,0)</f>
        <v>Maluku</v>
      </c>
      <c r="N563" t="str">
        <f>VLOOKUP(B563,'Patner Store'!A$1:F$51,5,0)</f>
        <v>Maluku</v>
      </c>
    </row>
    <row r="564" spans="1:14" ht="15.75" customHeight="1" x14ac:dyDescent="0.3">
      <c r="A564" s="16" t="s">
        <v>801</v>
      </c>
      <c r="B564" s="16" t="s">
        <v>193</v>
      </c>
      <c r="C564" s="28" t="s">
        <v>227</v>
      </c>
      <c r="D564" s="27">
        <v>44413</v>
      </c>
      <c r="E564" s="16" t="s">
        <v>228</v>
      </c>
      <c r="F564" s="28" t="s">
        <v>237</v>
      </c>
      <c r="G564" s="30">
        <v>706752360</v>
      </c>
      <c r="H564" s="16" t="s">
        <v>247</v>
      </c>
      <c r="I564" s="11" t="str">
        <f>VLOOKUP(C564,'Sales Team'!A$1:C$6,2,0)</f>
        <v>Sales Sumatera -Kalimantan Region Team</v>
      </c>
      <c r="J564" t="str">
        <f>VLOOKUP(C564,'Sales Team'!A$1:D$6,4,0)</f>
        <v>OnlineMarketing/Corporate Negotiate/Patnership Contract</v>
      </c>
      <c r="K564" t="str">
        <f>VLOOKUP(B564,'Patner Store'!A$1:F$51,2,0)</f>
        <v>Surya Sport</v>
      </c>
      <c r="L564" t="str">
        <f>VLOOKUP(B564,'Patner Store'!A$1:F$51,3,0)</f>
        <v>Retail</v>
      </c>
      <c r="M564" t="str">
        <f>VLOOKUP(B564,'Patner Store'!A$1:F$51,4,0)</f>
        <v>Kalimantan</v>
      </c>
      <c r="N564" t="str">
        <f>VLOOKUP(B564,'Patner Store'!A$1:F$51,5,0)</f>
        <v>South Kalimantan</v>
      </c>
    </row>
    <row r="565" spans="1:14" ht="15.75" customHeight="1" x14ac:dyDescent="0.3">
      <c r="A565" s="16" t="s">
        <v>802</v>
      </c>
      <c r="B565" s="16" t="s">
        <v>177</v>
      </c>
      <c r="C565" s="28" t="s">
        <v>225</v>
      </c>
      <c r="D565" s="27">
        <v>44413</v>
      </c>
      <c r="E565" s="16" t="s">
        <v>112</v>
      </c>
      <c r="F565" s="28" t="s">
        <v>237</v>
      </c>
      <c r="G565" s="30">
        <v>782646120</v>
      </c>
      <c r="H565" s="16" t="s">
        <v>247</v>
      </c>
      <c r="I565" s="11" t="str">
        <f>VLOOKUP(C565,'Sales Team'!A$1:C$6,2,0)</f>
        <v>Sales Java Region Team</v>
      </c>
      <c r="J565" t="str">
        <f>VLOOKUP(C565,'Sales Team'!A$1:D$6,4,0)</f>
        <v>OnlineMarketing/Corporate Negotiate/Patnership Contract</v>
      </c>
      <c r="K565" t="str">
        <f>VLOOKUP(B565,'Patner Store'!A$1:F$51,2,0)</f>
        <v>Toko Hidup Sehat</v>
      </c>
      <c r="L565" t="str">
        <f>VLOOKUP(B565,'Patner Store'!A$1:F$51,3,0)</f>
        <v>Retail</v>
      </c>
      <c r="M565" t="str">
        <f>VLOOKUP(B565,'Patner Store'!A$1:F$51,4,0)</f>
        <v>Java</v>
      </c>
      <c r="N565" t="str">
        <f>VLOOKUP(B565,'Patner Store'!A$1:F$51,5,0)</f>
        <v>East Java</v>
      </c>
    </row>
    <row r="566" spans="1:14" ht="15.75" customHeight="1" x14ac:dyDescent="0.3">
      <c r="A566" s="16" t="s">
        <v>803</v>
      </c>
      <c r="B566" s="16" t="s">
        <v>201</v>
      </c>
      <c r="C566" s="28" t="s">
        <v>229</v>
      </c>
      <c r="D566" s="27">
        <v>44414</v>
      </c>
      <c r="E566" s="16" t="s">
        <v>5767</v>
      </c>
      <c r="F566" s="28" t="s">
        <v>237</v>
      </c>
      <c r="G566" s="30">
        <v>298741830</v>
      </c>
      <c r="H566" s="16"/>
      <c r="I566" s="11" t="str">
        <f>VLOOKUP(C566,'Sales Team'!A$1:C$6,2,0)</f>
        <v>Sales Region Sulawesi - Maluku Team</v>
      </c>
      <c r="J566" t="str">
        <f>VLOOKUP(C566,'Sales Team'!A$1:D$6,4,0)</f>
        <v>Corporate Negotiate/Patnership Contract</v>
      </c>
      <c r="K566" t="str">
        <f>VLOOKUP(B566,'Patner Store'!A$1:F$51,2,0)</f>
        <v>SportMania Store</v>
      </c>
      <c r="L566" t="str">
        <f>VLOOKUP(B566,'Patner Store'!A$1:F$51,3,0)</f>
        <v>Retail</v>
      </c>
      <c r="M566" t="str">
        <f>VLOOKUP(B566,'Patner Store'!A$1:F$51,4,0)</f>
        <v>North Maluku</v>
      </c>
      <c r="N566" t="str">
        <f>VLOOKUP(B566,'Patner Store'!A$1:F$51,5,0)</f>
        <v>North Maluku</v>
      </c>
    </row>
    <row r="567" spans="1:14" ht="15.75" customHeight="1" x14ac:dyDescent="0.3">
      <c r="A567" s="16" t="s">
        <v>804</v>
      </c>
      <c r="B567" s="16" t="s">
        <v>183</v>
      </c>
      <c r="C567" s="28" t="s">
        <v>222</v>
      </c>
      <c r="D567" s="27">
        <v>44415</v>
      </c>
      <c r="E567" s="16" t="s">
        <v>118</v>
      </c>
      <c r="F567" s="16" t="s">
        <v>234</v>
      </c>
      <c r="G567" s="30">
        <v>45604410</v>
      </c>
      <c r="H567" s="16"/>
      <c r="I567" s="11" t="str">
        <f>VLOOKUP(C567,'Sales Team'!A$1:C$6,2,0)</f>
        <v>Online Sales Team</v>
      </c>
      <c r="J567" t="str">
        <f>VLOOKUP(C567,'Sales Team'!A$1:D$6,4,0)</f>
        <v>OnlineMarketing</v>
      </c>
      <c r="K567" t="str">
        <f>VLOOKUP(B567,'Patner Store'!A$1:F$51,2,0)</f>
        <v>Active Sport</v>
      </c>
      <c r="L567" t="str">
        <f>VLOOKUP(B567,'Patner Store'!A$1:F$51,3,0)</f>
        <v>Retail</v>
      </c>
      <c r="M567" t="str">
        <f>VLOOKUP(B567,'Patner Store'!A$1:F$51,4,0)</f>
        <v>Java</v>
      </c>
      <c r="N567" t="str">
        <f>VLOOKUP(B567,'Patner Store'!A$1:F$51,5,0)</f>
        <v>Jakarta</v>
      </c>
    </row>
    <row r="568" spans="1:14" ht="15.75" customHeight="1" x14ac:dyDescent="0.3">
      <c r="A568" s="16" t="s">
        <v>805</v>
      </c>
      <c r="B568" s="16" t="s">
        <v>116</v>
      </c>
      <c r="C568" s="28" t="s">
        <v>222</v>
      </c>
      <c r="D568" s="27">
        <v>44415</v>
      </c>
      <c r="E568" s="16" t="s">
        <v>118</v>
      </c>
      <c r="F568" s="28" t="s">
        <v>237</v>
      </c>
      <c r="G568" s="30">
        <v>769614390</v>
      </c>
      <c r="H568" s="16"/>
      <c r="I568" s="11" t="str">
        <f>VLOOKUP(C568,'Sales Team'!A$1:C$6,2,0)</f>
        <v>Online Sales Team</v>
      </c>
      <c r="J568" t="str">
        <f>VLOOKUP(C568,'Sales Team'!A$1:D$6,4,0)</f>
        <v>OnlineMarketing</v>
      </c>
      <c r="K568" t="str">
        <f>VLOOKUP(B568,'Patner Store'!A$1:F$51,2,0)</f>
        <v>Sport Line Indonesia</v>
      </c>
      <c r="L568" t="str">
        <f>VLOOKUP(B568,'Patner Store'!A$1:F$51,3,0)</f>
        <v>Retail</v>
      </c>
      <c r="M568" t="str">
        <f>VLOOKUP(B568,'Patner Store'!A$1:F$51,4,0)</f>
        <v>Java</v>
      </c>
      <c r="N568" t="str">
        <f>VLOOKUP(B568,'Patner Store'!A$1:F$51,5,0)</f>
        <v>Jakarta</v>
      </c>
    </row>
    <row r="569" spans="1:14" ht="15.75" customHeight="1" x14ac:dyDescent="0.3">
      <c r="A569" s="16" t="s">
        <v>806</v>
      </c>
      <c r="B569" s="16" t="s">
        <v>148</v>
      </c>
      <c r="C569" s="28" t="s">
        <v>225</v>
      </c>
      <c r="D569" s="27">
        <v>44415</v>
      </c>
      <c r="E569" s="16" t="s">
        <v>112</v>
      </c>
      <c r="F569" s="16" t="s">
        <v>234</v>
      </c>
      <c r="G569" s="30">
        <v>28001340</v>
      </c>
      <c r="H569" s="16" t="s">
        <v>247</v>
      </c>
      <c r="I569" s="11" t="str">
        <f>VLOOKUP(C569,'Sales Team'!A$1:C$6,2,0)</f>
        <v>Sales Java Region Team</v>
      </c>
      <c r="J569" t="str">
        <f>VLOOKUP(C569,'Sales Team'!A$1:D$6,4,0)</f>
        <v>OnlineMarketing/Corporate Negotiate/Patnership Contract</v>
      </c>
      <c r="K569" t="str">
        <f>VLOOKUP(B569,'Patner Store'!A$1:F$51,2,0)</f>
        <v>Sport Jogja City</v>
      </c>
      <c r="L569" t="str">
        <f>VLOOKUP(B569,'Patner Store'!A$1:F$51,3,0)</f>
        <v>Distributor</v>
      </c>
      <c r="M569" t="str">
        <f>VLOOKUP(B569,'Patner Store'!A$1:F$51,4,0)</f>
        <v>Java</v>
      </c>
      <c r="N569" t="str">
        <f>VLOOKUP(B569,'Patner Store'!A$1:F$51,5,0)</f>
        <v>Jogjakarta</v>
      </c>
    </row>
    <row r="570" spans="1:14" ht="15.75" customHeight="1" x14ac:dyDescent="0.3">
      <c r="A570" s="16" t="s">
        <v>807</v>
      </c>
      <c r="B570" s="16" t="s">
        <v>181</v>
      </c>
      <c r="C570" s="28" t="s">
        <v>231</v>
      </c>
      <c r="D570" s="27">
        <v>44417</v>
      </c>
      <c r="E570" s="16" t="s">
        <v>5768</v>
      </c>
      <c r="F570" s="16" t="s">
        <v>234</v>
      </c>
      <c r="G570" s="30">
        <v>71586250</v>
      </c>
      <c r="H570" s="16"/>
      <c r="I570" s="11" t="str">
        <f>VLOOKUP(C570,'Sales Team'!A$1:C$6,2,0)</f>
        <v>Sales Region Bali - Nusa Tenggara Team</v>
      </c>
      <c r="J570" t="str">
        <f>VLOOKUP(C570,'Sales Team'!A$1:D$6,4,0)</f>
        <v>Corporate Negotiate/Patnership Contract</v>
      </c>
      <c r="K570" t="str">
        <f>VLOOKUP(B570,'Patner Store'!A$1:F$51,2,0)</f>
        <v>Toko Olahraga NTT</v>
      </c>
      <c r="L570" t="str">
        <f>VLOOKUP(B570,'Patner Store'!A$1:F$51,3,0)</f>
        <v>Retail</v>
      </c>
      <c r="M570" t="str">
        <f>VLOOKUP(B570,'Patner Store'!A$1:F$51,4,0)</f>
        <v>Nusa Tenggara</v>
      </c>
      <c r="N570" t="str">
        <f>VLOOKUP(B570,'Patner Store'!A$1:F$51,5,0)</f>
        <v>East Nusa Tenggara</v>
      </c>
    </row>
    <row r="571" spans="1:14" ht="15.75" customHeight="1" x14ac:dyDescent="0.3">
      <c r="A571" s="16" t="s">
        <v>808</v>
      </c>
      <c r="B571" s="16" t="s">
        <v>183</v>
      </c>
      <c r="C571" s="28" t="s">
        <v>222</v>
      </c>
      <c r="D571" s="27">
        <v>44418</v>
      </c>
      <c r="E571" s="16" t="s">
        <v>118</v>
      </c>
      <c r="F571" s="28" t="s">
        <v>237</v>
      </c>
      <c r="G571" s="30">
        <v>766102390</v>
      </c>
      <c r="H571" s="16"/>
      <c r="I571" s="11" t="str">
        <f>VLOOKUP(C571,'Sales Team'!A$1:C$6,2,0)</f>
        <v>Online Sales Team</v>
      </c>
      <c r="J571" t="str">
        <f>VLOOKUP(C571,'Sales Team'!A$1:D$6,4,0)</f>
        <v>OnlineMarketing</v>
      </c>
      <c r="K571" t="str">
        <f>VLOOKUP(B571,'Patner Store'!A$1:F$51,2,0)</f>
        <v>Active Sport</v>
      </c>
      <c r="L571" t="str">
        <f>VLOOKUP(B571,'Patner Store'!A$1:F$51,3,0)</f>
        <v>Retail</v>
      </c>
      <c r="M571" t="str">
        <f>VLOOKUP(B571,'Patner Store'!A$1:F$51,4,0)</f>
        <v>Java</v>
      </c>
      <c r="N571" t="str">
        <f>VLOOKUP(B571,'Patner Store'!A$1:F$51,5,0)</f>
        <v>Jakarta</v>
      </c>
    </row>
    <row r="572" spans="1:14" ht="15.75" customHeight="1" x14ac:dyDescent="0.3">
      <c r="A572" s="16" t="s">
        <v>809</v>
      </c>
      <c r="B572" s="16" t="s">
        <v>158</v>
      </c>
      <c r="C572" s="28" t="s">
        <v>229</v>
      </c>
      <c r="D572" s="27">
        <v>44418</v>
      </c>
      <c r="E572" s="16" t="s">
        <v>5767</v>
      </c>
      <c r="F572" s="28" t="s">
        <v>237</v>
      </c>
      <c r="G572" s="30">
        <v>237471230</v>
      </c>
      <c r="H572" s="16"/>
      <c r="I572" s="11" t="str">
        <f>VLOOKUP(C572,'Sales Team'!A$1:C$6,2,0)</f>
        <v>Sales Region Sulawesi - Maluku Team</v>
      </c>
      <c r="J572" t="str">
        <f>VLOOKUP(C572,'Sales Team'!A$1:D$6,4,0)</f>
        <v>Corporate Negotiate/Patnership Contract</v>
      </c>
      <c r="K572" t="str">
        <f>VLOOKUP(B572,'Patner Store'!A$1:F$51,2,0)</f>
        <v>Sport Kita Store</v>
      </c>
      <c r="L572" t="str">
        <f>VLOOKUP(B572,'Patner Store'!A$1:F$51,3,0)</f>
        <v>Retail</v>
      </c>
      <c r="M572" t="str">
        <f>VLOOKUP(B572,'Patner Store'!A$1:F$51,4,0)</f>
        <v>North Maluku</v>
      </c>
      <c r="N572" t="str">
        <f>VLOOKUP(B572,'Patner Store'!A$1:F$51,5,0)</f>
        <v>North Maluku</v>
      </c>
    </row>
    <row r="573" spans="1:14" ht="15.75" customHeight="1" x14ac:dyDescent="0.3">
      <c r="A573" s="16" t="s">
        <v>810</v>
      </c>
      <c r="B573" s="16" t="s">
        <v>179</v>
      </c>
      <c r="C573" s="28" t="s">
        <v>229</v>
      </c>
      <c r="D573" s="27">
        <v>44419</v>
      </c>
      <c r="E573" s="16" t="s">
        <v>5767</v>
      </c>
      <c r="F573" s="16" t="s">
        <v>234</v>
      </c>
      <c r="G573" s="30">
        <v>28464870</v>
      </c>
      <c r="H573" s="16"/>
      <c r="I573" s="11" t="str">
        <f>VLOOKUP(C573,'Sales Team'!A$1:C$6,2,0)</f>
        <v>Sales Region Sulawesi - Maluku Team</v>
      </c>
      <c r="J573" t="str">
        <f>VLOOKUP(C573,'Sales Team'!A$1:D$6,4,0)</f>
        <v>Corporate Negotiate/Patnership Contract</v>
      </c>
      <c r="K573" t="str">
        <f>VLOOKUP(B573,'Patner Store'!A$1:F$51,2,0)</f>
        <v>Toko Idola Olahraga</v>
      </c>
      <c r="L573" t="str">
        <f>VLOOKUP(B573,'Patner Store'!A$1:F$51,3,0)</f>
        <v>Retail</v>
      </c>
      <c r="M573" t="str">
        <f>VLOOKUP(B573,'Patner Store'!A$1:F$51,4,0)</f>
        <v>Sulawesi</v>
      </c>
      <c r="N573" t="str">
        <f>VLOOKUP(B573,'Patner Store'!A$1:F$51,5,0)</f>
        <v>North Sulawesi</v>
      </c>
    </row>
    <row r="574" spans="1:14" ht="15.75" customHeight="1" x14ac:dyDescent="0.3">
      <c r="A574" s="16" t="s">
        <v>811</v>
      </c>
      <c r="B574" s="16" t="s">
        <v>135</v>
      </c>
      <c r="C574" s="28" t="s">
        <v>227</v>
      </c>
      <c r="D574" s="27">
        <v>44419</v>
      </c>
      <c r="E574" s="16" t="s">
        <v>228</v>
      </c>
      <c r="F574" s="28" t="s">
        <v>237</v>
      </c>
      <c r="G574" s="30">
        <v>584621160</v>
      </c>
      <c r="H574" s="16"/>
      <c r="I574" s="11" t="str">
        <f>VLOOKUP(C574,'Sales Team'!A$1:C$6,2,0)</f>
        <v>Sales Sumatera -Kalimantan Region Team</v>
      </c>
      <c r="J574" t="str">
        <f>VLOOKUP(C574,'Sales Team'!A$1:D$6,4,0)</f>
        <v>OnlineMarketing/Corporate Negotiate/Patnership Contract</v>
      </c>
      <c r="K574" t="str">
        <f>VLOOKUP(B574,'Patner Store'!A$1:F$51,2,0)</f>
        <v>Adi Shop</v>
      </c>
      <c r="L574" t="str">
        <f>VLOOKUP(B574,'Patner Store'!A$1:F$51,3,0)</f>
        <v>Retail</v>
      </c>
      <c r="M574" t="str">
        <f>VLOOKUP(B574,'Patner Store'!A$1:F$51,4,0)</f>
        <v>Kalimantan</v>
      </c>
      <c r="N574" t="str">
        <f>VLOOKUP(B574,'Patner Store'!A$1:F$51,5,0)</f>
        <v>South Kalimantan</v>
      </c>
    </row>
    <row r="575" spans="1:14" ht="15.75" customHeight="1" x14ac:dyDescent="0.3">
      <c r="A575" s="16" t="s">
        <v>812</v>
      </c>
      <c r="B575" s="16" t="s">
        <v>197</v>
      </c>
      <c r="C575" s="28" t="s">
        <v>222</v>
      </c>
      <c r="D575" s="27">
        <v>44420</v>
      </c>
      <c r="E575" s="16" t="s">
        <v>118</v>
      </c>
      <c r="F575" s="28" t="s">
        <v>237</v>
      </c>
      <c r="G575" s="30">
        <v>322981730</v>
      </c>
      <c r="H575" s="16" t="s">
        <v>260</v>
      </c>
      <c r="I575" s="11" t="str">
        <f>VLOOKUP(C575,'Sales Team'!A$1:C$6,2,0)</f>
        <v>Online Sales Team</v>
      </c>
      <c r="J575" t="str">
        <f>VLOOKUP(C575,'Sales Team'!A$1:D$6,4,0)</f>
        <v>OnlineMarketing</v>
      </c>
      <c r="K575" t="str">
        <f>VLOOKUP(B575,'Patner Store'!A$1:F$51,2,0)</f>
        <v>GilaSport.id</v>
      </c>
      <c r="L575" t="str">
        <f>VLOOKUP(B575,'Patner Store'!A$1:F$51,3,0)</f>
        <v>Retail</v>
      </c>
      <c r="M575" t="str">
        <f>VLOOKUP(B575,'Patner Store'!A$1:F$51,4,0)</f>
        <v>Java</v>
      </c>
      <c r="N575" t="str">
        <f>VLOOKUP(B575,'Patner Store'!A$1:F$51,5,0)</f>
        <v>Jakarta</v>
      </c>
    </row>
    <row r="576" spans="1:14" ht="15.75" customHeight="1" x14ac:dyDescent="0.3">
      <c r="A576" s="16" t="s">
        <v>813</v>
      </c>
      <c r="B576" s="16" t="s">
        <v>189</v>
      </c>
      <c r="C576" s="28" t="s">
        <v>225</v>
      </c>
      <c r="D576" s="27">
        <v>44421</v>
      </c>
      <c r="E576" s="16" t="s">
        <v>112</v>
      </c>
      <c r="F576" s="16" t="s">
        <v>234</v>
      </c>
      <c r="G576" s="30">
        <v>73200000</v>
      </c>
      <c r="H576" s="16"/>
      <c r="I576" s="11" t="str">
        <f>VLOOKUP(C576,'Sales Team'!A$1:C$6,2,0)</f>
        <v>Sales Java Region Team</v>
      </c>
      <c r="J576" t="str">
        <f>VLOOKUP(C576,'Sales Team'!A$1:D$6,4,0)</f>
        <v>OnlineMarketing/Corporate Negotiate/Patnership Contract</v>
      </c>
      <c r="K576" t="str">
        <f>VLOOKUP(B576,'Patner Store'!A$1:F$51,2,0)</f>
        <v>Toko Joko Sport</v>
      </c>
      <c r="L576" t="str">
        <f>VLOOKUP(B576,'Patner Store'!A$1:F$51,3,0)</f>
        <v>Retail</v>
      </c>
      <c r="M576" t="str">
        <f>VLOOKUP(B576,'Patner Store'!A$1:F$51,4,0)</f>
        <v>Java</v>
      </c>
      <c r="N576" t="str">
        <f>VLOOKUP(B576,'Patner Store'!A$1:F$51,5,0)</f>
        <v>East Java</v>
      </c>
    </row>
    <row r="577" spans="1:14" ht="15.75" customHeight="1" x14ac:dyDescent="0.3">
      <c r="A577" s="16" t="s">
        <v>814</v>
      </c>
      <c r="B577" s="16" t="s">
        <v>166</v>
      </c>
      <c r="C577" s="28" t="s">
        <v>229</v>
      </c>
      <c r="D577" s="27">
        <v>44424</v>
      </c>
      <c r="E577" s="16" t="s">
        <v>5767</v>
      </c>
      <c r="F577" s="16" t="s">
        <v>234</v>
      </c>
      <c r="G577" s="30">
        <v>66637450</v>
      </c>
      <c r="H577" s="16"/>
      <c r="I577" s="11" t="str">
        <f>VLOOKUP(C577,'Sales Team'!A$1:C$6,2,0)</f>
        <v>Sales Region Sulawesi - Maluku Team</v>
      </c>
      <c r="J577" t="str">
        <f>VLOOKUP(C577,'Sales Team'!A$1:D$6,4,0)</f>
        <v>Corporate Negotiate/Patnership Contract</v>
      </c>
      <c r="K577" t="str">
        <f>VLOOKUP(B577,'Patner Store'!A$1:F$51,2,0)</f>
        <v>Wakaka Sport</v>
      </c>
      <c r="L577" t="str">
        <f>VLOOKUP(B577,'Patner Store'!A$1:F$51,3,0)</f>
        <v>Retail</v>
      </c>
      <c r="M577" t="str">
        <f>VLOOKUP(B577,'Patner Store'!A$1:F$51,4,0)</f>
        <v>North Maluku</v>
      </c>
      <c r="N577" t="str">
        <f>VLOOKUP(B577,'Patner Store'!A$1:F$51,5,0)</f>
        <v>North Maluku</v>
      </c>
    </row>
    <row r="578" spans="1:14" ht="15.75" customHeight="1" x14ac:dyDescent="0.3">
      <c r="A578" s="16" t="s">
        <v>815</v>
      </c>
      <c r="B578" s="16" t="s">
        <v>203</v>
      </c>
      <c r="C578" s="28" t="s">
        <v>229</v>
      </c>
      <c r="D578" s="27">
        <v>44426</v>
      </c>
      <c r="E578" s="16" t="s">
        <v>5767</v>
      </c>
      <c r="F578" s="28" t="s">
        <v>237</v>
      </c>
      <c r="G578" s="30">
        <v>643499940</v>
      </c>
      <c r="H578" s="16"/>
      <c r="I578" s="11" t="str">
        <f>VLOOKUP(C578,'Sales Team'!A$1:C$6,2,0)</f>
        <v>Sales Region Sulawesi - Maluku Team</v>
      </c>
      <c r="J578" t="str">
        <f>VLOOKUP(C578,'Sales Team'!A$1:D$6,4,0)</f>
        <v>Corporate Negotiate/Patnership Contract</v>
      </c>
      <c r="K578" t="str">
        <f>VLOOKUP(B578,'Patner Store'!A$1:F$51,2,0)</f>
        <v>Toko Rezeki Olahraga</v>
      </c>
      <c r="L578" t="str">
        <f>VLOOKUP(B578,'Patner Store'!A$1:F$51,3,0)</f>
        <v>Retail</v>
      </c>
      <c r="M578" t="str">
        <f>VLOOKUP(B578,'Patner Store'!A$1:F$51,4,0)</f>
        <v>Sulawesi</v>
      </c>
      <c r="N578" t="str">
        <f>VLOOKUP(B578,'Patner Store'!A$1:F$51,5,0)</f>
        <v>North Sulawesi</v>
      </c>
    </row>
    <row r="579" spans="1:14" ht="15.75" customHeight="1" x14ac:dyDescent="0.3">
      <c r="A579" s="16" t="s">
        <v>816</v>
      </c>
      <c r="B579" s="16" t="s">
        <v>135</v>
      </c>
      <c r="C579" s="28" t="s">
        <v>227</v>
      </c>
      <c r="D579" s="27">
        <v>44427</v>
      </c>
      <c r="E579" s="16" t="s">
        <v>228</v>
      </c>
      <c r="F579" s="28" t="s">
        <v>237</v>
      </c>
      <c r="G579" s="30">
        <v>381646662</v>
      </c>
      <c r="H579" s="16"/>
      <c r="I579" s="11" t="str">
        <f>VLOOKUP(C579,'Sales Team'!A$1:C$6,2,0)</f>
        <v>Sales Sumatera -Kalimantan Region Team</v>
      </c>
      <c r="J579" t="str">
        <f>VLOOKUP(C579,'Sales Team'!A$1:D$6,4,0)</f>
        <v>OnlineMarketing/Corporate Negotiate/Patnership Contract</v>
      </c>
      <c r="K579" t="str">
        <f>VLOOKUP(B579,'Patner Store'!A$1:F$51,2,0)</f>
        <v>Adi Shop</v>
      </c>
      <c r="L579" t="str">
        <f>VLOOKUP(B579,'Patner Store'!A$1:F$51,3,0)</f>
        <v>Retail</v>
      </c>
      <c r="M579" t="str">
        <f>VLOOKUP(B579,'Patner Store'!A$1:F$51,4,0)</f>
        <v>Kalimantan</v>
      </c>
      <c r="N579" t="str">
        <f>VLOOKUP(B579,'Patner Store'!A$1:F$51,5,0)</f>
        <v>South Kalimantan</v>
      </c>
    </row>
    <row r="580" spans="1:14" ht="15.75" customHeight="1" x14ac:dyDescent="0.3">
      <c r="A580" s="16" t="s">
        <v>817</v>
      </c>
      <c r="B580" s="16" t="s">
        <v>207</v>
      </c>
      <c r="C580" s="28" t="s">
        <v>227</v>
      </c>
      <c r="D580" s="27">
        <v>44428</v>
      </c>
      <c r="E580" s="16" t="s">
        <v>228</v>
      </c>
      <c r="F580" s="28" t="s">
        <v>237</v>
      </c>
      <c r="G580" s="30">
        <v>436417610</v>
      </c>
      <c r="H580" s="16" t="s">
        <v>260</v>
      </c>
      <c r="I580" s="11" t="str">
        <f>VLOOKUP(C580,'Sales Team'!A$1:C$6,2,0)</f>
        <v>Sales Sumatera -Kalimantan Region Team</v>
      </c>
      <c r="J580" t="str">
        <f>VLOOKUP(C580,'Sales Team'!A$1:D$6,4,0)</f>
        <v>OnlineMarketing/Corporate Negotiate/Patnership Contract</v>
      </c>
      <c r="K580" t="str">
        <f>VLOOKUP(B580,'Patner Store'!A$1:F$51,2,0)</f>
        <v>Markas Olahraga</v>
      </c>
      <c r="L580" t="str">
        <f>VLOOKUP(B580,'Patner Store'!A$1:F$51,3,0)</f>
        <v>Retail</v>
      </c>
      <c r="M580" t="str">
        <f>VLOOKUP(B580,'Patner Store'!A$1:F$51,4,0)</f>
        <v>Kalimantan</v>
      </c>
      <c r="N580" t="str">
        <f>VLOOKUP(B580,'Patner Store'!A$1:F$51,5,0)</f>
        <v>South Kalimantan</v>
      </c>
    </row>
    <row r="581" spans="1:14" ht="15.75" customHeight="1" x14ac:dyDescent="0.3">
      <c r="A581" s="16" t="s">
        <v>818</v>
      </c>
      <c r="B581" s="16" t="s">
        <v>154</v>
      </c>
      <c r="C581" s="28" t="s">
        <v>229</v>
      </c>
      <c r="D581" s="27">
        <v>44429</v>
      </c>
      <c r="E581" s="16" t="s">
        <v>5767</v>
      </c>
      <c r="F581" s="16" t="s">
        <v>234</v>
      </c>
      <c r="G581" s="30">
        <v>12236940</v>
      </c>
      <c r="H581" s="16"/>
      <c r="I581" s="11" t="str">
        <f>VLOOKUP(C581,'Sales Team'!A$1:C$6,2,0)</f>
        <v>Sales Region Sulawesi - Maluku Team</v>
      </c>
      <c r="J581" t="str">
        <f>VLOOKUP(C581,'Sales Team'!A$1:D$6,4,0)</f>
        <v>Corporate Negotiate/Patnership Contract</v>
      </c>
      <c r="K581" t="str">
        <f>VLOOKUP(B581,'Patner Store'!A$1:F$51,2,0)</f>
        <v>Barokah Olahraga Shop</v>
      </c>
      <c r="L581" t="str">
        <f>VLOOKUP(B581,'Patner Store'!A$1:F$51,3,0)</f>
        <v>Retail</v>
      </c>
      <c r="M581" t="str">
        <f>VLOOKUP(B581,'Patner Store'!A$1:F$51,4,0)</f>
        <v>Sulawesi</v>
      </c>
      <c r="N581" t="str">
        <f>VLOOKUP(B581,'Patner Store'!A$1:F$51,5,0)</f>
        <v>North Sulawesi</v>
      </c>
    </row>
    <row r="582" spans="1:14" ht="15.75" customHeight="1" x14ac:dyDescent="0.3">
      <c r="A582" s="16" t="s">
        <v>819</v>
      </c>
      <c r="B582" s="16" t="s">
        <v>197</v>
      </c>
      <c r="C582" s="28" t="s">
        <v>222</v>
      </c>
      <c r="D582" s="27">
        <v>44429</v>
      </c>
      <c r="E582" s="16" t="s">
        <v>118</v>
      </c>
      <c r="F582" s="16" t="s">
        <v>234</v>
      </c>
      <c r="G582" s="30">
        <v>32556153</v>
      </c>
      <c r="H582" s="16"/>
      <c r="I582" s="11" t="str">
        <f>VLOOKUP(C582,'Sales Team'!A$1:C$6,2,0)</f>
        <v>Online Sales Team</v>
      </c>
      <c r="J582" t="str">
        <f>VLOOKUP(C582,'Sales Team'!A$1:D$6,4,0)</f>
        <v>OnlineMarketing</v>
      </c>
      <c r="K582" t="str">
        <f>VLOOKUP(B582,'Patner Store'!A$1:F$51,2,0)</f>
        <v>GilaSport.id</v>
      </c>
      <c r="L582" t="str">
        <f>VLOOKUP(B582,'Patner Store'!A$1:F$51,3,0)</f>
        <v>Retail</v>
      </c>
      <c r="M582" t="str">
        <f>VLOOKUP(B582,'Patner Store'!A$1:F$51,4,0)</f>
        <v>Java</v>
      </c>
      <c r="N582" t="str">
        <f>VLOOKUP(B582,'Patner Store'!A$1:F$51,5,0)</f>
        <v>Jakarta</v>
      </c>
    </row>
    <row r="583" spans="1:14" ht="15.75" customHeight="1" x14ac:dyDescent="0.3">
      <c r="A583" s="16" t="s">
        <v>820</v>
      </c>
      <c r="B583" s="16" t="s">
        <v>156</v>
      </c>
      <c r="C583" s="28" t="s">
        <v>222</v>
      </c>
      <c r="D583" s="27">
        <v>44432</v>
      </c>
      <c r="E583" s="16" t="s">
        <v>118</v>
      </c>
      <c r="F583" s="16" t="s">
        <v>234</v>
      </c>
      <c r="G583" s="30">
        <v>223239010</v>
      </c>
      <c r="H583" s="16"/>
      <c r="I583" s="11" t="str">
        <f>VLOOKUP(C583,'Sales Team'!A$1:C$6,2,0)</f>
        <v>Online Sales Team</v>
      </c>
      <c r="J583" t="str">
        <f>VLOOKUP(C583,'Sales Team'!A$1:D$6,4,0)</f>
        <v>OnlineMarketing</v>
      </c>
      <c r="K583" t="str">
        <f>VLOOKUP(B583,'Patner Store'!A$1:F$51,2,0)</f>
        <v>SportArt88</v>
      </c>
      <c r="L583" t="str">
        <f>VLOOKUP(B583,'Patner Store'!A$1:F$51,3,0)</f>
        <v>Retail</v>
      </c>
      <c r="M583" t="str">
        <f>VLOOKUP(B583,'Patner Store'!A$1:F$51,4,0)</f>
        <v>Java</v>
      </c>
      <c r="N583" t="str">
        <f>VLOOKUP(B583,'Patner Store'!A$1:F$51,5,0)</f>
        <v>Jakarta</v>
      </c>
    </row>
    <row r="584" spans="1:14" ht="15.75" customHeight="1" x14ac:dyDescent="0.3">
      <c r="A584" s="16" t="s">
        <v>821</v>
      </c>
      <c r="B584" s="16" t="s">
        <v>189</v>
      </c>
      <c r="C584" s="28" t="s">
        <v>225</v>
      </c>
      <c r="D584" s="27">
        <v>44432</v>
      </c>
      <c r="E584" s="16" t="s">
        <v>112</v>
      </c>
      <c r="F584" s="16" t="s">
        <v>234</v>
      </c>
      <c r="G584" s="30">
        <v>31888080.000000004</v>
      </c>
      <c r="H584" s="16"/>
      <c r="I584" s="11" t="str">
        <f>VLOOKUP(C584,'Sales Team'!A$1:C$6,2,0)</f>
        <v>Sales Java Region Team</v>
      </c>
      <c r="J584" t="str">
        <f>VLOOKUP(C584,'Sales Team'!A$1:D$6,4,0)</f>
        <v>OnlineMarketing/Corporate Negotiate/Patnership Contract</v>
      </c>
      <c r="K584" t="str">
        <f>VLOOKUP(B584,'Patner Store'!A$1:F$51,2,0)</f>
        <v>Toko Joko Sport</v>
      </c>
      <c r="L584" t="str">
        <f>VLOOKUP(B584,'Patner Store'!A$1:F$51,3,0)</f>
        <v>Retail</v>
      </c>
      <c r="M584" t="str">
        <f>VLOOKUP(B584,'Patner Store'!A$1:F$51,4,0)</f>
        <v>Java</v>
      </c>
      <c r="N584" t="str">
        <f>VLOOKUP(B584,'Patner Store'!A$1:F$51,5,0)</f>
        <v>East Java</v>
      </c>
    </row>
    <row r="585" spans="1:14" ht="15.75" customHeight="1" x14ac:dyDescent="0.3">
      <c r="A585" s="16" t="s">
        <v>822</v>
      </c>
      <c r="B585" s="16" t="s">
        <v>189</v>
      </c>
      <c r="C585" s="28" t="s">
        <v>225</v>
      </c>
      <c r="D585" s="27">
        <v>44432</v>
      </c>
      <c r="E585" s="16" t="s">
        <v>112</v>
      </c>
      <c r="F585" s="16" t="s">
        <v>234</v>
      </c>
      <c r="G585" s="30">
        <v>12786150</v>
      </c>
      <c r="H585" s="16"/>
      <c r="I585" s="11" t="str">
        <f>VLOOKUP(C585,'Sales Team'!A$1:C$6,2,0)</f>
        <v>Sales Java Region Team</v>
      </c>
      <c r="J585" t="str">
        <f>VLOOKUP(C585,'Sales Team'!A$1:D$6,4,0)</f>
        <v>OnlineMarketing/Corporate Negotiate/Patnership Contract</v>
      </c>
      <c r="K585" t="str">
        <f>VLOOKUP(B585,'Patner Store'!A$1:F$51,2,0)</f>
        <v>Toko Joko Sport</v>
      </c>
      <c r="L585" t="str">
        <f>VLOOKUP(B585,'Patner Store'!A$1:F$51,3,0)</f>
        <v>Retail</v>
      </c>
      <c r="M585" t="str">
        <f>VLOOKUP(B585,'Patner Store'!A$1:F$51,4,0)</f>
        <v>Java</v>
      </c>
      <c r="N585" t="str">
        <f>VLOOKUP(B585,'Patner Store'!A$1:F$51,5,0)</f>
        <v>East Java</v>
      </c>
    </row>
    <row r="586" spans="1:14" ht="15.75" customHeight="1" x14ac:dyDescent="0.3">
      <c r="A586" s="16" t="s">
        <v>823</v>
      </c>
      <c r="B586" s="16" t="s">
        <v>171</v>
      </c>
      <c r="C586" s="28" t="s">
        <v>231</v>
      </c>
      <c r="D586" s="27">
        <v>44434</v>
      </c>
      <c r="E586" s="16" t="s">
        <v>5768</v>
      </c>
      <c r="F586" s="16" t="s">
        <v>234</v>
      </c>
      <c r="G586" s="30">
        <v>119694800</v>
      </c>
      <c r="H586" s="16"/>
      <c r="I586" s="11" t="str">
        <f>VLOOKUP(C586,'Sales Team'!A$1:C$6,2,0)</f>
        <v>Sales Region Bali - Nusa Tenggara Team</v>
      </c>
      <c r="J586" t="str">
        <f>VLOOKUP(C586,'Sales Team'!A$1:D$6,4,0)</f>
        <v>Corporate Negotiate/Patnership Contract</v>
      </c>
      <c r="K586" t="str">
        <f>VLOOKUP(B586,'Patner Store'!A$1:F$51,2,0)</f>
        <v>Toko SportNesia</v>
      </c>
      <c r="L586" t="str">
        <f>VLOOKUP(B586,'Patner Store'!A$1:F$51,3,0)</f>
        <v>Retail</v>
      </c>
      <c r="M586" t="str">
        <f>VLOOKUP(B586,'Patner Store'!A$1:F$51,4,0)</f>
        <v>Nusa Tenggara</v>
      </c>
      <c r="N586" t="str">
        <f>VLOOKUP(B586,'Patner Store'!A$1:F$51,5,0)</f>
        <v>East Nusa Tenggara</v>
      </c>
    </row>
    <row r="587" spans="1:14" ht="15.75" customHeight="1" x14ac:dyDescent="0.3">
      <c r="A587" s="16" t="s">
        <v>824</v>
      </c>
      <c r="B587" s="16" t="s">
        <v>126</v>
      </c>
      <c r="C587" s="28" t="s">
        <v>229</v>
      </c>
      <c r="D587" s="27">
        <v>44434</v>
      </c>
      <c r="E587" s="16" t="s">
        <v>5767</v>
      </c>
      <c r="F587" s="16" t="s">
        <v>234</v>
      </c>
      <c r="G587" s="30">
        <v>16897440</v>
      </c>
      <c r="H587" s="16"/>
      <c r="I587" s="11" t="str">
        <f>VLOOKUP(C587,'Sales Team'!A$1:C$6,2,0)</f>
        <v>Sales Region Sulawesi - Maluku Team</v>
      </c>
      <c r="J587" t="str">
        <f>VLOOKUP(C587,'Sales Team'!A$1:D$6,4,0)</f>
        <v>Corporate Negotiate/Patnership Contract</v>
      </c>
      <c r="K587" t="str">
        <f>VLOOKUP(B587,'Patner Store'!A$1:F$51,2,0)</f>
        <v>Amanah Sport</v>
      </c>
      <c r="L587" t="str">
        <f>VLOOKUP(B587,'Patner Store'!A$1:F$51,3,0)</f>
        <v>Retail</v>
      </c>
      <c r="M587" t="str">
        <f>VLOOKUP(B587,'Patner Store'!A$1:F$51,4,0)</f>
        <v>Sulawesi</v>
      </c>
      <c r="N587" t="str">
        <f>VLOOKUP(B587,'Patner Store'!A$1:F$51,5,0)</f>
        <v>North Sulawesi</v>
      </c>
    </row>
    <row r="588" spans="1:14" ht="15.75" customHeight="1" x14ac:dyDescent="0.3">
      <c r="A588" s="16" t="s">
        <v>825</v>
      </c>
      <c r="B588" s="16" t="s">
        <v>126</v>
      </c>
      <c r="C588" s="28" t="s">
        <v>229</v>
      </c>
      <c r="D588" s="27">
        <v>44434</v>
      </c>
      <c r="E588" s="16" t="s">
        <v>5767</v>
      </c>
      <c r="F588" s="28" t="s">
        <v>237</v>
      </c>
      <c r="G588" s="30">
        <v>263493360</v>
      </c>
      <c r="H588" s="16" t="s">
        <v>253</v>
      </c>
      <c r="I588" s="11" t="str">
        <f>VLOOKUP(C588,'Sales Team'!A$1:C$6,2,0)</f>
        <v>Sales Region Sulawesi - Maluku Team</v>
      </c>
      <c r="J588" t="str">
        <f>VLOOKUP(C588,'Sales Team'!A$1:D$6,4,0)</f>
        <v>Corporate Negotiate/Patnership Contract</v>
      </c>
      <c r="K588" t="str">
        <f>VLOOKUP(B588,'Patner Store'!A$1:F$51,2,0)</f>
        <v>Amanah Sport</v>
      </c>
      <c r="L588" t="str">
        <f>VLOOKUP(B588,'Patner Store'!A$1:F$51,3,0)</f>
        <v>Retail</v>
      </c>
      <c r="M588" t="str">
        <f>VLOOKUP(B588,'Patner Store'!A$1:F$51,4,0)</f>
        <v>Sulawesi</v>
      </c>
      <c r="N588" t="str">
        <f>VLOOKUP(B588,'Patner Store'!A$1:F$51,5,0)</f>
        <v>North Sulawesi</v>
      </c>
    </row>
    <row r="589" spans="1:14" ht="15.75" customHeight="1" x14ac:dyDescent="0.3">
      <c r="A589" s="16" t="s">
        <v>826</v>
      </c>
      <c r="B589" s="16" t="s">
        <v>128</v>
      </c>
      <c r="C589" s="28" t="s">
        <v>227</v>
      </c>
      <c r="D589" s="27">
        <v>44436</v>
      </c>
      <c r="E589" s="16" t="s">
        <v>228</v>
      </c>
      <c r="F589" s="16" t="s">
        <v>234</v>
      </c>
      <c r="G589" s="30">
        <v>141790620</v>
      </c>
      <c r="H589" s="16"/>
      <c r="I589" s="11" t="str">
        <f>VLOOKUP(C589,'Sales Team'!A$1:C$6,2,0)</f>
        <v>Sales Sumatera -Kalimantan Region Team</v>
      </c>
      <c r="J589" t="str">
        <f>VLOOKUP(C589,'Sales Team'!A$1:D$6,4,0)</f>
        <v>OnlineMarketing/Corporate Negotiate/Patnership Contract</v>
      </c>
      <c r="K589" t="str">
        <f>VLOOKUP(B589,'Patner Store'!A$1:F$51,2,0)</f>
        <v>Olahraga Mall</v>
      </c>
      <c r="L589" t="str">
        <f>VLOOKUP(B589,'Patner Store'!A$1:F$51,3,0)</f>
        <v>Distributor</v>
      </c>
      <c r="M589" t="str">
        <f>VLOOKUP(B589,'Patner Store'!A$1:F$51,4,0)</f>
        <v>Sumatera</v>
      </c>
      <c r="N589" t="str">
        <f>VLOOKUP(B589,'Patner Store'!A$1:F$51,5,0)</f>
        <v>South Sumatera</v>
      </c>
    </row>
    <row r="590" spans="1:14" ht="15.75" customHeight="1" x14ac:dyDescent="0.3">
      <c r="A590" s="16" t="s">
        <v>827</v>
      </c>
      <c r="B590" s="16" t="s">
        <v>213</v>
      </c>
      <c r="C590" s="28" t="s">
        <v>229</v>
      </c>
      <c r="D590" s="27">
        <v>44437</v>
      </c>
      <c r="E590" s="16" t="s">
        <v>5767</v>
      </c>
      <c r="F590" s="16" t="s">
        <v>234</v>
      </c>
      <c r="G590" s="30">
        <v>73889380</v>
      </c>
      <c r="H590" s="16" t="s">
        <v>260</v>
      </c>
      <c r="I590" s="11" t="str">
        <f>VLOOKUP(C590,'Sales Team'!A$1:C$6,2,0)</f>
        <v>Sales Region Sulawesi - Maluku Team</v>
      </c>
      <c r="J590" t="str">
        <f>VLOOKUP(C590,'Sales Team'!A$1:D$6,4,0)</f>
        <v>Corporate Negotiate/Patnership Contract</v>
      </c>
      <c r="K590" t="str">
        <f>VLOOKUP(B590,'Patner Store'!A$1:F$51,2,0)</f>
        <v>Toko Olahraga Bersama</v>
      </c>
      <c r="L590" t="str">
        <f>VLOOKUP(B590,'Patner Store'!A$1:F$51,3,0)</f>
        <v>Retail</v>
      </c>
      <c r="M590" t="str">
        <f>VLOOKUP(B590,'Patner Store'!A$1:F$51,4,0)</f>
        <v>Sulawesi</v>
      </c>
      <c r="N590" t="str">
        <f>VLOOKUP(B590,'Patner Store'!A$1:F$51,5,0)</f>
        <v>North Sulawesi</v>
      </c>
    </row>
    <row r="591" spans="1:14" ht="15.75" customHeight="1" x14ac:dyDescent="0.3">
      <c r="A591" s="16" t="s">
        <v>828</v>
      </c>
      <c r="B591" s="16" t="s">
        <v>187</v>
      </c>
      <c r="C591" s="28" t="s">
        <v>231</v>
      </c>
      <c r="D591" s="27">
        <v>44439</v>
      </c>
      <c r="E591" s="16" t="s">
        <v>5768</v>
      </c>
      <c r="F591" s="16" t="s">
        <v>234</v>
      </c>
      <c r="G591" s="30">
        <v>96615016</v>
      </c>
      <c r="H591" s="16" t="s">
        <v>260</v>
      </c>
      <c r="I591" s="11" t="str">
        <f>VLOOKUP(C591,'Sales Team'!A$1:C$6,2,0)</f>
        <v>Sales Region Bali - Nusa Tenggara Team</v>
      </c>
      <c r="J591" t="str">
        <f>VLOOKUP(C591,'Sales Team'!A$1:D$6,4,0)</f>
        <v>Corporate Negotiate/Patnership Contract</v>
      </c>
      <c r="K591" t="str">
        <f>VLOOKUP(B591,'Patner Store'!A$1:F$51,2,0)</f>
        <v>Nusantara Sport</v>
      </c>
      <c r="L591" t="str">
        <f>VLOOKUP(B591,'Patner Store'!A$1:F$51,3,0)</f>
        <v>Retail</v>
      </c>
      <c r="M591" t="str">
        <f>VLOOKUP(B591,'Patner Store'!A$1:F$51,4,0)</f>
        <v>Nusa Tenggara</v>
      </c>
      <c r="N591" t="str">
        <f>VLOOKUP(B591,'Patner Store'!A$1:F$51,5,0)</f>
        <v>West Nusa Tenggara</v>
      </c>
    </row>
    <row r="592" spans="1:14" ht="15.75" customHeight="1" x14ac:dyDescent="0.3">
      <c r="A592" s="16" t="s">
        <v>829</v>
      </c>
      <c r="B592" s="16" t="s">
        <v>144</v>
      </c>
      <c r="C592" s="28" t="s">
        <v>227</v>
      </c>
      <c r="D592" s="27">
        <v>44444</v>
      </c>
      <c r="E592" s="16" t="s">
        <v>228</v>
      </c>
      <c r="F592" s="16" t="s">
        <v>234</v>
      </c>
      <c r="G592" s="30">
        <v>17347000</v>
      </c>
      <c r="H592" s="16"/>
      <c r="I592" s="11" t="str">
        <f>VLOOKUP(C592,'Sales Team'!A$1:C$6,2,0)</f>
        <v>Sales Sumatera -Kalimantan Region Team</v>
      </c>
      <c r="J592" t="str">
        <f>VLOOKUP(C592,'Sales Team'!A$1:D$6,4,0)</f>
        <v>OnlineMarketing/Corporate Negotiate/Patnership Contract</v>
      </c>
      <c r="K592" t="str">
        <f>VLOOKUP(B592,'Patner Store'!A$1:F$51,2,0)</f>
        <v>Kartika Sport Center</v>
      </c>
      <c r="L592" t="str">
        <f>VLOOKUP(B592,'Patner Store'!A$1:F$51,3,0)</f>
        <v>Retail</v>
      </c>
      <c r="M592" t="str">
        <f>VLOOKUP(B592,'Patner Store'!A$1:F$51,4,0)</f>
        <v>Kalimantan</v>
      </c>
      <c r="N592" t="str">
        <f>VLOOKUP(B592,'Patner Store'!A$1:F$51,5,0)</f>
        <v>Central Kalimantan</v>
      </c>
    </row>
    <row r="593" spans="1:14" ht="15.75" customHeight="1" x14ac:dyDescent="0.3">
      <c r="A593" s="16" t="s">
        <v>830</v>
      </c>
      <c r="B593" s="16" t="s">
        <v>135</v>
      </c>
      <c r="C593" s="28" t="s">
        <v>227</v>
      </c>
      <c r="D593" s="27">
        <v>44444</v>
      </c>
      <c r="E593" s="16" t="s">
        <v>228</v>
      </c>
      <c r="F593" s="28" t="s">
        <v>237</v>
      </c>
      <c r="G593" s="30">
        <v>268924890</v>
      </c>
      <c r="H593" s="16"/>
      <c r="I593" s="11" t="str">
        <f>VLOOKUP(C593,'Sales Team'!A$1:C$6,2,0)</f>
        <v>Sales Sumatera -Kalimantan Region Team</v>
      </c>
      <c r="J593" t="str">
        <f>VLOOKUP(C593,'Sales Team'!A$1:D$6,4,0)</f>
        <v>OnlineMarketing/Corporate Negotiate/Patnership Contract</v>
      </c>
      <c r="K593" t="str">
        <f>VLOOKUP(B593,'Patner Store'!A$1:F$51,2,0)</f>
        <v>Adi Shop</v>
      </c>
      <c r="L593" t="str">
        <f>VLOOKUP(B593,'Patner Store'!A$1:F$51,3,0)</f>
        <v>Retail</v>
      </c>
      <c r="M593" t="str">
        <f>VLOOKUP(B593,'Patner Store'!A$1:F$51,4,0)</f>
        <v>Kalimantan</v>
      </c>
      <c r="N593" t="str">
        <f>VLOOKUP(B593,'Patner Store'!A$1:F$51,5,0)</f>
        <v>South Kalimantan</v>
      </c>
    </row>
    <row r="594" spans="1:14" ht="15.75" customHeight="1" x14ac:dyDescent="0.3">
      <c r="A594" s="16" t="s">
        <v>831</v>
      </c>
      <c r="B594" s="16" t="s">
        <v>168</v>
      </c>
      <c r="C594" s="28" t="s">
        <v>229</v>
      </c>
      <c r="D594" s="27">
        <v>44446</v>
      </c>
      <c r="E594" s="16" t="s">
        <v>5767</v>
      </c>
      <c r="F594" s="16" t="s">
        <v>234</v>
      </c>
      <c r="G594" s="30">
        <v>65189950</v>
      </c>
      <c r="H594" s="16"/>
      <c r="I594" s="11" t="str">
        <f>VLOOKUP(C594,'Sales Team'!A$1:C$6,2,0)</f>
        <v>Sales Region Sulawesi - Maluku Team</v>
      </c>
      <c r="J594" t="str">
        <f>VLOOKUP(C594,'Sales Team'!A$1:D$6,4,0)</f>
        <v>Corporate Negotiate/Patnership Contract</v>
      </c>
      <c r="K594" t="str">
        <f>VLOOKUP(B594,'Patner Store'!A$1:F$51,2,0)</f>
        <v>Destination Sport Store</v>
      </c>
      <c r="L594" t="str">
        <f>VLOOKUP(B594,'Patner Store'!A$1:F$51,3,0)</f>
        <v>Retail</v>
      </c>
      <c r="M594" t="str">
        <f>VLOOKUP(B594,'Patner Store'!A$1:F$51,4,0)</f>
        <v>Maluku</v>
      </c>
      <c r="N594" t="str">
        <f>VLOOKUP(B594,'Patner Store'!A$1:F$51,5,0)</f>
        <v>Maluku</v>
      </c>
    </row>
    <row r="595" spans="1:14" ht="15.75" customHeight="1" x14ac:dyDescent="0.3">
      <c r="A595" s="16" t="s">
        <v>832</v>
      </c>
      <c r="B595" s="16" t="s">
        <v>168</v>
      </c>
      <c r="C595" s="28" t="s">
        <v>229</v>
      </c>
      <c r="D595" s="27">
        <v>44446</v>
      </c>
      <c r="E595" s="16" t="s">
        <v>5767</v>
      </c>
      <c r="F595" s="16" t="s">
        <v>234</v>
      </c>
      <c r="G595" s="30">
        <v>28053690</v>
      </c>
      <c r="H595" s="16" t="s">
        <v>253</v>
      </c>
      <c r="I595" s="11" t="str">
        <f>VLOOKUP(C595,'Sales Team'!A$1:C$6,2,0)</f>
        <v>Sales Region Sulawesi - Maluku Team</v>
      </c>
      <c r="J595" t="str">
        <f>VLOOKUP(C595,'Sales Team'!A$1:D$6,4,0)</f>
        <v>Corporate Negotiate/Patnership Contract</v>
      </c>
      <c r="K595" t="str">
        <f>VLOOKUP(B595,'Patner Store'!A$1:F$51,2,0)</f>
        <v>Destination Sport Store</v>
      </c>
      <c r="L595" t="str">
        <f>VLOOKUP(B595,'Patner Store'!A$1:F$51,3,0)</f>
        <v>Retail</v>
      </c>
      <c r="M595" t="str">
        <f>VLOOKUP(B595,'Patner Store'!A$1:F$51,4,0)</f>
        <v>Maluku</v>
      </c>
      <c r="N595" t="str">
        <f>VLOOKUP(B595,'Patner Store'!A$1:F$51,5,0)</f>
        <v>Maluku</v>
      </c>
    </row>
    <row r="596" spans="1:14" ht="15.75" customHeight="1" x14ac:dyDescent="0.3">
      <c r="A596" s="16" t="s">
        <v>833</v>
      </c>
      <c r="B596" s="16" t="s">
        <v>197</v>
      </c>
      <c r="C596" s="28" t="s">
        <v>222</v>
      </c>
      <c r="D596" s="27">
        <v>44448</v>
      </c>
      <c r="E596" s="16" t="s">
        <v>118</v>
      </c>
      <c r="F596" s="16" t="s">
        <v>234</v>
      </c>
      <c r="G596" s="30">
        <v>152288840</v>
      </c>
      <c r="H596" s="16" t="s">
        <v>260</v>
      </c>
      <c r="I596" s="11" t="str">
        <f>VLOOKUP(C596,'Sales Team'!A$1:C$6,2,0)</f>
        <v>Online Sales Team</v>
      </c>
      <c r="J596" t="str">
        <f>VLOOKUP(C596,'Sales Team'!A$1:D$6,4,0)</f>
        <v>OnlineMarketing</v>
      </c>
      <c r="K596" t="str">
        <f>VLOOKUP(B596,'Patner Store'!A$1:F$51,2,0)</f>
        <v>GilaSport.id</v>
      </c>
      <c r="L596" t="str">
        <f>VLOOKUP(B596,'Patner Store'!A$1:F$51,3,0)</f>
        <v>Retail</v>
      </c>
      <c r="M596" t="str">
        <f>VLOOKUP(B596,'Patner Store'!A$1:F$51,4,0)</f>
        <v>Java</v>
      </c>
      <c r="N596" t="str">
        <f>VLOOKUP(B596,'Patner Store'!A$1:F$51,5,0)</f>
        <v>Jakarta</v>
      </c>
    </row>
    <row r="597" spans="1:14" ht="15.75" customHeight="1" x14ac:dyDescent="0.3">
      <c r="A597" s="16" t="s">
        <v>834</v>
      </c>
      <c r="B597" s="16" t="s">
        <v>177</v>
      </c>
      <c r="C597" s="28" t="s">
        <v>225</v>
      </c>
      <c r="D597" s="27">
        <v>44451</v>
      </c>
      <c r="E597" s="16" t="s">
        <v>112</v>
      </c>
      <c r="F597" s="28" t="s">
        <v>237</v>
      </c>
      <c r="G597" s="30">
        <v>753146848</v>
      </c>
      <c r="H597" s="16"/>
      <c r="I597" s="11" t="str">
        <f>VLOOKUP(C597,'Sales Team'!A$1:C$6,2,0)</f>
        <v>Sales Java Region Team</v>
      </c>
      <c r="J597" t="str">
        <f>VLOOKUP(C597,'Sales Team'!A$1:D$6,4,0)</f>
        <v>OnlineMarketing/Corporate Negotiate/Patnership Contract</v>
      </c>
      <c r="K597" t="str">
        <f>VLOOKUP(B597,'Patner Store'!A$1:F$51,2,0)</f>
        <v>Toko Hidup Sehat</v>
      </c>
      <c r="L597" t="str">
        <f>VLOOKUP(B597,'Patner Store'!A$1:F$51,3,0)</f>
        <v>Retail</v>
      </c>
      <c r="M597" t="str">
        <f>VLOOKUP(B597,'Patner Store'!A$1:F$51,4,0)</f>
        <v>Java</v>
      </c>
      <c r="N597" t="str">
        <f>VLOOKUP(B597,'Patner Store'!A$1:F$51,5,0)</f>
        <v>East Java</v>
      </c>
    </row>
    <row r="598" spans="1:14" ht="15.75" customHeight="1" x14ac:dyDescent="0.3">
      <c r="A598" s="16" t="s">
        <v>835</v>
      </c>
      <c r="B598" s="16" t="s">
        <v>189</v>
      </c>
      <c r="C598" s="28" t="s">
        <v>225</v>
      </c>
      <c r="D598" s="27">
        <v>44451</v>
      </c>
      <c r="E598" s="16" t="s">
        <v>112</v>
      </c>
      <c r="F598" s="28" t="s">
        <v>237</v>
      </c>
      <c r="G598" s="30">
        <v>475476370</v>
      </c>
      <c r="H598" s="16"/>
      <c r="I598" s="11" t="str">
        <f>VLOOKUP(C598,'Sales Team'!A$1:C$6,2,0)</f>
        <v>Sales Java Region Team</v>
      </c>
      <c r="J598" t="str">
        <f>VLOOKUP(C598,'Sales Team'!A$1:D$6,4,0)</f>
        <v>OnlineMarketing/Corporate Negotiate/Patnership Contract</v>
      </c>
      <c r="K598" t="str">
        <f>VLOOKUP(B598,'Patner Store'!A$1:F$51,2,0)</f>
        <v>Toko Joko Sport</v>
      </c>
      <c r="L598" t="str">
        <f>VLOOKUP(B598,'Patner Store'!A$1:F$51,3,0)</f>
        <v>Retail</v>
      </c>
      <c r="M598" t="str">
        <f>VLOOKUP(B598,'Patner Store'!A$1:F$51,4,0)</f>
        <v>Java</v>
      </c>
      <c r="N598" t="str">
        <f>VLOOKUP(B598,'Patner Store'!A$1:F$51,5,0)</f>
        <v>East Java</v>
      </c>
    </row>
    <row r="599" spans="1:14" ht="15.75" customHeight="1" x14ac:dyDescent="0.3">
      <c r="A599" s="16" t="s">
        <v>836</v>
      </c>
      <c r="B599" s="16" t="s">
        <v>113</v>
      </c>
      <c r="C599" s="28" t="s">
        <v>227</v>
      </c>
      <c r="D599" s="27">
        <v>44455</v>
      </c>
      <c r="E599" s="16" t="s">
        <v>228</v>
      </c>
      <c r="F599" s="28" t="s">
        <v>237</v>
      </c>
      <c r="G599" s="30">
        <v>906069320</v>
      </c>
      <c r="H599" s="16" t="s">
        <v>247</v>
      </c>
      <c r="I599" s="11" t="str">
        <f>VLOOKUP(C599,'Sales Team'!A$1:C$6,2,0)</f>
        <v>Sales Sumatera -Kalimantan Region Team</v>
      </c>
      <c r="J599" t="str">
        <f>VLOOKUP(C599,'Sales Team'!A$1:D$6,4,0)</f>
        <v>OnlineMarketing/Corporate Negotiate/Patnership Contract</v>
      </c>
      <c r="K599" t="str">
        <f>VLOOKUP(B599,'Patner Store'!A$1:F$51,2,0)</f>
        <v>Toko Gelora Sport</v>
      </c>
      <c r="L599" t="str">
        <f>VLOOKUP(B599,'Patner Store'!A$1:F$51,3,0)</f>
        <v>Retail</v>
      </c>
      <c r="M599" t="str">
        <f>VLOOKUP(B599,'Patner Store'!A$1:F$51,4,0)</f>
        <v>Kalimantan</v>
      </c>
      <c r="N599" t="str">
        <f>VLOOKUP(B599,'Patner Store'!A$1:F$51,5,0)</f>
        <v>Central Kalimantan</v>
      </c>
    </row>
    <row r="600" spans="1:14" ht="15.75" customHeight="1" x14ac:dyDescent="0.3">
      <c r="A600" s="16" t="s">
        <v>837</v>
      </c>
      <c r="B600" s="16" t="s">
        <v>171</v>
      </c>
      <c r="C600" s="28" t="s">
        <v>231</v>
      </c>
      <c r="D600" s="27">
        <v>44458</v>
      </c>
      <c r="E600" s="16" t="s">
        <v>5768</v>
      </c>
      <c r="F600" s="28" t="s">
        <v>237</v>
      </c>
      <c r="G600" s="30">
        <v>774261840</v>
      </c>
      <c r="H600" s="16"/>
      <c r="I600" s="11" t="str">
        <f>VLOOKUP(C600,'Sales Team'!A$1:C$6,2,0)</f>
        <v>Sales Region Bali - Nusa Tenggara Team</v>
      </c>
      <c r="J600" t="str">
        <f>VLOOKUP(C600,'Sales Team'!A$1:D$6,4,0)</f>
        <v>Corporate Negotiate/Patnership Contract</v>
      </c>
      <c r="K600" t="str">
        <f>VLOOKUP(B600,'Patner Store'!A$1:F$51,2,0)</f>
        <v>Toko SportNesia</v>
      </c>
      <c r="L600" t="str">
        <f>VLOOKUP(B600,'Patner Store'!A$1:F$51,3,0)</f>
        <v>Retail</v>
      </c>
      <c r="M600" t="str">
        <f>VLOOKUP(B600,'Patner Store'!A$1:F$51,4,0)</f>
        <v>Nusa Tenggara</v>
      </c>
      <c r="N600" t="str">
        <f>VLOOKUP(B600,'Patner Store'!A$1:F$51,5,0)</f>
        <v>East Nusa Tenggara</v>
      </c>
    </row>
    <row r="601" spans="1:14" ht="15.75" customHeight="1" x14ac:dyDescent="0.3">
      <c r="A601" s="16" t="s">
        <v>838</v>
      </c>
      <c r="B601" s="16" t="s">
        <v>148</v>
      </c>
      <c r="C601" s="28" t="s">
        <v>225</v>
      </c>
      <c r="D601" s="27">
        <v>44462</v>
      </c>
      <c r="E601" s="16" t="s">
        <v>112</v>
      </c>
      <c r="F601" s="16" t="s">
        <v>234</v>
      </c>
      <c r="G601" s="30">
        <v>32892530</v>
      </c>
      <c r="H601" s="16"/>
      <c r="I601" s="11" t="str">
        <f>VLOOKUP(C601,'Sales Team'!A$1:C$6,2,0)</f>
        <v>Sales Java Region Team</v>
      </c>
      <c r="J601" t="str">
        <f>VLOOKUP(C601,'Sales Team'!A$1:D$6,4,0)</f>
        <v>OnlineMarketing/Corporate Negotiate/Patnership Contract</v>
      </c>
      <c r="K601" t="str">
        <f>VLOOKUP(B601,'Patner Store'!A$1:F$51,2,0)</f>
        <v>Sport Jogja City</v>
      </c>
      <c r="L601" t="str">
        <f>VLOOKUP(B601,'Patner Store'!A$1:F$51,3,0)</f>
        <v>Distributor</v>
      </c>
      <c r="M601" t="str">
        <f>VLOOKUP(B601,'Patner Store'!A$1:F$51,4,0)</f>
        <v>Java</v>
      </c>
      <c r="N601" t="str">
        <f>VLOOKUP(B601,'Patner Store'!A$1:F$51,5,0)</f>
        <v>Jogjakarta</v>
      </c>
    </row>
    <row r="602" spans="1:14" ht="15.75" customHeight="1" x14ac:dyDescent="0.3">
      <c r="A602" s="16" t="s">
        <v>839</v>
      </c>
      <c r="B602" s="16" t="s">
        <v>160</v>
      </c>
      <c r="C602" s="28" t="s">
        <v>227</v>
      </c>
      <c r="D602" s="27">
        <v>44462</v>
      </c>
      <c r="E602" s="16" t="s">
        <v>228</v>
      </c>
      <c r="F602" s="16" t="s">
        <v>234</v>
      </c>
      <c r="G602" s="30">
        <v>50847720</v>
      </c>
      <c r="H602" s="16"/>
      <c r="I602" s="11" t="str">
        <f>VLOOKUP(C602,'Sales Team'!A$1:C$6,2,0)</f>
        <v>Sales Sumatera -Kalimantan Region Team</v>
      </c>
      <c r="J602" t="str">
        <f>VLOOKUP(C602,'Sales Team'!A$1:D$6,4,0)</f>
        <v>OnlineMarketing/Corporate Negotiate/Patnership Contract</v>
      </c>
      <c r="K602" t="str">
        <f>VLOOKUP(B602,'Patner Store'!A$1:F$51,2,0)</f>
        <v>Gudang Sport Center</v>
      </c>
      <c r="L602" t="str">
        <f>VLOOKUP(B602,'Patner Store'!A$1:F$51,3,0)</f>
        <v>Retail</v>
      </c>
      <c r="M602" t="str">
        <f>VLOOKUP(B602,'Patner Store'!A$1:F$51,4,0)</f>
        <v>Kalimantan</v>
      </c>
      <c r="N602" t="str">
        <f>VLOOKUP(B602,'Patner Store'!A$1:F$51,5,0)</f>
        <v>Central Kalimantan</v>
      </c>
    </row>
    <row r="603" spans="1:14" ht="15.75" customHeight="1" x14ac:dyDescent="0.3">
      <c r="A603" s="16" t="s">
        <v>840</v>
      </c>
      <c r="B603" s="16" t="s">
        <v>183</v>
      </c>
      <c r="C603" s="28" t="s">
        <v>222</v>
      </c>
      <c r="D603" s="27">
        <v>44465</v>
      </c>
      <c r="E603" s="16" t="s">
        <v>118</v>
      </c>
      <c r="F603" s="16" t="s">
        <v>234</v>
      </c>
      <c r="G603" s="30">
        <v>11959200</v>
      </c>
      <c r="H603" s="16"/>
      <c r="I603" s="11" t="str">
        <f>VLOOKUP(C603,'Sales Team'!A$1:C$6,2,0)</f>
        <v>Online Sales Team</v>
      </c>
      <c r="J603" t="str">
        <f>VLOOKUP(C603,'Sales Team'!A$1:D$6,4,0)</f>
        <v>OnlineMarketing</v>
      </c>
      <c r="K603" t="str">
        <f>VLOOKUP(B603,'Patner Store'!A$1:F$51,2,0)</f>
        <v>Active Sport</v>
      </c>
      <c r="L603" t="str">
        <f>VLOOKUP(B603,'Patner Store'!A$1:F$51,3,0)</f>
        <v>Retail</v>
      </c>
      <c r="M603" t="str">
        <f>VLOOKUP(B603,'Patner Store'!A$1:F$51,4,0)</f>
        <v>Java</v>
      </c>
      <c r="N603" t="str">
        <f>VLOOKUP(B603,'Patner Store'!A$1:F$51,5,0)</f>
        <v>Jakarta</v>
      </c>
    </row>
    <row r="604" spans="1:14" ht="15.75" customHeight="1" x14ac:dyDescent="0.3">
      <c r="A604" s="16" t="s">
        <v>841</v>
      </c>
      <c r="B604" s="16" t="s">
        <v>151</v>
      </c>
      <c r="C604" s="28" t="s">
        <v>231</v>
      </c>
      <c r="D604" s="27">
        <v>44465</v>
      </c>
      <c r="E604" s="16" t="s">
        <v>5768</v>
      </c>
      <c r="F604" s="16" t="s">
        <v>234</v>
      </c>
      <c r="G604" s="30">
        <v>187848390</v>
      </c>
      <c r="H604" s="16"/>
      <c r="I604" s="11" t="str">
        <f>VLOOKUP(C604,'Sales Team'!A$1:C$6,2,0)</f>
        <v>Sales Region Bali - Nusa Tenggara Team</v>
      </c>
      <c r="J604" t="str">
        <f>VLOOKUP(C604,'Sales Team'!A$1:D$6,4,0)</f>
        <v>Corporate Negotiate/Patnership Contract</v>
      </c>
      <c r="K604" t="str">
        <f>VLOOKUP(B604,'Patner Store'!A$1:F$51,2,0)</f>
        <v>Toko olahraga Pantai</v>
      </c>
      <c r="L604" t="str">
        <f>VLOOKUP(B604,'Patner Store'!A$1:F$51,3,0)</f>
        <v>Retail</v>
      </c>
      <c r="M604" t="str">
        <f>VLOOKUP(B604,'Patner Store'!A$1:F$51,4,0)</f>
        <v>Nusa Tenggara</v>
      </c>
      <c r="N604" t="str">
        <f>VLOOKUP(B604,'Patner Store'!A$1:F$51,5,0)</f>
        <v>East Nusa Tenggara</v>
      </c>
    </row>
    <row r="605" spans="1:14" ht="15.75" customHeight="1" x14ac:dyDescent="0.3">
      <c r="A605" s="16" t="s">
        <v>842</v>
      </c>
      <c r="B605" s="16" t="s">
        <v>144</v>
      </c>
      <c r="C605" s="28" t="s">
        <v>227</v>
      </c>
      <c r="D605" s="27">
        <v>44470</v>
      </c>
      <c r="E605" s="16" t="s">
        <v>228</v>
      </c>
      <c r="F605" s="28" t="s">
        <v>237</v>
      </c>
      <c r="G605" s="30">
        <v>413246280</v>
      </c>
      <c r="H605" s="16" t="s">
        <v>260</v>
      </c>
      <c r="I605" s="11" t="str">
        <f>VLOOKUP(C605,'Sales Team'!A$1:C$6,2,0)</f>
        <v>Sales Sumatera -Kalimantan Region Team</v>
      </c>
      <c r="J605" t="str">
        <f>VLOOKUP(C605,'Sales Team'!A$1:D$6,4,0)</f>
        <v>OnlineMarketing/Corporate Negotiate/Patnership Contract</v>
      </c>
      <c r="K605" t="str">
        <f>VLOOKUP(B605,'Patner Store'!A$1:F$51,2,0)</f>
        <v>Kartika Sport Center</v>
      </c>
      <c r="L605" t="str">
        <f>VLOOKUP(B605,'Patner Store'!A$1:F$51,3,0)</f>
        <v>Retail</v>
      </c>
      <c r="M605" t="str">
        <f>VLOOKUP(B605,'Patner Store'!A$1:F$51,4,0)</f>
        <v>Kalimantan</v>
      </c>
      <c r="N605" t="str">
        <f>VLOOKUP(B605,'Patner Store'!A$1:F$51,5,0)</f>
        <v>Central Kalimantan</v>
      </c>
    </row>
    <row r="606" spans="1:14" ht="15.75" customHeight="1" x14ac:dyDescent="0.3">
      <c r="A606" s="16" t="s">
        <v>843</v>
      </c>
      <c r="B606" s="16" t="s">
        <v>154</v>
      </c>
      <c r="C606" s="28" t="s">
        <v>229</v>
      </c>
      <c r="D606" s="27">
        <v>44472</v>
      </c>
      <c r="E606" s="16" t="s">
        <v>5767</v>
      </c>
      <c r="F606" s="28" t="s">
        <v>237</v>
      </c>
      <c r="G606" s="30">
        <v>289564490</v>
      </c>
      <c r="H606" s="16"/>
      <c r="I606" s="11" t="str">
        <f>VLOOKUP(C606,'Sales Team'!A$1:C$6,2,0)</f>
        <v>Sales Region Sulawesi - Maluku Team</v>
      </c>
      <c r="J606" t="str">
        <f>VLOOKUP(C606,'Sales Team'!A$1:D$6,4,0)</f>
        <v>Corporate Negotiate/Patnership Contract</v>
      </c>
      <c r="K606" t="str">
        <f>VLOOKUP(B606,'Patner Store'!A$1:F$51,2,0)</f>
        <v>Barokah Olahraga Shop</v>
      </c>
      <c r="L606" t="str">
        <f>VLOOKUP(B606,'Patner Store'!A$1:F$51,3,0)</f>
        <v>Retail</v>
      </c>
      <c r="M606" t="str">
        <f>VLOOKUP(B606,'Patner Store'!A$1:F$51,4,0)</f>
        <v>Sulawesi</v>
      </c>
      <c r="N606" t="str">
        <f>VLOOKUP(B606,'Patner Store'!A$1:F$51,5,0)</f>
        <v>North Sulawesi</v>
      </c>
    </row>
    <row r="607" spans="1:14" ht="15.75" customHeight="1" x14ac:dyDescent="0.3">
      <c r="A607" s="16" t="s">
        <v>844</v>
      </c>
      <c r="B607" s="16" t="s">
        <v>116</v>
      </c>
      <c r="C607" s="28" t="s">
        <v>222</v>
      </c>
      <c r="D607" s="27">
        <v>44472</v>
      </c>
      <c r="E607" s="16" t="s">
        <v>118</v>
      </c>
      <c r="F607" s="16" t="s">
        <v>234</v>
      </c>
      <c r="G607" s="30">
        <v>140355660</v>
      </c>
      <c r="H607" s="16" t="s">
        <v>260</v>
      </c>
      <c r="I607" s="11" t="str">
        <f>VLOOKUP(C607,'Sales Team'!A$1:C$6,2,0)</f>
        <v>Online Sales Team</v>
      </c>
      <c r="J607" t="str">
        <f>VLOOKUP(C607,'Sales Team'!A$1:D$6,4,0)</f>
        <v>OnlineMarketing</v>
      </c>
      <c r="K607" t="str">
        <f>VLOOKUP(B607,'Patner Store'!A$1:F$51,2,0)</f>
        <v>Sport Line Indonesia</v>
      </c>
      <c r="L607" t="str">
        <f>VLOOKUP(B607,'Patner Store'!A$1:F$51,3,0)</f>
        <v>Retail</v>
      </c>
      <c r="M607" t="str">
        <f>VLOOKUP(B607,'Patner Store'!A$1:F$51,4,0)</f>
        <v>Java</v>
      </c>
      <c r="N607" t="str">
        <f>VLOOKUP(B607,'Patner Store'!A$1:F$51,5,0)</f>
        <v>Jakarta</v>
      </c>
    </row>
    <row r="608" spans="1:14" ht="15.75" customHeight="1" x14ac:dyDescent="0.3">
      <c r="A608" s="16" t="s">
        <v>845</v>
      </c>
      <c r="B608" s="16" t="s">
        <v>201</v>
      </c>
      <c r="C608" s="28" t="s">
        <v>229</v>
      </c>
      <c r="D608" s="27">
        <v>44474</v>
      </c>
      <c r="E608" s="16" t="s">
        <v>5767</v>
      </c>
      <c r="F608" s="28" t="s">
        <v>237</v>
      </c>
      <c r="G608" s="30">
        <v>697134740</v>
      </c>
      <c r="H608" s="16"/>
      <c r="I608" s="11" t="str">
        <f>VLOOKUP(C608,'Sales Team'!A$1:C$6,2,0)</f>
        <v>Sales Region Sulawesi - Maluku Team</v>
      </c>
      <c r="J608" t="str">
        <f>VLOOKUP(C608,'Sales Team'!A$1:D$6,4,0)</f>
        <v>Corporate Negotiate/Patnership Contract</v>
      </c>
      <c r="K608" t="str">
        <f>VLOOKUP(B608,'Patner Store'!A$1:F$51,2,0)</f>
        <v>SportMania Store</v>
      </c>
      <c r="L608" t="str">
        <f>VLOOKUP(B608,'Patner Store'!A$1:F$51,3,0)</f>
        <v>Retail</v>
      </c>
      <c r="M608" t="str">
        <f>VLOOKUP(B608,'Patner Store'!A$1:F$51,4,0)</f>
        <v>North Maluku</v>
      </c>
      <c r="N608" t="str">
        <f>VLOOKUP(B608,'Patner Store'!A$1:F$51,5,0)</f>
        <v>North Maluku</v>
      </c>
    </row>
    <row r="609" spans="1:14" ht="15.75" customHeight="1" x14ac:dyDescent="0.3">
      <c r="A609" s="16" t="s">
        <v>846</v>
      </c>
      <c r="B609" s="16" t="s">
        <v>131</v>
      </c>
      <c r="C609" s="28" t="s">
        <v>222</v>
      </c>
      <c r="D609" s="27">
        <v>44475</v>
      </c>
      <c r="E609" s="16" t="s">
        <v>118</v>
      </c>
      <c r="F609" s="28" t="s">
        <v>237</v>
      </c>
      <c r="G609" s="30">
        <v>723540090</v>
      </c>
      <c r="H609" s="16"/>
      <c r="I609" s="11" t="str">
        <f>VLOOKUP(C609,'Sales Team'!A$1:C$6,2,0)</f>
        <v>Online Sales Team</v>
      </c>
      <c r="J609" t="str">
        <f>VLOOKUP(C609,'Sales Team'!A$1:D$6,4,0)</f>
        <v>OnlineMarketing</v>
      </c>
      <c r="K609" t="str">
        <f>VLOOKUP(B609,'Patner Store'!A$1:F$51,2,0)</f>
        <v>WorldSport.com</v>
      </c>
      <c r="L609" t="str">
        <f>VLOOKUP(B609,'Patner Store'!A$1:F$51,3,0)</f>
        <v>Retail</v>
      </c>
      <c r="M609" t="str">
        <f>VLOOKUP(B609,'Patner Store'!A$1:F$51,4,0)</f>
        <v>Java</v>
      </c>
      <c r="N609" t="str">
        <f>VLOOKUP(B609,'Patner Store'!A$1:F$51,5,0)</f>
        <v>Jakarta</v>
      </c>
    </row>
    <row r="610" spans="1:14" ht="15.75" customHeight="1" x14ac:dyDescent="0.3">
      <c r="A610" s="16" t="s">
        <v>847</v>
      </c>
      <c r="B610" s="16" t="s">
        <v>179</v>
      </c>
      <c r="C610" s="28" t="s">
        <v>229</v>
      </c>
      <c r="D610" s="27">
        <v>44475</v>
      </c>
      <c r="E610" s="16" t="s">
        <v>5767</v>
      </c>
      <c r="F610" s="16" t="s">
        <v>234</v>
      </c>
      <c r="G610" s="30">
        <v>204669210</v>
      </c>
      <c r="H610" s="16"/>
      <c r="I610" s="11" t="str">
        <f>VLOOKUP(C610,'Sales Team'!A$1:C$6,2,0)</f>
        <v>Sales Region Sulawesi - Maluku Team</v>
      </c>
      <c r="J610" t="str">
        <f>VLOOKUP(C610,'Sales Team'!A$1:D$6,4,0)</f>
        <v>Corporate Negotiate/Patnership Contract</v>
      </c>
      <c r="K610" t="str">
        <f>VLOOKUP(B610,'Patner Store'!A$1:F$51,2,0)</f>
        <v>Toko Idola Olahraga</v>
      </c>
      <c r="L610" t="str">
        <f>VLOOKUP(B610,'Patner Store'!A$1:F$51,3,0)</f>
        <v>Retail</v>
      </c>
      <c r="M610" t="str">
        <f>VLOOKUP(B610,'Patner Store'!A$1:F$51,4,0)</f>
        <v>Sulawesi</v>
      </c>
      <c r="N610" t="str">
        <f>VLOOKUP(B610,'Patner Store'!A$1:F$51,5,0)</f>
        <v>North Sulawesi</v>
      </c>
    </row>
    <row r="611" spans="1:14" ht="15.75" customHeight="1" x14ac:dyDescent="0.3">
      <c r="A611" s="16" t="s">
        <v>848</v>
      </c>
      <c r="B611" s="16" t="s">
        <v>148</v>
      </c>
      <c r="C611" s="28" t="s">
        <v>225</v>
      </c>
      <c r="D611" s="27">
        <v>44476</v>
      </c>
      <c r="E611" s="16" t="s">
        <v>112</v>
      </c>
      <c r="F611" s="16" t="s">
        <v>234</v>
      </c>
      <c r="G611" s="30">
        <v>95288150</v>
      </c>
      <c r="H611" s="16"/>
      <c r="I611" s="11" t="str">
        <f>VLOOKUP(C611,'Sales Team'!A$1:C$6,2,0)</f>
        <v>Sales Java Region Team</v>
      </c>
      <c r="J611" t="str">
        <f>VLOOKUP(C611,'Sales Team'!A$1:D$6,4,0)</f>
        <v>OnlineMarketing/Corporate Negotiate/Patnership Contract</v>
      </c>
      <c r="K611" t="str">
        <f>VLOOKUP(B611,'Patner Store'!A$1:F$51,2,0)</f>
        <v>Sport Jogja City</v>
      </c>
      <c r="L611" t="str">
        <f>VLOOKUP(B611,'Patner Store'!A$1:F$51,3,0)</f>
        <v>Distributor</v>
      </c>
      <c r="M611" t="str">
        <f>VLOOKUP(B611,'Patner Store'!A$1:F$51,4,0)</f>
        <v>Java</v>
      </c>
      <c r="N611" t="str">
        <f>VLOOKUP(B611,'Patner Store'!A$1:F$51,5,0)</f>
        <v>Jogjakarta</v>
      </c>
    </row>
    <row r="612" spans="1:14" ht="15.75" customHeight="1" x14ac:dyDescent="0.3">
      <c r="A612" s="16" t="s">
        <v>849</v>
      </c>
      <c r="B612" s="16" t="s">
        <v>205</v>
      </c>
      <c r="C612" s="28" t="s">
        <v>231</v>
      </c>
      <c r="D612" s="27">
        <v>44478</v>
      </c>
      <c r="E612" s="16" t="s">
        <v>5768</v>
      </c>
      <c r="F612" s="28" t="s">
        <v>237</v>
      </c>
      <c r="G612" s="30">
        <v>549704000</v>
      </c>
      <c r="H612" s="16"/>
      <c r="I612" s="11" t="str">
        <f>VLOOKUP(C612,'Sales Team'!A$1:C$6,2,0)</f>
        <v>Sales Region Bali - Nusa Tenggara Team</v>
      </c>
      <c r="J612" t="str">
        <f>VLOOKUP(C612,'Sales Team'!A$1:D$6,4,0)</f>
        <v>Corporate Negotiate/Patnership Contract</v>
      </c>
      <c r="K612" t="str">
        <f>VLOOKUP(B612,'Patner Store'!A$1:F$51,2,0)</f>
        <v>Toko Olahraga NTB</v>
      </c>
      <c r="L612" t="str">
        <f>VLOOKUP(B612,'Patner Store'!A$1:F$51,3,0)</f>
        <v>Retail</v>
      </c>
      <c r="M612" t="str">
        <f>VLOOKUP(B612,'Patner Store'!A$1:F$51,4,0)</f>
        <v>Nusa Tenggara</v>
      </c>
      <c r="N612" t="str">
        <f>VLOOKUP(B612,'Patner Store'!A$1:F$51,5,0)</f>
        <v>West Nusa Tenggara</v>
      </c>
    </row>
    <row r="613" spans="1:14" ht="15.75" customHeight="1" x14ac:dyDescent="0.3">
      <c r="A613" s="16" t="s">
        <v>850</v>
      </c>
      <c r="B613" s="16" t="s">
        <v>144</v>
      </c>
      <c r="C613" s="28" t="s">
        <v>227</v>
      </c>
      <c r="D613" s="27">
        <v>44479</v>
      </c>
      <c r="E613" s="16" t="s">
        <v>228</v>
      </c>
      <c r="F613" s="16" t="s">
        <v>234</v>
      </c>
      <c r="G613" s="30">
        <v>53232166</v>
      </c>
      <c r="H613" s="16"/>
      <c r="I613" s="11" t="str">
        <f>VLOOKUP(C613,'Sales Team'!A$1:C$6,2,0)</f>
        <v>Sales Sumatera -Kalimantan Region Team</v>
      </c>
      <c r="J613" t="str">
        <f>VLOOKUP(C613,'Sales Team'!A$1:D$6,4,0)</f>
        <v>OnlineMarketing/Corporate Negotiate/Patnership Contract</v>
      </c>
      <c r="K613" t="str">
        <f>VLOOKUP(B613,'Patner Store'!A$1:F$51,2,0)</f>
        <v>Kartika Sport Center</v>
      </c>
      <c r="L613" t="str">
        <f>VLOOKUP(B613,'Patner Store'!A$1:F$51,3,0)</f>
        <v>Retail</v>
      </c>
      <c r="M613" t="str">
        <f>VLOOKUP(B613,'Patner Store'!A$1:F$51,4,0)</f>
        <v>Kalimantan</v>
      </c>
      <c r="N613" t="str">
        <f>VLOOKUP(B613,'Patner Store'!A$1:F$51,5,0)</f>
        <v>Central Kalimantan</v>
      </c>
    </row>
    <row r="614" spans="1:14" ht="15.75" customHeight="1" x14ac:dyDescent="0.3">
      <c r="A614" s="16" t="s">
        <v>851</v>
      </c>
      <c r="B614" s="16" t="s">
        <v>156</v>
      </c>
      <c r="C614" s="28" t="s">
        <v>222</v>
      </c>
      <c r="D614" s="27">
        <v>44479</v>
      </c>
      <c r="E614" s="16" t="s">
        <v>118</v>
      </c>
      <c r="F614" s="28" t="s">
        <v>237</v>
      </c>
      <c r="G614" s="30">
        <v>620049310</v>
      </c>
      <c r="H614" s="16"/>
      <c r="I614" s="11" t="str">
        <f>VLOOKUP(C614,'Sales Team'!A$1:C$6,2,0)</f>
        <v>Online Sales Team</v>
      </c>
      <c r="J614" t="str">
        <f>VLOOKUP(C614,'Sales Team'!A$1:D$6,4,0)</f>
        <v>OnlineMarketing</v>
      </c>
      <c r="K614" t="str">
        <f>VLOOKUP(B614,'Patner Store'!A$1:F$51,2,0)</f>
        <v>SportArt88</v>
      </c>
      <c r="L614" t="str">
        <f>VLOOKUP(B614,'Patner Store'!A$1:F$51,3,0)</f>
        <v>Retail</v>
      </c>
      <c r="M614" t="str">
        <f>VLOOKUP(B614,'Patner Store'!A$1:F$51,4,0)</f>
        <v>Java</v>
      </c>
      <c r="N614" t="str">
        <f>VLOOKUP(B614,'Patner Store'!A$1:F$51,5,0)</f>
        <v>Jakarta</v>
      </c>
    </row>
    <row r="615" spans="1:14" ht="15.75" customHeight="1" x14ac:dyDescent="0.3">
      <c r="A615" s="16" t="s">
        <v>852</v>
      </c>
      <c r="B615" s="16" t="s">
        <v>133</v>
      </c>
      <c r="C615" s="28" t="s">
        <v>225</v>
      </c>
      <c r="D615" s="27">
        <v>44480</v>
      </c>
      <c r="E615" s="16" t="s">
        <v>112</v>
      </c>
      <c r="F615" s="16" t="s">
        <v>234</v>
      </c>
      <c r="G615" s="30">
        <v>153844767</v>
      </c>
      <c r="H615" s="16"/>
      <c r="I615" s="11" t="str">
        <f>VLOOKUP(C615,'Sales Team'!A$1:C$6,2,0)</f>
        <v>Sales Java Region Team</v>
      </c>
      <c r="J615" t="str">
        <f>VLOOKUP(C615,'Sales Team'!A$1:D$6,4,0)</f>
        <v>OnlineMarketing/Corporate Negotiate/Patnership Contract</v>
      </c>
      <c r="K615" t="str">
        <f>VLOOKUP(B615,'Patner Store'!A$1:F$51,2,0)</f>
        <v>Atlethic Shop</v>
      </c>
      <c r="L615" t="str">
        <f>VLOOKUP(B615,'Patner Store'!A$1:F$51,3,0)</f>
        <v>Retail</v>
      </c>
      <c r="M615" t="str">
        <f>VLOOKUP(B615,'Patner Store'!A$1:F$51,4,0)</f>
        <v>Java</v>
      </c>
      <c r="N615" t="str">
        <f>VLOOKUP(B615,'Patner Store'!A$1:F$51,5,0)</f>
        <v>East Java</v>
      </c>
    </row>
    <row r="616" spans="1:14" ht="15.75" customHeight="1" x14ac:dyDescent="0.3">
      <c r="A616" s="16" t="s">
        <v>853</v>
      </c>
      <c r="B616" s="16" t="s">
        <v>162</v>
      </c>
      <c r="C616" s="28" t="s">
        <v>222</v>
      </c>
      <c r="D616" s="27">
        <v>44480</v>
      </c>
      <c r="E616" s="16" t="s">
        <v>118</v>
      </c>
      <c r="F616" s="16" t="s">
        <v>234</v>
      </c>
      <c r="G616" s="30">
        <v>78036900</v>
      </c>
      <c r="H616" s="16"/>
      <c r="I616" s="11" t="str">
        <f>VLOOKUP(C616,'Sales Team'!A$1:C$6,2,0)</f>
        <v>Online Sales Team</v>
      </c>
      <c r="J616" t="str">
        <f>VLOOKUP(C616,'Sales Team'!A$1:D$6,4,0)</f>
        <v>OnlineMarketing</v>
      </c>
      <c r="K616" t="str">
        <f>VLOOKUP(B616,'Patner Store'!A$1:F$51,2,0)</f>
        <v>SportChampion10</v>
      </c>
      <c r="L616" t="str">
        <f>VLOOKUP(B616,'Patner Store'!A$1:F$51,3,0)</f>
        <v>Retail</v>
      </c>
      <c r="M616" t="str">
        <f>VLOOKUP(B616,'Patner Store'!A$1:F$51,4,0)</f>
        <v>Java</v>
      </c>
      <c r="N616" t="str">
        <f>VLOOKUP(B616,'Patner Store'!A$1:F$51,5,0)</f>
        <v>Jakarta</v>
      </c>
    </row>
    <row r="617" spans="1:14" ht="15.75" customHeight="1" x14ac:dyDescent="0.3">
      <c r="A617" s="16" t="s">
        <v>854</v>
      </c>
      <c r="B617" s="16" t="s">
        <v>205</v>
      </c>
      <c r="C617" s="28" t="s">
        <v>231</v>
      </c>
      <c r="D617" s="27">
        <v>44481</v>
      </c>
      <c r="E617" s="16" t="s">
        <v>5768</v>
      </c>
      <c r="F617" s="16" t="s">
        <v>234</v>
      </c>
      <c r="G617" s="30">
        <v>165172200</v>
      </c>
      <c r="H617" s="16"/>
      <c r="I617" s="11" t="str">
        <f>VLOOKUP(C617,'Sales Team'!A$1:C$6,2,0)</f>
        <v>Sales Region Bali - Nusa Tenggara Team</v>
      </c>
      <c r="J617" t="str">
        <f>VLOOKUP(C617,'Sales Team'!A$1:D$6,4,0)</f>
        <v>Corporate Negotiate/Patnership Contract</v>
      </c>
      <c r="K617" t="str">
        <f>VLOOKUP(B617,'Patner Store'!A$1:F$51,2,0)</f>
        <v>Toko Olahraga NTB</v>
      </c>
      <c r="L617" t="str">
        <f>VLOOKUP(B617,'Patner Store'!A$1:F$51,3,0)</f>
        <v>Retail</v>
      </c>
      <c r="M617" t="str">
        <f>VLOOKUP(B617,'Patner Store'!A$1:F$51,4,0)</f>
        <v>Nusa Tenggara</v>
      </c>
      <c r="N617" t="str">
        <f>VLOOKUP(B617,'Patner Store'!A$1:F$51,5,0)</f>
        <v>West Nusa Tenggara</v>
      </c>
    </row>
    <row r="618" spans="1:14" ht="15.75" customHeight="1" x14ac:dyDescent="0.3">
      <c r="A618" s="16" t="s">
        <v>855</v>
      </c>
      <c r="B618" s="16" t="s">
        <v>215</v>
      </c>
      <c r="C618" s="28" t="s">
        <v>229</v>
      </c>
      <c r="D618" s="27">
        <v>44482</v>
      </c>
      <c r="E618" s="16" t="s">
        <v>5767</v>
      </c>
      <c r="F618" s="16" t="s">
        <v>234</v>
      </c>
      <c r="G618" s="30">
        <v>37852500</v>
      </c>
      <c r="H618" s="16" t="s">
        <v>247</v>
      </c>
      <c r="I618" s="11" t="str">
        <f>VLOOKUP(C618,'Sales Team'!A$1:C$6,2,0)</f>
        <v>Sales Region Sulawesi - Maluku Team</v>
      </c>
      <c r="J618" t="str">
        <f>VLOOKUP(C618,'Sales Team'!A$1:D$6,4,0)</f>
        <v>Corporate Negotiate/Patnership Contract</v>
      </c>
      <c r="K618" t="str">
        <f>VLOOKUP(B618,'Patner Store'!A$1:F$51,2,0)</f>
        <v>Toko Peralatan Olahraga</v>
      </c>
      <c r="L618" t="str">
        <f>VLOOKUP(B618,'Patner Store'!A$1:F$51,3,0)</f>
        <v>Retail</v>
      </c>
      <c r="M618" t="str">
        <f>VLOOKUP(B618,'Patner Store'!A$1:F$51,4,0)</f>
        <v>Maluku</v>
      </c>
      <c r="N618" t="str">
        <f>VLOOKUP(B618,'Patner Store'!A$1:F$51,5,0)</f>
        <v>Maluku</v>
      </c>
    </row>
    <row r="619" spans="1:14" ht="15.75" customHeight="1" x14ac:dyDescent="0.3">
      <c r="A619" s="16" t="s">
        <v>856</v>
      </c>
      <c r="B619" s="16" t="s">
        <v>187</v>
      </c>
      <c r="C619" s="28" t="s">
        <v>231</v>
      </c>
      <c r="D619" s="27">
        <v>44482</v>
      </c>
      <c r="E619" s="16" t="s">
        <v>5768</v>
      </c>
      <c r="F619" s="28" t="s">
        <v>237</v>
      </c>
      <c r="G619" s="30">
        <v>432394000</v>
      </c>
      <c r="H619" s="16"/>
      <c r="I619" s="11" t="str">
        <f>VLOOKUP(C619,'Sales Team'!A$1:C$6,2,0)</f>
        <v>Sales Region Bali - Nusa Tenggara Team</v>
      </c>
      <c r="J619" t="str">
        <f>VLOOKUP(C619,'Sales Team'!A$1:D$6,4,0)</f>
        <v>Corporate Negotiate/Patnership Contract</v>
      </c>
      <c r="K619" t="str">
        <f>VLOOKUP(B619,'Patner Store'!A$1:F$51,2,0)</f>
        <v>Nusantara Sport</v>
      </c>
      <c r="L619" t="str">
        <f>VLOOKUP(B619,'Patner Store'!A$1:F$51,3,0)</f>
        <v>Retail</v>
      </c>
      <c r="M619" t="str">
        <f>VLOOKUP(B619,'Patner Store'!A$1:F$51,4,0)</f>
        <v>Nusa Tenggara</v>
      </c>
      <c r="N619" t="str">
        <f>VLOOKUP(B619,'Patner Store'!A$1:F$51,5,0)</f>
        <v>West Nusa Tenggara</v>
      </c>
    </row>
    <row r="620" spans="1:14" ht="15.75" customHeight="1" x14ac:dyDescent="0.3">
      <c r="A620" s="16" t="s">
        <v>857</v>
      </c>
      <c r="B620" s="16" t="s">
        <v>205</v>
      </c>
      <c r="C620" s="28" t="s">
        <v>231</v>
      </c>
      <c r="D620" s="27">
        <v>44482</v>
      </c>
      <c r="E620" s="16" t="s">
        <v>5768</v>
      </c>
      <c r="F620" s="16" t="s">
        <v>234</v>
      </c>
      <c r="G620" s="30">
        <v>21584280</v>
      </c>
      <c r="H620" s="16" t="s">
        <v>253</v>
      </c>
      <c r="I620" s="11" t="str">
        <f>VLOOKUP(C620,'Sales Team'!A$1:C$6,2,0)</f>
        <v>Sales Region Bali - Nusa Tenggara Team</v>
      </c>
      <c r="J620" t="str">
        <f>VLOOKUP(C620,'Sales Team'!A$1:D$6,4,0)</f>
        <v>Corporate Negotiate/Patnership Contract</v>
      </c>
      <c r="K620" t="str">
        <f>VLOOKUP(B620,'Patner Store'!A$1:F$51,2,0)</f>
        <v>Toko Olahraga NTB</v>
      </c>
      <c r="L620" t="str">
        <f>VLOOKUP(B620,'Patner Store'!A$1:F$51,3,0)</f>
        <v>Retail</v>
      </c>
      <c r="M620" t="str">
        <f>VLOOKUP(B620,'Patner Store'!A$1:F$51,4,0)</f>
        <v>Nusa Tenggara</v>
      </c>
      <c r="N620" t="str">
        <f>VLOOKUP(B620,'Patner Store'!A$1:F$51,5,0)</f>
        <v>West Nusa Tenggara</v>
      </c>
    </row>
    <row r="621" spans="1:14" ht="15.75" customHeight="1" x14ac:dyDescent="0.3">
      <c r="A621" s="16" t="s">
        <v>858</v>
      </c>
      <c r="B621" s="16" t="s">
        <v>166</v>
      </c>
      <c r="C621" s="28" t="s">
        <v>229</v>
      </c>
      <c r="D621" s="27">
        <v>44483</v>
      </c>
      <c r="E621" s="16" t="s">
        <v>5767</v>
      </c>
      <c r="F621" s="16" t="s">
        <v>234</v>
      </c>
      <c r="G621" s="30">
        <v>30330250</v>
      </c>
      <c r="H621" s="16"/>
      <c r="I621" s="11" t="str">
        <f>VLOOKUP(C621,'Sales Team'!A$1:C$6,2,0)</f>
        <v>Sales Region Sulawesi - Maluku Team</v>
      </c>
      <c r="J621" t="str">
        <f>VLOOKUP(C621,'Sales Team'!A$1:D$6,4,0)</f>
        <v>Corporate Negotiate/Patnership Contract</v>
      </c>
      <c r="K621" t="str">
        <f>VLOOKUP(B621,'Patner Store'!A$1:F$51,2,0)</f>
        <v>Wakaka Sport</v>
      </c>
      <c r="L621" t="str">
        <f>VLOOKUP(B621,'Patner Store'!A$1:F$51,3,0)</f>
        <v>Retail</v>
      </c>
      <c r="M621" t="str">
        <f>VLOOKUP(B621,'Patner Store'!A$1:F$51,4,0)</f>
        <v>North Maluku</v>
      </c>
      <c r="N621" t="str">
        <f>VLOOKUP(B621,'Patner Store'!A$1:F$51,5,0)</f>
        <v>North Maluku</v>
      </c>
    </row>
    <row r="622" spans="1:14" ht="15.75" customHeight="1" x14ac:dyDescent="0.3">
      <c r="A622" s="16" t="s">
        <v>859</v>
      </c>
      <c r="B622" s="16" t="s">
        <v>201</v>
      </c>
      <c r="C622" s="28" t="s">
        <v>229</v>
      </c>
      <c r="D622" s="27">
        <v>44483</v>
      </c>
      <c r="E622" s="16" t="s">
        <v>5767</v>
      </c>
      <c r="F622" s="16" t="s">
        <v>234</v>
      </c>
      <c r="G622" s="30">
        <v>48241680</v>
      </c>
      <c r="H622" s="16"/>
      <c r="I622" s="11" t="str">
        <f>VLOOKUP(C622,'Sales Team'!A$1:C$6,2,0)</f>
        <v>Sales Region Sulawesi - Maluku Team</v>
      </c>
      <c r="J622" t="str">
        <f>VLOOKUP(C622,'Sales Team'!A$1:D$6,4,0)</f>
        <v>Corporate Negotiate/Patnership Contract</v>
      </c>
      <c r="K622" t="str">
        <f>VLOOKUP(B622,'Patner Store'!A$1:F$51,2,0)</f>
        <v>SportMania Store</v>
      </c>
      <c r="L622" t="str">
        <f>VLOOKUP(B622,'Patner Store'!A$1:F$51,3,0)</f>
        <v>Retail</v>
      </c>
      <c r="M622" t="str">
        <f>VLOOKUP(B622,'Patner Store'!A$1:F$51,4,0)</f>
        <v>North Maluku</v>
      </c>
      <c r="N622" t="str">
        <f>VLOOKUP(B622,'Patner Store'!A$1:F$51,5,0)</f>
        <v>North Maluku</v>
      </c>
    </row>
    <row r="623" spans="1:14" ht="15.75" customHeight="1" x14ac:dyDescent="0.3">
      <c r="A623" s="16" t="s">
        <v>860</v>
      </c>
      <c r="B623" s="16" t="s">
        <v>195</v>
      </c>
      <c r="C623" s="28" t="s">
        <v>227</v>
      </c>
      <c r="D623" s="27">
        <v>44483</v>
      </c>
      <c r="E623" s="16" t="s">
        <v>228</v>
      </c>
      <c r="F623" s="16" t="s">
        <v>234</v>
      </c>
      <c r="G623" s="30">
        <v>231435060</v>
      </c>
      <c r="H623" s="16"/>
      <c r="I623" s="11" t="str">
        <f>VLOOKUP(C623,'Sales Team'!A$1:C$6,2,0)</f>
        <v>Sales Sumatera -Kalimantan Region Team</v>
      </c>
      <c r="J623" t="str">
        <f>VLOOKUP(C623,'Sales Team'!A$1:D$6,4,0)</f>
        <v>OnlineMarketing/Corporate Negotiate/Patnership Contract</v>
      </c>
      <c r="K623" t="str">
        <f>VLOOKUP(B623,'Patner Store'!A$1:F$51,2,0)</f>
        <v>Olahraga Gemilang</v>
      </c>
      <c r="L623" t="str">
        <f>VLOOKUP(B623,'Patner Store'!A$1:F$51,3,0)</f>
        <v>Retail</v>
      </c>
      <c r="M623" t="str">
        <f>VLOOKUP(B623,'Patner Store'!A$1:F$51,4,0)</f>
        <v>Kalimantan</v>
      </c>
      <c r="N623" t="str">
        <f>VLOOKUP(B623,'Patner Store'!A$1:F$51,5,0)</f>
        <v>Central Kalimantan</v>
      </c>
    </row>
    <row r="624" spans="1:14" ht="15.75" customHeight="1" x14ac:dyDescent="0.3">
      <c r="A624" s="16" t="s">
        <v>861</v>
      </c>
      <c r="B624" s="16" t="s">
        <v>168</v>
      </c>
      <c r="C624" s="28" t="s">
        <v>229</v>
      </c>
      <c r="D624" s="27">
        <v>44484</v>
      </c>
      <c r="E624" s="16" t="s">
        <v>5767</v>
      </c>
      <c r="F624" s="28" t="s">
        <v>237</v>
      </c>
      <c r="G624" s="30">
        <v>334301250</v>
      </c>
      <c r="H624" s="16"/>
      <c r="I624" s="11" t="str">
        <f>VLOOKUP(C624,'Sales Team'!A$1:C$6,2,0)</f>
        <v>Sales Region Sulawesi - Maluku Team</v>
      </c>
      <c r="J624" t="str">
        <f>VLOOKUP(C624,'Sales Team'!A$1:D$6,4,0)</f>
        <v>Corporate Negotiate/Patnership Contract</v>
      </c>
      <c r="K624" t="str">
        <f>VLOOKUP(B624,'Patner Store'!A$1:F$51,2,0)</f>
        <v>Destination Sport Store</v>
      </c>
      <c r="L624" t="str">
        <f>VLOOKUP(B624,'Patner Store'!A$1:F$51,3,0)</f>
        <v>Retail</v>
      </c>
      <c r="M624" t="str">
        <f>VLOOKUP(B624,'Patner Store'!A$1:F$51,4,0)</f>
        <v>Maluku</v>
      </c>
      <c r="N624" t="str">
        <f>VLOOKUP(B624,'Patner Store'!A$1:F$51,5,0)</f>
        <v>Maluku</v>
      </c>
    </row>
    <row r="625" spans="1:14" ht="15.75" customHeight="1" x14ac:dyDescent="0.3">
      <c r="A625" s="16" t="s">
        <v>862</v>
      </c>
      <c r="B625" s="16" t="s">
        <v>193</v>
      </c>
      <c r="C625" s="28" t="s">
        <v>227</v>
      </c>
      <c r="D625" s="27">
        <v>44486</v>
      </c>
      <c r="E625" s="16" t="s">
        <v>228</v>
      </c>
      <c r="F625" s="28" t="s">
        <v>237</v>
      </c>
      <c r="G625" s="30">
        <v>267482270.00000003</v>
      </c>
      <c r="H625" s="16"/>
      <c r="I625" s="11" t="str">
        <f>VLOOKUP(C625,'Sales Team'!A$1:C$6,2,0)</f>
        <v>Sales Sumatera -Kalimantan Region Team</v>
      </c>
      <c r="J625" t="str">
        <f>VLOOKUP(C625,'Sales Team'!A$1:D$6,4,0)</f>
        <v>OnlineMarketing/Corporate Negotiate/Patnership Contract</v>
      </c>
      <c r="K625" t="str">
        <f>VLOOKUP(B625,'Patner Store'!A$1:F$51,2,0)</f>
        <v>Surya Sport</v>
      </c>
      <c r="L625" t="str">
        <f>VLOOKUP(B625,'Patner Store'!A$1:F$51,3,0)</f>
        <v>Retail</v>
      </c>
      <c r="M625" t="str">
        <f>VLOOKUP(B625,'Patner Store'!A$1:F$51,4,0)</f>
        <v>Kalimantan</v>
      </c>
      <c r="N625" t="str">
        <f>VLOOKUP(B625,'Patner Store'!A$1:F$51,5,0)</f>
        <v>South Kalimantan</v>
      </c>
    </row>
    <row r="626" spans="1:14" ht="15.75" customHeight="1" x14ac:dyDescent="0.3">
      <c r="A626" s="16" t="s">
        <v>863</v>
      </c>
      <c r="B626" s="16" t="s">
        <v>195</v>
      </c>
      <c r="C626" s="28" t="s">
        <v>227</v>
      </c>
      <c r="D626" s="27">
        <v>44489</v>
      </c>
      <c r="E626" s="16" t="s">
        <v>228</v>
      </c>
      <c r="F626" s="16" t="s">
        <v>234</v>
      </c>
      <c r="G626" s="30">
        <v>170164750</v>
      </c>
      <c r="H626" s="16"/>
      <c r="I626" s="11" t="str">
        <f>VLOOKUP(C626,'Sales Team'!A$1:C$6,2,0)</f>
        <v>Sales Sumatera -Kalimantan Region Team</v>
      </c>
      <c r="J626" t="str">
        <f>VLOOKUP(C626,'Sales Team'!A$1:D$6,4,0)</f>
        <v>OnlineMarketing/Corporate Negotiate/Patnership Contract</v>
      </c>
      <c r="K626" t="str">
        <f>VLOOKUP(B626,'Patner Store'!A$1:F$51,2,0)</f>
        <v>Olahraga Gemilang</v>
      </c>
      <c r="L626" t="str">
        <f>VLOOKUP(B626,'Patner Store'!A$1:F$51,3,0)</f>
        <v>Retail</v>
      </c>
      <c r="M626" t="str">
        <f>VLOOKUP(B626,'Patner Store'!A$1:F$51,4,0)</f>
        <v>Kalimantan</v>
      </c>
      <c r="N626" t="str">
        <f>VLOOKUP(B626,'Patner Store'!A$1:F$51,5,0)</f>
        <v>Central Kalimantan</v>
      </c>
    </row>
    <row r="627" spans="1:14" ht="15.75" customHeight="1" x14ac:dyDescent="0.3">
      <c r="A627" s="16" t="s">
        <v>864</v>
      </c>
      <c r="B627" s="16" t="s">
        <v>158</v>
      </c>
      <c r="C627" s="28" t="s">
        <v>229</v>
      </c>
      <c r="D627" s="27">
        <v>44491</v>
      </c>
      <c r="E627" s="16" t="s">
        <v>5767</v>
      </c>
      <c r="F627" s="28" t="s">
        <v>237</v>
      </c>
      <c r="G627" s="30">
        <v>510373780</v>
      </c>
      <c r="H627" s="16"/>
      <c r="I627" s="11" t="str">
        <f>VLOOKUP(C627,'Sales Team'!A$1:C$6,2,0)</f>
        <v>Sales Region Sulawesi - Maluku Team</v>
      </c>
      <c r="J627" t="str">
        <f>VLOOKUP(C627,'Sales Team'!A$1:D$6,4,0)</f>
        <v>Corporate Negotiate/Patnership Contract</v>
      </c>
      <c r="K627" t="str">
        <f>VLOOKUP(B627,'Patner Store'!A$1:F$51,2,0)</f>
        <v>Sport Kita Store</v>
      </c>
      <c r="L627" t="str">
        <f>VLOOKUP(B627,'Patner Store'!A$1:F$51,3,0)</f>
        <v>Retail</v>
      </c>
      <c r="M627" t="str">
        <f>VLOOKUP(B627,'Patner Store'!A$1:F$51,4,0)</f>
        <v>North Maluku</v>
      </c>
      <c r="N627" t="str">
        <f>VLOOKUP(B627,'Patner Store'!A$1:F$51,5,0)</f>
        <v>North Maluku</v>
      </c>
    </row>
    <row r="628" spans="1:14" ht="15.75" customHeight="1" x14ac:dyDescent="0.3">
      <c r="A628" s="16" t="s">
        <v>865</v>
      </c>
      <c r="B628" s="16" t="s">
        <v>109</v>
      </c>
      <c r="C628" s="28" t="s">
        <v>225</v>
      </c>
      <c r="D628" s="27">
        <v>44493</v>
      </c>
      <c r="E628" s="16" t="s">
        <v>112</v>
      </c>
      <c r="F628" s="28" t="s">
        <v>237</v>
      </c>
      <c r="G628" s="30">
        <v>308202980</v>
      </c>
      <c r="H628" s="16"/>
      <c r="I628" s="11" t="str">
        <f>VLOOKUP(C628,'Sales Team'!A$1:C$6,2,0)</f>
        <v>Sales Java Region Team</v>
      </c>
      <c r="J628" t="str">
        <f>VLOOKUP(C628,'Sales Team'!A$1:D$6,4,0)</f>
        <v>OnlineMarketing/Corporate Negotiate/Patnership Contract</v>
      </c>
      <c r="K628" t="str">
        <f>VLOOKUP(B628,'Patner Store'!A$1:F$51,2,0)</f>
        <v>TokoSport</v>
      </c>
      <c r="L628" t="str">
        <f>VLOOKUP(B628,'Patner Store'!A$1:F$51,3,0)</f>
        <v>Retail</v>
      </c>
      <c r="M628" t="str">
        <f>VLOOKUP(B628,'Patner Store'!A$1:F$51,4,0)</f>
        <v>Java</v>
      </c>
      <c r="N628" t="str">
        <f>VLOOKUP(B628,'Patner Store'!A$1:F$51,5,0)</f>
        <v>East Java</v>
      </c>
    </row>
    <row r="629" spans="1:14" ht="15.75" customHeight="1" x14ac:dyDescent="0.3">
      <c r="A629" s="16" t="s">
        <v>866</v>
      </c>
      <c r="B629" s="16" t="s">
        <v>193</v>
      </c>
      <c r="C629" s="28" t="s">
        <v>227</v>
      </c>
      <c r="D629" s="27">
        <v>44494</v>
      </c>
      <c r="E629" s="16" t="s">
        <v>228</v>
      </c>
      <c r="F629" s="28" t="s">
        <v>237</v>
      </c>
      <c r="G629" s="30">
        <v>383492980</v>
      </c>
      <c r="H629" s="16"/>
      <c r="I629" s="11" t="str">
        <f>VLOOKUP(C629,'Sales Team'!A$1:C$6,2,0)</f>
        <v>Sales Sumatera -Kalimantan Region Team</v>
      </c>
      <c r="J629" t="str">
        <f>VLOOKUP(C629,'Sales Team'!A$1:D$6,4,0)</f>
        <v>OnlineMarketing/Corporate Negotiate/Patnership Contract</v>
      </c>
      <c r="K629" t="str">
        <f>VLOOKUP(B629,'Patner Store'!A$1:F$51,2,0)</f>
        <v>Surya Sport</v>
      </c>
      <c r="L629" t="str">
        <f>VLOOKUP(B629,'Patner Store'!A$1:F$51,3,0)</f>
        <v>Retail</v>
      </c>
      <c r="M629" t="str">
        <f>VLOOKUP(B629,'Patner Store'!A$1:F$51,4,0)</f>
        <v>Kalimantan</v>
      </c>
      <c r="N629" t="str">
        <f>VLOOKUP(B629,'Patner Store'!A$1:F$51,5,0)</f>
        <v>South Kalimantan</v>
      </c>
    </row>
    <row r="630" spans="1:14" ht="15.75" customHeight="1" x14ac:dyDescent="0.3">
      <c r="A630" s="16" t="s">
        <v>867</v>
      </c>
      <c r="B630" s="16" t="s">
        <v>146</v>
      </c>
      <c r="C630" s="28" t="s">
        <v>222</v>
      </c>
      <c r="D630" s="27">
        <v>44498</v>
      </c>
      <c r="E630" s="16" t="s">
        <v>118</v>
      </c>
      <c r="F630" s="16" t="s">
        <v>234</v>
      </c>
      <c r="G630" s="30">
        <v>237464316</v>
      </c>
      <c r="H630" s="16"/>
      <c r="I630" s="11" t="str">
        <f>VLOOKUP(C630,'Sales Team'!A$1:C$6,2,0)</f>
        <v>Online Sales Team</v>
      </c>
      <c r="J630" t="str">
        <f>VLOOKUP(C630,'Sales Team'!A$1:D$6,4,0)</f>
        <v>OnlineMarketing</v>
      </c>
      <c r="K630" t="str">
        <f>VLOOKUP(B630,'Patner Store'!A$1:F$51,2,0)</f>
        <v>Bebasport.com</v>
      </c>
      <c r="L630" t="str">
        <f>VLOOKUP(B630,'Patner Store'!A$1:F$51,3,0)</f>
        <v>Retail</v>
      </c>
      <c r="M630" t="str">
        <f>VLOOKUP(B630,'Patner Store'!A$1:F$51,4,0)</f>
        <v>Java</v>
      </c>
      <c r="N630" t="str">
        <f>VLOOKUP(B630,'Patner Store'!A$1:F$51,5,0)</f>
        <v>Jakarta</v>
      </c>
    </row>
    <row r="631" spans="1:14" ht="15.75" customHeight="1" x14ac:dyDescent="0.3">
      <c r="A631" s="16" t="s">
        <v>868</v>
      </c>
      <c r="B631" s="16" t="s">
        <v>201</v>
      </c>
      <c r="C631" s="28" t="s">
        <v>229</v>
      </c>
      <c r="D631" s="27">
        <v>44500</v>
      </c>
      <c r="E631" s="16" t="s">
        <v>5767</v>
      </c>
      <c r="F631" s="16" t="s">
        <v>234</v>
      </c>
      <c r="G631" s="30">
        <v>153748320</v>
      </c>
      <c r="H631" s="16"/>
      <c r="I631" s="11" t="str">
        <f>VLOOKUP(C631,'Sales Team'!A$1:C$6,2,0)</f>
        <v>Sales Region Sulawesi - Maluku Team</v>
      </c>
      <c r="J631" t="str">
        <f>VLOOKUP(C631,'Sales Team'!A$1:D$6,4,0)</f>
        <v>Corporate Negotiate/Patnership Contract</v>
      </c>
      <c r="K631" t="str">
        <f>VLOOKUP(B631,'Patner Store'!A$1:F$51,2,0)</f>
        <v>SportMania Store</v>
      </c>
      <c r="L631" t="str">
        <f>VLOOKUP(B631,'Patner Store'!A$1:F$51,3,0)</f>
        <v>Retail</v>
      </c>
      <c r="M631" t="str">
        <f>VLOOKUP(B631,'Patner Store'!A$1:F$51,4,0)</f>
        <v>North Maluku</v>
      </c>
      <c r="N631" t="str">
        <f>VLOOKUP(B631,'Patner Store'!A$1:F$51,5,0)</f>
        <v>North Maluku</v>
      </c>
    </row>
    <row r="632" spans="1:14" ht="15.75" customHeight="1" x14ac:dyDescent="0.3">
      <c r="A632" s="16" t="s">
        <v>869</v>
      </c>
      <c r="B632" s="16" t="s">
        <v>187</v>
      </c>
      <c r="C632" s="28" t="s">
        <v>231</v>
      </c>
      <c r="D632" s="27">
        <v>44501</v>
      </c>
      <c r="E632" s="16" t="s">
        <v>5768</v>
      </c>
      <c r="F632" s="16" t="s">
        <v>234</v>
      </c>
      <c r="G632" s="30">
        <v>185151040</v>
      </c>
      <c r="H632" s="16"/>
      <c r="I632" s="11" t="str">
        <f>VLOOKUP(C632,'Sales Team'!A$1:C$6,2,0)</f>
        <v>Sales Region Bali - Nusa Tenggara Team</v>
      </c>
      <c r="J632" t="str">
        <f>VLOOKUP(C632,'Sales Team'!A$1:D$6,4,0)</f>
        <v>Corporate Negotiate/Patnership Contract</v>
      </c>
      <c r="K632" t="str">
        <f>VLOOKUP(B632,'Patner Store'!A$1:F$51,2,0)</f>
        <v>Nusantara Sport</v>
      </c>
      <c r="L632" t="str">
        <f>VLOOKUP(B632,'Patner Store'!A$1:F$51,3,0)</f>
        <v>Retail</v>
      </c>
      <c r="M632" t="str">
        <f>VLOOKUP(B632,'Patner Store'!A$1:F$51,4,0)</f>
        <v>Nusa Tenggara</v>
      </c>
      <c r="N632" t="str">
        <f>VLOOKUP(B632,'Patner Store'!A$1:F$51,5,0)</f>
        <v>West Nusa Tenggara</v>
      </c>
    </row>
    <row r="633" spans="1:14" ht="15.75" customHeight="1" x14ac:dyDescent="0.3">
      <c r="A633" s="16" t="s">
        <v>870</v>
      </c>
      <c r="B633" s="16" t="s">
        <v>148</v>
      </c>
      <c r="C633" s="28" t="s">
        <v>225</v>
      </c>
      <c r="D633" s="27">
        <v>44503</v>
      </c>
      <c r="E633" s="16" t="s">
        <v>112</v>
      </c>
      <c r="F633" s="28" t="s">
        <v>237</v>
      </c>
      <c r="G633" s="30">
        <v>777612460</v>
      </c>
      <c r="H633" s="16" t="s">
        <v>238</v>
      </c>
      <c r="I633" s="11" t="str">
        <f>VLOOKUP(C633,'Sales Team'!A$1:C$6,2,0)</f>
        <v>Sales Java Region Team</v>
      </c>
      <c r="J633" t="str">
        <f>VLOOKUP(C633,'Sales Team'!A$1:D$6,4,0)</f>
        <v>OnlineMarketing/Corporate Negotiate/Patnership Contract</v>
      </c>
      <c r="K633" t="str">
        <f>VLOOKUP(B633,'Patner Store'!A$1:F$51,2,0)</f>
        <v>Sport Jogja City</v>
      </c>
      <c r="L633" t="str">
        <f>VLOOKUP(B633,'Patner Store'!A$1:F$51,3,0)</f>
        <v>Distributor</v>
      </c>
      <c r="M633" t="str">
        <f>VLOOKUP(B633,'Patner Store'!A$1:F$51,4,0)</f>
        <v>Java</v>
      </c>
      <c r="N633" t="str">
        <f>VLOOKUP(B633,'Patner Store'!A$1:F$51,5,0)</f>
        <v>Jogjakarta</v>
      </c>
    </row>
    <row r="634" spans="1:14" ht="15.75" customHeight="1" x14ac:dyDescent="0.3">
      <c r="A634" s="16" t="s">
        <v>871</v>
      </c>
      <c r="B634" s="16" t="s">
        <v>113</v>
      </c>
      <c r="C634" s="28" t="s">
        <v>227</v>
      </c>
      <c r="D634" s="27">
        <v>44504</v>
      </c>
      <c r="E634" s="16" t="s">
        <v>228</v>
      </c>
      <c r="F634" s="28" t="s">
        <v>237</v>
      </c>
      <c r="G634" s="30">
        <v>847354060</v>
      </c>
      <c r="H634" s="16"/>
      <c r="I634" s="11" t="str">
        <f>VLOOKUP(C634,'Sales Team'!A$1:C$6,2,0)</f>
        <v>Sales Sumatera -Kalimantan Region Team</v>
      </c>
      <c r="J634" t="str">
        <f>VLOOKUP(C634,'Sales Team'!A$1:D$6,4,0)</f>
        <v>OnlineMarketing/Corporate Negotiate/Patnership Contract</v>
      </c>
      <c r="K634" t="str">
        <f>VLOOKUP(B634,'Patner Store'!A$1:F$51,2,0)</f>
        <v>Toko Gelora Sport</v>
      </c>
      <c r="L634" t="str">
        <f>VLOOKUP(B634,'Patner Store'!A$1:F$51,3,0)</f>
        <v>Retail</v>
      </c>
      <c r="M634" t="str">
        <f>VLOOKUP(B634,'Patner Store'!A$1:F$51,4,0)</f>
        <v>Kalimantan</v>
      </c>
      <c r="N634" t="str">
        <f>VLOOKUP(B634,'Patner Store'!A$1:F$51,5,0)</f>
        <v>Central Kalimantan</v>
      </c>
    </row>
    <row r="635" spans="1:14" ht="15.75" customHeight="1" x14ac:dyDescent="0.3">
      <c r="A635" s="16" t="s">
        <v>872</v>
      </c>
      <c r="B635" s="16" t="s">
        <v>158</v>
      </c>
      <c r="C635" s="28" t="s">
        <v>229</v>
      </c>
      <c r="D635" s="27">
        <v>44504</v>
      </c>
      <c r="E635" s="16" t="s">
        <v>5767</v>
      </c>
      <c r="F635" s="16" t="s">
        <v>234</v>
      </c>
      <c r="G635" s="30">
        <v>27190650</v>
      </c>
      <c r="H635" s="16"/>
      <c r="I635" s="11" t="str">
        <f>VLOOKUP(C635,'Sales Team'!A$1:C$6,2,0)</f>
        <v>Sales Region Sulawesi - Maluku Team</v>
      </c>
      <c r="J635" t="str">
        <f>VLOOKUP(C635,'Sales Team'!A$1:D$6,4,0)</f>
        <v>Corporate Negotiate/Patnership Contract</v>
      </c>
      <c r="K635" t="str">
        <f>VLOOKUP(B635,'Patner Store'!A$1:F$51,2,0)</f>
        <v>Sport Kita Store</v>
      </c>
      <c r="L635" t="str">
        <f>VLOOKUP(B635,'Patner Store'!A$1:F$51,3,0)</f>
        <v>Retail</v>
      </c>
      <c r="M635" t="str">
        <f>VLOOKUP(B635,'Patner Store'!A$1:F$51,4,0)</f>
        <v>North Maluku</v>
      </c>
      <c r="N635" t="str">
        <f>VLOOKUP(B635,'Patner Store'!A$1:F$51,5,0)</f>
        <v>North Maluku</v>
      </c>
    </row>
    <row r="636" spans="1:14" ht="15.75" customHeight="1" x14ac:dyDescent="0.3">
      <c r="A636" s="16" t="s">
        <v>873</v>
      </c>
      <c r="B636" s="16" t="s">
        <v>105</v>
      </c>
      <c r="C636" s="28" t="s">
        <v>231</v>
      </c>
      <c r="D636" s="27">
        <v>44507</v>
      </c>
      <c r="E636" s="16" t="s">
        <v>5768</v>
      </c>
      <c r="F636" s="28" t="s">
        <v>237</v>
      </c>
      <c r="G636" s="30">
        <v>341345130</v>
      </c>
      <c r="H636" s="16"/>
      <c r="I636" s="11" t="str">
        <f>VLOOKUP(C636,'Sales Team'!A$1:C$6,2,0)</f>
        <v>Sales Region Bali - Nusa Tenggara Team</v>
      </c>
      <c r="J636" t="str">
        <f>VLOOKUP(C636,'Sales Team'!A$1:D$6,4,0)</f>
        <v>Corporate Negotiate/Patnership Contract</v>
      </c>
      <c r="K636" t="str">
        <f>VLOOKUP(B636,'Patner Store'!A$1:F$51,2,0)</f>
        <v>Sport Nation</v>
      </c>
      <c r="L636" t="str">
        <f>VLOOKUP(B636,'Patner Store'!A$1:F$51,3,0)</f>
        <v>Distributor</v>
      </c>
      <c r="M636" t="str">
        <f>VLOOKUP(B636,'Patner Store'!A$1:F$51,4,0)</f>
        <v>Bali</v>
      </c>
      <c r="N636" t="str">
        <f>VLOOKUP(B636,'Patner Store'!A$1:F$51,5,0)</f>
        <v>Bali</v>
      </c>
    </row>
    <row r="637" spans="1:14" ht="15.75" customHeight="1" x14ac:dyDescent="0.3">
      <c r="A637" s="16" t="s">
        <v>874</v>
      </c>
      <c r="B637" s="16" t="s">
        <v>173</v>
      </c>
      <c r="C637" s="28" t="s">
        <v>229</v>
      </c>
      <c r="D637" s="27">
        <v>44508</v>
      </c>
      <c r="E637" s="16" t="s">
        <v>5767</v>
      </c>
      <c r="F637" s="28" t="s">
        <v>237</v>
      </c>
      <c r="G637" s="30">
        <v>299106360</v>
      </c>
      <c r="H637" s="16"/>
      <c r="I637" s="11" t="str">
        <f>VLOOKUP(C637,'Sales Team'!A$1:C$6,2,0)</f>
        <v>Sales Region Sulawesi - Maluku Team</v>
      </c>
      <c r="J637" t="str">
        <f>VLOOKUP(C637,'Sales Team'!A$1:D$6,4,0)</f>
        <v>Corporate Negotiate/Patnership Contract</v>
      </c>
      <c r="K637" t="str">
        <f>VLOOKUP(B637,'Patner Store'!A$1:F$51,2,0)</f>
        <v>Mama Sport</v>
      </c>
      <c r="L637" t="str">
        <f>VLOOKUP(B637,'Patner Store'!A$1:F$51,3,0)</f>
        <v>Retail</v>
      </c>
      <c r="M637" t="str">
        <f>VLOOKUP(B637,'Patner Store'!A$1:F$51,4,0)</f>
        <v>North Maluku</v>
      </c>
      <c r="N637" t="str">
        <f>VLOOKUP(B637,'Patner Store'!A$1:F$51,5,0)</f>
        <v>North Maluku</v>
      </c>
    </row>
    <row r="638" spans="1:14" ht="15.75" customHeight="1" x14ac:dyDescent="0.3">
      <c r="A638" s="16" t="s">
        <v>875</v>
      </c>
      <c r="B638" s="16" t="s">
        <v>131</v>
      </c>
      <c r="C638" s="28" t="s">
        <v>222</v>
      </c>
      <c r="D638" s="27">
        <v>44510</v>
      </c>
      <c r="E638" s="16" t="s">
        <v>118</v>
      </c>
      <c r="F638" s="16" t="s">
        <v>234</v>
      </c>
      <c r="G638" s="30">
        <v>100862630</v>
      </c>
      <c r="H638" s="16"/>
      <c r="I638" s="11" t="str">
        <f>VLOOKUP(C638,'Sales Team'!A$1:C$6,2,0)</f>
        <v>Online Sales Team</v>
      </c>
      <c r="J638" t="str">
        <f>VLOOKUP(C638,'Sales Team'!A$1:D$6,4,0)</f>
        <v>OnlineMarketing</v>
      </c>
      <c r="K638" t="str">
        <f>VLOOKUP(B638,'Patner Store'!A$1:F$51,2,0)</f>
        <v>WorldSport.com</v>
      </c>
      <c r="L638" t="str">
        <f>VLOOKUP(B638,'Patner Store'!A$1:F$51,3,0)</f>
        <v>Retail</v>
      </c>
      <c r="M638" t="str">
        <f>VLOOKUP(B638,'Patner Store'!A$1:F$51,4,0)</f>
        <v>Java</v>
      </c>
      <c r="N638" t="str">
        <f>VLOOKUP(B638,'Patner Store'!A$1:F$51,5,0)</f>
        <v>Jakarta</v>
      </c>
    </row>
    <row r="639" spans="1:14" ht="15.75" customHeight="1" x14ac:dyDescent="0.3">
      <c r="A639" s="16" t="s">
        <v>876</v>
      </c>
      <c r="B639" s="16" t="s">
        <v>187</v>
      </c>
      <c r="C639" s="28" t="s">
        <v>231</v>
      </c>
      <c r="D639" s="27">
        <v>44510</v>
      </c>
      <c r="E639" s="16" t="s">
        <v>5768</v>
      </c>
      <c r="F639" s="16" t="s">
        <v>234</v>
      </c>
      <c r="G639" s="30">
        <v>61624752</v>
      </c>
      <c r="H639" s="16" t="s">
        <v>260</v>
      </c>
      <c r="I639" s="11" t="str">
        <f>VLOOKUP(C639,'Sales Team'!A$1:C$6,2,0)</f>
        <v>Sales Region Bali - Nusa Tenggara Team</v>
      </c>
      <c r="J639" t="str">
        <f>VLOOKUP(C639,'Sales Team'!A$1:D$6,4,0)</f>
        <v>Corporate Negotiate/Patnership Contract</v>
      </c>
      <c r="K639" t="str">
        <f>VLOOKUP(B639,'Patner Store'!A$1:F$51,2,0)</f>
        <v>Nusantara Sport</v>
      </c>
      <c r="L639" t="str">
        <f>VLOOKUP(B639,'Patner Store'!A$1:F$51,3,0)</f>
        <v>Retail</v>
      </c>
      <c r="M639" t="str">
        <f>VLOOKUP(B639,'Patner Store'!A$1:F$51,4,0)</f>
        <v>Nusa Tenggara</v>
      </c>
      <c r="N639" t="str">
        <f>VLOOKUP(B639,'Patner Store'!A$1:F$51,5,0)</f>
        <v>West Nusa Tenggara</v>
      </c>
    </row>
    <row r="640" spans="1:14" ht="15.75" customHeight="1" x14ac:dyDescent="0.3">
      <c r="A640" s="16" t="s">
        <v>877</v>
      </c>
      <c r="B640" s="16" t="s">
        <v>113</v>
      </c>
      <c r="C640" s="28" t="s">
        <v>227</v>
      </c>
      <c r="D640" s="27">
        <v>44511</v>
      </c>
      <c r="E640" s="16" t="s">
        <v>228</v>
      </c>
      <c r="F640" s="16" t="s">
        <v>234</v>
      </c>
      <c r="G640" s="30">
        <v>160263800</v>
      </c>
      <c r="H640" s="16"/>
      <c r="I640" s="11" t="str">
        <f>VLOOKUP(C640,'Sales Team'!A$1:C$6,2,0)</f>
        <v>Sales Sumatera -Kalimantan Region Team</v>
      </c>
      <c r="J640" t="str">
        <f>VLOOKUP(C640,'Sales Team'!A$1:D$6,4,0)</f>
        <v>OnlineMarketing/Corporate Negotiate/Patnership Contract</v>
      </c>
      <c r="K640" t="str">
        <f>VLOOKUP(B640,'Patner Store'!A$1:F$51,2,0)</f>
        <v>Toko Gelora Sport</v>
      </c>
      <c r="L640" t="str">
        <f>VLOOKUP(B640,'Patner Store'!A$1:F$51,3,0)</f>
        <v>Retail</v>
      </c>
      <c r="M640" t="str">
        <f>VLOOKUP(B640,'Patner Store'!A$1:F$51,4,0)</f>
        <v>Kalimantan</v>
      </c>
      <c r="N640" t="str">
        <f>VLOOKUP(B640,'Patner Store'!A$1:F$51,5,0)</f>
        <v>Central Kalimantan</v>
      </c>
    </row>
    <row r="641" spans="1:14" ht="15.75" customHeight="1" x14ac:dyDescent="0.3">
      <c r="A641" s="16" t="s">
        <v>878</v>
      </c>
      <c r="B641" s="16" t="s">
        <v>215</v>
      </c>
      <c r="C641" s="28" t="s">
        <v>229</v>
      </c>
      <c r="D641" s="27">
        <v>44512</v>
      </c>
      <c r="E641" s="16" t="s">
        <v>5767</v>
      </c>
      <c r="F641" s="28" t="s">
        <v>237</v>
      </c>
      <c r="G641" s="30">
        <v>377834240</v>
      </c>
      <c r="H641" s="16" t="s">
        <v>253</v>
      </c>
      <c r="I641" s="11" t="str">
        <f>VLOOKUP(C641,'Sales Team'!A$1:C$6,2,0)</f>
        <v>Sales Region Sulawesi - Maluku Team</v>
      </c>
      <c r="J641" t="str">
        <f>VLOOKUP(C641,'Sales Team'!A$1:D$6,4,0)</f>
        <v>Corporate Negotiate/Patnership Contract</v>
      </c>
      <c r="K641" t="str">
        <f>VLOOKUP(B641,'Patner Store'!A$1:F$51,2,0)</f>
        <v>Toko Peralatan Olahraga</v>
      </c>
      <c r="L641" t="str">
        <f>VLOOKUP(B641,'Patner Store'!A$1:F$51,3,0)</f>
        <v>Retail</v>
      </c>
      <c r="M641" t="str">
        <f>VLOOKUP(B641,'Patner Store'!A$1:F$51,4,0)</f>
        <v>Maluku</v>
      </c>
      <c r="N641" t="str">
        <f>VLOOKUP(B641,'Patner Store'!A$1:F$51,5,0)</f>
        <v>Maluku</v>
      </c>
    </row>
    <row r="642" spans="1:14" ht="15.75" customHeight="1" x14ac:dyDescent="0.3">
      <c r="A642" s="16" t="s">
        <v>879</v>
      </c>
      <c r="B642" s="16" t="s">
        <v>189</v>
      </c>
      <c r="C642" s="28" t="s">
        <v>225</v>
      </c>
      <c r="D642" s="27">
        <v>44513</v>
      </c>
      <c r="E642" s="16" t="s">
        <v>112</v>
      </c>
      <c r="F642" s="16" t="s">
        <v>234</v>
      </c>
      <c r="G642" s="30">
        <v>28037600</v>
      </c>
      <c r="H642" s="16"/>
      <c r="I642" s="11" t="str">
        <f>VLOOKUP(C642,'Sales Team'!A$1:C$6,2,0)</f>
        <v>Sales Java Region Team</v>
      </c>
      <c r="J642" t="str">
        <f>VLOOKUP(C642,'Sales Team'!A$1:D$6,4,0)</f>
        <v>OnlineMarketing/Corporate Negotiate/Patnership Contract</v>
      </c>
      <c r="K642" t="str">
        <f>VLOOKUP(B642,'Patner Store'!A$1:F$51,2,0)</f>
        <v>Toko Joko Sport</v>
      </c>
      <c r="L642" t="str">
        <f>VLOOKUP(B642,'Patner Store'!A$1:F$51,3,0)</f>
        <v>Retail</v>
      </c>
      <c r="M642" t="str">
        <f>VLOOKUP(B642,'Patner Store'!A$1:F$51,4,0)</f>
        <v>Java</v>
      </c>
      <c r="N642" t="str">
        <f>VLOOKUP(B642,'Patner Store'!A$1:F$51,5,0)</f>
        <v>East Java</v>
      </c>
    </row>
    <row r="643" spans="1:14" ht="15.75" customHeight="1" x14ac:dyDescent="0.3">
      <c r="A643" s="16" t="s">
        <v>880</v>
      </c>
      <c r="B643" s="16" t="s">
        <v>156</v>
      </c>
      <c r="C643" s="28" t="s">
        <v>222</v>
      </c>
      <c r="D643" s="27">
        <v>44513</v>
      </c>
      <c r="E643" s="16" t="s">
        <v>118</v>
      </c>
      <c r="F643" s="16" t="s">
        <v>234</v>
      </c>
      <c r="G643" s="30">
        <v>24375575</v>
      </c>
      <c r="H643" s="16"/>
      <c r="I643" s="11" t="str">
        <f>VLOOKUP(C643,'Sales Team'!A$1:C$6,2,0)</f>
        <v>Online Sales Team</v>
      </c>
      <c r="J643" t="str">
        <f>VLOOKUP(C643,'Sales Team'!A$1:D$6,4,0)</f>
        <v>OnlineMarketing</v>
      </c>
      <c r="K643" t="str">
        <f>VLOOKUP(B643,'Patner Store'!A$1:F$51,2,0)</f>
        <v>SportArt88</v>
      </c>
      <c r="L643" t="str">
        <f>VLOOKUP(B643,'Patner Store'!A$1:F$51,3,0)</f>
        <v>Retail</v>
      </c>
      <c r="M643" t="str">
        <f>VLOOKUP(B643,'Patner Store'!A$1:F$51,4,0)</f>
        <v>Java</v>
      </c>
      <c r="N643" t="str">
        <f>VLOOKUP(B643,'Patner Store'!A$1:F$51,5,0)</f>
        <v>Jakarta</v>
      </c>
    </row>
    <row r="644" spans="1:14" ht="15.75" customHeight="1" x14ac:dyDescent="0.3">
      <c r="A644" s="16" t="s">
        <v>881</v>
      </c>
      <c r="B644" s="16" t="s">
        <v>207</v>
      </c>
      <c r="C644" s="28" t="s">
        <v>227</v>
      </c>
      <c r="D644" s="27">
        <v>44514</v>
      </c>
      <c r="E644" s="16" t="s">
        <v>228</v>
      </c>
      <c r="F644" s="28" t="s">
        <v>237</v>
      </c>
      <c r="G644" s="30">
        <v>500863890</v>
      </c>
      <c r="H644" s="16"/>
      <c r="I644" s="11" t="str">
        <f>VLOOKUP(C644,'Sales Team'!A$1:C$6,2,0)</f>
        <v>Sales Sumatera -Kalimantan Region Team</v>
      </c>
      <c r="J644" t="str">
        <f>VLOOKUP(C644,'Sales Team'!A$1:D$6,4,0)</f>
        <v>OnlineMarketing/Corporate Negotiate/Patnership Contract</v>
      </c>
      <c r="K644" t="str">
        <f>VLOOKUP(B644,'Patner Store'!A$1:F$51,2,0)</f>
        <v>Markas Olahraga</v>
      </c>
      <c r="L644" t="str">
        <f>VLOOKUP(B644,'Patner Store'!A$1:F$51,3,0)</f>
        <v>Retail</v>
      </c>
      <c r="M644" t="str">
        <f>VLOOKUP(B644,'Patner Store'!A$1:F$51,4,0)</f>
        <v>Kalimantan</v>
      </c>
      <c r="N644" t="str">
        <f>VLOOKUP(B644,'Patner Store'!A$1:F$51,5,0)</f>
        <v>South Kalimantan</v>
      </c>
    </row>
    <row r="645" spans="1:14" ht="15.75" customHeight="1" x14ac:dyDescent="0.3">
      <c r="A645" s="16" t="s">
        <v>882</v>
      </c>
      <c r="B645" s="16" t="s">
        <v>146</v>
      </c>
      <c r="C645" s="28" t="s">
        <v>222</v>
      </c>
      <c r="D645" s="27">
        <v>44516</v>
      </c>
      <c r="E645" s="16" t="s">
        <v>118</v>
      </c>
      <c r="F645" s="16" t="s">
        <v>234</v>
      </c>
      <c r="G645" s="30">
        <v>25301920</v>
      </c>
      <c r="H645" s="16"/>
      <c r="I645" s="11" t="str">
        <f>VLOOKUP(C645,'Sales Team'!A$1:C$6,2,0)</f>
        <v>Online Sales Team</v>
      </c>
      <c r="J645" t="str">
        <f>VLOOKUP(C645,'Sales Team'!A$1:D$6,4,0)</f>
        <v>OnlineMarketing</v>
      </c>
      <c r="K645" t="str">
        <f>VLOOKUP(B645,'Patner Store'!A$1:F$51,2,0)</f>
        <v>Bebasport.com</v>
      </c>
      <c r="L645" t="str">
        <f>VLOOKUP(B645,'Patner Store'!A$1:F$51,3,0)</f>
        <v>Retail</v>
      </c>
      <c r="M645" t="str">
        <f>VLOOKUP(B645,'Patner Store'!A$1:F$51,4,0)</f>
        <v>Java</v>
      </c>
      <c r="N645" t="str">
        <f>VLOOKUP(B645,'Patner Store'!A$1:F$51,5,0)</f>
        <v>Jakarta</v>
      </c>
    </row>
    <row r="646" spans="1:14" ht="15.75" customHeight="1" x14ac:dyDescent="0.3">
      <c r="A646" s="16" t="s">
        <v>883</v>
      </c>
      <c r="B646" s="16" t="s">
        <v>211</v>
      </c>
      <c r="C646" s="28" t="s">
        <v>227</v>
      </c>
      <c r="D646" s="27">
        <v>44517</v>
      </c>
      <c r="E646" s="16" t="s">
        <v>228</v>
      </c>
      <c r="F646" s="16" t="s">
        <v>234</v>
      </c>
      <c r="G646" s="30">
        <v>160051710</v>
      </c>
      <c r="H646" s="16"/>
      <c r="I646" s="11" t="str">
        <f>VLOOKUP(C646,'Sales Team'!A$1:C$6,2,0)</f>
        <v>Sales Sumatera -Kalimantan Region Team</v>
      </c>
      <c r="J646" t="str">
        <f>VLOOKUP(C646,'Sales Team'!A$1:D$6,4,0)</f>
        <v>OnlineMarketing/Corporate Negotiate/Patnership Contract</v>
      </c>
      <c r="K646" t="str">
        <f>VLOOKUP(B646,'Patner Store'!A$1:F$51,2,0)</f>
        <v>Toko Olahraga Mandiri</v>
      </c>
      <c r="L646" t="str">
        <f>VLOOKUP(B646,'Patner Store'!A$1:F$51,3,0)</f>
        <v>Retail</v>
      </c>
      <c r="M646" t="str">
        <f>VLOOKUP(B646,'Patner Store'!A$1:F$51,4,0)</f>
        <v>Kalimantan</v>
      </c>
      <c r="N646" t="str">
        <f>VLOOKUP(B646,'Patner Store'!A$1:F$51,5,0)</f>
        <v>South Kalimantan</v>
      </c>
    </row>
    <row r="647" spans="1:14" ht="15.75" customHeight="1" x14ac:dyDescent="0.3">
      <c r="A647" s="16" t="s">
        <v>884</v>
      </c>
      <c r="B647" s="16" t="s">
        <v>177</v>
      </c>
      <c r="C647" s="28" t="s">
        <v>225</v>
      </c>
      <c r="D647" s="27">
        <v>44517</v>
      </c>
      <c r="E647" s="16" t="s">
        <v>112</v>
      </c>
      <c r="F647" s="16" t="s">
        <v>234</v>
      </c>
      <c r="G647" s="30">
        <v>192581520</v>
      </c>
      <c r="H647" s="16" t="s">
        <v>247</v>
      </c>
      <c r="I647" s="11" t="str">
        <f>VLOOKUP(C647,'Sales Team'!A$1:C$6,2,0)</f>
        <v>Sales Java Region Team</v>
      </c>
      <c r="J647" t="str">
        <f>VLOOKUP(C647,'Sales Team'!A$1:D$6,4,0)</f>
        <v>OnlineMarketing/Corporate Negotiate/Patnership Contract</v>
      </c>
      <c r="K647" t="str">
        <f>VLOOKUP(B647,'Patner Store'!A$1:F$51,2,0)</f>
        <v>Toko Hidup Sehat</v>
      </c>
      <c r="L647" t="str">
        <f>VLOOKUP(B647,'Patner Store'!A$1:F$51,3,0)</f>
        <v>Retail</v>
      </c>
      <c r="M647" t="str">
        <f>VLOOKUP(B647,'Patner Store'!A$1:F$51,4,0)</f>
        <v>Java</v>
      </c>
      <c r="N647" t="str">
        <f>VLOOKUP(B647,'Patner Store'!A$1:F$51,5,0)</f>
        <v>East Java</v>
      </c>
    </row>
    <row r="648" spans="1:14" ht="15.75" customHeight="1" x14ac:dyDescent="0.3">
      <c r="A648" s="16" t="s">
        <v>885</v>
      </c>
      <c r="B648" s="16" t="s">
        <v>124</v>
      </c>
      <c r="C648" s="28" t="s">
        <v>222</v>
      </c>
      <c r="D648" s="27">
        <v>44517</v>
      </c>
      <c r="E648" s="16" t="s">
        <v>118</v>
      </c>
      <c r="F648" s="16" t="s">
        <v>234</v>
      </c>
      <c r="G648" s="30">
        <v>13458240</v>
      </c>
      <c r="H648" s="16" t="s">
        <v>253</v>
      </c>
      <c r="I648" s="11" t="str">
        <f>VLOOKUP(C648,'Sales Team'!A$1:C$6,2,0)</f>
        <v>Online Sales Team</v>
      </c>
      <c r="J648" t="str">
        <f>VLOOKUP(C648,'Sales Team'!A$1:D$6,4,0)</f>
        <v>OnlineMarketing</v>
      </c>
      <c r="K648" t="str">
        <f>VLOOKUP(B648,'Patner Store'!A$1:F$51,2,0)</f>
        <v>Twinsport.com</v>
      </c>
      <c r="L648" t="str">
        <f>VLOOKUP(B648,'Patner Store'!A$1:F$51,3,0)</f>
        <v>Retail</v>
      </c>
      <c r="M648" t="str">
        <f>VLOOKUP(B648,'Patner Store'!A$1:F$51,4,0)</f>
        <v>Java</v>
      </c>
      <c r="N648" t="str">
        <f>VLOOKUP(B648,'Patner Store'!A$1:F$51,5,0)</f>
        <v>Jakarta</v>
      </c>
    </row>
    <row r="649" spans="1:14" ht="15.75" customHeight="1" x14ac:dyDescent="0.3">
      <c r="A649" s="16" t="s">
        <v>886</v>
      </c>
      <c r="B649" s="16" t="s">
        <v>137</v>
      </c>
      <c r="C649" s="28" t="s">
        <v>222</v>
      </c>
      <c r="D649" s="27">
        <v>44518</v>
      </c>
      <c r="E649" s="16" t="s">
        <v>118</v>
      </c>
      <c r="F649" s="16" t="s">
        <v>234</v>
      </c>
      <c r="G649" s="30">
        <v>133854110</v>
      </c>
      <c r="H649" s="16"/>
      <c r="I649" s="11" t="str">
        <f>VLOOKUP(C649,'Sales Team'!A$1:C$6,2,0)</f>
        <v>Online Sales Team</v>
      </c>
      <c r="J649" t="str">
        <f>VLOOKUP(C649,'Sales Team'!A$1:D$6,4,0)</f>
        <v>OnlineMarketing</v>
      </c>
      <c r="K649" t="str">
        <f>VLOOKUP(B649,'Patner Store'!A$1:F$51,2,0)</f>
        <v>Playing Outdoor</v>
      </c>
      <c r="L649" t="str">
        <f>VLOOKUP(B649,'Patner Store'!A$1:F$51,3,0)</f>
        <v>Retail</v>
      </c>
      <c r="M649" t="str">
        <f>VLOOKUP(B649,'Patner Store'!A$1:F$51,4,0)</f>
        <v>Java</v>
      </c>
      <c r="N649" t="str">
        <f>VLOOKUP(B649,'Patner Store'!A$1:F$51,5,0)</f>
        <v>Jakarta</v>
      </c>
    </row>
    <row r="650" spans="1:14" ht="15.75" customHeight="1" x14ac:dyDescent="0.3">
      <c r="A650" s="16" t="s">
        <v>887</v>
      </c>
      <c r="B650" s="16" t="s">
        <v>156</v>
      </c>
      <c r="C650" s="28" t="s">
        <v>222</v>
      </c>
      <c r="D650" s="27">
        <v>44519</v>
      </c>
      <c r="E650" s="16" t="s">
        <v>118</v>
      </c>
      <c r="F650" s="28" t="s">
        <v>237</v>
      </c>
      <c r="G650" s="30">
        <v>297750470</v>
      </c>
      <c r="H650" s="16" t="s">
        <v>260</v>
      </c>
      <c r="I650" s="11" t="str">
        <f>VLOOKUP(C650,'Sales Team'!A$1:C$6,2,0)</f>
        <v>Online Sales Team</v>
      </c>
      <c r="J650" t="str">
        <f>VLOOKUP(C650,'Sales Team'!A$1:D$6,4,0)</f>
        <v>OnlineMarketing</v>
      </c>
      <c r="K650" t="str">
        <f>VLOOKUP(B650,'Patner Store'!A$1:F$51,2,0)</f>
        <v>SportArt88</v>
      </c>
      <c r="L650" t="str">
        <f>VLOOKUP(B650,'Patner Store'!A$1:F$51,3,0)</f>
        <v>Retail</v>
      </c>
      <c r="M650" t="str">
        <f>VLOOKUP(B650,'Patner Store'!A$1:F$51,4,0)</f>
        <v>Java</v>
      </c>
      <c r="N650" t="str">
        <f>VLOOKUP(B650,'Patner Store'!A$1:F$51,5,0)</f>
        <v>Jakarta</v>
      </c>
    </row>
    <row r="651" spans="1:14" ht="15.75" customHeight="1" x14ac:dyDescent="0.3">
      <c r="A651" s="16" t="s">
        <v>888</v>
      </c>
      <c r="B651" s="16" t="s">
        <v>166</v>
      </c>
      <c r="C651" s="28" t="s">
        <v>229</v>
      </c>
      <c r="D651" s="27">
        <v>44521</v>
      </c>
      <c r="E651" s="16" t="s">
        <v>5767</v>
      </c>
      <c r="F651" s="28" t="s">
        <v>237</v>
      </c>
      <c r="G651" s="30">
        <v>329445090</v>
      </c>
      <c r="H651" s="16"/>
      <c r="I651" s="11" t="str">
        <f>VLOOKUP(C651,'Sales Team'!A$1:C$6,2,0)</f>
        <v>Sales Region Sulawesi - Maluku Team</v>
      </c>
      <c r="J651" t="str">
        <f>VLOOKUP(C651,'Sales Team'!A$1:D$6,4,0)</f>
        <v>Corporate Negotiate/Patnership Contract</v>
      </c>
      <c r="K651" t="str">
        <f>VLOOKUP(B651,'Patner Store'!A$1:F$51,2,0)</f>
        <v>Wakaka Sport</v>
      </c>
      <c r="L651" t="str">
        <f>VLOOKUP(B651,'Patner Store'!A$1:F$51,3,0)</f>
        <v>Retail</v>
      </c>
      <c r="M651" t="str">
        <f>VLOOKUP(B651,'Patner Store'!A$1:F$51,4,0)</f>
        <v>North Maluku</v>
      </c>
      <c r="N651" t="str">
        <f>VLOOKUP(B651,'Patner Store'!A$1:F$51,5,0)</f>
        <v>North Maluku</v>
      </c>
    </row>
    <row r="652" spans="1:14" ht="15.75" customHeight="1" x14ac:dyDescent="0.3">
      <c r="A652" s="16" t="s">
        <v>889</v>
      </c>
      <c r="B652" s="16" t="s">
        <v>146</v>
      </c>
      <c r="C652" s="28" t="s">
        <v>222</v>
      </c>
      <c r="D652" s="27">
        <v>44523</v>
      </c>
      <c r="E652" s="16" t="s">
        <v>118</v>
      </c>
      <c r="F652" s="16" t="s">
        <v>234</v>
      </c>
      <c r="G652" s="30">
        <v>87111010</v>
      </c>
      <c r="H652" s="16" t="s">
        <v>247</v>
      </c>
      <c r="I652" s="11" t="str">
        <f>VLOOKUP(C652,'Sales Team'!A$1:C$6,2,0)</f>
        <v>Online Sales Team</v>
      </c>
      <c r="J652" t="str">
        <f>VLOOKUP(C652,'Sales Team'!A$1:D$6,4,0)</f>
        <v>OnlineMarketing</v>
      </c>
      <c r="K652" t="str">
        <f>VLOOKUP(B652,'Patner Store'!A$1:F$51,2,0)</f>
        <v>Bebasport.com</v>
      </c>
      <c r="L652" t="str">
        <f>VLOOKUP(B652,'Patner Store'!A$1:F$51,3,0)</f>
        <v>Retail</v>
      </c>
      <c r="M652" t="str">
        <f>VLOOKUP(B652,'Patner Store'!A$1:F$51,4,0)</f>
        <v>Java</v>
      </c>
      <c r="N652" t="str">
        <f>VLOOKUP(B652,'Patner Store'!A$1:F$51,5,0)</f>
        <v>Jakarta</v>
      </c>
    </row>
    <row r="653" spans="1:14" ht="15.75" customHeight="1" x14ac:dyDescent="0.3">
      <c r="A653" s="16" t="s">
        <v>890</v>
      </c>
      <c r="B653" s="16" t="s">
        <v>215</v>
      </c>
      <c r="C653" s="28" t="s">
        <v>229</v>
      </c>
      <c r="D653" s="27">
        <v>44525</v>
      </c>
      <c r="E653" s="16" t="s">
        <v>5767</v>
      </c>
      <c r="F653" s="28" t="s">
        <v>237</v>
      </c>
      <c r="G653" s="30">
        <v>596716000</v>
      </c>
      <c r="H653" s="16" t="s">
        <v>260</v>
      </c>
      <c r="I653" s="11" t="str">
        <f>VLOOKUP(C653,'Sales Team'!A$1:C$6,2,0)</f>
        <v>Sales Region Sulawesi - Maluku Team</v>
      </c>
      <c r="J653" t="str">
        <f>VLOOKUP(C653,'Sales Team'!A$1:D$6,4,0)</f>
        <v>Corporate Negotiate/Patnership Contract</v>
      </c>
      <c r="K653" t="str">
        <f>VLOOKUP(B653,'Patner Store'!A$1:F$51,2,0)</f>
        <v>Toko Peralatan Olahraga</v>
      </c>
      <c r="L653" t="str">
        <f>VLOOKUP(B653,'Patner Store'!A$1:F$51,3,0)</f>
        <v>Retail</v>
      </c>
      <c r="M653" t="str">
        <f>VLOOKUP(B653,'Patner Store'!A$1:F$51,4,0)</f>
        <v>Maluku</v>
      </c>
      <c r="N653" t="str">
        <f>VLOOKUP(B653,'Patner Store'!A$1:F$51,5,0)</f>
        <v>Maluku</v>
      </c>
    </row>
    <row r="654" spans="1:14" ht="15.75" customHeight="1" x14ac:dyDescent="0.3">
      <c r="A654" s="16" t="s">
        <v>891</v>
      </c>
      <c r="B654" s="16" t="s">
        <v>141</v>
      </c>
      <c r="C654" s="28" t="s">
        <v>229</v>
      </c>
      <c r="D654" s="27">
        <v>44527</v>
      </c>
      <c r="E654" s="16" t="s">
        <v>5767</v>
      </c>
      <c r="F654" s="28" t="s">
        <v>237</v>
      </c>
      <c r="G654" s="30">
        <v>462918120</v>
      </c>
      <c r="H654" s="16"/>
      <c r="I654" s="11" t="str">
        <f>VLOOKUP(C654,'Sales Team'!A$1:C$6,2,0)</f>
        <v>Sales Region Sulawesi - Maluku Team</v>
      </c>
      <c r="J654" t="str">
        <f>VLOOKUP(C654,'Sales Team'!A$1:D$6,4,0)</f>
        <v>Corporate Negotiate/Patnership Contract</v>
      </c>
      <c r="K654" t="str">
        <f>VLOOKUP(B654,'Patner Store'!A$1:F$51,2,0)</f>
        <v>Toko Olahraga Satu</v>
      </c>
      <c r="L654" t="str">
        <f>VLOOKUP(B654,'Patner Store'!A$1:F$51,3,0)</f>
        <v>Retail</v>
      </c>
      <c r="M654" t="str">
        <f>VLOOKUP(B654,'Patner Store'!A$1:F$51,4,0)</f>
        <v>North Maluku</v>
      </c>
      <c r="N654" t="str">
        <f>VLOOKUP(B654,'Patner Store'!A$1:F$51,5,0)</f>
        <v>North Maluku</v>
      </c>
    </row>
    <row r="655" spans="1:14" ht="15.75" customHeight="1" x14ac:dyDescent="0.3">
      <c r="A655" s="16" t="s">
        <v>892</v>
      </c>
      <c r="B655" s="16" t="s">
        <v>213</v>
      </c>
      <c r="C655" s="28" t="s">
        <v>229</v>
      </c>
      <c r="D655" s="27">
        <v>44527</v>
      </c>
      <c r="E655" s="16" t="s">
        <v>5767</v>
      </c>
      <c r="F655" s="28" t="s">
        <v>237</v>
      </c>
      <c r="G655" s="30">
        <v>458407850</v>
      </c>
      <c r="H655" s="16"/>
      <c r="I655" s="11" t="str">
        <f>VLOOKUP(C655,'Sales Team'!A$1:C$6,2,0)</f>
        <v>Sales Region Sulawesi - Maluku Team</v>
      </c>
      <c r="J655" t="str">
        <f>VLOOKUP(C655,'Sales Team'!A$1:D$6,4,0)</f>
        <v>Corporate Negotiate/Patnership Contract</v>
      </c>
      <c r="K655" t="str">
        <f>VLOOKUP(B655,'Patner Store'!A$1:F$51,2,0)</f>
        <v>Toko Olahraga Bersama</v>
      </c>
      <c r="L655" t="str">
        <f>VLOOKUP(B655,'Patner Store'!A$1:F$51,3,0)</f>
        <v>Retail</v>
      </c>
      <c r="M655" t="str">
        <f>VLOOKUP(B655,'Patner Store'!A$1:F$51,4,0)</f>
        <v>Sulawesi</v>
      </c>
      <c r="N655" t="str">
        <f>VLOOKUP(B655,'Patner Store'!A$1:F$51,5,0)</f>
        <v>North Sulawesi</v>
      </c>
    </row>
    <row r="656" spans="1:14" ht="15.75" customHeight="1" x14ac:dyDescent="0.3">
      <c r="A656" s="16" t="s">
        <v>893</v>
      </c>
      <c r="B656" s="16" t="s">
        <v>139</v>
      </c>
      <c r="C656" s="28" t="s">
        <v>227</v>
      </c>
      <c r="D656" s="27">
        <v>44529</v>
      </c>
      <c r="E656" s="16" t="s">
        <v>228</v>
      </c>
      <c r="F656" s="28" t="s">
        <v>237</v>
      </c>
      <c r="G656" s="30">
        <v>686829600</v>
      </c>
      <c r="H656" s="16" t="s">
        <v>247</v>
      </c>
      <c r="I656" s="11" t="str">
        <f>VLOOKUP(C656,'Sales Team'!A$1:C$6,2,0)</f>
        <v>Sales Sumatera -Kalimantan Region Team</v>
      </c>
      <c r="J656" t="str">
        <f>VLOOKUP(C656,'Sales Team'!A$1:D$6,4,0)</f>
        <v>OnlineMarketing/Corporate Negotiate/Patnership Contract</v>
      </c>
      <c r="K656" t="str">
        <f>VLOOKUP(B656,'Patner Store'!A$1:F$51,2,0)</f>
        <v>Sport Hub Medan</v>
      </c>
      <c r="L656" t="str">
        <f>VLOOKUP(B656,'Patner Store'!A$1:F$51,3,0)</f>
        <v>Distributor</v>
      </c>
      <c r="M656" t="str">
        <f>VLOOKUP(B656,'Patner Store'!A$1:F$51,4,0)</f>
        <v>Sumatera</v>
      </c>
      <c r="N656" t="str">
        <f>VLOOKUP(B656,'Patner Store'!A$1:F$51,5,0)</f>
        <v>North Sumatera</v>
      </c>
    </row>
    <row r="657" spans="1:14" ht="15.75" customHeight="1" x14ac:dyDescent="0.3">
      <c r="A657" s="16" t="s">
        <v>894</v>
      </c>
      <c r="B657" s="16" t="s">
        <v>128</v>
      </c>
      <c r="C657" s="28" t="s">
        <v>227</v>
      </c>
      <c r="D657" s="27">
        <v>44529</v>
      </c>
      <c r="E657" s="16" t="s">
        <v>228</v>
      </c>
      <c r="F657" s="16" t="s">
        <v>234</v>
      </c>
      <c r="G657" s="30">
        <v>9306000</v>
      </c>
      <c r="H657" s="16" t="s">
        <v>253</v>
      </c>
      <c r="I657" s="11" t="str">
        <f>VLOOKUP(C657,'Sales Team'!A$1:C$6,2,0)</f>
        <v>Sales Sumatera -Kalimantan Region Team</v>
      </c>
      <c r="J657" t="str">
        <f>VLOOKUP(C657,'Sales Team'!A$1:D$6,4,0)</f>
        <v>OnlineMarketing/Corporate Negotiate/Patnership Contract</v>
      </c>
      <c r="K657" t="str">
        <f>VLOOKUP(B657,'Patner Store'!A$1:F$51,2,0)</f>
        <v>Olahraga Mall</v>
      </c>
      <c r="L657" t="str">
        <f>VLOOKUP(B657,'Patner Store'!A$1:F$51,3,0)</f>
        <v>Distributor</v>
      </c>
      <c r="M657" t="str">
        <f>VLOOKUP(B657,'Patner Store'!A$1:F$51,4,0)</f>
        <v>Sumatera</v>
      </c>
      <c r="N657" t="str">
        <f>VLOOKUP(B657,'Patner Store'!A$1:F$51,5,0)</f>
        <v>South Sumatera</v>
      </c>
    </row>
    <row r="658" spans="1:14" ht="15.75" customHeight="1" x14ac:dyDescent="0.3">
      <c r="A658" s="16" t="s">
        <v>895</v>
      </c>
      <c r="B658" s="16" t="s">
        <v>177</v>
      </c>
      <c r="C658" s="28" t="s">
        <v>225</v>
      </c>
      <c r="D658" s="27">
        <v>44530</v>
      </c>
      <c r="E658" s="16" t="s">
        <v>112</v>
      </c>
      <c r="F658" s="28" t="s">
        <v>237</v>
      </c>
      <c r="G658" s="30">
        <v>507346350</v>
      </c>
      <c r="H658" s="16"/>
      <c r="I658" s="11" t="str">
        <f>VLOOKUP(C658,'Sales Team'!A$1:C$6,2,0)</f>
        <v>Sales Java Region Team</v>
      </c>
      <c r="J658" t="str">
        <f>VLOOKUP(C658,'Sales Team'!A$1:D$6,4,0)</f>
        <v>OnlineMarketing/Corporate Negotiate/Patnership Contract</v>
      </c>
      <c r="K658" t="str">
        <f>VLOOKUP(B658,'Patner Store'!A$1:F$51,2,0)</f>
        <v>Toko Hidup Sehat</v>
      </c>
      <c r="L658" t="str">
        <f>VLOOKUP(B658,'Patner Store'!A$1:F$51,3,0)</f>
        <v>Retail</v>
      </c>
      <c r="M658" t="str">
        <f>VLOOKUP(B658,'Patner Store'!A$1:F$51,4,0)</f>
        <v>Java</v>
      </c>
      <c r="N658" t="str">
        <f>VLOOKUP(B658,'Patner Store'!A$1:F$51,5,0)</f>
        <v>East Java</v>
      </c>
    </row>
    <row r="659" spans="1:14" ht="15.75" customHeight="1" x14ac:dyDescent="0.3">
      <c r="A659" s="16" t="s">
        <v>896</v>
      </c>
      <c r="B659" s="16" t="s">
        <v>154</v>
      </c>
      <c r="C659" s="28" t="s">
        <v>229</v>
      </c>
      <c r="D659" s="27">
        <v>44530</v>
      </c>
      <c r="E659" s="16" t="s">
        <v>5767</v>
      </c>
      <c r="F659" s="16" t="s">
        <v>234</v>
      </c>
      <c r="G659" s="30">
        <v>131293400</v>
      </c>
      <c r="H659" s="16" t="s">
        <v>260</v>
      </c>
      <c r="I659" s="11" t="str">
        <f>VLOOKUP(C659,'Sales Team'!A$1:C$6,2,0)</f>
        <v>Sales Region Sulawesi - Maluku Team</v>
      </c>
      <c r="J659" t="str">
        <f>VLOOKUP(C659,'Sales Team'!A$1:D$6,4,0)</f>
        <v>Corporate Negotiate/Patnership Contract</v>
      </c>
      <c r="K659" t="str">
        <f>VLOOKUP(B659,'Patner Store'!A$1:F$51,2,0)</f>
        <v>Barokah Olahraga Shop</v>
      </c>
      <c r="L659" t="str">
        <f>VLOOKUP(B659,'Patner Store'!A$1:F$51,3,0)</f>
        <v>Retail</v>
      </c>
      <c r="M659" t="str">
        <f>VLOOKUP(B659,'Patner Store'!A$1:F$51,4,0)</f>
        <v>Sulawesi</v>
      </c>
      <c r="N659" t="str">
        <f>VLOOKUP(B659,'Patner Store'!A$1:F$51,5,0)</f>
        <v>North Sulawesi</v>
      </c>
    </row>
    <row r="660" spans="1:14" ht="15.75" customHeight="1" x14ac:dyDescent="0.3">
      <c r="A660" s="16" t="s">
        <v>897</v>
      </c>
      <c r="B660" s="16" t="s">
        <v>131</v>
      </c>
      <c r="C660" s="28" t="s">
        <v>222</v>
      </c>
      <c r="D660" s="27">
        <v>44531</v>
      </c>
      <c r="E660" s="16" t="s">
        <v>118</v>
      </c>
      <c r="F660" s="16" t="s">
        <v>234</v>
      </c>
      <c r="G660" s="30">
        <v>52314090</v>
      </c>
      <c r="H660" s="16" t="s">
        <v>247</v>
      </c>
      <c r="I660" s="11" t="str">
        <f>VLOOKUP(C660,'Sales Team'!A$1:C$6,2,0)</f>
        <v>Online Sales Team</v>
      </c>
      <c r="J660" t="str">
        <f>VLOOKUP(C660,'Sales Team'!A$1:D$6,4,0)</f>
        <v>OnlineMarketing</v>
      </c>
      <c r="K660" t="str">
        <f>VLOOKUP(B660,'Patner Store'!A$1:F$51,2,0)</f>
        <v>WorldSport.com</v>
      </c>
      <c r="L660" t="str">
        <f>VLOOKUP(B660,'Patner Store'!A$1:F$51,3,0)</f>
        <v>Retail</v>
      </c>
      <c r="M660" t="str">
        <f>VLOOKUP(B660,'Patner Store'!A$1:F$51,4,0)</f>
        <v>Java</v>
      </c>
      <c r="N660" t="str">
        <f>VLOOKUP(B660,'Patner Store'!A$1:F$51,5,0)</f>
        <v>Jakarta</v>
      </c>
    </row>
    <row r="661" spans="1:14" ht="15.75" customHeight="1" x14ac:dyDescent="0.3">
      <c r="A661" s="16" t="s">
        <v>898</v>
      </c>
      <c r="B661" s="16" t="s">
        <v>173</v>
      </c>
      <c r="C661" s="28" t="s">
        <v>229</v>
      </c>
      <c r="D661" s="27">
        <v>44532</v>
      </c>
      <c r="E661" s="16" t="s">
        <v>5767</v>
      </c>
      <c r="F661" s="16" t="s">
        <v>234</v>
      </c>
      <c r="G661" s="30">
        <v>202870110</v>
      </c>
      <c r="H661" s="16"/>
      <c r="I661" s="11" t="str">
        <f>VLOOKUP(C661,'Sales Team'!A$1:C$6,2,0)</f>
        <v>Sales Region Sulawesi - Maluku Team</v>
      </c>
      <c r="J661" t="str">
        <f>VLOOKUP(C661,'Sales Team'!A$1:D$6,4,0)</f>
        <v>Corporate Negotiate/Patnership Contract</v>
      </c>
      <c r="K661" t="str">
        <f>VLOOKUP(B661,'Patner Store'!A$1:F$51,2,0)</f>
        <v>Mama Sport</v>
      </c>
      <c r="L661" t="str">
        <f>VLOOKUP(B661,'Patner Store'!A$1:F$51,3,0)</f>
        <v>Retail</v>
      </c>
      <c r="M661" t="str">
        <f>VLOOKUP(B661,'Patner Store'!A$1:F$51,4,0)</f>
        <v>North Maluku</v>
      </c>
      <c r="N661" t="str">
        <f>VLOOKUP(B661,'Patner Store'!A$1:F$51,5,0)</f>
        <v>North Maluku</v>
      </c>
    </row>
    <row r="662" spans="1:14" ht="15.75" customHeight="1" x14ac:dyDescent="0.3">
      <c r="A662" s="16" t="s">
        <v>899</v>
      </c>
      <c r="B662" s="16" t="s">
        <v>128</v>
      </c>
      <c r="C662" s="28" t="s">
        <v>227</v>
      </c>
      <c r="D662" s="27">
        <v>44532</v>
      </c>
      <c r="E662" s="16" t="s">
        <v>228</v>
      </c>
      <c r="F662" s="28" t="s">
        <v>237</v>
      </c>
      <c r="G662" s="30">
        <v>1094558090</v>
      </c>
      <c r="H662" s="16" t="s">
        <v>253</v>
      </c>
      <c r="I662" s="11" t="str">
        <f>VLOOKUP(C662,'Sales Team'!A$1:C$6,2,0)</f>
        <v>Sales Sumatera -Kalimantan Region Team</v>
      </c>
      <c r="J662" t="str">
        <f>VLOOKUP(C662,'Sales Team'!A$1:D$6,4,0)</f>
        <v>OnlineMarketing/Corporate Negotiate/Patnership Contract</v>
      </c>
      <c r="K662" t="str">
        <f>VLOOKUP(B662,'Patner Store'!A$1:F$51,2,0)</f>
        <v>Olahraga Mall</v>
      </c>
      <c r="L662" t="str">
        <f>VLOOKUP(B662,'Patner Store'!A$1:F$51,3,0)</f>
        <v>Distributor</v>
      </c>
      <c r="M662" t="str">
        <f>VLOOKUP(B662,'Patner Store'!A$1:F$51,4,0)</f>
        <v>Sumatera</v>
      </c>
      <c r="N662" t="str">
        <f>VLOOKUP(B662,'Patner Store'!A$1:F$51,5,0)</f>
        <v>South Sumatera</v>
      </c>
    </row>
    <row r="663" spans="1:14" ht="15.75" customHeight="1" x14ac:dyDescent="0.3">
      <c r="A663" s="16" t="s">
        <v>900</v>
      </c>
      <c r="B663" s="16" t="s">
        <v>166</v>
      </c>
      <c r="C663" s="28" t="s">
        <v>229</v>
      </c>
      <c r="D663" s="27">
        <v>44533</v>
      </c>
      <c r="E663" s="16" t="s">
        <v>5767</v>
      </c>
      <c r="F663" s="28" t="s">
        <v>237</v>
      </c>
      <c r="G663" s="30">
        <v>690046750</v>
      </c>
      <c r="H663" s="16" t="s">
        <v>238</v>
      </c>
      <c r="I663" s="11" t="str">
        <f>VLOOKUP(C663,'Sales Team'!A$1:C$6,2,0)</f>
        <v>Sales Region Sulawesi - Maluku Team</v>
      </c>
      <c r="J663" t="str">
        <f>VLOOKUP(C663,'Sales Team'!A$1:D$6,4,0)</f>
        <v>Corporate Negotiate/Patnership Contract</v>
      </c>
      <c r="K663" t="str">
        <f>VLOOKUP(B663,'Patner Store'!A$1:F$51,2,0)</f>
        <v>Wakaka Sport</v>
      </c>
      <c r="L663" t="str">
        <f>VLOOKUP(B663,'Patner Store'!A$1:F$51,3,0)</f>
        <v>Retail</v>
      </c>
      <c r="M663" t="str">
        <f>VLOOKUP(B663,'Patner Store'!A$1:F$51,4,0)</f>
        <v>North Maluku</v>
      </c>
      <c r="N663" t="str">
        <f>VLOOKUP(B663,'Patner Store'!A$1:F$51,5,0)</f>
        <v>North Maluku</v>
      </c>
    </row>
    <row r="664" spans="1:14" ht="15.75" customHeight="1" x14ac:dyDescent="0.3">
      <c r="A664" s="16" t="s">
        <v>901</v>
      </c>
      <c r="B664" s="16" t="s">
        <v>215</v>
      </c>
      <c r="C664" s="28" t="s">
        <v>229</v>
      </c>
      <c r="D664" s="27">
        <v>44533</v>
      </c>
      <c r="E664" s="16" t="s">
        <v>5767</v>
      </c>
      <c r="F664" s="28" t="s">
        <v>237</v>
      </c>
      <c r="G664" s="30">
        <v>303438540</v>
      </c>
      <c r="H664" s="16"/>
      <c r="I664" s="11" t="str">
        <f>VLOOKUP(C664,'Sales Team'!A$1:C$6,2,0)</f>
        <v>Sales Region Sulawesi - Maluku Team</v>
      </c>
      <c r="J664" t="str">
        <f>VLOOKUP(C664,'Sales Team'!A$1:D$6,4,0)</f>
        <v>Corporate Negotiate/Patnership Contract</v>
      </c>
      <c r="K664" t="str">
        <f>VLOOKUP(B664,'Patner Store'!A$1:F$51,2,0)</f>
        <v>Toko Peralatan Olahraga</v>
      </c>
      <c r="L664" t="str">
        <f>VLOOKUP(B664,'Patner Store'!A$1:F$51,3,0)</f>
        <v>Retail</v>
      </c>
      <c r="M664" t="str">
        <f>VLOOKUP(B664,'Patner Store'!A$1:F$51,4,0)</f>
        <v>Maluku</v>
      </c>
      <c r="N664" t="str">
        <f>VLOOKUP(B664,'Patner Store'!A$1:F$51,5,0)</f>
        <v>Maluku</v>
      </c>
    </row>
    <row r="665" spans="1:14" ht="15.75" customHeight="1" x14ac:dyDescent="0.3">
      <c r="A665" s="16" t="s">
        <v>902</v>
      </c>
      <c r="B665" s="16" t="s">
        <v>156</v>
      </c>
      <c r="C665" s="28" t="s">
        <v>222</v>
      </c>
      <c r="D665" s="27">
        <v>44533</v>
      </c>
      <c r="E665" s="16" t="s">
        <v>118</v>
      </c>
      <c r="F665" s="16" t="s">
        <v>234</v>
      </c>
      <c r="G665" s="30">
        <v>100126350</v>
      </c>
      <c r="H665" s="16"/>
      <c r="I665" s="11" t="str">
        <f>VLOOKUP(C665,'Sales Team'!A$1:C$6,2,0)</f>
        <v>Online Sales Team</v>
      </c>
      <c r="J665" t="str">
        <f>VLOOKUP(C665,'Sales Team'!A$1:D$6,4,0)</f>
        <v>OnlineMarketing</v>
      </c>
      <c r="K665" t="str">
        <f>VLOOKUP(B665,'Patner Store'!A$1:F$51,2,0)</f>
        <v>SportArt88</v>
      </c>
      <c r="L665" t="str">
        <f>VLOOKUP(B665,'Patner Store'!A$1:F$51,3,0)</f>
        <v>Retail</v>
      </c>
      <c r="M665" t="str">
        <f>VLOOKUP(B665,'Patner Store'!A$1:F$51,4,0)</f>
        <v>Java</v>
      </c>
      <c r="N665" t="str">
        <f>VLOOKUP(B665,'Patner Store'!A$1:F$51,5,0)</f>
        <v>Jakarta</v>
      </c>
    </row>
    <row r="666" spans="1:14" ht="15.75" customHeight="1" x14ac:dyDescent="0.3">
      <c r="A666" s="16" t="s">
        <v>903</v>
      </c>
      <c r="B666" s="16" t="s">
        <v>122</v>
      </c>
      <c r="C666" s="28" t="s">
        <v>227</v>
      </c>
      <c r="D666" s="27">
        <v>44537</v>
      </c>
      <c r="E666" s="16" t="s">
        <v>228</v>
      </c>
      <c r="F666" s="28" t="s">
        <v>237</v>
      </c>
      <c r="G666" s="30">
        <v>439462920</v>
      </c>
      <c r="H666" s="16" t="s">
        <v>247</v>
      </c>
      <c r="I666" s="11" t="str">
        <f>VLOOKUP(C666,'Sales Team'!A$1:C$6,2,0)</f>
        <v>Sales Sumatera -Kalimantan Region Team</v>
      </c>
      <c r="J666" t="str">
        <f>VLOOKUP(C666,'Sales Team'!A$1:D$6,4,0)</f>
        <v>OnlineMarketing/Corporate Negotiate/Patnership Contract</v>
      </c>
      <c r="K666" t="str">
        <f>VLOOKUP(B666,'Patner Store'!A$1:F$51,2,0)</f>
        <v>Arena Sport Shop</v>
      </c>
      <c r="L666" t="str">
        <f>VLOOKUP(B666,'Patner Store'!A$1:F$51,3,0)</f>
        <v>Retail</v>
      </c>
      <c r="M666" t="str">
        <f>VLOOKUP(B666,'Patner Store'!A$1:F$51,4,0)</f>
        <v>Kalimantan</v>
      </c>
      <c r="N666" t="str">
        <f>VLOOKUP(B666,'Patner Store'!A$1:F$51,5,0)</f>
        <v>Central Kalimantan</v>
      </c>
    </row>
    <row r="667" spans="1:14" ht="15.75" customHeight="1" x14ac:dyDescent="0.3">
      <c r="A667" s="16" t="s">
        <v>904</v>
      </c>
      <c r="B667" s="16" t="s">
        <v>205</v>
      </c>
      <c r="C667" s="28" t="s">
        <v>231</v>
      </c>
      <c r="D667" s="27">
        <v>44540</v>
      </c>
      <c r="E667" s="16" t="s">
        <v>5768</v>
      </c>
      <c r="F667" s="28" t="s">
        <v>237</v>
      </c>
      <c r="G667" s="30">
        <v>398362130</v>
      </c>
      <c r="H667" s="16"/>
      <c r="I667" s="11" t="str">
        <f>VLOOKUP(C667,'Sales Team'!A$1:C$6,2,0)</f>
        <v>Sales Region Bali - Nusa Tenggara Team</v>
      </c>
      <c r="J667" t="str">
        <f>VLOOKUP(C667,'Sales Team'!A$1:D$6,4,0)</f>
        <v>Corporate Negotiate/Patnership Contract</v>
      </c>
      <c r="K667" t="str">
        <f>VLOOKUP(B667,'Patner Store'!A$1:F$51,2,0)</f>
        <v>Toko Olahraga NTB</v>
      </c>
      <c r="L667" t="str">
        <f>VLOOKUP(B667,'Patner Store'!A$1:F$51,3,0)</f>
        <v>Retail</v>
      </c>
      <c r="M667" t="str">
        <f>VLOOKUP(B667,'Patner Store'!A$1:F$51,4,0)</f>
        <v>Nusa Tenggara</v>
      </c>
      <c r="N667" t="str">
        <f>VLOOKUP(B667,'Patner Store'!A$1:F$51,5,0)</f>
        <v>West Nusa Tenggara</v>
      </c>
    </row>
    <row r="668" spans="1:14" ht="15.75" customHeight="1" x14ac:dyDescent="0.3">
      <c r="A668" s="16" t="s">
        <v>905</v>
      </c>
      <c r="B668" s="16" t="s">
        <v>158</v>
      </c>
      <c r="C668" s="28" t="s">
        <v>229</v>
      </c>
      <c r="D668" s="27">
        <v>44541</v>
      </c>
      <c r="E668" s="16" t="s">
        <v>5767</v>
      </c>
      <c r="F668" s="16" t="s">
        <v>234</v>
      </c>
      <c r="G668" s="30">
        <v>30596070</v>
      </c>
      <c r="H668" s="16"/>
      <c r="I668" s="11" t="str">
        <f>VLOOKUP(C668,'Sales Team'!A$1:C$6,2,0)</f>
        <v>Sales Region Sulawesi - Maluku Team</v>
      </c>
      <c r="J668" t="str">
        <f>VLOOKUP(C668,'Sales Team'!A$1:D$6,4,0)</f>
        <v>Corporate Negotiate/Patnership Contract</v>
      </c>
      <c r="K668" t="str">
        <f>VLOOKUP(B668,'Patner Store'!A$1:F$51,2,0)</f>
        <v>Sport Kita Store</v>
      </c>
      <c r="L668" t="str">
        <f>VLOOKUP(B668,'Patner Store'!A$1:F$51,3,0)</f>
        <v>Retail</v>
      </c>
      <c r="M668" t="str">
        <f>VLOOKUP(B668,'Patner Store'!A$1:F$51,4,0)</f>
        <v>North Maluku</v>
      </c>
      <c r="N668" t="str">
        <f>VLOOKUP(B668,'Patner Store'!A$1:F$51,5,0)</f>
        <v>North Maluku</v>
      </c>
    </row>
    <row r="669" spans="1:14" ht="15.75" customHeight="1" x14ac:dyDescent="0.3">
      <c r="A669" s="16" t="s">
        <v>906</v>
      </c>
      <c r="B669" s="16" t="s">
        <v>175</v>
      </c>
      <c r="C669" s="28" t="s">
        <v>229</v>
      </c>
      <c r="D669" s="27">
        <v>44541</v>
      </c>
      <c r="E669" s="16" t="s">
        <v>5767</v>
      </c>
      <c r="F669" s="16" t="s">
        <v>234</v>
      </c>
      <c r="G669" s="30">
        <v>162644450</v>
      </c>
      <c r="H669" s="16" t="s">
        <v>260</v>
      </c>
      <c r="I669" s="11" t="str">
        <f>VLOOKUP(C669,'Sales Team'!A$1:C$6,2,0)</f>
        <v>Sales Region Sulawesi - Maluku Team</v>
      </c>
      <c r="J669" t="str">
        <f>VLOOKUP(C669,'Sales Team'!A$1:D$6,4,0)</f>
        <v>Corporate Negotiate/Patnership Contract</v>
      </c>
      <c r="K669" t="str">
        <f>VLOOKUP(B669,'Patner Store'!A$1:F$51,2,0)</f>
        <v>KakaSport</v>
      </c>
      <c r="L669" t="str">
        <f>VLOOKUP(B669,'Patner Store'!A$1:F$51,3,0)</f>
        <v>Retail</v>
      </c>
      <c r="M669" t="str">
        <f>VLOOKUP(B669,'Patner Store'!A$1:F$51,4,0)</f>
        <v>Maluku</v>
      </c>
      <c r="N669" t="str">
        <f>VLOOKUP(B669,'Patner Store'!A$1:F$51,5,0)</f>
        <v>Maluku</v>
      </c>
    </row>
    <row r="670" spans="1:14" ht="15.75" customHeight="1" x14ac:dyDescent="0.3">
      <c r="A670" s="16" t="s">
        <v>907</v>
      </c>
      <c r="B670" s="16" t="s">
        <v>175</v>
      </c>
      <c r="C670" s="28" t="s">
        <v>229</v>
      </c>
      <c r="D670" s="27">
        <v>44541</v>
      </c>
      <c r="E670" s="16" t="s">
        <v>5767</v>
      </c>
      <c r="F670" s="28" t="s">
        <v>237</v>
      </c>
      <c r="G670" s="30">
        <v>504769140</v>
      </c>
      <c r="H670" s="16"/>
      <c r="I670" s="11" t="str">
        <f>VLOOKUP(C670,'Sales Team'!A$1:C$6,2,0)</f>
        <v>Sales Region Sulawesi - Maluku Team</v>
      </c>
      <c r="J670" t="str">
        <f>VLOOKUP(C670,'Sales Team'!A$1:D$6,4,0)</f>
        <v>Corporate Negotiate/Patnership Contract</v>
      </c>
      <c r="K670" t="str">
        <f>VLOOKUP(B670,'Patner Store'!A$1:F$51,2,0)</f>
        <v>KakaSport</v>
      </c>
      <c r="L670" t="str">
        <f>VLOOKUP(B670,'Patner Store'!A$1:F$51,3,0)</f>
        <v>Retail</v>
      </c>
      <c r="M670" t="str">
        <f>VLOOKUP(B670,'Patner Store'!A$1:F$51,4,0)</f>
        <v>Maluku</v>
      </c>
      <c r="N670" t="str">
        <f>VLOOKUP(B670,'Patner Store'!A$1:F$51,5,0)</f>
        <v>Maluku</v>
      </c>
    </row>
    <row r="671" spans="1:14" ht="15.75" customHeight="1" x14ac:dyDescent="0.3">
      <c r="A671" s="16" t="s">
        <v>908</v>
      </c>
      <c r="B671" s="16" t="s">
        <v>162</v>
      </c>
      <c r="C671" s="28" t="s">
        <v>222</v>
      </c>
      <c r="D671" s="27">
        <v>44543</v>
      </c>
      <c r="E671" s="16" t="s">
        <v>118</v>
      </c>
      <c r="F671" s="16" t="s">
        <v>234</v>
      </c>
      <c r="G671" s="30">
        <v>24349350</v>
      </c>
      <c r="H671" s="16"/>
      <c r="I671" s="11" t="str">
        <f>VLOOKUP(C671,'Sales Team'!A$1:C$6,2,0)</f>
        <v>Online Sales Team</v>
      </c>
      <c r="J671" t="str">
        <f>VLOOKUP(C671,'Sales Team'!A$1:D$6,4,0)</f>
        <v>OnlineMarketing</v>
      </c>
      <c r="K671" t="str">
        <f>VLOOKUP(B671,'Patner Store'!A$1:F$51,2,0)</f>
        <v>SportChampion10</v>
      </c>
      <c r="L671" t="str">
        <f>VLOOKUP(B671,'Patner Store'!A$1:F$51,3,0)</f>
        <v>Retail</v>
      </c>
      <c r="M671" t="str">
        <f>VLOOKUP(B671,'Patner Store'!A$1:F$51,4,0)</f>
        <v>Java</v>
      </c>
      <c r="N671" t="str">
        <f>VLOOKUP(B671,'Patner Store'!A$1:F$51,5,0)</f>
        <v>Jakarta</v>
      </c>
    </row>
    <row r="672" spans="1:14" ht="15.75" customHeight="1" x14ac:dyDescent="0.3">
      <c r="A672" s="16" t="s">
        <v>909</v>
      </c>
      <c r="B672" s="16" t="s">
        <v>139</v>
      </c>
      <c r="C672" s="28" t="s">
        <v>227</v>
      </c>
      <c r="D672" s="27">
        <v>44544</v>
      </c>
      <c r="E672" s="16" t="s">
        <v>228</v>
      </c>
      <c r="F672" s="28" t="s">
        <v>237</v>
      </c>
      <c r="G672" s="30">
        <v>369354780</v>
      </c>
      <c r="H672" s="16" t="s">
        <v>260</v>
      </c>
      <c r="I672" s="11" t="str">
        <f>VLOOKUP(C672,'Sales Team'!A$1:C$6,2,0)</f>
        <v>Sales Sumatera -Kalimantan Region Team</v>
      </c>
      <c r="J672" t="str">
        <f>VLOOKUP(C672,'Sales Team'!A$1:D$6,4,0)</f>
        <v>OnlineMarketing/Corporate Negotiate/Patnership Contract</v>
      </c>
      <c r="K672" t="str">
        <f>VLOOKUP(B672,'Patner Store'!A$1:F$51,2,0)</f>
        <v>Sport Hub Medan</v>
      </c>
      <c r="L672" t="str">
        <f>VLOOKUP(B672,'Patner Store'!A$1:F$51,3,0)</f>
        <v>Distributor</v>
      </c>
      <c r="M672" t="str">
        <f>VLOOKUP(B672,'Patner Store'!A$1:F$51,4,0)</f>
        <v>Sumatera</v>
      </c>
      <c r="N672" t="str">
        <f>VLOOKUP(B672,'Patner Store'!A$1:F$51,5,0)</f>
        <v>North Sumatera</v>
      </c>
    </row>
    <row r="673" spans="1:14" ht="15.75" customHeight="1" x14ac:dyDescent="0.3">
      <c r="A673" s="16" t="s">
        <v>910</v>
      </c>
      <c r="B673" s="16" t="s">
        <v>151</v>
      </c>
      <c r="C673" s="28" t="s">
        <v>231</v>
      </c>
      <c r="D673" s="27">
        <v>44545</v>
      </c>
      <c r="E673" s="16" t="s">
        <v>5768</v>
      </c>
      <c r="F673" s="28" t="s">
        <v>237</v>
      </c>
      <c r="G673" s="30">
        <v>383303200</v>
      </c>
      <c r="H673" s="16"/>
      <c r="I673" s="11" t="str">
        <f>VLOOKUP(C673,'Sales Team'!A$1:C$6,2,0)</f>
        <v>Sales Region Bali - Nusa Tenggara Team</v>
      </c>
      <c r="J673" t="str">
        <f>VLOOKUP(C673,'Sales Team'!A$1:D$6,4,0)</f>
        <v>Corporate Negotiate/Patnership Contract</v>
      </c>
      <c r="K673" t="str">
        <f>VLOOKUP(B673,'Patner Store'!A$1:F$51,2,0)</f>
        <v>Toko olahraga Pantai</v>
      </c>
      <c r="L673" t="str">
        <f>VLOOKUP(B673,'Patner Store'!A$1:F$51,3,0)</f>
        <v>Retail</v>
      </c>
      <c r="M673" t="str">
        <f>VLOOKUP(B673,'Patner Store'!A$1:F$51,4,0)</f>
        <v>Nusa Tenggara</v>
      </c>
      <c r="N673" t="str">
        <f>VLOOKUP(B673,'Patner Store'!A$1:F$51,5,0)</f>
        <v>East Nusa Tenggara</v>
      </c>
    </row>
    <row r="674" spans="1:14" ht="15.75" customHeight="1" x14ac:dyDescent="0.3">
      <c r="A674" s="16" t="s">
        <v>911</v>
      </c>
      <c r="B674" s="16" t="s">
        <v>105</v>
      </c>
      <c r="C674" s="28" t="s">
        <v>231</v>
      </c>
      <c r="D674" s="27">
        <v>44546</v>
      </c>
      <c r="E674" s="16" t="s">
        <v>5768</v>
      </c>
      <c r="F674" s="28" t="s">
        <v>237</v>
      </c>
      <c r="G674" s="30">
        <v>327957210</v>
      </c>
      <c r="H674" s="16"/>
      <c r="I674" s="11" t="str">
        <f>VLOOKUP(C674,'Sales Team'!A$1:C$6,2,0)</f>
        <v>Sales Region Bali - Nusa Tenggara Team</v>
      </c>
      <c r="J674" t="str">
        <f>VLOOKUP(C674,'Sales Team'!A$1:D$6,4,0)</f>
        <v>Corporate Negotiate/Patnership Contract</v>
      </c>
      <c r="K674" t="str">
        <f>VLOOKUP(B674,'Patner Store'!A$1:F$51,2,0)</f>
        <v>Sport Nation</v>
      </c>
      <c r="L674" t="str">
        <f>VLOOKUP(B674,'Patner Store'!A$1:F$51,3,0)</f>
        <v>Distributor</v>
      </c>
      <c r="M674" t="str">
        <f>VLOOKUP(B674,'Patner Store'!A$1:F$51,4,0)</f>
        <v>Bali</v>
      </c>
      <c r="N674" t="str">
        <f>VLOOKUP(B674,'Patner Store'!A$1:F$51,5,0)</f>
        <v>Bali</v>
      </c>
    </row>
    <row r="675" spans="1:14" ht="15.75" customHeight="1" x14ac:dyDescent="0.3">
      <c r="A675" s="16" t="s">
        <v>912</v>
      </c>
      <c r="B675" s="16" t="s">
        <v>201</v>
      </c>
      <c r="C675" s="28" t="s">
        <v>229</v>
      </c>
      <c r="D675" s="27">
        <v>44547</v>
      </c>
      <c r="E675" s="16" t="s">
        <v>5767</v>
      </c>
      <c r="F675" s="16" t="s">
        <v>234</v>
      </c>
      <c r="G675" s="30">
        <v>11643870</v>
      </c>
      <c r="H675" s="16"/>
      <c r="I675" s="11" t="str">
        <f>VLOOKUP(C675,'Sales Team'!A$1:C$6,2,0)</f>
        <v>Sales Region Sulawesi - Maluku Team</v>
      </c>
      <c r="J675" t="str">
        <f>VLOOKUP(C675,'Sales Team'!A$1:D$6,4,0)</f>
        <v>Corporate Negotiate/Patnership Contract</v>
      </c>
      <c r="K675" t="str">
        <f>VLOOKUP(B675,'Patner Store'!A$1:F$51,2,0)</f>
        <v>SportMania Store</v>
      </c>
      <c r="L675" t="str">
        <f>VLOOKUP(B675,'Patner Store'!A$1:F$51,3,0)</f>
        <v>Retail</v>
      </c>
      <c r="M675" t="str">
        <f>VLOOKUP(B675,'Patner Store'!A$1:F$51,4,0)</f>
        <v>North Maluku</v>
      </c>
      <c r="N675" t="str">
        <f>VLOOKUP(B675,'Patner Store'!A$1:F$51,5,0)</f>
        <v>North Maluku</v>
      </c>
    </row>
    <row r="676" spans="1:14" ht="15.75" customHeight="1" x14ac:dyDescent="0.3">
      <c r="A676" s="16" t="s">
        <v>913</v>
      </c>
      <c r="B676" s="16" t="s">
        <v>199</v>
      </c>
      <c r="C676" s="28" t="s">
        <v>225</v>
      </c>
      <c r="D676" s="27">
        <v>44551</v>
      </c>
      <c r="E676" s="16" t="s">
        <v>112</v>
      </c>
      <c r="F676" s="16" t="s">
        <v>234</v>
      </c>
      <c r="G676" s="30">
        <v>115853690</v>
      </c>
      <c r="H676" s="16"/>
      <c r="I676" s="11" t="str">
        <f>VLOOKUP(C676,'Sales Team'!A$1:C$6,2,0)</f>
        <v>Sales Java Region Team</v>
      </c>
      <c r="J676" t="str">
        <f>VLOOKUP(C676,'Sales Team'!A$1:D$6,4,0)</f>
        <v>OnlineMarketing/Corporate Negotiate/Patnership Contract</v>
      </c>
      <c r="K676" t="str">
        <f>VLOOKUP(B676,'Patner Store'!A$1:F$51,2,0)</f>
        <v>SportXpress</v>
      </c>
      <c r="L676" t="str">
        <f>VLOOKUP(B676,'Patner Store'!A$1:F$51,3,0)</f>
        <v>Retail</v>
      </c>
      <c r="M676" t="str">
        <f>VLOOKUP(B676,'Patner Store'!A$1:F$51,4,0)</f>
        <v>Java</v>
      </c>
      <c r="N676" t="str">
        <f>VLOOKUP(B676,'Patner Store'!A$1:F$51,5,0)</f>
        <v>East Java</v>
      </c>
    </row>
    <row r="677" spans="1:14" ht="15.75" customHeight="1" x14ac:dyDescent="0.3">
      <c r="A677" s="16" t="s">
        <v>914</v>
      </c>
      <c r="B677" s="16" t="s">
        <v>197</v>
      </c>
      <c r="C677" s="28" t="s">
        <v>222</v>
      </c>
      <c r="D677" s="27">
        <v>44551</v>
      </c>
      <c r="E677" s="16" t="s">
        <v>118</v>
      </c>
      <c r="F677" s="28" t="s">
        <v>237</v>
      </c>
      <c r="G677" s="30">
        <v>464090200</v>
      </c>
      <c r="H677" s="16" t="s">
        <v>253</v>
      </c>
      <c r="I677" s="11" t="str">
        <f>VLOOKUP(C677,'Sales Team'!A$1:C$6,2,0)</f>
        <v>Online Sales Team</v>
      </c>
      <c r="J677" t="str">
        <f>VLOOKUP(C677,'Sales Team'!A$1:D$6,4,0)</f>
        <v>OnlineMarketing</v>
      </c>
      <c r="K677" t="str">
        <f>VLOOKUP(B677,'Patner Store'!A$1:F$51,2,0)</f>
        <v>GilaSport.id</v>
      </c>
      <c r="L677" t="str">
        <f>VLOOKUP(B677,'Patner Store'!A$1:F$51,3,0)</f>
        <v>Retail</v>
      </c>
      <c r="M677" t="str">
        <f>VLOOKUP(B677,'Patner Store'!A$1:F$51,4,0)</f>
        <v>Java</v>
      </c>
      <c r="N677" t="str">
        <f>VLOOKUP(B677,'Patner Store'!A$1:F$51,5,0)</f>
        <v>Jakarta</v>
      </c>
    </row>
    <row r="678" spans="1:14" ht="15.75" customHeight="1" x14ac:dyDescent="0.3">
      <c r="A678" s="16" t="s">
        <v>915</v>
      </c>
      <c r="B678" s="16" t="s">
        <v>158</v>
      </c>
      <c r="C678" s="28" t="s">
        <v>229</v>
      </c>
      <c r="D678" s="27">
        <v>44552</v>
      </c>
      <c r="E678" s="16" t="s">
        <v>5767</v>
      </c>
      <c r="F678" s="16" t="s">
        <v>234</v>
      </c>
      <c r="G678" s="30">
        <v>110762670</v>
      </c>
      <c r="H678" s="16"/>
      <c r="I678" s="11" t="str">
        <f>VLOOKUP(C678,'Sales Team'!A$1:C$6,2,0)</f>
        <v>Sales Region Sulawesi - Maluku Team</v>
      </c>
      <c r="J678" t="str">
        <f>VLOOKUP(C678,'Sales Team'!A$1:D$6,4,0)</f>
        <v>Corporate Negotiate/Patnership Contract</v>
      </c>
      <c r="K678" t="str">
        <f>VLOOKUP(B678,'Patner Store'!A$1:F$51,2,0)</f>
        <v>Sport Kita Store</v>
      </c>
      <c r="L678" t="str">
        <f>VLOOKUP(B678,'Patner Store'!A$1:F$51,3,0)</f>
        <v>Retail</v>
      </c>
      <c r="M678" t="str">
        <f>VLOOKUP(B678,'Patner Store'!A$1:F$51,4,0)</f>
        <v>North Maluku</v>
      </c>
      <c r="N678" t="str">
        <f>VLOOKUP(B678,'Patner Store'!A$1:F$51,5,0)</f>
        <v>North Maluku</v>
      </c>
    </row>
    <row r="679" spans="1:14" ht="15.75" customHeight="1" x14ac:dyDescent="0.3">
      <c r="A679" s="16" t="s">
        <v>916</v>
      </c>
      <c r="B679" s="16" t="s">
        <v>128</v>
      </c>
      <c r="C679" s="28" t="s">
        <v>227</v>
      </c>
      <c r="D679" s="27">
        <v>44556</v>
      </c>
      <c r="E679" s="16" t="s">
        <v>228</v>
      </c>
      <c r="F679" s="28" t="s">
        <v>237</v>
      </c>
      <c r="G679" s="30">
        <v>592193270</v>
      </c>
      <c r="H679" s="16" t="s">
        <v>260</v>
      </c>
      <c r="I679" s="11" t="str">
        <f>VLOOKUP(C679,'Sales Team'!A$1:C$6,2,0)</f>
        <v>Sales Sumatera -Kalimantan Region Team</v>
      </c>
      <c r="J679" t="str">
        <f>VLOOKUP(C679,'Sales Team'!A$1:D$6,4,0)</f>
        <v>OnlineMarketing/Corporate Negotiate/Patnership Contract</v>
      </c>
      <c r="K679" t="str">
        <f>VLOOKUP(B679,'Patner Store'!A$1:F$51,2,0)</f>
        <v>Olahraga Mall</v>
      </c>
      <c r="L679" t="str">
        <f>VLOOKUP(B679,'Patner Store'!A$1:F$51,3,0)</f>
        <v>Distributor</v>
      </c>
      <c r="M679" t="str">
        <f>VLOOKUP(B679,'Patner Store'!A$1:F$51,4,0)</f>
        <v>Sumatera</v>
      </c>
      <c r="N679" t="str">
        <f>VLOOKUP(B679,'Patner Store'!A$1:F$51,5,0)</f>
        <v>South Sumatera</v>
      </c>
    </row>
    <row r="680" spans="1:14" ht="15.75" customHeight="1" x14ac:dyDescent="0.3">
      <c r="A680" s="16" t="s">
        <v>917</v>
      </c>
      <c r="B680" s="16" t="s">
        <v>179</v>
      </c>
      <c r="C680" s="28" t="s">
        <v>229</v>
      </c>
      <c r="D680" s="27">
        <v>44558</v>
      </c>
      <c r="E680" s="16" t="s">
        <v>5767</v>
      </c>
      <c r="F680" s="28" t="s">
        <v>237</v>
      </c>
      <c r="G680" s="30">
        <v>465075580</v>
      </c>
      <c r="H680" s="16" t="s">
        <v>253</v>
      </c>
      <c r="I680" s="11" t="str">
        <f>VLOOKUP(C680,'Sales Team'!A$1:C$6,2,0)</f>
        <v>Sales Region Sulawesi - Maluku Team</v>
      </c>
      <c r="J680" t="str">
        <f>VLOOKUP(C680,'Sales Team'!A$1:D$6,4,0)</f>
        <v>Corporate Negotiate/Patnership Contract</v>
      </c>
      <c r="K680" t="str">
        <f>VLOOKUP(B680,'Patner Store'!A$1:F$51,2,0)</f>
        <v>Toko Idola Olahraga</v>
      </c>
      <c r="L680" t="str">
        <f>VLOOKUP(B680,'Patner Store'!A$1:F$51,3,0)</f>
        <v>Retail</v>
      </c>
      <c r="M680" t="str">
        <f>VLOOKUP(B680,'Patner Store'!A$1:F$51,4,0)</f>
        <v>Sulawesi</v>
      </c>
      <c r="N680" t="str">
        <f>VLOOKUP(B680,'Patner Store'!A$1:F$51,5,0)</f>
        <v>North Sulawesi</v>
      </c>
    </row>
    <row r="681" spans="1:14" ht="15.75" customHeight="1" x14ac:dyDescent="0.3">
      <c r="A681" s="16" t="s">
        <v>918</v>
      </c>
      <c r="B681" s="16" t="s">
        <v>135</v>
      </c>
      <c r="C681" s="28" t="s">
        <v>227</v>
      </c>
      <c r="D681" s="27">
        <v>44559</v>
      </c>
      <c r="E681" s="16" t="s">
        <v>228</v>
      </c>
      <c r="F681" s="16" t="s">
        <v>234</v>
      </c>
      <c r="G681" s="30">
        <v>116135652</v>
      </c>
      <c r="H681" s="16" t="s">
        <v>247</v>
      </c>
      <c r="I681" s="11" t="str">
        <f>VLOOKUP(C681,'Sales Team'!A$1:C$6,2,0)</f>
        <v>Sales Sumatera -Kalimantan Region Team</v>
      </c>
      <c r="J681" t="str">
        <f>VLOOKUP(C681,'Sales Team'!A$1:D$6,4,0)</f>
        <v>OnlineMarketing/Corporate Negotiate/Patnership Contract</v>
      </c>
      <c r="K681" t="str">
        <f>VLOOKUP(B681,'Patner Store'!A$1:F$51,2,0)</f>
        <v>Adi Shop</v>
      </c>
      <c r="L681" t="str">
        <f>VLOOKUP(B681,'Patner Store'!A$1:F$51,3,0)</f>
        <v>Retail</v>
      </c>
      <c r="M681" t="str">
        <f>VLOOKUP(B681,'Patner Store'!A$1:F$51,4,0)</f>
        <v>Kalimantan</v>
      </c>
      <c r="N681" t="str">
        <f>VLOOKUP(B681,'Patner Store'!A$1:F$51,5,0)</f>
        <v>South Kalimantan</v>
      </c>
    </row>
    <row r="682" spans="1:14" ht="15.75" customHeight="1" x14ac:dyDescent="0.3">
      <c r="A682" s="16" t="s">
        <v>919</v>
      </c>
      <c r="B682" s="16" t="s">
        <v>177</v>
      </c>
      <c r="C682" s="28" t="s">
        <v>225</v>
      </c>
      <c r="D682" s="27">
        <v>44561</v>
      </c>
      <c r="E682" s="16" t="s">
        <v>112</v>
      </c>
      <c r="F682" s="28" t="s">
        <v>237</v>
      </c>
      <c r="G682" s="30">
        <v>264912970.00000003</v>
      </c>
      <c r="H682" s="16" t="s">
        <v>247</v>
      </c>
      <c r="I682" s="11" t="str">
        <f>VLOOKUP(C682,'Sales Team'!A$1:C$6,2,0)</f>
        <v>Sales Java Region Team</v>
      </c>
      <c r="J682" t="str">
        <f>VLOOKUP(C682,'Sales Team'!A$1:D$6,4,0)</f>
        <v>OnlineMarketing/Corporate Negotiate/Patnership Contract</v>
      </c>
      <c r="K682" t="str">
        <f>VLOOKUP(B682,'Patner Store'!A$1:F$51,2,0)</f>
        <v>Toko Hidup Sehat</v>
      </c>
      <c r="L682" t="str">
        <f>VLOOKUP(B682,'Patner Store'!A$1:F$51,3,0)</f>
        <v>Retail</v>
      </c>
      <c r="M682" t="str">
        <f>VLOOKUP(B682,'Patner Store'!A$1:F$51,4,0)</f>
        <v>Java</v>
      </c>
      <c r="N682" t="str">
        <f>VLOOKUP(B682,'Patner Store'!A$1:F$51,5,0)</f>
        <v>East Java</v>
      </c>
    </row>
    <row r="683" spans="1:14" ht="15.75" customHeight="1" x14ac:dyDescent="0.3">
      <c r="A683" s="16" t="s">
        <v>920</v>
      </c>
      <c r="B683" s="16" t="s">
        <v>213</v>
      </c>
      <c r="C683" s="28" t="s">
        <v>229</v>
      </c>
      <c r="D683" s="27">
        <v>44562</v>
      </c>
      <c r="E683" s="16" t="s">
        <v>5767</v>
      </c>
      <c r="F683" s="16" t="s">
        <v>234</v>
      </c>
      <c r="G683" s="30">
        <v>178944450</v>
      </c>
      <c r="H683" s="16" t="s">
        <v>247</v>
      </c>
      <c r="I683" s="11" t="str">
        <f>VLOOKUP(C683,'Sales Team'!A$1:C$6,2,0)</f>
        <v>Sales Region Sulawesi - Maluku Team</v>
      </c>
      <c r="J683" t="str">
        <f>VLOOKUP(C683,'Sales Team'!A$1:D$6,4,0)</f>
        <v>Corporate Negotiate/Patnership Contract</v>
      </c>
      <c r="K683" t="str">
        <f>VLOOKUP(B683,'Patner Store'!A$1:F$51,2,0)</f>
        <v>Toko Olahraga Bersama</v>
      </c>
      <c r="L683" t="str">
        <f>VLOOKUP(B683,'Patner Store'!A$1:F$51,3,0)</f>
        <v>Retail</v>
      </c>
      <c r="M683" t="str">
        <f>VLOOKUP(B683,'Patner Store'!A$1:F$51,4,0)</f>
        <v>Sulawesi</v>
      </c>
      <c r="N683" t="str">
        <f>VLOOKUP(B683,'Patner Store'!A$1:F$51,5,0)</f>
        <v>North Sulawesi</v>
      </c>
    </row>
    <row r="684" spans="1:14" ht="15.75" customHeight="1" x14ac:dyDescent="0.3">
      <c r="A684" s="16" t="s">
        <v>921</v>
      </c>
      <c r="B684" s="16" t="s">
        <v>195</v>
      </c>
      <c r="C684" s="28" t="s">
        <v>227</v>
      </c>
      <c r="D684" s="27">
        <v>44562</v>
      </c>
      <c r="E684" s="16" t="s">
        <v>228</v>
      </c>
      <c r="F684" s="16" t="s">
        <v>234</v>
      </c>
      <c r="G684" s="30">
        <v>33426250</v>
      </c>
      <c r="H684" s="16"/>
      <c r="I684" s="11" t="str">
        <f>VLOOKUP(C684,'Sales Team'!A$1:C$6,2,0)</f>
        <v>Sales Sumatera -Kalimantan Region Team</v>
      </c>
      <c r="J684" t="str">
        <f>VLOOKUP(C684,'Sales Team'!A$1:D$6,4,0)</f>
        <v>OnlineMarketing/Corporate Negotiate/Patnership Contract</v>
      </c>
      <c r="K684" t="str">
        <f>VLOOKUP(B684,'Patner Store'!A$1:F$51,2,0)</f>
        <v>Olahraga Gemilang</v>
      </c>
      <c r="L684" t="str">
        <f>VLOOKUP(B684,'Patner Store'!A$1:F$51,3,0)</f>
        <v>Retail</v>
      </c>
      <c r="M684" t="str">
        <f>VLOOKUP(B684,'Patner Store'!A$1:F$51,4,0)</f>
        <v>Kalimantan</v>
      </c>
      <c r="N684" t="str">
        <f>VLOOKUP(B684,'Patner Store'!A$1:F$51,5,0)</f>
        <v>Central Kalimantan</v>
      </c>
    </row>
    <row r="685" spans="1:14" ht="15.75" customHeight="1" x14ac:dyDescent="0.3">
      <c r="A685" s="16" t="s">
        <v>922</v>
      </c>
      <c r="B685" s="16" t="s">
        <v>168</v>
      </c>
      <c r="C685" s="28" t="s">
        <v>229</v>
      </c>
      <c r="D685" s="27">
        <v>44563</v>
      </c>
      <c r="E685" s="16" t="s">
        <v>5767</v>
      </c>
      <c r="F685" s="28" t="s">
        <v>237</v>
      </c>
      <c r="G685" s="30">
        <v>346950589</v>
      </c>
      <c r="H685" s="16" t="s">
        <v>253</v>
      </c>
      <c r="I685" s="11" t="str">
        <f>VLOOKUP(C685,'Sales Team'!A$1:C$6,2,0)</f>
        <v>Sales Region Sulawesi - Maluku Team</v>
      </c>
      <c r="J685" t="str">
        <f>VLOOKUP(C685,'Sales Team'!A$1:D$6,4,0)</f>
        <v>Corporate Negotiate/Patnership Contract</v>
      </c>
      <c r="K685" t="str">
        <f>VLOOKUP(B685,'Patner Store'!A$1:F$51,2,0)</f>
        <v>Destination Sport Store</v>
      </c>
      <c r="L685" t="str">
        <f>VLOOKUP(B685,'Patner Store'!A$1:F$51,3,0)</f>
        <v>Retail</v>
      </c>
      <c r="M685" t="str">
        <f>VLOOKUP(B685,'Patner Store'!A$1:F$51,4,0)</f>
        <v>Maluku</v>
      </c>
      <c r="N685" t="str">
        <f>VLOOKUP(B685,'Patner Store'!A$1:F$51,5,0)</f>
        <v>Maluku</v>
      </c>
    </row>
    <row r="686" spans="1:14" ht="15.75" customHeight="1" x14ac:dyDescent="0.3">
      <c r="A686" s="16" t="s">
        <v>923</v>
      </c>
      <c r="B686" s="16" t="s">
        <v>199</v>
      </c>
      <c r="C686" s="28" t="s">
        <v>225</v>
      </c>
      <c r="D686" s="27">
        <v>44563</v>
      </c>
      <c r="E686" s="16" t="s">
        <v>112</v>
      </c>
      <c r="F686" s="28" t="s">
        <v>237</v>
      </c>
      <c r="G686" s="30">
        <v>1106694770</v>
      </c>
      <c r="H686" s="16" t="s">
        <v>238</v>
      </c>
      <c r="I686" s="11" t="str">
        <f>VLOOKUP(C686,'Sales Team'!A$1:C$6,2,0)</f>
        <v>Sales Java Region Team</v>
      </c>
      <c r="J686" t="str">
        <f>VLOOKUP(C686,'Sales Team'!A$1:D$6,4,0)</f>
        <v>OnlineMarketing/Corporate Negotiate/Patnership Contract</v>
      </c>
      <c r="K686" t="str">
        <f>VLOOKUP(B686,'Patner Store'!A$1:F$51,2,0)</f>
        <v>SportXpress</v>
      </c>
      <c r="L686" t="str">
        <f>VLOOKUP(B686,'Patner Store'!A$1:F$51,3,0)</f>
        <v>Retail</v>
      </c>
      <c r="M686" t="str">
        <f>VLOOKUP(B686,'Patner Store'!A$1:F$51,4,0)</f>
        <v>Java</v>
      </c>
      <c r="N686" t="str">
        <f>VLOOKUP(B686,'Patner Store'!A$1:F$51,5,0)</f>
        <v>East Java</v>
      </c>
    </row>
    <row r="687" spans="1:14" ht="15.75" customHeight="1" x14ac:dyDescent="0.3">
      <c r="A687" s="16" t="s">
        <v>924</v>
      </c>
      <c r="B687" s="16" t="s">
        <v>148</v>
      </c>
      <c r="C687" s="28" t="s">
        <v>225</v>
      </c>
      <c r="D687" s="27">
        <v>44565</v>
      </c>
      <c r="E687" s="16" t="s">
        <v>112</v>
      </c>
      <c r="F687" s="28" t="s">
        <v>237</v>
      </c>
      <c r="G687" s="30">
        <v>301584860</v>
      </c>
      <c r="H687" s="16" t="s">
        <v>253</v>
      </c>
      <c r="I687" s="11" t="str">
        <f>VLOOKUP(C687,'Sales Team'!A$1:C$6,2,0)</f>
        <v>Sales Java Region Team</v>
      </c>
      <c r="J687" t="str">
        <f>VLOOKUP(C687,'Sales Team'!A$1:D$6,4,0)</f>
        <v>OnlineMarketing/Corporate Negotiate/Patnership Contract</v>
      </c>
      <c r="K687" t="str">
        <f>VLOOKUP(B687,'Patner Store'!A$1:F$51,2,0)</f>
        <v>Sport Jogja City</v>
      </c>
      <c r="L687" t="str">
        <f>VLOOKUP(B687,'Patner Store'!A$1:F$51,3,0)</f>
        <v>Distributor</v>
      </c>
      <c r="M687" t="str">
        <f>VLOOKUP(B687,'Patner Store'!A$1:F$51,4,0)</f>
        <v>Java</v>
      </c>
      <c r="N687" t="str">
        <f>VLOOKUP(B687,'Patner Store'!A$1:F$51,5,0)</f>
        <v>Jogjakarta</v>
      </c>
    </row>
    <row r="688" spans="1:14" ht="15.75" customHeight="1" x14ac:dyDescent="0.3">
      <c r="A688" s="16" t="s">
        <v>925</v>
      </c>
      <c r="B688" s="16" t="s">
        <v>124</v>
      </c>
      <c r="C688" s="28" t="s">
        <v>222</v>
      </c>
      <c r="D688" s="27">
        <v>44565</v>
      </c>
      <c r="E688" s="16" t="s">
        <v>118</v>
      </c>
      <c r="F688" s="16" t="s">
        <v>234</v>
      </c>
      <c r="G688" s="30">
        <v>111810362</v>
      </c>
      <c r="H688" s="16" t="s">
        <v>260</v>
      </c>
      <c r="I688" s="11" t="str">
        <f>VLOOKUP(C688,'Sales Team'!A$1:C$6,2,0)</f>
        <v>Online Sales Team</v>
      </c>
      <c r="J688" t="str">
        <f>VLOOKUP(C688,'Sales Team'!A$1:D$6,4,0)</f>
        <v>OnlineMarketing</v>
      </c>
      <c r="K688" t="str">
        <f>VLOOKUP(B688,'Patner Store'!A$1:F$51,2,0)</f>
        <v>Twinsport.com</v>
      </c>
      <c r="L688" t="str">
        <f>VLOOKUP(B688,'Patner Store'!A$1:F$51,3,0)</f>
        <v>Retail</v>
      </c>
      <c r="M688" t="str">
        <f>VLOOKUP(B688,'Patner Store'!A$1:F$51,4,0)</f>
        <v>Java</v>
      </c>
      <c r="N688" t="str">
        <f>VLOOKUP(B688,'Patner Store'!A$1:F$51,5,0)</f>
        <v>Jakarta</v>
      </c>
    </row>
    <row r="689" spans="1:14" ht="15.75" customHeight="1" x14ac:dyDescent="0.3">
      <c r="A689" s="16" t="s">
        <v>926</v>
      </c>
      <c r="B689" s="16" t="s">
        <v>139</v>
      </c>
      <c r="C689" s="28" t="s">
        <v>227</v>
      </c>
      <c r="D689" s="27">
        <v>44567</v>
      </c>
      <c r="E689" s="16" t="s">
        <v>228</v>
      </c>
      <c r="F689" s="16" t="s">
        <v>234</v>
      </c>
      <c r="G689" s="30">
        <v>198702460</v>
      </c>
      <c r="H689" s="16"/>
      <c r="I689" s="11" t="str">
        <f>VLOOKUP(C689,'Sales Team'!A$1:C$6,2,0)</f>
        <v>Sales Sumatera -Kalimantan Region Team</v>
      </c>
      <c r="J689" t="str">
        <f>VLOOKUP(C689,'Sales Team'!A$1:D$6,4,0)</f>
        <v>OnlineMarketing/Corporate Negotiate/Patnership Contract</v>
      </c>
      <c r="K689" t="str">
        <f>VLOOKUP(B689,'Patner Store'!A$1:F$51,2,0)</f>
        <v>Sport Hub Medan</v>
      </c>
      <c r="L689" t="str">
        <f>VLOOKUP(B689,'Patner Store'!A$1:F$51,3,0)</f>
        <v>Distributor</v>
      </c>
      <c r="M689" t="str">
        <f>VLOOKUP(B689,'Patner Store'!A$1:F$51,4,0)</f>
        <v>Sumatera</v>
      </c>
      <c r="N689" t="str">
        <f>VLOOKUP(B689,'Patner Store'!A$1:F$51,5,0)</f>
        <v>North Sumatera</v>
      </c>
    </row>
    <row r="690" spans="1:14" ht="15.75" customHeight="1" x14ac:dyDescent="0.3">
      <c r="A690" s="16" t="s">
        <v>927</v>
      </c>
      <c r="B690" s="16" t="s">
        <v>109</v>
      </c>
      <c r="C690" s="28" t="s">
        <v>225</v>
      </c>
      <c r="D690" s="27">
        <v>44567</v>
      </c>
      <c r="E690" s="16" t="s">
        <v>112</v>
      </c>
      <c r="F690" s="28" t="s">
        <v>237</v>
      </c>
      <c r="G690" s="30">
        <v>410983051</v>
      </c>
      <c r="H690" s="16" t="s">
        <v>260</v>
      </c>
      <c r="I690" s="11" t="str">
        <f>VLOOKUP(C690,'Sales Team'!A$1:C$6,2,0)</f>
        <v>Sales Java Region Team</v>
      </c>
      <c r="J690" t="str">
        <f>VLOOKUP(C690,'Sales Team'!A$1:D$6,4,0)</f>
        <v>OnlineMarketing/Corporate Negotiate/Patnership Contract</v>
      </c>
      <c r="K690" t="str">
        <f>VLOOKUP(B690,'Patner Store'!A$1:F$51,2,0)</f>
        <v>TokoSport</v>
      </c>
      <c r="L690" t="str">
        <f>VLOOKUP(B690,'Patner Store'!A$1:F$51,3,0)</f>
        <v>Retail</v>
      </c>
      <c r="M690" t="str">
        <f>VLOOKUP(B690,'Patner Store'!A$1:F$51,4,0)</f>
        <v>Java</v>
      </c>
      <c r="N690" t="str">
        <f>VLOOKUP(B690,'Patner Store'!A$1:F$51,5,0)</f>
        <v>East Java</v>
      </c>
    </row>
    <row r="691" spans="1:14" ht="15.75" customHeight="1" x14ac:dyDescent="0.3">
      <c r="A691" s="16" t="s">
        <v>928</v>
      </c>
      <c r="B691" s="16" t="s">
        <v>137</v>
      </c>
      <c r="C691" s="28" t="s">
        <v>222</v>
      </c>
      <c r="D691" s="27">
        <v>44570</v>
      </c>
      <c r="E691" s="16" t="s">
        <v>118</v>
      </c>
      <c r="F691" s="16" t="s">
        <v>234</v>
      </c>
      <c r="G691" s="30">
        <v>7549080</v>
      </c>
      <c r="H691" s="16" t="s">
        <v>247</v>
      </c>
      <c r="I691" s="11" t="str">
        <f>VLOOKUP(C691,'Sales Team'!A$1:C$6,2,0)</f>
        <v>Online Sales Team</v>
      </c>
      <c r="J691" t="str">
        <f>VLOOKUP(C691,'Sales Team'!A$1:D$6,4,0)</f>
        <v>OnlineMarketing</v>
      </c>
      <c r="K691" t="str">
        <f>VLOOKUP(B691,'Patner Store'!A$1:F$51,2,0)</f>
        <v>Playing Outdoor</v>
      </c>
      <c r="L691" t="str">
        <f>VLOOKUP(B691,'Patner Store'!A$1:F$51,3,0)</f>
        <v>Retail</v>
      </c>
      <c r="M691" t="str">
        <f>VLOOKUP(B691,'Patner Store'!A$1:F$51,4,0)</f>
        <v>Java</v>
      </c>
      <c r="N691" t="str">
        <f>VLOOKUP(B691,'Patner Store'!A$1:F$51,5,0)</f>
        <v>Jakarta</v>
      </c>
    </row>
    <row r="692" spans="1:14" ht="15.75" customHeight="1" x14ac:dyDescent="0.3">
      <c r="A692" s="16" t="s">
        <v>929</v>
      </c>
      <c r="B692" s="16" t="s">
        <v>131</v>
      </c>
      <c r="C692" s="28" t="s">
        <v>222</v>
      </c>
      <c r="D692" s="27">
        <v>44570</v>
      </c>
      <c r="E692" s="16" t="s">
        <v>118</v>
      </c>
      <c r="F692" s="16" t="s">
        <v>234</v>
      </c>
      <c r="G692" s="30">
        <v>24012110</v>
      </c>
      <c r="H692" s="16"/>
      <c r="I692" s="11" t="str">
        <f>VLOOKUP(C692,'Sales Team'!A$1:C$6,2,0)</f>
        <v>Online Sales Team</v>
      </c>
      <c r="J692" t="str">
        <f>VLOOKUP(C692,'Sales Team'!A$1:D$6,4,0)</f>
        <v>OnlineMarketing</v>
      </c>
      <c r="K692" t="str">
        <f>VLOOKUP(B692,'Patner Store'!A$1:F$51,2,0)</f>
        <v>WorldSport.com</v>
      </c>
      <c r="L692" t="str">
        <f>VLOOKUP(B692,'Patner Store'!A$1:F$51,3,0)</f>
        <v>Retail</v>
      </c>
      <c r="M692" t="str">
        <f>VLOOKUP(B692,'Patner Store'!A$1:F$51,4,0)</f>
        <v>Java</v>
      </c>
      <c r="N692" t="str">
        <f>VLOOKUP(B692,'Patner Store'!A$1:F$51,5,0)</f>
        <v>Jakarta</v>
      </c>
    </row>
    <row r="693" spans="1:14" ht="15.75" customHeight="1" x14ac:dyDescent="0.3">
      <c r="A693" s="16" t="s">
        <v>930</v>
      </c>
      <c r="B693" s="16" t="s">
        <v>144</v>
      </c>
      <c r="C693" s="28" t="s">
        <v>227</v>
      </c>
      <c r="D693" s="27">
        <v>44571</v>
      </c>
      <c r="E693" s="16" t="s">
        <v>228</v>
      </c>
      <c r="F693" s="16" t="s">
        <v>234</v>
      </c>
      <c r="G693" s="30">
        <v>58235530</v>
      </c>
      <c r="H693" s="16" t="s">
        <v>253</v>
      </c>
      <c r="I693" s="11" t="str">
        <f>VLOOKUP(C693,'Sales Team'!A$1:C$6,2,0)</f>
        <v>Sales Sumatera -Kalimantan Region Team</v>
      </c>
      <c r="J693" t="str">
        <f>VLOOKUP(C693,'Sales Team'!A$1:D$6,4,0)</f>
        <v>OnlineMarketing/Corporate Negotiate/Patnership Contract</v>
      </c>
      <c r="K693" t="str">
        <f>VLOOKUP(B693,'Patner Store'!A$1:F$51,2,0)</f>
        <v>Kartika Sport Center</v>
      </c>
      <c r="L693" t="str">
        <f>VLOOKUP(B693,'Patner Store'!A$1:F$51,3,0)</f>
        <v>Retail</v>
      </c>
      <c r="M693" t="str">
        <f>VLOOKUP(B693,'Patner Store'!A$1:F$51,4,0)</f>
        <v>Kalimantan</v>
      </c>
      <c r="N693" t="str">
        <f>VLOOKUP(B693,'Patner Store'!A$1:F$51,5,0)</f>
        <v>Central Kalimantan</v>
      </c>
    </row>
    <row r="694" spans="1:14" ht="15.75" customHeight="1" x14ac:dyDescent="0.3">
      <c r="A694" s="16" t="s">
        <v>931</v>
      </c>
      <c r="B694" s="16" t="s">
        <v>144</v>
      </c>
      <c r="C694" s="28" t="s">
        <v>227</v>
      </c>
      <c r="D694" s="27">
        <v>44571</v>
      </c>
      <c r="E694" s="16" t="s">
        <v>228</v>
      </c>
      <c r="F694" s="28" t="s">
        <v>237</v>
      </c>
      <c r="G694" s="30">
        <v>377771635</v>
      </c>
      <c r="H694" s="16"/>
      <c r="I694" s="11" t="str">
        <f>VLOOKUP(C694,'Sales Team'!A$1:C$6,2,0)</f>
        <v>Sales Sumatera -Kalimantan Region Team</v>
      </c>
      <c r="J694" t="str">
        <f>VLOOKUP(C694,'Sales Team'!A$1:D$6,4,0)</f>
        <v>OnlineMarketing/Corporate Negotiate/Patnership Contract</v>
      </c>
      <c r="K694" t="str">
        <f>VLOOKUP(B694,'Patner Store'!A$1:F$51,2,0)</f>
        <v>Kartika Sport Center</v>
      </c>
      <c r="L694" t="str">
        <f>VLOOKUP(B694,'Patner Store'!A$1:F$51,3,0)</f>
        <v>Retail</v>
      </c>
      <c r="M694" t="str">
        <f>VLOOKUP(B694,'Patner Store'!A$1:F$51,4,0)</f>
        <v>Kalimantan</v>
      </c>
      <c r="N694" t="str">
        <f>VLOOKUP(B694,'Patner Store'!A$1:F$51,5,0)</f>
        <v>Central Kalimantan</v>
      </c>
    </row>
    <row r="695" spans="1:14" ht="15.75" customHeight="1" x14ac:dyDescent="0.3">
      <c r="A695" s="16" t="s">
        <v>932</v>
      </c>
      <c r="B695" s="16" t="s">
        <v>177</v>
      </c>
      <c r="C695" s="28" t="s">
        <v>225</v>
      </c>
      <c r="D695" s="27">
        <v>44572</v>
      </c>
      <c r="E695" s="16" t="s">
        <v>112</v>
      </c>
      <c r="F695" s="28" t="s">
        <v>237</v>
      </c>
      <c r="G695" s="30">
        <v>561593630</v>
      </c>
      <c r="H695" s="16"/>
      <c r="I695" s="11" t="str">
        <f>VLOOKUP(C695,'Sales Team'!A$1:C$6,2,0)</f>
        <v>Sales Java Region Team</v>
      </c>
      <c r="J695" t="str">
        <f>VLOOKUP(C695,'Sales Team'!A$1:D$6,4,0)</f>
        <v>OnlineMarketing/Corporate Negotiate/Patnership Contract</v>
      </c>
      <c r="K695" t="str">
        <f>VLOOKUP(B695,'Patner Store'!A$1:F$51,2,0)</f>
        <v>Toko Hidup Sehat</v>
      </c>
      <c r="L695" t="str">
        <f>VLOOKUP(B695,'Patner Store'!A$1:F$51,3,0)</f>
        <v>Retail</v>
      </c>
      <c r="M695" t="str">
        <f>VLOOKUP(B695,'Patner Store'!A$1:F$51,4,0)</f>
        <v>Java</v>
      </c>
      <c r="N695" t="str">
        <f>VLOOKUP(B695,'Patner Store'!A$1:F$51,5,0)</f>
        <v>East Java</v>
      </c>
    </row>
    <row r="696" spans="1:14" ht="15.75" customHeight="1" x14ac:dyDescent="0.3">
      <c r="A696" s="16" t="s">
        <v>933</v>
      </c>
      <c r="B696" s="16" t="s">
        <v>141</v>
      </c>
      <c r="C696" s="28" t="s">
        <v>229</v>
      </c>
      <c r="D696" s="27">
        <v>44572</v>
      </c>
      <c r="E696" s="16" t="s">
        <v>5767</v>
      </c>
      <c r="F696" s="28" t="s">
        <v>237</v>
      </c>
      <c r="G696" s="30">
        <v>424023580</v>
      </c>
      <c r="H696" s="16"/>
      <c r="I696" s="11" t="str">
        <f>VLOOKUP(C696,'Sales Team'!A$1:C$6,2,0)</f>
        <v>Sales Region Sulawesi - Maluku Team</v>
      </c>
      <c r="J696" t="str">
        <f>VLOOKUP(C696,'Sales Team'!A$1:D$6,4,0)</f>
        <v>Corporate Negotiate/Patnership Contract</v>
      </c>
      <c r="K696" t="str">
        <f>VLOOKUP(B696,'Patner Store'!A$1:F$51,2,0)</f>
        <v>Toko Olahraga Satu</v>
      </c>
      <c r="L696" t="str">
        <f>VLOOKUP(B696,'Patner Store'!A$1:F$51,3,0)</f>
        <v>Retail</v>
      </c>
      <c r="M696" t="str">
        <f>VLOOKUP(B696,'Patner Store'!A$1:F$51,4,0)</f>
        <v>North Maluku</v>
      </c>
      <c r="N696" t="str">
        <f>VLOOKUP(B696,'Patner Store'!A$1:F$51,5,0)</f>
        <v>North Maluku</v>
      </c>
    </row>
    <row r="697" spans="1:14" ht="15.75" customHeight="1" x14ac:dyDescent="0.3">
      <c r="A697" s="16" t="s">
        <v>934</v>
      </c>
      <c r="B697" s="16" t="s">
        <v>151</v>
      </c>
      <c r="C697" s="28" t="s">
        <v>231</v>
      </c>
      <c r="D697" s="27">
        <v>44574</v>
      </c>
      <c r="E697" s="16" t="s">
        <v>5768</v>
      </c>
      <c r="F697" s="28" t="s">
        <v>237</v>
      </c>
      <c r="G697" s="30">
        <v>317991870</v>
      </c>
      <c r="H697" s="16"/>
      <c r="I697" s="11" t="str">
        <f>VLOOKUP(C697,'Sales Team'!A$1:C$6,2,0)</f>
        <v>Sales Region Bali - Nusa Tenggara Team</v>
      </c>
      <c r="J697" t="str">
        <f>VLOOKUP(C697,'Sales Team'!A$1:D$6,4,0)</f>
        <v>Corporate Negotiate/Patnership Contract</v>
      </c>
      <c r="K697" t="str">
        <f>VLOOKUP(B697,'Patner Store'!A$1:F$51,2,0)</f>
        <v>Toko olahraga Pantai</v>
      </c>
      <c r="L697" t="str">
        <f>VLOOKUP(B697,'Patner Store'!A$1:F$51,3,0)</f>
        <v>Retail</v>
      </c>
      <c r="M697" t="str">
        <f>VLOOKUP(B697,'Patner Store'!A$1:F$51,4,0)</f>
        <v>Nusa Tenggara</v>
      </c>
      <c r="N697" t="str">
        <f>VLOOKUP(B697,'Patner Store'!A$1:F$51,5,0)</f>
        <v>East Nusa Tenggara</v>
      </c>
    </row>
    <row r="698" spans="1:14" ht="15.75" customHeight="1" x14ac:dyDescent="0.3">
      <c r="A698" s="16" t="s">
        <v>935</v>
      </c>
      <c r="B698" s="16" t="s">
        <v>213</v>
      </c>
      <c r="C698" s="28" t="s">
        <v>229</v>
      </c>
      <c r="D698" s="27">
        <v>44576</v>
      </c>
      <c r="E698" s="16" t="s">
        <v>5767</v>
      </c>
      <c r="F698" s="28" t="s">
        <v>237</v>
      </c>
      <c r="G698" s="30">
        <v>483522220</v>
      </c>
      <c r="H698" s="16"/>
      <c r="I698" s="11" t="str">
        <f>VLOOKUP(C698,'Sales Team'!A$1:C$6,2,0)</f>
        <v>Sales Region Sulawesi - Maluku Team</v>
      </c>
      <c r="J698" t="str">
        <f>VLOOKUP(C698,'Sales Team'!A$1:D$6,4,0)</f>
        <v>Corporate Negotiate/Patnership Contract</v>
      </c>
      <c r="K698" t="str">
        <f>VLOOKUP(B698,'Patner Store'!A$1:F$51,2,0)</f>
        <v>Toko Olahraga Bersama</v>
      </c>
      <c r="L698" t="str">
        <f>VLOOKUP(B698,'Patner Store'!A$1:F$51,3,0)</f>
        <v>Retail</v>
      </c>
      <c r="M698" t="str">
        <f>VLOOKUP(B698,'Patner Store'!A$1:F$51,4,0)</f>
        <v>Sulawesi</v>
      </c>
      <c r="N698" t="str">
        <f>VLOOKUP(B698,'Patner Store'!A$1:F$51,5,0)</f>
        <v>North Sulawesi</v>
      </c>
    </row>
    <row r="699" spans="1:14" ht="15.75" customHeight="1" x14ac:dyDescent="0.3">
      <c r="A699" s="16" t="s">
        <v>936</v>
      </c>
      <c r="B699" s="16" t="s">
        <v>209</v>
      </c>
      <c r="C699" s="28" t="s">
        <v>222</v>
      </c>
      <c r="D699" s="27">
        <v>44577</v>
      </c>
      <c r="E699" s="16" t="s">
        <v>118</v>
      </c>
      <c r="F699" s="16" t="s">
        <v>234</v>
      </c>
      <c r="G699" s="30">
        <v>45626964</v>
      </c>
      <c r="H699" s="16" t="s">
        <v>247</v>
      </c>
      <c r="I699" s="11" t="str">
        <f>VLOOKUP(C699,'Sales Team'!A$1:C$6,2,0)</f>
        <v>Online Sales Team</v>
      </c>
      <c r="J699" t="str">
        <f>VLOOKUP(C699,'Sales Team'!A$1:D$6,4,0)</f>
        <v>OnlineMarketing</v>
      </c>
      <c r="K699" t="str">
        <f>VLOOKUP(B699,'Patner Store'!A$1:F$51,2,0)</f>
        <v>Power Play</v>
      </c>
      <c r="L699" t="str">
        <f>VLOOKUP(B699,'Patner Store'!A$1:F$51,3,0)</f>
        <v>Retail</v>
      </c>
      <c r="M699" t="str">
        <f>VLOOKUP(B699,'Patner Store'!A$1:F$51,4,0)</f>
        <v>Java</v>
      </c>
      <c r="N699" t="str">
        <f>VLOOKUP(B699,'Patner Store'!A$1:F$51,5,0)</f>
        <v>Jakarta</v>
      </c>
    </row>
    <row r="700" spans="1:14" ht="15.75" customHeight="1" x14ac:dyDescent="0.3">
      <c r="A700" s="16" t="s">
        <v>937</v>
      </c>
      <c r="B700" s="16" t="s">
        <v>189</v>
      </c>
      <c r="C700" s="28" t="s">
        <v>225</v>
      </c>
      <c r="D700" s="27">
        <v>44579</v>
      </c>
      <c r="E700" s="16" t="s">
        <v>112</v>
      </c>
      <c r="F700" s="16" t="s">
        <v>234</v>
      </c>
      <c r="G700" s="30">
        <v>108856480</v>
      </c>
      <c r="H700" s="16" t="s">
        <v>253</v>
      </c>
      <c r="I700" s="11" t="str">
        <f>VLOOKUP(C700,'Sales Team'!A$1:C$6,2,0)</f>
        <v>Sales Java Region Team</v>
      </c>
      <c r="J700" t="str">
        <f>VLOOKUP(C700,'Sales Team'!A$1:D$6,4,0)</f>
        <v>OnlineMarketing/Corporate Negotiate/Patnership Contract</v>
      </c>
      <c r="K700" t="str">
        <f>VLOOKUP(B700,'Patner Store'!A$1:F$51,2,0)</f>
        <v>Toko Joko Sport</v>
      </c>
      <c r="L700" t="str">
        <f>VLOOKUP(B700,'Patner Store'!A$1:F$51,3,0)</f>
        <v>Retail</v>
      </c>
      <c r="M700" t="str">
        <f>VLOOKUP(B700,'Patner Store'!A$1:F$51,4,0)</f>
        <v>Java</v>
      </c>
      <c r="N700" t="str">
        <f>VLOOKUP(B700,'Patner Store'!A$1:F$51,5,0)</f>
        <v>East Java</v>
      </c>
    </row>
    <row r="701" spans="1:14" ht="15.75" customHeight="1" x14ac:dyDescent="0.3">
      <c r="A701" s="16" t="s">
        <v>938</v>
      </c>
      <c r="B701" s="16" t="s">
        <v>124</v>
      </c>
      <c r="C701" s="28" t="s">
        <v>222</v>
      </c>
      <c r="D701" s="27">
        <v>44585</v>
      </c>
      <c r="E701" s="16" t="s">
        <v>118</v>
      </c>
      <c r="F701" s="28" t="s">
        <v>237</v>
      </c>
      <c r="G701" s="30">
        <v>261538560</v>
      </c>
      <c r="H701" s="16"/>
      <c r="I701" s="11" t="str">
        <f>VLOOKUP(C701,'Sales Team'!A$1:C$6,2,0)</f>
        <v>Online Sales Team</v>
      </c>
      <c r="J701" t="str">
        <f>VLOOKUP(C701,'Sales Team'!A$1:D$6,4,0)</f>
        <v>OnlineMarketing</v>
      </c>
      <c r="K701" t="str">
        <f>VLOOKUP(B701,'Patner Store'!A$1:F$51,2,0)</f>
        <v>Twinsport.com</v>
      </c>
      <c r="L701" t="str">
        <f>VLOOKUP(B701,'Patner Store'!A$1:F$51,3,0)</f>
        <v>Retail</v>
      </c>
      <c r="M701" t="str">
        <f>VLOOKUP(B701,'Patner Store'!A$1:F$51,4,0)</f>
        <v>Java</v>
      </c>
      <c r="N701" t="str">
        <f>VLOOKUP(B701,'Patner Store'!A$1:F$51,5,0)</f>
        <v>Jakarta</v>
      </c>
    </row>
    <row r="702" spans="1:14" ht="15.75" customHeight="1" x14ac:dyDescent="0.3">
      <c r="A702" s="16" t="s">
        <v>939</v>
      </c>
      <c r="B702" s="16" t="s">
        <v>195</v>
      </c>
      <c r="C702" s="28" t="s">
        <v>227</v>
      </c>
      <c r="D702" s="27">
        <v>44586</v>
      </c>
      <c r="E702" s="16" t="s">
        <v>228</v>
      </c>
      <c r="F702" s="16" t="s">
        <v>234</v>
      </c>
      <c r="G702" s="30">
        <v>137710280</v>
      </c>
      <c r="H702" s="16"/>
      <c r="I702" s="11" t="str">
        <f>VLOOKUP(C702,'Sales Team'!A$1:C$6,2,0)</f>
        <v>Sales Sumatera -Kalimantan Region Team</v>
      </c>
      <c r="J702" t="str">
        <f>VLOOKUP(C702,'Sales Team'!A$1:D$6,4,0)</f>
        <v>OnlineMarketing/Corporate Negotiate/Patnership Contract</v>
      </c>
      <c r="K702" t="str">
        <f>VLOOKUP(B702,'Patner Store'!A$1:F$51,2,0)</f>
        <v>Olahraga Gemilang</v>
      </c>
      <c r="L702" t="str">
        <f>VLOOKUP(B702,'Patner Store'!A$1:F$51,3,0)</f>
        <v>Retail</v>
      </c>
      <c r="M702" t="str">
        <f>VLOOKUP(B702,'Patner Store'!A$1:F$51,4,0)</f>
        <v>Kalimantan</v>
      </c>
      <c r="N702" t="str">
        <f>VLOOKUP(B702,'Patner Store'!A$1:F$51,5,0)</f>
        <v>Central Kalimantan</v>
      </c>
    </row>
    <row r="703" spans="1:14" ht="15.75" customHeight="1" x14ac:dyDescent="0.3">
      <c r="A703" s="16" t="s">
        <v>940</v>
      </c>
      <c r="B703" s="16" t="s">
        <v>173</v>
      </c>
      <c r="C703" s="28" t="s">
        <v>229</v>
      </c>
      <c r="D703" s="27">
        <v>44587</v>
      </c>
      <c r="E703" s="16" t="s">
        <v>5767</v>
      </c>
      <c r="F703" s="16" t="s">
        <v>234</v>
      </c>
      <c r="G703" s="30">
        <v>244390860</v>
      </c>
      <c r="H703" s="16"/>
      <c r="I703" s="11" t="str">
        <f>VLOOKUP(C703,'Sales Team'!A$1:C$6,2,0)</f>
        <v>Sales Region Sulawesi - Maluku Team</v>
      </c>
      <c r="J703" t="str">
        <f>VLOOKUP(C703,'Sales Team'!A$1:D$6,4,0)</f>
        <v>Corporate Negotiate/Patnership Contract</v>
      </c>
      <c r="K703" t="str">
        <f>VLOOKUP(B703,'Patner Store'!A$1:F$51,2,0)</f>
        <v>Mama Sport</v>
      </c>
      <c r="L703" t="str">
        <f>VLOOKUP(B703,'Patner Store'!A$1:F$51,3,0)</f>
        <v>Retail</v>
      </c>
      <c r="M703" t="str">
        <f>VLOOKUP(B703,'Patner Store'!A$1:F$51,4,0)</f>
        <v>North Maluku</v>
      </c>
      <c r="N703" t="str">
        <f>VLOOKUP(B703,'Patner Store'!A$1:F$51,5,0)</f>
        <v>North Maluku</v>
      </c>
    </row>
    <row r="704" spans="1:14" ht="15.75" customHeight="1" x14ac:dyDescent="0.3">
      <c r="A704" s="16" t="s">
        <v>941</v>
      </c>
      <c r="B704" s="16" t="s">
        <v>137</v>
      </c>
      <c r="C704" s="28" t="s">
        <v>222</v>
      </c>
      <c r="D704" s="27">
        <v>44587</v>
      </c>
      <c r="E704" s="16" t="s">
        <v>118</v>
      </c>
      <c r="F704" s="16" t="s">
        <v>234</v>
      </c>
      <c r="G704" s="30">
        <v>46289920</v>
      </c>
      <c r="H704" s="16"/>
      <c r="I704" s="11" t="str">
        <f>VLOOKUP(C704,'Sales Team'!A$1:C$6,2,0)</f>
        <v>Online Sales Team</v>
      </c>
      <c r="J704" t="str">
        <f>VLOOKUP(C704,'Sales Team'!A$1:D$6,4,0)</f>
        <v>OnlineMarketing</v>
      </c>
      <c r="K704" t="str">
        <f>VLOOKUP(B704,'Patner Store'!A$1:F$51,2,0)</f>
        <v>Playing Outdoor</v>
      </c>
      <c r="L704" t="str">
        <f>VLOOKUP(B704,'Patner Store'!A$1:F$51,3,0)</f>
        <v>Retail</v>
      </c>
      <c r="M704" t="str">
        <f>VLOOKUP(B704,'Patner Store'!A$1:F$51,4,0)</f>
        <v>Java</v>
      </c>
      <c r="N704" t="str">
        <f>VLOOKUP(B704,'Patner Store'!A$1:F$51,5,0)</f>
        <v>Jakarta</v>
      </c>
    </row>
    <row r="705" spans="1:14" ht="15.75" customHeight="1" x14ac:dyDescent="0.3">
      <c r="A705" s="16" t="s">
        <v>942</v>
      </c>
      <c r="B705" s="16" t="s">
        <v>141</v>
      </c>
      <c r="C705" s="28" t="s">
        <v>229</v>
      </c>
      <c r="D705" s="27">
        <v>44588</v>
      </c>
      <c r="E705" s="16" t="s">
        <v>5767</v>
      </c>
      <c r="F705" s="28" t="s">
        <v>237</v>
      </c>
      <c r="G705" s="30">
        <v>746469180</v>
      </c>
      <c r="H705" s="16"/>
      <c r="I705" s="11" t="str">
        <f>VLOOKUP(C705,'Sales Team'!A$1:C$6,2,0)</f>
        <v>Sales Region Sulawesi - Maluku Team</v>
      </c>
      <c r="J705" t="str">
        <f>VLOOKUP(C705,'Sales Team'!A$1:D$6,4,0)</f>
        <v>Corporate Negotiate/Patnership Contract</v>
      </c>
      <c r="K705" t="str">
        <f>VLOOKUP(B705,'Patner Store'!A$1:F$51,2,0)</f>
        <v>Toko Olahraga Satu</v>
      </c>
      <c r="L705" t="str">
        <f>VLOOKUP(B705,'Patner Store'!A$1:F$51,3,0)</f>
        <v>Retail</v>
      </c>
      <c r="M705" t="str">
        <f>VLOOKUP(B705,'Patner Store'!A$1:F$51,4,0)</f>
        <v>North Maluku</v>
      </c>
      <c r="N705" t="str">
        <f>VLOOKUP(B705,'Patner Store'!A$1:F$51,5,0)</f>
        <v>North Maluku</v>
      </c>
    </row>
    <row r="706" spans="1:14" ht="15.75" customHeight="1" x14ac:dyDescent="0.3">
      <c r="A706" s="16" t="s">
        <v>943</v>
      </c>
      <c r="B706" s="16" t="s">
        <v>197</v>
      </c>
      <c r="C706" s="28" t="s">
        <v>222</v>
      </c>
      <c r="D706" s="27">
        <v>44589</v>
      </c>
      <c r="E706" s="16" t="s">
        <v>118</v>
      </c>
      <c r="F706" s="16" t="s">
        <v>234</v>
      </c>
      <c r="G706" s="30">
        <v>214388390</v>
      </c>
      <c r="H706" s="16" t="s">
        <v>253</v>
      </c>
      <c r="I706" s="11" t="str">
        <f>VLOOKUP(C706,'Sales Team'!A$1:C$6,2,0)</f>
        <v>Online Sales Team</v>
      </c>
      <c r="J706" t="str">
        <f>VLOOKUP(C706,'Sales Team'!A$1:D$6,4,0)</f>
        <v>OnlineMarketing</v>
      </c>
      <c r="K706" t="str">
        <f>VLOOKUP(B706,'Patner Store'!A$1:F$51,2,0)</f>
        <v>GilaSport.id</v>
      </c>
      <c r="L706" t="str">
        <f>VLOOKUP(B706,'Patner Store'!A$1:F$51,3,0)</f>
        <v>Retail</v>
      </c>
      <c r="M706" t="str">
        <f>VLOOKUP(B706,'Patner Store'!A$1:F$51,4,0)</f>
        <v>Java</v>
      </c>
      <c r="N706" t="str">
        <f>VLOOKUP(B706,'Patner Store'!A$1:F$51,5,0)</f>
        <v>Jakarta</v>
      </c>
    </row>
    <row r="707" spans="1:14" ht="15.75" customHeight="1" x14ac:dyDescent="0.3">
      <c r="A707" s="16" t="s">
        <v>944</v>
      </c>
      <c r="B707" s="16" t="s">
        <v>177</v>
      </c>
      <c r="C707" s="28" t="s">
        <v>225</v>
      </c>
      <c r="D707" s="27">
        <v>44590</v>
      </c>
      <c r="E707" s="16" t="s">
        <v>112</v>
      </c>
      <c r="F707" s="28" t="s">
        <v>237</v>
      </c>
      <c r="G707" s="30">
        <v>620542600</v>
      </c>
      <c r="H707" s="16" t="s">
        <v>247</v>
      </c>
      <c r="I707" s="11" t="str">
        <f>VLOOKUP(C707,'Sales Team'!A$1:C$6,2,0)</f>
        <v>Sales Java Region Team</v>
      </c>
      <c r="J707" t="str">
        <f>VLOOKUP(C707,'Sales Team'!A$1:D$6,4,0)</f>
        <v>OnlineMarketing/Corporate Negotiate/Patnership Contract</v>
      </c>
      <c r="K707" t="str">
        <f>VLOOKUP(B707,'Patner Store'!A$1:F$51,2,0)</f>
        <v>Toko Hidup Sehat</v>
      </c>
      <c r="L707" t="str">
        <f>VLOOKUP(B707,'Patner Store'!A$1:F$51,3,0)</f>
        <v>Retail</v>
      </c>
      <c r="M707" t="str">
        <f>VLOOKUP(B707,'Patner Store'!A$1:F$51,4,0)</f>
        <v>Java</v>
      </c>
      <c r="N707" t="str">
        <f>VLOOKUP(B707,'Patner Store'!A$1:F$51,5,0)</f>
        <v>East Java</v>
      </c>
    </row>
    <row r="708" spans="1:14" ht="15.75" customHeight="1" x14ac:dyDescent="0.3">
      <c r="A708" s="16" t="s">
        <v>945</v>
      </c>
      <c r="B708" s="16" t="s">
        <v>133</v>
      </c>
      <c r="C708" s="28" t="s">
        <v>225</v>
      </c>
      <c r="D708" s="27">
        <v>44590</v>
      </c>
      <c r="E708" s="16" t="s">
        <v>112</v>
      </c>
      <c r="F708" s="16" t="s">
        <v>234</v>
      </c>
      <c r="G708" s="30">
        <v>186421520</v>
      </c>
      <c r="H708" s="16"/>
      <c r="I708" s="11" t="str">
        <f>VLOOKUP(C708,'Sales Team'!A$1:C$6,2,0)</f>
        <v>Sales Java Region Team</v>
      </c>
      <c r="J708" t="str">
        <f>VLOOKUP(C708,'Sales Team'!A$1:D$6,4,0)</f>
        <v>OnlineMarketing/Corporate Negotiate/Patnership Contract</v>
      </c>
      <c r="K708" t="str">
        <f>VLOOKUP(B708,'Patner Store'!A$1:F$51,2,0)</f>
        <v>Atlethic Shop</v>
      </c>
      <c r="L708" t="str">
        <f>VLOOKUP(B708,'Patner Store'!A$1:F$51,3,0)</f>
        <v>Retail</v>
      </c>
      <c r="M708" t="str">
        <f>VLOOKUP(B708,'Patner Store'!A$1:F$51,4,0)</f>
        <v>Java</v>
      </c>
      <c r="N708" t="str">
        <f>VLOOKUP(B708,'Patner Store'!A$1:F$51,5,0)</f>
        <v>East Java</v>
      </c>
    </row>
    <row r="709" spans="1:14" ht="15.75" customHeight="1" x14ac:dyDescent="0.3">
      <c r="A709" s="16" t="s">
        <v>946</v>
      </c>
      <c r="B709" s="16" t="s">
        <v>205</v>
      </c>
      <c r="C709" s="28" t="s">
        <v>231</v>
      </c>
      <c r="D709" s="27">
        <v>44591</v>
      </c>
      <c r="E709" s="16" t="s">
        <v>5768</v>
      </c>
      <c r="F709" s="28" t="s">
        <v>237</v>
      </c>
      <c r="G709" s="30">
        <v>290021700</v>
      </c>
      <c r="H709" s="16" t="s">
        <v>260</v>
      </c>
      <c r="I709" s="11" t="str">
        <f>VLOOKUP(C709,'Sales Team'!A$1:C$6,2,0)</f>
        <v>Sales Region Bali - Nusa Tenggara Team</v>
      </c>
      <c r="J709" t="str">
        <f>VLOOKUP(C709,'Sales Team'!A$1:D$6,4,0)</f>
        <v>Corporate Negotiate/Patnership Contract</v>
      </c>
      <c r="K709" t="str">
        <f>VLOOKUP(B709,'Patner Store'!A$1:F$51,2,0)</f>
        <v>Toko Olahraga NTB</v>
      </c>
      <c r="L709" t="str">
        <f>VLOOKUP(B709,'Patner Store'!A$1:F$51,3,0)</f>
        <v>Retail</v>
      </c>
      <c r="M709" t="str">
        <f>VLOOKUP(B709,'Patner Store'!A$1:F$51,4,0)</f>
        <v>Nusa Tenggara</v>
      </c>
      <c r="N709" t="str">
        <f>VLOOKUP(B709,'Patner Store'!A$1:F$51,5,0)</f>
        <v>West Nusa Tenggara</v>
      </c>
    </row>
    <row r="710" spans="1:14" ht="15.75" customHeight="1" x14ac:dyDescent="0.3">
      <c r="A710" s="16" t="s">
        <v>947</v>
      </c>
      <c r="B710" s="16" t="s">
        <v>119</v>
      </c>
      <c r="C710" s="28" t="s">
        <v>229</v>
      </c>
      <c r="D710" s="27">
        <v>44591</v>
      </c>
      <c r="E710" s="16" t="s">
        <v>5767</v>
      </c>
      <c r="F710" s="16" t="s">
        <v>234</v>
      </c>
      <c r="G710" s="30">
        <v>68482360</v>
      </c>
      <c r="H710" s="16"/>
      <c r="I710" s="11" t="str">
        <f>VLOOKUP(C710,'Sales Team'!A$1:C$6,2,0)</f>
        <v>Sales Region Sulawesi - Maluku Team</v>
      </c>
      <c r="J710" t="str">
        <f>VLOOKUP(C710,'Sales Team'!A$1:D$6,4,0)</f>
        <v>Corporate Negotiate/Patnership Contract</v>
      </c>
      <c r="K710" t="str">
        <f>VLOOKUP(B710,'Patner Store'!A$1:F$51,2,0)</f>
        <v>Sportworld</v>
      </c>
      <c r="L710" t="str">
        <f>VLOOKUP(B710,'Patner Store'!A$1:F$51,3,0)</f>
        <v>Distributor</v>
      </c>
      <c r="M710" t="str">
        <f>VLOOKUP(B710,'Patner Store'!A$1:F$51,4,0)</f>
        <v>Sulawesi</v>
      </c>
      <c r="N710" t="str">
        <f>VLOOKUP(B710,'Patner Store'!A$1:F$51,5,0)</f>
        <v>South Sulawesi</v>
      </c>
    </row>
    <row r="711" spans="1:14" ht="15.75" customHeight="1" x14ac:dyDescent="0.3">
      <c r="A711" s="16" t="s">
        <v>948</v>
      </c>
      <c r="B711" s="16" t="s">
        <v>158</v>
      </c>
      <c r="C711" s="28" t="s">
        <v>229</v>
      </c>
      <c r="D711" s="27">
        <v>44592</v>
      </c>
      <c r="E711" s="16" t="s">
        <v>5767</v>
      </c>
      <c r="F711" s="16" t="s">
        <v>234</v>
      </c>
      <c r="G711" s="30">
        <v>208719670</v>
      </c>
      <c r="H711" s="16"/>
      <c r="I711" s="11" t="str">
        <f>VLOOKUP(C711,'Sales Team'!A$1:C$6,2,0)</f>
        <v>Sales Region Sulawesi - Maluku Team</v>
      </c>
      <c r="J711" t="str">
        <f>VLOOKUP(C711,'Sales Team'!A$1:D$6,4,0)</f>
        <v>Corporate Negotiate/Patnership Contract</v>
      </c>
      <c r="K711" t="str">
        <f>VLOOKUP(B711,'Patner Store'!A$1:F$51,2,0)</f>
        <v>Sport Kita Store</v>
      </c>
      <c r="L711" t="str">
        <f>VLOOKUP(B711,'Patner Store'!A$1:F$51,3,0)</f>
        <v>Retail</v>
      </c>
      <c r="M711" t="str">
        <f>VLOOKUP(B711,'Patner Store'!A$1:F$51,4,0)</f>
        <v>North Maluku</v>
      </c>
      <c r="N711" t="str">
        <f>VLOOKUP(B711,'Patner Store'!A$1:F$51,5,0)</f>
        <v>North Maluku</v>
      </c>
    </row>
    <row r="712" spans="1:14" ht="15.75" customHeight="1" x14ac:dyDescent="0.3">
      <c r="A712" s="16" t="s">
        <v>949</v>
      </c>
      <c r="B712" s="16" t="s">
        <v>213</v>
      </c>
      <c r="C712" s="28" t="s">
        <v>229</v>
      </c>
      <c r="D712" s="27">
        <v>44592</v>
      </c>
      <c r="E712" s="16" t="s">
        <v>5767</v>
      </c>
      <c r="F712" s="28" t="s">
        <v>237</v>
      </c>
      <c r="G712" s="30">
        <v>870761010</v>
      </c>
      <c r="H712" s="16" t="s">
        <v>260</v>
      </c>
      <c r="I712" s="11" t="str">
        <f>VLOOKUP(C712,'Sales Team'!A$1:C$6,2,0)</f>
        <v>Sales Region Sulawesi - Maluku Team</v>
      </c>
      <c r="J712" t="str">
        <f>VLOOKUP(C712,'Sales Team'!A$1:D$6,4,0)</f>
        <v>Corporate Negotiate/Patnership Contract</v>
      </c>
      <c r="K712" t="str">
        <f>VLOOKUP(B712,'Patner Store'!A$1:F$51,2,0)</f>
        <v>Toko Olahraga Bersama</v>
      </c>
      <c r="L712" t="str">
        <f>VLOOKUP(B712,'Patner Store'!A$1:F$51,3,0)</f>
        <v>Retail</v>
      </c>
      <c r="M712" t="str">
        <f>VLOOKUP(B712,'Patner Store'!A$1:F$51,4,0)</f>
        <v>Sulawesi</v>
      </c>
      <c r="N712" t="str">
        <f>VLOOKUP(B712,'Patner Store'!A$1:F$51,5,0)</f>
        <v>North Sulawesi</v>
      </c>
    </row>
    <row r="713" spans="1:14" ht="15.75" customHeight="1" x14ac:dyDescent="0.3">
      <c r="A713" s="16" t="s">
        <v>950</v>
      </c>
      <c r="B713" s="16" t="s">
        <v>162</v>
      </c>
      <c r="C713" s="28" t="s">
        <v>222</v>
      </c>
      <c r="D713" s="27">
        <v>44594</v>
      </c>
      <c r="E713" s="16" t="s">
        <v>118</v>
      </c>
      <c r="F713" s="16" t="s">
        <v>234</v>
      </c>
      <c r="G713" s="30">
        <v>11906400</v>
      </c>
      <c r="H713" s="16" t="s">
        <v>247</v>
      </c>
      <c r="I713" s="11" t="str">
        <f>VLOOKUP(C713,'Sales Team'!A$1:C$6,2,0)</f>
        <v>Online Sales Team</v>
      </c>
      <c r="J713" t="str">
        <f>VLOOKUP(C713,'Sales Team'!A$1:D$6,4,0)</f>
        <v>OnlineMarketing</v>
      </c>
      <c r="K713" t="str">
        <f>VLOOKUP(B713,'Patner Store'!A$1:F$51,2,0)</f>
        <v>SportChampion10</v>
      </c>
      <c r="L713" t="str">
        <f>VLOOKUP(B713,'Patner Store'!A$1:F$51,3,0)</f>
        <v>Retail</v>
      </c>
      <c r="M713" t="str">
        <f>VLOOKUP(B713,'Patner Store'!A$1:F$51,4,0)</f>
        <v>Java</v>
      </c>
      <c r="N713" t="str">
        <f>VLOOKUP(B713,'Patner Store'!A$1:F$51,5,0)</f>
        <v>Jakarta</v>
      </c>
    </row>
    <row r="714" spans="1:14" ht="15.75" customHeight="1" x14ac:dyDescent="0.3">
      <c r="A714" s="16" t="s">
        <v>951</v>
      </c>
      <c r="B714" s="16" t="s">
        <v>128</v>
      </c>
      <c r="C714" s="28" t="s">
        <v>227</v>
      </c>
      <c r="D714" s="27">
        <v>44595</v>
      </c>
      <c r="E714" s="16" t="s">
        <v>228</v>
      </c>
      <c r="F714" s="16" t="s">
        <v>234</v>
      </c>
      <c r="G714" s="30">
        <v>47094090</v>
      </c>
      <c r="H714" s="16" t="s">
        <v>247</v>
      </c>
      <c r="I714" s="11" t="str">
        <f>VLOOKUP(C714,'Sales Team'!A$1:C$6,2,0)</f>
        <v>Sales Sumatera -Kalimantan Region Team</v>
      </c>
      <c r="J714" t="str">
        <f>VLOOKUP(C714,'Sales Team'!A$1:D$6,4,0)</f>
        <v>OnlineMarketing/Corporate Negotiate/Patnership Contract</v>
      </c>
      <c r="K714" t="str">
        <f>VLOOKUP(B714,'Patner Store'!A$1:F$51,2,0)</f>
        <v>Olahraga Mall</v>
      </c>
      <c r="L714" t="str">
        <f>VLOOKUP(B714,'Patner Store'!A$1:F$51,3,0)</f>
        <v>Distributor</v>
      </c>
      <c r="M714" t="str">
        <f>VLOOKUP(B714,'Patner Store'!A$1:F$51,4,0)</f>
        <v>Sumatera</v>
      </c>
      <c r="N714" t="str">
        <f>VLOOKUP(B714,'Patner Store'!A$1:F$51,5,0)</f>
        <v>South Sumatera</v>
      </c>
    </row>
    <row r="715" spans="1:14" ht="15.75" customHeight="1" x14ac:dyDescent="0.3">
      <c r="A715" s="16" t="s">
        <v>952</v>
      </c>
      <c r="B715" s="16" t="s">
        <v>146</v>
      </c>
      <c r="C715" s="28" t="s">
        <v>222</v>
      </c>
      <c r="D715" s="27">
        <v>44596</v>
      </c>
      <c r="E715" s="16" t="s">
        <v>118</v>
      </c>
      <c r="F715" s="28" t="s">
        <v>237</v>
      </c>
      <c r="G715" s="30">
        <v>325672900</v>
      </c>
      <c r="H715" s="16"/>
      <c r="I715" s="11" t="str">
        <f>VLOOKUP(C715,'Sales Team'!A$1:C$6,2,0)</f>
        <v>Online Sales Team</v>
      </c>
      <c r="J715" t="str">
        <f>VLOOKUP(C715,'Sales Team'!A$1:D$6,4,0)</f>
        <v>OnlineMarketing</v>
      </c>
      <c r="K715" t="str">
        <f>VLOOKUP(B715,'Patner Store'!A$1:F$51,2,0)</f>
        <v>Bebasport.com</v>
      </c>
      <c r="L715" t="str">
        <f>VLOOKUP(B715,'Patner Store'!A$1:F$51,3,0)</f>
        <v>Retail</v>
      </c>
      <c r="M715" t="str">
        <f>VLOOKUP(B715,'Patner Store'!A$1:F$51,4,0)</f>
        <v>Java</v>
      </c>
      <c r="N715" t="str">
        <f>VLOOKUP(B715,'Patner Store'!A$1:F$51,5,0)</f>
        <v>Jakarta</v>
      </c>
    </row>
    <row r="716" spans="1:14" ht="15.75" customHeight="1" x14ac:dyDescent="0.3">
      <c r="A716" s="16" t="s">
        <v>953</v>
      </c>
      <c r="B716" s="16" t="s">
        <v>144</v>
      </c>
      <c r="C716" s="28" t="s">
        <v>227</v>
      </c>
      <c r="D716" s="27">
        <v>44597</v>
      </c>
      <c r="E716" s="16" t="s">
        <v>228</v>
      </c>
      <c r="F716" s="28" t="s">
        <v>237</v>
      </c>
      <c r="G716" s="30">
        <v>622174165</v>
      </c>
      <c r="H716" s="16" t="s">
        <v>247</v>
      </c>
      <c r="I716" s="11" t="str">
        <f>VLOOKUP(C716,'Sales Team'!A$1:C$6,2,0)</f>
        <v>Sales Sumatera -Kalimantan Region Team</v>
      </c>
      <c r="J716" t="str">
        <f>VLOOKUP(C716,'Sales Team'!A$1:D$6,4,0)</f>
        <v>OnlineMarketing/Corporate Negotiate/Patnership Contract</v>
      </c>
      <c r="K716" t="str">
        <f>VLOOKUP(B716,'Patner Store'!A$1:F$51,2,0)</f>
        <v>Kartika Sport Center</v>
      </c>
      <c r="L716" t="str">
        <f>VLOOKUP(B716,'Patner Store'!A$1:F$51,3,0)</f>
        <v>Retail</v>
      </c>
      <c r="M716" t="str">
        <f>VLOOKUP(B716,'Patner Store'!A$1:F$51,4,0)</f>
        <v>Kalimantan</v>
      </c>
      <c r="N716" t="str">
        <f>VLOOKUP(B716,'Patner Store'!A$1:F$51,5,0)</f>
        <v>Central Kalimantan</v>
      </c>
    </row>
    <row r="717" spans="1:14" ht="15.75" customHeight="1" x14ac:dyDescent="0.3">
      <c r="A717" s="16" t="s">
        <v>954</v>
      </c>
      <c r="B717" s="16" t="s">
        <v>141</v>
      </c>
      <c r="C717" s="28" t="s">
        <v>229</v>
      </c>
      <c r="D717" s="27">
        <v>44598</v>
      </c>
      <c r="E717" s="16" t="s">
        <v>5767</v>
      </c>
      <c r="F717" s="28" t="s">
        <v>237</v>
      </c>
      <c r="G717" s="30">
        <v>472734461</v>
      </c>
      <c r="H717" s="16" t="s">
        <v>253</v>
      </c>
      <c r="I717" s="11" t="str">
        <f>VLOOKUP(C717,'Sales Team'!A$1:C$6,2,0)</f>
        <v>Sales Region Sulawesi - Maluku Team</v>
      </c>
      <c r="J717" t="str">
        <f>VLOOKUP(C717,'Sales Team'!A$1:D$6,4,0)</f>
        <v>Corporate Negotiate/Patnership Contract</v>
      </c>
      <c r="K717" t="str">
        <f>VLOOKUP(B717,'Patner Store'!A$1:F$51,2,0)</f>
        <v>Toko Olahraga Satu</v>
      </c>
      <c r="L717" t="str">
        <f>VLOOKUP(B717,'Patner Store'!A$1:F$51,3,0)</f>
        <v>Retail</v>
      </c>
      <c r="M717" t="str">
        <f>VLOOKUP(B717,'Patner Store'!A$1:F$51,4,0)</f>
        <v>North Maluku</v>
      </c>
      <c r="N717" t="str">
        <f>VLOOKUP(B717,'Patner Store'!A$1:F$51,5,0)</f>
        <v>North Maluku</v>
      </c>
    </row>
    <row r="718" spans="1:14" ht="15.75" customHeight="1" x14ac:dyDescent="0.3">
      <c r="A718" s="16" t="s">
        <v>955</v>
      </c>
      <c r="B718" s="16" t="s">
        <v>151</v>
      </c>
      <c r="C718" s="28" t="s">
        <v>231</v>
      </c>
      <c r="D718" s="27">
        <v>44598</v>
      </c>
      <c r="E718" s="16" t="s">
        <v>5768</v>
      </c>
      <c r="F718" s="16" t="s">
        <v>234</v>
      </c>
      <c r="G718" s="30">
        <v>80338950</v>
      </c>
      <c r="H718" s="16" t="s">
        <v>247</v>
      </c>
      <c r="I718" s="11" t="str">
        <f>VLOOKUP(C718,'Sales Team'!A$1:C$6,2,0)</f>
        <v>Sales Region Bali - Nusa Tenggara Team</v>
      </c>
      <c r="J718" t="str">
        <f>VLOOKUP(C718,'Sales Team'!A$1:D$6,4,0)</f>
        <v>Corporate Negotiate/Patnership Contract</v>
      </c>
      <c r="K718" t="str">
        <f>VLOOKUP(B718,'Patner Store'!A$1:F$51,2,0)</f>
        <v>Toko olahraga Pantai</v>
      </c>
      <c r="L718" t="str">
        <f>VLOOKUP(B718,'Patner Store'!A$1:F$51,3,0)</f>
        <v>Retail</v>
      </c>
      <c r="M718" t="str">
        <f>VLOOKUP(B718,'Patner Store'!A$1:F$51,4,0)</f>
        <v>Nusa Tenggara</v>
      </c>
      <c r="N718" t="str">
        <f>VLOOKUP(B718,'Patner Store'!A$1:F$51,5,0)</f>
        <v>East Nusa Tenggara</v>
      </c>
    </row>
    <row r="719" spans="1:14" ht="15.75" customHeight="1" x14ac:dyDescent="0.3">
      <c r="A719" s="16" t="s">
        <v>956</v>
      </c>
      <c r="B719" s="16" t="s">
        <v>189</v>
      </c>
      <c r="C719" s="28" t="s">
        <v>225</v>
      </c>
      <c r="D719" s="27">
        <v>44599</v>
      </c>
      <c r="E719" s="16" t="s">
        <v>112</v>
      </c>
      <c r="F719" s="16" t="s">
        <v>234</v>
      </c>
      <c r="G719" s="30">
        <v>21761400</v>
      </c>
      <c r="H719" s="16" t="s">
        <v>253</v>
      </c>
      <c r="I719" s="11" t="str">
        <f>VLOOKUP(C719,'Sales Team'!A$1:C$6,2,0)</f>
        <v>Sales Java Region Team</v>
      </c>
      <c r="J719" t="str">
        <f>VLOOKUP(C719,'Sales Team'!A$1:D$6,4,0)</f>
        <v>OnlineMarketing/Corporate Negotiate/Patnership Contract</v>
      </c>
      <c r="K719" t="str">
        <f>VLOOKUP(B719,'Patner Store'!A$1:F$51,2,0)</f>
        <v>Toko Joko Sport</v>
      </c>
      <c r="L719" t="str">
        <f>VLOOKUP(B719,'Patner Store'!A$1:F$51,3,0)</f>
        <v>Retail</v>
      </c>
      <c r="M719" t="str">
        <f>VLOOKUP(B719,'Patner Store'!A$1:F$51,4,0)</f>
        <v>Java</v>
      </c>
      <c r="N719" t="str">
        <f>VLOOKUP(B719,'Patner Store'!A$1:F$51,5,0)</f>
        <v>East Java</v>
      </c>
    </row>
    <row r="720" spans="1:14" ht="15.75" customHeight="1" x14ac:dyDescent="0.3">
      <c r="A720" s="16" t="s">
        <v>957</v>
      </c>
      <c r="B720" s="16" t="s">
        <v>137</v>
      </c>
      <c r="C720" s="28" t="s">
        <v>222</v>
      </c>
      <c r="D720" s="27">
        <v>44601</v>
      </c>
      <c r="E720" s="16" t="s">
        <v>118</v>
      </c>
      <c r="F720" s="16" t="s">
        <v>234</v>
      </c>
      <c r="G720" s="30">
        <v>39377070</v>
      </c>
      <c r="H720" s="16" t="s">
        <v>247</v>
      </c>
      <c r="I720" s="11" t="str">
        <f>VLOOKUP(C720,'Sales Team'!A$1:C$6,2,0)</f>
        <v>Online Sales Team</v>
      </c>
      <c r="J720" t="str">
        <f>VLOOKUP(C720,'Sales Team'!A$1:D$6,4,0)</f>
        <v>OnlineMarketing</v>
      </c>
      <c r="K720" t="str">
        <f>VLOOKUP(B720,'Patner Store'!A$1:F$51,2,0)</f>
        <v>Playing Outdoor</v>
      </c>
      <c r="L720" t="str">
        <f>VLOOKUP(B720,'Patner Store'!A$1:F$51,3,0)</f>
        <v>Retail</v>
      </c>
      <c r="M720" t="str">
        <f>VLOOKUP(B720,'Patner Store'!A$1:F$51,4,0)</f>
        <v>Java</v>
      </c>
      <c r="N720" t="str">
        <f>VLOOKUP(B720,'Patner Store'!A$1:F$51,5,0)</f>
        <v>Jakarta</v>
      </c>
    </row>
    <row r="721" spans="1:14" ht="15.75" customHeight="1" x14ac:dyDescent="0.3">
      <c r="A721" s="16" t="s">
        <v>958</v>
      </c>
      <c r="B721" s="16" t="s">
        <v>191</v>
      </c>
      <c r="C721" s="28" t="s">
        <v>229</v>
      </c>
      <c r="D721" s="27">
        <v>44601</v>
      </c>
      <c r="E721" s="16" t="s">
        <v>5767</v>
      </c>
      <c r="F721" s="28" t="s">
        <v>237</v>
      </c>
      <c r="G721" s="30">
        <v>440641540</v>
      </c>
      <c r="H721" s="16"/>
      <c r="I721" s="11" t="str">
        <f>VLOOKUP(C721,'Sales Team'!A$1:C$6,2,0)</f>
        <v>Sales Region Sulawesi - Maluku Team</v>
      </c>
      <c r="J721" t="str">
        <f>VLOOKUP(C721,'Sales Team'!A$1:D$6,4,0)</f>
        <v>Corporate Negotiate/Patnership Contract</v>
      </c>
      <c r="K721" t="str">
        <f>VLOOKUP(B721,'Patner Store'!A$1:F$51,2,0)</f>
        <v>Salam Olahraga</v>
      </c>
      <c r="L721" t="str">
        <f>VLOOKUP(B721,'Patner Store'!A$1:F$51,3,0)</f>
        <v>Retail</v>
      </c>
      <c r="M721" t="str">
        <f>VLOOKUP(B721,'Patner Store'!A$1:F$51,4,0)</f>
        <v>Maluku</v>
      </c>
      <c r="N721" t="str">
        <f>VLOOKUP(B721,'Patner Store'!A$1:F$51,5,0)</f>
        <v>Maluku</v>
      </c>
    </row>
    <row r="722" spans="1:14" ht="15.75" customHeight="1" x14ac:dyDescent="0.3">
      <c r="A722" s="16" t="s">
        <v>959</v>
      </c>
      <c r="B722" s="16" t="s">
        <v>183</v>
      </c>
      <c r="C722" s="28" t="s">
        <v>222</v>
      </c>
      <c r="D722" s="27">
        <v>44602</v>
      </c>
      <c r="E722" s="16" t="s">
        <v>118</v>
      </c>
      <c r="F722" s="28" t="s">
        <v>237</v>
      </c>
      <c r="G722" s="30">
        <v>464841904</v>
      </c>
      <c r="H722" s="16" t="s">
        <v>260</v>
      </c>
      <c r="I722" s="11" t="str">
        <f>VLOOKUP(C722,'Sales Team'!A$1:C$6,2,0)</f>
        <v>Online Sales Team</v>
      </c>
      <c r="J722" t="str">
        <f>VLOOKUP(C722,'Sales Team'!A$1:D$6,4,0)</f>
        <v>OnlineMarketing</v>
      </c>
      <c r="K722" t="str">
        <f>VLOOKUP(B722,'Patner Store'!A$1:F$51,2,0)</f>
        <v>Active Sport</v>
      </c>
      <c r="L722" t="str">
        <f>VLOOKUP(B722,'Patner Store'!A$1:F$51,3,0)</f>
        <v>Retail</v>
      </c>
      <c r="M722" t="str">
        <f>VLOOKUP(B722,'Patner Store'!A$1:F$51,4,0)</f>
        <v>Java</v>
      </c>
      <c r="N722" t="str">
        <f>VLOOKUP(B722,'Patner Store'!A$1:F$51,5,0)</f>
        <v>Jakarta</v>
      </c>
    </row>
    <row r="723" spans="1:14" ht="15.75" customHeight="1" x14ac:dyDescent="0.3">
      <c r="A723" s="16" t="s">
        <v>960</v>
      </c>
      <c r="B723" s="16" t="s">
        <v>160</v>
      </c>
      <c r="C723" s="28" t="s">
        <v>227</v>
      </c>
      <c r="D723" s="27">
        <v>44606</v>
      </c>
      <c r="E723" s="16" t="s">
        <v>228</v>
      </c>
      <c r="F723" s="28" t="s">
        <v>237</v>
      </c>
      <c r="G723" s="30">
        <v>387764070</v>
      </c>
      <c r="H723" s="16"/>
      <c r="I723" s="11" t="str">
        <f>VLOOKUP(C723,'Sales Team'!A$1:C$6,2,0)</f>
        <v>Sales Sumatera -Kalimantan Region Team</v>
      </c>
      <c r="J723" t="str">
        <f>VLOOKUP(C723,'Sales Team'!A$1:D$6,4,0)</f>
        <v>OnlineMarketing/Corporate Negotiate/Patnership Contract</v>
      </c>
      <c r="K723" t="str">
        <f>VLOOKUP(B723,'Patner Store'!A$1:F$51,2,0)</f>
        <v>Gudang Sport Center</v>
      </c>
      <c r="L723" t="str">
        <f>VLOOKUP(B723,'Patner Store'!A$1:F$51,3,0)</f>
        <v>Retail</v>
      </c>
      <c r="M723" t="str">
        <f>VLOOKUP(B723,'Patner Store'!A$1:F$51,4,0)</f>
        <v>Kalimantan</v>
      </c>
      <c r="N723" t="str">
        <f>VLOOKUP(B723,'Patner Store'!A$1:F$51,5,0)</f>
        <v>Central Kalimantan</v>
      </c>
    </row>
    <row r="724" spans="1:14" ht="15.75" customHeight="1" x14ac:dyDescent="0.3">
      <c r="A724" s="16" t="s">
        <v>961</v>
      </c>
      <c r="B724" s="16" t="s">
        <v>135</v>
      </c>
      <c r="C724" s="28" t="s">
        <v>227</v>
      </c>
      <c r="D724" s="27">
        <v>44607</v>
      </c>
      <c r="E724" s="16" t="s">
        <v>228</v>
      </c>
      <c r="F724" s="16" t="s">
        <v>234</v>
      </c>
      <c r="G724" s="30">
        <v>143140130</v>
      </c>
      <c r="H724" s="16" t="s">
        <v>253</v>
      </c>
      <c r="I724" s="11" t="str">
        <f>VLOOKUP(C724,'Sales Team'!A$1:C$6,2,0)</f>
        <v>Sales Sumatera -Kalimantan Region Team</v>
      </c>
      <c r="J724" t="str">
        <f>VLOOKUP(C724,'Sales Team'!A$1:D$6,4,0)</f>
        <v>OnlineMarketing/Corporate Negotiate/Patnership Contract</v>
      </c>
      <c r="K724" t="str">
        <f>VLOOKUP(B724,'Patner Store'!A$1:F$51,2,0)</f>
        <v>Adi Shop</v>
      </c>
      <c r="L724" t="str">
        <f>VLOOKUP(B724,'Patner Store'!A$1:F$51,3,0)</f>
        <v>Retail</v>
      </c>
      <c r="M724" t="str">
        <f>VLOOKUP(B724,'Patner Store'!A$1:F$51,4,0)</f>
        <v>Kalimantan</v>
      </c>
      <c r="N724" t="str">
        <f>VLOOKUP(B724,'Patner Store'!A$1:F$51,5,0)</f>
        <v>South Kalimantan</v>
      </c>
    </row>
    <row r="725" spans="1:14" ht="15.75" customHeight="1" x14ac:dyDescent="0.3">
      <c r="A725" s="16" t="s">
        <v>962</v>
      </c>
      <c r="B725" s="16" t="s">
        <v>173</v>
      </c>
      <c r="C725" s="28" t="s">
        <v>229</v>
      </c>
      <c r="D725" s="27">
        <v>44608</v>
      </c>
      <c r="E725" s="16" t="s">
        <v>5767</v>
      </c>
      <c r="F725" s="16" t="s">
        <v>234</v>
      </c>
      <c r="G725" s="30">
        <v>29323350</v>
      </c>
      <c r="H725" s="16" t="s">
        <v>247</v>
      </c>
      <c r="I725" s="11" t="str">
        <f>VLOOKUP(C725,'Sales Team'!A$1:C$6,2,0)</f>
        <v>Sales Region Sulawesi - Maluku Team</v>
      </c>
      <c r="J725" t="str">
        <f>VLOOKUP(C725,'Sales Team'!A$1:D$6,4,0)</f>
        <v>Corporate Negotiate/Patnership Contract</v>
      </c>
      <c r="K725" t="str">
        <f>VLOOKUP(B725,'Patner Store'!A$1:F$51,2,0)</f>
        <v>Mama Sport</v>
      </c>
      <c r="L725" t="str">
        <f>VLOOKUP(B725,'Patner Store'!A$1:F$51,3,0)</f>
        <v>Retail</v>
      </c>
      <c r="M725" t="str">
        <f>VLOOKUP(B725,'Patner Store'!A$1:F$51,4,0)</f>
        <v>North Maluku</v>
      </c>
      <c r="N725" t="str">
        <f>VLOOKUP(B725,'Patner Store'!A$1:F$51,5,0)</f>
        <v>North Maluku</v>
      </c>
    </row>
    <row r="726" spans="1:14" ht="15.75" customHeight="1" x14ac:dyDescent="0.3">
      <c r="A726" s="16" t="s">
        <v>963</v>
      </c>
      <c r="B726" s="16" t="s">
        <v>166</v>
      </c>
      <c r="C726" s="28" t="s">
        <v>229</v>
      </c>
      <c r="D726" s="27">
        <v>44609</v>
      </c>
      <c r="E726" s="16" t="s">
        <v>5767</v>
      </c>
      <c r="F726" s="28" t="s">
        <v>237</v>
      </c>
      <c r="G726" s="30">
        <v>282748410</v>
      </c>
      <c r="H726" s="16"/>
      <c r="I726" s="11" t="str">
        <f>VLOOKUP(C726,'Sales Team'!A$1:C$6,2,0)</f>
        <v>Sales Region Sulawesi - Maluku Team</v>
      </c>
      <c r="J726" t="str">
        <f>VLOOKUP(C726,'Sales Team'!A$1:D$6,4,0)</f>
        <v>Corporate Negotiate/Patnership Contract</v>
      </c>
      <c r="K726" t="str">
        <f>VLOOKUP(B726,'Patner Store'!A$1:F$51,2,0)</f>
        <v>Wakaka Sport</v>
      </c>
      <c r="L726" t="str">
        <f>VLOOKUP(B726,'Patner Store'!A$1:F$51,3,0)</f>
        <v>Retail</v>
      </c>
      <c r="M726" t="str">
        <f>VLOOKUP(B726,'Patner Store'!A$1:F$51,4,0)</f>
        <v>North Maluku</v>
      </c>
      <c r="N726" t="str">
        <f>VLOOKUP(B726,'Patner Store'!A$1:F$51,5,0)</f>
        <v>North Maluku</v>
      </c>
    </row>
    <row r="727" spans="1:14" ht="15.75" customHeight="1" x14ac:dyDescent="0.3">
      <c r="A727" s="16" t="s">
        <v>964</v>
      </c>
      <c r="B727" s="16" t="s">
        <v>168</v>
      </c>
      <c r="C727" s="28" t="s">
        <v>229</v>
      </c>
      <c r="D727" s="27">
        <v>44610</v>
      </c>
      <c r="E727" s="16" t="s">
        <v>5767</v>
      </c>
      <c r="F727" s="28" t="s">
        <v>237</v>
      </c>
      <c r="G727" s="30">
        <v>489953810</v>
      </c>
      <c r="H727" s="16"/>
      <c r="I727" s="11" t="str">
        <f>VLOOKUP(C727,'Sales Team'!A$1:C$6,2,0)</f>
        <v>Sales Region Sulawesi - Maluku Team</v>
      </c>
      <c r="J727" t="str">
        <f>VLOOKUP(C727,'Sales Team'!A$1:D$6,4,0)</f>
        <v>Corporate Negotiate/Patnership Contract</v>
      </c>
      <c r="K727" t="str">
        <f>VLOOKUP(B727,'Patner Store'!A$1:F$51,2,0)</f>
        <v>Destination Sport Store</v>
      </c>
      <c r="L727" t="str">
        <f>VLOOKUP(B727,'Patner Store'!A$1:F$51,3,0)</f>
        <v>Retail</v>
      </c>
      <c r="M727" t="str">
        <f>VLOOKUP(B727,'Patner Store'!A$1:F$51,4,0)</f>
        <v>Maluku</v>
      </c>
      <c r="N727" t="str">
        <f>VLOOKUP(B727,'Patner Store'!A$1:F$51,5,0)</f>
        <v>Maluku</v>
      </c>
    </row>
    <row r="728" spans="1:14" ht="15.75" customHeight="1" x14ac:dyDescent="0.3">
      <c r="A728" s="16" t="s">
        <v>965</v>
      </c>
      <c r="B728" s="16" t="s">
        <v>124</v>
      </c>
      <c r="C728" s="28" t="s">
        <v>222</v>
      </c>
      <c r="D728" s="27">
        <v>44612</v>
      </c>
      <c r="E728" s="16" t="s">
        <v>118</v>
      </c>
      <c r="F728" s="16" t="s">
        <v>234</v>
      </c>
      <c r="G728" s="30">
        <v>46096180</v>
      </c>
      <c r="H728" s="16" t="s">
        <v>260</v>
      </c>
      <c r="I728" s="11" t="str">
        <f>VLOOKUP(C728,'Sales Team'!A$1:C$6,2,0)</f>
        <v>Online Sales Team</v>
      </c>
      <c r="J728" t="str">
        <f>VLOOKUP(C728,'Sales Team'!A$1:D$6,4,0)</f>
        <v>OnlineMarketing</v>
      </c>
      <c r="K728" t="str">
        <f>VLOOKUP(B728,'Patner Store'!A$1:F$51,2,0)</f>
        <v>Twinsport.com</v>
      </c>
      <c r="L728" t="str">
        <f>VLOOKUP(B728,'Patner Store'!A$1:F$51,3,0)</f>
        <v>Retail</v>
      </c>
      <c r="M728" t="str">
        <f>VLOOKUP(B728,'Patner Store'!A$1:F$51,4,0)</f>
        <v>Java</v>
      </c>
      <c r="N728" t="str">
        <f>VLOOKUP(B728,'Patner Store'!A$1:F$51,5,0)</f>
        <v>Jakarta</v>
      </c>
    </row>
    <row r="729" spans="1:14" ht="15.75" customHeight="1" x14ac:dyDescent="0.3">
      <c r="A729" s="16" t="s">
        <v>966</v>
      </c>
      <c r="B729" s="16" t="s">
        <v>197</v>
      </c>
      <c r="C729" s="28" t="s">
        <v>222</v>
      </c>
      <c r="D729" s="27">
        <v>44612</v>
      </c>
      <c r="E729" s="16" t="s">
        <v>118</v>
      </c>
      <c r="F729" s="16" t="s">
        <v>234</v>
      </c>
      <c r="G729" s="30">
        <v>73458000</v>
      </c>
      <c r="H729" s="16"/>
      <c r="I729" s="11" t="str">
        <f>VLOOKUP(C729,'Sales Team'!A$1:C$6,2,0)</f>
        <v>Online Sales Team</v>
      </c>
      <c r="J729" t="str">
        <f>VLOOKUP(C729,'Sales Team'!A$1:D$6,4,0)</f>
        <v>OnlineMarketing</v>
      </c>
      <c r="K729" t="str">
        <f>VLOOKUP(B729,'Patner Store'!A$1:F$51,2,0)</f>
        <v>GilaSport.id</v>
      </c>
      <c r="L729" t="str">
        <f>VLOOKUP(B729,'Patner Store'!A$1:F$51,3,0)</f>
        <v>Retail</v>
      </c>
      <c r="M729" t="str">
        <f>VLOOKUP(B729,'Patner Store'!A$1:F$51,4,0)</f>
        <v>Java</v>
      </c>
      <c r="N729" t="str">
        <f>VLOOKUP(B729,'Patner Store'!A$1:F$51,5,0)</f>
        <v>Jakarta</v>
      </c>
    </row>
    <row r="730" spans="1:14" ht="15.75" customHeight="1" x14ac:dyDescent="0.3">
      <c r="A730" s="16" t="s">
        <v>967</v>
      </c>
      <c r="B730" s="16" t="s">
        <v>181</v>
      </c>
      <c r="C730" s="28" t="s">
        <v>231</v>
      </c>
      <c r="D730" s="27">
        <v>44612</v>
      </c>
      <c r="E730" s="16" t="s">
        <v>5768</v>
      </c>
      <c r="F730" s="16" t="s">
        <v>234</v>
      </c>
      <c r="G730" s="30">
        <v>168348240</v>
      </c>
      <c r="H730" s="16"/>
      <c r="I730" s="11" t="str">
        <f>VLOOKUP(C730,'Sales Team'!A$1:C$6,2,0)</f>
        <v>Sales Region Bali - Nusa Tenggara Team</v>
      </c>
      <c r="J730" t="str">
        <f>VLOOKUP(C730,'Sales Team'!A$1:D$6,4,0)</f>
        <v>Corporate Negotiate/Patnership Contract</v>
      </c>
      <c r="K730" t="str">
        <f>VLOOKUP(B730,'Patner Store'!A$1:F$51,2,0)</f>
        <v>Toko Olahraga NTT</v>
      </c>
      <c r="L730" t="str">
        <f>VLOOKUP(B730,'Patner Store'!A$1:F$51,3,0)</f>
        <v>Retail</v>
      </c>
      <c r="M730" t="str">
        <f>VLOOKUP(B730,'Patner Store'!A$1:F$51,4,0)</f>
        <v>Nusa Tenggara</v>
      </c>
      <c r="N730" t="str">
        <f>VLOOKUP(B730,'Patner Store'!A$1:F$51,5,0)</f>
        <v>East Nusa Tenggara</v>
      </c>
    </row>
    <row r="731" spans="1:14" ht="15.75" customHeight="1" x14ac:dyDescent="0.3">
      <c r="A731" s="16" t="s">
        <v>968</v>
      </c>
      <c r="B731" s="16" t="s">
        <v>133</v>
      </c>
      <c r="C731" s="28" t="s">
        <v>225</v>
      </c>
      <c r="D731" s="27">
        <v>44613</v>
      </c>
      <c r="E731" s="16" t="s">
        <v>112</v>
      </c>
      <c r="F731" s="16" t="s">
        <v>234</v>
      </c>
      <c r="G731" s="30">
        <v>98900310</v>
      </c>
      <c r="H731" s="16" t="s">
        <v>260</v>
      </c>
      <c r="I731" s="11" t="str">
        <f>VLOOKUP(C731,'Sales Team'!A$1:C$6,2,0)</f>
        <v>Sales Java Region Team</v>
      </c>
      <c r="J731" t="str">
        <f>VLOOKUP(C731,'Sales Team'!A$1:D$6,4,0)</f>
        <v>OnlineMarketing/Corporate Negotiate/Patnership Contract</v>
      </c>
      <c r="K731" t="str">
        <f>VLOOKUP(B731,'Patner Store'!A$1:F$51,2,0)</f>
        <v>Atlethic Shop</v>
      </c>
      <c r="L731" t="str">
        <f>VLOOKUP(B731,'Patner Store'!A$1:F$51,3,0)</f>
        <v>Retail</v>
      </c>
      <c r="M731" t="str">
        <f>VLOOKUP(B731,'Patner Store'!A$1:F$51,4,0)</f>
        <v>Java</v>
      </c>
      <c r="N731" t="str">
        <f>VLOOKUP(B731,'Patner Store'!A$1:F$51,5,0)</f>
        <v>East Java</v>
      </c>
    </row>
    <row r="732" spans="1:14" ht="15.75" customHeight="1" x14ac:dyDescent="0.3">
      <c r="A732" s="16" t="s">
        <v>969</v>
      </c>
      <c r="B732" s="16" t="s">
        <v>173</v>
      </c>
      <c r="C732" s="28" t="s">
        <v>229</v>
      </c>
      <c r="D732" s="27">
        <v>44613</v>
      </c>
      <c r="E732" s="16" t="s">
        <v>5767</v>
      </c>
      <c r="F732" s="16" t="s">
        <v>234</v>
      </c>
      <c r="G732" s="30">
        <v>190816000</v>
      </c>
      <c r="H732" s="16" t="s">
        <v>247</v>
      </c>
      <c r="I732" s="11" t="str">
        <f>VLOOKUP(C732,'Sales Team'!A$1:C$6,2,0)</f>
        <v>Sales Region Sulawesi - Maluku Team</v>
      </c>
      <c r="J732" t="str">
        <f>VLOOKUP(C732,'Sales Team'!A$1:D$6,4,0)</f>
        <v>Corporate Negotiate/Patnership Contract</v>
      </c>
      <c r="K732" t="str">
        <f>VLOOKUP(B732,'Patner Store'!A$1:F$51,2,0)</f>
        <v>Mama Sport</v>
      </c>
      <c r="L732" t="str">
        <f>VLOOKUP(B732,'Patner Store'!A$1:F$51,3,0)</f>
        <v>Retail</v>
      </c>
      <c r="M732" t="str">
        <f>VLOOKUP(B732,'Patner Store'!A$1:F$51,4,0)</f>
        <v>North Maluku</v>
      </c>
      <c r="N732" t="str">
        <f>VLOOKUP(B732,'Patner Store'!A$1:F$51,5,0)</f>
        <v>North Maluku</v>
      </c>
    </row>
    <row r="733" spans="1:14" ht="15.75" customHeight="1" x14ac:dyDescent="0.3">
      <c r="A733" s="16" t="s">
        <v>970</v>
      </c>
      <c r="B733" s="16" t="s">
        <v>105</v>
      </c>
      <c r="C733" s="28" t="s">
        <v>231</v>
      </c>
      <c r="D733" s="27">
        <v>44615</v>
      </c>
      <c r="E733" s="16" t="s">
        <v>5768</v>
      </c>
      <c r="F733" s="16" t="s">
        <v>234</v>
      </c>
      <c r="G733" s="30">
        <v>182850000</v>
      </c>
      <c r="H733" s="16" t="s">
        <v>253</v>
      </c>
      <c r="I733" s="11" t="str">
        <f>VLOOKUP(C733,'Sales Team'!A$1:C$6,2,0)</f>
        <v>Sales Region Bali - Nusa Tenggara Team</v>
      </c>
      <c r="J733" t="str">
        <f>VLOOKUP(C733,'Sales Team'!A$1:D$6,4,0)</f>
        <v>Corporate Negotiate/Patnership Contract</v>
      </c>
      <c r="K733" t="str">
        <f>VLOOKUP(B733,'Patner Store'!A$1:F$51,2,0)</f>
        <v>Sport Nation</v>
      </c>
      <c r="L733" t="str">
        <f>VLOOKUP(B733,'Patner Store'!A$1:F$51,3,0)</f>
        <v>Distributor</v>
      </c>
      <c r="M733" t="str">
        <f>VLOOKUP(B733,'Patner Store'!A$1:F$51,4,0)</f>
        <v>Bali</v>
      </c>
      <c r="N733" t="str">
        <f>VLOOKUP(B733,'Patner Store'!A$1:F$51,5,0)</f>
        <v>Bali</v>
      </c>
    </row>
    <row r="734" spans="1:14" ht="15.75" customHeight="1" x14ac:dyDescent="0.3">
      <c r="A734" s="16" t="s">
        <v>971</v>
      </c>
      <c r="B734" s="16" t="s">
        <v>139</v>
      </c>
      <c r="C734" s="28" t="s">
        <v>227</v>
      </c>
      <c r="D734" s="27">
        <v>44616</v>
      </c>
      <c r="E734" s="16" t="s">
        <v>228</v>
      </c>
      <c r="F734" s="28" t="s">
        <v>237</v>
      </c>
      <c r="G734" s="30">
        <v>655357550</v>
      </c>
      <c r="H734" s="16" t="s">
        <v>253</v>
      </c>
      <c r="I734" s="11" t="str">
        <f>VLOOKUP(C734,'Sales Team'!A$1:C$6,2,0)</f>
        <v>Sales Sumatera -Kalimantan Region Team</v>
      </c>
      <c r="J734" t="str">
        <f>VLOOKUP(C734,'Sales Team'!A$1:D$6,4,0)</f>
        <v>OnlineMarketing/Corporate Negotiate/Patnership Contract</v>
      </c>
      <c r="K734" t="str">
        <f>VLOOKUP(B734,'Patner Store'!A$1:F$51,2,0)</f>
        <v>Sport Hub Medan</v>
      </c>
      <c r="L734" t="str">
        <f>VLOOKUP(B734,'Patner Store'!A$1:F$51,3,0)</f>
        <v>Distributor</v>
      </c>
      <c r="M734" t="str">
        <f>VLOOKUP(B734,'Patner Store'!A$1:F$51,4,0)</f>
        <v>Sumatera</v>
      </c>
      <c r="N734" t="str">
        <f>VLOOKUP(B734,'Patner Store'!A$1:F$51,5,0)</f>
        <v>North Sumatera</v>
      </c>
    </row>
    <row r="735" spans="1:14" ht="15.75" customHeight="1" x14ac:dyDescent="0.3">
      <c r="A735" s="16" t="s">
        <v>972</v>
      </c>
      <c r="B735" s="16" t="s">
        <v>185</v>
      </c>
      <c r="C735" s="28" t="s">
        <v>229</v>
      </c>
      <c r="D735" s="27">
        <v>44617</v>
      </c>
      <c r="E735" s="16" t="s">
        <v>5767</v>
      </c>
      <c r="F735" s="28" t="s">
        <v>237</v>
      </c>
      <c r="G735" s="30">
        <v>431368230</v>
      </c>
      <c r="H735" s="16" t="s">
        <v>253</v>
      </c>
      <c r="I735" s="11" t="str">
        <f>VLOOKUP(C735,'Sales Team'!A$1:C$6,2,0)</f>
        <v>Sales Region Sulawesi - Maluku Team</v>
      </c>
      <c r="J735" t="str">
        <f>VLOOKUP(C735,'Sales Team'!A$1:D$6,4,0)</f>
        <v>Corporate Negotiate/Patnership Contract</v>
      </c>
      <c r="K735" t="str">
        <f>VLOOKUP(B735,'Patner Store'!A$1:F$51,2,0)</f>
        <v>Toko Olahraga Lengkap</v>
      </c>
      <c r="L735" t="str">
        <f>VLOOKUP(B735,'Patner Store'!A$1:F$51,3,0)</f>
        <v>Retail</v>
      </c>
      <c r="M735" t="str">
        <f>VLOOKUP(B735,'Patner Store'!A$1:F$51,4,0)</f>
        <v>Maluku</v>
      </c>
      <c r="N735" t="str">
        <f>VLOOKUP(B735,'Patner Store'!A$1:F$51,5,0)</f>
        <v>Maluku</v>
      </c>
    </row>
    <row r="736" spans="1:14" ht="15.75" customHeight="1" x14ac:dyDescent="0.3">
      <c r="A736" s="16" t="s">
        <v>973</v>
      </c>
      <c r="B736" s="16" t="s">
        <v>197</v>
      </c>
      <c r="C736" s="28" t="s">
        <v>222</v>
      </c>
      <c r="D736" s="27">
        <v>44617</v>
      </c>
      <c r="E736" s="16" t="s">
        <v>118</v>
      </c>
      <c r="F736" s="16" t="s">
        <v>234</v>
      </c>
      <c r="G736" s="30">
        <v>110403925.00000001</v>
      </c>
      <c r="H736" s="16" t="s">
        <v>260</v>
      </c>
      <c r="I736" s="11" t="str">
        <f>VLOOKUP(C736,'Sales Team'!A$1:C$6,2,0)</f>
        <v>Online Sales Team</v>
      </c>
      <c r="J736" t="str">
        <f>VLOOKUP(C736,'Sales Team'!A$1:D$6,4,0)</f>
        <v>OnlineMarketing</v>
      </c>
      <c r="K736" t="str">
        <f>VLOOKUP(B736,'Patner Store'!A$1:F$51,2,0)</f>
        <v>GilaSport.id</v>
      </c>
      <c r="L736" t="str">
        <f>VLOOKUP(B736,'Patner Store'!A$1:F$51,3,0)</f>
        <v>Retail</v>
      </c>
      <c r="M736" t="str">
        <f>VLOOKUP(B736,'Patner Store'!A$1:F$51,4,0)</f>
        <v>Java</v>
      </c>
      <c r="N736" t="str">
        <f>VLOOKUP(B736,'Patner Store'!A$1:F$51,5,0)</f>
        <v>Jakarta</v>
      </c>
    </row>
    <row r="737" spans="1:14" ht="15.75" customHeight="1" x14ac:dyDescent="0.3">
      <c r="A737" s="16" t="s">
        <v>974</v>
      </c>
      <c r="B737" s="16" t="s">
        <v>113</v>
      </c>
      <c r="C737" s="28" t="s">
        <v>227</v>
      </c>
      <c r="D737" s="27">
        <v>44619</v>
      </c>
      <c r="E737" s="16" t="s">
        <v>228</v>
      </c>
      <c r="F737" s="16" t="s">
        <v>234</v>
      </c>
      <c r="G737" s="30">
        <v>25103040</v>
      </c>
      <c r="H737" s="16"/>
      <c r="I737" s="11" t="str">
        <f>VLOOKUP(C737,'Sales Team'!A$1:C$6,2,0)</f>
        <v>Sales Sumatera -Kalimantan Region Team</v>
      </c>
      <c r="J737" t="str">
        <f>VLOOKUP(C737,'Sales Team'!A$1:D$6,4,0)</f>
        <v>OnlineMarketing/Corporate Negotiate/Patnership Contract</v>
      </c>
      <c r="K737" t="str">
        <f>VLOOKUP(B737,'Patner Store'!A$1:F$51,2,0)</f>
        <v>Toko Gelora Sport</v>
      </c>
      <c r="L737" t="str">
        <f>VLOOKUP(B737,'Patner Store'!A$1:F$51,3,0)</f>
        <v>Retail</v>
      </c>
      <c r="M737" t="str">
        <f>VLOOKUP(B737,'Patner Store'!A$1:F$51,4,0)</f>
        <v>Kalimantan</v>
      </c>
      <c r="N737" t="str">
        <f>VLOOKUP(B737,'Patner Store'!A$1:F$51,5,0)</f>
        <v>Central Kalimantan</v>
      </c>
    </row>
    <row r="738" spans="1:14" ht="15.75" customHeight="1" x14ac:dyDescent="0.3">
      <c r="A738" s="16" t="s">
        <v>975</v>
      </c>
      <c r="B738" s="16" t="s">
        <v>154</v>
      </c>
      <c r="C738" s="28" t="s">
        <v>229</v>
      </c>
      <c r="D738" s="27">
        <v>44620</v>
      </c>
      <c r="E738" s="16" t="s">
        <v>5767</v>
      </c>
      <c r="F738" s="28" t="s">
        <v>237</v>
      </c>
      <c r="G738" s="30">
        <v>301486740</v>
      </c>
      <c r="H738" s="16"/>
      <c r="I738" s="11" t="str">
        <f>VLOOKUP(C738,'Sales Team'!A$1:C$6,2,0)</f>
        <v>Sales Region Sulawesi - Maluku Team</v>
      </c>
      <c r="J738" t="str">
        <f>VLOOKUP(C738,'Sales Team'!A$1:D$6,4,0)</f>
        <v>Corporate Negotiate/Patnership Contract</v>
      </c>
      <c r="K738" t="str">
        <f>VLOOKUP(B738,'Patner Store'!A$1:F$51,2,0)</f>
        <v>Barokah Olahraga Shop</v>
      </c>
      <c r="L738" t="str">
        <f>VLOOKUP(B738,'Patner Store'!A$1:F$51,3,0)</f>
        <v>Retail</v>
      </c>
      <c r="M738" t="str">
        <f>VLOOKUP(B738,'Patner Store'!A$1:F$51,4,0)</f>
        <v>Sulawesi</v>
      </c>
      <c r="N738" t="str">
        <f>VLOOKUP(B738,'Patner Store'!A$1:F$51,5,0)</f>
        <v>North Sulawesi</v>
      </c>
    </row>
    <row r="739" spans="1:14" ht="15.75" customHeight="1" x14ac:dyDescent="0.3">
      <c r="A739" s="16" t="s">
        <v>976</v>
      </c>
      <c r="B739" s="16" t="s">
        <v>109</v>
      </c>
      <c r="C739" s="28" t="s">
        <v>225</v>
      </c>
      <c r="D739" s="27">
        <v>44621</v>
      </c>
      <c r="E739" s="16" t="s">
        <v>112</v>
      </c>
      <c r="F739" s="28" t="s">
        <v>237</v>
      </c>
      <c r="G739" s="30">
        <v>384437440</v>
      </c>
      <c r="H739" s="16"/>
      <c r="I739" s="11" t="str">
        <f>VLOOKUP(C739,'Sales Team'!A$1:C$6,2,0)</f>
        <v>Sales Java Region Team</v>
      </c>
      <c r="J739" t="str">
        <f>VLOOKUP(C739,'Sales Team'!A$1:D$6,4,0)</f>
        <v>OnlineMarketing/Corporate Negotiate/Patnership Contract</v>
      </c>
      <c r="K739" t="str">
        <f>VLOOKUP(B739,'Patner Store'!A$1:F$51,2,0)</f>
        <v>TokoSport</v>
      </c>
      <c r="L739" t="str">
        <f>VLOOKUP(B739,'Patner Store'!A$1:F$51,3,0)</f>
        <v>Retail</v>
      </c>
      <c r="M739" t="str">
        <f>VLOOKUP(B739,'Patner Store'!A$1:F$51,4,0)</f>
        <v>Java</v>
      </c>
      <c r="N739" t="str">
        <f>VLOOKUP(B739,'Patner Store'!A$1:F$51,5,0)</f>
        <v>East Java</v>
      </c>
    </row>
    <row r="740" spans="1:14" ht="15.75" customHeight="1" x14ac:dyDescent="0.3">
      <c r="A740" s="16" t="s">
        <v>977</v>
      </c>
      <c r="B740" s="16" t="s">
        <v>166</v>
      </c>
      <c r="C740" s="28" t="s">
        <v>229</v>
      </c>
      <c r="D740" s="27">
        <v>44621</v>
      </c>
      <c r="E740" s="16" t="s">
        <v>5767</v>
      </c>
      <c r="F740" s="16" t="s">
        <v>234</v>
      </c>
      <c r="G740" s="30">
        <v>95939120</v>
      </c>
      <c r="H740" s="16" t="s">
        <v>260</v>
      </c>
      <c r="I740" s="11" t="str">
        <f>VLOOKUP(C740,'Sales Team'!A$1:C$6,2,0)</f>
        <v>Sales Region Sulawesi - Maluku Team</v>
      </c>
      <c r="J740" t="str">
        <f>VLOOKUP(C740,'Sales Team'!A$1:D$6,4,0)</f>
        <v>Corporate Negotiate/Patnership Contract</v>
      </c>
      <c r="K740" t="str">
        <f>VLOOKUP(B740,'Patner Store'!A$1:F$51,2,0)</f>
        <v>Wakaka Sport</v>
      </c>
      <c r="L740" t="str">
        <f>VLOOKUP(B740,'Patner Store'!A$1:F$51,3,0)</f>
        <v>Retail</v>
      </c>
      <c r="M740" t="str">
        <f>VLOOKUP(B740,'Patner Store'!A$1:F$51,4,0)</f>
        <v>North Maluku</v>
      </c>
      <c r="N740" t="str">
        <f>VLOOKUP(B740,'Patner Store'!A$1:F$51,5,0)</f>
        <v>North Maluku</v>
      </c>
    </row>
    <row r="741" spans="1:14" ht="15.75" customHeight="1" x14ac:dyDescent="0.3">
      <c r="A741" s="16" t="s">
        <v>978</v>
      </c>
      <c r="B741" s="16" t="s">
        <v>133</v>
      </c>
      <c r="C741" s="28" t="s">
        <v>225</v>
      </c>
      <c r="D741" s="27">
        <v>44622</v>
      </c>
      <c r="E741" s="16" t="s">
        <v>112</v>
      </c>
      <c r="F741" s="16" t="s">
        <v>234</v>
      </c>
      <c r="G741" s="30">
        <v>86587010</v>
      </c>
      <c r="H741" s="16" t="s">
        <v>260</v>
      </c>
      <c r="I741" s="11" t="str">
        <f>VLOOKUP(C741,'Sales Team'!A$1:C$6,2,0)</f>
        <v>Sales Java Region Team</v>
      </c>
      <c r="J741" t="str">
        <f>VLOOKUP(C741,'Sales Team'!A$1:D$6,4,0)</f>
        <v>OnlineMarketing/Corporate Negotiate/Patnership Contract</v>
      </c>
      <c r="K741" t="str">
        <f>VLOOKUP(B741,'Patner Store'!A$1:F$51,2,0)</f>
        <v>Atlethic Shop</v>
      </c>
      <c r="L741" t="str">
        <f>VLOOKUP(B741,'Patner Store'!A$1:F$51,3,0)</f>
        <v>Retail</v>
      </c>
      <c r="M741" t="str">
        <f>VLOOKUP(B741,'Patner Store'!A$1:F$51,4,0)</f>
        <v>Java</v>
      </c>
      <c r="N741" t="str">
        <f>VLOOKUP(B741,'Patner Store'!A$1:F$51,5,0)</f>
        <v>East Java</v>
      </c>
    </row>
    <row r="742" spans="1:14" ht="15.75" customHeight="1" x14ac:dyDescent="0.3">
      <c r="A742" s="16" t="s">
        <v>979</v>
      </c>
      <c r="B742" s="16" t="s">
        <v>215</v>
      </c>
      <c r="C742" s="28" t="s">
        <v>229</v>
      </c>
      <c r="D742" s="27">
        <v>44622</v>
      </c>
      <c r="E742" s="16" t="s">
        <v>5767</v>
      </c>
      <c r="F742" s="16" t="s">
        <v>234</v>
      </c>
      <c r="G742" s="30">
        <v>164735940</v>
      </c>
      <c r="H742" s="16" t="s">
        <v>260</v>
      </c>
      <c r="I742" s="11" t="str">
        <f>VLOOKUP(C742,'Sales Team'!A$1:C$6,2,0)</f>
        <v>Sales Region Sulawesi - Maluku Team</v>
      </c>
      <c r="J742" t="str">
        <f>VLOOKUP(C742,'Sales Team'!A$1:D$6,4,0)</f>
        <v>Corporate Negotiate/Patnership Contract</v>
      </c>
      <c r="K742" t="str">
        <f>VLOOKUP(B742,'Patner Store'!A$1:F$51,2,0)</f>
        <v>Toko Peralatan Olahraga</v>
      </c>
      <c r="L742" t="str">
        <f>VLOOKUP(B742,'Patner Store'!A$1:F$51,3,0)</f>
        <v>Retail</v>
      </c>
      <c r="M742" t="str">
        <f>VLOOKUP(B742,'Patner Store'!A$1:F$51,4,0)</f>
        <v>Maluku</v>
      </c>
      <c r="N742" t="str">
        <f>VLOOKUP(B742,'Patner Store'!A$1:F$51,5,0)</f>
        <v>Maluku</v>
      </c>
    </row>
    <row r="743" spans="1:14" ht="15.75" customHeight="1" x14ac:dyDescent="0.3">
      <c r="A743" s="16" t="s">
        <v>980</v>
      </c>
      <c r="B743" s="16" t="s">
        <v>199</v>
      </c>
      <c r="C743" s="28" t="s">
        <v>225</v>
      </c>
      <c r="D743" s="27">
        <v>44622</v>
      </c>
      <c r="E743" s="16" t="s">
        <v>112</v>
      </c>
      <c r="F743" s="16" t="s">
        <v>234</v>
      </c>
      <c r="G743" s="30">
        <v>79963790</v>
      </c>
      <c r="H743" s="16" t="s">
        <v>253</v>
      </c>
      <c r="I743" s="11" t="str">
        <f>VLOOKUP(C743,'Sales Team'!A$1:C$6,2,0)</f>
        <v>Sales Java Region Team</v>
      </c>
      <c r="J743" t="str">
        <f>VLOOKUP(C743,'Sales Team'!A$1:D$6,4,0)</f>
        <v>OnlineMarketing/Corporate Negotiate/Patnership Contract</v>
      </c>
      <c r="K743" t="str">
        <f>VLOOKUP(B743,'Patner Store'!A$1:F$51,2,0)</f>
        <v>SportXpress</v>
      </c>
      <c r="L743" t="str">
        <f>VLOOKUP(B743,'Patner Store'!A$1:F$51,3,0)</f>
        <v>Retail</v>
      </c>
      <c r="M743" t="str">
        <f>VLOOKUP(B743,'Patner Store'!A$1:F$51,4,0)</f>
        <v>Java</v>
      </c>
      <c r="N743" t="str">
        <f>VLOOKUP(B743,'Patner Store'!A$1:F$51,5,0)</f>
        <v>East Java</v>
      </c>
    </row>
    <row r="744" spans="1:14" ht="15.75" customHeight="1" x14ac:dyDescent="0.3">
      <c r="A744" s="16" t="s">
        <v>981</v>
      </c>
      <c r="B744" s="16" t="s">
        <v>211</v>
      </c>
      <c r="C744" s="28" t="s">
        <v>227</v>
      </c>
      <c r="D744" s="27">
        <v>44625</v>
      </c>
      <c r="E744" s="16" t="s">
        <v>228</v>
      </c>
      <c r="F744" s="16" t="s">
        <v>234</v>
      </c>
      <c r="G744" s="30">
        <v>76608080</v>
      </c>
      <c r="H744" s="16"/>
      <c r="I744" s="11" t="str">
        <f>VLOOKUP(C744,'Sales Team'!A$1:C$6,2,0)</f>
        <v>Sales Sumatera -Kalimantan Region Team</v>
      </c>
      <c r="J744" t="str">
        <f>VLOOKUP(C744,'Sales Team'!A$1:D$6,4,0)</f>
        <v>OnlineMarketing/Corporate Negotiate/Patnership Contract</v>
      </c>
      <c r="K744" t="str">
        <f>VLOOKUP(B744,'Patner Store'!A$1:F$51,2,0)</f>
        <v>Toko Olahraga Mandiri</v>
      </c>
      <c r="L744" t="str">
        <f>VLOOKUP(B744,'Patner Store'!A$1:F$51,3,0)</f>
        <v>Retail</v>
      </c>
      <c r="M744" t="str">
        <f>VLOOKUP(B744,'Patner Store'!A$1:F$51,4,0)</f>
        <v>Kalimantan</v>
      </c>
      <c r="N744" t="str">
        <f>VLOOKUP(B744,'Patner Store'!A$1:F$51,5,0)</f>
        <v>South Kalimantan</v>
      </c>
    </row>
    <row r="745" spans="1:14" ht="15.75" customHeight="1" x14ac:dyDescent="0.3">
      <c r="A745" s="16" t="s">
        <v>982</v>
      </c>
      <c r="B745" s="16" t="s">
        <v>171</v>
      </c>
      <c r="C745" s="28" t="s">
        <v>231</v>
      </c>
      <c r="D745" s="27">
        <v>44626</v>
      </c>
      <c r="E745" s="16" t="s">
        <v>5768</v>
      </c>
      <c r="F745" s="28" t="s">
        <v>237</v>
      </c>
      <c r="G745" s="30">
        <v>318817170</v>
      </c>
      <c r="H745" s="16"/>
      <c r="I745" s="11" t="str">
        <f>VLOOKUP(C745,'Sales Team'!A$1:C$6,2,0)</f>
        <v>Sales Region Bali - Nusa Tenggara Team</v>
      </c>
      <c r="J745" t="str">
        <f>VLOOKUP(C745,'Sales Team'!A$1:D$6,4,0)</f>
        <v>Corporate Negotiate/Patnership Contract</v>
      </c>
      <c r="K745" t="str">
        <f>VLOOKUP(B745,'Patner Store'!A$1:F$51,2,0)</f>
        <v>Toko SportNesia</v>
      </c>
      <c r="L745" t="str">
        <f>VLOOKUP(B745,'Patner Store'!A$1:F$51,3,0)</f>
        <v>Retail</v>
      </c>
      <c r="M745" t="str">
        <f>VLOOKUP(B745,'Patner Store'!A$1:F$51,4,0)</f>
        <v>Nusa Tenggara</v>
      </c>
      <c r="N745" t="str">
        <f>VLOOKUP(B745,'Patner Store'!A$1:F$51,5,0)</f>
        <v>East Nusa Tenggara</v>
      </c>
    </row>
    <row r="746" spans="1:14" ht="15.75" customHeight="1" x14ac:dyDescent="0.3">
      <c r="A746" s="16" t="s">
        <v>983</v>
      </c>
      <c r="B746" s="16" t="s">
        <v>144</v>
      </c>
      <c r="C746" s="28" t="s">
        <v>227</v>
      </c>
      <c r="D746" s="27">
        <v>44627</v>
      </c>
      <c r="E746" s="16" t="s">
        <v>228</v>
      </c>
      <c r="F746" s="28" t="s">
        <v>237</v>
      </c>
      <c r="G746" s="30">
        <v>499945248</v>
      </c>
      <c r="H746" s="16"/>
      <c r="I746" s="11" t="str">
        <f>VLOOKUP(C746,'Sales Team'!A$1:C$6,2,0)</f>
        <v>Sales Sumatera -Kalimantan Region Team</v>
      </c>
      <c r="J746" t="str">
        <f>VLOOKUP(C746,'Sales Team'!A$1:D$6,4,0)</f>
        <v>OnlineMarketing/Corporate Negotiate/Patnership Contract</v>
      </c>
      <c r="K746" t="str">
        <f>VLOOKUP(B746,'Patner Store'!A$1:F$51,2,0)</f>
        <v>Kartika Sport Center</v>
      </c>
      <c r="L746" t="str">
        <f>VLOOKUP(B746,'Patner Store'!A$1:F$51,3,0)</f>
        <v>Retail</v>
      </c>
      <c r="M746" t="str">
        <f>VLOOKUP(B746,'Patner Store'!A$1:F$51,4,0)</f>
        <v>Kalimantan</v>
      </c>
      <c r="N746" t="str">
        <f>VLOOKUP(B746,'Patner Store'!A$1:F$51,5,0)</f>
        <v>Central Kalimantan</v>
      </c>
    </row>
    <row r="747" spans="1:14" ht="15.75" customHeight="1" x14ac:dyDescent="0.3">
      <c r="A747" s="16" t="s">
        <v>984</v>
      </c>
      <c r="B747" s="16" t="s">
        <v>175</v>
      </c>
      <c r="C747" s="28" t="s">
        <v>229</v>
      </c>
      <c r="D747" s="27">
        <v>44628</v>
      </c>
      <c r="E747" s="16" t="s">
        <v>5767</v>
      </c>
      <c r="F747" s="28" t="s">
        <v>237</v>
      </c>
      <c r="G747" s="30">
        <v>496157250</v>
      </c>
      <c r="H747" s="16"/>
      <c r="I747" s="11" t="str">
        <f>VLOOKUP(C747,'Sales Team'!A$1:C$6,2,0)</f>
        <v>Sales Region Sulawesi - Maluku Team</v>
      </c>
      <c r="J747" t="str">
        <f>VLOOKUP(C747,'Sales Team'!A$1:D$6,4,0)</f>
        <v>Corporate Negotiate/Patnership Contract</v>
      </c>
      <c r="K747" t="str">
        <f>VLOOKUP(B747,'Patner Store'!A$1:F$51,2,0)</f>
        <v>KakaSport</v>
      </c>
      <c r="L747" t="str">
        <f>VLOOKUP(B747,'Patner Store'!A$1:F$51,3,0)</f>
        <v>Retail</v>
      </c>
      <c r="M747" t="str">
        <f>VLOOKUP(B747,'Patner Store'!A$1:F$51,4,0)</f>
        <v>Maluku</v>
      </c>
      <c r="N747" t="str">
        <f>VLOOKUP(B747,'Patner Store'!A$1:F$51,5,0)</f>
        <v>Maluku</v>
      </c>
    </row>
    <row r="748" spans="1:14" ht="15.75" customHeight="1" x14ac:dyDescent="0.3">
      <c r="A748" s="16" t="s">
        <v>985</v>
      </c>
      <c r="B748" s="16" t="s">
        <v>205</v>
      </c>
      <c r="C748" s="28" t="s">
        <v>231</v>
      </c>
      <c r="D748" s="27">
        <v>44630</v>
      </c>
      <c r="E748" s="16" t="s">
        <v>5768</v>
      </c>
      <c r="F748" s="28" t="s">
        <v>237</v>
      </c>
      <c r="G748" s="30">
        <v>762021990</v>
      </c>
      <c r="H748" s="16"/>
      <c r="I748" s="11" t="str">
        <f>VLOOKUP(C748,'Sales Team'!A$1:C$6,2,0)</f>
        <v>Sales Region Bali - Nusa Tenggara Team</v>
      </c>
      <c r="J748" t="str">
        <f>VLOOKUP(C748,'Sales Team'!A$1:D$6,4,0)</f>
        <v>Corporate Negotiate/Patnership Contract</v>
      </c>
      <c r="K748" t="str">
        <f>VLOOKUP(B748,'Patner Store'!A$1:F$51,2,0)</f>
        <v>Toko Olahraga NTB</v>
      </c>
      <c r="L748" t="str">
        <f>VLOOKUP(B748,'Patner Store'!A$1:F$51,3,0)</f>
        <v>Retail</v>
      </c>
      <c r="M748" t="str">
        <f>VLOOKUP(B748,'Patner Store'!A$1:F$51,4,0)</f>
        <v>Nusa Tenggara</v>
      </c>
      <c r="N748" t="str">
        <f>VLOOKUP(B748,'Patner Store'!A$1:F$51,5,0)</f>
        <v>West Nusa Tenggara</v>
      </c>
    </row>
    <row r="749" spans="1:14" ht="15.75" customHeight="1" x14ac:dyDescent="0.3">
      <c r="A749" s="16" t="s">
        <v>986</v>
      </c>
      <c r="B749" s="16" t="s">
        <v>168</v>
      </c>
      <c r="C749" s="28" t="s">
        <v>229</v>
      </c>
      <c r="D749" s="27">
        <v>44630</v>
      </c>
      <c r="E749" s="16" t="s">
        <v>5767</v>
      </c>
      <c r="F749" s="16" t="s">
        <v>234</v>
      </c>
      <c r="G749" s="30">
        <v>38241300</v>
      </c>
      <c r="H749" s="16" t="s">
        <v>260</v>
      </c>
      <c r="I749" s="11" t="str">
        <f>VLOOKUP(C749,'Sales Team'!A$1:C$6,2,0)</f>
        <v>Sales Region Sulawesi - Maluku Team</v>
      </c>
      <c r="J749" t="str">
        <f>VLOOKUP(C749,'Sales Team'!A$1:D$6,4,0)</f>
        <v>Corporate Negotiate/Patnership Contract</v>
      </c>
      <c r="K749" t="str">
        <f>VLOOKUP(B749,'Patner Store'!A$1:F$51,2,0)</f>
        <v>Destination Sport Store</v>
      </c>
      <c r="L749" t="str">
        <f>VLOOKUP(B749,'Patner Store'!A$1:F$51,3,0)</f>
        <v>Retail</v>
      </c>
      <c r="M749" t="str">
        <f>VLOOKUP(B749,'Patner Store'!A$1:F$51,4,0)</f>
        <v>Maluku</v>
      </c>
      <c r="N749" t="str">
        <f>VLOOKUP(B749,'Patner Store'!A$1:F$51,5,0)</f>
        <v>Maluku</v>
      </c>
    </row>
    <row r="750" spans="1:14" ht="15.75" customHeight="1" x14ac:dyDescent="0.3">
      <c r="A750" s="16" t="s">
        <v>987</v>
      </c>
      <c r="B750" s="16" t="s">
        <v>133</v>
      </c>
      <c r="C750" s="28" t="s">
        <v>225</v>
      </c>
      <c r="D750" s="27">
        <v>44631</v>
      </c>
      <c r="E750" s="16" t="s">
        <v>112</v>
      </c>
      <c r="F750" s="28" t="s">
        <v>237</v>
      </c>
      <c r="G750" s="30">
        <v>949543980</v>
      </c>
      <c r="H750" s="16"/>
      <c r="I750" s="11" t="str">
        <f>VLOOKUP(C750,'Sales Team'!A$1:C$6,2,0)</f>
        <v>Sales Java Region Team</v>
      </c>
      <c r="J750" t="str">
        <f>VLOOKUP(C750,'Sales Team'!A$1:D$6,4,0)</f>
        <v>OnlineMarketing/Corporate Negotiate/Patnership Contract</v>
      </c>
      <c r="K750" t="str">
        <f>VLOOKUP(B750,'Patner Store'!A$1:F$51,2,0)</f>
        <v>Atlethic Shop</v>
      </c>
      <c r="L750" t="str">
        <f>VLOOKUP(B750,'Patner Store'!A$1:F$51,3,0)</f>
        <v>Retail</v>
      </c>
      <c r="M750" t="str">
        <f>VLOOKUP(B750,'Patner Store'!A$1:F$51,4,0)</f>
        <v>Java</v>
      </c>
      <c r="N750" t="str">
        <f>VLOOKUP(B750,'Patner Store'!A$1:F$51,5,0)</f>
        <v>East Java</v>
      </c>
    </row>
    <row r="751" spans="1:14" ht="15.75" customHeight="1" x14ac:dyDescent="0.3">
      <c r="A751" s="16" t="s">
        <v>988</v>
      </c>
      <c r="B751" s="16" t="s">
        <v>185</v>
      </c>
      <c r="C751" s="28" t="s">
        <v>229</v>
      </c>
      <c r="D751" s="27">
        <v>44633</v>
      </c>
      <c r="E751" s="16" t="s">
        <v>5767</v>
      </c>
      <c r="F751" s="16" t="s">
        <v>234</v>
      </c>
      <c r="G751" s="30">
        <v>69333100</v>
      </c>
      <c r="H751" s="16" t="s">
        <v>247</v>
      </c>
      <c r="I751" s="11" t="str">
        <f>VLOOKUP(C751,'Sales Team'!A$1:C$6,2,0)</f>
        <v>Sales Region Sulawesi - Maluku Team</v>
      </c>
      <c r="J751" t="str">
        <f>VLOOKUP(C751,'Sales Team'!A$1:D$6,4,0)</f>
        <v>Corporate Negotiate/Patnership Contract</v>
      </c>
      <c r="K751" t="str">
        <f>VLOOKUP(B751,'Patner Store'!A$1:F$51,2,0)</f>
        <v>Toko Olahraga Lengkap</v>
      </c>
      <c r="L751" t="str">
        <f>VLOOKUP(B751,'Patner Store'!A$1:F$51,3,0)</f>
        <v>Retail</v>
      </c>
      <c r="M751" t="str">
        <f>VLOOKUP(B751,'Patner Store'!A$1:F$51,4,0)</f>
        <v>Maluku</v>
      </c>
      <c r="N751" t="str">
        <f>VLOOKUP(B751,'Patner Store'!A$1:F$51,5,0)</f>
        <v>Maluku</v>
      </c>
    </row>
    <row r="752" spans="1:14" ht="15.75" customHeight="1" x14ac:dyDescent="0.3">
      <c r="A752" s="16" t="s">
        <v>989</v>
      </c>
      <c r="B752" s="16" t="s">
        <v>128</v>
      </c>
      <c r="C752" s="28" t="s">
        <v>227</v>
      </c>
      <c r="D752" s="27">
        <v>44635</v>
      </c>
      <c r="E752" s="16" t="s">
        <v>228</v>
      </c>
      <c r="F752" s="16" t="s">
        <v>234</v>
      </c>
      <c r="G752" s="30">
        <v>68293260</v>
      </c>
      <c r="H752" s="16"/>
      <c r="I752" s="11" t="str">
        <f>VLOOKUP(C752,'Sales Team'!A$1:C$6,2,0)</f>
        <v>Sales Sumatera -Kalimantan Region Team</v>
      </c>
      <c r="J752" t="str">
        <f>VLOOKUP(C752,'Sales Team'!A$1:D$6,4,0)</f>
        <v>OnlineMarketing/Corporate Negotiate/Patnership Contract</v>
      </c>
      <c r="K752" t="str">
        <f>VLOOKUP(B752,'Patner Store'!A$1:F$51,2,0)</f>
        <v>Olahraga Mall</v>
      </c>
      <c r="L752" t="str">
        <f>VLOOKUP(B752,'Patner Store'!A$1:F$51,3,0)</f>
        <v>Distributor</v>
      </c>
      <c r="M752" t="str">
        <f>VLOOKUP(B752,'Patner Store'!A$1:F$51,4,0)</f>
        <v>Sumatera</v>
      </c>
      <c r="N752" t="str">
        <f>VLOOKUP(B752,'Patner Store'!A$1:F$51,5,0)</f>
        <v>South Sumatera</v>
      </c>
    </row>
    <row r="753" spans="1:14" ht="15.75" customHeight="1" x14ac:dyDescent="0.3">
      <c r="A753" s="16" t="s">
        <v>990</v>
      </c>
      <c r="B753" s="16" t="s">
        <v>205</v>
      </c>
      <c r="C753" s="28" t="s">
        <v>231</v>
      </c>
      <c r="D753" s="27">
        <v>44636</v>
      </c>
      <c r="E753" s="16" t="s">
        <v>5768</v>
      </c>
      <c r="F753" s="16" t="s">
        <v>234</v>
      </c>
      <c r="G753" s="30">
        <v>41160020</v>
      </c>
      <c r="H753" s="16" t="s">
        <v>253</v>
      </c>
      <c r="I753" s="11" t="str">
        <f>VLOOKUP(C753,'Sales Team'!A$1:C$6,2,0)</f>
        <v>Sales Region Bali - Nusa Tenggara Team</v>
      </c>
      <c r="J753" t="str">
        <f>VLOOKUP(C753,'Sales Team'!A$1:D$6,4,0)</f>
        <v>Corporate Negotiate/Patnership Contract</v>
      </c>
      <c r="K753" t="str">
        <f>VLOOKUP(B753,'Patner Store'!A$1:F$51,2,0)</f>
        <v>Toko Olahraga NTB</v>
      </c>
      <c r="L753" t="str">
        <f>VLOOKUP(B753,'Patner Store'!A$1:F$51,3,0)</f>
        <v>Retail</v>
      </c>
      <c r="M753" t="str">
        <f>VLOOKUP(B753,'Patner Store'!A$1:F$51,4,0)</f>
        <v>Nusa Tenggara</v>
      </c>
      <c r="N753" t="str">
        <f>VLOOKUP(B753,'Patner Store'!A$1:F$51,5,0)</f>
        <v>West Nusa Tenggara</v>
      </c>
    </row>
    <row r="754" spans="1:14" ht="15.75" customHeight="1" x14ac:dyDescent="0.3">
      <c r="A754" s="16" t="s">
        <v>991</v>
      </c>
      <c r="B754" s="16" t="s">
        <v>193</v>
      </c>
      <c r="C754" s="28" t="s">
        <v>227</v>
      </c>
      <c r="D754" s="27">
        <v>44637</v>
      </c>
      <c r="E754" s="16" t="s">
        <v>228</v>
      </c>
      <c r="F754" s="16" t="s">
        <v>234</v>
      </c>
      <c r="G754" s="30">
        <v>178275330</v>
      </c>
      <c r="H754" s="16" t="s">
        <v>247</v>
      </c>
      <c r="I754" s="11" t="str">
        <f>VLOOKUP(C754,'Sales Team'!A$1:C$6,2,0)</f>
        <v>Sales Sumatera -Kalimantan Region Team</v>
      </c>
      <c r="J754" t="str">
        <f>VLOOKUP(C754,'Sales Team'!A$1:D$6,4,0)</f>
        <v>OnlineMarketing/Corporate Negotiate/Patnership Contract</v>
      </c>
      <c r="K754" t="str">
        <f>VLOOKUP(B754,'Patner Store'!A$1:F$51,2,0)</f>
        <v>Surya Sport</v>
      </c>
      <c r="L754" t="str">
        <f>VLOOKUP(B754,'Patner Store'!A$1:F$51,3,0)</f>
        <v>Retail</v>
      </c>
      <c r="M754" t="str">
        <f>VLOOKUP(B754,'Patner Store'!A$1:F$51,4,0)</f>
        <v>Kalimantan</v>
      </c>
      <c r="N754" t="str">
        <f>VLOOKUP(B754,'Patner Store'!A$1:F$51,5,0)</f>
        <v>South Kalimantan</v>
      </c>
    </row>
    <row r="755" spans="1:14" ht="15.75" customHeight="1" x14ac:dyDescent="0.3">
      <c r="A755" s="16" t="s">
        <v>992</v>
      </c>
      <c r="B755" s="16" t="s">
        <v>203</v>
      </c>
      <c r="C755" s="28" t="s">
        <v>229</v>
      </c>
      <c r="D755" s="27">
        <v>44637</v>
      </c>
      <c r="E755" s="16" t="s">
        <v>5767</v>
      </c>
      <c r="F755" s="28" t="s">
        <v>237</v>
      </c>
      <c r="G755" s="30">
        <v>843165100</v>
      </c>
      <c r="H755" s="16"/>
      <c r="I755" s="11" t="str">
        <f>VLOOKUP(C755,'Sales Team'!A$1:C$6,2,0)</f>
        <v>Sales Region Sulawesi - Maluku Team</v>
      </c>
      <c r="J755" t="str">
        <f>VLOOKUP(C755,'Sales Team'!A$1:D$6,4,0)</f>
        <v>Corporate Negotiate/Patnership Contract</v>
      </c>
      <c r="K755" t="str">
        <f>VLOOKUP(B755,'Patner Store'!A$1:F$51,2,0)</f>
        <v>Toko Rezeki Olahraga</v>
      </c>
      <c r="L755" t="str">
        <f>VLOOKUP(B755,'Patner Store'!A$1:F$51,3,0)</f>
        <v>Retail</v>
      </c>
      <c r="M755" t="str">
        <f>VLOOKUP(B755,'Patner Store'!A$1:F$51,4,0)</f>
        <v>Sulawesi</v>
      </c>
      <c r="N755" t="str">
        <f>VLOOKUP(B755,'Patner Store'!A$1:F$51,5,0)</f>
        <v>North Sulawesi</v>
      </c>
    </row>
    <row r="756" spans="1:14" ht="15.75" customHeight="1" x14ac:dyDescent="0.3">
      <c r="A756" s="16" t="s">
        <v>993</v>
      </c>
      <c r="B756" s="16" t="s">
        <v>146</v>
      </c>
      <c r="C756" s="28" t="s">
        <v>222</v>
      </c>
      <c r="D756" s="27">
        <v>44638</v>
      </c>
      <c r="E756" s="16" t="s">
        <v>118</v>
      </c>
      <c r="F756" s="16" t="s">
        <v>234</v>
      </c>
      <c r="G756" s="30">
        <v>62278020</v>
      </c>
      <c r="H756" s="16"/>
      <c r="I756" s="11" t="str">
        <f>VLOOKUP(C756,'Sales Team'!A$1:C$6,2,0)</f>
        <v>Online Sales Team</v>
      </c>
      <c r="J756" t="str">
        <f>VLOOKUP(C756,'Sales Team'!A$1:D$6,4,0)</f>
        <v>OnlineMarketing</v>
      </c>
      <c r="K756" t="str">
        <f>VLOOKUP(B756,'Patner Store'!A$1:F$51,2,0)</f>
        <v>Bebasport.com</v>
      </c>
      <c r="L756" t="str">
        <f>VLOOKUP(B756,'Patner Store'!A$1:F$51,3,0)</f>
        <v>Retail</v>
      </c>
      <c r="M756" t="str">
        <f>VLOOKUP(B756,'Patner Store'!A$1:F$51,4,0)</f>
        <v>Java</v>
      </c>
      <c r="N756" t="str">
        <f>VLOOKUP(B756,'Patner Store'!A$1:F$51,5,0)</f>
        <v>Jakarta</v>
      </c>
    </row>
    <row r="757" spans="1:14" ht="15.75" customHeight="1" x14ac:dyDescent="0.3">
      <c r="A757" s="16" t="s">
        <v>994</v>
      </c>
      <c r="B757" s="16" t="s">
        <v>139</v>
      </c>
      <c r="C757" s="28" t="s">
        <v>227</v>
      </c>
      <c r="D757" s="27">
        <v>44640</v>
      </c>
      <c r="E757" s="16" t="s">
        <v>228</v>
      </c>
      <c r="F757" s="28" t="s">
        <v>237</v>
      </c>
      <c r="G757" s="30">
        <v>577489990</v>
      </c>
      <c r="H757" s="16"/>
      <c r="I757" s="11" t="str">
        <f>VLOOKUP(C757,'Sales Team'!A$1:C$6,2,0)</f>
        <v>Sales Sumatera -Kalimantan Region Team</v>
      </c>
      <c r="J757" t="str">
        <f>VLOOKUP(C757,'Sales Team'!A$1:D$6,4,0)</f>
        <v>OnlineMarketing/Corporate Negotiate/Patnership Contract</v>
      </c>
      <c r="K757" t="str">
        <f>VLOOKUP(B757,'Patner Store'!A$1:F$51,2,0)</f>
        <v>Sport Hub Medan</v>
      </c>
      <c r="L757" t="str">
        <f>VLOOKUP(B757,'Patner Store'!A$1:F$51,3,0)</f>
        <v>Distributor</v>
      </c>
      <c r="M757" t="str">
        <f>VLOOKUP(B757,'Patner Store'!A$1:F$51,4,0)</f>
        <v>Sumatera</v>
      </c>
      <c r="N757" t="str">
        <f>VLOOKUP(B757,'Patner Store'!A$1:F$51,5,0)</f>
        <v>North Sumatera</v>
      </c>
    </row>
    <row r="758" spans="1:14" ht="15.75" customHeight="1" x14ac:dyDescent="0.3">
      <c r="A758" s="16" t="s">
        <v>995</v>
      </c>
      <c r="B758" s="16" t="s">
        <v>158</v>
      </c>
      <c r="C758" s="28" t="s">
        <v>229</v>
      </c>
      <c r="D758" s="27">
        <v>44640</v>
      </c>
      <c r="E758" s="16" t="s">
        <v>5767</v>
      </c>
      <c r="F758" s="16" t="s">
        <v>234</v>
      </c>
      <c r="G758" s="30">
        <v>159026800</v>
      </c>
      <c r="H758" s="16"/>
      <c r="I758" s="11" t="str">
        <f>VLOOKUP(C758,'Sales Team'!A$1:C$6,2,0)</f>
        <v>Sales Region Sulawesi - Maluku Team</v>
      </c>
      <c r="J758" t="str">
        <f>VLOOKUP(C758,'Sales Team'!A$1:D$6,4,0)</f>
        <v>Corporate Negotiate/Patnership Contract</v>
      </c>
      <c r="K758" t="str">
        <f>VLOOKUP(B758,'Patner Store'!A$1:F$51,2,0)</f>
        <v>Sport Kita Store</v>
      </c>
      <c r="L758" t="str">
        <f>VLOOKUP(B758,'Patner Store'!A$1:F$51,3,0)</f>
        <v>Retail</v>
      </c>
      <c r="M758" t="str">
        <f>VLOOKUP(B758,'Patner Store'!A$1:F$51,4,0)</f>
        <v>North Maluku</v>
      </c>
      <c r="N758" t="str">
        <f>VLOOKUP(B758,'Patner Store'!A$1:F$51,5,0)</f>
        <v>North Maluku</v>
      </c>
    </row>
    <row r="759" spans="1:14" ht="15.75" customHeight="1" x14ac:dyDescent="0.3">
      <c r="A759" s="16" t="s">
        <v>996</v>
      </c>
      <c r="B759" s="16" t="s">
        <v>191</v>
      </c>
      <c r="C759" s="28" t="s">
        <v>229</v>
      </c>
      <c r="D759" s="27">
        <v>44640</v>
      </c>
      <c r="E759" s="16" t="s">
        <v>5767</v>
      </c>
      <c r="F759" s="28" t="s">
        <v>237</v>
      </c>
      <c r="G759" s="30">
        <v>309999620</v>
      </c>
      <c r="H759" s="16"/>
      <c r="I759" s="11" t="str">
        <f>VLOOKUP(C759,'Sales Team'!A$1:C$6,2,0)</f>
        <v>Sales Region Sulawesi - Maluku Team</v>
      </c>
      <c r="J759" t="str">
        <f>VLOOKUP(C759,'Sales Team'!A$1:D$6,4,0)</f>
        <v>Corporate Negotiate/Patnership Contract</v>
      </c>
      <c r="K759" t="str">
        <f>VLOOKUP(B759,'Patner Store'!A$1:F$51,2,0)</f>
        <v>Salam Olahraga</v>
      </c>
      <c r="L759" t="str">
        <f>VLOOKUP(B759,'Patner Store'!A$1:F$51,3,0)</f>
        <v>Retail</v>
      </c>
      <c r="M759" t="str">
        <f>VLOOKUP(B759,'Patner Store'!A$1:F$51,4,0)</f>
        <v>Maluku</v>
      </c>
      <c r="N759" t="str">
        <f>VLOOKUP(B759,'Patner Store'!A$1:F$51,5,0)</f>
        <v>Maluku</v>
      </c>
    </row>
    <row r="760" spans="1:14" ht="15.75" customHeight="1" x14ac:dyDescent="0.3">
      <c r="A760" s="16" t="s">
        <v>997</v>
      </c>
      <c r="B760" s="16" t="s">
        <v>189</v>
      </c>
      <c r="C760" s="28" t="s">
        <v>225</v>
      </c>
      <c r="D760" s="27">
        <v>44645</v>
      </c>
      <c r="E760" s="16" t="s">
        <v>112</v>
      </c>
      <c r="F760" s="16" t="s">
        <v>234</v>
      </c>
      <c r="G760" s="30">
        <v>6953100</v>
      </c>
      <c r="H760" s="16"/>
      <c r="I760" s="11" t="str">
        <f>VLOOKUP(C760,'Sales Team'!A$1:C$6,2,0)</f>
        <v>Sales Java Region Team</v>
      </c>
      <c r="J760" t="str">
        <f>VLOOKUP(C760,'Sales Team'!A$1:D$6,4,0)</f>
        <v>OnlineMarketing/Corporate Negotiate/Patnership Contract</v>
      </c>
      <c r="K760" t="str">
        <f>VLOOKUP(B760,'Patner Store'!A$1:F$51,2,0)</f>
        <v>Toko Joko Sport</v>
      </c>
      <c r="L760" t="str">
        <f>VLOOKUP(B760,'Patner Store'!A$1:F$51,3,0)</f>
        <v>Retail</v>
      </c>
      <c r="M760" t="str">
        <f>VLOOKUP(B760,'Patner Store'!A$1:F$51,4,0)</f>
        <v>Java</v>
      </c>
      <c r="N760" t="str">
        <f>VLOOKUP(B760,'Patner Store'!A$1:F$51,5,0)</f>
        <v>East Java</v>
      </c>
    </row>
    <row r="761" spans="1:14" ht="15.75" customHeight="1" x14ac:dyDescent="0.3">
      <c r="A761" s="16" t="s">
        <v>998</v>
      </c>
      <c r="B761" s="16" t="s">
        <v>181</v>
      </c>
      <c r="C761" s="28" t="s">
        <v>231</v>
      </c>
      <c r="D761" s="27">
        <v>44646</v>
      </c>
      <c r="E761" s="16" t="s">
        <v>5768</v>
      </c>
      <c r="F761" s="16" t="s">
        <v>234</v>
      </c>
      <c r="G761" s="30">
        <v>52563450</v>
      </c>
      <c r="H761" s="16"/>
      <c r="I761" s="11" t="str">
        <f>VLOOKUP(C761,'Sales Team'!A$1:C$6,2,0)</f>
        <v>Sales Region Bali - Nusa Tenggara Team</v>
      </c>
      <c r="J761" t="str">
        <f>VLOOKUP(C761,'Sales Team'!A$1:D$6,4,0)</f>
        <v>Corporate Negotiate/Patnership Contract</v>
      </c>
      <c r="K761" t="str">
        <f>VLOOKUP(B761,'Patner Store'!A$1:F$51,2,0)</f>
        <v>Toko Olahraga NTT</v>
      </c>
      <c r="L761" t="str">
        <f>VLOOKUP(B761,'Patner Store'!A$1:F$51,3,0)</f>
        <v>Retail</v>
      </c>
      <c r="M761" t="str">
        <f>VLOOKUP(B761,'Patner Store'!A$1:F$51,4,0)</f>
        <v>Nusa Tenggara</v>
      </c>
      <c r="N761" t="str">
        <f>VLOOKUP(B761,'Patner Store'!A$1:F$51,5,0)</f>
        <v>East Nusa Tenggara</v>
      </c>
    </row>
    <row r="762" spans="1:14" ht="15.75" customHeight="1" x14ac:dyDescent="0.3">
      <c r="A762" s="16" t="s">
        <v>999</v>
      </c>
      <c r="B762" s="16" t="s">
        <v>203</v>
      </c>
      <c r="C762" s="28" t="s">
        <v>229</v>
      </c>
      <c r="D762" s="27">
        <v>44647</v>
      </c>
      <c r="E762" s="16" t="s">
        <v>5767</v>
      </c>
      <c r="F762" s="16" t="s">
        <v>234</v>
      </c>
      <c r="G762" s="30">
        <v>77192840</v>
      </c>
      <c r="H762" s="16"/>
      <c r="I762" s="11" t="str">
        <f>VLOOKUP(C762,'Sales Team'!A$1:C$6,2,0)</f>
        <v>Sales Region Sulawesi - Maluku Team</v>
      </c>
      <c r="J762" t="str">
        <f>VLOOKUP(C762,'Sales Team'!A$1:D$6,4,0)</f>
        <v>Corporate Negotiate/Patnership Contract</v>
      </c>
      <c r="K762" t="str">
        <f>VLOOKUP(B762,'Patner Store'!A$1:F$51,2,0)</f>
        <v>Toko Rezeki Olahraga</v>
      </c>
      <c r="L762" t="str">
        <f>VLOOKUP(B762,'Patner Store'!A$1:F$51,3,0)</f>
        <v>Retail</v>
      </c>
      <c r="M762" t="str">
        <f>VLOOKUP(B762,'Patner Store'!A$1:F$51,4,0)</f>
        <v>Sulawesi</v>
      </c>
      <c r="N762" t="str">
        <f>VLOOKUP(B762,'Patner Store'!A$1:F$51,5,0)</f>
        <v>North Sulawesi</v>
      </c>
    </row>
    <row r="763" spans="1:14" ht="15.75" customHeight="1" x14ac:dyDescent="0.3">
      <c r="A763" s="16" t="s">
        <v>1000</v>
      </c>
      <c r="B763" s="16" t="s">
        <v>148</v>
      </c>
      <c r="C763" s="28" t="s">
        <v>225</v>
      </c>
      <c r="D763" s="27">
        <v>44649</v>
      </c>
      <c r="E763" s="16" t="s">
        <v>112</v>
      </c>
      <c r="F763" s="28" t="s">
        <v>237</v>
      </c>
      <c r="G763" s="30">
        <v>630305355</v>
      </c>
      <c r="H763" s="16"/>
      <c r="I763" s="11" t="str">
        <f>VLOOKUP(C763,'Sales Team'!A$1:C$6,2,0)</f>
        <v>Sales Java Region Team</v>
      </c>
      <c r="J763" t="str">
        <f>VLOOKUP(C763,'Sales Team'!A$1:D$6,4,0)</f>
        <v>OnlineMarketing/Corporate Negotiate/Patnership Contract</v>
      </c>
      <c r="K763" t="str">
        <f>VLOOKUP(B763,'Patner Store'!A$1:F$51,2,0)</f>
        <v>Sport Jogja City</v>
      </c>
      <c r="L763" t="str">
        <f>VLOOKUP(B763,'Patner Store'!A$1:F$51,3,0)</f>
        <v>Distributor</v>
      </c>
      <c r="M763" t="str">
        <f>VLOOKUP(B763,'Patner Store'!A$1:F$51,4,0)</f>
        <v>Java</v>
      </c>
      <c r="N763" t="str">
        <f>VLOOKUP(B763,'Patner Store'!A$1:F$51,5,0)</f>
        <v>Jogjakarta</v>
      </c>
    </row>
    <row r="764" spans="1:14" ht="15.75" customHeight="1" x14ac:dyDescent="0.3">
      <c r="A764" s="16" t="s">
        <v>1001</v>
      </c>
      <c r="B764" s="16" t="s">
        <v>166</v>
      </c>
      <c r="C764" s="28" t="s">
        <v>229</v>
      </c>
      <c r="D764" s="27">
        <v>44650</v>
      </c>
      <c r="E764" s="16" t="s">
        <v>5767</v>
      </c>
      <c r="F764" s="16" t="s">
        <v>234</v>
      </c>
      <c r="G764" s="30">
        <v>21127710</v>
      </c>
      <c r="H764" s="16"/>
      <c r="I764" s="11" t="str">
        <f>VLOOKUP(C764,'Sales Team'!A$1:C$6,2,0)</f>
        <v>Sales Region Sulawesi - Maluku Team</v>
      </c>
      <c r="J764" t="str">
        <f>VLOOKUP(C764,'Sales Team'!A$1:D$6,4,0)</f>
        <v>Corporate Negotiate/Patnership Contract</v>
      </c>
      <c r="K764" t="str">
        <f>VLOOKUP(B764,'Patner Store'!A$1:F$51,2,0)</f>
        <v>Wakaka Sport</v>
      </c>
      <c r="L764" t="str">
        <f>VLOOKUP(B764,'Patner Store'!A$1:F$51,3,0)</f>
        <v>Retail</v>
      </c>
      <c r="M764" t="str">
        <f>VLOOKUP(B764,'Patner Store'!A$1:F$51,4,0)</f>
        <v>North Maluku</v>
      </c>
      <c r="N764" t="str">
        <f>VLOOKUP(B764,'Patner Store'!A$1:F$51,5,0)</f>
        <v>North Maluku</v>
      </c>
    </row>
    <row r="765" spans="1:14" ht="15.75" customHeight="1" x14ac:dyDescent="0.3">
      <c r="A765" s="16" t="s">
        <v>1002</v>
      </c>
      <c r="B765" s="16" t="s">
        <v>160</v>
      </c>
      <c r="C765" s="28" t="s">
        <v>227</v>
      </c>
      <c r="D765" s="27">
        <v>44652</v>
      </c>
      <c r="E765" s="16" t="s">
        <v>228</v>
      </c>
      <c r="F765" s="28" t="s">
        <v>237</v>
      </c>
      <c r="G765" s="30">
        <v>637286300</v>
      </c>
      <c r="H765" s="16" t="s">
        <v>247</v>
      </c>
      <c r="I765" s="11" t="str">
        <f>VLOOKUP(C765,'Sales Team'!A$1:C$6,2,0)</f>
        <v>Sales Sumatera -Kalimantan Region Team</v>
      </c>
      <c r="J765" t="str">
        <f>VLOOKUP(C765,'Sales Team'!A$1:D$6,4,0)</f>
        <v>OnlineMarketing/Corporate Negotiate/Patnership Contract</v>
      </c>
      <c r="K765" t="str">
        <f>VLOOKUP(B765,'Patner Store'!A$1:F$51,2,0)</f>
        <v>Gudang Sport Center</v>
      </c>
      <c r="L765" t="str">
        <f>VLOOKUP(B765,'Patner Store'!A$1:F$51,3,0)</f>
        <v>Retail</v>
      </c>
      <c r="M765" t="str">
        <f>VLOOKUP(B765,'Patner Store'!A$1:F$51,4,0)</f>
        <v>Kalimantan</v>
      </c>
      <c r="N765" t="str">
        <f>VLOOKUP(B765,'Patner Store'!A$1:F$51,5,0)</f>
        <v>Central Kalimantan</v>
      </c>
    </row>
    <row r="766" spans="1:14" ht="15.75" customHeight="1" x14ac:dyDescent="0.3">
      <c r="A766" s="16" t="s">
        <v>1003</v>
      </c>
      <c r="B766" s="16" t="s">
        <v>195</v>
      </c>
      <c r="C766" s="28" t="s">
        <v>227</v>
      </c>
      <c r="D766" s="27">
        <v>44652</v>
      </c>
      <c r="E766" s="16" t="s">
        <v>228</v>
      </c>
      <c r="F766" s="28" t="s">
        <v>237</v>
      </c>
      <c r="G766" s="30">
        <v>320470980</v>
      </c>
      <c r="H766" s="16" t="s">
        <v>253</v>
      </c>
      <c r="I766" s="11" t="str">
        <f>VLOOKUP(C766,'Sales Team'!A$1:C$6,2,0)</f>
        <v>Sales Sumatera -Kalimantan Region Team</v>
      </c>
      <c r="J766" t="str">
        <f>VLOOKUP(C766,'Sales Team'!A$1:D$6,4,0)</f>
        <v>OnlineMarketing/Corporate Negotiate/Patnership Contract</v>
      </c>
      <c r="K766" t="str">
        <f>VLOOKUP(B766,'Patner Store'!A$1:F$51,2,0)</f>
        <v>Olahraga Gemilang</v>
      </c>
      <c r="L766" t="str">
        <f>VLOOKUP(B766,'Patner Store'!A$1:F$51,3,0)</f>
        <v>Retail</v>
      </c>
      <c r="M766" t="str">
        <f>VLOOKUP(B766,'Patner Store'!A$1:F$51,4,0)</f>
        <v>Kalimantan</v>
      </c>
      <c r="N766" t="str">
        <f>VLOOKUP(B766,'Patner Store'!A$1:F$51,5,0)</f>
        <v>Central Kalimantan</v>
      </c>
    </row>
    <row r="767" spans="1:14" ht="15.75" customHeight="1" x14ac:dyDescent="0.3">
      <c r="A767" s="16" t="s">
        <v>1004</v>
      </c>
      <c r="B767" s="16" t="s">
        <v>128</v>
      </c>
      <c r="C767" s="28" t="s">
        <v>227</v>
      </c>
      <c r="D767" s="27">
        <v>44653</v>
      </c>
      <c r="E767" s="16" t="s">
        <v>228</v>
      </c>
      <c r="F767" s="28" t="s">
        <v>237</v>
      </c>
      <c r="G767" s="30">
        <v>857989710</v>
      </c>
      <c r="H767" s="16" t="s">
        <v>238</v>
      </c>
      <c r="I767" s="11" t="str">
        <f>VLOOKUP(C767,'Sales Team'!A$1:C$6,2,0)</f>
        <v>Sales Sumatera -Kalimantan Region Team</v>
      </c>
      <c r="J767" t="str">
        <f>VLOOKUP(C767,'Sales Team'!A$1:D$6,4,0)</f>
        <v>OnlineMarketing/Corporate Negotiate/Patnership Contract</v>
      </c>
      <c r="K767" t="str">
        <f>VLOOKUP(B767,'Patner Store'!A$1:F$51,2,0)</f>
        <v>Olahraga Mall</v>
      </c>
      <c r="L767" t="str">
        <f>VLOOKUP(B767,'Patner Store'!A$1:F$51,3,0)</f>
        <v>Distributor</v>
      </c>
      <c r="M767" t="str">
        <f>VLOOKUP(B767,'Patner Store'!A$1:F$51,4,0)</f>
        <v>Sumatera</v>
      </c>
      <c r="N767" t="str">
        <f>VLOOKUP(B767,'Patner Store'!A$1:F$51,5,0)</f>
        <v>South Sumatera</v>
      </c>
    </row>
    <row r="768" spans="1:14" ht="15.75" customHeight="1" x14ac:dyDescent="0.3">
      <c r="A768" s="16" t="s">
        <v>1005</v>
      </c>
      <c r="B768" s="16" t="s">
        <v>181</v>
      </c>
      <c r="C768" s="28" t="s">
        <v>231</v>
      </c>
      <c r="D768" s="27">
        <v>44653</v>
      </c>
      <c r="E768" s="16" t="s">
        <v>5768</v>
      </c>
      <c r="F768" s="28" t="s">
        <v>237</v>
      </c>
      <c r="G768" s="30">
        <v>263184770</v>
      </c>
      <c r="H768" s="16" t="s">
        <v>247</v>
      </c>
      <c r="I768" s="11" t="str">
        <f>VLOOKUP(C768,'Sales Team'!A$1:C$6,2,0)</f>
        <v>Sales Region Bali - Nusa Tenggara Team</v>
      </c>
      <c r="J768" t="str">
        <f>VLOOKUP(C768,'Sales Team'!A$1:D$6,4,0)</f>
        <v>Corporate Negotiate/Patnership Contract</v>
      </c>
      <c r="K768" t="str">
        <f>VLOOKUP(B768,'Patner Store'!A$1:F$51,2,0)</f>
        <v>Toko Olahraga NTT</v>
      </c>
      <c r="L768" t="str">
        <f>VLOOKUP(B768,'Patner Store'!A$1:F$51,3,0)</f>
        <v>Retail</v>
      </c>
      <c r="M768" t="str">
        <f>VLOOKUP(B768,'Patner Store'!A$1:F$51,4,0)</f>
        <v>Nusa Tenggara</v>
      </c>
      <c r="N768" t="str">
        <f>VLOOKUP(B768,'Patner Store'!A$1:F$51,5,0)</f>
        <v>East Nusa Tenggara</v>
      </c>
    </row>
    <row r="769" spans="1:14" ht="15.75" customHeight="1" x14ac:dyDescent="0.3">
      <c r="A769" s="16" t="s">
        <v>1006</v>
      </c>
      <c r="B769" s="16" t="s">
        <v>144</v>
      </c>
      <c r="C769" s="28" t="s">
        <v>227</v>
      </c>
      <c r="D769" s="27">
        <v>44654</v>
      </c>
      <c r="E769" s="16" t="s">
        <v>228</v>
      </c>
      <c r="F769" s="16" t="s">
        <v>234</v>
      </c>
      <c r="G769" s="30">
        <v>40503375</v>
      </c>
      <c r="H769" s="16"/>
      <c r="I769" s="11" t="str">
        <f>VLOOKUP(C769,'Sales Team'!A$1:C$6,2,0)</f>
        <v>Sales Sumatera -Kalimantan Region Team</v>
      </c>
      <c r="J769" t="str">
        <f>VLOOKUP(C769,'Sales Team'!A$1:D$6,4,0)</f>
        <v>OnlineMarketing/Corporate Negotiate/Patnership Contract</v>
      </c>
      <c r="K769" t="str">
        <f>VLOOKUP(B769,'Patner Store'!A$1:F$51,2,0)</f>
        <v>Kartika Sport Center</v>
      </c>
      <c r="L769" t="str">
        <f>VLOOKUP(B769,'Patner Store'!A$1:F$51,3,0)</f>
        <v>Retail</v>
      </c>
      <c r="M769" t="str">
        <f>VLOOKUP(B769,'Patner Store'!A$1:F$51,4,0)</f>
        <v>Kalimantan</v>
      </c>
      <c r="N769" t="str">
        <f>VLOOKUP(B769,'Patner Store'!A$1:F$51,5,0)</f>
        <v>Central Kalimantan</v>
      </c>
    </row>
    <row r="770" spans="1:14" ht="15.75" customHeight="1" x14ac:dyDescent="0.3">
      <c r="A770" s="16" t="s">
        <v>1007</v>
      </c>
      <c r="B770" s="16" t="s">
        <v>158</v>
      </c>
      <c r="C770" s="28" t="s">
        <v>229</v>
      </c>
      <c r="D770" s="27">
        <v>44654</v>
      </c>
      <c r="E770" s="16" t="s">
        <v>5767</v>
      </c>
      <c r="F770" s="28" t="s">
        <v>237</v>
      </c>
      <c r="G770" s="30">
        <v>341568010</v>
      </c>
      <c r="H770" s="16"/>
      <c r="I770" s="11" t="str">
        <f>VLOOKUP(C770,'Sales Team'!A$1:C$6,2,0)</f>
        <v>Sales Region Sulawesi - Maluku Team</v>
      </c>
      <c r="J770" t="str">
        <f>VLOOKUP(C770,'Sales Team'!A$1:D$6,4,0)</f>
        <v>Corporate Negotiate/Patnership Contract</v>
      </c>
      <c r="K770" t="str">
        <f>VLOOKUP(B770,'Patner Store'!A$1:F$51,2,0)</f>
        <v>Sport Kita Store</v>
      </c>
      <c r="L770" t="str">
        <f>VLOOKUP(B770,'Patner Store'!A$1:F$51,3,0)</f>
        <v>Retail</v>
      </c>
      <c r="M770" t="str">
        <f>VLOOKUP(B770,'Patner Store'!A$1:F$51,4,0)</f>
        <v>North Maluku</v>
      </c>
      <c r="N770" t="str">
        <f>VLOOKUP(B770,'Patner Store'!A$1:F$51,5,0)</f>
        <v>North Maluku</v>
      </c>
    </row>
    <row r="771" spans="1:14" ht="15.75" customHeight="1" x14ac:dyDescent="0.3">
      <c r="A771" s="16" t="s">
        <v>1008</v>
      </c>
      <c r="B771" s="16" t="s">
        <v>179</v>
      </c>
      <c r="C771" s="28" t="s">
        <v>229</v>
      </c>
      <c r="D771" s="27">
        <v>44657</v>
      </c>
      <c r="E771" s="16" t="s">
        <v>5767</v>
      </c>
      <c r="F771" s="16" t="s">
        <v>234</v>
      </c>
      <c r="G771" s="30">
        <v>206567490</v>
      </c>
      <c r="H771" s="16" t="s">
        <v>260</v>
      </c>
      <c r="I771" s="11" t="str">
        <f>VLOOKUP(C771,'Sales Team'!A$1:C$6,2,0)</f>
        <v>Sales Region Sulawesi - Maluku Team</v>
      </c>
      <c r="J771" t="str">
        <f>VLOOKUP(C771,'Sales Team'!A$1:D$6,4,0)</f>
        <v>Corporate Negotiate/Patnership Contract</v>
      </c>
      <c r="K771" t="str">
        <f>VLOOKUP(B771,'Patner Store'!A$1:F$51,2,0)</f>
        <v>Toko Idola Olahraga</v>
      </c>
      <c r="L771" t="str">
        <f>VLOOKUP(B771,'Patner Store'!A$1:F$51,3,0)</f>
        <v>Retail</v>
      </c>
      <c r="M771" t="str">
        <f>VLOOKUP(B771,'Patner Store'!A$1:F$51,4,0)</f>
        <v>Sulawesi</v>
      </c>
      <c r="N771" t="str">
        <f>VLOOKUP(B771,'Patner Store'!A$1:F$51,5,0)</f>
        <v>North Sulawesi</v>
      </c>
    </row>
    <row r="772" spans="1:14" ht="15.75" customHeight="1" x14ac:dyDescent="0.3">
      <c r="A772" s="16" t="s">
        <v>1009</v>
      </c>
      <c r="B772" s="16" t="s">
        <v>168</v>
      </c>
      <c r="C772" s="28" t="s">
        <v>229</v>
      </c>
      <c r="D772" s="27">
        <v>44659</v>
      </c>
      <c r="E772" s="16" t="s">
        <v>5767</v>
      </c>
      <c r="F772" s="28" t="s">
        <v>237</v>
      </c>
      <c r="G772" s="30">
        <v>278936540</v>
      </c>
      <c r="H772" s="16"/>
      <c r="I772" s="11" t="str">
        <f>VLOOKUP(C772,'Sales Team'!A$1:C$6,2,0)</f>
        <v>Sales Region Sulawesi - Maluku Team</v>
      </c>
      <c r="J772" t="str">
        <f>VLOOKUP(C772,'Sales Team'!A$1:D$6,4,0)</f>
        <v>Corporate Negotiate/Patnership Contract</v>
      </c>
      <c r="K772" t="str">
        <f>VLOOKUP(B772,'Patner Store'!A$1:F$51,2,0)</f>
        <v>Destination Sport Store</v>
      </c>
      <c r="L772" t="str">
        <f>VLOOKUP(B772,'Patner Store'!A$1:F$51,3,0)</f>
        <v>Retail</v>
      </c>
      <c r="M772" t="str">
        <f>VLOOKUP(B772,'Patner Store'!A$1:F$51,4,0)</f>
        <v>Maluku</v>
      </c>
      <c r="N772" t="str">
        <f>VLOOKUP(B772,'Patner Store'!A$1:F$51,5,0)</f>
        <v>Maluku</v>
      </c>
    </row>
    <row r="773" spans="1:14" ht="15.75" customHeight="1" x14ac:dyDescent="0.3">
      <c r="A773" s="16" t="s">
        <v>1010</v>
      </c>
      <c r="B773" s="16" t="s">
        <v>156</v>
      </c>
      <c r="C773" s="28" t="s">
        <v>222</v>
      </c>
      <c r="D773" s="27">
        <v>44660</v>
      </c>
      <c r="E773" s="16" t="s">
        <v>118</v>
      </c>
      <c r="F773" s="16" t="s">
        <v>234</v>
      </c>
      <c r="G773" s="30">
        <v>214075670</v>
      </c>
      <c r="H773" s="16" t="s">
        <v>253</v>
      </c>
      <c r="I773" s="11" t="str">
        <f>VLOOKUP(C773,'Sales Team'!A$1:C$6,2,0)</f>
        <v>Online Sales Team</v>
      </c>
      <c r="J773" t="str">
        <f>VLOOKUP(C773,'Sales Team'!A$1:D$6,4,0)</f>
        <v>OnlineMarketing</v>
      </c>
      <c r="K773" t="str">
        <f>VLOOKUP(B773,'Patner Store'!A$1:F$51,2,0)</f>
        <v>SportArt88</v>
      </c>
      <c r="L773" t="str">
        <f>VLOOKUP(B773,'Patner Store'!A$1:F$51,3,0)</f>
        <v>Retail</v>
      </c>
      <c r="M773" t="str">
        <f>VLOOKUP(B773,'Patner Store'!A$1:F$51,4,0)</f>
        <v>Java</v>
      </c>
      <c r="N773" t="str">
        <f>VLOOKUP(B773,'Patner Store'!A$1:F$51,5,0)</f>
        <v>Jakarta</v>
      </c>
    </row>
    <row r="774" spans="1:14" ht="15.75" customHeight="1" x14ac:dyDescent="0.3">
      <c r="A774" s="16" t="s">
        <v>1011</v>
      </c>
      <c r="B774" s="16" t="s">
        <v>137</v>
      </c>
      <c r="C774" s="28" t="s">
        <v>222</v>
      </c>
      <c r="D774" s="27">
        <v>44660</v>
      </c>
      <c r="E774" s="16" t="s">
        <v>118</v>
      </c>
      <c r="F774" s="28" t="s">
        <v>237</v>
      </c>
      <c r="G774" s="30">
        <v>480975360</v>
      </c>
      <c r="H774" s="16"/>
      <c r="I774" s="11" t="str">
        <f>VLOOKUP(C774,'Sales Team'!A$1:C$6,2,0)</f>
        <v>Online Sales Team</v>
      </c>
      <c r="J774" t="str">
        <f>VLOOKUP(C774,'Sales Team'!A$1:D$6,4,0)</f>
        <v>OnlineMarketing</v>
      </c>
      <c r="K774" t="str">
        <f>VLOOKUP(B774,'Patner Store'!A$1:F$51,2,0)</f>
        <v>Playing Outdoor</v>
      </c>
      <c r="L774" t="str">
        <f>VLOOKUP(B774,'Patner Store'!A$1:F$51,3,0)</f>
        <v>Retail</v>
      </c>
      <c r="M774" t="str">
        <f>VLOOKUP(B774,'Patner Store'!A$1:F$51,4,0)</f>
        <v>Java</v>
      </c>
      <c r="N774" t="str">
        <f>VLOOKUP(B774,'Patner Store'!A$1:F$51,5,0)</f>
        <v>Jakarta</v>
      </c>
    </row>
    <row r="775" spans="1:14" ht="15.75" customHeight="1" x14ac:dyDescent="0.3">
      <c r="A775" s="16" t="s">
        <v>1012</v>
      </c>
      <c r="B775" s="16" t="s">
        <v>133</v>
      </c>
      <c r="C775" s="28" t="s">
        <v>225</v>
      </c>
      <c r="D775" s="27">
        <v>44660</v>
      </c>
      <c r="E775" s="16" t="s">
        <v>112</v>
      </c>
      <c r="F775" s="16" t="s">
        <v>234</v>
      </c>
      <c r="G775" s="30">
        <v>4067700</v>
      </c>
      <c r="H775" s="16" t="s">
        <v>260</v>
      </c>
      <c r="I775" s="11" t="str">
        <f>VLOOKUP(C775,'Sales Team'!A$1:C$6,2,0)</f>
        <v>Sales Java Region Team</v>
      </c>
      <c r="J775" t="str">
        <f>VLOOKUP(C775,'Sales Team'!A$1:D$6,4,0)</f>
        <v>OnlineMarketing/Corporate Negotiate/Patnership Contract</v>
      </c>
      <c r="K775" t="str">
        <f>VLOOKUP(B775,'Patner Store'!A$1:F$51,2,0)</f>
        <v>Atlethic Shop</v>
      </c>
      <c r="L775" t="str">
        <f>VLOOKUP(B775,'Patner Store'!A$1:F$51,3,0)</f>
        <v>Retail</v>
      </c>
      <c r="M775" t="str">
        <f>VLOOKUP(B775,'Patner Store'!A$1:F$51,4,0)</f>
        <v>Java</v>
      </c>
      <c r="N775" t="str">
        <f>VLOOKUP(B775,'Patner Store'!A$1:F$51,5,0)</f>
        <v>East Java</v>
      </c>
    </row>
    <row r="776" spans="1:14" ht="15.75" customHeight="1" x14ac:dyDescent="0.3">
      <c r="A776" s="16" t="s">
        <v>1013</v>
      </c>
      <c r="B776" s="16" t="s">
        <v>199</v>
      </c>
      <c r="C776" s="28" t="s">
        <v>225</v>
      </c>
      <c r="D776" s="27">
        <v>44660</v>
      </c>
      <c r="E776" s="16" t="s">
        <v>112</v>
      </c>
      <c r="F776" s="16" t="s">
        <v>234</v>
      </c>
      <c r="G776" s="30">
        <v>52975464</v>
      </c>
      <c r="H776" s="16"/>
      <c r="I776" s="11" t="str">
        <f>VLOOKUP(C776,'Sales Team'!A$1:C$6,2,0)</f>
        <v>Sales Java Region Team</v>
      </c>
      <c r="J776" t="str">
        <f>VLOOKUP(C776,'Sales Team'!A$1:D$6,4,0)</f>
        <v>OnlineMarketing/Corporate Negotiate/Patnership Contract</v>
      </c>
      <c r="K776" t="str">
        <f>VLOOKUP(B776,'Patner Store'!A$1:F$51,2,0)</f>
        <v>SportXpress</v>
      </c>
      <c r="L776" t="str">
        <f>VLOOKUP(B776,'Patner Store'!A$1:F$51,3,0)</f>
        <v>Retail</v>
      </c>
      <c r="M776" t="str">
        <f>VLOOKUP(B776,'Patner Store'!A$1:F$51,4,0)</f>
        <v>Java</v>
      </c>
      <c r="N776" t="str">
        <f>VLOOKUP(B776,'Patner Store'!A$1:F$51,5,0)</f>
        <v>East Java</v>
      </c>
    </row>
    <row r="777" spans="1:14" ht="15.75" customHeight="1" x14ac:dyDescent="0.3">
      <c r="A777" s="16" t="s">
        <v>1014</v>
      </c>
      <c r="B777" s="16" t="s">
        <v>187</v>
      </c>
      <c r="C777" s="28" t="s">
        <v>231</v>
      </c>
      <c r="D777" s="27">
        <v>44661</v>
      </c>
      <c r="E777" s="16" t="s">
        <v>5768</v>
      </c>
      <c r="F777" s="16" t="s">
        <v>234</v>
      </c>
      <c r="G777" s="30">
        <v>101760200</v>
      </c>
      <c r="H777" s="16" t="s">
        <v>253</v>
      </c>
      <c r="I777" s="11" t="str">
        <f>VLOOKUP(C777,'Sales Team'!A$1:C$6,2,0)</f>
        <v>Sales Region Bali - Nusa Tenggara Team</v>
      </c>
      <c r="J777" t="str">
        <f>VLOOKUP(C777,'Sales Team'!A$1:D$6,4,0)</f>
        <v>Corporate Negotiate/Patnership Contract</v>
      </c>
      <c r="K777" t="str">
        <f>VLOOKUP(B777,'Patner Store'!A$1:F$51,2,0)</f>
        <v>Nusantara Sport</v>
      </c>
      <c r="L777" t="str">
        <f>VLOOKUP(B777,'Patner Store'!A$1:F$51,3,0)</f>
        <v>Retail</v>
      </c>
      <c r="M777" t="str">
        <f>VLOOKUP(B777,'Patner Store'!A$1:F$51,4,0)</f>
        <v>Nusa Tenggara</v>
      </c>
      <c r="N777" t="str">
        <f>VLOOKUP(B777,'Patner Store'!A$1:F$51,5,0)</f>
        <v>West Nusa Tenggara</v>
      </c>
    </row>
    <row r="778" spans="1:14" ht="15.75" customHeight="1" x14ac:dyDescent="0.3">
      <c r="A778" s="16" t="s">
        <v>1015</v>
      </c>
      <c r="B778" s="16" t="s">
        <v>195</v>
      </c>
      <c r="C778" s="28" t="s">
        <v>227</v>
      </c>
      <c r="D778" s="27">
        <v>44664</v>
      </c>
      <c r="E778" s="16" t="s">
        <v>228</v>
      </c>
      <c r="F778" s="16" t="s">
        <v>234</v>
      </c>
      <c r="G778" s="30">
        <v>33319080</v>
      </c>
      <c r="H778" s="16"/>
      <c r="I778" s="11" t="str">
        <f>VLOOKUP(C778,'Sales Team'!A$1:C$6,2,0)</f>
        <v>Sales Sumatera -Kalimantan Region Team</v>
      </c>
      <c r="J778" t="str">
        <f>VLOOKUP(C778,'Sales Team'!A$1:D$6,4,0)</f>
        <v>OnlineMarketing/Corporate Negotiate/Patnership Contract</v>
      </c>
      <c r="K778" t="str">
        <f>VLOOKUP(B778,'Patner Store'!A$1:F$51,2,0)</f>
        <v>Olahraga Gemilang</v>
      </c>
      <c r="L778" t="str">
        <f>VLOOKUP(B778,'Patner Store'!A$1:F$51,3,0)</f>
        <v>Retail</v>
      </c>
      <c r="M778" t="str">
        <f>VLOOKUP(B778,'Patner Store'!A$1:F$51,4,0)</f>
        <v>Kalimantan</v>
      </c>
      <c r="N778" t="str">
        <f>VLOOKUP(B778,'Patner Store'!A$1:F$51,5,0)</f>
        <v>Central Kalimantan</v>
      </c>
    </row>
    <row r="779" spans="1:14" ht="15.75" customHeight="1" x14ac:dyDescent="0.3">
      <c r="A779" s="16" t="s">
        <v>1016</v>
      </c>
      <c r="B779" s="16" t="s">
        <v>205</v>
      </c>
      <c r="C779" s="28" t="s">
        <v>231</v>
      </c>
      <c r="D779" s="27">
        <v>44665</v>
      </c>
      <c r="E779" s="16" t="s">
        <v>5768</v>
      </c>
      <c r="F779" s="28" t="s">
        <v>237</v>
      </c>
      <c r="G779" s="30">
        <v>496499180</v>
      </c>
      <c r="H779" s="16" t="s">
        <v>253</v>
      </c>
      <c r="I779" s="11" t="str">
        <f>VLOOKUP(C779,'Sales Team'!A$1:C$6,2,0)</f>
        <v>Sales Region Bali - Nusa Tenggara Team</v>
      </c>
      <c r="J779" t="str">
        <f>VLOOKUP(C779,'Sales Team'!A$1:D$6,4,0)</f>
        <v>Corporate Negotiate/Patnership Contract</v>
      </c>
      <c r="K779" t="str">
        <f>VLOOKUP(B779,'Patner Store'!A$1:F$51,2,0)</f>
        <v>Toko Olahraga NTB</v>
      </c>
      <c r="L779" t="str">
        <f>VLOOKUP(B779,'Patner Store'!A$1:F$51,3,0)</f>
        <v>Retail</v>
      </c>
      <c r="M779" t="str">
        <f>VLOOKUP(B779,'Patner Store'!A$1:F$51,4,0)</f>
        <v>Nusa Tenggara</v>
      </c>
      <c r="N779" t="str">
        <f>VLOOKUP(B779,'Patner Store'!A$1:F$51,5,0)</f>
        <v>West Nusa Tenggara</v>
      </c>
    </row>
    <row r="780" spans="1:14" ht="15.75" customHeight="1" x14ac:dyDescent="0.3">
      <c r="A780" s="16" t="s">
        <v>1017</v>
      </c>
      <c r="B780" s="16" t="s">
        <v>209</v>
      </c>
      <c r="C780" s="28" t="s">
        <v>222</v>
      </c>
      <c r="D780" s="27">
        <v>44665</v>
      </c>
      <c r="E780" s="16" t="s">
        <v>118</v>
      </c>
      <c r="F780" s="28" t="s">
        <v>237</v>
      </c>
      <c r="G780" s="30">
        <v>341243304</v>
      </c>
      <c r="H780" s="16" t="s">
        <v>260</v>
      </c>
      <c r="I780" s="11" t="str">
        <f>VLOOKUP(C780,'Sales Team'!A$1:C$6,2,0)</f>
        <v>Online Sales Team</v>
      </c>
      <c r="J780" t="str">
        <f>VLOOKUP(C780,'Sales Team'!A$1:D$6,4,0)</f>
        <v>OnlineMarketing</v>
      </c>
      <c r="K780" t="str">
        <f>VLOOKUP(B780,'Patner Store'!A$1:F$51,2,0)</f>
        <v>Power Play</v>
      </c>
      <c r="L780" t="str">
        <f>VLOOKUP(B780,'Patner Store'!A$1:F$51,3,0)</f>
        <v>Retail</v>
      </c>
      <c r="M780" t="str">
        <f>VLOOKUP(B780,'Patner Store'!A$1:F$51,4,0)</f>
        <v>Java</v>
      </c>
      <c r="N780" t="str">
        <f>VLOOKUP(B780,'Patner Store'!A$1:F$51,5,0)</f>
        <v>Jakarta</v>
      </c>
    </row>
    <row r="781" spans="1:14" ht="15.75" customHeight="1" x14ac:dyDescent="0.3">
      <c r="A781" s="16" t="s">
        <v>1018</v>
      </c>
      <c r="B781" s="16" t="s">
        <v>213</v>
      </c>
      <c r="C781" s="28" t="s">
        <v>229</v>
      </c>
      <c r="D781" s="27">
        <v>44667</v>
      </c>
      <c r="E781" s="16" t="s">
        <v>5767</v>
      </c>
      <c r="F781" s="16" t="s">
        <v>234</v>
      </c>
      <c r="G781" s="30">
        <v>123083530</v>
      </c>
      <c r="H781" s="16" t="s">
        <v>253</v>
      </c>
      <c r="I781" s="11" t="str">
        <f>VLOOKUP(C781,'Sales Team'!A$1:C$6,2,0)</f>
        <v>Sales Region Sulawesi - Maluku Team</v>
      </c>
      <c r="J781" t="str">
        <f>VLOOKUP(C781,'Sales Team'!A$1:D$6,4,0)</f>
        <v>Corporate Negotiate/Patnership Contract</v>
      </c>
      <c r="K781" t="str">
        <f>VLOOKUP(B781,'Patner Store'!A$1:F$51,2,0)</f>
        <v>Toko Olahraga Bersama</v>
      </c>
      <c r="L781" t="str">
        <f>VLOOKUP(B781,'Patner Store'!A$1:F$51,3,0)</f>
        <v>Retail</v>
      </c>
      <c r="M781" t="str">
        <f>VLOOKUP(B781,'Patner Store'!A$1:F$51,4,0)</f>
        <v>Sulawesi</v>
      </c>
      <c r="N781" t="str">
        <f>VLOOKUP(B781,'Patner Store'!A$1:F$51,5,0)</f>
        <v>North Sulawesi</v>
      </c>
    </row>
    <row r="782" spans="1:14" ht="15.75" customHeight="1" x14ac:dyDescent="0.3">
      <c r="A782" s="16" t="s">
        <v>1019</v>
      </c>
      <c r="B782" s="16" t="s">
        <v>189</v>
      </c>
      <c r="C782" s="28" t="s">
        <v>225</v>
      </c>
      <c r="D782" s="27">
        <v>44668</v>
      </c>
      <c r="E782" s="16" t="s">
        <v>112</v>
      </c>
      <c r="F782" s="16" t="s">
        <v>234</v>
      </c>
      <c r="G782" s="30">
        <v>186378520</v>
      </c>
      <c r="H782" s="16" t="s">
        <v>253</v>
      </c>
      <c r="I782" s="11" t="str">
        <f>VLOOKUP(C782,'Sales Team'!A$1:C$6,2,0)</f>
        <v>Sales Java Region Team</v>
      </c>
      <c r="J782" t="str">
        <f>VLOOKUP(C782,'Sales Team'!A$1:D$6,4,0)</f>
        <v>OnlineMarketing/Corporate Negotiate/Patnership Contract</v>
      </c>
      <c r="K782" t="str">
        <f>VLOOKUP(B782,'Patner Store'!A$1:F$51,2,0)</f>
        <v>Toko Joko Sport</v>
      </c>
      <c r="L782" t="str">
        <f>VLOOKUP(B782,'Patner Store'!A$1:F$51,3,0)</f>
        <v>Retail</v>
      </c>
      <c r="M782" t="str">
        <f>VLOOKUP(B782,'Patner Store'!A$1:F$51,4,0)</f>
        <v>Java</v>
      </c>
      <c r="N782" t="str">
        <f>VLOOKUP(B782,'Patner Store'!A$1:F$51,5,0)</f>
        <v>East Java</v>
      </c>
    </row>
    <row r="783" spans="1:14" ht="15.75" customHeight="1" x14ac:dyDescent="0.3">
      <c r="A783" s="16" t="s">
        <v>1020</v>
      </c>
      <c r="B783" s="16" t="s">
        <v>201</v>
      </c>
      <c r="C783" s="28" t="s">
        <v>229</v>
      </c>
      <c r="D783" s="27">
        <v>44669</v>
      </c>
      <c r="E783" s="16" t="s">
        <v>5767</v>
      </c>
      <c r="F783" s="28" t="s">
        <v>237</v>
      </c>
      <c r="G783" s="30">
        <v>442525970</v>
      </c>
      <c r="H783" s="16" t="s">
        <v>253</v>
      </c>
      <c r="I783" s="11" t="str">
        <f>VLOOKUP(C783,'Sales Team'!A$1:C$6,2,0)</f>
        <v>Sales Region Sulawesi - Maluku Team</v>
      </c>
      <c r="J783" t="str">
        <f>VLOOKUP(C783,'Sales Team'!A$1:D$6,4,0)</f>
        <v>Corporate Negotiate/Patnership Contract</v>
      </c>
      <c r="K783" t="str">
        <f>VLOOKUP(B783,'Patner Store'!A$1:F$51,2,0)</f>
        <v>SportMania Store</v>
      </c>
      <c r="L783" t="str">
        <f>VLOOKUP(B783,'Patner Store'!A$1:F$51,3,0)</f>
        <v>Retail</v>
      </c>
      <c r="M783" t="str">
        <f>VLOOKUP(B783,'Patner Store'!A$1:F$51,4,0)</f>
        <v>North Maluku</v>
      </c>
      <c r="N783" t="str">
        <f>VLOOKUP(B783,'Patner Store'!A$1:F$51,5,0)</f>
        <v>North Maluku</v>
      </c>
    </row>
    <row r="784" spans="1:14" ht="15.75" customHeight="1" x14ac:dyDescent="0.3">
      <c r="A784" s="16" t="s">
        <v>1021</v>
      </c>
      <c r="B784" s="16" t="s">
        <v>187</v>
      </c>
      <c r="C784" s="28" t="s">
        <v>231</v>
      </c>
      <c r="D784" s="27">
        <v>44669</v>
      </c>
      <c r="E784" s="16" t="s">
        <v>5768</v>
      </c>
      <c r="F784" s="28" t="s">
        <v>237</v>
      </c>
      <c r="G784" s="30">
        <v>800907000</v>
      </c>
      <c r="H784" s="16" t="s">
        <v>238</v>
      </c>
      <c r="I784" s="11" t="str">
        <f>VLOOKUP(C784,'Sales Team'!A$1:C$6,2,0)</f>
        <v>Sales Region Bali - Nusa Tenggara Team</v>
      </c>
      <c r="J784" t="str">
        <f>VLOOKUP(C784,'Sales Team'!A$1:D$6,4,0)</f>
        <v>Corporate Negotiate/Patnership Contract</v>
      </c>
      <c r="K784" t="str">
        <f>VLOOKUP(B784,'Patner Store'!A$1:F$51,2,0)</f>
        <v>Nusantara Sport</v>
      </c>
      <c r="L784" t="str">
        <f>VLOOKUP(B784,'Patner Store'!A$1:F$51,3,0)</f>
        <v>Retail</v>
      </c>
      <c r="M784" t="str">
        <f>VLOOKUP(B784,'Patner Store'!A$1:F$51,4,0)</f>
        <v>Nusa Tenggara</v>
      </c>
      <c r="N784" t="str">
        <f>VLOOKUP(B784,'Patner Store'!A$1:F$51,5,0)</f>
        <v>West Nusa Tenggara</v>
      </c>
    </row>
    <row r="785" spans="1:14" ht="15.75" customHeight="1" x14ac:dyDescent="0.3">
      <c r="A785" s="16" t="s">
        <v>1022</v>
      </c>
      <c r="B785" s="16" t="s">
        <v>183</v>
      </c>
      <c r="C785" s="28" t="s">
        <v>222</v>
      </c>
      <c r="D785" s="27">
        <v>44670</v>
      </c>
      <c r="E785" s="16" t="s">
        <v>118</v>
      </c>
      <c r="F785" s="28" t="s">
        <v>237</v>
      </c>
      <c r="G785" s="30">
        <v>268215090</v>
      </c>
      <c r="H785" s="16" t="s">
        <v>247</v>
      </c>
      <c r="I785" s="11" t="str">
        <f>VLOOKUP(C785,'Sales Team'!A$1:C$6,2,0)</f>
        <v>Online Sales Team</v>
      </c>
      <c r="J785" t="str">
        <f>VLOOKUP(C785,'Sales Team'!A$1:D$6,4,0)</f>
        <v>OnlineMarketing</v>
      </c>
      <c r="K785" t="str">
        <f>VLOOKUP(B785,'Patner Store'!A$1:F$51,2,0)</f>
        <v>Active Sport</v>
      </c>
      <c r="L785" t="str">
        <f>VLOOKUP(B785,'Patner Store'!A$1:F$51,3,0)</f>
        <v>Retail</v>
      </c>
      <c r="M785" t="str">
        <f>VLOOKUP(B785,'Patner Store'!A$1:F$51,4,0)</f>
        <v>Java</v>
      </c>
      <c r="N785" t="str">
        <f>VLOOKUP(B785,'Patner Store'!A$1:F$51,5,0)</f>
        <v>Jakarta</v>
      </c>
    </row>
    <row r="786" spans="1:14" ht="15.75" customHeight="1" x14ac:dyDescent="0.3">
      <c r="A786" s="16" t="s">
        <v>1023</v>
      </c>
      <c r="B786" s="16" t="s">
        <v>166</v>
      </c>
      <c r="C786" s="28" t="s">
        <v>229</v>
      </c>
      <c r="D786" s="27">
        <v>44670</v>
      </c>
      <c r="E786" s="16" t="s">
        <v>5767</v>
      </c>
      <c r="F786" s="16" t="s">
        <v>234</v>
      </c>
      <c r="G786" s="30">
        <v>22040400</v>
      </c>
      <c r="H786" s="16"/>
      <c r="I786" s="11" t="str">
        <f>VLOOKUP(C786,'Sales Team'!A$1:C$6,2,0)</f>
        <v>Sales Region Sulawesi - Maluku Team</v>
      </c>
      <c r="J786" t="str">
        <f>VLOOKUP(C786,'Sales Team'!A$1:D$6,4,0)</f>
        <v>Corporate Negotiate/Patnership Contract</v>
      </c>
      <c r="K786" t="str">
        <f>VLOOKUP(B786,'Patner Store'!A$1:F$51,2,0)</f>
        <v>Wakaka Sport</v>
      </c>
      <c r="L786" t="str">
        <f>VLOOKUP(B786,'Patner Store'!A$1:F$51,3,0)</f>
        <v>Retail</v>
      </c>
      <c r="M786" t="str">
        <f>VLOOKUP(B786,'Patner Store'!A$1:F$51,4,0)</f>
        <v>North Maluku</v>
      </c>
      <c r="N786" t="str">
        <f>VLOOKUP(B786,'Patner Store'!A$1:F$51,5,0)</f>
        <v>North Maluku</v>
      </c>
    </row>
    <row r="787" spans="1:14" ht="15.75" customHeight="1" x14ac:dyDescent="0.3">
      <c r="A787" s="16" t="s">
        <v>1024</v>
      </c>
      <c r="B787" s="16" t="s">
        <v>207</v>
      </c>
      <c r="C787" s="28" t="s">
        <v>227</v>
      </c>
      <c r="D787" s="27">
        <v>44670</v>
      </c>
      <c r="E787" s="16" t="s">
        <v>228</v>
      </c>
      <c r="F787" s="16" t="s">
        <v>234</v>
      </c>
      <c r="G787" s="30">
        <v>70629600</v>
      </c>
      <c r="H787" s="16"/>
      <c r="I787" s="11" t="str">
        <f>VLOOKUP(C787,'Sales Team'!A$1:C$6,2,0)</f>
        <v>Sales Sumatera -Kalimantan Region Team</v>
      </c>
      <c r="J787" t="str">
        <f>VLOOKUP(C787,'Sales Team'!A$1:D$6,4,0)</f>
        <v>OnlineMarketing/Corporate Negotiate/Patnership Contract</v>
      </c>
      <c r="K787" t="str">
        <f>VLOOKUP(B787,'Patner Store'!A$1:F$51,2,0)</f>
        <v>Markas Olahraga</v>
      </c>
      <c r="L787" t="str">
        <f>VLOOKUP(B787,'Patner Store'!A$1:F$51,3,0)</f>
        <v>Retail</v>
      </c>
      <c r="M787" t="str">
        <f>VLOOKUP(B787,'Patner Store'!A$1:F$51,4,0)</f>
        <v>Kalimantan</v>
      </c>
      <c r="N787" t="str">
        <f>VLOOKUP(B787,'Patner Store'!A$1:F$51,5,0)</f>
        <v>South Kalimantan</v>
      </c>
    </row>
    <row r="788" spans="1:14" ht="15.75" customHeight="1" x14ac:dyDescent="0.3">
      <c r="A788" s="16" t="s">
        <v>1025</v>
      </c>
      <c r="B788" s="16" t="s">
        <v>148</v>
      </c>
      <c r="C788" s="28" t="s">
        <v>225</v>
      </c>
      <c r="D788" s="27">
        <v>44671</v>
      </c>
      <c r="E788" s="16" t="s">
        <v>112</v>
      </c>
      <c r="F788" s="16" t="s">
        <v>234</v>
      </c>
      <c r="G788" s="30">
        <v>128831760</v>
      </c>
      <c r="H788" s="16" t="s">
        <v>260</v>
      </c>
      <c r="I788" s="11" t="str">
        <f>VLOOKUP(C788,'Sales Team'!A$1:C$6,2,0)</f>
        <v>Sales Java Region Team</v>
      </c>
      <c r="J788" t="str">
        <f>VLOOKUP(C788,'Sales Team'!A$1:D$6,4,0)</f>
        <v>OnlineMarketing/Corporate Negotiate/Patnership Contract</v>
      </c>
      <c r="K788" t="str">
        <f>VLOOKUP(B788,'Patner Store'!A$1:F$51,2,0)</f>
        <v>Sport Jogja City</v>
      </c>
      <c r="L788" t="str">
        <f>VLOOKUP(B788,'Patner Store'!A$1:F$51,3,0)</f>
        <v>Distributor</v>
      </c>
      <c r="M788" t="str">
        <f>VLOOKUP(B788,'Patner Store'!A$1:F$51,4,0)</f>
        <v>Java</v>
      </c>
      <c r="N788" t="str">
        <f>VLOOKUP(B788,'Patner Store'!A$1:F$51,5,0)</f>
        <v>Jogjakarta</v>
      </c>
    </row>
    <row r="789" spans="1:14" ht="15.75" customHeight="1" x14ac:dyDescent="0.3">
      <c r="A789" s="16" t="s">
        <v>1026</v>
      </c>
      <c r="B789" s="16" t="s">
        <v>116</v>
      </c>
      <c r="C789" s="28" t="s">
        <v>222</v>
      </c>
      <c r="D789" s="27">
        <v>44671</v>
      </c>
      <c r="E789" s="16" t="s">
        <v>118</v>
      </c>
      <c r="F789" s="28" t="s">
        <v>237</v>
      </c>
      <c r="G789" s="30">
        <v>301350960</v>
      </c>
      <c r="H789" s="16"/>
      <c r="I789" s="11" t="str">
        <f>VLOOKUP(C789,'Sales Team'!A$1:C$6,2,0)</f>
        <v>Online Sales Team</v>
      </c>
      <c r="J789" t="str">
        <f>VLOOKUP(C789,'Sales Team'!A$1:D$6,4,0)</f>
        <v>OnlineMarketing</v>
      </c>
      <c r="K789" t="str">
        <f>VLOOKUP(B789,'Patner Store'!A$1:F$51,2,0)</f>
        <v>Sport Line Indonesia</v>
      </c>
      <c r="L789" t="str">
        <f>VLOOKUP(B789,'Patner Store'!A$1:F$51,3,0)</f>
        <v>Retail</v>
      </c>
      <c r="M789" t="str">
        <f>VLOOKUP(B789,'Patner Store'!A$1:F$51,4,0)</f>
        <v>Java</v>
      </c>
      <c r="N789" t="str">
        <f>VLOOKUP(B789,'Patner Store'!A$1:F$51,5,0)</f>
        <v>Jakarta</v>
      </c>
    </row>
    <row r="790" spans="1:14" ht="15.75" customHeight="1" x14ac:dyDescent="0.3">
      <c r="A790" s="16" t="s">
        <v>1027</v>
      </c>
      <c r="B790" s="16" t="s">
        <v>195</v>
      </c>
      <c r="C790" s="28" t="s">
        <v>227</v>
      </c>
      <c r="D790" s="27">
        <v>44672</v>
      </c>
      <c r="E790" s="16" t="s">
        <v>228</v>
      </c>
      <c r="F790" s="28" t="s">
        <v>237</v>
      </c>
      <c r="G790" s="30">
        <v>258997140</v>
      </c>
      <c r="H790" s="16" t="s">
        <v>253</v>
      </c>
      <c r="I790" s="11" t="str">
        <f>VLOOKUP(C790,'Sales Team'!A$1:C$6,2,0)</f>
        <v>Sales Sumatera -Kalimantan Region Team</v>
      </c>
      <c r="J790" t="str">
        <f>VLOOKUP(C790,'Sales Team'!A$1:D$6,4,0)</f>
        <v>OnlineMarketing/Corporate Negotiate/Patnership Contract</v>
      </c>
      <c r="K790" t="str">
        <f>VLOOKUP(B790,'Patner Store'!A$1:F$51,2,0)</f>
        <v>Olahraga Gemilang</v>
      </c>
      <c r="L790" t="str">
        <f>VLOOKUP(B790,'Patner Store'!A$1:F$51,3,0)</f>
        <v>Retail</v>
      </c>
      <c r="M790" t="str">
        <f>VLOOKUP(B790,'Patner Store'!A$1:F$51,4,0)</f>
        <v>Kalimantan</v>
      </c>
      <c r="N790" t="str">
        <f>VLOOKUP(B790,'Patner Store'!A$1:F$51,5,0)</f>
        <v>Central Kalimantan</v>
      </c>
    </row>
    <row r="791" spans="1:14" ht="15.75" customHeight="1" x14ac:dyDescent="0.3">
      <c r="A791" s="16" t="s">
        <v>1028</v>
      </c>
      <c r="B791" s="16" t="s">
        <v>197</v>
      </c>
      <c r="C791" s="28" t="s">
        <v>222</v>
      </c>
      <c r="D791" s="27">
        <v>44672</v>
      </c>
      <c r="E791" s="16" t="s">
        <v>118</v>
      </c>
      <c r="F791" s="28" t="s">
        <v>237</v>
      </c>
      <c r="G791" s="30">
        <v>592721810</v>
      </c>
      <c r="H791" s="16" t="s">
        <v>247</v>
      </c>
      <c r="I791" s="11" t="str">
        <f>VLOOKUP(C791,'Sales Team'!A$1:C$6,2,0)</f>
        <v>Online Sales Team</v>
      </c>
      <c r="J791" t="str">
        <f>VLOOKUP(C791,'Sales Team'!A$1:D$6,4,0)</f>
        <v>OnlineMarketing</v>
      </c>
      <c r="K791" t="str">
        <f>VLOOKUP(B791,'Patner Store'!A$1:F$51,2,0)</f>
        <v>GilaSport.id</v>
      </c>
      <c r="L791" t="str">
        <f>VLOOKUP(B791,'Patner Store'!A$1:F$51,3,0)</f>
        <v>Retail</v>
      </c>
      <c r="M791" t="str">
        <f>VLOOKUP(B791,'Patner Store'!A$1:F$51,4,0)</f>
        <v>Java</v>
      </c>
      <c r="N791" t="str">
        <f>VLOOKUP(B791,'Patner Store'!A$1:F$51,5,0)</f>
        <v>Jakarta</v>
      </c>
    </row>
    <row r="792" spans="1:14" ht="15.75" customHeight="1" x14ac:dyDescent="0.3">
      <c r="A792" s="16" t="s">
        <v>1029</v>
      </c>
      <c r="B792" s="16" t="s">
        <v>133</v>
      </c>
      <c r="C792" s="28" t="s">
        <v>225</v>
      </c>
      <c r="D792" s="27">
        <v>44673</v>
      </c>
      <c r="E792" s="16" t="s">
        <v>112</v>
      </c>
      <c r="F792" s="28" t="s">
        <v>237</v>
      </c>
      <c r="G792" s="30">
        <v>286241670</v>
      </c>
      <c r="H792" s="16" t="s">
        <v>253</v>
      </c>
      <c r="I792" s="11" t="str">
        <f>VLOOKUP(C792,'Sales Team'!A$1:C$6,2,0)</f>
        <v>Sales Java Region Team</v>
      </c>
      <c r="J792" t="str">
        <f>VLOOKUP(C792,'Sales Team'!A$1:D$6,4,0)</f>
        <v>OnlineMarketing/Corporate Negotiate/Patnership Contract</v>
      </c>
      <c r="K792" t="str">
        <f>VLOOKUP(B792,'Patner Store'!A$1:F$51,2,0)</f>
        <v>Atlethic Shop</v>
      </c>
      <c r="L792" t="str">
        <f>VLOOKUP(B792,'Patner Store'!A$1:F$51,3,0)</f>
        <v>Retail</v>
      </c>
      <c r="M792" t="str">
        <f>VLOOKUP(B792,'Patner Store'!A$1:F$51,4,0)</f>
        <v>Java</v>
      </c>
      <c r="N792" t="str">
        <f>VLOOKUP(B792,'Patner Store'!A$1:F$51,5,0)</f>
        <v>East Java</v>
      </c>
    </row>
    <row r="793" spans="1:14" ht="15.75" customHeight="1" x14ac:dyDescent="0.3">
      <c r="A793" s="16" t="s">
        <v>1030</v>
      </c>
      <c r="B793" s="16" t="s">
        <v>144</v>
      </c>
      <c r="C793" s="28" t="s">
        <v>227</v>
      </c>
      <c r="D793" s="27">
        <v>44675</v>
      </c>
      <c r="E793" s="16" t="s">
        <v>228</v>
      </c>
      <c r="F793" s="28" t="s">
        <v>237</v>
      </c>
      <c r="G793" s="30">
        <v>370721120</v>
      </c>
      <c r="H793" s="16"/>
      <c r="I793" s="11" t="str">
        <f>VLOOKUP(C793,'Sales Team'!A$1:C$6,2,0)</f>
        <v>Sales Sumatera -Kalimantan Region Team</v>
      </c>
      <c r="J793" t="str">
        <f>VLOOKUP(C793,'Sales Team'!A$1:D$6,4,0)</f>
        <v>OnlineMarketing/Corporate Negotiate/Patnership Contract</v>
      </c>
      <c r="K793" t="str">
        <f>VLOOKUP(B793,'Patner Store'!A$1:F$51,2,0)</f>
        <v>Kartika Sport Center</v>
      </c>
      <c r="L793" t="str">
        <f>VLOOKUP(B793,'Patner Store'!A$1:F$51,3,0)</f>
        <v>Retail</v>
      </c>
      <c r="M793" t="str">
        <f>VLOOKUP(B793,'Patner Store'!A$1:F$51,4,0)</f>
        <v>Kalimantan</v>
      </c>
      <c r="N793" t="str">
        <f>VLOOKUP(B793,'Patner Store'!A$1:F$51,5,0)</f>
        <v>Central Kalimantan</v>
      </c>
    </row>
    <row r="794" spans="1:14" ht="15.75" customHeight="1" x14ac:dyDescent="0.3">
      <c r="A794" s="16" t="s">
        <v>1031</v>
      </c>
      <c r="B794" s="16" t="s">
        <v>158</v>
      </c>
      <c r="C794" s="28" t="s">
        <v>229</v>
      </c>
      <c r="D794" s="27">
        <v>44675</v>
      </c>
      <c r="E794" s="16" t="s">
        <v>5767</v>
      </c>
      <c r="F794" s="28" t="s">
        <v>237</v>
      </c>
      <c r="G794" s="30">
        <v>515108770</v>
      </c>
      <c r="H794" s="16" t="s">
        <v>253</v>
      </c>
      <c r="I794" s="11" t="str">
        <f>VLOOKUP(C794,'Sales Team'!A$1:C$6,2,0)</f>
        <v>Sales Region Sulawesi - Maluku Team</v>
      </c>
      <c r="J794" t="str">
        <f>VLOOKUP(C794,'Sales Team'!A$1:D$6,4,0)</f>
        <v>Corporate Negotiate/Patnership Contract</v>
      </c>
      <c r="K794" t="str">
        <f>VLOOKUP(B794,'Patner Store'!A$1:F$51,2,0)</f>
        <v>Sport Kita Store</v>
      </c>
      <c r="L794" t="str">
        <f>VLOOKUP(B794,'Patner Store'!A$1:F$51,3,0)</f>
        <v>Retail</v>
      </c>
      <c r="M794" t="str">
        <f>VLOOKUP(B794,'Patner Store'!A$1:F$51,4,0)</f>
        <v>North Maluku</v>
      </c>
      <c r="N794" t="str">
        <f>VLOOKUP(B794,'Patner Store'!A$1:F$51,5,0)</f>
        <v>North Maluku</v>
      </c>
    </row>
    <row r="795" spans="1:14" ht="15.75" customHeight="1" x14ac:dyDescent="0.3">
      <c r="A795" s="16" t="s">
        <v>1032</v>
      </c>
      <c r="B795" s="16" t="s">
        <v>139</v>
      </c>
      <c r="C795" s="28" t="s">
        <v>227</v>
      </c>
      <c r="D795" s="27">
        <v>44677</v>
      </c>
      <c r="E795" s="16" t="s">
        <v>228</v>
      </c>
      <c r="F795" s="16" t="s">
        <v>234</v>
      </c>
      <c r="G795" s="30">
        <v>160429550</v>
      </c>
      <c r="H795" s="16" t="s">
        <v>260</v>
      </c>
      <c r="I795" s="11" t="str">
        <f>VLOOKUP(C795,'Sales Team'!A$1:C$6,2,0)</f>
        <v>Sales Sumatera -Kalimantan Region Team</v>
      </c>
      <c r="J795" t="str">
        <f>VLOOKUP(C795,'Sales Team'!A$1:D$6,4,0)</f>
        <v>OnlineMarketing/Corporate Negotiate/Patnership Contract</v>
      </c>
      <c r="K795" t="str">
        <f>VLOOKUP(B795,'Patner Store'!A$1:F$51,2,0)</f>
        <v>Sport Hub Medan</v>
      </c>
      <c r="L795" t="str">
        <f>VLOOKUP(B795,'Patner Store'!A$1:F$51,3,0)</f>
        <v>Distributor</v>
      </c>
      <c r="M795" t="str">
        <f>VLOOKUP(B795,'Patner Store'!A$1:F$51,4,0)</f>
        <v>Sumatera</v>
      </c>
      <c r="N795" t="str">
        <f>VLOOKUP(B795,'Patner Store'!A$1:F$51,5,0)</f>
        <v>North Sumatera</v>
      </c>
    </row>
    <row r="796" spans="1:14" ht="15.75" customHeight="1" x14ac:dyDescent="0.3">
      <c r="A796" s="16" t="s">
        <v>1033</v>
      </c>
      <c r="B796" s="16" t="s">
        <v>181</v>
      </c>
      <c r="C796" s="28" t="s">
        <v>231</v>
      </c>
      <c r="D796" s="27">
        <v>44677</v>
      </c>
      <c r="E796" s="16" t="s">
        <v>5768</v>
      </c>
      <c r="F796" s="28" t="s">
        <v>237</v>
      </c>
      <c r="G796" s="30">
        <v>370256470</v>
      </c>
      <c r="H796" s="16" t="s">
        <v>260</v>
      </c>
      <c r="I796" s="11" t="str">
        <f>VLOOKUP(C796,'Sales Team'!A$1:C$6,2,0)</f>
        <v>Sales Region Bali - Nusa Tenggara Team</v>
      </c>
      <c r="J796" t="str">
        <f>VLOOKUP(C796,'Sales Team'!A$1:D$6,4,0)</f>
        <v>Corporate Negotiate/Patnership Contract</v>
      </c>
      <c r="K796" t="str">
        <f>VLOOKUP(B796,'Patner Store'!A$1:F$51,2,0)</f>
        <v>Toko Olahraga NTT</v>
      </c>
      <c r="L796" t="str">
        <f>VLOOKUP(B796,'Patner Store'!A$1:F$51,3,0)</f>
        <v>Retail</v>
      </c>
      <c r="M796" t="str">
        <f>VLOOKUP(B796,'Patner Store'!A$1:F$51,4,0)</f>
        <v>Nusa Tenggara</v>
      </c>
      <c r="N796" t="str">
        <f>VLOOKUP(B796,'Patner Store'!A$1:F$51,5,0)</f>
        <v>East Nusa Tenggara</v>
      </c>
    </row>
    <row r="797" spans="1:14" ht="15.75" customHeight="1" x14ac:dyDescent="0.3">
      <c r="A797" s="16" t="s">
        <v>1034</v>
      </c>
      <c r="B797" s="16" t="s">
        <v>199</v>
      </c>
      <c r="C797" s="28" t="s">
        <v>225</v>
      </c>
      <c r="D797" s="27">
        <v>44678</v>
      </c>
      <c r="E797" s="16" t="s">
        <v>112</v>
      </c>
      <c r="F797" s="16" t="s">
        <v>234</v>
      </c>
      <c r="G797" s="30">
        <v>79285080</v>
      </c>
      <c r="H797" s="16" t="s">
        <v>260</v>
      </c>
      <c r="I797" s="11" t="str">
        <f>VLOOKUP(C797,'Sales Team'!A$1:C$6,2,0)</f>
        <v>Sales Java Region Team</v>
      </c>
      <c r="J797" t="str">
        <f>VLOOKUP(C797,'Sales Team'!A$1:D$6,4,0)</f>
        <v>OnlineMarketing/Corporate Negotiate/Patnership Contract</v>
      </c>
      <c r="K797" t="str">
        <f>VLOOKUP(B797,'Patner Store'!A$1:F$51,2,0)</f>
        <v>SportXpress</v>
      </c>
      <c r="L797" t="str">
        <f>VLOOKUP(B797,'Patner Store'!A$1:F$51,3,0)</f>
        <v>Retail</v>
      </c>
      <c r="M797" t="str">
        <f>VLOOKUP(B797,'Patner Store'!A$1:F$51,4,0)</f>
        <v>Java</v>
      </c>
      <c r="N797" t="str">
        <f>VLOOKUP(B797,'Patner Store'!A$1:F$51,5,0)</f>
        <v>East Java</v>
      </c>
    </row>
    <row r="798" spans="1:14" ht="15.75" customHeight="1" x14ac:dyDescent="0.3">
      <c r="A798" s="16" t="s">
        <v>1035</v>
      </c>
      <c r="B798" s="16" t="s">
        <v>119</v>
      </c>
      <c r="C798" s="28" t="s">
        <v>229</v>
      </c>
      <c r="D798" s="27">
        <v>44678</v>
      </c>
      <c r="E798" s="16" t="s">
        <v>5767</v>
      </c>
      <c r="F798" s="16" t="s">
        <v>234</v>
      </c>
      <c r="G798" s="30">
        <v>20062914</v>
      </c>
      <c r="H798" s="16"/>
      <c r="I798" s="11" t="str">
        <f>VLOOKUP(C798,'Sales Team'!A$1:C$6,2,0)</f>
        <v>Sales Region Sulawesi - Maluku Team</v>
      </c>
      <c r="J798" t="str">
        <f>VLOOKUP(C798,'Sales Team'!A$1:D$6,4,0)</f>
        <v>Corporate Negotiate/Patnership Contract</v>
      </c>
      <c r="K798" t="str">
        <f>VLOOKUP(B798,'Patner Store'!A$1:F$51,2,0)</f>
        <v>Sportworld</v>
      </c>
      <c r="L798" t="str">
        <f>VLOOKUP(B798,'Patner Store'!A$1:F$51,3,0)</f>
        <v>Distributor</v>
      </c>
      <c r="M798" t="str">
        <f>VLOOKUP(B798,'Patner Store'!A$1:F$51,4,0)</f>
        <v>Sulawesi</v>
      </c>
      <c r="N798" t="str">
        <f>VLOOKUP(B798,'Patner Store'!A$1:F$51,5,0)</f>
        <v>South Sulawesi</v>
      </c>
    </row>
    <row r="799" spans="1:14" ht="15.75" customHeight="1" x14ac:dyDescent="0.3">
      <c r="A799" s="16" t="s">
        <v>1036</v>
      </c>
      <c r="B799" s="16" t="s">
        <v>126</v>
      </c>
      <c r="C799" s="28" t="s">
        <v>229</v>
      </c>
      <c r="D799" s="27">
        <v>44679</v>
      </c>
      <c r="E799" s="16" t="s">
        <v>5767</v>
      </c>
      <c r="F799" s="16" t="s">
        <v>234</v>
      </c>
      <c r="G799" s="30">
        <v>60223890</v>
      </c>
      <c r="H799" s="16" t="s">
        <v>260</v>
      </c>
      <c r="I799" s="11" t="str">
        <f>VLOOKUP(C799,'Sales Team'!A$1:C$6,2,0)</f>
        <v>Sales Region Sulawesi - Maluku Team</v>
      </c>
      <c r="J799" t="str">
        <f>VLOOKUP(C799,'Sales Team'!A$1:D$6,4,0)</f>
        <v>Corporate Negotiate/Patnership Contract</v>
      </c>
      <c r="K799" t="str">
        <f>VLOOKUP(B799,'Patner Store'!A$1:F$51,2,0)</f>
        <v>Amanah Sport</v>
      </c>
      <c r="L799" t="str">
        <f>VLOOKUP(B799,'Patner Store'!A$1:F$51,3,0)</f>
        <v>Retail</v>
      </c>
      <c r="M799" t="str">
        <f>VLOOKUP(B799,'Patner Store'!A$1:F$51,4,0)</f>
        <v>Sulawesi</v>
      </c>
      <c r="N799" t="str">
        <f>VLOOKUP(B799,'Patner Store'!A$1:F$51,5,0)</f>
        <v>North Sulawesi</v>
      </c>
    </row>
    <row r="800" spans="1:14" ht="15.75" customHeight="1" x14ac:dyDescent="0.3">
      <c r="A800" s="16" t="s">
        <v>1037</v>
      </c>
      <c r="B800" s="16" t="s">
        <v>164</v>
      </c>
      <c r="C800" s="28" t="s">
        <v>227</v>
      </c>
      <c r="D800" s="27">
        <v>44681</v>
      </c>
      <c r="E800" s="16" t="s">
        <v>228</v>
      </c>
      <c r="F800" s="28" t="s">
        <v>237</v>
      </c>
      <c r="G800" s="30">
        <v>264966820</v>
      </c>
      <c r="H800" s="16" t="s">
        <v>247</v>
      </c>
      <c r="I800" s="11" t="str">
        <f>VLOOKUP(C800,'Sales Team'!A$1:C$6,2,0)</f>
        <v>Sales Sumatera -Kalimantan Region Team</v>
      </c>
      <c r="J800" t="str">
        <f>VLOOKUP(C800,'Sales Team'!A$1:D$6,4,0)</f>
        <v>OnlineMarketing/Corporate Negotiate/Patnership Contract</v>
      </c>
      <c r="K800" t="str">
        <f>VLOOKUP(B800,'Patner Store'!A$1:F$51,2,0)</f>
        <v>Toko Olahraga Unggul</v>
      </c>
      <c r="L800" t="str">
        <f>VLOOKUP(B800,'Patner Store'!A$1:F$51,3,0)</f>
        <v>Retail</v>
      </c>
      <c r="M800" t="str">
        <f>VLOOKUP(B800,'Patner Store'!A$1:F$51,4,0)</f>
        <v>Kalimantan</v>
      </c>
      <c r="N800" t="str">
        <f>VLOOKUP(B800,'Patner Store'!A$1:F$51,5,0)</f>
        <v>South Kalimantan</v>
      </c>
    </row>
    <row r="801" spans="1:14" ht="15.75" customHeight="1" x14ac:dyDescent="0.3">
      <c r="A801" s="16" t="s">
        <v>1038</v>
      </c>
      <c r="B801" s="16" t="s">
        <v>148</v>
      </c>
      <c r="C801" s="28" t="s">
        <v>225</v>
      </c>
      <c r="D801" s="27">
        <v>44681</v>
      </c>
      <c r="E801" s="16" t="s">
        <v>112</v>
      </c>
      <c r="F801" s="16" t="s">
        <v>234</v>
      </c>
      <c r="G801" s="30">
        <v>82026870</v>
      </c>
      <c r="H801" s="16"/>
      <c r="I801" s="11" t="str">
        <f>VLOOKUP(C801,'Sales Team'!A$1:C$6,2,0)</f>
        <v>Sales Java Region Team</v>
      </c>
      <c r="J801" t="str">
        <f>VLOOKUP(C801,'Sales Team'!A$1:D$6,4,0)</f>
        <v>OnlineMarketing/Corporate Negotiate/Patnership Contract</v>
      </c>
      <c r="K801" t="str">
        <f>VLOOKUP(B801,'Patner Store'!A$1:F$51,2,0)</f>
        <v>Sport Jogja City</v>
      </c>
      <c r="L801" t="str">
        <f>VLOOKUP(B801,'Patner Store'!A$1:F$51,3,0)</f>
        <v>Distributor</v>
      </c>
      <c r="M801" t="str">
        <f>VLOOKUP(B801,'Patner Store'!A$1:F$51,4,0)</f>
        <v>Java</v>
      </c>
      <c r="N801" t="str">
        <f>VLOOKUP(B801,'Patner Store'!A$1:F$51,5,0)</f>
        <v>Jogjakarta</v>
      </c>
    </row>
    <row r="802" spans="1:14" ht="15.75" customHeight="1" x14ac:dyDescent="0.3">
      <c r="A802" s="16" t="s">
        <v>1039</v>
      </c>
      <c r="B802" s="16" t="s">
        <v>197</v>
      </c>
      <c r="C802" s="28" t="s">
        <v>222</v>
      </c>
      <c r="D802" s="27">
        <v>44682</v>
      </c>
      <c r="E802" s="16" t="s">
        <v>118</v>
      </c>
      <c r="F802" s="28" t="s">
        <v>237</v>
      </c>
      <c r="G802" s="30">
        <v>286109650</v>
      </c>
      <c r="H802" s="16"/>
      <c r="I802" s="11" t="str">
        <f>VLOOKUP(C802,'Sales Team'!A$1:C$6,2,0)</f>
        <v>Online Sales Team</v>
      </c>
      <c r="J802" t="str">
        <f>VLOOKUP(C802,'Sales Team'!A$1:D$6,4,0)</f>
        <v>OnlineMarketing</v>
      </c>
      <c r="K802" t="str">
        <f>VLOOKUP(B802,'Patner Store'!A$1:F$51,2,0)</f>
        <v>GilaSport.id</v>
      </c>
      <c r="L802" t="str">
        <f>VLOOKUP(B802,'Patner Store'!A$1:F$51,3,0)</f>
        <v>Retail</v>
      </c>
      <c r="M802" t="str">
        <f>VLOOKUP(B802,'Patner Store'!A$1:F$51,4,0)</f>
        <v>Java</v>
      </c>
      <c r="N802" t="str">
        <f>VLOOKUP(B802,'Patner Store'!A$1:F$51,5,0)</f>
        <v>Jakarta</v>
      </c>
    </row>
    <row r="803" spans="1:14" ht="15.75" customHeight="1" x14ac:dyDescent="0.3">
      <c r="A803" s="16" t="s">
        <v>1040</v>
      </c>
      <c r="B803" s="16" t="s">
        <v>177</v>
      </c>
      <c r="C803" s="28" t="s">
        <v>225</v>
      </c>
      <c r="D803" s="27">
        <v>44683</v>
      </c>
      <c r="E803" s="16" t="s">
        <v>112</v>
      </c>
      <c r="F803" s="28" t="s">
        <v>237</v>
      </c>
      <c r="G803" s="30">
        <v>523137470</v>
      </c>
      <c r="H803" s="16" t="s">
        <v>260</v>
      </c>
      <c r="I803" s="11" t="str">
        <f>VLOOKUP(C803,'Sales Team'!A$1:C$6,2,0)</f>
        <v>Sales Java Region Team</v>
      </c>
      <c r="J803" t="str">
        <f>VLOOKUP(C803,'Sales Team'!A$1:D$6,4,0)</f>
        <v>OnlineMarketing/Corporate Negotiate/Patnership Contract</v>
      </c>
      <c r="K803" t="str">
        <f>VLOOKUP(B803,'Patner Store'!A$1:F$51,2,0)</f>
        <v>Toko Hidup Sehat</v>
      </c>
      <c r="L803" t="str">
        <f>VLOOKUP(B803,'Patner Store'!A$1:F$51,3,0)</f>
        <v>Retail</v>
      </c>
      <c r="M803" t="str">
        <f>VLOOKUP(B803,'Patner Store'!A$1:F$51,4,0)</f>
        <v>Java</v>
      </c>
      <c r="N803" t="str">
        <f>VLOOKUP(B803,'Patner Store'!A$1:F$51,5,0)</f>
        <v>East Java</v>
      </c>
    </row>
    <row r="804" spans="1:14" ht="15.75" customHeight="1" x14ac:dyDescent="0.3">
      <c r="A804" s="16" t="s">
        <v>1041</v>
      </c>
      <c r="B804" s="16" t="s">
        <v>119</v>
      </c>
      <c r="C804" s="28" t="s">
        <v>229</v>
      </c>
      <c r="D804" s="27">
        <v>44684</v>
      </c>
      <c r="E804" s="16" t="s">
        <v>5767</v>
      </c>
      <c r="F804" s="28" t="s">
        <v>237</v>
      </c>
      <c r="G804" s="30">
        <v>315347876</v>
      </c>
      <c r="H804" s="16"/>
      <c r="I804" s="11" t="str">
        <f>VLOOKUP(C804,'Sales Team'!A$1:C$6,2,0)</f>
        <v>Sales Region Sulawesi - Maluku Team</v>
      </c>
      <c r="J804" t="str">
        <f>VLOOKUP(C804,'Sales Team'!A$1:D$6,4,0)</f>
        <v>Corporate Negotiate/Patnership Contract</v>
      </c>
      <c r="K804" t="str">
        <f>VLOOKUP(B804,'Patner Store'!A$1:F$51,2,0)</f>
        <v>Sportworld</v>
      </c>
      <c r="L804" t="str">
        <f>VLOOKUP(B804,'Patner Store'!A$1:F$51,3,0)</f>
        <v>Distributor</v>
      </c>
      <c r="M804" t="str">
        <f>VLOOKUP(B804,'Patner Store'!A$1:F$51,4,0)</f>
        <v>Sulawesi</v>
      </c>
      <c r="N804" t="str">
        <f>VLOOKUP(B804,'Patner Store'!A$1:F$51,5,0)</f>
        <v>South Sulawesi</v>
      </c>
    </row>
    <row r="805" spans="1:14" ht="15.75" customHeight="1" x14ac:dyDescent="0.3">
      <c r="A805" s="16" t="s">
        <v>1042</v>
      </c>
      <c r="B805" s="16" t="s">
        <v>207</v>
      </c>
      <c r="C805" s="28" t="s">
        <v>227</v>
      </c>
      <c r="D805" s="27">
        <v>44687</v>
      </c>
      <c r="E805" s="16" t="s">
        <v>228</v>
      </c>
      <c r="F805" s="28" t="s">
        <v>237</v>
      </c>
      <c r="G805" s="30">
        <v>831164468</v>
      </c>
      <c r="H805" s="16"/>
      <c r="I805" s="11" t="str">
        <f>VLOOKUP(C805,'Sales Team'!A$1:C$6,2,0)</f>
        <v>Sales Sumatera -Kalimantan Region Team</v>
      </c>
      <c r="J805" t="str">
        <f>VLOOKUP(C805,'Sales Team'!A$1:D$6,4,0)</f>
        <v>OnlineMarketing/Corporate Negotiate/Patnership Contract</v>
      </c>
      <c r="K805" t="str">
        <f>VLOOKUP(B805,'Patner Store'!A$1:F$51,2,0)</f>
        <v>Markas Olahraga</v>
      </c>
      <c r="L805" t="str">
        <f>VLOOKUP(B805,'Patner Store'!A$1:F$51,3,0)</f>
        <v>Retail</v>
      </c>
      <c r="M805" t="str">
        <f>VLOOKUP(B805,'Patner Store'!A$1:F$51,4,0)</f>
        <v>Kalimantan</v>
      </c>
      <c r="N805" t="str">
        <f>VLOOKUP(B805,'Patner Store'!A$1:F$51,5,0)</f>
        <v>South Kalimantan</v>
      </c>
    </row>
    <row r="806" spans="1:14" ht="15.75" customHeight="1" x14ac:dyDescent="0.3">
      <c r="A806" s="16" t="s">
        <v>1043</v>
      </c>
      <c r="B806" s="16" t="s">
        <v>201</v>
      </c>
      <c r="C806" s="28" t="s">
        <v>229</v>
      </c>
      <c r="D806" s="27">
        <v>44687</v>
      </c>
      <c r="E806" s="16" t="s">
        <v>5767</v>
      </c>
      <c r="F806" s="28" t="s">
        <v>237</v>
      </c>
      <c r="G806" s="30">
        <v>333265450</v>
      </c>
      <c r="H806" s="16" t="s">
        <v>247</v>
      </c>
      <c r="I806" s="11" t="str">
        <f>VLOOKUP(C806,'Sales Team'!A$1:C$6,2,0)</f>
        <v>Sales Region Sulawesi - Maluku Team</v>
      </c>
      <c r="J806" t="str">
        <f>VLOOKUP(C806,'Sales Team'!A$1:D$6,4,0)</f>
        <v>Corporate Negotiate/Patnership Contract</v>
      </c>
      <c r="K806" t="str">
        <f>VLOOKUP(B806,'Patner Store'!A$1:F$51,2,0)</f>
        <v>SportMania Store</v>
      </c>
      <c r="L806" t="str">
        <f>VLOOKUP(B806,'Patner Store'!A$1:F$51,3,0)</f>
        <v>Retail</v>
      </c>
      <c r="M806" t="str">
        <f>VLOOKUP(B806,'Patner Store'!A$1:F$51,4,0)</f>
        <v>North Maluku</v>
      </c>
      <c r="N806" t="str">
        <f>VLOOKUP(B806,'Patner Store'!A$1:F$51,5,0)</f>
        <v>North Maluku</v>
      </c>
    </row>
    <row r="807" spans="1:14" ht="15.75" customHeight="1" x14ac:dyDescent="0.3">
      <c r="A807" s="16" t="s">
        <v>1044</v>
      </c>
      <c r="B807" s="16" t="s">
        <v>193</v>
      </c>
      <c r="C807" s="28" t="s">
        <v>227</v>
      </c>
      <c r="D807" s="27">
        <v>44688</v>
      </c>
      <c r="E807" s="16" t="s">
        <v>228</v>
      </c>
      <c r="F807" s="28" t="s">
        <v>237</v>
      </c>
      <c r="G807" s="30">
        <v>270974458</v>
      </c>
      <c r="H807" s="16"/>
      <c r="I807" s="11" t="str">
        <f>VLOOKUP(C807,'Sales Team'!A$1:C$6,2,0)</f>
        <v>Sales Sumatera -Kalimantan Region Team</v>
      </c>
      <c r="J807" t="str">
        <f>VLOOKUP(C807,'Sales Team'!A$1:D$6,4,0)</f>
        <v>OnlineMarketing/Corporate Negotiate/Patnership Contract</v>
      </c>
      <c r="K807" t="str">
        <f>VLOOKUP(B807,'Patner Store'!A$1:F$51,2,0)</f>
        <v>Surya Sport</v>
      </c>
      <c r="L807" t="str">
        <f>VLOOKUP(B807,'Patner Store'!A$1:F$51,3,0)</f>
        <v>Retail</v>
      </c>
      <c r="M807" t="str">
        <f>VLOOKUP(B807,'Patner Store'!A$1:F$51,4,0)</f>
        <v>Kalimantan</v>
      </c>
      <c r="N807" t="str">
        <f>VLOOKUP(B807,'Patner Store'!A$1:F$51,5,0)</f>
        <v>South Kalimantan</v>
      </c>
    </row>
    <row r="808" spans="1:14" ht="15.75" customHeight="1" x14ac:dyDescent="0.3">
      <c r="A808" s="16" t="s">
        <v>1045</v>
      </c>
      <c r="B808" s="16" t="s">
        <v>144</v>
      </c>
      <c r="C808" s="28" t="s">
        <v>227</v>
      </c>
      <c r="D808" s="27">
        <v>44688</v>
      </c>
      <c r="E808" s="16" t="s">
        <v>228</v>
      </c>
      <c r="F808" s="28" t="s">
        <v>237</v>
      </c>
      <c r="G808" s="30">
        <v>701216380</v>
      </c>
      <c r="H808" s="16" t="s">
        <v>247</v>
      </c>
      <c r="I808" s="11" t="str">
        <f>VLOOKUP(C808,'Sales Team'!A$1:C$6,2,0)</f>
        <v>Sales Sumatera -Kalimantan Region Team</v>
      </c>
      <c r="J808" t="str">
        <f>VLOOKUP(C808,'Sales Team'!A$1:D$6,4,0)</f>
        <v>OnlineMarketing/Corporate Negotiate/Patnership Contract</v>
      </c>
      <c r="K808" t="str">
        <f>VLOOKUP(B808,'Patner Store'!A$1:F$51,2,0)</f>
        <v>Kartika Sport Center</v>
      </c>
      <c r="L808" t="str">
        <f>VLOOKUP(B808,'Patner Store'!A$1:F$51,3,0)</f>
        <v>Retail</v>
      </c>
      <c r="M808" t="str">
        <f>VLOOKUP(B808,'Patner Store'!A$1:F$51,4,0)</f>
        <v>Kalimantan</v>
      </c>
      <c r="N808" t="str">
        <f>VLOOKUP(B808,'Patner Store'!A$1:F$51,5,0)</f>
        <v>Central Kalimantan</v>
      </c>
    </row>
    <row r="809" spans="1:14" ht="15.75" customHeight="1" x14ac:dyDescent="0.3">
      <c r="A809" s="16" t="s">
        <v>1046</v>
      </c>
      <c r="B809" s="16" t="s">
        <v>113</v>
      </c>
      <c r="C809" s="28" t="s">
        <v>227</v>
      </c>
      <c r="D809" s="27">
        <v>44690</v>
      </c>
      <c r="E809" s="16" t="s">
        <v>228</v>
      </c>
      <c r="F809" s="16" t="s">
        <v>234</v>
      </c>
      <c r="G809" s="30">
        <v>19945330</v>
      </c>
      <c r="H809" s="16"/>
      <c r="I809" s="11" t="str">
        <f>VLOOKUP(C809,'Sales Team'!A$1:C$6,2,0)</f>
        <v>Sales Sumatera -Kalimantan Region Team</v>
      </c>
      <c r="J809" t="str">
        <f>VLOOKUP(C809,'Sales Team'!A$1:D$6,4,0)</f>
        <v>OnlineMarketing/Corporate Negotiate/Patnership Contract</v>
      </c>
      <c r="K809" t="str">
        <f>VLOOKUP(B809,'Patner Store'!A$1:F$51,2,0)</f>
        <v>Toko Gelora Sport</v>
      </c>
      <c r="L809" t="str">
        <f>VLOOKUP(B809,'Patner Store'!A$1:F$51,3,0)</f>
        <v>Retail</v>
      </c>
      <c r="M809" t="str">
        <f>VLOOKUP(B809,'Patner Store'!A$1:F$51,4,0)</f>
        <v>Kalimantan</v>
      </c>
      <c r="N809" t="str">
        <f>VLOOKUP(B809,'Patner Store'!A$1:F$51,5,0)</f>
        <v>Central Kalimantan</v>
      </c>
    </row>
    <row r="810" spans="1:14" ht="15.75" customHeight="1" x14ac:dyDescent="0.3">
      <c r="A810" s="16" t="s">
        <v>1047</v>
      </c>
      <c r="B810" s="16" t="s">
        <v>156</v>
      </c>
      <c r="C810" s="28" t="s">
        <v>222</v>
      </c>
      <c r="D810" s="27">
        <v>44690</v>
      </c>
      <c r="E810" s="16" t="s">
        <v>118</v>
      </c>
      <c r="F810" s="16" t="s">
        <v>234</v>
      </c>
      <c r="G810" s="30">
        <v>184863542</v>
      </c>
      <c r="H810" s="16" t="s">
        <v>247</v>
      </c>
      <c r="I810" s="11" t="str">
        <f>VLOOKUP(C810,'Sales Team'!A$1:C$6,2,0)</f>
        <v>Online Sales Team</v>
      </c>
      <c r="J810" t="str">
        <f>VLOOKUP(C810,'Sales Team'!A$1:D$6,4,0)</f>
        <v>OnlineMarketing</v>
      </c>
      <c r="K810" t="str">
        <f>VLOOKUP(B810,'Patner Store'!A$1:F$51,2,0)</f>
        <v>SportArt88</v>
      </c>
      <c r="L810" t="str">
        <f>VLOOKUP(B810,'Patner Store'!A$1:F$51,3,0)</f>
        <v>Retail</v>
      </c>
      <c r="M810" t="str">
        <f>VLOOKUP(B810,'Patner Store'!A$1:F$51,4,0)</f>
        <v>Java</v>
      </c>
      <c r="N810" t="str">
        <f>VLOOKUP(B810,'Patner Store'!A$1:F$51,5,0)</f>
        <v>Jakarta</v>
      </c>
    </row>
    <row r="811" spans="1:14" ht="15.75" customHeight="1" x14ac:dyDescent="0.3">
      <c r="A811" s="16" t="s">
        <v>1048</v>
      </c>
      <c r="B811" s="16" t="s">
        <v>113</v>
      </c>
      <c r="C811" s="28" t="s">
        <v>227</v>
      </c>
      <c r="D811" s="27">
        <v>44691</v>
      </c>
      <c r="E811" s="16" t="s">
        <v>228</v>
      </c>
      <c r="F811" s="16" t="s">
        <v>234</v>
      </c>
      <c r="G811" s="30">
        <v>131008000</v>
      </c>
      <c r="H811" s="16" t="s">
        <v>247</v>
      </c>
      <c r="I811" s="11" t="str">
        <f>VLOOKUP(C811,'Sales Team'!A$1:C$6,2,0)</f>
        <v>Sales Sumatera -Kalimantan Region Team</v>
      </c>
      <c r="J811" t="str">
        <f>VLOOKUP(C811,'Sales Team'!A$1:D$6,4,0)</f>
        <v>OnlineMarketing/Corporate Negotiate/Patnership Contract</v>
      </c>
      <c r="K811" t="str">
        <f>VLOOKUP(B811,'Patner Store'!A$1:F$51,2,0)</f>
        <v>Toko Gelora Sport</v>
      </c>
      <c r="L811" t="str">
        <f>VLOOKUP(B811,'Patner Store'!A$1:F$51,3,0)</f>
        <v>Retail</v>
      </c>
      <c r="M811" t="str">
        <f>VLOOKUP(B811,'Patner Store'!A$1:F$51,4,0)</f>
        <v>Kalimantan</v>
      </c>
      <c r="N811" t="str">
        <f>VLOOKUP(B811,'Patner Store'!A$1:F$51,5,0)</f>
        <v>Central Kalimantan</v>
      </c>
    </row>
    <row r="812" spans="1:14" ht="15.75" customHeight="1" x14ac:dyDescent="0.3">
      <c r="A812" s="16" t="s">
        <v>1049</v>
      </c>
      <c r="B812" s="16" t="s">
        <v>166</v>
      </c>
      <c r="C812" s="28" t="s">
        <v>229</v>
      </c>
      <c r="D812" s="27">
        <v>44695</v>
      </c>
      <c r="E812" s="16" t="s">
        <v>5767</v>
      </c>
      <c r="F812" s="16" t="s">
        <v>234</v>
      </c>
      <c r="G812" s="30">
        <v>47881880</v>
      </c>
      <c r="H812" s="16"/>
      <c r="I812" s="11" t="str">
        <f>VLOOKUP(C812,'Sales Team'!A$1:C$6,2,0)</f>
        <v>Sales Region Sulawesi - Maluku Team</v>
      </c>
      <c r="J812" t="str">
        <f>VLOOKUP(C812,'Sales Team'!A$1:D$6,4,0)</f>
        <v>Corporate Negotiate/Patnership Contract</v>
      </c>
      <c r="K812" t="str">
        <f>VLOOKUP(B812,'Patner Store'!A$1:F$51,2,0)</f>
        <v>Wakaka Sport</v>
      </c>
      <c r="L812" t="str">
        <f>VLOOKUP(B812,'Patner Store'!A$1:F$51,3,0)</f>
        <v>Retail</v>
      </c>
      <c r="M812" t="str">
        <f>VLOOKUP(B812,'Patner Store'!A$1:F$51,4,0)</f>
        <v>North Maluku</v>
      </c>
      <c r="N812" t="str">
        <f>VLOOKUP(B812,'Patner Store'!A$1:F$51,5,0)</f>
        <v>North Maluku</v>
      </c>
    </row>
    <row r="813" spans="1:14" ht="15.75" customHeight="1" x14ac:dyDescent="0.3">
      <c r="A813" s="16" t="s">
        <v>1050</v>
      </c>
      <c r="B813" s="16" t="s">
        <v>154</v>
      </c>
      <c r="C813" s="28" t="s">
        <v>229</v>
      </c>
      <c r="D813" s="27">
        <v>44696</v>
      </c>
      <c r="E813" s="16" t="s">
        <v>5767</v>
      </c>
      <c r="F813" s="28" t="s">
        <v>237</v>
      </c>
      <c r="G813" s="30">
        <v>426916980</v>
      </c>
      <c r="H813" s="16"/>
      <c r="I813" s="11" t="str">
        <f>VLOOKUP(C813,'Sales Team'!A$1:C$6,2,0)</f>
        <v>Sales Region Sulawesi - Maluku Team</v>
      </c>
      <c r="J813" t="str">
        <f>VLOOKUP(C813,'Sales Team'!A$1:D$6,4,0)</f>
        <v>Corporate Negotiate/Patnership Contract</v>
      </c>
      <c r="K813" t="str">
        <f>VLOOKUP(B813,'Patner Store'!A$1:F$51,2,0)</f>
        <v>Barokah Olahraga Shop</v>
      </c>
      <c r="L813" t="str">
        <f>VLOOKUP(B813,'Patner Store'!A$1:F$51,3,0)</f>
        <v>Retail</v>
      </c>
      <c r="M813" t="str">
        <f>VLOOKUP(B813,'Patner Store'!A$1:F$51,4,0)</f>
        <v>Sulawesi</v>
      </c>
      <c r="N813" t="str">
        <f>VLOOKUP(B813,'Patner Store'!A$1:F$51,5,0)</f>
        <v>North Sulawesi</v>
      </c>
    </row>
    <row r="814" spans="1:14" ht="15.75" customHeight="1" x14ac:dyDescent="0.3">
      <c r="A814" s="16" t="s">
        <v>1051</v>
      </c>
      <c r="B814" s="16" t="s">
        <v>201</v>
      </c>
      <c r="C814" s="28" t="s">
        <v>229</v>
      </c>
      <c r="D814" s="27">
        <v>44697</v>
      </c>
      <c r="E814" s="16" t="s">
        <v>5767</v>
      </c>
      <c r="F814" s="16" t="s">
        <v>234</v>
      </c>
      <c r="G814" s="30">
        <v>61099140</v>
      </c>
      <c r="H814" s="16" t="s">
        <v>260</v>
      </c>
      <c r="I814" s="11" t="str">
        <f>VLOOKUP(C814,'Sales Team'!A$1:C$6,2,0)</f>
        <v>Sales Region Sulawesi - Maluku Team</v>
      </c>
      <c r="J814" t="str">
        <f>VLOOKUP(C814,'Sales Team'!A$1:D$6,4,0)</f>
        <v>Corporate Negotiate/Patnership Contract</v>
      </c>
      <c r="K814" t="str">
        <f>VLOOKUP(B814,'Patner Store'!A$1:F$51,2,0)</f>
        <v>SportMania Store</v>
      </c>
      <c r="L814" t="str">
        <f>VLOOKUP(B814,'Patner Store'!A$1:F$51,3,0)</f>
        <v>Retail</v>
      </c>
      <c r="M814" t="str">
        <f>VLOOKUP(B814,'Patner Store'!A$1:F$51,4,0)</f>
        <v>North Maluku</v>
      </c>
      <c r="N814" t="str">
        <f>VLOOKUP(B814,'Patner Store'!A$1:F$51,5,0)</f>
        <v>North Maluku</v>
      </c>
    </row>
    <row r="815" spans="1:14" ht="15.75" customHeight="1" x14ac:dyDescent="0.3">
      <c r="A815" s="16" t="s">
        <v>1052</v>
      </c>
      <c r="B815" s="16" t="s">
        <v>109</v>
      </c>
      <c r="C815" s="28" t="s">
        <v>225</v>
      </c>
      <c r="D815" s="27">
        <v>44697</v>
      </c>
      <c r="E815" s="16" t="s">
        <v>112</v>
      </c>
      <c r="F815" s="16" t="s">
        <v>234</v>
      </c>
      <c r="G815" s="30">
        <v>39321090</v>
      </c>
      <c r="H815" s="16"/>
      <c r="I815" s="11" t="str">
        <f>VLOOKUP(C815,'Sales Team'!A$1:C$6,2,0)</f>
        <v>Sales Java Region Team</v>
      </c>
      <c r="J815" t="str">
        <f>VLOOKUP(C815,'Sales Team'!A$1:D$6,4,0)</f>
        <v>OnlineMarketing/Corporate Negotiate/Patnership Contract</v>
      </c>
      <c r="K815" t="str">
        <f>VLOOKUP(B815,'Patner Store'!A$1:F$51,2,0)</f>
        <v>TokoSport</v>
      </c>
      <c r="L815" t="str">
        <f>VLOOKUP(B815,'Patner Store'!A$1:F$51,3,0)</f>
        <v>Retail</v>
      </c>
      <c r="M815" t="str">
        <f>VLOOKUP(B815,'Patner Store'!A$1:F$51,4,0)</f>
        <v>Java</v>
      </c>
      <c r="N815" t="str">
        <f>VLOOKUP(B815,'Patner Store'!A$1:F$51,5,0)</f>
        <v>East Java</v>
      </c>
    </row>
    <row r="816" spans="1:14" ht="15.75" customHeight="1" x14ac:dyDescent="0.3">
      <c r="A816" s="16" t="s">
        <v>1053</v>
      </c>
      <c r="B816" s="16" t="s">
        <v>201</v>
      </c>
      <c r="C816" s="28" t="s">
        <v>229</v>
      </c>
      <c r="D816" s="27">
        <v>44697</v>
      </c>
      <c r="E816" s="16" t="s">
        <v>5767</v>
      </c>
      <c r="F816" s="28" t="s">
        <v>237</v>
      </c>
      <c r="G816" s="30">
        <v>649668636</v>
      </c>
      <c r="H816" s="16" t="s">
        <v>247</v>
      </c>
      <c r="I816" s="11" t="str">
        <f>VLOOKUP(C816,'Sales Team'!A$1:C$6,2,0)</f>
        <v>Sales Region Sulawesi - Maluku Team</v>
      </c>
      <c r="J816" t="str">
        <f>VLOOKUP(C816,'Sales Team'!A$1:D$6,4,0)</f>
        <v>Corporate Negotiate/Patnership Contract</v>
      </c>
      <c r="K816" t="str">
        <f>VLOOKUP(B816,'Patner Store'!A$1:F$51,2,0)</f>
        <v>SportMania Store</v>
      </c>
      <c r="L816" t="str">
        <f>VLOOKUP(B816,'Patner Store'!A$1:F$51,3,0)</f>
        <v>Retail</v>
      </c>
      <c r="M816" t="str">
        <f>VLOOKUP(B816,'Patner Store'!A$1:F$51,4,0)</f>
        <v>North Maluku</v>
      </c>
      <c r="N816" t="str">
        <f>VLOOKUP(B816,'Patner Store'!A$1:F$51,5,0)</f>
        <v>North Maluku</v>
      </c>
    </row>
    <row r="817" spans="1:14" ht="15.75" customHeight="1" x14ac:dyDescent="0.3">
      <c r="A817" s="16" t="s">
        <v>1054</v>
      </c>
      <c r="B817" s="16" t="s">
        <v>158</v>
      </c>
      <c r="C817" s="28" t="s">
        <v>229</v>
      </c>
      <c r="D817" s="27">
        <v>44698</v>
      </c>
      <c r="E817" s="16" t="s">
        <v>5767</v>
      </c>
      <c r="F817" s="16" t="s">
        <v>234</v>
      </c>
      <c r="G817" s="30">
        <v>2038400</v>
      </c>
      <c r="H817" s="16" t="s">
        <v>253</v>
      </c>
      <c r="I817" s="11" t="str">
        <f>VLOOKUP(C817,'Sales Team'!A$1:C$6,2,0)</f>
        <v>Sales Region Sulawesi - Maluku Team</v>
      </c>
      <c r="J817" t="str">
        <f>VLOOKUP(C817,'Sales Team'!A$1:D$6,4,0)</f>
        <v>Corporate Negotiate/Patnership Contract</v>
      </c>
      <c r="K817" t="str">
        <f>VLOOKUP(B817,'Patner Store'!A$1:F$51,2,0)</f>
        <v>Sport Kita Store</v>
      </c>
      <c r="L817" t="str">
        <f>VLOOKUP(B817,'Patner Store'!A$1:F$51,3,0)</f>
        <v>Retail</v>
      </c>
      <c r="M817" t="str">
        <f>VLOOKUP(B817,'Patner Store'!A$1:F$51,4,0)</f>
        <v>North Maluku</v>
      </c>
      <c r="N817" t="str">
        <f>VLOOKUP(B817,'Patner Store'!A$1:F$51,5,0)</f>
        <v>North Maluku</v>
      </c>
    </row>
    <row r="818" spans="1:14" ht="15.75" customHeight="1" x14ac:dyDescent="0.3">
      <c r="A818" s="16" t="s">
        <v>1055</v>
      </c>
      <c r="B818" s="16" t="s">
        <v>199</v>
      </c>
      <c r="C818" s="28" t="s">
        <v>225</v>
      </c>
      <c r="D818" s="27">
        <v>44698</v>
      </c>
      <c r="E818" s="16" t="s">
        <v>112</v>
      </c>
      <c r="F818" s="16" t="s">
        <v>234</v>
      </c>
      <c r="G818" s="30">
        <v>22274100</v>
      </c>
      <c r="H818" s="16"/>
      <c r="I818" s="11" t="str">
        <f>VLOOKUP(C818,'Sales Team'!A$1:C$6,2,0)</f>
        <v>Sales Java Region Team</v>
      </c>
      <c r="J818" t="str">
        <f>VLOOKUP(C818,'Sales Team'!A$1:D$6,4,0)</f>
        <v>OnlineMarketing/Corporate Negotiate/Patnership Contract</v>
      </c>
      <c r="K818" t="str">
        <f>VLOOKUP(B818,'Patner Store'!A$1:F$51,2,0)</f>
        <v>SportXpress</v>
      </c>
      <c r="L818" t="str">
        <f>VLOOKUP(B818,'Patner Store'!A$1:F$51,3,0)</f>
        <v>Retail</v>
      </c>
      <c r="M818" t="str">
        <f>VLOOKUP(B818,'Patner Store'!A$1:F$51,4,0)</f>
        <v>Java</v>
      </c>
      <c r="N818" t="str">
        <f>VLOOKUP(B818,'Patner Store'!A$1:F$51,5,0)</f>
        <v>East Java</v>
      </c>
    </row>
    <row r="819" spans="1:14" ht="15.75" customHeight="1" x14ac:dyDescent="0.3">
      <c r="A819" s="16" t="s">
        <v>1056</v>
      </c>
      <c r="B819" s="16" t="s">
        <v>173</v>
      </c>
      <c r="C819" s="28" t="s">
        <v>229</v>
      </c>
      <c r="D819" s="27">
        <v>44698</v>
      </c>
      <c r="E819" s="16" t="s">
        <v>5767</v>
      </c>
      <c r="F819" s="16" t="s">
        <v>234</v>
      </c>
      <c r="G819" s="30">
        <v>182050750</v>
      </c>
      <c r="H819" s="16"/>
      <c r="I819" s="11" t="str">
        <f>VLOOKUP(C819,'Sales Team'!A$1:C$6,2,0)</f>
        <v>Sales Region Sulawesi - Maluku Team</v>
      </c>
      <c r="J819" t="str">
        <f>VLOOKUP(C819,'Sales Team'!A$1:D$6,4,0)</f>
        <v>Corporate Negotiate/Patnership Contract</v>
      </c>
      <c r="K819" t="str">
        <f>VLOOKUP(B819,'Patner Store'!A$1:F$51,2,0)</f>
        <v>Mama Sport</v>
      </c>
      <c r="L819" t="str">
        <f>VLOOKUP(B819,'Patner Store'!A$1:F$51,3,0)</f>
        <v>Retail</v>
      </c>
      <c r="M819" t="str">
        <f>VLOOKUP(B819,'Patner Store'!A$1:F$51,4,0)</f>
        <v>North Maluku</v>
      </c>
      <c r="N819" t="str">
        <f>VLOOKUP(B819,'Patner Store'!A$1:F$51,5,0)</f>
        <v>North Maluku</v>
      </c>
    </row>
    <row r="820" spans="1:14" ht="15.75" customHeight="1" x14ac:dyDescent="0.3">
      <c r="A820" s="16" t="s">
        <v>1057</v>
      </c>
      <c r="B820" s="16" t="s">
        <v>160</v>
      </c>
      <c r="C820" s="28" t="s">
        <v>227</v>
      </c>
      <c r="D820" s="27">
        <v>44699</v>
      </c>
      <c r="E820" s="16" t="s">
        <v>228</v>
      </c>
      <c r="F820" s="16" t="s">
        <v>234</v>
      </c>
      <c r="G820" s="30">
        <v>207128880</v>
      </c>
      <c r="H820" s="16" t="s">
        <v>247</v>
      </c>
      <c r="I820" s="11" t="str">
        <f>VLOOKUP(C820,'Sales Team'!A$1:C$6,2,0)</f>
        <v>Sales Sumatera -Kalimantan Region Team</v>
      </c>
      <c r="J820" t="str">
        <f>VLOOKUP(C820,'Sales Team'!A$1:D$6,4,0)</f>
        <v>OnlineMarketing/Corporate Negotiate/Patnership Contract</v>
      </c>
      <c r="K820" t="str">
        <f>VLOOKUP(B820,'Patner Store'!A$1:F$51,2,0)</f>
        <v>Gudang Sport Center</v>
      </c>
      <c r="L820" t="str">
        <f>VLOOKUP(B820,'Patner Store'!A$1:F$51,3,0)</f>
        <v>Retail</v>
      </c>
      <c r="M820" t="str">
        <f>VLOOKUP(B820,'Patner Store'!A$1:F$51,4,0)</f>
        <v>Kalimantan</v>
      </c>
      <c r="N820" t="str">
        <f>VLOOKUP(B820,'Patner Store'!A$1:F$51,5,0)</f>
        <v>Central Kalimantan</v>
      </c>
    </row>
    <row r="821" spans="1:14" ht="15.75" customHeight="1" x14ac:dyDescent="0.3">
      <c r="A821" s="16" t="s">
        <v>1058</v>
      </c>
      <c r="B821" s="16" t="s">
        <v>141</v>
      </c>
      <c r="C821" s="28" t="s">
        <v>229</v>
      </c>
      <c r="D821" s="27">
        <v>44699</v>
      </c>
      <c r="E821" s="16" t="s">
        <v>5767</v>
      </c>
      <c r="F821" s="16" t="s">
        <v>234</v>
      </c>
      <c r="G821" s="30">
        <v>37016390</v>
      </c>
      <c r="H821" s="16"/>
      <c r="I821" s="11" t="str">
        <f>VLOOKUP(C821,'Sales Team'!A$1:C$6,2,0)</f>
        <v>Sales Region Sulawesi - Maluku Team</v>
      </c>
      <c r="J821" t="str">
        <f>VLOOKUP(C821,'Sales Team'!A$1:D$6,4,0)</f>
        <v>Corporate Negotiate/Patnership Contract</v>
      </c>
      <c r="K821" t="str">
        <f>VLOOKUP(B821,'Patner Store'!A$1:F$51,2,0)</f>
        <v>Toko Olahraga Satu</v>
      </c>
      <c r="L821" t="str">
        <f>VLOOKUP(B821,'Patner Store'!A$1:F$51,3,0)</f>
        <v>Retail</v>
      </c>
      <c r="M821" t="str">
        <f>VLOOKUP(B821,'Patner Store'!A$1:F$51,4,0)</f>
        <v>North Maluku</v>
      </c>
      <c r="N821" t="str">
        <f>VLOOKUP(B821,'Patner Store'!A$1:F$51,5,0)</f>
        <v>North Maluku</v>
      </c>
    </row>
    <row r="822" spans="1:14" ht="15.75" customHeight="1" x14ac:dyDescent="0.3">
      <c r="A822" s="16" t="s">
        <v>1059</v>
      </c>
      <c r="B822" s="16" t="s">
        <v>183</v>
      </c>
      <c r="C822" s="28" t="s">
        <v>222</v>
      </c>
      <c r="D822" s="27">
        <v>44701</v>
      </c>
      <c r="E822" s="16" t="s">
        <v>118</v>
      </c>
      <c r="F822" s="16" t="s">
        <v>234</v>
      </c>
      <c r="G822" s="30">
        <v>228375900</v>
      </c>
      <c r="H822" s="16"/>
      <c r="I822" s="11" t="str">
        <f>VLOOKUP(C822,'Sales Team'!A$1:C$6,2,0)</f>
        <v>Online Sales Team</v>
      </c>
      <c r="J822" t="str">
        <f>VLOOKUP(C822,'Sales Team'!A$1:D$6,4,0)</f>
        <v>OnlineMarketing</v>
      </c>
      <c r="K822" t="str">
        <f>VLOOKUP(B822,'Patner Store'!A$1:F$51,2,0)</f>
        <v>Active Sport</v>
      </c>
      <c r="L822" t="str">
        <f>VLOOKUP(B822,'Patner Store'!A$1:F$51,3,0)</f>
        <v>Retail</v>
      </c>
      <c r="M822" t="str">
        <f>VLOOKUP(B822,'Patner Store'!A$1:F$51,4,0)</f>
        <v>Java</v>
      </c>
      <c r="N822" t="str">
        <f>VLOOKUP(B822,'Patner Store'!A$1:F$51,5,0)</f>
        <v>Jakarta</v>
      </c>
    </row>
    <row r="823" spans="1:14" ht="15.75" customHeight="1" x14ac:dyDescent="0.3">
      <c r="A823" s="16" t="s">
        <v>1060</v>
      </c>
      <c r="B823" s="16" t="s">
        <v>158</v>
      </c>
      <c r="C823" s="28" t="s">
        <v>229</v>
      </c>
      <c r="D823" s="27">
        <v>44703</v>
      </c>
      <c r="E823" s="16" t="s">
        <v>5767</v>
      </c>
      <c r="F823" s="16" t="s">
        <v>234</v>
      </c>
      <c r="G823" s="30">
        <v>134080210</v>
      </c>
      <c r="H823" s="16"/>
      <c r="I823" s="11" t="str">
        <f>VLOOKUP(C823,'Sales Team'!A$1:C$6,2,0)</f>
        <v>Sales Region Sulawesi - Maluku Team</v>
      </c>
      <c r="J823" t="str">
        <f>VLOOKUP(C823,'Sales Team'!A$1:D$6,4,0)</f>
        <v>Corporate Negotiate/Patnership Contract</v>
      </c>
      <c r="K823" t="str">
        <f>VLOOKUP(B823,'Patner Store'!A$1:F$51,2,0)</f>
        <v>Sport Kita Store</v>
      </c>
      <c r="L823" t="str">
        <f>VLOOKUP(B823,'Patner Store'!A$1:F$51,3,0)</f>
        <v>Retail</v>
      </c>
      <c r="M823" t="str">
        <f>VLOOKUP(B823,'Patner Store'!A$1:F$51,4,0)</f>
        <v>North Maluku</v>
      </c>
      <c r="N823" t="str">
        <f>VLOOKUP(B823,'Patner Store'!A$1:F$51,5,0)</f>
        <v>North Maluku</v>
      </c>
    </row>
    <row r="824" spans="1:14" ht="15.75" customHeight="1" x14ac:dyDescent="0.3">
      <c r="A824" s="16" t="s">
        <v>1061</v>
      </c>
      <c r="B824" s="16" t="s">
        <v>151</v>
      </c>
      <c r="C824" s="28" t="s">
        <v>231</v>
      </c>
      <c r="D824" s="27">
        <v>44705</v>
      </c>
      <c r="E824" s="16" t="s">
        <v>5768</v>
      </c>
      <c r="F824" s="16" t="s">
        <v>234</v>
      </c>
      <c r="G824" s="30">
        <v>104547230</v>
      </c>
      <c r="H824" s="16"/>
      <c r="I824" s="11" t="str">
        <f>VLOOKUP(C824,'Sales Team'!A$1:C$6,2,0)</f>
        <v>Sales Region Bali - Nusa Tenggara Team</v>
      </c>
      <c r="J824" t="str">
        <f>VLOOKUP(C824,'Sales Team'!A$1:D$6,4,0)</f>
        <v>Corporate Negotiate/Patnership Contract</v>
      </c>
      <c r="K824" t="str">
        <f>VLOOKUP(B824,'Patner Store'!A$1:F$51,2,0)</f>
        <v>Toko olahraga Pantai</v>
      </c>
      <c r="L824" t="str">
        <f>VLOOKUP(B824,'Patner Store'!A$1:F$51,3,0)</f>
        <v>Retail</v>
      </c>
      <c r="M824" t="str">
        <f>VLOOKUP(B824,'Patner Store'!A$1:F$51,4,0)</f>
        <v>Nusa Tenggara</v>
      </c>
      <c r="N824" t="str">
        <f>VLOOKUP(B824,'Patner Store'!A$1:F$51,5,0)</f>
        <v>East Nusa Tenggara</v>
      </c>
    </row>
    <row r="825" spans="1:14" ht="15.75" customHeight="1" x14ac:dyDescent="0.3">
      <c r="A825" s="16" t="s">
        <v>1062</v>
      </c>
      <c r="B825" s="16" t="s">
        <v>171</v>
      </c>
      <c r="C825" s="28" t="s">
        <v>231</v>
      </c>
      <c r="D825" s="27">
        <v>44706</v>
      </c>
      <c r="E825" s="16" t="s">
        <v>5768</v>
      </c>
      <c r="F825" s="28" t="s">
        <v>237</v>
      </c>
      <c r="G825" s="30">
        <v>1219271050</v>
      </c>
      <c r="H825" s="16" t="s">
        <v>238</v>
      </c>
      <c r="I825" s="11" t="str">
        <f>VLOOKUP(C825,'Sales Team'!A$1:C$6,2,0)</f>
        <v>Sales Region Bali - Nusa Tenggara Team</v>
      </c>
      <c r="J825" t="str">
        <f>VLOOKUP(C825,'Sales Team'!A$1:D$6,4,0)</f>
        <v>Corporate Negotiate/Patnership Contract</v>
      </c>
      <c r="K825" t="str">
        <f>VLOOKUP(B825,'Patner Store'!A$1:F$51,2,0)</f>
        <v>Toko SportNesia</v>
      </c>
      <c r="L825" t="str">
        <f>VLOOKUP(B825,'Patner Store'!A$1:F$51,3,0)</f>
        <v>Retail</v>
      </c>
      <c r="M825" t="str">
        <f>VLOOKUP(B825,'Patner Store'!A$1:F$51,4,0)</f>
        <v>Nusa Tenggara</v>
      </c>
      <c r="N825" t="str">
        <f>VLOOKUP(B825,'Patner Store'!A$1:F$51,5,0)</f>
        <v>East Nusa Tenggara</v>
      </c>
    </row>
    <row r="826" spans="1:14" ht="15.75" customHeight="1" x14ac:dyDescent="0.3">
      <c r="A826" s="16" t="s">
        <v>1063</v>
      </c>
      <c r="B826" s="16" t="s">
        <v>126</v>
      </c>
      <c r="C826" s="28" t="s">
        <v>229</v>
      </c>
      <c r="D826" s="27">
        <v>44706</v>
      </c>
      <c r="E826" s="16" t="s">
        <v>5767</v>
      </c>
      <c r="F826" s="28" t="s">
        <v>237</v>
      </c>
      <c r="G826" s="30">
        <v>314483090</v>
      </c>
      <c r="H826" s="16" t="s">
        <v>260</v>
      </c>
      <c r="I826" s="11" t="str">
        <f>VLOOKUP(C826,'Sales Team'!A$1:C$6,2,0)</f>
        <v>Sales Region Sulawesi - Maluku Team</v>
      </c>
      <c r="J826" t="str">
        <f>VLOOKUP(C826,'Sales Team'!A$1:D$6,4,0)</f>
        <v>Corporate Negotiate/Patnership Contract</v>
      </c>
      <c r="K826" t="str">
        <f>VLOOKUP(B826,'Patner Store'!A$1:F$51,2,0)</f>
        <v>Amanah Sport</v>
      </c>
      <c r="L826" t="str">
        <f>VLOOKUP(B826,'Patner Store'!A$1:F$51,3,0)</f>
        <v>Retail</v>
      </c>
      <c r="M826" t="str">
        <f>VLOOKUP(B826,'Patner Store'!A$1:F$51,4,0)</f>
        <v>Sulawesi</v>
      </c>
      <c r="N826" t="str">
        <f>VLOOKUP(B826,'Patner Store'!A$1:F$51,5,0)</f>
        <v>North Sulawesi</v>
      </c>
    </row>
    <row r="827" spans="1:14" ht="15.75" customHeight="1" x14ac:dyDescent="0.3">
      <c r="A827" s="16" t="s">
        <v>1064</v>
      </c>
      <c r="B827" s="16" t="s">
        <v>189</v>
      </c>
      <c r="C827" s="28" t="s">
        <v>225</v>
      </c>
      <c r="D827" s="27">
        <v>44707</v>
      </c>
      <c r="E827" s="16" t="s">
        <v>112</v>
      </c>
      <c r="F827" s="28" t="s">
        <v>237</v>
      </c>
      <c r="G827" s="30">
        <v>252936120</v>
      </c>
      <c r="H827" s="16"/>
      <c r="I827" s="11" t="str">
        <f>VLOOKUP(C827,'Sales Team'!A$1:C$6,2,0)</f>
        <v>Sales Java Region Team</v>
      </c>
      <c r="J827" t="str">
        <f>VLOOKUP(C827,'Sales Team'!A$1:D$6,4,0)</f>
        <v>OnlineMarketing/Corporate Negotiate/Patnership Contract</v>
      </c>
      <c r="K827" t="str">
        <f>VLOOKUP(B827,'Patner Store'!A$1:F$51,2,0)</f>
        <v>Toko Joko Sport</v>
      </c>
      <c r="L827" t="str">
        <f>VLOOKUP(B827,'Patner Store'!A$1:F$51,3,0)</f>
        <v>Retail</v>
      </c>
      <c r="M827" t="str">
        <f>VLOOKUP(B827,'Patner Store'!A$1:F$51,4,0)</f>
        <v>Java</v>
      </c>
      <c r="N827" t="str">
        <f>VLOOKUP(B827,'Patner Store'!A$1:F$51,5,0)</f>
        <v>East Java</v>
      </c>
    </row>
    <row r="828" spans="1:14" ht="15.75" customHeight="1" x14ac:dyDescent="0.3">
      <c r="A828" s="16" t="s">
        <v>1065</v>
      </c>
      <c r="B828" s="16" t="s">
        <v>126</v>
      </c>
      <c r="C828" s="28" t="s">
        <v>229</v>
      </c>
      <c r="D828" s="27">
        <v>44709</v>
      </c>
      <c r="E828" s="16" t="s">
        <v>5767</v>
      </c>
      <c r="F828" s="16" t="s">
        <v>234</v>
      </c>
      <c r="G828" s="30">
        <v>20540790</v>
      </c>
      <c r="H828" s="16" t="s">
        <v>260</v>
      </c>
      <c r="I828" s="11" t="str">
        <f>VLOOKUP(C828,'Sales Team'!A$1:C$6,2,0)</f>
        <v>Sales Region Sulawesi - Maluku Team</v>
      </c>
      <c r="J828" t="str">
        <f>VLOOKUP(C828,'Sales Team'!A$1:D$6,4,0)</f>
        <v>Corporate Negotiate/Patnership Contract</v>
      </c>
      <c r="K828" t="str">
        <f>VLOOKUP(B828,'Patner Store'!A$1:F$51,2,0)</f>
        <v>Amanah Sport</v>
      </c>
      <c r="L828" t="str">
        <f>VLOOKUP(B828,'Patner Store'!A$1:F$51,3,0)</f>
        <v>Retail</v>
      </c>
      <c r="M828" t="str">
        <f>VLOOKUP(B828,'Patner Store'!A$1:F$51,4,0)</f>
        <v>Sulawesi</v>
      </c>
      <c r="N828" t="str">
        <f>VLOOKUP(B828,'Patner Store'!A$1:F$51,5,0)</f>
        <v>North Sulawesi</v>
      </c>
    </row>
    <row r="829" spans="1:14" ht="15.75" customHeight="1" x14ac:dyDescent="0.3">
      <c r="A829" s="16" t="s">
        <v>1066</v>
      </c>
      <c r="B829" s="16" t="s">
        <v>193</v>
      </c>
      <c r="C829" s="28" t="s">
        <v>227</v>
      </c>
      <c r="D829" s="27">
        <v>44709</v>
      </c>
      <c r="E829" s="16" t="s">
        <v>228</v>
      </c>
      <c r="F829" s="28" t="s">
        <v>237</v>
      </c>
      <c r="G829" s="30">
        <v>299947950</v>
      </c>
      <c r="H829" s="16" t="s">
        <v>247</v>
      </c>
      <c r="I829" s="11" t="str">
        <f>VLOOKUP(C829,'Sales Team'!A$1:C$6,2,0)</f>
        <v>Sales Sumatera -Kalimantan Region Team</v>
      </c>
      <c r="J829" t="str">
        <f>VLOOKUP(C829,'Sales Team'!A$1:D$6,4,0)</f>
        <v>OnlineMarketing/Corporate Negotiate/Patnership Contract</v>
      </c>
      <c r="K829" t="str">
        <f>VLOOKUP(B829,'Patner Store'!A$1:F$51,2,0)</f>
        <v>Surya Sport</v>
      </c>
      <c r="L829" t="str">
        <f>VLOOKUP(B829,'Patner Store'!A$1:F$51,3,0)</f>
        <v>Retail</v>
      </c>
      <c r="M829" t="str">
        <f>VLOOKUP(B829,'Patner Store'!A$1:F$51,4,0)</f>
        <v>Kalimantan</v>
      </c>
      <c r="N829" t="str">
        <f>VLOOKUP(B829,'Patner Store'!A$1:F$51,5,0)</f>
        <v>South Kalimantan</v>
      </c>
    </row>
    <row r="830" spans="1:14" ht="15.75" customHeight="1" x14ac:dyDescent="0.3">
      <c r="A830" s="16" t="s">
        <v>1067</v>
      </c>
      <c r="B830" s="16" t="s">
        <v>105</v>
      </c>
      <c r="C830" s="28" t="s">
        <v>231</v>
      </c>
      <c r="D830" s="27">
        <v>44710</v>
      </c>
      <c r="E830" s="16" t="s">
        <v>5768</v>
      </c>
      <c r="F830" s="28" t="s">
        <v>237</v>
      </c>
      <c r="G830" s="30">
        <v>271285000</v>
      </c>
      <c r="H830" s="16"/>
      <c r="I830" s="11" t="str">
        <f>VLOOKUP(C830,'Sales Team'!A$1:C$6,2,0)</f>
        <v>Sales Region Bali - Nusa Tenggara Team</v>
      </c>
      <c r="J830" t="str">
        <f>VLOOKUP(C830,'Sales Team'!A$1:D$6,4,0)</f>
        <v>Corporate Negotiate/Patnership Contract</v>
      </c>
      <c r="K830" t="str">
        <f>VLOOKUP(B830,'Patner Store'!A$1:F$51,2,0)</f>
        <v>Sport Nation</v>
      </c>
      <c r="L830" t="str">
        <f>VLOOKUP(B830,'Patner Store'!A$1:F$51,3,0)</f>
        <v>Distributor</v>
      </c>
      <c r="M830" t="str">
        <f>VLOOKUP(B830,'Patner Store'!A$1:F$51,4,0)</f>
        <v>Bali</v>
      </c>
      <c r="N830" t="str">
        <f>VLOOKUP(B830,'Patner Store'!A$1:F$51,5,0)</f>
        <v>Bali</v>
      </c>
    </row>
    <row r="831" spans="1:14" ht="15.75" customHeight="1" x14ac:dyDescent="0.3">
      <c r="A831" s="16" t="s">
        <v>1068</v>
      </c>
      <c r="B831" s="16" t="s">
        <v>105</v>
      </c>
      <c r="C831" s="28" t="s">
        <v>231</v>
      </c>
      <c r="D831" s="27">
        <v>44710</v>
      </c>
      <c r="E831" s="16" t="s">
        <v>5768</v>
      </c>
      <c r="F831" s="28" t="s">
        <v>237</v>
      </c>
      <c r="G831" s="30">
        <v>394363590</v>
      </c>
      <c r="H831" s="16"/>
      <c r="I831" s="11" t="str">
        <f>VLOOKUP(C831,'Sales Team'!A$1:C$6,2,0)</f>
        <v>Sales Region Bali - Nusa Tenggara Team</v>
      </c>
      <c r="J831" t="str">
        <f>VLOOKUP(C831,'Sales Team'!A$1:D$6,4,0)</f>
        <v>Corporate Negotiate/Patnership Contract</v>
      </c>
      <c r="K831" t="str">
        <f>VLOOKUP(B831,'Patner Store'!A$1:F$51,2,0)</f>
        <v>Sport Nation</v>
      </c>
      <c r="L831" t="str">
        <f>VLOOKUP(B831,'Patner Store'!A$1:F$51,3,0)</f>
        <v>Distributor</v>
      </c>
      <c r="M831" t="str">
        <f>VLOOKUP(B831,'Patner Store'!A$1:F$51,4,0)</f>
        <v>Bali</v>
      </c>
      <c r="N831" t="str">
        <f>VLOOKUP(B831,'Patner Store'!A$1:F$51,5,0)</f>
        <v>Bali</v>
      </c>
    </row>
    <row r="832" spans="1:14" ht="15.75" customHeight="1" x14ac:dyDescent="0.3">
      <c r="A832" s="16" t="s">
        <v>1069</v>
      </c>
      <c r="B832" s="16" t="s">
        <v>126</v>
      </c>
      <c r="C832" s="28" t="s">
        <v>229</v>
      </c>
      <c r="D832" s="27">
        <v>44711</v>
      </c>
      <c r="E832" s="16" t="s">
        <v>5767</v>
      </c>
      <c r="F832" s="16" t="s">
        <v>234</v>
      </c>
      <c r="G832" s="30">
        <v>96159000</v>
      </c>
      <c r="H832" s="16"/>
      <c r="I832" s="11" t="str">
        <f>VLOOKUP(C832,'Sales Team'!A$1:C$6,2,0)</f>
        <v>Sales Region Sulawesi - Maluku Team</v>
      </c>
      <c r="J832" t="str">
        <f>VLOOKUP(C832,'Sales Team'!A$1:D$6,4,0)</f>
        <v>Corporate Negotiate/Patnership Contract</v>
      </c>
      <c r="K832" t="str">
        <f>VLOOKUP(B832,'Patner Store'!A$1:F$51,2,0)</f>
        <v>Amanah Sport</v>
      </c>
      <c r="L832" t="str">
        <f>VLOOKUP(B832,'Patner Store'!A$1:F$51,3,0)</f>
        <v>Retail</v>
      </c>
      <c r="M832" t="str">
        <f>VLOOKUP(B832,'Patner Store'!A$1:F$51,4,0)</f>
        <v>Sulawesi</v>
      </c>
      <c r="N832" t="str">
        <f>VLOOKUP(B832,'Patner Store'!A$1:F$51,5,0)</f>
        <v>North Sulawesi</v>
      </c>
    </row>
    <row r="833" spans="1:14" ht="15.75" customHeight="1" x14ac:dyDescent="0.3">
      <c r="A833" s="16" t="s">
        <v>1070</v>
      </c>
      <c r="B833" s="16" t="s">
        <v>148</v>
      </c>
      <c r="C833" s="28" t="s">
        <v>225</v>
      </c>
      <c r="D833" s="27">
        <v>44712</v>
      </c>
      <c r="E833" s="16" t="s">
        <v>112</v>
      </c>
      <c r="F833" s="28" t="s">
        <v>237</v>
      </c>
      <c r="G833" s="30">
        <v>382431516</v>
      </c>
      <c r="H833" s="16"/>
      <c r="I833" s="11" t="str">
        <f>VLOOKUP(C833,'Sales Team'!A$1:C$6,2,0)</f>
        <v>Sales Java Region Team</v>
      </c>
      <c r="J833" t="str">
        <f>VLOOKUP(C833,'Sales Team'!A$1:D$6,4,0)</f>
        <v>OnlineMarketing/Corporate Negotiate/Patnership Contract</v>
      </c>
      <c r="K833" t="str">
        <f>VLOOKUP(B833,'Patner Store'!A$1:F$51,2,0)</f>
        <v>Sport Jogja City</v>
      </c>
      <c r="L833" t="str">
        <f>VLOOKUP(B833,'Patner Store'!A$1:F$51,3,0)</f>
        <v>Distributor</v>
      </c>
      <c r="M833" t="str">
        <f>VLOOKUP(B833,'Patner Store'!A$1:F$51,4,0)</f>
        <v>Java</v>
      </c>
      <c r="N833" t="str">
        <f>VLOOKUP(B833,'Patner Store'!A$1:F$51,5,0)</f>
        <v>Jogjakarta</v>
      </c>
    </row>
    <row r="834" spans="1:14" ht="15.75" customHeight="1" x14ac:dyDescent="0.3">
      <c r="A834" s="16" t="s">
        <v>1071</v>
      </c>
      <c r="B834" s="16" t="s">
        <v>151</v>
      </c>
      <c r="C834" s="28" t="s">
        <v>231</v>
      </c>
      <c r="D834" s="27">
        <v>44713</v>
      </c>
      <c r="E834" s="16" t="s">
        <v>5768</v>
      </c>
      <c r="F834" s="28" t="s">
        <v>237</v>
      </c>
      <c r="G834" s="30">
        <v>330846420</v>
      </c>
      <c r="H834" s="16"/>
      <c r="I834" s="11" t="str">
        <f>VLOOKUP(C834,'Sales Team'!A$1:C$6,2,0)</f>
        <v>Sales Region Bali - Nusa Tenggara Team</v>
      </c>
      <c r="J834" t="str">
        <f>VLOOKUP(C834,'Sales Team'!A$1:D$6,4,0)</f>
        <v>Corporate Negotiate/Patnership Contract</v>
      </c>
      <c r="K834" t="str">
        <f>VLOOKUP(B834,'Patner Store'!A$1:F$51,2,0)</f>
        <v>Toko olahraga Pantai</v>
      </c>
      <c r="L834" t="str">
        <f>VLOOKUP(B834,'Patner Store'!A$1:F$51,3,0)</f>
        <v>Retail</v>
      </c>
      <c r="M834" t="str">
        <f>VLOOKUP(B834,'Patner Store'!A$1:F$51,4,0)</f>
        <v>Nusa Tenggara</v>
      </c>
      <c r="N834" t="str">
        <f>VLOOKUP(B834,'Patner Store'!A$1:F$51,5,0)</f>
        <v>East Nusa Tenggara</v>
      </c>
    </row>
    <row r="835" spans="1:14" ht="15.75" customHeight="1" x14ac:dyDescent="0.3">
      <c r="A835" s="16" t="s">
        <v>1072</v>
      </c>
      <c r="B835" s="16" t="s">
        <v>137</v>
      </c>
      <c r="C835" s="28" t="s">
        <v>222</v>
      </c>
      <c r="D835" s="27">
        <v>44715</v>
      </c>
      <c r="E835" s="16" t="s">
        <v>118</v>
      </c>
      <c r="F835" s="16" t="s">
        <v>234</v>
      </c>
      <c r="G835" s="30">
        <v>37203140</v>
      </c>
      <c r="H835" s="16" t="s">
        <v>247</v>
      </c>
      <c r="I835" s="11" t="str">
        <f>VLOOKUP(C835,'Sales Team'!A$1:C$6,2,0)</f>
        <v>Online Sales Team</v>
      </c>
      <c r="J835" t="str">
        <f>VLOOKUP(C835,'Sales Team'!A$1:D$6,4,0)</f>
        <v>OnlineMarketing</v>
      </c>
      <c r="K835" t="str">
        <f>VLOOKUP(B835,'Patner Store'!A$1:F$51,2,0)</f>
        <v>Playing Outdoor</v>
      </c>
      <c r="L835" t="str">
        <f>VLOOKUP(B835,'Patner Store'!A$1:F$51,3,0)</f>
        <v>Retail</v>
      </c>
      <c r="M835" t="str">
        <f>VLOOKUP(B835,'Patner Store'!A$1:F$51,4,0)</f>
        <v>Java</v>
      </c>
      <c r="N835" t="str">
        <f>VLOOKUP(B835,'Patner Store'!A$1:F$51,5,0)</f>
        <v>Jakarta</v>
      </c>
    </row>
    <row r="836" spans="1:14" ht="15.75" customHeight="1" x14ac:dyDescent="0.3">
      <c r="A836" s="16" t="s">
        <v>1073</v>
      </c>
      <c r="B836" s="16" t="s">
        <v>113</v>
      </c>
      <c r="C836" s="28" t="s">
        <v>227</v>
      </c>
      <c r="D836" s="27">
        <v>44717</v>
      </c>
      <c r="E836" s="16" t="s">
        <v>228</v>
      </c>
      <c r="F836" s="16" t="s">
        <v>234</v>
      </c>
      <c r="G836" s="30">
        <v>31305840</v>
      </c>
      <c r="H836" s="16" t="s">
        <v>253</v>
      </c>
      <c r="I836" s="11" t="str">
        <f>VLOOKUP(C836,'Sales Team'!A$1:C$6,2,0)</f>
        <v>Sales Sumatera -Kalimantan Region Team</v>
      </c>
      <c r="J836" t="str">
        <f>VLOOKUP(C836,'Sales Team'!A$1:D$6,4,0)</f>
        <v>OnlineMarketing/Corporate Negotiate/Patnership Contract</v>
      </c>
      <c r="K836" t="str">
        <f>VLOOKUP(B836,'Patner Store'!A$1:F$51,2,0)</f>
        <v>Toko Gelora Sport</v>
      </c>
      <c r="L836" t="str">
        <f>VLOOKUP(B836,'Patner Store'!A$1:F$51,3,0)</f>
        <v>Retail</v>
      </c>
      <c r="M836" t="str">
        <f>VLOOKUP(B836,'Patner Store'!A$1:F$51,4,0)</f>
        <v>Kalimantan</v>
      </c>
      <c r="N836" t="str">
        <f>VLOOKUP(B836,'Patner Store'!A$1:F$51,5,0)</f>
        <v>Central Kalimantan</v>
      </c>
    </row>
    <row r="837" spans="1:14" ht="15.75" customHeight="1" x14ac:dyDescent="0.3">
      <c r="A837" s="16" t="s">
        <v>1074</v>
      </c>
      <c r="B837" s="16" t="s">
        <v>131</v>
      </c>
      <c r="C837" s="28" t="s">
        <v>222</v>
      </c>
      <c r="D837" s="27">
        <v>44718</v>
      </c>
      <c r="E837" s="16" t="s">
        <v>118</v>
      </c>
      <c r="F837" s="16" t="s">
        <v>234</v>
      </c>
      <c r="G837" s="30">
        <v>24096750</v>
      </c>
      <c r="H837" s="16"/>
      <c r="I837" s="11" t="str">
        <f>VLOOKUP(C837,'Sales Team'!A$1:C$6,2,0)</f>
        <v>Online Sales Team</v>
      </c>
      <c r="J837" t="str">
        <f>VLOOKUP(C837,'Sales Team'!A$1:D$6,4,0)</f>
        <v>OnlineMarketing</v>
      </c>
      <c r="K837" t="str">
        <f>VLOOKUP(B837,'Patner Store'!A$1:F$51,2,0)</f>
        <v>WorldSport.com</v>
      </c>
      <c r="L837" t="str">
        <f>VLOOKUP(B837,'Patner Store'!A$1:F$51,3,0)</f>
        <v>Retail</v>
      </c>
      <c r="M837" t="str">
        <f>VLOOKUP(B837,'Patner Store'!A$1:F$51,4,0)</f>
        <v>Java</v>
      </c>
      <c r="N837" t="str">
        <f>VLOOKUP(B837,'Patner Store'!A$1:F$51,5,0)</f>
        <v>Jakarta</v>
      </c>
    </row>
    <row r="838" spans="1:14" ht="15.75" customHeight="1" x14ac:dyDescent="0.3">
      <c r="A838" s="16" t="s">
        <v>1075</v>
      </c>
      <c r="B838" s="16" t="s">
        <v>179</v>
      </c>
      <c r="C838" s="28" t="s">
        <v>229</v>
      </c>
      <c r="D838" s="27">
        <v>44718</v>
      </c>
      <c r="E838" s="16" t="s">
        <v>5767</v>
      </c>
      <c r="F838" s="28" t="s">
        <v>237</v>
      </c>
      <c r="G838" s="30">
        <v>410907891</v>
      </c>
      <c r="H838" s="16" t="s">
        <v>260</v>
      </c>
      <c r="I838" s="11" t="str">
        <f>VLOOKUP(C838,'Sales Team'!A$1:C$6,2,0)</f>
        <v>Sales Region Sulawesi - Maluku Team</v>
      </c>
      <c r="J838" t="str">
        <f>VLOOKUP(C838,'Sales Team'!A$1:D$6,4,0)</f>
        <v>Corporate Negotiate/Patnership Contract</v>
      </c>
      <c r="K838" t="str">
        <f>VLOOKUP(B838,'Patner Store'!A$1:F$51,2,0)</f>
        <v>Toko Idola Olahraga</v>
      </c>
      <c r="L838" t="str">
        <f>VLOOKUP(B838,'Patner Store'!A$1:F$51,3,0)</f>
        <v>Retail</v>
      </c>
      <c r="M838" t="str">
        <f>VLOOKUP(B838,'Patner Store'!A$1:F$51,4,0)</f>
        <v>Sulawesi</v>
      </c>
      <c r="N838" t="str">
        <f>VLOOKUP(B838,'Patner Store'!A$1:F$51,5,0)</f>
        <v>North Sulawesi</v>
      </c>
    </row>
    <row r="839" spans="1:14" ht="15.75" customHeight="1" x14ac:dyDescent="0.3">
      <c r="A839" s="16" t="s">
        <v>1076</v>
      </c>
      <c r="B839" s="16" t="s">
        <v>164</v>
      </c>
      <c r="C839" s="28" t="s">
        <v>227</v>
      </c>
      <c r="D839" s="27">
        <v>44719</v>
      </c>
      <c r="E839" s="16" t="s">
        <v>228</v>
      </c>
      <c r="F839" s="16" t="s">
        <v>234</v>
      </c>
      <c r="G839" s="30">
        <v>30551880</v>
      </c>
      <c r="H839" s="16"/>
      <c r="I839" s="11" t="str">
        <f>VLOOKUP(C839,'Sales Team'!A$1:C$6,2,0)</f>
        <v>Sales Sumatera -Kalimantan Region Team</v>
      </c>
      <c r="J839" t="str">
        <f>VLOOKUP(C839,'Sales Team'!A$1:D$6,4,0)</f>
        <v>OnlineMarketing/Corporate Negotiate/Patnership Contract</v>
      </c>
      <c r="K839" t="str">
        <f>VLOOKUP(B839,'Patner Store'!A$1:F$51,2,0)</f>
        <v>Toko Olahraga Unggul</v>
      </c>
      <c r="L839" t="str">
        <f>VLOOKUP(B839,'Patner Store'!A$1:F$51,3,0)</f>
        <v>Retail</v>
      </c>
      <c r="M839" t="str">
        <f>VLOOKUP(B839,'Patner Store'!A$1:F$51,4,0)</f>
        <v>Kalimantan</v>
      </c>
      <c r="N839" t="str">
        <f>VLOOKUP(B839,'Patner Store'!A$1:F$51,5,0)</f>
        <v>South Kalimantan</v>
      </c>
    </row>
    <row r="840" spans="1:14" ht="15.75" customHeight="1" x14ac:dyDescent="0.3">
      <c r="A840" s="16" t="s">
        <v>1077</v>
      </c>
      <c r="B840" s="16" t="s">
        <v>109</v>
      </c>
      <c r="C840" s="28" t="s">
        <v>225</v>
      </c>
      <c r="D840" s="27">
        <v>44720</v>
      </c>
      <c r="E840" s="16" t="s">
        <v>112</v>
      </c>
      <c r="F840" s="16" t="s">
        <v>234</v>
      </c>
      <c r="G840" s="30">
        <v>19714200</v>
      </c>
      <c r="H840" s="16"/>
      <c r="I840" s="11" t="str">
        <f>VLOOKUP(C840,'Sales Team'!A$1:C$6,2,0)</f>
        <v>Sales Java Region Team</v>
      </c>
      <c r="J840" t="str">
        <f>VLOOKUP(C840,'Sales Team'!A$1:D$6,4,0)</f>
        <v>OnlineMarketing/Corporate Negotiate/Patnership Contract</v>
      </c>
      <c r="K840" t="str">
        <f>VLOOKUP(B840,'Patner Store'!A$1:F$51,2,0)</f>
        <v>TokoSport</v>
      </c>
      <c r="L840" t="str">
        <f>VLOOKUP(B840,'Patner Store'!A$1:F$51,3,0)</f>
        <v>Retail</v>
      </c>
      <c r="M840" t="str">
        <f>VLOOKUP(B840,'Patner Store'!A$1:F$51,4,0)</f>
        <v>Java</v>
      </c>
      <c r="N840" t="str">
        <f>VLOOKUP(B840,'Patner Store'!A$1:F$51,5,0)</f>
        <v>East Java</v>
      </c>
    </row>
    <row r="841" spans="1:14" ht="15.75" customHeight="1" x14ac:dyDescent="0.3">
      <c r="A841" s="16" t="s">
        <v>1078</v>
      </c>
      <c r="B841" s="16" t="s">
        <v>122</v>
      </c>
      <c r="C841" s="28" t="s">
        <v>227</v>
      </c>
      <c r="D841" s="27">
        <v>44721</v>
      </c>
      <c r="E841" s="16" t="s">
        <v>228</v>
      </c>
      <c r="F841" s="16" t="s">
        <v>234</v>
      </c>
      <c r="G841" s="30">
        <v>74152610</v>
      </c>
      <c r="H841" s="16"/>
      <c r="I841" s="11" t="str">
        <f>VLOOKUP(C841,'Sales Team'!A$1:C$6,2,0)</f>
        <v>Sales Sumatera -Kalimantan Region Team</v>
      </c>
      <c r="J841" t="str">
        <f>VLOOKUP(C841,'Sales Team'!A$1:D$6,4,0)</f>
        <v>OnlineMarketing/Corporate Negotiate/Patnership Contract</v>
      </c>
      <c r="K841" t="str">
        <f>VLOOKUP(B841,'Patner Store'!A$1:F$51,2,0)</f>
        <v>Arena Sport Shop</v>
      </c>
      <c r="L841" t="str">
        <f>VLOOKUP(B841,'Patner Store'!A$1:F$51,3,0)</f>
        <v>Retail</v>
      </c>
      <c r="M841" t="str">
        <f>VLOOKUP(B841,'Patner Store'!A$1:F$51,4,0)</f>
        <v>Kalimantan</v>
      </c>
      <c r="N841" t="str">
        <f>VLOOKUP(B841,'Patner Store'!A$1:F$51,5,0)</f>
        <v>Central Kalimantan</v>
      </c>
    </row>
    <row r="842" spans="1:14" ht="15.75" customHeight="1" x14ac:dyDescent="0.3">
      <c r="A842" s="16" t="s">
        <v>1079</v>
      </c>
      <c r="B842" s="16" t="s">
        <v>162</v>
      </c>
      <c r="C842" s="28" t="s">
        <v>222</v>
      </c>
      <c r="D842" s="27">
        <v>44722</v>
      </c>
      <c r="E842" s="16" t="s">
        <v>118</v>
      </c>
      <c r="F842" s="28" t="s">
        <v>237</v>
      </c>
      <c r="G842" s="30">
        <v>384861750</v>
      </c>
      <c r="H842" s="16"/>
      <c r="I842" s="11" t="str">
        <f>VLOOKUP(C842,'Sales Team'!A$1:C$6,2,0)</f>
        <v>Online Sales Team</v>
      </c>
      <c r="J842" t="str">
        <f>VLOOKUP(C842,'Sales Team'!A$1:D$6,4,0)</f>
        <v>OnlineMarketing</v>
      </c>
      <c r="K842" t="str">
        <f>VLOOKUP(B842,'Patner Store'!A$1:F$51,2,0)</f>
        <v>SportChampion10</v>
      </c>
      <c r="L842" t="str">
        <f>VLOOKUP(B842,'Patner Store'!A$1:F$51,3,0)</f>
        <v>Retail</v>
      </c>
      <c r="M842" t="str">
        <f>VLOOKUP(B842,'Patner Store'!A$1:F$51,4,0)</f>
        <v>Java</v>
      </c>
      <c r="N842" t="str">
        <f>VLOOKUP(B842,'Patner Store'!A$1:F$51,5,0)</f>
        <v>Jakarta</v>
      </c>
    </row>
    <row r="843" spans="1:14" ht="15.75" customHeight="1" x14ac:dyDescent="0.3">
      <c r="A843" s="16" t="s">
        <v>1080</v>
      </c>
      <c r="B843" s="16" t="s">
        <v>211</v>
      </c>
      <c r="C843" s="28" t="s">
        <v>227</v>
      </c>
      <c r="D843" s="27">
        <v>44722</v>
      </c>
      <c r="E843" s="16" t="s">
        <v>228</v>
      </c>
      <c r="F843" s="16" t="s">
        <v>234</v>
      </c>
      <c r="G843" s="30">
        <v>31275570</v>
      </c>
      <c r="H843" s="16" t="s">
        <v>247</v>
      </c>
      <c r="I843" s="11" t="str">
        <f>VLOOKUP(C843,'Sales Team'!A$1:C$6,2,0)</f>
        <v>Sales Sumatera -Kalimantan Region Team</v>
      </c>
      <c r="J843" t="str">
        <f>VLOOKUP(C843,'Sales Team'!A$1:D$6,4,0)</f>
        <v>OnlineMarketing/Corporate Negotiate/Patnership Contract</v>
      </c>
      <c r="K843" t="str">
        <f>VLOOKUP(B843,'Patner Store'!A$1:F$51,2,0)</f>
        <v>Toko Olahraga Mandiri</v>
      </c>
      <c r="L843" t="str">
        <f>VLOOKUP(B843,'Patner Store'!A$1:F$51,3,0)</f>
        <v>Retail</v>
      </c>
      <c r="M843" t="str">
        <f>VLOOKUP(B843,'Patner Store'!A$1:F$51,4,0)</f>
        <v>Kalimantan</v>
      </c>
      <c r="N843" t="str">
        <f>VLOOKUP(B843,'Patner Store'!A$1:F$51,5,0)</f>
        <v>South Kalimantan</v>
      </c>
    </row>
    <row r="844" spans="1:14" ht="15.75" customHeight="1" x14ac:dyDescent="0.3">
      <c r="A844" s="16" t="s">
        <v>1081</v>
      </c>
      <c r="B844" s="16" t="s">
        <v>151</v>
      </c>
      <c r="C844" s="28" t="s">
        <v>231</v>
      </c>
      <c r="D844" s="27">
        <v>44722</v>
      </c>
      <c r="E844" s="16" t="s">
        <v>5768</v>
      </c>
      <c r="F844" s="16" t="s">
        <v>234</v>
      </c>
      <c r="G844" s="30">
        <v>64172210</v>
      </c>
      <c r="H844" s="16"/>
      <c r="I844" s="11" t="str">
        <f>VLOOKUP(C844,'Sales Team'!A$1:C$6,2,0)</f>
        <v>Sales Region Bali - Nusa Tenggara Team</v>
      </c>
      <c r="J844" t="str">
        <f>VLOOKUP(C844,'Sales Team'!A$1:D$6,4,0)</f>
        <v>Corporate Negotiate/Patnership Contract</v>
      </c>
      <c r="K844" t="str">
        <f>VLOOKUP(B844,'Patner Store'!A$1:F$51,2,0)</f>
        <v>Toko olahraga Pantai</v>
      </c>
      <c r="L844" t="str">
        <f>VLOOKUP(B844,'Patner Store'!A$1:F$51,3,0)</f>
        <v>Retail</v>
      </c>
      <c r="M844" t="str">
        <f>VLOOKUP(B844,'Patner Store'!A$1:F$51,4,0)</f>
        <v>Nusa Tenggara</v>
      </c>
      <c r="N844" t="str">
        <f>VLOOKUP(B844,'Patner Store'!A$1:F$51,5,0)</f>
        <v>East Nusa Tenggara</v>
      </c>
    </row>
    <row r="845" spans="1:14" ht="15.75" customHeight="1" x14ac:dyDescent="0.3">
      <c r="A845" s="16" t="s">
        <v>1082</v>
      </c>
      <c r="B845" s="16" t="s">
        <v>173</v>
      </c>
      <c r="C845" s="28" t="s">
        <v>229</v>
      </c>
      <c r="D845" s="27">
        <v>44725</v>
      </c>
      <c r="E845" s="16" t="s">
        <v>5767</v>
      </c>
      <c r="F845" s="16" t="s">
        <v>234</v>
      </c>
      <c r="G845" s="30">
        <v>123644300</v>
      </c>
      <c r="H845" s="16"/>
      <c r="I845" s="11" t="str">
        <f>VLOOKUP(C845,'Sales Team'!A$1:C$6,2,0)</f>
        <v>Sales Region Sulawesi - Maluku Team</v>
      </c>
      <c r="J845" t="str">
        <f>VLOOKUP(C845,'Sales Team'!A$1:D$6,4,0)</f>
        <v>Corporate Negotiate/Patnership Contract</v>
      </c>
      <c r="K845" t="str">
        <f>VLOOKUP(B845,'Patner Store'!A$1:F$51,2,0)</f>
        <v>Mama Sport</v>
      </c>
      <c r="L845" t="str">
        <f>VLOOKUP(B845,'Patner Store'!A$1:F$51,3,0)</f>
        <v>Retail</v>
      </c>
      <c r="M845" t="str">
        <f>VLOOKUP(B845,'Patner Store'!A$1:F$51,4,0)</f>
        <v>North Maluku</v>
      </c>
      <c r="N845" t="str">
        <f>VLOOKUP(B845,'Patner Store'!A$1:F$51,5,0)</f>
        <v>North Maluku</v>
      </c>
    </row>
    <row r="846" spans="1:14" ht="15.75" customHeight="1" x14ac:dyDescent="0.3">
      <c r="A846" s="16" t="s">
        <v>1083</v>
      </c>
      <c r="B846" s="16" t="s">
        <v>171</v>
      </c>
      <c r="C846" s="28" t="s">
        <v>231</v>
      </c>
      <c r="D846" s="27">
        <v>44725</v>
      </c>
      <c r="E846" s="16" t="s">
        <v>5768</v>
      </c>
      <c r="F846" s="28" t="s">
        <v>237</v>
      </c>
      <c r="G846" s="30">
        <v>622771691</v>
      </c>
      <c r="H846" s="16" t="s">
        <v>260</v>
      </c>
      <c r="I846" s="11" t="str">
        <f>VLOOKUP(C846,'Sales Team'!A$1:C$6,2,0)</f>
        <v>Sales Region Bali - Nusa Tenggara Team</v>
      </c>
      <c r="J846" t="str">
        <f>VLOOKUP(C846,'Sales Team'!A$1:D$6,4,0)</f>
        <v>Corporate Negotiate/Patnership Contract</v>
      </c>
      <c r="K846" t="str">
        <f>VLOOKUP(B846,'Patner Store'!A$1:F$51,2,0)</f>
        <v>Toko SportNesia</v>
      </c>
      <c r="L846" t="str">
        <f>VLOOKUP(B846,'Patner Store'!A$1:F$51,3,0)</f>
        <v>Retail</v>
      </c>
      <c r="M846" t="str">
        <f>VLOOKUP(B846,'Patner Store'!A$1:F$51,4,0)</f>
        <v>Nusa Tenggara</v>
      </c>
      <c r="N846" t="str">
        <f>VLOOKUP(B846,'Patner Store'!A$1:F$51,5,0)</f>
        <v>East Nusa Tenggara</v>
      </c>
    </row>
    <row r="847" spans="1:14" ht="15.75" customHeight="1" x14ac:dyDescent="0.3">
      <c r="A847" s="16" t="s">
        <v>1084</v>
      </c>
      <c r="B847" s="16" t="s">
        <v>187</v>
      </c>
      <c r="C847" s="28" t="s">
        <v>231</v>
      </c>
      <c r="D847" s="27">
        <v>44725</v>
      </c>
      <c r="E847" s="16" t="s">
        <v>5768</v>
      </c>
      <c r="F847" s="28" t="s">
        <v>237</v>
      </c>
      <c r="G847" s="30">
        <v>595558220</v>
      </c>
      <c r="H847" s="16"/>
      <c r="I847" s="11" t="str">
        <f>VLOOKUP(C847,'Sales Team'!A$1:C$6,2,0)</f>
        <v>Sales Region Bali - Nusa Tenggara Team</v>
      </c>
      <c r="J847" t="str">
        <f>VLOOKUP(C847,'Sales Team'!A$1:D$6,4,0)</f>
        <v>Corporate Negotiate/Patnership Contract</v>
      </c>
      <c r="K847" t="str">
        <f>VLOOKUP(B847,'Patner Store'!A$1:F$51,2,0)</f>
        <v>Nusantara Sport</v>
      </c>
      <c r="L847" t="str">
        <f>VLOOKUP(B847,'Patner Store'!A$1:F$51,3,0)</f>
        <v>Retail</v>
      </c>
      <c r="M847" t="str">
        <f>VLOOKUP(B847,'Patner Store'!A$1:F$51,4,0)</f>
        <v>Nusa Tenggara</v>
      </c>
      <c r="N847" t="str">
        <f>VLOOKUP(B847,'Patner Store'!A$1:F$51,5,0)</f>
        <v>West Nusa Tenggara</v>
      </c>
    </row>
    <row r="848" spans="1:14" ht="15.75" customHeight="1" x14ac:dyDescent="0.3">
      <c r="A848" s="16" t="s">
        <v>1085</v>
      </c>
      <c r="B848" s="16" t="s">
        <v>144</v>
      </c>
      <c r="C848" s="28" t="s">
        <v>227</v>
      </c>
      <c r="D848" s="27">
        <v>44726</v>
      </c>
      <c r="E848" s="16" t="s">
        <v>228</v>
      </c>
      <c r="F848" s="28" t="s">
        <v>237</v>
      </c>
      <c r="G848" s="30">
        <v>375501950</v>
      </c>
      <c r="H848" s="16"/>
      <c r="I848" s="11" t="str">
        <f>VLOOKUP(C848,'Sales Team'!A$1:C$6,2,0)</f>
        <v>Sales Sumatera -Kalimantan Region Team</v>
      </c>
      <c r="J848" t="str">
        <f>VLOOKUP(C848,'Sales Team'!A$1:D$6,4,0)</f>
        <v>OnlineMarketing/Corporate Negotiate/Patnership Contract</v>
      </c>
      <c r="K848" t="str">
        <f>VLOOKUP(B848,'Patner Store'!A$1:F$51,2,0)</f>
        <v>Kartika Sport Center</v>
      </c>
      <c r="L848" t="str">
        <f>VLOOKUP(B848,'Patner Store'!A$1:F$51,3,0)</f>
        <v>Retail</v>
      </c>
      <c r="M848" t="str">
        <f>VLOOKUP(B848,'Patner Store'!A$1:F$51,4,0)</f>
        <v>Kalimantan</v>
      </c>
      <c r="N848" t="str">
        <f>VLOOKUP(B848,'Patner Store'!A$1:F$51,5,0)</f>
        <v>Central Kalimantan</v>
      </c>
    </row>
    <row r="849" spans="1:14" ht="15.75" customHeight="1" x14ac:dyDescent="0.3">
      <c r="A849" s="16" t="s">
        <v>1086</v>
      </c>
      <c r="B849" s="16" t="s">
        <v>197</v>
      </c>
      <c r="C849" s="28" t="s">
        <v>222</v>
      </c>
      <c r="D849" s="27">
        <v>44729</v>
      </c>
      <c r="E849" s="16" t="s">
        <v>118</v>
      </c>
      <c r="F849" s="16" t="s">
        <v>234</v>
      </c>
      <c r="G849" s="30">
        <v>39943476</v>
      </c>
      <c r="H849" s="16"/>
      <c r="I849" s="11" t="str">
        <f>VLOOKUP(C849,'Sales Team'!A$1:C$6,2,0)</f>
        <v>Online Sales Team</v>
      </c>
      <c r="J849" t="str">
        <f>VLOOKUP(C849,'Sales Team'!A$1:D$6,4,0)</f>
        <v>OnlineMarketing</v>
      </c>
      <c r="K849" t="str">
        <f>VLOOKUP(B849,'Patner Store'!A$1:F$51,2,0)</f>
        <v>GilaSport.id</v>
      </c>
      <c r="L849" t="str">
        <f>VLOOKUP(B849,'Patner Store'!A$1:F$51,3,0)</f>
        <v>Retail</v>
      </c>
      <c r="M849" t="str">
        <f>VLOOKUP(B849,'Patner Store'!A$1:F$51,4,0)</f>
        <v>Java</v>
      </c>
      <c r="N849" t="str">
        <f>VLOOKUP(B849,'Patner Store'!A$1:F$51,5,0)</f>
        <v>Jakarta</v>
      </c>
    </row>
    <row r="850" spans="1:14" ht="15.75" customHeight="1" x14ac:dyDescent="0.3">
      <c r="A850" s="16" t="s">
        <v>1087</v>
      </c>
      <c r="B850" s="16" t="s">
        <v>189</v>
      </c>
      <c r="C850" s="28" t="s">
        <v>225</v>
      </c>
      <c r="D850" s="27">
        <v>44729</v>
      </c>
      <c r="E850" s="16" t="s">
        <v>112</v>
      </c>
      <c r="F850" s="16" t="s">
        <v>234</v>
      </c>
      <c r="G850" s="30">
        <v>27690410</v>
      </c>
      <c r="H850" s="16"/>
      <c r="I850" s="11" t="str">
        <f>VLOOKUP(C850,'Sales Team'!A$1:C$6,2,0)</f>
        <v>Sales Java Region Team</v>
      </c>
      <c r="J850" t="str">
        <f>VLOOKUP(C850,'Sales Team'!A$1:D$6,4,0)</f>
        <v>OnlineMarketing/Corporate Negotiate/Patnership Contract</v>
      </c>
      <c r="K850" t="str">
        <f>VLOOKUP(B850,'Patner Store'!A$1:F$51,2,0)</f>
        <v>Toko Joko Sport</v>
      </c>
      <c r="L850" t="str">
        <f>VLOOKUP(B850,'Patner Store'!A$1:F$51,3,0)</f>
        <v>Retail</v>
      </c>
      <c r="M850" t="str">
        <f>VLOOKUP(B850,'Patner Store'!A$1:F$51,4,0)</f>
        <v>Java</v>
      </c>
      <c r="N850" t="str">
        <f>VLOOKUP(B850,'Patner Store'!A$1:F$51,5,0)</f>
        <v>East Java</v>
      </c>
    </row>
    <row r="851" spans="1:14" ht="15.75" customHeight="1" x14ac:dyDescent="0.3">
      <c r="A851" s="16" t="s">
        <v>1088</v>
      </c>
      <c r="B851" s="16" t="s">
        <v>189</v>
      </c>
      <c r="C851" s="28" t="s">
        <v>225</v>
      </c>
      <c r="D851" s="27">
        <v>44731</v>
      </c>
      <c r="E851" s="16" t="s">
        <v>112</v>
      </c>
      <c r="F851" s="28" t="s">
        <v>237</v>
      </c>
      <c r="G851" s="30">
        <v>256555992</v>
      </c>
      <c r="H851" s="16" t="s">
        <v>260</v>
      </c>
      <c r="I851" s="11" t="str">
        <f>VLOOKUP(C851,'Sales Team'!A$1:C$6,2,0)</f>
        <v>Sales Java Region Team</v>
      </c>
      <c r="J851" t="str">
        <f>VLOOKUP(C851,'Sales Team'!A$1:D$6,4,0)</f>
        <v>OnlineMarketing/Corporate Negotiate/Patnership Contract</v>
      </c>
      <c r="K851" t="str">
        <f>VLOOKUP(B851,'Patner Store'!A$1:F$51,2,0)</f>
        <v>Toko Joko Sport</v>
      </c>
      <c r="L851" t="str">
        <f>VLOOKUP(B851,'Patner Store'!A$1:F$51,3,0)</f>
        <v>Retail</v>
      </c>
      <c r="M851" t="str">
        <f>VLOOKUP(B851,'Patner Store'!A$1:F$51,4,0)</f>
        <v>Java</v>
      </c>
      <c r="N851" t="str">
        <f>VLOOKUP(B851,'Patner Store'!A$1:F$51,5,0)</f>
        <v>East Java</v>
      </c>
    </row>
    <row r="852" spans="1:14" ht="15.75" customHeight="1" x14ac:dyDescent="0.3">
      <c r="A852" s="16" t="s">
        <v>1089</v>
      </c>
      <c r="B852" s="16" t="s">
        <v>168</v>
      </c>
      <c r="C852" s="28" t="s">
        <v>229</v>
      </c>
      <c r="D852" s="27">
        <v>44735</v>
      </c>
      <c r="E852" s="16" t="s">
        <v>5767</v>
      </c>
      <c r="F852" s="28" t="s">
        <v>237</v>
      </c>
      <c r="G852" s="30">
        <v>627670860</v>
      </c>
      <c r="H852" s="16"/>
      <c r="I852" s="11" t="str">
        <f>VLOOKUP(C852,'Sales Team'!A$1:C$6,2,0)</f>
        <v>Sales Region Sulawesi - Maluku Team</v>
      </c>
      <c r="J852" t="str">
        <f>VLOOKUP(C852,'Sales Team'!A$1:D$6,4,0)</f>
        <v>Corporate Negotiate/Patnership Contract</v>
      </c>
      <c r="K852" t="str">
        <f>VLOOKUP(B852,'Patner Store'!A$1:F$51,2,0)</f>
        <v>Destination Sport Store</v>
      </c>
      <c r="L852" t="str">
        <f>VLOOKUP(B852,'Patner Store'!A$1:F$51,3,0)</f>
        <v>Retail</v>
      </c>
      <c r="M852" t="str">
        <f>VLOOKUP(B852,'Patner Store'!A$1:F$51,4,0)</f>
        <v>Maluku</v>
      </c>
      <c r="N852" t="str">
        <f>VLOOKUP(B852,'Patner Store'!A$1:F$51,5,0)</f>
        <v>Maluku</v>
      </c>
    </row>
    <row r="853" spans="1:14" ht="15.75" customHeight="1" x14ac:dyDescent="0.3">
      <c r="A853" s="16" t="s">
        <v>1090</v>
      </c>
      <c r="B853" s="16" t="s">
        <v>181</v>
      </c>
      <c r="C853" s="28" t="s">
        <v>231</v>
      </c>
      <c r="D853" s="27">
        <v>44735</v>
      </c>
      <c r="E853" s="16" t="s">
        <v>5768</v>
      </c>
      <c r="F853" s="16" t="s">
        <v>234</v>
      </c>
      <c r="G853" s="30">
        <v>124551810</v>
      </c>
      <c r="H853" s="16" t="s">
        <v>253</v>
      </c>
      <c r="I853" s="11" t="str">
        <f>VLOOKUP(C853,'Sales Team'!A$1:C$6,2,0)</f>
        <v>Sales Region Bali - Nusa Tenggara Team</v>
      </c>
      <c r="J853" t="str">
        <f>VLOOKUP(C853,'Sales Team'!A$1:D$6,4,0)</f>
        <v>Corporate Negotiate/Patnership Contract</v>
      </c>
      <c r="K853" t="str">
        <f>VLOOKUP(B853,'Patner Store'!A$1:F$51,2,0)</f>
        <v>Toko Olahraga NTT</v>
      </c>
      <c r="L853" t="str">
        <f>VLOOKUP(B853,'Patner Store'!A$1:F$51,3,0)</f>
        <v>Retail</v>
      </c>
      <c r="M853" t="str">
        <f>VLOOKUP(B853,'Patner Store'!A$1:F$51,4,0)</f>
        <v>Nusa Tenggara</v>
      </c>
      <c r="N853" t="str">
        <f>VLOOKUP(B853,'Patner Store'!A$1:F$51,5,0)</f>
        <v>East Nusa Tenggara</v>
      </c>
    </row>
    <row r="854" spans="1:14" ht="15.75" customHeight="1" x14ac:dyDescent="0.3">
      <c r="A854" s="16" t="s">
        <v>1091</v>
      </c>
      <c r="B854" s="16" t="s">
        <v>207</v>
      </c>
      <c r="C854" s="28" t="s">
        <v>227</v>
      </c>
      <c r="D854" s="27">
        <v>44737</v>
      </c>
      <c r="E854" s="16" t="s">
        <v>228</v>
      </c>
      <c r="F854" s="28" t="s">
        <v>237</v>
      </c>
      <c r="G854" s="30">
        <v>321632000</v>
      </c>
      <c r="H854" s="16"/>
      <c r="I854" s="11" t="str">
        <f>VLOOKUP(C854,'Sales Team'!A$1:C$6,2,0)</f>
        <v>Sales Sumatera -Kalimantan Region Team</v>
      </c>
      <c r="J854" t="str">
        <f>VLOOKUP(C854,'Sales Team'!A$1:D$6,4,0)</f>
        <v>OnlineMarketing/Corporate Negotiate/Patnership Contract</v>
      </c>
      <c r="K854" t="str">
        <f>VLOOKUP(B854,'Patner Store'!A$1:F$51,2,0)</f>
        <v>Markas Olahraga</v>
      </c>
      <c r="L854" t="str">
        <f>VLOOKUP(B854,'Patner Store'!A$1:F$51,3,0)</f>
        <v>Retail</v>
      </c>
      <c r="M854" t="str">
        <f>VLOOKUP(B854,'Patner Store'!A$1:F$51,4,0)</f>
        <v>Kalimantan</v>
      </c>
      <c r="N854" t="str">
        <f>VLOOKUP(B854,'Patner Store'!A$1:F$51,5,0)</f>
        <v>South Kalimantan</v>
      </c>
    </row>
    <row r="855" spans="1:14" ht="15.75" customHeight="1" x14ac:dyDescent="0.3">
      <c r="A855" s="16" t="s">
        <v>1092</v>
      </c>
      <c r="B855" s="16" t="s">
        <v>116</v>
      </c>
      <c r="C855" s="28" t="s">
        <v>222</v>
      </c>
      <c r="D855" s="27">
        <v>44738</v>
      </c>
      <c r="E855" s="16" t="s">
        <v>118</v>
      </c>
      <c r="F855" s="28" t="s">
        <v>237</v>
      </c>
      <c r="G855" s="30">
        <v>282151729</v>
      </c>
      <c r="H855" s="16"/>
      <c r="I855" s="11" t="str">
        <f>VLOOKUP(C855,'Sales Team'!A$1:C$6,2,0)</f>
        <v>Online Sales Team</v>
      </c>
      <c r="J855" t="str">
        <f>VLOOKUP(C855,'Sales Team'!A$1:D$6,4,0)</f>
        <v>OnlineMarketing</v>
      </c>
      <c r="K855" t="str">
        <f>VLOOKUP(B855,'Patner Store'!A$1:F$51,2,0)</f>
        <v>Sport Line Indonesia</v>
      </c>
      <c r="L855" t="str">
        <f>VLOOKUP(B855,'Patner Store'!A$1:F$51,3,0)</f>
        <v>Retail</v>
      </c>
      <c r="M855" t="str">
        <f>VLOOKUP(B855,'Patner Store'!A$1:F$51,4,0)</f>
        <v>Java</v>
      </c>
      <c r="N855" t="str">
        <f>VLOOKUP(B855,'Patner Store'!A$1:F$51,5,0)</f>
        <v>Jakarta</v>
      </c>
    </row>
    <row r="856" spans="1:14" ht="15.75" customHeight="1" x14ac:dyDescent="0.3">
      <c r="A856" s="16" t="s">
        <v>1093</v>
      </c>
      <c r="B856" s="16" t="s">
        <v>128</v>
      </c>
      <c r="C856" s="28" t="s">
        <v>227</v>
      </c>
      <c r="D856" s="27">
        <v>44738</v>
      </c>
      <c r="E856" s="16" t="s">
        <v>228</v>
      </c>
      <c r="F856" s="28" t="s">
        <v>237</v>
      </c>
      <c r="G856" s="30">
        <v>657995895</v>
      </c>
      <c r="H856" s="16"/>
      <c r="I856" s="11" t="str">
        <f>VLOOKUP(C856,'Sales Team'!A$1:C$6,2,0)</f>
        <v>Sales Sumatera -Kalimantan Region Team</v>
      </c>
      <c r="J856" t="str">
        <f>VLOOKUP(C856,'Sales Team'!A$1:D$6,4,0)</f>
        <v>OnlineMarketing/Corporate Negotiate/Patnership Contract</v>
      </c>
      <c r="K856" t="str">
        <f>VLOOKUP(B856,'Patner Store'!A$1:F$51,2,0)</f>
        <v>Olahraga Mall</v>
      </c>
      <c r="L856" t="str">
        <f>VLOOKUP(B856,'Patner Store'!A$1:F$51,3,0)</f>
        <v>Distributor</v>
      </c>
      <c r="M856" t="str">
        <f>VLOOKUP(B856,'Patner Store'!A$1:F$51,4,0)</f>
        <v>Sumatera</v>
      </c>
      <c r="N856" t="str">
        <f>VLOOKUP(B856,'Patner Store'!A$1:F$51,5,0)</f>
        <v>South Sumatera</v>
      </c>
    </row>
    <row r="857" spans="1:14" ht="15.75" customHeight="1" x14ac:dyDescent="0.3">
      <c r="A857" s="16" t="s">
        <v>1094</v>
      </c>
      <c r="B857" s="16" t="s">
        <v>209</v>
      </c>
      <c r="C857" s="28" t="s">
        <v>222</v>
      </c>
      <c r="D857" s="27">
        <v>44738</v>
      </c>
      <c r="E857" s="16" t="s">
        <v>118</v>
      </c>
      <c r="F857" s="16" t="s">
        <v>234</v>
      </c>
      <c r="G857" s="30">
        <v>132858650</v>
      </c>
      <c r="H857" s="16"/>
      <c r="I857" s="11" t="str">
        <f>VLOOKUP(C857,'Sales Team'!A$1:C$6,2,0)</f>
        <v>Online Sales Team</v>
      </c>
      <c r="J857" t="str">
        <f>VLOOKUP(C857,'Sales Team'!A$1:D$6,4,0)</f>
        <v>OnlineMarketing</v>
      </c>
      <c r="K857" t="str">
        <f>VLOOKUP(B857,'Patner Store'!A$1:F$51,2,0)</f>
        <v>Power Play</v>
      </c>
      <c r="L857" t="str">
        <f>VLOOKUP(B857,'Patner Store'!A$1:F$51,3,0)</f>
        <v>Retail</v>
      </c>
      <c r="M857" t="str">
        <f>VLOOKUP(B857,'Patner Store'!A$1:F$51,4,0)</f>
        <v>Java</v>
      </c>
      <c r="N857" t="str">
        <f>VLOOKUP(B857,'Patner Store'!A$1:F$51,5,0)</f>
        <v>Jakarta</v>
      </c>
    </row>
    <row r="858" spans="1:14" ht="15.75" customHeight="1" x14ac:dyDescent="0.3">
      <c r="A858" s="16" t="s">
        <v>1095</v>
      </c>
      <c r="B858" s="16" t="s">
        <v>105</v>
      </c>
      <c r="C858" s="28" t="s">
        <v>231</v>
      </c>
      <c r="D858" s="27">
        <v>44739</v>
      </c>
      <c r="E858" s="16" t="s">
        <v>5768</v>
      </c>
      <c r="F858" s="28" t="s">
        <v>237</v>
      </c>
      <c r="G858" s="30">
        <v>490650930</v>
      </c>
      <c r="H858" s="16" t="s">
        <v>260</v>
      </c>
      <c r="I858" s="11" t="str">
        <f>VLOOKUP(C858,'Sales Team'!A$1:C$6,2,0)</f>
        <v>Sales Region Bali - Nusa Tenggara Team</v>
      </c>
      <c r="J858" t="str">
        <f>VLOOKUP(C858,'Sales Team'!A$1:D$6,4,0)</f>
        <v>Corporate Negotiate/Patnership Contract</v>
      </c>
      <c r="K858" t="str">
        <f>VLOOKUP(B858,'Patner Store'!A$1:F$51,2,0)</f>
        <v>Sport Nation</v>
      </c>
      <c r="L858" t="str">
        <f>VLOOKUP(B858,'Patner Store'!A$1:F$51,3,0)</f>
        <v>Distributor</v>
      </c>
      <c r="M858" t="str">
        <f>VLOOKUP(B858,'Patner Store'!A$1:F$51,4,0)</f>
        <v>Bali</v>
      </c>
      <c r="N858" t="str">
        <f>VLOOKUP(B858,'Patner Store'!A$1:F$51,5,0)</f>
        <v>Bali</v>
      </c>
    </row>
    <row r="859" spans="1:14" ht="15.75" customHeight="1" x14ac:dyDescent="0.3">
      <c r="A859" s="16" t="s">
        <v>1096</v>
      </c>
      <c r="B859" s="16" t="s">
        <v>187</v>
      </c>
      <c r="C859" s="28" t="s">
        <v>231</v>
      </c>
      <c r="D859" s="27">
        <v>44741</v>
      </c>
      <c r="E859" s="16" t="s">
        <v>5768</v>
      </c>
      <c r="F859" s="28" t="s">
        <v>237</v>
      </c>
      <c r="G859" s="30">
        <v>519221070</v>
      </c>
      <c r="H859" s="16" t="s">
        <v>253</v>
      </c>
      <c r="I859" s="11" t="str">
        <f>VLOOKUP(C859,'Sales Team'!A$1:C$6,2,0)</f>
        <v>Sales Region Bali - Nusa Tenggara Team</v>
      </c>
      <c r="J859" t="str">
        <f>VLOOKUP(C859,'Sales Team'!A$1:D$6,4,0)</f>
        <v>Corporate Negotiate/Patnership Contract</v>
      </c>
      <c r="K859" t="str">
        <f>VLOOKUP(B859,'Patner Store'!A$1:F$51,2,0)</f>
        <v>Nusantara Sport</v>
      </c>
      <c r="L859" t="str">
        <f>VLOOKUP(B859,'Patner Store'!A$1:F$51,3,0)</f>
        <v>Retail</v>
      </c>
      <c r="M859" t="str">
        <f>VLOOKUP(B859,'Patner Store'!A$1:F$51,4,0)</f>
        <v>Nusa Tenggara</v>
      </c>
      <c r="N859" t="str">
        <f>VLOOKUP(B859,'Patner Store'!A$1:F$51,5,0)</f>
        <v>West Nusa Tenggara</v>
      </c>
    </row>
    <row r="860" spans="1:14" ht="15.75" customHeight="1" x14ac:dyDescent="0.3">
      <c r="A860" s="16" t="s">
        <v>1097</v>
      </c>
      <c r="B860" s="16" t="s">
        <v>205</v>
      </c>
      <c r="C860" s="28" t="s">
        <v>231</v>
      </c>
      <c r="D860" s="27">
        <v>44741</v>
      </c>
      <c r="E860" s="16" t="s">
        <v>5768</v>
      </c>
      <c r="F860" s="16" t="s">
        <v>234</v>
      </c>
      <c r="G860" s="30">
        <v>18814690</v>
      </c>
      <c r="H860" s="16"/>
      <c r="I860" s="11" t="str">
        <f>VLOOKUP(C860,'Sales Team'!A$1:C$6,2,0)</f>
        <v>Sales Region Bali - Nusa Tenggara Team</v>
      </c>
      <c r="J860" t="str">
        <f>VLOOKUP(C860,'Sales Team'!A$1:D$6,4,0)</f>
        <v>Corporate Negotiate/Patnership Contract</v>
      </c>
      <c r="K860" t="str">
        <f>VLOOKUP(B860,'Patner Store'!A$1:F$51,2,0)</f>
        <v>Toko Olahraga NTB</v>
      </c>
      <c r="L860" t="str">
        <f>VLOOKUP(B860,'Patner Store'!A$1:F$51,3,0)</f>
        <v>Retail</v>
      </c>
      <c r="M860" t="str">
        <f>VLOOKUP(B860,'Patner Store'!A$1:F$51,4,0)</f>
        <v>Nusa Tenggara</v>
      </c>
      <c r="N860" t="str">
        <f>VLOOKUP(B860,'Patner Store'!A$1:F$51,5,0)</f>
        <v>West Nusa Tenggara</v>
      </c>
    </row>
    <row r="861" spans="1:14" ht="15.75" customHeight="1" x14ac:dyDescent="0.3">
      <c r="A861" s="16" t="s">
        <v>1098</v>
      </c>
      <c r="B861" s="16" t="s">
        <v>191</v>
      </c>
      <c r="C861" s="28" t="s">
        <v>229</v>
      </c>
      <c r="D861" s="27">
        <v>44742</v>
      </c>
      <c r="E861" s="16" t="s">
        <v>5767</v>
      </c>
      <c r="F861" s="16" t="s">
        <v>234</v>
      </c>
      <c r="G861" s="30">
        <v>38280400</v>
      </c>
      <c r="H861" s="16"/>
      <c r="I861" s="11" t="str">
        <f>VLOOKUP(C861,'Sales Team'!A$1:C$6,2,0)</f>
        <v>Sales Region Sulawesi - Maluku Team</v>
      </c>
      <c r="J861" t="str">
        <f>VLOOKUP(C861,'Sales Team'!A$1:D$6,4,0)</f>
        <v>Corporate Negotiate/Patnership Contract</v>
      </c>
      <c r="K861" t="str">
        <f>VLOOKUP(B861,'Patner Store'!A$1:F$51,2,0)</f>
        <v>Salam Olahraga</v>
      </c>
      <c r="L861" t="str">
        <f>VLOOKUP(B861,'Patner Store'!A$1:F$51,3,0)</f>
        <v>Retail</v>
      </c>
      <c r="M861" t="str">
        <f>VLOOKUP(B861,'Patner Store'!A$1:F$51,4,0)</f>
        <v>Maluku</v>
      </c>
      <c r="N861" t="str">
        <f>VLOOKUP(B861,'Patner Store'!A$1:F$51,5,0)</f>
        <v>Maluku</v>
      </c>
    </row>
    <row r="862" spans="1:14" ht="15.75" customHeight="1" x14ac:dyDescent="0.3">
      <c r="A862" s="16" t="s">
        <v>1099</v>
      </c>
      <c r="B862" s="16" t="s">
        <v>193</v>
      </c>
      <c r="C862" s="28" t="s">
        <v>227</v>
      </c>
      <c r="D862" s="27">
        <v>44744</v>
      </c>
      <c r="E862" s="16" t="s">
        <v>228</v>
      </c>
      <c r="F862" s="16" t="s">
        <v>234</v>
      </c>
      <c r="G862" s="30">
        <v>77747840</v>
      </c>
      <c r="H862" s="16" t="s">
        <v>260</v>
      </c>
      <c r="I862" s="11" t="str">
        <f>VLOOKUP(C862,'Sales Team'!A$1:C$6,2,0)</f>
        <v>Sales Sumatera -Kalimantan Region Team</v>
      </c>
      <c r="J862" t="str">
        <f>VLOOKUP(C862,'Sales Team'!A$1:D$6,4,0)</f>
        <v>OnlineMarketing/Corporate Negotiate/Patnership Contract</v>
      </c>
      <c r="K862" t="str">
        <f>VLOOKUP(B862,'Patner Store'!A$1:F$51,2,0)</f>
        <v>Surya Sport</v>
      </c>
      <c r="L862" t="str">
        <f>VLOOKUP(B862,'Patner Store'!A$1:F$51,3,0)</f>
        <v>Retail</v>
      </c>
      <c r="M862" t="str">
        <f>VLOOKUP(B862,'Patner Store'!A$1:F$51,4,0)</f>
        <v>Kalimantan</v>
      </c>
      <c r="N862" t="str">
        <f>VLOOKUP(B862,'Patner Store'!A$1:F$51,5,0)</f>
        <v>South Kalimantan</v>
      </c>
    </row>
    <row r="863" spans="1:14" ht="15.75" customHeight="1" x14ac:dyDescent="0.3">
      <c r="A863" s="16" t="s">
        <v>1100</v>
      </c>
      <c r="B863" s="16" t="s">
        <v>193</v>
      </c>
      <c r="C863" s="28" t="s">
        <v>227</v>
      </c>
      <c r="D863" s="27">
        <v>44744</v>
      </c>
      <c r="E863" s="16" t="s">
        <v>228</v>
      </c>
      <c r="F863" s="16" t="s">
        <v>234</v>
      </c>
      <c r="G863" s="30">
        <v>132311500</v>
      </c>
      <c r="H863" s="16"/>
      <c r="I863" s="11" t="str">
        <f>VLOOKUP(C863,'Sales Team'!A$1:C$6,2,0)</f>
        <v>Sales Sumatera -Kalimantan Region Team</v>
      </c>
      <c r="J863" t="str">
        <f>VLOOKUP(C863,'Sales Team'!A$1:D$6,4,0)</f>
        <v>OnlineMarketing/Corporate Negotiate/Patnership Contract</v>
      </c>
      <c r="K863" t="str">
        <f>VLOOKUP(B863,'Patner Store'!A$1:F$51,2,0)</f>
        <v>Surya Sport</v>
      </c>
      <c r="L863" t="str">
        <f>VLOOKUP(B863,'Patner Store'!A$1:F$51,3,0)</f>
        <v>Retail</v>
      </c>
      <c r="M863" t="str">
        <f>VLOOKUP(B863,'Patner Store'!A$1:F$51,4,0)</f>
        <v>Kalimantan</v>
      </c>
      <c r="N863" t="str">
        <f>VLOOKUP(B863,'Patner Store'!A$1:F$51,5,0)</f>
        <v>South Kalimantan</v>
      </c>
    </row>
    <row r="864" spans="1:14" ht="15.75" customHeight="1" x14ac:dyDescent="0.3">
      <c r="A864" s="16" t="s">
        <v>1101</v>
      </c>
      <c r="B864" s="16" t="s">
        <v>113</v>
      </c>
      <c r="C864" s="28" t="s">
        <v>227</v>
      </c>
      <c r="D864" s="27">
        <v>44747</v>
      </c>
      <c r="E864" s="16" t="s">
        <v>228</v>
      </c>
      <c r="F864" s="16" t="s">
        <v>234</v>
      </c>
      <c r="G864" s="30">
        <v>36029700</v>
      </c>
      <c r="H864" s="16"/>
      <c r="I864" s="11" t="str">
        <f>VLOOKUP(C864,'Sales Team'!A$1:C$6,2,0)</f>
        <v>Sales Sumatera -Kalimantan Region Team</v>
      </c>
      <c r="J864" t="str">
        <f>VLOOKUP(C864,'Sales Team'!A$1:D$6,4,0)</f>
        <v>OnlineMarketing/Corporate Negotiate/Patnership Contract</v>
      </c>
      <c r="K864" t="str">
        <f>VLOOKUP(B864,'Patner Store'!A$1:F$51,2,0)</f>
        <v>Toko Gelora Sport</v>
      </c>
      <c r="L864" t="str">
        <f>VLOOKUP(B864,'Patner Store'!A$1:F$51,3,0)</f>
        <v>Retail</v>
      </c>
      <c r="M864" t="str">
        <f>VLOOKUP(B864,'Patner Store'!A$1:F$51,4,0)</f>
        <v>Kalimantan</v>
      </c>
      <c r="N864" t="str">
        <f>VLOOKUP(B864,'Patner Store'!A$1:F$51,5,0)</f>
        <v>Central Kalimantan</v>
      </c>
    </row>
    <row r="865" spans="1:14" ht="15.75" customHeight="1" x14ac:dyDescent="0.3">
      <c r="A865" s="16" t="s">
        <v>1102</v>
      </c>
      <c r="B865" s="16" t="s">
        <v>154</v>
      </c>
      <c r="C865" s="28" t="s">
        <v>229</v>
      </c>
      <c r="D865" s="27">
        <v>44748</v>
      </c>
      <c r="E865" s="16" t="s">
        <v>5767</v>
      </c>
      <c r="F865" s="16" t="s">
        <v>234</v>
      </c>
      <c r="G865" s="30">
        <v>113856440</v>
      </c>
      <c r="H865" s="16"/>
      <c r="I865" s="11" t="str">
        <f>VLOOKUP(C865,'Sales Team'!A$1:C$6,2,0)</f>
        <v>Sales Region Sulawesi - Maluku Team</v>
      </c>
      <c r="J865" t="str">
        <f>VLOOKUP(C865,'Sales Team'!A$1:D$6,4,0)</f>
        <v>Corporate Negotiate/Patnership Contract</v>
      </c>
      <c r="K865" t="str">
        <f>VLOOKUP(B865,'Patner Store'!A$1:F$51,2,0)</f>
        <v>Barokah Olahraga Shop</v>
      </c>
      <c r="L865" t="str">
        <f>VLOOKUP(B865,'Patner Store'!A$1:F$51,3,0)</f>
        <v>Retail</v>
      </c>
      <c r="M865" t="str">
        <f>VLOOKUP(B865,'Patner Store'!A$1:F$51,4,0)</f>
        <v>Sulawesi</v>
      </c>
      <c r="N865" t="str">
        <f>VLOOKUP(B865,'Patner Store'!A$1:F$51,5,0)</f>
        <v>North Sulawesi</v>
      </c>
    </row>
    <row r="866" spans="1:14" ht="15.75" customHeight="1" x14ac:dyDescent="0.3">
      <c r="A866" s="16" t="s">
        <v>1103</v>
      </c>
      <c r="B866" s="16" t="s">
        <v>181</v>
      </c>
      <c r="C866" s="28" t="s">
        <v>231</v>
      </c>
      <c r="D866" s="27">
        <v>44749</v>
      </c>
      <c r="E866" s="16" t="s">
        <v>5768</v>
      </c>
      <c r="F866" s="16" t="s">
        <v>234</v>
      </c>
      <c r="G866" s="30">
        <v>74779980</v>
      </c>
      <c r="H866" s="16"/>
      <c r="I866" s="11" t="str">
        <f>VLOOKUP(C866,'Sales Team'!A$1:C$6,2,0)</f>
        <v>Sales Region Bali - Nusa Tenggara Team</v>
      </c>
      <c r="J866" t="str">
        <f>VLOOKUP(C866,'Sales Team'!A$1:D$6,4,0)</f>
        <v>Corporate Negotiate/Patnership Contract</v>
      </c>
      <c r="K866" t="str">
        <f>VLOOKUP(B866,'Patner Store'!A$1:F$51,2,0)</f>
        <v>Toko Olahraga NTT</v>
      </c>
      <c r="L866" t="str">
        <f>VLOOKUP(B866,'Patner Store'!A$1:F$51,3,0)</f>
        <v>Retail</v>
      </c>
      <c r="M866" t="str">
        <f>VLOOKUP(B866,'Patner Store'!A$1:F$51,4,0)</f>
        <v>Nusa Tenggara</v>
      </c>
      <c r="N866" t="str">
        <f>VLOOKUP(B866,'Patner Store'!A$1:F$51,5,0)</f>
        <v>East Nusa Tenggara</v>
      </c>
    </row>
    <row r="867" spans="1:14" ht="15.75" customHeight="1" x14ac:dyDescent="0.3">
      <c r="A867" s="16" t="s">
        <v>1104</v>
      </c>
      <c r="B867" s="16" t="s">
        <v>162</v>
      </c>
      <c r="C867" s="28" t="s">
        <v>222</v>
      </c>
      <c r="D867" s="27">
        <v>44750</v>
      </c>
      <c r="E867" s="16" t="s">
        <v>118</v>
      </c>
      <c r="F867" s="28" t="s">
        <v>237</v>
      </c>
      <c r="G867" s="30">
        <v>320608120</v>
      </c>
      <c r="H867" s="16" t="s">
        <v>247</v>
      </c>
      <c r="I867" s="11" t="str">
        <f>VLOOKUP(C867,'Sales Team'!A$1:C$6,2,0)</f>
        <v>Online Sales Team</v>
      </c>
      <c r="J867" t="str">
        <f>VLOOKUP(C867,'Sales Team'!A$1:D$6,4,0)</f>
        <v>OnlineMarketing</v>
      </c>
      <c r="K867" t="str">
        <f>VLOOKUP(B867,'Patner Store'!A$1:F$51,2,0)</f>
        <v>SportChampion10</v>
      </c>
      <c r="L867" t="str">
        <f>VLOOKUP(B867,'Patner Store'!A$1:F$51,3,0)</f>
        <v>Retail</v>
      </c>
      <c r="M867" t="str">
        <f>VLOOKUP(B867,'Patner Store'!A$1:F$51,4,0)</f>
        <v>Java</v>
      </c>
      <c r="N867" t="str">
        <f>VLOOKUP(B867,'Patner Store'!A$1:F$51,5,0)</f>
        <v>Jakarta</v>
      </c>
    </row>
    <row r="868" spans="1:14" ht="15.75" customHeight="1" x14ac:dyDescent="0.3">
      <c r="A868" s="16" t="s">
        <v>1105</v>
      </c>
      <c r="B868" s="16" t="s">
        <v>135</v>
      </c>
      <c r="C868" s="28" t="s">
        <v>227</v>
      </c>
      <c r="D868" s="27">
        <v>44751</v>
      </c>
      <c r="E868" s="16" t="s">
        <v>228</v>
      </c>
      <c r="F868" s="28" t="s">
        <v>237</v>
      </c>
      <c r="G868" s="30">
        <v>252363690</v>
      </c>
      <c r="H868" s="16" t="s">
        <v>260</v>
      </c>
      <c r="I868" s="11" t="str">
        <f>VLOOKUP(C868,'Sales Team'!A$1:C$6,2,0)</f>
        <v>Sales Sumatera -Kalimantan Region Team</v>
      </c>
      <c r="J868" t="str">
        <f>VLOOKUP(C868,'Sales Team'!A$1:D$6,4,0)</f>
        <v>OnlineMarketing/Corporate Negotiate/Patnership Contract</v>
      </c>
      <c r="K868" t="str">
        <f>VLOOKUP(B868,'Patner Store'!A$1:F$51,2,0)</f>
        <v>Adi Shop</v>
      </c>
      <c r="L868" t="str">
        <f>VLOOKUP(B868,'Patner Store'!A$1:F$51,3,0)</f>
        <v>Retail</v>
      </c>
      <c r="M868" t="str">
        <f>VLOOKUP(B868,'Patner Store'!A$1:F$51,4,0)</f>
        <v>Kalimantan</v>
      </c>
      <c r="N868" t="str">
        <f>VLOOKUP(B868,'Patner Store'!A$1:F$51,5,0)</f>
        <v>South Kalimantan</v>
      </c>
    </row>
    <row r="869" spans="1:14" ht="15.75" customHeight="1" x14ac:dyDescent="0.3">
      <c r="A869" s="16" t="s">
        <v>1106</v>
      </c>
      <c r="B869" s="16" t="s">
        <v>139</v>
      </c>
      <c r="C869" s="28" t="s">
        <v>227</v>
      </c>
      <c r="D869" s="27">
        <v>44752</v>
      </c>
      <c r="E869" s="16" t="s">
        <v>228</v>
      </c>
      <c r="F869" s="16" t="s">
        <v>234</v>
      </c>
      <c r="G869" s="30">
        <v>202485340</v>
      </c>
      <c r="H869" s="16" t="s">
        <v>247</v>
      </c>
      <c r="I869" s="11" t="str">
        <f>VLOOKUP(C869,'Sales Team'!A$1:C$6,2,0)</f>
        <v>Sales Sumatera -Kalimantan Region Team</v>
      </c>
      <c r="J869" t="str">
        <f>VLOOKUP(C869,'Sales Team'!A$1:D$6,4,0)</f>
        <v>OnlineMarketing/Corporate Negotiate/Patnership Contract</v>
      </c>
      <c r="K869" t="str">
        <f>VLOOKUP(B869,'Patner Store'!A$1:F$51,2,0)</f>
        <v>Sport Hub Medan</v>
      </c>
      <c r="L869" t="str">
        <f>VLOOKUP(B869,'Patner Store'!A$1:F$51,3,0)</f>
        <v>Distributor</v>
      </c>
      <c r="M869" t="str">
        <f>VLOOKUP(B869,'Patner Store'!A$1:F$51,4,0)</f>
        <v>Sumatera</v>
      </c>
      <c r="N869" t="str">
        <f>VLOOKUP(B869,'Patner Store'!A$1:F$51,5,0)</f>
        <v>North Sumatera</v>
      </c>
    </row>
    <row r="870" spans="1:14" ht="15.75" customHeight="1" x14ac:dyDescent="0.3">
      <c r="A870" s="16" t="s">
        <v>1107</v>
      </c>
      <c r="B870" s="16" t="s">
        <v>160</v>
      </c>
      <c r="C870" s="28" t="s">
        <v>227</v>
      </c>
      <c r="D870" s="27">
        <v>44753</v>
      </c>
      <c r="E870" s="16" t="s">
        <v>228</v>
      </c>
      <c r="F870" s="16" t="s">
        <v>234</v>
      </c>
      <c r="G870" s="30">
        <v>58475500</v>
      </c>
      <c r="H870" s="16"/>
      <c r="I870" s="11" t="str">
        <f>VLOOKUP(C870,'Sales Team'!A$1:C$6,2,0)</f>
        <v>Sales Sumatera -Kalimantan Region Team</v>
      </c>
      <c r="J870" t="str">
        <f>VLOOKUP(C870,'Sales Team'!A$1:D$6,4,0)</f>
        <v>OnlineMarketing/Corporate Negotiate/Patnership Contract</v>
      </c>
      <c r="K870" t="str">
        <f>VLOOKUP(B870,'Patner Store'!A$1:F$51,2,0)</f>
        <v>Gudang Sport Center</v>
      </c>
      <c r="L870" t="str">
        <f>VLOOKUP(B870,'Patner Store'!A$1:F$51,3,0)</f>
        <v>Retail</v>
      </c>
      <c r="M870" t="str">
        <f>VLOOKUP(B870,'Patner Store'!A$1:F$51,4,0)</f>
        <v>Kalimantan</v>
      </c>
      <c r="N870" t="str">
        <f>VLOOKUP(B870,'Patner Store'!A$1:F$51,5,0)</f>
        <v>Central Kalimantan</v>
      </c>
    </row>
    <row r="871" spans="1:14" ht="15.75" customHeight="1" x14ac:dyDescent="0.3">
      <c r="A871" s="16" t="s">
        <v>1108</v>
      </c>
      <c r="B871" s="16" t="s">
        <v>177</v>
      </c>
      <c r="C871" s="28" t="s">
        <v>225</v>
      </c>
      <c r="D871" s="27">
        <v>44756</v>
      </c>
      <c r="E871" s="16" t="s">
        <v>112</v>
      </c>
      <c r="F871" s="16" t="s">
        <v>234</v>
      </c>
      <c r="G871" s="30">
        <v>49439820</v>
      </c>
      <c r="H871" s="16"/>
      <c r="I871" s="11" t="str">
        <f>VLOOKUP(C871,'Sales Team'!A$1:C$6,2,0)</f>
        <v>Sales Java Region Team</v>
      </c>
      <c r="J871" t="str">
        <f>VLOOKUP(C871,'Sales Team'!A$1:D$6,4,0)</f>
        <v>OnlineMarketing/Corporate Negotiate/Patnership Contract</v>
      </c>
      <c r="K871" t="str">
        <f>VLOOKUP(B871,'Patner Store'!A$1:F$51,2,0)</f>
        <v>Toko Hidup Sehat</v>
      </c>
      <c r="L871" t="str">
        <f>VLOOKUP(B871,'Patner Store'!A$1:F$51,3,0)</f>
        <v>Retail</v>
      </c>
      <c r="M871" t="str">
        <f>VLOOKUP(B871,'Patner Store'!A$1:F$51,4,0)</f>
        <v>Java</v>
      </c>
      <c r="N871" t="str">
        <f>VLOOKUP(B871,'Patner Store'!A$1:F$51,5,0)</f>
        <v>East Java</v>
      </c>
    </row>
    <row r="872" spans="1:14" ht="15.75" customHeight="1" x14ac:dyDescent="0.3">
      <c r="A872" s="16" t="s">
        <v>1109</v>
      </c>
      <c r="B872" s="16" t="s">
        <v>193</v>
      </c>
      <c r="C872" s="28" t="s">
        <v>227</v>
      </c>
      <c r="D872" s="27">
        <v>44757</v>
      </c>
      <c r="E872" s="16" t="s">
        <v>228</v>
      </c>
      <c r="F872" s="28" t="s">
        <v>237</v>
      </c>
      <c r="G872" s="30">
        <v>393197760</v>
      </c>
      <c r="H872" s="16"/>
      <c r="I872" s="11" t="str">
        <f>VLOOKUP(C872,'Sales Team'!A$1:C$6,2,0)</f>
        <v>Sales Sumatera -Kalimantan Region Team</v>
      </c>
      <c r="J872" t="str">
        <f>VLOOKUP(C872,'Sales Team'!A$1:D$6,4,0)</f>
        <v>OnlineMarketing/Corporate Negotiate/Patnership Contract</v>
      </c>
      <c r="K872" t="str">
        <f>VLOOKUP(B872,'Patner Store'!A$1:F$51,2,0)</f>
        <v>Surya Sport</v>
      </c>
      <c r="L872" t="str">
        <f>VLOOKUP(B872,'Patner Store'!A$1:F$51,3,0)</f>
        <v>Retail</v>
      </c>
      <c r="M872" t="str">
        <f>VLOOKUP(B872,'Patner Store'!A$1:F$51,4,0)</f>
        <v>Kalimantan</v>
      </c>
      <c r="N872" t="str">
        <f>VLOOKUP(B872,'Patner Store'!A$1:F$51,5,0)</f>
        <v>South Kalimantan</v>
      </c>
    </row>
    <row r="873" spans="1:14" ht="15.75" customHeight="1" x14ac:dyDescent="0.3">
      <c r="A873" s="16" t="s">
        <v>1110</v>
      </c>
      <c r="B873" s="16" t="s">
        <v>201</v>
      </c>
      <c r="C873" s="28" t="s">
        <v>229</v>
      </c>
      <c r="D873" s="27">
        <v>44759</v>
      </c>
      <c r="E873" s="16" t="s">
        <v>5767</v>
      </c>
      <c r="F873" s="28" t="s">
        <v>237</v>
      </c>
      <c r="G873" s="30">
        <v>390571270</v>
      </c>
      <c r="H873" s="16" t="s">
        <v>260</v>
      </c>
      <c r="I873" s="11" t="str">
        <f>VLOOKUP(C873,'Sales Team'!A$1:C$6,2,0)</f>
        <v>Sales Region Sulawesi - Maluku Team</v>
      </c>
      <c r="J873" t="str">
        <f>VLOOKUP(C873,'Sales Team'!A$1:D$6,4,0)</f>
        <v>Corporate Negotiate/Patnership Contract</v>
      </c>
      <c r="K873" t="str">
        <f>VLOOKUP(B873,'Patner Store'!A$1:F$51,2,0)</f>
        <v>SportMania Store</v>
      </c>
      <c r="L873" t="str">
        <f>VLOOKUP(B873,'Patner Store'!A$1:F$51,3,0)</f>
        <v>Retail</v>
      </c>
      <c r="M873" t="str">
        <f>VLOOKUP(B873,'Patner Store'!A$1:F$51,4,0)</f>
        <v>North Maluku</v>
      </c>
      <c r="N873" t="str">
        <f>VLOOKUP(B873,'Patner Store'!A$1:F$51,5,0)</f>
        <v>North Maluku</v>
      </c>
    </row>
    <row r="874" spans="1:14" ht="15.75" customHeight="1" x14ac:dyDescent="0.3">
      <c r="A874" s="16" t="s">
        <v>1111</v>
      </c>
      <c r="B874" s="16" t="s">
        <v>122</v>
      </c>
      <c r="C874" s="28" t="s">
        <v>227</v>
      </c>
      <c r="D874" s="27">
        <v>44759</v>
      </c>
      <c r="E874" s="16" t="s">
        <v>228</v>
      </c>
      <c r="F874" s="28" t="s">
        <v>237</v>
      </c>
      <c r="G874" s="30">
        <v>939279100</v>
      </c>
      <c r="H874" s="16" t="s">
        <v>238</v>
      </c>
      <c r="I874" s="11" t="str">
        <f>VLOOKUP(C874,'Sales Team'!A$1:C$6,2,0)</f>
        <v>Sales Sumatera -Kalimantan Region Team</v>
      </c>
      <c r="J874" t="str">
        <f>VLOOKUP(C874,'Sales Team'!A$1:D$6,4,0)</f>
        <v>OnlineMarketing/Corporate Negotiate/Patnership Contract</v>
      </c>
      <c r="K874" t="str">
        <f>VLOOKUP(B874,'Patner Store'!A$1:F$51,2,0)</f>
        <v>Arena Sport Shop</v>
      </c>
      <c r="L874" t="str">
        <f>VLOOKUP(B874,'Patner Store'!A$1:F$51,3,0)</f>
        <v>Retail</v>
      </c>
      <c r="M874" t="str">
        <f>VLOOKUP(B874,'Patner Store'!A$1:F$51,4,0)</f>
        <v>Kalimantan</v>
      </c>
      <c r="N874" t="str">
        <f>VLOOKUP(B874,'Patner Store'!A$1:F$51,5,0)</f>
        <v>Central Kalimantan</v>
      </c>
    </row>
    <row r="875" spans="1:14" ht="15.75" customHeight="1" x14ac:dyDescent="0.3">
      <c r="A875" s="16" t="s">
        <v>1112</v>
      </c>
      <c r="B875" s="16" t="s">
        <v>151</v>
      </c>
      <c r="C875" s="28" t="s">
        <v>231</v>
      </c>
      <c r="D875" s="27">
        <v>44759</v>
      </c>
      <c r="E875" s="16" t="s">
        <v>5768</v>
      </c>
      <c r="F875" s="16" t="s">
        <v>234</v>
      </c>
      <c r="G875" s="30">
        <v>67063160</v>
      </c>
      <c r="H875" s="16"/>
      <c r="I875" s="11" t="str">
        <f>VLOOKUP(C875,'Sales Team'!A$1:C$6,2,0)</f>
        <v>Sales Region Bali - Nusa Tenggara Team</v>
      </c>
      <c r="J875" t="str">
        <f>VLOOKUP(C875,'Sales Team'!A$1:D$6,4,0)</f>
        <v>Corporate Negotiate/Patnership Contract</v>
      </c>
      <c r="K875" t="str">
        <f>VLOOKUP(B875,'Patner Store'!A$1:F$51,2,0)</f>
        <v>Toko olahraga Pantai</v>
      </c>
      <c r="L875" t="str">
        <f>VLOOKUP(B875,'Patner Store'!A$1:F$51,3,0)</f>
        <v>Retail</v>
      </c>
      <c r="M875" t="str">
        <f>VLOOKUP(B875,'Patner Store'!A$1:F$51,4,0)</f>
        <v>Nusa Tenggara</v>
      </c>
      <c r="N875" t="str">
        <f>VLOOKUP(B875,'Patner Store'!A$1:F$51,5,0)</f>
        <v>East Nusa Tenggara</v>
      </c>
    </row>
    <row r="876" spans="1:14" ht="15.75" customHeight="1" x14ac:dyDescent="0.3">
      <c r="A876" s="16" t="s">
        <v>1113</v>
      </c>
      <c r="B876" s="16" t="s">
        <v>191</v>
      </c>
      <c r="C876" s="28" t="s">
        <v>229</v>
      </c>
      <c r="D876" s="27">
        <v>44761</v>
      </c>
      <c r="E876" s="16" t="s">
        <v>5767</v>
      </c>
      <c r="F876" s="16" t="s">
        <v>234</v>
      </c>
      <c r="G876" s="30">
        <v>86968284</v>
      </c>
      <c r="H876" s="16" t="s">
        <v>247</v>
      </c>
      <c r="I876" s="11" t="str">
        <f>VLOOKUP(C876,'Sales Team'!A$1:C$6,2,0)</f>
        <v>Sales Region Sulawesi - Maluku Team</v>
      </c>
      <c r="J876" t="str">
        <f>VLOOKUP(C876,'Sales Team'!A$1:D$6,4,0)</f>
        <v>Corporate Negotiate/Patnership Contract</v>
      </c>
      <c r="K876" t="str">
        <f>VLOOKUP(B876,'Patner Store'!A$1:F$51,2,0)</f>
        <v>Salam Olahraga</v>
      </c>
      <c r="L876" t="str">
        <f>VLOOKUP(B876,'Patner Store'!A$1:F$51,3,0)</f>
        <v>Retail</v>
      </c>
      <c r="M876" t="str">
        <f>VLOOKUP(B876,'Patner Store'!A$1:F$51,4,0)</f>
        <v>Maluku</v>
      </c>
      <c r="N876" t="str">
        <f>VLOOKUP(B876,'Patner Store'!A$1:F$51,5,0)</f>
        <v>Maluku</v>
      </c>
    </row>
    <row r="877" spans="1:14" ht="15.75" customHeight="1" x14ac:dyDescent="0.3">
      <c r="A877" s="16" t="s">
        <v>1114</v>
      </c>
      <c r="B877" s="16" t="s">
        <v>193</v>
      </c>
      <c r="C877" s="28" t="s">
        <v>227</v>
      </c>
      <c r="D877" s="27">
        <v>44761</v>
      </c>
      <c r="E877" s="16" t="s">
        <v>228</v>
      </c>
      <c r="F877" s="16" t="s">
        <v>234</v>
      </c>
      <c r="G877" s="30">
        <v>101496120</v>
      </c>
      <c r="H877" s="16" t="s">
        <v>260</v>
      </c>
      <c r="I877" s="11" t="str">
        <f>VLOOKUP(C877,'Sales Team'!A$1:C$6,2,0)</f>
        <v>Sales Sumatera -Kalimantan Region Team</v>
      </c>
      <c r="J877" t="str">
        <f>VLOOKUP(C877,'Sales Team'!A$1:D$6,4,0)</f>
        <v>OnlineMarketing/Corporate Negotiate/Patnership Contract</v>
      </c>
      <c r="K877" t="str">
        <f>VLOOKUP(B877,'Patner Store'!A$1:F$51,2,0)</f>
        <v>Surya Sport</v>
      </c>
      <c r="L877" t="str">
        <f>VLOOKUP(B877,'Patner Store'!A$1:F$51,3,0)</f>
        <v>Retail</v>
      </c>
      <c r="M877" t="str">
        <f>VLOOKUP(B877,'Patner Store'!A$1:F$51,4,0)</f>
        <v>Kalimantan</v>
      </c>
      <c r="N877" t="str">
        <f>VLOOKUP(B877,'Patner Store'!A$1:F$51,5,0)</f>
        <v>South Kalimantan</v>
      </c>
    </row>
    <row r="878" spans="1:14" ht="15.75" customHeight="1" x14ac:dyDescent="0.3">
      <c r="A878" s="16" t="s">
        <v>1115</v>
      </c>
      <c r="B878" s="16" t="s">
        <v>191</v>
      </c>
      <c r="C878" s="28" t="s">
        <v>229</v>
      </c>
      <c r="D878" s="27">
        <v>44763</v>
      </c>
      <c r="E878" s="16" t="s">
        <v>5767</v>
      </c>
      <c r="F878" s="16" t="s">
        <v>234</v>
      </c>
      <c r="G878" s="30">
        <v>214186340</v>
      </c>
      <c r="H878" s="16"/>
      <c r="I878" s="11" t="str">
        <f>VLOOKUP(C878,'Sales Team'!A$1:C$6,2,0)</f>
        <v>Sales Region Sulawesi - Maluku Team</v>
      </c>
      <c r="J878" t="str">
        <f>VLOOKUP(C878,'Sales Team'!A$1:D$6,4,0)</f>
        <v>Corporate Negotiate/Patnership Contract</v>
      </c>
      <c r="K878" t="str">
        <f>VLOOKUP(B878,'Patner Store'!A$1:F$51,2,0)</f>
        <v>Salam Olahraga</v>
      </c>
      <c r="L878" t="str">
        <f>VLOOKUP(B878,'Patner Store'!A$1:F$51,3,0)</f>
        <v>Retail</v>
      </c>
      <c r="M878" t="str">
        <f>VLOOKUP(B878,'Patner Store'!A$1:F$51,4,0)</f>
        <v>Maluku</v>
      </c>
      <c r="N878" t="str">
        <f>VLOOKUP(B878,'Patner Store'!A$1:F$51,5,0)</f>
        <v>Maluku</v>
      </c>
    </row>
    <row r="879" spans="1:14" ht="15.75" customHeight="1" x14ac:dyDescent="0.3">
      <c r="A879" s="16" t="s">
        <v>1116</v>
      </c>
      <c r="B879" s="16" t="s">
        <v>164</v>
      </c>
      <c r="C879" s="28" t="s">
        <v>227</v>
      </c>
      <c r="D879" s="27">
        <v>44763</v>
      </c>
      <c r="E879" s="16" t="s">
        <v>228</v>
      </c>
      <c r="F879" s="16" t="s">
        <v>234</v>
      </c>
      <c r="G879" s="30">
        <v>14355120</v>
      </c>
      <c r="H879" s="16"/>
      <c r="I879" s="11" t="str">
        <f>VLOOKUP(C879,'Sales Team'!A$1:C$6,2,0)</f>
        <v>Sales Sumatera -Kalimantan Region Team</v>
      </c>
      <c r="J879" t="str">
        <f>VLOOKUP(C879,'Sales Team'!A$1:D$6,4,0)</f>
        <v>OnlineMarketing/Corporate Negotiate/Patnership Contract</v>
      </c>
      <c r="K879" t="str">
        <f>VLOOKUP(B879,'Patner Store'!A$1:F$51,2,0)</f>
        <v>Toko Olahraga Unggul</v>
      </c>
      <c r="L879" t="str">
        <f>VLOOKUP(B879,'Patner Store'!A$1:F$51,3,0)</f>
        <v>Retail</v>
      </c>
      <c r="M879" t="str">
        <f>VLOOKUP(B879,'Patner Store'!A$1:F$51,4,0)</f>
        <v>Kalimantan</v>
      </c>
      <c r="N879" t="str">
        <f>VLOOKUP(B879,'Patner Store'!A$1:F$51,5,0)</f>
        <v>South Kalimantan</v>
      </c>
    </row>
    <row r="880" spans="1:14" ht="15.75" customHeight="1" x14ac:dyDescent="0.3">
      <c r="A880" s="16" t="s">
        <v>1117</v>
      </c>
      <c r="B880" s="16" t="s">
        <v>146</v>
      </c>
      <c r="C880" s="28" t="s">
        <v>222</v>
      </c>
      <c r="D880" s="27">
        <v>44765</v>
      </c>
      <c r="E880" s="16" t="s">
        <v>118</v>
      </c>
      <c r="F880" s="28" t="s">
        <v>237</v>
      </c>
      <c r="G880" s="30">
        <v>347867150</v>
      </c>
      <c r="H880" s="16"/>
      <c r="I880" s="11" t="str">
        <f>VLOOKUP(C880,'Sales Team'!A$1:C$6,2,0)</f>
        <v>Online Sales Team</v>
      </c>
      <c r="J880" t="str">
        <f>VLOOKUP(C880,'Sales Team'!A$1:D$6,4,0)</f>
        <v>OnlineMarketing</v>
      </c>
      <c r="K880" t="str">
        <f>VLOOKUP(B880,'Patner Store'!A$1:F$51,2,0)</f>
        <v>Bebasport.com</v>
      </c>
      <c r="L880" t="str">
        <f>VLOOKUP(B880,'Patner Store'!A$1:F$51,3,0)</f>
        <v>Retail</v>
      </c>
      <c r="M880" t="str">
        <f>VLOOKUP(B880,'Patner Store'!A$1:F$51,4,0)</f>
        <v>Java</v>
      </c>
      <c r="N880" t="str">
        <f>VLOOKUP(B880,'Patner Store'!A$1:F$51,5,0)</f>
        <v>Jakarta</v>
      </c>
    </row>
    <row r="881" spans="1:14" ht="15.75" customHeight="1" x14ac:dyDescent="0.3">
      <c r="A881" s="16" t="s">
        <v>1118</v>
      </c>
      <c r="B881" s="16" t="s">
        <v>141</v>
      </c>
      <c r="C881" s="28" t="s">
        <v>229</v>
      </c>
      <c r="D881" s="27">
        <v>44766</v>
      </c>
      <c r="E881" s="16" t="s">
        <v>5767</v>
      </c>
      <c r="F881" s="16" t="s">
        <v>234</v>
      </c>
      <c r="G881" s="30">
        <v>42697580</v>
      </c>
      <c r="H881" s="16"/>
      <c r="I881" s="11" t="str">
        <f>VLOOKUP(C881,'Sales Team'!A$1:C$6,2,0)</f>
        <v>Sales Region Sulawesi - Maluku Team</v>
      </c>
      <c r="J881" t="str">
        <f>VLOOKUP(C881,'Sales Team'!A$1:D$6,4,0)</f>
        <v>Corporate Negotiate/Patnership Contract</v>
      </c>
      <c r="K881" t="str">
        <f>VLOOKUP(B881,'Patner Store'!A$1:F$51,2,0)</f>
        <v>Toko Olahraga Satu</v>
      </c>
      <c r="L881" t="str">
        <f>VLOOKUP(B881,'Patner Store'!A$1:F$51,3,0)</f>
        <v>Retail</v>
      </c>
      <c r="M881" t="str">
        <f>VLOOKUP(B881,'Patner Store'!A$1:F$51,4,0)</f>
        <v>North Maluku</v>
      </c>
      <c r="N881" t="str">
        <f>VLOOKUP(B881,'Patner Store'!A$1:F$51,5,0)</f>
        <v>North Maluku</v>
      </c>
    </row>
    <row r="882" spans="1:14" ht="15.75" customHeight="1" x14ac:dyDescent="0.3">
      <c r="A882" s="16" t="s">
        <v>1119</v>
      </c>
      <c r="B882" s="16" t="s">
        <v>171</v>
      </c>
      <c r="C882" s="28" t="s">
        <v>231</v>
      </c>
      <c r="D882" s="27">
        <v>44766</v>
      </c>
      <c r="E882" s="16" t="s">
        <v>5768</v>
      </c>
      <c r="F882" s="28" t="s">
        <v>237</v>
      </c>
      <c r="G882" s="30">
        <v>317473980</v>
      </c>
      <c r="H882" s="16"/>
      <c r="I882" s="11" t="str">
        <f>VLOOKUP(C882,'Sales Team'!A$1:C$6,2,0)</f>
        <v>Sales Region Bali - Nusa Tenggara Team</v>
      </c>
      <c r="J882" t="str">
        <f>VLOOKUP(C882,'Sales Team'!A$1:D$6,4,0)</f>
        <v>Corporate Negotiate/Patnership Contract</v>
      </c>
      <c r="K882" t="str">
        <f>VLOOKUP(B882,'Patner Store'!A$1:F$51,2,0)</f>
        <v>Toko SportNesia</v>
      </c>
      <c r="L882" t="str">
        <f>VLOOKUP(B882,'Patner Store'!A$1:F$51,3,0)</f>
        <v>Retail</v>
      </c>
      <c r="M882" t="str">
        <f>VLOOKUP(B882,'Patner Store'!A$1:F$51,4,0)</f>
        <v>Nusa Tenggara</v>
      </c>
      <c r="N882" t="str">
        <f>VLOOKUP(B882,'Patner Store'!A$1:F$51,5,0)</f>
        <v>East Nusa Tenggara</v>
      </c>
    </row>
    <row r="883" spans="1:14" ht="15.75" customHeight="1" x14ac:dyDescent="0.3">
      <c r="A883" s="16" t="s">
        <v>1120</v>
      </c>
      <c r="B883" s="16" t="s">
        <v>187</v>
      </c>
      <c r="C883" s="28" t="s">
        <v>231</v>
      </c>
      <c r="D883" s="27">
        <v>44767</v>
      </c>
      <c r="E883" s="16" t="s">
        <v>5768</v>
      </c>
      <c r="F883" s="16" t="s">
        <v>234</v>
      </c>
      <c r="G883" s="30">
        <v>220487740</v>
      </c>
      <c r="H883" s="16"/>
      <c r="I883" s="11" t="str">
        <f>VLOOKUP(C883,'Sales Team'!A$1:C$6,2,0)</f>
        <v>Sales Region Bali - Nusa Tenggara Team</v>
      </c>
      <c r="J883" t="str">
        <f>VLOOKUP(C883,'Sales Team'!A$1:D$6,4,0)</f>
        <v>Corporate Negotiate/Patnership Contract</v>
      </c>
      <c r="K883" t="str">
        <f>VLOOKUP(B883,'Patner Store'!A$1:F$51,2,0)</f>
        <v>Nusantara Sport</v>
      </c>
      <c r="L883" t="str">
        <f>VLOOKUP(B883,'Patner Store'!A$1:F$51,3,0)</f>
        <v>Retail</v>
      </c>
      <c r="M883" t="str">
        <f>VLOOKUP(B883,'Patner Store'!A$1:F$51,4,0)</f>
        <v>Nusa Tenggara</v>
      </c>
      <c r="N883" t="str">
        <f>VLOOKUP(B883,'Patner Store'!A$1:F$51,5,0)</f>
        <v>West Nusa Tenggara</v>
      </c>
    </row>
    <row r="884" spans="1:14" ht="15.75" customHeight="1" x14ac:dyDescent="0.3">
      <c r="A884" s="16" t="s">
        <v>1121</v>
      </c>
      <c r="B884" s="16" t="s">
        <v>154</v>
      </c>
      <c r="C884" s="28" t="s">
        <v>229</v>
      </c>
      <c r="D884" s="27">
        <v>44768</v>
      </c>
      <c r="E884" s="16" t="s">
        <v>5767</v>
      </c>
      <c r="F884" s="16" t="s">
        <v>234</v>
      </c>
      <c r="G884" s="30">
        <v>218815590</v>
      </c>
      <c r="H884" s="16"/>
      <c r="I884" s="11" t="str">
        <f>VLOOKUP(C884,'Sales Team'!A$1:C$6,2,0)</f>
        <v>Sales Region Sulawesi - Maluku Team</v>
      </c>
      <c r="J884" t="str">
        <f>VLOOKUP(C884,'Sales Team'!A$1:D$6,4,0)</f>
        <v>Corporate Negotiate/Patnership Contract</v>
      </c>
      <c r="K884" t="str">
        <f>VLOOKUP(B884,'Patner Store'!A$1:F$51,2,0)</f>
        <v>Barokah Olahraga Shop</v>
      </c>
      <c r="L884" t="str">
        <f>VLOOKUP(B884,'Patner Store'!A$1:F$51,3,0)</f>
        <v>Retail</v>
      </c>
      <c r="M884" t="str">
        <f>VLOOKUP(B884,'Patner Store'!A$1:F$51,4,0)</f>
        <v>Sulawesi</v>
      </c>
      <c r="N884" t="str">
        <f>VLOOKUP(B884,'Patner Store'!A$1:F$51,5,0)</f>
        <v>North Sulawesi</v>
      </c>
    </row>
    <row r="885" spans="1:14" ht="15.75" customHeight="1" x14ac:dyDescent="0.3">
      <c r="A885" s="16" t="s">
        <v>1122</v>
      </c>
      <c r="B885" s="16" t="s">
        <v>193</v>
      </c>
      <c r="C885" s="28" t="s">
        <v>227</v>
      </c>
      <c r="D885" s="27">
        <v>44768</v>
      </c>
      <c r="E885" s="16" t="s">
        <v>228</v>
      </c>
      <c r="F885" s="16" t="s">
        <v>234</v>
      </c>
      <c r="G885" s="30">
        <v>53249270</v>
      </c>
      <c r="H885" s="16"/>
      <c r="I885" s="11" t="str">
        <f>VLOOKUP(C885,'Sales Team'!A$1:C$6,2,0)</f>
        <v>Sales Sumatera -Kalimantan Region Team</v>
      </c>
      <c r="J885" t="str">
        <f>VLOOKUP(C885,'Sales Team'!A$1:D$6,4,0)</f>
        <v>OnlineMarketing/Corporate Negotiate/Patnership Contract</v>
      </c>
      <c r="K885" t="str">
        <f>VLOOKUP(B885,'Patner Store'!A$1:F$51,2,0)</f>
        <v>Surya Sport</v>
      </c>
      <c r="L885" t="str">
        <f>VLOOKUP(B885,'Patner Store'!A$1:F$51,3,0)</f>
        <v>Retail</v>
      </c>
      <c r="M885" t="str">
        <f>VLOOKUP(B885,'Patner Store'!A$1:F$51,4,0)</f>
        <v>Kalimantan</v>
      </c>
      <c r="N885" t="str">
        <f>VLOOKUP(B885,'Patner Store'!A$1:F$51,5,0)</f>
        <v>South Kalimantan</v>
      </c>
    </row>
    <row r="886" spans="1:14" ht="15.75" customHeight="1" x14ac:dyDescent="0.3">
      <c r="A886" s="16" t="s">
        <v>1123</v>
      </c>
      <c r="B886" s="16" t="s">
        <v>191</v>
      </c>
      <c r="C886" s="28" t="s">
        <v>229</v>
      </c>
      <c r="D886" s="27">
        <v>44772</v>
      </c>
      <c r="E886" s="16" t="s">
        <v>5767</v>
      </c>
      <c r="F886" s="16" t="s">
        <v>234</v>
      </c>
      <c r="G886" s="30">
        <v>41408250</v>
      </c>
      <c r="H886" s="16"/>
      <c r="I886" s="11" t="str">
        <f>VLOOKUP(C886,'Sales Team'!A$1:C$6,2,0)</f>
        <v>Sales Region Sulawesi - Maluku Team</v>
      </c>
      <c r="J886" t="str">
        <f>VLOOKUP(C886,'Sales Team'!A$1:D$6,4,0)</f>
        <v>Corporate Negotiate/Patnership Contract</v>
      </c>
      <c r="K886" t="str">
        <f>VLOOKUP(B886,'Patner Store'!A$1:F$51,2,0)</f>
        <v>Salam Olahraga</v>
      </c>
      <c r="L886" t="str">
        <f>VLOOKUP(B886,'Patner Store'!A$1:F$51,3,0)</f>
        <v>Retail</v>
      </c>
      <c r="M886" t="str">
        <f>VLOOKUP(B886,'Patner Store'!A$1:F$51,4,0)</f>
        <v>Maluku</v>
      </c>
      <c r="N886" t="str">
        <f>VLOOKUP(B886,'Patner Store'!A$1:F$51,5,0)</f>
        <v>Maluku</v>
      </c>
    </row>
    <row r="887" spans="1:14" ht="15.75" customHeight="1" x14ac:dyDescent="0.3">
      <c r="A887" s="16" t="s">
        <v>1124</v>
      </c>
      <c r="B887" s="16" t="s">
        <v>144</v>
      </c>
      <c r="C887" s="28" t="s">
        <v>227</v>
      </c>
      <c r="D887" s="27">
        <v>44773</v>
      </c>
      <c r="E887" s="16" t="s">
        <v>228</v>
      </c>
      <c r="F887" s="16" t="s">
        <v>234</v>
      </c>
      <c r="G887" s="30">
        <v>136046120</v>
      </c>
      <c r="H887" s="16"/>
      <c r="I887" s="11" t="str">
        <f>VLOOKUP(C887,'Sales Team'!A$1:C$6,2,0)</f>
        <v>Sales Sumatera -Kalimantan Region Team</v>
      </c>
      <c r="J887" t="str">
        <f>VLOOKUP(C887,'Sales Team'!A$1:D$6,4,0)</f>
        <v>OnlineMarketing/Corporate Negotiate/Patnership Contract</v>
      </c>
      <c r="K887" t="str">
        <f>VLOOKUP(B887,'Patner Store'!A$1:F$51,2,0)</f>
        <v>Kartika Sport Center</v>
      </c>
      <c r="L887" t="str">
        <f>VLOOKUP(B887,'Patner Store'!A$1:F$51,3,0)</f>
        <v>Retail</v>
      </c>
      <c r="M887" t="str">
        <f>VLOOKUP(B887,'Patner Store'!A$1:F$51,4,0)</f>
        <v>Kalimantan</v>
      </c>
      <c r="N887" t="str">
        <f>VLOOKUP(B887,'Patner Store'!A$1:F$51,5,0)</f>
        <v>Central Kalimantan</v>
      </c>
    </row>
    <row r="888" spans="1:14" ht="15.75" customHeight="1" x14ac:dyDescent="0.3">
      <c r="A888" s="16" t="s">
        <v>1125</v>
      </c>
      <c r="B888" s="16" t="s">
        <v>128</v>
      </c>
      <c r="C888" s="28" t="s">
        <v>227</v>
      </c>
      <c r="D888" s="27">
        <v>44776</v>
      </c>
      <c r="E888" s="16" t="s">
        <v>228</v>
      </c>
      <c r="F888" s="16" t="s">
        <v>234</v>
      </c>
      <c r="G888" s="30">
        <v>39712690</v>
      </c>
      <c r="H888" s="16"/>
      <c r="I888" s="11" t="str">
        <f>VLOOKUP(C888,'Sales Team'!A$1:C$6,2,0)</f>
        <v>Sales Sumatera -Kalimantan Region Team</v>
      </c>
      <c r="J888" t="str">
        <f>VLOOKUP(C888,'Sales Team'!A$1:D$6,4,0)</f>
        <v>OnlineMarketing/Corporate Negotiate/Patnership Contract</v>
      </c>
      <c r="K888" t="str">
        <f>VLOOKUP(B888,'Patner Store'!A$1:F$51,2,0)</f>
        <v>Olahraga Mall</v>
      </c>
      <c r="L888" t="str">
        <f>VLOOKUP(B888,'Patner Store'!A$1:F$51,3,0)</f>
        <v>Distributor</v>
      </c>
      <c r="M888" t="str">
        <f>VLOOKUP(B888,'Patner Store'!A$1:F$51,4,0)</f>
        <v>Sumatera</v>
      </c>
      <c r="N888" t="str">
        <f>VLOOKUP(B888,'Patner Store'!A$1:F$51,5,0)</f>
        <v>South Sumatera</v>
      </c>
    </row>
    <row r="889" spans="1:14" ht="15.75" customHeight="1" x14ac:dyDescent="0.3">
      <c r="A889" s="16" t="s">
        <v>1126</v>
      </c>
      <c r="B889" s="16" t="s">
        <v>128</v>
      </c>
      <c r="C889" s="28" t="s">
        <v>227</v>
      </c>
      <c r="D889" s="27">
        <v>44778</v>
      </c>
      <c r="E889" s="16" t="s">
        <v>228</v>
      </c>
      <c r="F889" s="16" t="s">
        <v>234</v>
      </c>
      <c r="G889" s="30">
        <v>19698250</v>
      </c>
      <c r="H889" s="16"/>
      <c r="I889" s="11" t="str">
        <f>VLOOKUP(C889,'Sales Team'!A$1:C$6,2,0)</f>
        <v>Sales Sumatera -Kalimantan Region Team</v>
      </c>
      <c r="J889" t="str">
        <f>VLOOKUP(C889,'Sales Team'!A$1:D$6,4,0)</f>
        <v>OnlineMarketing/Corporate Negotiate/Patnership Contract</v>
      </c>
      <c r="K889" t="str">
        <f>VLOOKUP(B889,'Patner Store'!A$1:F$51,2,0)</f>
        <v>Olahraga Mall</v>
      </c>
      <c r="L889" t="str">
        <f>VLOOKUP(B889,'Patner Store'!A$1:F$51,3,0)</f>
        <v>Distributor</v>
      </c>
      <c r="M889" t="str">
        <f>VLOOKUP(B889,'Patner Store'!A$1:F$51,4,0)</f>
        <v>Sumatera</v>
      </c>
      <c r="N889" t="str">
        <f>VLOOKUP(B889,'Patner Store'!A$1:F$51,5,0)</f>
        <v>South Sumatera</v>
      </c>
    </row>
    <row r="890" spans="1:14" ht="15.75" customHeight="1" x14ac:dyDescent="0.3">
      <c r="A890" s="16" t="s">
        <v>1127</v>
      </c>
      <c r="B890" s="16" t="s">
        <v>146</v>
      </c>
      <c r="C890" s="28" t="s">
        <v>222</v>
      </c>
      <c r="D890" s="27">
        <v>44778</v>
      </c>
      <c r="E890" s="16" t="s">
        <v>118</v>
      </c>
      <c r="F890" s="28" t="s">
        <v>237</v>
      </c>
      <c r="G890" s="30">
        <v>637280700</v>
      </c>
      <c r="H890" s="16" t="s">
        <v>253</v>
      </c>
      <c r="I890" s="11" t="str">
        <f>VLOOKUP(C890,'Sales Team'!A$1:C$6,2,0)</f>
        <v>Online Sales Team</v>
      </c>
      <c r="J890" t="str">
        <f>VLOOKUP(C890,'Sales Team'!A$1:D$6,4,0)</f>
        <v>OnlineMarketing</v>
      </c>
      <c r="K890" t="str">
        <f>VLOOKUP(B890,'Patner Store'!A$1:F$51,2,0)</f>
        <v>Bebasport.com</v>
      </c>
      <c r="L890" t="str">
        <f>VLOOKUP(B890,'Patner Store'!A$1:F$51,3,0)</f>
        <v>Retail</v>
      </c>
      <c r="M890" t="str">
        <f>VLOOKUP(B890,'Patner Store'!A$1:F$51,4,0)</f>
        <v>Java</v>
      </c>
      <c r="N890" t="str">
        <f>VLOOKUP(B890,'Patner Store'!A$1:F$51,5,0)</f>
        <v>Jakarta</v>
      </c>
    </row>
    <row r="891" spans="1:14" ht="15.75" customHeight="1" x14ac:dyDescent="0.3">
      <c r="A891" s="16" t="s">
        <v>1128</v>
      </c>
      <c r="B891" s="16" t="s">
        <v>164</v>
      </c>
      <c r="C891" s="28" t="s">
        <v>227</v>
      </c>
      <c r="D891" s="27">
        <v>44782</v>
      </c>
      <c r="E891" s="16" t="s">
        <v>228</v>
      </c>
      <c r="F891" s="28" t="s">
        <v>237</v>
      </c>
      <c r="G891" s="30">
        <v>783664230</v>
      </c>
      <c r="H891" s="16" t="s">
        <v>247</v>
      </c>
      <c r="I891" s="11" t="str">
        <f>VLOOKUP(C891,'Sales Team'!A$1:C$6,2,0)</f>
        <v>Sales Sumatera -Kalimantan Region Team</v>
      </c>
      <c r="J891" t="str">
        <f>VLOOKUP(C891,'Sales Team'!A$1:D$6,4,0)</f>
        <v>OnlineMarketing/Corporate Negotiate/Patnership Contract</v>
      </c>
      <c r="K891" t="str">
        <f>VLOOKUP(B891,'Patner Store'!A$1:F$51,2,0)</f>
        <v>Toko Olahraga Unggul</v>
      </c>
      <c r="L891" t="str">
        <f>VLOOKUP(B891,'Patner Store'!A$1:F$51,3,0)</f>
        <v>Retail</v>
      </c>
      <c r="M891" t="str">
        <f>VLOOKUP(B891,'Patner Store'!A$1:F$51,4,0)</f>
        <v>Kalimantan</v>
      </c>
      <c r="N891" t="str">
        <f>VLOOKUP(B891,'Patner Store'!A$1:F$51,5,0)</f>
        <v>South Kalimantan</v>
      </c>
    </row>
    <row r="892" spans="1:14" ht="15.75" customHeight="1" x14ac:dyDescent="0.3">
      <c r="A892" s="16" t="s">
        <v>1129</v>
      </c>
      <c r="B892" s="16" t="s">
        <v>179</v>
      </c>
      <c r="C892" s="28" t="s">
        <v>229</v>
      </c>
      <c r="D892" s="27">
        <v>44785</v>
      </c>
      <c r="E892" s="16" t="s">
        <v>5767</v>
      </c>
      <c r="F892" s="16" t="s">
        <v>234</v>
      </c>
      <c r="G892" s="30">
        <v>134127470</v>
      </c>
      <c r="H892" s="16" t="s">
        <v>260</v>
      </c>
      <c r="I892" s="11" t="str">
        <f>VLOOKUP(C892,'Sales Team'!A$1:C$6,2,0)</f>
        <v>Sales Region Sulawesi - Maluku Team</v>
      </c>
      <c r="J892" t="str">
        <f>VLOOKUP(C892,'Sales Team'!A$1:D$6,4,0)</f>
        <v>Corporate Negotiate/Patnership Contract</v>
      </c>
      <c r="K892" t="str">
        <f>VLOOKUP(B892,'Patner Store'!A$1:F$51,2,0)</f>
        <v>Toko Idola Olahraga</v>
      </c>
      <c r="L892" t="str">
        <f>VLOOKUP(B892,'Patner Store'!A$1:F$51,3,0)</f>
        <v>Retail</v>
      </c>
      <c r="M892" t="str">
        <f>VLOOKUP(B892,'Patner Store'!A$1:F$51,4,0)</f>
        <v>Sulawesi</v>
      </c>
      <c r="N892" t="str">
        <f>VLOOKUP(B892,'Patner Store'!A$1:F$51,5,0)</f>
        <v>North Sulawesi</v>
      </c>
    </row>
    <row r="893" spans="1:14" ht="15.75" customHeight="1" x14ac:dyDescent="0.3">
      <c r="A893" s="16" t="s">
        <v>1130</v>
      </c>
      <c r="B893" s="16" t="s">
        <v>168</v>
      </c>
      <c r="C893" s="28" t="s">
        <v>229</v>
      </c>
      <c r="D893" s="27">
        <v>44786</v>
      </c>
      <c r="E893" s="16" t="s">
        <v>5767</v>
      </c>
      <c r="F893" s="16" t="s">
        <v>234</v>
      </c>
      <c r="G893" s="30">
        <v>189755520</v>
      </c>
      <c r="H893" s="16"/>
      <c r="I893" s="11" t="str">
        <f>VLOOKUP(C893,'Sales Team'!A$1:C$6,2,0)</f>
        <v>Sales Region Sulawesi - Maluku Team</v>
      </c>
      <c r="J893" t="str">
        <f>VLOOKUP(C893,'Sales Team'!A$1:D$6,4,0)</f>
        <v>Corporate Negotiate/Patnership Contract</v>
      </c>
      <c r="K893" t="str">
        <f>VLOOKUP(B893,'Patner Store'!A$1:F$51,2,0)</f>
        <v>Destination Sport Store</v>
      </c>
      <c r="L893" t="str">
        <f>VLOOKUP(B893,'Patner Store'!A$1:F$51,3,0)</f>
        <v>Retail</v>
      </c>
      <c r="M893" t="str">
        <f>VLOOKUP(B893,'Patner Store'!A$1:F$51,4,0)</f>
        <v>Maluku</v>
      </c>
      <c r="N893" t="str">
        <f>VLOOKUP(B893,'Patner Store'!A$1:F$51,5,0)</f>
        <v>Maluku</v>
      </c>
    </row>
    <row r="894" spans="1:14" ht="15.75" customHeight="1" x14ac:dyDescent="0.3">
      <c r="A894" s="16" t="s">
        <v>1131</v>
      </c>
      <c r="B894" s="16" t="s">
        <v>154</v>
      </c>
      <c r="C894" s="28" t="s">
        <v>229</v>
      </c>
      <c r="D894" s="27">
        <v>44788</v>
      </c>
      <c r="E894" s="16" t="s">
        <v>5767</v>
      </c>
      <c r="F894" s="28" t="s">
        <v>237</v>
      </c>
      <c r="G894" s="30">
        <v>314978190</v>
      </c>
      <c r="H894" s="16"/>
      <c r="I894" s="11" t="str">
        <f>VLOOKUP(C894,'Sales Team'!A$1:C$6,2,0)</f>
        <v>Sales Region Sulawesi - Maluku Team</v>
      </c>
      <c r="J894" t="str">
        <f>VLOOKUP(C894,'Sales Team'!A$1:D$6,4,0)</f>
        <v>Corporate Negotiate/Patnership Contract</v>
      </c>
      <c r="K894" t="str">
        <f>VLOOKUP(B894,'Patner Store'!A$1:F$51,2,0)</f>
        <v>Barokah Olahraga Shop</v>
      </c>
      <c r="L894" t="str">
        <f>VLOOKUP(B894,'Patner Store'!A$1:F$51,3,0)</f>
        <v>Retail</v>
      </c>
      <c r="M894" t="str">
        <f>VLOOKUP(B894,'Patner Store'!A$1:F$51,4,0)</f>
        <v>Sulawesi</v>
      </c>
      <c r="N894" t="str">
        <f>VLOOKUP(B894,'Patner Store'!A$1:F$51,5,0)</f>
        <v>North Sulawesi</v>
      </c>
    </row>
    <row r="895" spans="1:14" ht="15.75" customHeight="1" x14ac:dyDescent="0.3">
      <c r="A895" s="16" t="s">
        <v>1132</v>
      </c>
      <c r="B895" s="16" t="s">
        <v>185</v>
      </c>
      <c r="C895" s="28" t="s">
        <v>229</v>
      </c>
      <c r="D895" s="27">
        <v>44790</v>
      </c>
      <c r="E895" s="16" t="s">
        <v>5767</v>
      </c>
      <c r="F895" s="16" t="s">
        <v>234</v>
      </c>
      <c r="G895" s="30">
        <v>140645000</v>
      </c>
      <c r="H895" s="16"/>
      <c r="I895" s="11" t="str">
        <f>VLOOKUP(C895,'Sales Team'!A$1:C$6,2,0)</f>
        <v>Sales Region Sulawesi - Maluku Team</v>
      </c>
      <c r="J895" t="str">
        <f>VLOOKUP(C895,'Sales Team'!A$1:D$6,4,0)</f>
        <v>Corporate Negotiate/Patnership Contract</v>
      </c>
      <c r="K895" t="str">
        <f>VLOOKUP(B895,'Patner Store'!A$1:F$51,2,0)</f>
        <v>Toko Olahraga Lengkap</v>
      </c>
      <c r="L895" t="str">
        <f>VLOOKUP(B895,'Patner Store'!A$1:F$51,3,0)</f>
        <v>Retail</v>
      </c>
      <c r="M895" t="str">
        <f>VLOOKUP(B895,'Patner Store'!A$1:F$51,4,0)</f>
        <v>Maluku</v>
      </c>
      <c r="N895" t="str">
        <f>VLOOKUP(B895,'Patner Store'!A$1:F$51,5,0)</f>
        <v>Maluku</v>
      </c>
    </row>
    <row r="896" spans="1:14" ht="15.75" customHeight="1" x14ac:dyDescent="0.3">
      <c r="A896" s="16" t="s">
        <v>1133</v>
      </c>
      <c r="B896" s="16" t="s">
        <v>128</v>
      </c>
      <c r="C896" s="28" t="s">
        <v>227</v>
      </c>
      <c r="D896" s="27">
        <v>44790</v>
      </c>
      <c r="E896" s="16" t="s">
        <v>228</v>
      </c>
      <c r="F896" s="28" t="s">
        <v>237</v>
      </c>
      <c r="G896" s="30">
        <v>269834270</v>
      </c>
      <c r="H896" s="16"/>
      <c r="I896" s="11" t="str">
        <f>VLOOKUP(C896,'Sales Team'!A$1:C$6,2,0)</f>
        <v>Sales Sumatera -Kalimantan Region Team</v>
      </c>
      <c r="J896" t="str">
        <f>VLOOKUP(C896,'Sales Team'!A$1:D$6,4,0)</f>
        <v>OnlineMarketing/Corporate Negotiate/Patnership Contract</v>
      </c>
      <c r="K896" t="str">
        <f>VLOOKUP(B896,'Patner Store'!A$1:F$51,2,0)</f>
        <v>Olahraga Mall</v>
      </c>
      <c r="L896" t="str">
        <f>VLOOKUP(B896,'Patner Store'!A$1:F$51,3,0)</f>
        <v>Distributor</v>
      </c>
      <c r="M896" t="str">
        <f>VLOOKUP(B896,'Patner Store'!A$1:F$51,4,0)</f>
        <v>Sumatera</v>
      </c>
      <c r="N896" t="str">
        <f>VLOOKUP(B896,'Patner Store'!A$1:F$51,5,0)</f>
        <v>South Sumatera</v>
      </c>
    </row>
    <row r="897" spans="1:14" ht="15.75" customHeight="1" x14ac:dyDescent="0.3">
      <c r="A897" s="16" t="s">
        <v>1134</v>
      </c>
      <c r="B897" s="16" t="s">
        <v>128</v>
      </c>
      <c r="C897" s="28" t="s">
        <v>227</v>
      </c>
      <c r="D897" s="27">
        <v>44790</v>
      </c>
      <c r="E897" s="16" t="s">
        <v>228</v>
      </c>
      <c r="F897" s="16" t="s">
        <v>234</v>
      </c>
      <c r="G897" s="30">
        <v>234221930</v>
      </c>
      <c r="H897" s="16" t="s">
        <v>260</v>
      </c>
      <c r="I897" s="11" t="str">
        <f>VLOOKUP(C897,'Sales Team'!A$1:C$6,2,0)</f>
        <v>Sales Sumatera -Kalimantan Region Team</v>
      </c>
      <c r="J897" t="str">
        <f>VLOOKUP(C897,'Sales Team'!A$1:D$6,4,0)</f>
        <v>OnlineMarketing/Corporate Negotiate/Patnership Contract</v>
      </c>
      <c r="K897" t="str">
        <f>VLOOKUP(B897,'Patner Store'!A$1:F$51,2,0)</f>
        <v>Olahraga Mall</v>
      </c>
      <c r="L897" t="str">
        <f>VLOOKUP(B897,'Patner Store'!A$1:F$51,3,0)</f>
        <v>Distributor</v>
      </c>
      <c r="M897" t="str">
        <f>VLOOKUP(B897,'Patner Store'!A$1:F$51,4,0)</f>
        <v>Sumatera</v>
      </c>
      <c r="N897" t="str">
        <f>VLOOKUP(B897,'Patner Store'!A$1:F$51,5,0)</f>
        <v>South Sumatera</v>
      </c>
    </row>
    <row r="898" spans="1:14" ht="15.75" customHeight="1" x14ac:dyDescent="0.3">
      <c r="A898" s="16" t="s">
        <v>1135</v>
      </c>
      <c r="B898" s="16" t="s">
        <v>199</v>
      </c>
      <c r="C898" s="28" t="s">
        <v>225</v>
      </c>
      <c r="D898" s="27">
        <v>44790</v>
      </c>
      <c r="E898" s="16" t="s">
        <v>112</v>
      </c>
      <c r="F898" s="28" t="s">
        <v>237</v>
      </c>
      <c r="G898" s="30">
        <v>535672102</v>
      </c>
      <c r="H898" s="16"/>
      <c r="I898" s="11" t="str">
        <f>VLOOKUP(C898,'Sales Team'!A$1:C$6,2,0)</f>
        <v>Sales Java Region Team</v>
      </c>
      <c r="J898" t="str">
        <f>VLOOKUP(C898,'Sales Team'!A$1:D$6,4,0)</f>
        <v>OnlineMarketing/Corporate Negotiate/Patnership Contract</v>
      </c>
      <c r="K898" t="str">
        <f>VLOOKUP(B898,'Patner Store'!A$1:F$51,2,0)</f>
        <v>SportXpress</v>
      </c>
      <c r="L898" t="str">
        <f>VLOOKUP(B898,'Patner Store'!A$1:F$51,3,0)</f>
        <v>Retail</v>
      </c>
      <c r="M898" t="str">
        <f>VLOOKUP(B898,'Patner Store'!A$1:F$51,4,0)</f>
        <v>Java</v>
      </c>
      <c r="N898" t="str">
        <f>VLOOKUP(B898,'Patner Store'!A$1:F$51,5,0)</f>
        <v>East Java</v>
      </c>
    </row>
    <row r="899" spans="1:14" ht="15.75" customHeight="1" x14ac:dyDescent="0.3">
      <c r="A899" s="16" t="s">
        <v>1136</v>
      </c>
      <c r="B899" s="16" t="s">
        <v>168</v>
      </c>
      <c r="C899" s="28" t="s">
        <v>229</v>
      </c>
      <c r="D899" s="27">
        <v>44793</v>
      </c>
      <c r="E899" s="16" t="s">
        <v>5767</v>
      </c>
      <c r="F899" s="28" t="s">
        <v>237</v>
      </c>
      <c r="G899" s="30">
        <v>374576520</v>
      </c>
      <c r="H899" s="16"/>
      <c r="I899" s="11" t="str">
        <f>VLOOKUP(C899,'Sales Team'!A$1:C$6,2,0)</f>
        <v>Sales Region Sulawesi - Maluku Team</v>
      </c>
      <c r="J899" t="str">
        <f>VLOOKUP(C899,'Sales Team'!A$1:D$6,4,0)</f>
        <v>Corporate Negotiate/Patnership Contract</v>
      </c>
      <c r="K899" t="str">
        <f>VLOOKUP(B899,'Patner Store'!A$1:F$51,2,0)</f>
        <v>Destination Sport Store</v>
      </c>
      <c r="L899" t="str">
        <f>VLOOKUP(B899,'Patner Store'!A$1:F$51,3,0)</f>
        <v>Retail</v>
      </c>
      <c r="M899" t="str">
        <f>VLOOKUP(B899,'Patner Store'!A$1:F$51,4,0)</f>
        <v>Maluku</v>
      </c>
      <c r="N899" t="str">
        <f>VLOOKUP(B899,'Patner Store'!A$1:F$51,5,0)</f>
        <v>Maluku</v>
      </c>
    </row>
    <row r="900" spans="1:14" ht="15.75" customHeight="1" x14ac:dyDescent="0.3">
      <c r="A900" s="16" t="s">
        <v>1137</v>
      </c>
      <c r="B900" s="16" t="s">
        <v>126</v>
      </c>
      <c r="C900" s="28" t="s">
        <v>229</v>
      </c>
      <c r="D900" s="27">
        <v>44798</v>
      </c>
      <c r="E900" s="16" t="s">
        <v>5767</v>
      </c>
      <c r="F900" s="16" t="s">
        <v>234</v>
      </c>
      <c r="G900" s="30">
        <v>225228245</v>
      </c>
      <c r="H900" s="16"/>
      <c r="I900" s="11" t="str">
        <f>VLOOKUP(C900,'Sales Team'!A$1:C$6,2,0)</f>
        <v>Sales Region Sulawesi - Maluku Team</v>
      </c>
      <c r="J900" t="str">
        <f>VLOOKUP(C900,'Sales Team'!A$1:D$6,4,0)</f>
        <v>Corporate Negotiate/Patnership Contract</v>
      </c>
      <c r="K900" t="str">
        <f>VLOOKUP(B900,'Patner Store'!A$1:F$51,2,0)</f>
        <v>Amanah Sport</v>
      </c>
      <c r="L900" t="str">
        <f>VLOOKUP(B900,'Patner Store'!A$1:F$51,3,0)</f>
        <v>Retail</v>
      </c>
      <c r="M900" t="str">
        <f>VLOOKUP(B900,'Patner Store'!A$1:F$51,4,0)</f>
        <v>Sulawesi</v>
      </c>
      <c r="N900" t="str">
        <f>VLOOKUP(B900,'Patner Store'!A$1:F$51,5,0)</f>
        <v>North Sulawesi</v>
      </c>
    </row>
    <row r="901" spans="1:14" ht="15.75" customHeight="1" x14ac:dyDescent="0.3">
      <c r="A901" s="16" t="s">
        <v>1138</v>
      </c>
      <c r="B901" s="16" t="s">
        <v>131</v>
      </c>
      <c r="C901" s="28" t="s">
        <v>222</v>
      </c>
      <c r="D901" s="27">
        <v>44799</v>
      </c>
      <c r="E901" s="16" t="s">
        <v>118</v>
      </c>
      <c r="F901" s="16" t="s">
        <v>234</v>
      </c>
      <c r="G901" s="30">
        <v>96313178</v>
      </c>
      <c r="H901" s="16" t="s">
        <v>260</v>
      </c>
      <c r="I901" s="11" t="str">
        <f>VLOOKUP(C901,'Sales Team'!A$1:C$6,2,0)</f>
        <v>Online Sales Team</v>
      </c>
      <c r="J901" t="str">
        <f>VLOOKUP(C901,'Sales Team'!A$1:D$6,4,0)</f>
        <v>OnlineMarketing</v>
      </c>
      <c r="K901" t="str">
        <f>VLOOKUP(B901,'Patner Store'!A$1:F$51,2,0)</f>
        <v>WorldSport.com</v>
      </c>
      <c r="L901" t="str">
        <f>VLOOKUP(B901,'Patner Store'!A$1:F$51,3,0)</f>
        <v>Retail</v>
      </c>
      <c r="M901" t="str">
        <f>VLOOKUP(B901,'Patner Store'!A$1:F$51,4,0)</f>
        <v>Java</v>
      </c>
      <c r="N901" t="str">
        <f>VLOOKUP(B901,'Patner Store'!A$1:F$51,5,0)</f>
        <v>Jakarta</v>
      </c>
    </row>
    <row r="902" spans="1:14" ht="15.75" customHeight="1" x14ac:dyDescent="0.3">
      <c r="A902" s="16" t="s">
        <v>1139</v>
      </c>
      <c r="B902" s="16" t="s">
        <v>113</v>
      </c>
      <c r="C902" s="28" t="s">
        <v>227</v>
      </c>
      <c r="D902" s="27">
        <v>44799</v>
      </c>
      <c r="E902" s="16" t="s">
        <v>228</v>
      </c>
      <c r="F902" s="28" t="s">
        <v>237</v>
      </c>
      <c r="G902" s="30">
        <v>482346240</v>
      </c>
      <c r="H902" s="16"/>
      <c r="I902" s="11" t="str">
        <f>VLOOKUP(C902,'Sales Team'!A$1:C$6,2,0)</f>
        <v>Sales Sumatera -Kalimantan Region Team</v>
      </c>
      <c r="J902" t="str">
        <f>VLOOKUP(C902,'Sales Team'!A$1:D$6,4,0)</f>
        <v>OnlineMarketing/Corporate Negotiate/Patnership Contract</v>
      </c>
      <c r="K902" t="str">
        <f>VLOOKUP(B902,'Patner Store'!A$1:F$51,2,0)</f>
        <v>Toko Gelora Sport</v>
      </c>
      <c r="L902" t="str">
        <f>VLOOKUP(B902,'Patner Store'!A$1:F$51,3,0)</f>
        <v>Retail</v>
      </c>
      <c r="M902" t="str">
        <f>VLOOKUP(B902,'Patner Store'!A$1:F$51,4,0)</f>
        <v>Kalimantan</v>
      </c>
      <c r="N902" t="str">
        <f>VLOOKUP(B902,'Patner Store'!A$1:F$51,5,0)</f>
        <v>Central Kalimantan</v>
      </c>
    </row>
    <row r="903" spans="1:14" ht="15.75" customHeight="1" x14ac:dyDescent="0.3">
      <c r="A903" s="16" t="s">
        <v>1140</v>
      </c>
      <c r="B903" s="16" t="s">
        <v>116</v>
      </c>
      <c r="C903" s="28" t="s">
        <v>222</v>
      </c>
      <c r="D903" s="27">
        <v>44799</v>
      </c>
      <c r="E903" s="16" t="s">
        <v>118</v>
      </c>
      <c r="F903" s="16" t="s">
        <v>234</v>
      </c>
      <c r="G903" s="30">
        <v>31413840</v>
      </c>
      <c r="H903" s="16"/>
      <c r="I903" s="11" t="str">
        <f>VLOOKUP(C903,'Sales Team'!A$1:C$6,2,0)</f>
        <v>Online Sales Team</v>
      </c>
      <c r="J903" t="str">
        <f>VLOOKUP(C903,'Sales Team'!A$1:D$6,4,0)</f>
        <v>OnlineMarketing</v>
      </c>
      <c r="K903" t="str">
        <f>VLOOKUP(B903,'Patner Store'!A$1:F$51,2,0)</f>
        <v>Sport Line Indonesia</v>
      </c>
      <c r="L903" t="str">
        <f>VLOOKUP(B903,'Patner Store'!A$1:F$51,3,0)</f>
        <v>Retail</v>
      </c>
      <c r="M903" t="str">
        <f>VLOOKUP(B903,'Patner Store'!A$1:F$51,4,0)</f>
        <v>Java</v>
      </c>
      <c r="N903" t="str">
        <f>VLOOKUP(B903,'Patner Store'!A$1:F$51,5,0)</f>
        <v>Jakarta</v>
      </c>
    </row>
    <row r="904" spans="1:14" ht="15.75" customHeight="1" x14ac:dyDescent="0.3">
      <c r="A904" s="16" t="s">
        <v>1141</v>
      </c>
      <c r="B904" s="16" t="s">
        <v>158</v>
      </c>
      <c r="C904" s="28" t="s">
        <v>229</v>
      </c>
      <c r="D904" s="27">
        <v>44800</v>
      </c>
      <c r="E904" s="16" t="s">
        <v>5767</v>
      </c>
      <c r="F904" s="28" t="s">
        <v>237</v>
      </c>
      <c r="G904" s="30">
        <v>311219658</v>
      </c>
      <c r="H904" s="16"/>
      <c r="I904" s="11" t="str">
        <f>VLOOKUP(C904,'Sales Team'!A$1:C$6,2,0)</f>
        <v>Sales Region Sulawesi - Maluku Team</v>
      </c>
      <c r="J904" t="str">
        <f>VLOOKUP(C904,'Sales Team'!A$1:D$6,4,0)</f>
        <v>Corporate Negotiate/Patnership Contract</v>
      </c>
      <c r="K904" t="str">
        <f>VLOOKUP(B904,'Patner Store'!A$1:F$51,2,0)</f>
        <v>Sport Kita Store</v>
      </c>
      <c r="L904" t="str">
        <f>VLOOKUP(B904,'Patner Store'!A$1:F$51,3,0)</f>
        <v>Retail</v>
      </c>
      <c r="M904" t="str">
        <f>VLOOKUP(B904,'Patner Store'!A$1:F$51,4,0)</f>
        <v>North Maluku</v>
      </c>
      <c r="N904" t="str">
        <f>VLOOKUP(B904,'Patner Store'!A$1:F$51,5,0)</f>
        <v>North Maluku</v>
      </c>
    </row>
    <row r="905" spans="1:14" ht="15.75" customHeight="1" x14ac:dyDescent="0.3">
      <c r="A905" s="16" t="s">
        <v>1142</v>
      </c>
      <c r="B905" s="16" t="s">
        <v>133</v>
      </c>
      <c r="C905" s="28" t="s">
        <v>225</v>
      </c>
      <c r="D905" s="27">
        <v>44801</v>
      </c>
      <c r="E905" s="16" t="s">
        <v>112</v>
      </c>
      <c r="F905" s="16" t="s">
        <v>234</v>
      </c>
      <c r="G905" s="30">
        <v>135198960</v>
      </c>
      <c r="H905" s="16"/>
      <c r="I905" s="11" t="str">
        <f>VLOOKUP(C905,'Sales Team'!A$1:C$6,2,0)</f>
        <v>Sales Java Region Team</v>
      </c>
      <c r="J905" t="str">
        <f>VLOOKUP(C905,'Sales Team'!A$1:D$6,4,0)</f>
        <v>OnlineMarketing/Corporate Negotiate/Patnership Contract</v>
      </c>
      <c r="K905" t="str">
        <f>VLOOKUP(B905,'Patner Store'!A$1:F$51,2,0)</f>
        <v>Atlethic Shop</v>
      </c>
      <c r="L905" t="str">
        <f>VLOOKUP(B905,'Patner Store'!A$1:F$51,3,0)</f>
        <v>Retail</v>
      </c>
      <c r="M905" t="str">
        <f>VLOOKUP(B905,'Patner Store'!A$1:F$51,4,0)</f>
        <v>Java</v>
      </c>
      <c r="N905" t="str">
        <f>VLOOKUP(B905,'Patner Store'!A$1:F$51,5,0)</f>
        <v>East Java</v>
      </c>
    </row>
    <row r="906" spans="1:14" ht="15.75" customHeight="1" x14ac:dyDescent="0.3">
      <c r="A906" s="16" t="s">
        <v>1143</v>
      </c>
      <c r="B906" s="16" t="s">
        <v>205</v>
      </c>
      <c r="C906" s="28" t="s">
        <v>231</v>
      </c>
      <c r="D906" s="27">
        <v>44801</v>
      </c>
      <c r="E906" s="16" t="s">
        <v>5768</v>
      </c>
      <c r="F906" s="16" t="s">
        <v>234</v>
      </c>
      <c r="G906" s="30">
        <v>56431200</v>
      </c>
      <c r="H906" s="16" t="s">
        <v>253</v>
      </c>
      <c r="I906" s="11" t="str">
        <f>VLOOKUP(C906,'Sales Team'!A$1:C$6,2,0)</f>
        <v>Sales Region Bali - Nusa Tenggara Team</v>
      </c>
      <c r="J906" t="str">
        <f>VLOOKUP(C906,'Sales Team'!A$1:D$6,4,0)</f>
        <v>Corporate Negotiate/Patnership Contract</v>
      </c>
      <c r="K906" t="str">
        <f>VLOOKUP(B906,'Patner Store'!A$1:F$51,2,0)</f>
        <v>Toko Olahraga NTB</v>
      </c>
      <c r="L906" t="str">
        <f>VLOOKUP(B906,'Patner Store'!A$1:F$51,3,0)</f>
        <v>Retail</v>
      </c>
      <c r="M906" t="str">
        <f>VLOOKUP(B906,'Patner Store'!A$1:F$51,4,0)</f>
        <v>Nusa Tenggara</v>
      </c>
      <c r="N906" t="str">
        <f>VLOOKUP(B906,'Patner Store'!A$1:F$51,5,0)</f>
        <v>West Nusa Tenggara</v>
      </c>
    </row>
    <row r="907" spans="1:14" ht="15.75" customHeight="1" x14ac:dyDescent="0.3">
      <c r="A907" s="16" t="s">
        <v>1144</v>
      </c>
      <c r="B907" s="16" t="s">
        <v>148</v>
      </c>
      <c r="C907" s="28" t="s">
        <v>225</v>
      </c>
      <c r="D907" s="27">
        <v>44801</v>
      </c>
      <c r="E907" s="16" t="s">
        <v>112</v>
      </c>
      <c r="F907" s="28" t="s">
        <v>237</v>
      </c>
      <c r="G907" s="30">
        <v>557426240</v>
      </c>
      <c r="H907" s="16"/>
      <c r="I907" s="11" t="str">
        <f>VLOOKUP(C907,'Sales Team'!A$1:C$6,2,0)</f>
        <v>Sales Java Region Team</v>
      </c>
      <c r="J907" t="str">
        <f>VLOOKUP(C907,'Sales Team'!A$1:D$6,4,0)</f>
        <v>OnlineMarketing/Corporate Negotiate/Patnership Contract</v>
      </c>
      <c r="K907" t="str">
        <f>VLOOKUP(B907,'Patner Store'!A$1:F$51,2,0)</f>
        <v>Sport Jogja City</v>
      </c>
      <c r="L907" t="str">
        <f>VLOOKUP(B907,'Patner Store'!A$1:F$51,3,0)</f>
        <v>Distributor</v>
      </c>
      <c r="M907" t="str">
        <f>VLOOKUP(B907,'Patner Store'!A$1:F$51,4,0)</f>
        <v>Java</v>
      </c>
      <c r="N907" t="str">
        <f>VLOOKUP(B907,'Patner Store'!A$1:F$51,5,0)</f>
        <v>Jogjakarta</v>
      </c>
    </row>
    <row r="908" spans="1:14" ht="15.75" customHeight="1" x14ac:dyDescent="0.3">
      <c r="A908" s="16" t="s">
        <v>1145</v>
      </c>
      <c r="B908" s="16" t="s">
        <v>211</v>
      </c>
      <c r="C908" s="28" t="s">
        <v>227</v>
      </c>
      <c r="D908" s="27">
        <v>44802</v>
      </c>
      <c r="E908" s="16" t="s">
        <v>228</v>
      </c>
      <c r="F908" s="28" t="s">
        <v>237</v>
      </c>
      <c r="G908" s="30">
        <v>525080790</v>
      </c>
      <c r="H908" s="16"/>
      <c r="I908" s="11" t="str">
        <f>VLOOKUP(C908,'Sales Team'!A$1:C$6,2,0)</f>
        <v>Sales Sumatera -Kalimantan Region Team</v>
      </c>
      <c r="J908" t="str">
        <f>VLOOKUP(C908,'Sales Team'!A$1:D$6,4,0)</f>
        <v>OnlineMarketing/Corporate Negotiate/Patnership Contract</v>
      </c>
      <c r="K908" t="str">
        <f>VLOOKUP(B908,'Patner Store'!A$1:F$51,2,0)</f>
        <v>Toko Olahraga Mandiri</v>
      </c>
      <c r="L908" t="str">
        <f>VLOOKUP(B908,'Patner Store'!A$1:F$51,3,0)</f>
        <v>Retail</v>
      </c>
      <c r="M908" t="str">
        <f>VLOOKUP(B908,'Patner Store'!A$1:F$51,4,0)</f>
        <v>Kalimantan</v>
      </c>
      <c r="N908" t="str">
        <f>VLOOKUP(B908,'Patner Store'!A$1:F$51,5,0)</f>
        <v>South Kalimantan</v>
      </c>
    </row>
    <row r="909" spans="1:14" ht="15.75" customHeight="1" x14ac:dyDescent="0.3">
      <c r="A909" s="16" t="s">
        <v>1146</v>
      </c>
      <c r="B909" s="16" t="s">
        <v>185</v>
      </c>
      <c r="C909" s="28" t="s">
        <v>229</v>
      </c>
      <c r="D909" s="27">
        <v>44803</v>
      </c>
      <c r="E909" s="16" t="s">
        <v>5767</v>
      </c>
      <c r="F909" s="28" t="s">
        <v>237</v>
      </c>
      <c r="G909" s="30">
        <v>392682160</v>
      </c>
      <c r="H909" s="16" t="s">
        <v>253</v>
      </c>
      <c r="I909" s="11" t="str">
        <f>VLOOKUP(C909,'Sales Team'!A$1:C$6,2,0)</f>
        <v>Sales Region Sulawesi - Maluku Team</v>
      </c>
      <c r="J909" t="str">
        <f>VLOOKUP(C909,'Sales Team'!A$1:D$6,4,0)</f>
        <v>Corporate Negotiate/Patnership Contract</v>
      </c>
      <c r="K909" t="str">
        <f>VLOOKUP(B909,'Patner Store'!A$1:F$51,2,0)</f>
        <v>Toko Olahraga Lengkap</v>
      </c>
      <c r="L909" t="str">
        <f>VLOOKUP(B909,'Patner Store'!A$1:F$51,3,0)</f>
        <v>Retail</v>
      </c>
      <c r="M909" t="str">
        <f>VLOOKUP(B909,'Patner Store'!A$1:F$51,4,0)</f>
        <v>Maluku</v>
      </c>
      <c r="N909" t="str">
        <f>VLOOKUP(B909,'Patner Store'!A$1:F$51,5,0)</f>
        <v>Maluku</v>
      </c>
    </row>
    <row r="910" spans="1:14" ht="15.75" customHeight="1" x14ac:dyDescent="0.3">
      <c r="A910" s="16" t="s">
        <v>1147</v>
      </c>
      <c r="B910" s="16" t="s">
        <v>168</v>
      </c>
      <c r="C910" s="28" t="s">
        <v>229</v>
      </c>
      <c r="D910" s="27">
        <v>44805</v>
      </c>
      <c r="E910" s="16" t="s">
        <v>5767</v>
      </c>
      <c r="F910" s="28" t="s">
        <v>237</v>
      </c>
      <c r="G910" s="30">
        <v>736874190</v>
      </c>
      <c r="H910" s="16"/>
      <c r="I910" s="11" t="str">
        <f>VLOOKUP(C910,'Sales Team'!A$1:C$6,2,0)</f>
        <v>Sales Region Sulawesi - Maluku Team</v>
      </c>
      <c r="J910" t="str">
        <f>VLOOKUP(C910,'Sales Team'!A$1:D$6,4,0)</f>
        <v>Corporate Negotiate/Patnership Contract</v>
      </c>
      <c r="K910" t="str">
        <f>VLOOKUP(B910,'Patner Store'!A$1:F$51,2,0)</f>
        <v>Destination Sport Store</v>
      </c>
      <c r="L910" t="str">
        <f>VLOOKUP(B910,'Patner Store'!A$1:F$51,3,0)</f>
        <v>Retail</v>
      </c>
      <c r="M910" t="str">
        <f>VLOOKUP(B910,'Patner Store'!A$1:F$51,4,0)</f>
        <v>Maluku</v>
      </c>
      <c r="N910" t="str">
        <f>VLOOKUP(B910,'Patner Store'!A$1:F$51,5,0)</f>
        <v>Maluku</v>
      </c>
    </row>
    <row r="911" spans="1:14" ht="15.75" customHeight="1" x14ac:dyDescent="0.3">
      <c r="A911" s="16" t="s">
        <v>1148</v>
      </c>
      <c r="B911" s="16" t="s">
        <v>164</v>
      </c>
      <c r="C911" s="28" t="s">
        <v>227</v>
      </c>
      <c r="D911" s="27">
        <v>44805</v>
      </c>
      <c r="E911" s="16" t="s">
        <v>228</v>
      </c>
      <c r="F911" s="16" t="s">
        <v>234</v>
      </c>
      <c r="G911" s="30">
        <v>5680620</v>
      </c>
      <c r="H911" s="16" t="s">
        <v>247</v>
      </c>
      <c r="I911" s="11" t="str">
        <f>VLOOKUP(C911,'Sales Team'!A$1:C$6,2,0)</f>
        <v>Sales Sumatera -Kalimantan Region Team</v>
      </c>
      <c r="J911" t="str">
        <f>VLOOKUP(C911,'Sales Team'!A$1:D$6,4,0)</f>
        <v>OnlineMarketing/Corporate Negotiate/Patnership Contract</v>
      </c>
      <c r="K911" t="str">
        <f>VLOOKUP(B911,'Patner Store'!A$1:F$51,2,0)</f>
        <v>Toko Olahraga Unggul</v>
      </c>
      <c r="L911" t="str">
        <f>VLOOKUP(B911,'Patner Store'!A$1:F$51,3,0)</f>
        <v>Retail</v>
      </c>
      <c r="M911" t="str">
        <f>VLOOKUP(B911,'Patner Store'!A$1:F$51,4,0)</f>
        <v>Kalimantan</v>
      </c>
      <c r="N911" t="str">
        <f>VLOOKUP(B911,'Patner Store'!A$1:F$51,5,0)</f>
        <v>South Kalimantan</v>
      </c>
    </row>
    <row r="912" spans="1:14" ht="15.75" customHeight="1" x14ac:dyDescent="0.3">
      <c r="A912" s="16" t="s">
        <v>1149</v>
      </c>
      <c r="B912" s="16" t="s">
        <v>166</v>
      </c>
      <c r="C912" s="28" t="s">
        <v>229</v>
      </c>
      <c r="D912" s="27">
        <v>44806</v>
      </c>
      <c r="E912" s="16" t="s">
        <v>5767</v>
      </c>
      <c r="F912" s="28" t="s">
        <v>237</v>
      </c>
      <c r="G912" s="30">
        <v>1309915710</v>
      </c>
      <c r="H912" s="16" t="s">
        <v>238</v>
      </c>
      <c r="I912" s="11" t="str">
        <f>VLOOKUP(C912,'Sales Team'!A$1:C$6,2,0)</f>
        <v>Sales Region Sulawesi - Maluku Team</v>
      </c>
      <c r="J912" t="str">
        <f>VLOOKUP(C912,'Sales Team'!A$1:D$6,4,0)</f>
        <v>Corporate Negotiate/Patnership Contract</v>
      </c>
      <c r="K912" t="str">
        <f>VLOOKUP(B912,'Patner Store'!A$1:F$51,2,0)</f>
        <v>Wakaka Sport</v>
      </c>
      <c r="L912" t="str">
        <f>VLOOKUP(B912,'Patner Store'!A$1:F$51,3,0)</f>
        <v>Retail</v>
      </c>
      <c r="M912" t="str">
        <f>VLOOKUP(B912,'Patner Store'!A$1:F$51,4,0)</f>
        <v>North Maluku</v>
      </c>
      <c r="N912" t="str">
        <f>VLOOKUP(B912,'Patner Store'!A$1:F$51,5,0)</f>
        <v>North Maluku</v>
      </c>
    </row>
    <row r="913" spans="1:14" ht="15.75" customHeight="1" x14ac:dyDescent="0.3">
      <c r="A913" s="16" t="s">
        <v>1150</v>
      </c>
      <c r="B913" s="16" t="s">
        <v>119</v>
      </c>
      <c r="C913" s="28" t="s">
        <v>229</v>
      </c>
      <c r="D913" s="27">
        <v>44808</v>
      </c>
      <c r="E913" s="16" t="s">
        <v>5767</v>
      </c>
      <c r="F913" s="16" t="s">
        <v>234</v>
      </c>
      <c r="G913" s="30">
        <v>32676700</v>
      </c>
      <c r="H913" s="16" t="s">
        <v>253</v>
      </c>
      <c r="I913" s="11" t="str">
        <f>VLOOKUP(C913,'Sales Team'!A$1:C$6,2,0)</f>
        <v>Sales Region Sulawesi - Maluku Team</v>
      </c>
      <c r="J913" t="str">
        <f>VLOOKUP(C913,'Sales Team'!A$1:D$6,4,0)</f>
        <v>Corporate Negotiate/Patnership Contract</v>
      </c>
      <c r="K913" t="str">
        <f>VLOOKUP(B913,'Patner Store'!A$1:F$51,2,0)</f>
        <v>Sportworld</v>
      </c>
      <c r="L913" t="str">
        <f>VLOOKUP(B913,'Patner Store'!A$1:F$51,3,0)</f>
        <v>Distributor</v>
      </c>
      <c r="M913" t="str">
        <f>VLOOKUP(B913,'Patner Store'!A$1:F$51,4,0)</f>
        <v>Sulawesi</v>
      </c>
      <c r="N913" t="str">
        <f>VLOOKUP(B913,'Patner Store'!A$1:F$51,5,0)</f>
        <v>South Sulawesi</v>
      </c>
    </row>
    <row r="914" spans="1:14" ht="15.75" customHeight="1" x14ac:dyDescent="0.3">
      <c r="A914" s="16" t="s">
        <v>1151</v>
      </c>
      <c r="B914" s="16" t="s">
        <v>131</v>
      </c>
      <c r="C914" s="28" t="s">
        <v>222</v>
      </c>
      <c r="D914" s="27">
        <v>44810</v>
      </c>
      <c r="E914" s="16" t="s">
        <v>118</v>
      </c>
      <c r="F914" s="28" t="s">
        <v>237</v>
      </c>
      <c r="G914" s="30">
        <v>824934230</v>
      </c>
      <c r="H914" s="16"/>
      <c r="I914" s="11" t="str">
        <f>VLOOKUP(C914,'Sales Team'!A$1:C$6,2,0)</f>
        <v>Online Sales Team</v>
      </c>
      <c r="J914" t="str">
        <f>VLOOKUP(C914,'Sales Team'!A$1:D$6,4,0)</f>
        <v>OnlineMarketing</v>
      </c>
      <c r="K914" t="str">
        <f>VLOOKUP(B914,'Patner Store'!A$1:F$51,2,0)</f>
        <v>WorldSport.com</v>
      </c>
      <c r="L914" t="str">
        <f>VLOOKUP(B914,'Patner Store'!A$1:F$51,3,0)</f>
        <v>Retail</v>
      </c>
      <c r="M914" t="str">
        <f>VLOOKUP(B914,'Patner Store'!A$1:F$51,4,0)</f>
        <v>Java</v>
      </c>
      <c r="N914" t="str">
        <f>VLOOKUP(B914,'Patner Store'!A$1:F$51,5,0)</f>
        <v>Jakarta</v>
      </c>
    </row>
    <row r="915" spans="1:14" ht="15.75" customHeight="1" x14ac:dyDescent="0.3">
      <c r="A915" s="16" t="s">
        <v>1152</v>
      </c>
      <c r="B915" s="16" t="s">
        <v>193</v>
      </c>
      <c r="C915" s="28" t="s">
        <v>227</v>
      </c>
      <c r="D915" s="27">
        <v>44811</v>
      </c>
      <c r="E915" s="16" t="s">
        <v>228</v>
      </c>
      <c r="F915" s="28" t="s">
        <v>237</v>
      </c>
      <c r="G915" s="30">
        <v>295134200</v>
      </c>
      <c r="H915" s="16"/>
      <c r="I915" s="11" t="str">
        <f>VLOOKUP(C915,'Sales Team'!A$1:C$6,2,0)</f>
        <v>Sales Sumatera -Kalimantan Region Team</v>
      </c>
      <c r="J915" t="str">
        <f>VLOOKUP(C915,'Sales Team'!A$1:D$6,4,0)</f>
        <v>OnlineMarketing/Corporate Negotiate/Patnership Contract</v>
      </c>
      <c r="K915" t="str">
        <f>VLOOKUP(B915,'Patner Store'!A$1:F$51,2,0)</f>
        <v>Surya Sport</v>
      </c>
      <c r="L915" t="str">
        <f>VLOOKUP(B915,'Patner Store'!A$1:F$51,3,0)</f>
        <v>Retail</v>
      </c>
      <c r="M915" t="str">
        <f>VLOOKUP(B915,'Patner Store'!A$1:F$51,4,0)</f>
        <v>Kalimantan</v>
      </c>
      <c r="N915" t="str">
        <f>VLOOKUP(B915,'Patner Store'!A$1:F$51,5,0)</f>
        <v>South Kalimantan</v>
      </c>
    </row>
    <row r="916" spans="1:14" ht="15.75" customHeight="1" x14ac:dyDescent="0.3">
      <c r="A916" s="16" t="s">
        <v>1153</v>
      </c>
      <c r="B916" s="16" t="s">
        <v>128</v>
      </c>
      <c r="C916" s="28" t="s">
        <v>227</v>
      </c>
      <c r="D916" s="27">
        <v>44813</v>
      </c>
      <c r="E916" s="16" t="s">
        <v>228</v>
      </c>
      <c r="F916" s="16" t="s">
        <v>234</v>
      </c>
      <c r="G916" s="30">
        <v>13257440</v>
      </c>
      <c r="H916" s="16" t="s">
        <v>260</v>
      </c>
      <c r="I916" s="11" t="str">
        <f>VLOOKUP(C916,'Sales Team'!A$1:C$6,2,0)</f>
        <v>Sales Sumatera -Kalimantan Region Team</v>
      </c>
      <c r="J916" t="str">
        <f>VLOOKUP(C916,'Sales Team'!A$1:D$6,4,0)</f>
        <v>OnlineMarketing/Corporate Negotiate/Patnership Contract</v>
      </c>
      <c r="K916" t="str">
        <f>VLOOKUP(B916,'Patner Store'!A$1:F$51,2,0)</f>
        <v>Olahraga Mall</v>
      </c>
      <c r="L916" t="str">
        <f>VLOOKUP(B916,'Patner Store'!A$1:F$51,3,0)</f>
        <v>Distributor</v>
      </c>
      <c r="M916" t="str">
        <f>VLOOKUP(B916,'Patner Store'!A$1:F$51,4,0)</f>
        <v>Sumatera</v>
      </c>
      <c r="N916" t="str">
        <f>VLOOKUP(B916,'Patner Store'!A$1:F$51,5,0)</f>
        <v>South Sumatera</v>
      </c>
    </row>
    <row r="917" spans="1:14" ht="15.75" customHeight="1" x14ac:dyDescent="0.3">
      <c r="A917" s="16" t="s">
        <v>1154</v>
      </c>
      <c r="B917" s="16" t="s">
        <v>177</v>
      </c>
      <c r="C917" s="28" t="s">
        <v>225</v>
      </c>
      <c r="D917" s="27">
        <v>44813</v>
      </c>
      <c r="E917" s="16" t="s">
        <v>112</v>
      </c>
      <c r="F917" s="28" t="s">
        <v>237</v>
      </c>
      <c r="G917" s="30">
        <v>254408400</v>
      </c>
      <c r="H917" s="16" t="s">
        <v>260</v>
      </c>
      <c r="I917" s="11" t="str">
        <f>VLOOKUP(C917,'Sales Team'!A$1:C$6,2,0)</f>
        <v>Sales Java Region Team</v>
      </c>
      <c r="J917" t="str">
        <f>VLOOKUP(C917,'Sales Team'!A$1:D$6,4,0)</f>
        <v>OnlineMarketing/Corporate Negotiate/Patnership Contract</v>
      </c>
      <c r="K917" t="str">
        <f>VLOOKUP(B917,'Patner Store'!A$1:F$51,2,0)</f>
        <v>Toko Hidup Sehat</v>
      </c>
      <c r="L917" t="str">
        <f>VLOOKUP(B917,'Patner Store'!A$1:F$51,3,0)</f>
        <v>Retail</v>
      </c>
      <c r="M917" t="str">
        <f>VLOOKUP(B917,'Patner Store'!A$1:F$51,4,0)</f>
        <v>Java</v>
      </c>
      <c r="N917" t="str">
        <f>VLOOKUP(B917,'Patner Store'!A$1:F$51,5,0)</f>
        <v>East Java</v>
      </c>
    </row>
    <row r="918" spans="1:14" ht="15.75" customHeight="1" x14ac:dyDescent="0.3">
      <c r="A918" s="16" t="s">
        <v>1155</v>
      </c>
      <c r="B918" s="16" t="s">
        <v>177</v>
      </c>
      <c r="C918" s="28" t="s">
        <v>225</v>
      </c>
      <c r="D918" s="27">
        <v>44815</v>
      </c>
      <c r="E918" s="16" t="s">
        <v>112</v>
      </c>
      <c r="F918" s="28" t="s">
        <v>237</v>
      </c>
      <c r="G918" s="30">
        <v>408897700</v>
      </c>
      <c r="H918" s="16"/>
      <c r="I918" s="11" t="str">
        <f>VLOOKUP(C918,'Sales Team'!A$1:C$6,2,0)</f>
        <v>Sales Java Region Team</v>
      </c>
      <c r="J918" t="str">
        <f>VLOOKUP(C918,'Sales Team'!A$1:D$6,4,0)</f>
        <v>OnlineMarketing/Corporate Negotiate/Patnership Contract</v>
      </c>
      <c r="K918" t="str">
        <f>VLOOKUP(B918,'Patner Store'!A$1:F$51,2,0)</f>
        <v>Toko Hidup Sehat</v>
      </c>
      <c r="L918" t="str">
        <f>VLOOKUP(B918,'Patner Store'!A$1:F$51,3,0)</f>
        <v>Retail</v>
      </c>
      <c r="M918" t="str">
        <f>VLOOKUP(B918,'Patner Store'!A$1:F$51,4,0)</f>
        <v>Java</v>
      </c>
      <c r="N918" t="str">
        <f>VLOOKUP(B918,'Patner Store'!A$1:F$51,5,0)</f>
        <v>East Java</v>
      </c>
    </row>
    <row r="919" spans="1:14" ht="15.75" customHeight="1" x14ac:dyDescent="0.3">
      <c r="A919" s="16" t="s">
        <v>1156</v>
      </c>
      <c r="B919" s="16" t="s">
        <v>113</v>
      </c>
      <c r="C919" s="28" t="s">
        <v>227</v>
      </c>
      <c r="D919" s="27">
        <v>44815</v>
      </c>
      <c r="E919" s="16" t="s">
        <v>228</v>
      </c>
      <c r="F919" s="16" t="s">
        <v>234</v>
      </c>
      <c r="G919" s="30">
        <v>17138730</v>
      </c>
      <c r="H919" s="16" t="s">
        <v>247</v>
      </c>
      <c r="I919" s="11" t="str">
        <f>VLOOKUP(C919,'Sales Team'!A$1:C$6,2,0)</f>
        <v>Sales Sumatera -Kalimantan Region Team</v>
      </c>
      <c r="J919" t="str">
        <f>VLOOKUP(C919,'Sales Team'!A$1:D$6,4,0)</f>
        <v>OnlineMarketing/Corporate Negotiate/Patnership Contract</v>
      </c>
      <c r="K919" t="str">
        <f>VLOOKUP(B919,'Patner Store'!A$1:F$51,2,0)</f>
        <v>Toko Gelora Sport</v>
      </c>
      <c r="L919" t="str">
        <f>VLOOKUP(B919,'Patner Store'!A$1:F$51,3,0)</f>
        <v>Retail</v>
      </c>
      <c r="M919" t="str">
        <f>VLOOKUP(B919,'Patner Store'!A$1:F$51,4,0)</f>
        <v>Kalimantan</v>
      </c>
      <c r="N919" t="str">
        <f>VLOOKUP(B919,'Patner Store'!A$1:F$51,5,0)</f>
        <v>Central Kalimantan</v>
      </c>
    </row>
    <row r="920" spans="1:14" ht="15.75" customHeight="1" x14ac:dyDescent="0.3">
      <c r="A920" s="16" t="s">
        <v>1157</v>
      </c>
      <c r="B920" s="16" t="s">
        <v>191</v>
      </c>
      <c r="C920" s="28" t="s">
        <v>229</v>
      </c>
      <c r="D920" s="27">
        <v>44817</v>
      </c>
      <c r="E920" s="16" t="s">
        <v>5767</v>
      </c>
      <c r="F920" s="28" t="s">
        <v>237</v>
      </c>
      <c r="G920" s="30">
        <v>447245890</v>
      </c>
      <c r="H920" s="16"/>
      <c r="I920" s="11" t="str">
        <f>VLOOKUP(C920,'Sales Team'!A$1:C$6,2,0)</f>
        <v>Sales Region Sulawesi - Maluku Team</v>
      </c>
      <c r="J920" t="str">
        <f>VLOOKUP(C920,'Sales Team'!A$1:D$6,4,0)</f>
        <v>Corporate Negotiate/Patnership Contract</v>
      </c>
      <c r="K920" t="str">
        <f>VLOOKUP(B920,'Patner Store'!A$1:F$51,2,0)</f>
        <v>Salam Olahraga</v>
      </c>
      <c r="L920" t="str">
        <f>VLOOKUP(B920,'Patner Store'!A$1:F$51,3,0)</f>
        <v>Retail</v>
      </c>
      <c r="M920" t="str">
        <f>VLOOKUP(B920,'Patner Store'!A$1:F$51,4,0)</f>
        <v>Maluku</v>
      </c>
      <c r="N920" t="str">
        <f>VLOOKUP(B920,'Patner Store'!A$1:F$51,5,0)</f>
        <v>Maluku</v>
      </c>
    </row>
    <row r="921" spans="1:14" ht="15.75" customHeight="1" x14ac:dyDescent="0.3">
      <c r="A921" s="16" t="s">
        <v>1158</v>
      </c>
      <c r="B921" s="16" t="s">
        <v>201</v>
      </c>
      <c r="C921" s="28" t="s">
        <v>229</v>
      </c>
      <c r="D921" s="27">
        <v>44817</v>
      </c>
      <c r="E921" s="16" t="s">
        <v>5767</v>
      </c>
      <c r="F921" s="28" t="s">
        <v>237</v>
      </c>
      <c r="G921" s="30">
        <v>1231841330</v>
      </c>
      <c r="H921" s="16" t="s">
        <v>238</v>
      </c>
      <c r="I921" s="11" t="str">
        <f>VLOOKUP(C921,'Sales Team'!A$1:C$6,2,0)</f>
        <v>Sales Region Sulawesi - Maluku Team</v>
      </c>
      <c r="J921" t="str">
        <f>VLOOKUP(C921,'Sales Team'!A$1:D$6,4,0)</f>
        <v>Corporate Negotiate/Patnership Contract</v>
      </c>
      <c r="K921" t="str">
        <f>VLOOKUP(B921,'Patner Store'!A$1:F$51,2,0)</f>
        <v>SportMania Store</v>
      </c>
      <c r="L921" t="str">
        <f>VLOOKUP(B921,'Patner Store'!A$1:F$51,3,0)</f>
        <v>Retail</v>
      </c>
      <c r="M921" t="str">
        <f>VLOOKUP(B921,'Patner Store'!A$1:F$51,4,0)</f>
        <v>North Maluku</v>
      </c>
      <c r="N921" t="str">
        <f>VLOOKUP(B921,'Patner Store'!A$1:F$51,5,0)</f>
        <v>North Maluku</v>
      </c>
    </row>
    <row r="922" spans="1:14" ht="15.75" customHeight="1" x14ac:dyDescent="0.3">
      <c r="A922" s="16" t="s">
        <v>1159</v>
      </c>
      <c r="B922" s="16" t="s">
        <v>179</v>
      </c>
      <c r="C922" s="28" t="s">
        <v>229</v>
      </c>
      <c r="D922" s="27">
        <v>44818</v>
      </c>
      <c r="E922" s="16" t="s">
        <v>5767</v>
      </c>
      <c r="F922" s="16" t="s">
        <v>234</v>
      </c>
      <c r="G922" s="30">
        <v>177678000</v>
      </c>
      <c r="H922" s="16"/>
      <c r="I922" s="11" t="str">
        <f>VLOOKUP(C922,'Sales Team'!A$1:C$6,2,0)</f>
        <v>Sales Region Sulawesi - Maluku Team</v>
      </c>
      <c r="J922" t="str">
        <f>VLOOKUP(C922,'Sales Team'!A$1:D$6,4,0)</f>
        <v>Corporate Negotiate/Patnership Contract</v>
      </c>
      <c r="K922" t="str">
        <f>VLOOKUP(B922,'Patner Store'!A$1:F$51,2,0)</f>
        <v>Toko Idola Olahraga</v>
      </c>
      <c r="L922" t="str">
        <f>VLOOKUP(B922,'Patner Store'!A$1:F$51,3,0)</f>
        <v>Retail</v>
      </c>
      <c r="M922" t="str">
        <f>VLOOKUP(B922,'Patner Store'!A$1:F$51,4,0)</f>
        <v>Sulawesi</v>
      </c>
      <c r="N922" t="str">
        <f>VLOOKUP(B922,'Patner Store'!A$1:F$51,5,0)</f>
        <v>North Sulawesi</v>
      </c>
    </row>
    <row r="923" spans="1:14" ht="15.75" customHeight="1" x14ac:dyDescent="0.3">
      <c r="A923" s="16" t="s">
        <v>1160</v>
      </c>
      <c r="B923" s="16" t="s">
        <v>211</v>
      </c>
      <c r="C923" s="28" t="s">
        <v>227</v>
      </c>
      <c r="D923" s="27">
        <v>44818</v>
      </c>
      <c r="E923" s="16" t="s">
        <v>228</v>
      </c>
      <c r="F923" s="16" t="s">
        <v>234</v>
      </c>
      <c r="G923" s="30">
        <v>246048140</v>
      </c>
      <c r="H923" s="16" t="s">
        <v>260</v>
      </c>
      <c r="I923" s="11" t="str">
        <f>VLOOKUP(C923,'Sales Team'!A$1:C$6,2,0)</f>
        <v>Sales Sumatera -Kalimantan Region Team</v>
      </c>
      <c r="J923" t="str">
        <f>VLOOKUP(C923,'Sales Team'!A$1:D$6,4,0)</f>
        <v>OnlineMarketing/Corporate Negotiate/Patnership Contract</v>
      </c>
      <c r="K923" t="str">
        <f>VLOOKUP(B923,'Patner Store'!A$1:F$51,2,0)</f>
        <v>Toko Olahraga Mandiri</v>
      </c>
      <c r="L923" t="str">
        <f>VLOOKUP(B923,'Patner Store'!A$1:F$51,3,0)</f>
        <v>Retail</v>
      </c>
      <c r="M923" t="str">
        <f>VLOOKUP(B923,'Patner Store'!A$1:F$51,4,0)</f>
        <v>Kalimantan</v>
      </c>
      <c r="N923" t="str">
        <f>VLOOKUP(B923,'Patner Store'!A$1:F$51,5,0)</f>
        <v>South Kalimantan</v>
      </c>
    </row>
    <row r="924" spans="1:14" ht="15.75" customHeight="1" x14ac:dyDescent="0.3">
      <c r="A924" s="16" t="s">
        <v>1161</v>
      </c>
      <c r="B924" s="16" t="s">
        <v>191</v>
      </c>
      <c r="C924" s="28" t="s">
        <v>229</v>
      </c>
      <c r="D924" s="27">
        <v>44819</v>
      </c>
      <c r="E924" s="16" t="s">
        <v>5767</v>
      </c>
      <c r="F924" s="16" t="s">
        <v>234</v>
      </c>
      <c r="G924" s="30">
        <v>56616620.000000007</v>
      </c>
      <c r="H924" s="16"/>
      <c r="I924" s="11" t="str">
        <f>VLOOKUP(C924,'Sales Team'!A$1:C$6,2,0)</f>
        <v>Sales Region Sulawesi - Maluku Team</v>
      </c>
      <c r="J924" t="str">
        <f>VLOOKUP(C924,'Sales Team'!A$1:D$6,4,0)</f>
        <v>Corporate Negotiate/Patnership Contract</v>
      </c>
      <c r="K924" t="str">
        <f>VLOOKUP(B924,'Patner Store'!A$1:F$51,2,0)</f>
        <v>Salam Olahraga</v>
      </c>
      <c r="L924" t="str">
        <f>VLOOKUP(B924,'Patner Store'!A$1:F$51,3,0)</f>
        <v>Retail</v>
      </c>
      <c r="M924" t="str">
        <f>VLOOKUP(B924,'Patner Store'!A$1:F$51,4,0)</f>
        <v>Maluku</v>
      </c>
      <c r="N924" t="str">
        <f>VLOOKUP(B924,'Patner Store'!A$1:F$51,5,0)</f>
        <v>Maluku</v>
      </c>
    </row>
    <row r="925" spans="1:14" ht="15.75" customHeight="1" x14ac:dyDescent="0.3">
      <c r="A925" s="16" t="s">
        <v>1162</v>
      </c>
      <c r="B925" s="16" t="s">
        <v>168</v>
      </c>
      <c r="C925" s="28" t="s">
        <v>229</v>
      </c>
      <c r="D925" s="27">
        <v>44821</v>
      </c>
      <c r="E925" s="16" t="s">
        <v>5767</v>
      </c>
      <c r="F925" s="16" t="s">
        <v>234</v>
      </c>
      <c r="G925" s="30">
        <v>26196280</v>
      </c>
      <c r="H925" s="16"/>
      <c r="I925" s="11" t="str">
        <f>VLOOKUP(C925,'Sales Team'!A$1:C$6,2,0)</f>
        <v>Sales Region Sulawesi - Maluku Team</v>
      </c>
      <c r="J925" t="str">
        <f>VLOOKUP(C925,'Sales Team'!A$1:D$6,4,0)</f>
        <v>Corporate Negotiate/Patnership Contract</v>
      </c>
      <c r="K925" t="str">
        <f>VLOOKUP(B925,'Patner Store'!A$1:F$51,2,0)</f>
        <v>Destination Sport Store</v>
      </c>
      <c r="L925" t="str">
        <f>VLOOKUP(B925,'Patner Store'!A$1:F$51,3,0)</f>
        <v>Retail</v>
      </c>
      <c r="M925" t="str">
        <f>VLOOKUP(B925,'Patner Store'!A$1:F$51,4,0)</f>
        <v>Maluku</v>
      </c>
      <c r="N925" t="str">
        <f>VLOOKUP(B925,'Patner Store'!A$1:F$51,5,0)</f>
        <v>Maluku</v>
      </c>
    </row>
    <row r="926" spans="1:14" ht="15.75" customHeight="1" x14ac:dyDescent="0.3">
      <c r="A926" s="16" t="s">
        <v>1163</v>
      </c>
      <c r="B926" s="16" t="s">
        <v>113</v>
      </c>
      <c r="C926" s="28" t="s">
        <v>227</v>
      </c>
      <c r="D926" s="27">
        <v>44822</v>
      </c>
      <c r="E926" s="16" t="s">
        <v>228</v>
      </c>
      <c r="F926" s="28" t="s">
        <v>237</v>
      </c>
      <c r="G926" s="30">
        <v>272866550</v>
      </c>
      <c r="H926" s="16"/>
      <c r="I926" s="11" t="str">
        <f>VLOOKUP(C926,'Sales Team'!A$1:C$6,2,0)</f>
        <v>Sales Sumatera -Kalimantan Region Team</v>
      </c>
      <c r="J926" t="str">
        <f>VLOOKUP(C926,'Sales Team'!A$1:D$6,4,0)</f>
        <v>OnlineMarketing/Corporate Negotiate/Patnership Contract</v>
      </c>
      <c r="K926" t="str">
        <f>VLOOKUP(B926,'Patner Store'!A$1:F$51,2,0)</f>
        <v>Toko Gelora Sport</v>
      </c>
      <c r="L926" t="str">
        <f>VLOOKUP(B926,'Patner Store'!A$1:F$51,3,0)</f>
        <v>Retail</v>
      </c>
      <c r="M926" t="str">
        <f>VLOOKUP(B926,'Patner Store'!A$1:F$51,4,0)</f>
        <v>Kalimantan</v>
      </c>
      <c r="N926" t="str">
        <f>VLOOKUP(B926,'Patner Store'!A$1:F$51,5,0)</f>
        <v>Central Kalimantan</v>
      </c>
    </row>
    <row r="927" spans="1:14" ht="15.75" customHeight="1" x14ac:dyDescent="0.3">
      <c r="A927" s="16" t="s">
        <v>1164</v>
      </c>
      <c r="B927" s="16" t="s">
        <v>148</v>
      </c>
      <c r="C927" s="28" t="s">
        <v>225</v>
      </c>
      <c r="D927" s="27">
        <v>44822</v>
      </c>
      <c r="E927" s="16" t="s">
        <v>112</v>
      </c>
      <c r="F927" s="16" t="s">
        <v>234</v>
      </c>
      <c r="G927" s="30">
        <v>18974400</v>
      </c>
      <c r="H927" s="16"/>
      <c r="I927" s="11" t="str">
        <f>VLOOKUP(C927,'Sales Team'!A$1:C$6,2,0)</f>
        <v>Sales Java Region Team</v>
      </c>
      <c r="J927" t="str">
        <f>VLOOKUP(C927,'Sales Team'!A$1:D$6,4,0)</f>
        <v>OnlineMarketing/Corporate Negotiate/Patnership Contract</v>
      </c>
      <c r="K927" t="str">
        <f>VLOOKUP(B927,'Patner Store'!A$1:F$51,2,0)</f>
        <v>Sport Jogja City</v>
      </c>
      <c r="L927" t="str">
        <f>VLOOKUP(B927,'Patner Store'!A$1:F$51,3,0)</f>
        <v>Distributor</v>
      </c>
      <c r="M927" t="str">
        <f>VLOOKUP(B927,'Patner Store'!A$1:F$51,4,0)</f>
        <v>Java</v>
      </c>
      <c r="N927" t="str">
        <f>VLOOKUP(B927,'Patner Store'!A$1:F$51,5,0)</f>
        <v>Jogjakarta</v>
      </c>
    </row>
    <row r="928" spans="1:14" ht="15.75" customHeight="1" x14ac:dyDescent="0.3">
      <c r="A928" s="16" t="s">
        <v>1165</v>
      </c>
      <c r="B928" s="16" t="s">
        <v>158</v>
      </c>
      <c r="C928" s="28" t="s">
        <v>229</v>
      </c>
      <c r="D928" s="27">
        <v>44824</v>
      </c>
      <c r="E928" s="16" t="s">
        <v>5767</v>
      </c>
      <c r="F928" s="16" t="s">
        <v>234</v>
      </c>
      <c r="G928" s="30">
        <v>167455070</v>
      </c>
      <c r="H928" s="16"/>
      <c r="I928" s="11" t="str">
        <f>VLOOKUP(C928,'Sales Team'!A$1:C$6,2,0)</f>
        <v>Sales Region Sulawesi - Maluku Team</v>
      </c>
      <c r="J928" t="str">
        <f>VLOOKUP(C928,'Sales Team'!A$1:D$6,4,0)</f>
        <v>Corporate Negotiate/Patnership Contract</v>
      </c>
      <c r="K928" t="str">
        <f>VLOOKUP(B928,'Patner Store'!A$1:F$51,2,0)</f>
        <v>Sport Kita Store</v>
      </c>
      <c r="L928" t="str">
        <f>VLOOKUP(B928,'Patner Store'!A$1:F$51,3,0)</f>
        <v>Retail</v>
      </c>
      <c r="M928" t="str">
        <f>VLOOKUP(B928,'Patner Store'!A$1:F$51,4,0)</f>
        <v>North Maluku</v>
      </c>
      <c r="N928" t="str">
        <f>VLOOKUP(B928,'Patner Store'!A$1:F$51,5,0)</f>
        <v>North Maluku</v>
      </c>
    </row>
    <row r="929" spans="1:14" ht="15.75" customHeight="1" x14ac:dyDescent="0.3">
      <c r="A929" s="16" t="s">
        <v>1166</v>
      </c>
      <c r="B929" s="16" t="s">
        <v>215</v>
      </c>
      <c r="C929" s="28" t="s">
        <v>229</v>
      </c>
      <c r="D929" s="27">
        <v>44825</v>
      </c>
      <c r="E929" s="16" t="s">
        <v>5767</v>
      </c>
      <c r="F929" s="16" t="s">
        <v>234</v>
      </c>
      <c r="G929" s="30">
        <v>79189580</v>
      </c>
      <c r="H929" s="16" t="s">
        <v>260</v>
      </c>
      <c r="I929" s="11" t="str">
        <f>VLOOKUP(C929,'Sales Team'!A$1:C$6,2,0)</f>
        <v>Sales Region Sulawesi - Maluku Team</v>
      </c>
      <c r="J929" t="str">
        <f>VLOOKUP(C929,'Sales Team'!A$1:D$6,4,0)</f>
        <v>Corporate Negotiate/Patnership Contract</v>
      </c>
      <c r="K929" t="str">
        <f>VLOOKUP(B929,'Patner Store'!A$1:F$51,2,0)</f>
        <v>Toko Peralatan Olahraga</v>
      </c>
      <c r="L929" t="str">
        <f>VLOOKUP(B929,'Patner Store'!A$1:F$51,3,0)</f>
        <v>Retail</v>
      </c>
      <c r="M929" t="str">
        <f>VLOOKUP(B929,'Patner Store'!A$1:F$51,4,0)</f>
        <v>Maluku</v>
      </c>
      <c r="N929" t="str">
        <f>VLOOKUP(B929,'Patner Store'!A$1:F$51,5,0)</f>
        <v>Maluku</v>
      </c>
    </row>
    <row r="930" spans="1:14" ht="15.75" customHeight="1" x14ac:dyDescent="0.3">
      <c r="A930" s="16" t="s">
        <v>1167</v>
      </c>
      <c r="B930" s="16" t="s">
        <v>122</v>
      </c>
      <c r="C930" s="28" t="s">
        <v>227</v>
      </c>
      <c r="D930" s="27">
        <v>44826</v>
      </c>
      <c r="E930" s="16" t="s">
        <v>228</v>
      </c>
      <c r="F930" s="28" t="s">
        <v>237</v>
      </c>
      <c r="G930" s="30">
        <v>633480060</v>
      </c>
      <c r="H930" s="16" t="s">
        <v>260</v>
      </c>
      <c r="I930" s="11" t="str">
        <f>VLOOKUP(C930,'Sales Team'!A$1:C$6,2,0)</f>
        <v>Sales Sumatera -Kalimantan Region Team</v>
      </c>
      <c r="J930" t="str">
        <f>VLOOKUP(C930,'Sales Team'!A$1:D$6,4,0)</f>
        <v>OnlineMarketing/Corporate Negotiate/Patnership Contract</v>
      </c>
      <c r="K930" t="str">
        <f>VLOOKUP(B930,'Patner Store'!A$1:F$51,2,0)</f>
        <v>Arena Sport Shop</v>
      </c>
      <c r="L930" t="str">
        <f>VLOOKUP(B930,'Patner Store'!A$1:F$51,3,0)</f>
        <v>Retail</v>
      </c>
      <c r="M930" t="str">
        <f>VLOOKUP(B930,'Patner Store'!A$1:F$51,4,0)</f>
        <v>Kalimantan</v>
      </c>
      <c r="N930" t="str">
        <f>VLOOKUP(B930,'Patner Store'!A$1:F$51,5,0)</f>
        <v>Central Kalimantan</v>
      </c>
    </row>
    <row r="931" spans="1:14" ht="15.75" customHeight="1" x14ac:dyDescent="0.3">
      <c r="A931" s="16" t="s">
        <v>1168</v>
      </c>
      <c r="B931" s="16" t="s">
        <v>203</v>
      </c>
      <c r="C931" s="28" t="s">
        <v>229</v>
      </c>
      <c r="D931" s="27">
        <v>44828</v>
      </c>
      <c r="E931" s="16" t="s">
        <v>5767</v>
      </c>
      <c r="F931" s="28" t="s">
        <v>237</v>
      </c>
      <c r="G931" s="30">
        <v>381296340</v>
      </c>
      <c r="H931" s="16"/>
      <c r="I931" s="11" t="str">
        <f>VLOOKUP(C931,'Sales Team'!A$1:C$6,2,0)</f>
        <v>Sales Region Sulawesi - Maluku Team</v>
      </c>
      <c r="J931" t="str">
        <f>VLOOKUP(C931,'Sales Team'!A$1:D$6,4,0)</f>
        <v>Corporate Negotiate/Patnership Contract</v>
      </c>
      <c r="K931" t="str">
        <f>VLOOKUP(B931,'Patner Store'!A$1:F$51,2,0)</f>
        <v>Toko Rezeki Olahraga</v>
      </c>
      <c r="L931" t="str">
        <f>VLOOKUP(B931,'Patner Store'!A$1:F$51,3,0)</f>
        <v>Retail</v>
      </c>
      <c r="M931" t="str">
        <f>VLOOKUP(B931,'Patner Store'!A$1:F$51,4,0)</f>
        <v>Sulawesi</v>
      </c>
      <c r="N931" t="str">
        <f>VLOOKUP(B931,'Patner Store'!A$1:F$51,5,0)</f>
        <v>North Sulawesi</v>
      </c>
    </row>
    <row r="932" spans="1:14" ht="15.75" customHeight="1" x14ac:dyDescent="0.3">
      <c r="A932" s="16" t="s">
        <v>1169</v>
      </c>
      <c r="B932" s="16" t="s">
        <v>166</v>
      </c>
      <c r="C932" s="28" t="s">
        <v>229</v>
      </c>
      <c r="D932" s="27">
        <v>44828</v>
      </c>
      <c r="E932" s="16" t="s">
        <v>5767</v>
      </c>
      <c r="F932" s="16" t="s">
        <v>234</v>
      </c>
      <c r="G932" s="30">
        <v>147352350</v>
      </c>
      <c r="H932" s="16"/>
      <c r="I932" s="11" t="str">
        <f>VLOOKUP(C932,'Sales Team'!A$1:C$6,2,0)</f>
        <v>Sales Region Sulawesi - Maluku Team</v>
      </c>
      <c r="J932" t="str">
        <f>VLOOKUP(C932,'Sales Team'!A$1:D$6,4,0)</f>
        <v>Corporate Negotiate/Patnership Contract</v>
      </c>
      <c r="K932" t="str">
        <f>VLOOKUP(B932,'Patner Store'!A$1:F$51,2,0)</f>
        <v>Wakaka Sport</v>
      </c>
      <c r="L932" t="str">
        <f>VLOOKUP(B932,'Patner Store'!A$1:F$51,3,0)</f>
        <v>Retail</v>
      </c>
      <c r="M932" t="str">
        <f>VLOOKUP(B932,'Patner Store'!A$1:F$51,4,0)</f>
        <v>North Maluku</v>
      </c>
      <c r="N932" t="str">
        <f>VLOOKUP(B932,'Patner Store'!A$1:F$51,5,0)</f>
        <v>North Maluku</v>
      </c>
    </row>
    <row r="933" spans="1:14" ht="15.75" customHeight="1" x14ac:dyDescent="0.3">
      <c r="A933" s="16" t="s">
        <v>1170</v>
      </c>
      <c r="B933" s="16" t="s">
        <v>177</v>
      </c>
      <c r="C933" s="28" t="s">
        <v>225</v>
      </c>
      <c r="D933" s="27">
        <v>44829</v>
      </c>
      <c r="E933" s="16" t="s">
        <v>112</v>
      </c>
      <c r="F933" s="16" t="s">
        <v>234</v>
      </c>
      <c r="G933" s="30">
        <v>108421460</v>
      </c>
      <c r="H933" s="16"/>
      <c r="I933" s="11" t="str">
        <f>VLOOKUP(C933,'Sales Team'!A$1:C$6,2,0)</f>
        <v>Sales Java Region Team</v>
      </c>
      <c r="J933" t="str">
        <f>VLOOKUP(C933,'Sales Team'!A$1:D$6,4,0)</f>
        <v>OnlineMarketing/Corporate Negotiate/Patnership Contract</v>
      </c>
      <c r="K933" t="str">
        <f>VLOOKUP(B933,'Patner Store'!A$1:F$51,2,0)</f>
        <v>Toko Hidup Sehat</v>
      </c>
      <c r="L933" t="str">
        <f>VLOOKUP(B933,'Patner Store'!A$1:F$51,3,0)</f>
        <v>Retail</v>
      </c>
      <c r="M933" t="str">
        <f>VLOOKUP(B933,'Patner Store'!A$1:F$51,4,0)</f>
        <v>Java</v>
      </c>
      <c r="N933" t="str">
        <f>VLOOKUP(B933,'Patner Store'!A$1:F$51,5,0)</f>
        <v>East Java</v>
      </c>
    </row>
    <row r="934" spans="1:14" ht="15.75" customHeight="1" x14ac:dyDescent="0.3">
      <c r="A934" s="16" t="s">
        <v>1171</v>
      </c>
      <c r="B934" s="16" t="s">
        <v>148</v>
      </c>
      <c r="C934" s="28" t="s">
        <v>225</v>
      </c>
      <c r="D934" s="27">
        <v>44829</v>
      </c>
      <c r="E934" s="16" t="s">
        <v>112</v>
      </c>
      <c r="F934" s="28" t="s">
        <v>237</v>
      </c>
      <c r="G934" s="30">
        <v>463957934</v>
      </c>
      <c r="H934" s="16"/>
      <c r="I934" s="11" t="str">
        <f>VLOOKUP(C934,'Sales Team'!A$1:C$6,2,0)</f>
        <v>Sales Java Region Team</v>
      </c>
      <c r="J934" t="str">
        <f>VLOOKUP(C934,'Sales Team'!A$1:D$6,4,0)</f>
        <v>OnlineMarketing/Corporate Negotiate/Patnership Contract</v>
      </c>
      <c r="K934" t="str">
        <f>VLOOKUP(B934,'Patner Store'!A$1:F$51,2,0)</f>
        <v>Sport Jogja City</v>
      </c>
      <c r="L934" t="str">
        <f>VLOOKUP(B934,'Patner Store'!A$1:F$51,3,0)</f>
        <v>Distributor</v>
      </c>
      <c r="M934" t="str">
        <f>VLOOKUP(B934,'Patner Store'!A$1:F$51,4,0)</f>
        <v>Java</v>
      </c>
      <c r="N934" t="str">
        <f>VLOOKUP(B934,'Patner Store'!A$1:F$51,5,0)</f>
        <v>Jogjakarta</v>
      </c>
    </row>
    <row r="935" spans="1:14" ht="15.75" customHeight="1" x14ac:dyDescent="0.3">
      <c r="A935" s="16" t="s">
        <v>1172</v>
      </c>
      <c r="B935" s="16" t="s">
        <v>156</v>
      </c>
      <c r="C935" s="28" t="s">
        <v>222</v>
      </c>
      <c r="D935" s="27">
        <v>44832</v>
      </c>
      <c r="E935" s="16" t="s">
        <v>118</v>
      </c>
      <c r="F935" s="16" t="s">
        <v>234</v>
      </c>
      <c r="G935" s="30">
        <v>120465330</v>
      </c>
      <c r="H935" s="16" t="s">
        <v>247</v>
      </c>
      <c r="I935" s="11" t="str">
        <f>VLOOKUP(C935,'Sales Team'!A$1:C$6,2,0)</f>
        <v>Online Sales Team</v>
      </c>
      <c r="J935" t="str">
        <f>VLOOKUP(C935,'Sales Team'!A$1:D$6,4,0)</f>
        <v>OnlineMarketing</v>
      </c>
      <c r="K935" t="str">
        <f>VLOOKUP(B935,'Patner Store'!A$1:F$51,2,0)</f>
        <v>SportArt88</v>
      </c>
      <c r="L935" t="str">
        <f>VLOOKUP(B935,'Patner Store'!A$1:F$51,3,0)</f>
        <v>Retail</v>
      </c>
      <c r="M935" t="str">
        <f>VLOOKUP(B935,'Patner Store'!A$1:F$51,4,0)</f>
        <v>Java</v>
      </c>
      <c r="N935" t="str">
        <f>VLOOKUP(B935,'Patner Store'!A$1:F$51,5,0)</f>
        <v>Jakarta</v>
      </c>
    </row>
    <row r="936" spans="1:14" ht="15.75" customHeight="1" x14ac:dyDescent="0.3">
      <c r="A936" s="16" t="s">
        <v>1173</v>
      </c>
      <c r="B936" s="16" t="s">
        <v>215</v>
      </c>
      <c r="C936" s="28" t="s">
        <v>229</v>
      </c>
      <c r="D936" s="27">
        <v>44833</v>
      </c>
      <c r="E936" s="16" t="s">
        <v>5767</v>
      </c>
      <c r="F936" s="16" t="s">
        <v>234</v>
      </c>
      <c r="G936" s="30">
        <v>29641060</v>
      </c>
      <c r="H936" s="16"/>
      <c r="I936" s="11" t="str">
        <f>VLOOKUP(C936,'Sales Team'!A$1:C$6,2,0)</f>
        <v>Sales Region Sulawesi - Maluku Team</v>
      </c>
      <c r="J936" t="str">
        <f>VLOOKUP(C936,'Sales Team'!A$1:D$6,4,0)</f>
        <v>Corporate Negotiate/Patnership Contract</v>
      </c>
      <c r="K936" t="str">
        <f>VLOOKUP(B936,'Patner Store'!A$1:F$51,2,0)</f>
        <v>Toko Peralatan Olahraga</v>
      </c>
      <c r="L936" t="str">
        <f>VLOOKUP(B936,'Patner Store'!A$1:F$51,3,0)</f>
        <v>Retail</v>
      </c>
      <c r="M936" t="str">
        <f>VLOOKUP(B936,'Patner Store'!A$1:F$51,4,0)</f>
        <v>Maluku</v>
      </c>
      <c r="N936" t="str">
        <f>VLOOKUP(B936,'Patner Store'!A$1:F$51,5,0)</f>
        <v>Maluku</v>
      </c>
    </row>
    <row r="937" spans="1:14" ht="15.75" customHeight="1" x14ac:dyDescent="0.3">
      <c r="A937" s="16" t="s">
        <v>1174</v>
      </c>
      <c r="B937" s="16" t="s">
        <v>191</v>
      </c>
      <c r="C937" s="28" t="s">
        <v>229</v>
      </c>
      <c r="D937" s="27">
        <v>44834</v>
      </c>
      <c r="E937" s="16" t="s">
        <v>5767</v>
      </c>
      <c r="F937" s="16" t="s">
        <v>234</v>
      </c>
      <c r="G937" s="30">
        <v>9784080</v>
      </c>
      <c r="H937" s="16" t="s">
        <v>247</v>
      </c>
      <c r="I937" s="11" t="str">
        <f>VLOOKUP(C937,'Sales Team'!A$1:C$6,2,0)</f>
        <v>Sales Region Sulawesi - Maluku Team</v>
      </c>
      <c r="J937" t="str">
        <f>VLOOKUP(C937,'Sales Team'!A$1:D$6,4,0)</f>
        <v>Corporate Negotiate/Patnership Contract</v>
      </c>
      <c r="K937" t="str">
        <f>VLOOKUP(B937,'Patner Store'!A$1:F$51,2,0)</f>
        <v>Salam Olahraga</v>
      </c>
      <c r="L937" t="str">
        <f>VLOOKUP(B937,'Patner Store'!A$1:F$51,3,0)</f>
        <v>Retail</v>
      </c>
      <c r="M937" t="str">
        <f>VLOOKUP(B937,'Patner Store'!A$1:F$51,4,0)</f>
        <v>Maluku</v>
      </c>
      <c r="N937" t="str">
        <f>VLOOKUP(B937,'Patner Store'!A$1:F$51,5,0)</f>
        <v>Maluku</v>
      </c>
    </row>
    <row r="938" spans="1:14" ht="15.75" customHeight="1" x14ac:dyDescent="0.3">
      <c r="A938" s="16" t="s">
        <v>1175</v>
      </c>
      <c r="B938" s="16" t="s">
        <v>160</v>
      </c>
      <c r="C938" s="28" t="s">
        <v>227</v>
      </c>
      <c r="D938" s="27">
        <v>44835</v>
      </c>
      <c r="E938" s="16" t="s">
        <v>228</v>
      </c>
      <c r="F938" s="16" t="s">
        <v>234</v>
      </c>
      <c r="G938" s="30">
        <v>29223315</v>
      </c>
      <c r="H938" s="16"/>
      <c r="I938" s="11" t="str">
        <f>VLOOKUP(C938,'Sales Team'!A$1:C$6,2,0)</f>
        <v>Sales Sumatera -Kalimantan Region Team</v>
      </c>
      <c r="J938" t="str">
        <f>VLOOKUP(C938,'Sales Team'!A$1:D$6,4,0)</f>
        <v>OnlineMarketing/Corporate Negotiate/Patnership Contract</v>
      </c>
      <c r="K938" t="str">
        <f>VLOOKUP(B938,'Patner Store'!A$1:F$51,2,0)</f>
        <v>Gudang Sport Center</v>
      </c>
      <c r="L938" t="str">
        <f>VLOOKUP(B938,'Patner Store'!A$1:F$51,3,0)</f>
        <v>Retail</v>
      </c>
      <c r="M938" t="str">
        <f>VLOOKUP(B938,'Patner Store'!A$1:F$51,4,0)</f>
        <v>Kalimantan</v>
      </c>
      <c r="N938" t="str">
        <f>VLOOKUP(B938,'Patner Store'!A$1:F$51,5,0)</f>
        <v>Central Kalimantan</v>
      </c>
    </row>
    <row r="939" spans="1:14" ht="15.75" customHeight="1" x14ac:dyDescent="0.3">
      <c r="A939" s="16" t="s">
        <v>1176</v>
      </c>
      <c r="B939" s="16" t="s">
        <v>215</v>
      </c>
      <c r="C939" s="28" t="s">
        <v>229</v>
      </c>
      <c r="D939" s="27">
        <v>44836</v>
      </c>
      <c r="E939" s="16" t="s">
        <v>5767</v>
      </c>
      <c r="F939" s="16" t="s">
        <v>234</v>
      </c>
      <c r="G939" s="30">
        <v>98496660</v>
      </c>
      <c r="H939" s="16"/>
      <c r="I939" s="11" t="str">
        <f>VLOOKUP(C939,'Sales Team'!A$1:C$6,2,0)</f>
        <v>Sales Region Sulawesi - Maluku Team</v>
      </c>
      <c r="J939" t="str">
        <f>VLOOKUP(C939,'Sales Team'!A$1:D$6,4,0)</f>
        <v>Corporate Negotiate/Patnership Contract</v>
      </c>
      <c r="K939" t="str">
        <f>VLOOKUP(B939,'Patner Store'!A$1:F$51,2,0)</f>
        <v>Toko Peralatan Olahraga</v>
      </c>
      <c r="L939" t="str">
        <f>VLOOKUP(B939,'Patner Store'!A$1:F$51,3,0)</f>
        <v>Retail</v>
      </c>
      <c r="M939" t="str">
        <f>VLOOKUP(B939,'Patner Store'!A$1:F$51,4,0)</f>
        <v>Maluku</v>
      </c>
      <c r="N939" t="str">
        <f>VLOOKUP(B939,'Patner Store'!A$1:F$51,5,0)</f>
        <v>Maluku</v>
      </c>
    </row>
    <row r="940" spans="1:14" ht="15.75" customHeight="1" x14ac:dyDescent="0.3">
      <c r="A940" s="16" t="s">
        <v>1177</v>
      </c>
      <c r="B940" s="16" t="s">
        <v>195</v>
      </c>
      <c r="C940" s="28" t="s">
        <v>227</v>
      </c>
      <c r="D940" s="27">
        <v>44838</v>
      </c>
      <c r="E940" s="16" t="s">
        <v>228</v>
      </c>
      <c r="F940" s="28" t="s">
        <v>237</v>
      </c>
      <c r="G940" s="30">
        <v>320403000</v>
      </c>
      <c r="H940" s="16" t="s">
        <v>253</v>
      </c>
      <c r="I940" s="11" t="str">
        <f>VLOOKUP(C940,'Sales Team'!A$1:C$6,2,0)</f>
        <v>Sales Sumatera -Kalimantan Region Team</v>
      </c>
      <c r="J940" t="str">
        <f>VLOOKUP(C940,'Sales Team'!A$1:D$6,4,0)</f>
        <v>OnlineMarketing/Corporate Negotiate/Patnership Contract</v>
      </c>
      <c r="K940" t="str">
        <f>VLOOKUP(B940,'Patner Store'!A$1:F$51,2,0)</f>
        <v>Olahraga Gemilang</v>
      </c>
      <c r="L940" t="str">
        <f>VLOOKUP(B940,'Patner Store'!A$1:F$51,3,0)</f>
        <v>Retail</v>
      </c>
      <c r="M940" t="str">
        <f>VLOOKUP(B940,'Patner Store'!A$1:F$51,4,0)</f>
        <v>Kalimantan</v>
      </c>
      <c r="N940" t="str">
        <f>VLOOKUP(B940,'Patner Store'!A$1:F$51,5,0)</f>
        <v>Central Kalimantan</v>
      </c>
    </row>
    <row r="941" spans="1:14" ht="15.75" customHeight="1" x14ac:dyDescent="0.3">
      <c r="A941" s="16" t="s">
        <v>1178</v>
      </c>
      <c r="B941" s="16" t="s">
        <v>151</v>
      </c>
      <c r="C941" s="28" t="s">
        <v>231</v>
      </c>
      <c r="D941" s="27">
        <v>44838</v>
      </c>
      <c r="E941" s="16" t="s">
        <v>5768</v>
      </c>
      <c r="F941" s="16" t="s">
        <v>234</v>
      </c>
      <c r="G941" s="30">
        <v>143240160</v>
      </c>
      <c r="H941" s="16" t="s">
        <v>260</v>
      </c>
      <c r="I941" s="11" t="str">
        <f>VLOOKUP(C941,'Sales Team'!A$1:C$6,2,0)</f>
        <v>Sales Region Bali - Nusa Tenggara Team</v>
      </c>
      <c r="J941" t="str">
        <f>VLOOKUP(C941,'Sales Team'!A$1:D$6,4,0)</f>
        <v>Corporate Negotiate/Patnership Contract</v>
      </c>
      <c r="K941" t="str">
        <f>VLOOKUP(B941,'Patner Store'!A$1:F$51,2,0)</f>
        <v>Toko olahraga Pantai</v>
      </c>
      <c r="L941" t="str">
        <f>VLOOKUP(B941,'Patner Store'!A$1:F$51,3,0)</f>
        <v>Retail</v>
      </c>
      <c r="M941" t="str">
        <f>VLOOKUP(B941,'Patner Store'!A$1:F$51,4,0)</f>
        <v>Nusa Tenggara</v>
      </c>
      <c r="N941" t="str">
        <f>VLOOKUP(B941,'Patner Store'!A$1:F$51,5,0)</f>
        <v>East Nusa Tenggara</v>
      </c>
    </row>
    <row r="942" spans="1:14" ht="15.75" customHeight="1" x14ac:dyDescent="0.3">
      <c r="A942" s="16" t="s">
        <v>1179</v>
      </c>
      <c r="B942" s="16" t="s">
        <v>175</v>
      </c>
      <c r="C942" s="28" t="s">
        <v>229</v>
      </c>
      <c r="D942" s="27">
        <v>44839</v>
      </c>
      <c r="E942" s="16" t="s">
        <v>5767</v>
      </c>
      <c r="F942" s="16" t="s">
        <v>234</v>
      </c>
      <c r="G942" s="30">
        <v>93987240</v>
      </c>
      <c r="H942" s="16"/>
      <c r="I942" s="11" t="str">
        <f>VLOOKUP(C942,'Sales Team'!A$1:C$6,2,0)</f>
        <v>Sales Region Sulawesi - Maluku Team</v>
      </c>
      <c r="J942" t="str">
        <f>VLOOKUP(C942,'Sales Team'!A$1:D$6,4,0)</f>
        <v>Corporate Negotiate/Patnership Contract</v>
      </c>
      <c r="K942" t="str">
        <f>VLOOKUP(B942,'Patner Store'!A$1:F$51,2,0)</f>
        <v>KakaSport</v>
      </c>
      <c r="L942" t="str">
        <f>VLOOKUP(B942,'Patner Store'!A$1:F$51,3,0)</f>
        <v>Retail</v>
      </c>
      <c r="M942" t="str">
        <f>VLOOKUP(B942,'Patner Store'!A$1:F$51,4,0)</f>
        <v>Maluku</v>
      </c>
      <c r="N942" t="str">
        <f>VLOOKUP(B942,'Patner Store'!A$1:F$51,5,0)</f>
        <v>Maluku</v>
      </c>
    </row>
    <row r="943" spans="1:14" ht="15.75" customHeight="1" x14ac:dyDescent="0.3">
      <c r="A943" s="16" t="s">
        <v>1180</v>
      </c>
      <c r="B943" s="16" t="s">
        <v>109</v>
      </c>
      <c r="C943" s="28" t="s">
        <v>225</v>
      </c>
      <c r="D943" s="27">
        <v>44840</v>
      </c>
      <c r="E943" s="16" t="s">
        <v>112</v>
      </c>
      <c r="F943" s="28" t="s">
        <v>237</v>
      </c>
      <c r="G943" s="30">
        <v>422965160</v>
      </c>
      <c r="H943" s="16"/>
      <c r="I943" s="11" t="str">
        <f>VLOOKUP(C943,'Sales Team'!A$1:C$6,2,0)</f>
        <v>Sales Java Region Team</v>
      </c>
      <c r="J943" t="str">
        <f>VLOOKUP(C943,'Sales Team'!A$1:D$6,4,0)</f>
        <v>OnlineMarketing/Corporate Negotiate/Patnership Contract</v>
      </c>
      <c r="K943" t="str">
        <f>VLOOKUP(B943,'Patner Store'!A$1:F$51,2,0)</f>
        <v>TokoSport</v>
      </c>
      <c r="L943" t="str">
        <f>VLOOKUP(B943,'Patner Store'!A$1:F$51,3,0)</f>
        <v>Retail</v>
      </c>
      <c r="M943" t="str">
        <f>VLOOKUP(B943,'Patner Store'!A$1:F$51,4,0)</f>
        <v>Java</v>
      </c>
      <c r="N943" t="str">
        <f>VLOOKUP(B943,'Patner Store'!A$1:F$51,5,0)</f>
        <v>East Java</v>
      </c>
    </row>
    <row r="944" spans="1:14" ht="15.75" customHeight="1" x14ac:dyDescent="0.3">
      <c r="A944" s="16" t="s">
        <v>1181</v>
      </c>
      <c r="B944" s="16" t="s">
        <v>154</v>
      </c>
      <c r="C944" s="28" t="s">
        <v>229</v>
      </c>
      <c r="D944" s="27">
        <v>44841</v>
      </c>
      <c r="E944" s="16" t="s">
        <v>5767</v>
      </c>
      <c r="F944" s="28" t="s">
        <v>237</v>
      </c>
      <c r="G944" s="30">
        <v>578886030</v>
      </c>
      <c r="H944" s="16"/>
      <c r="I944" s="11" t="str">
        <f>VLOOKUP(C944,'Sales Team'!A$1:C$6,2,0)</f>
        <v>Sales Region Sulawesi - Maluku Team</v>
      </c>
      <c r="J944" t="str">
        <f>VLOOKUP(C944,'Sales Team'!A$1:D$6,4,0)</f>
        <v>Corporate Negotiate/Patnership Contract</v>
      </c>
      <c r="K944" t="str">
        <f>VLOOKUP(B944,'Patner Store'!A$1:F$51,2,0)</f>
        <v>Barokah Olahraga Shop</v>
      </c>
      <c r="L944" t="str">
        <f>VLOOKUP(B944,'Patner Store'!A$1:F$51,3,0)</f>
        <v>Retail</v>
      </c>
      <c r="M944" t="str">
        <f>VLOOKUP(B944,'Patner Store'!A$1:F$51,4,0)</f>
        <v>Sulawesi</v>
      </c>
      <c r="N944" t="str">
        <f>VLOOKUP(B944,'Patner Store'!A$1:F$51,5,0)</f>
        <v>North Sulawesi</v>
      </c>
    </row>
    <row r="945" spans="1:14" ht="15.75" customHeight="1" x14ac:dyDescent="0.3">
      <c r="A945" s="16" t="s">
        <v>1182</v>
      </c>
      <c r="B945" s="16" t="s">
        <v>160</v>
      </c>
      <c r="C945" s="28" t="s">
        <v>227</v>
      </c>
      <c r="D945" s="27">
        <v>44842</v>
      </c>
      <c r="E945" s="16" t="s">
        <v>228</v>
      </c>
      <c r="F945" s="16" t="s">
        <v>234</v>
      </c>
      <c r="G945" s="30">
        <v>14411279.999999998</v>
      </c>
      <c r="H945" s="16"/>
      <c r="I945" s="11" t="str">
        <f>VLOOKUP(C945,'Sales Team'!A$1:C$6,2,0)</f>
        <v>Sales Sumatera -Kalimantan Region Team</v>
      </c>
      <c r="J945" t="str">
        <f>VLOOKUP(C945,'Sales Team'!A$1:D$6,4,0)</f>
        <v>OnlineMarketing/Corporate Negotiate/Patnership Contract</v>
      </c>
      <c r="K945" t="str">
        <f>VLOOKUP(B945,'Patner Store'!A$1:F$51,2,0)</f>
        <v>Gudang Sport Center</v>
      </c>
      <c r="L945" t="str">
        <f>VLOOKUP(B945,'Patner Store'!A$1:F$51,3,0)</f>
        <v>Retail</v>
      </c>
      <c r="M945" t="str">
        <f>VLOOKUP(B945,'Patner Store'!A$1:F$51,4,0)</f>
        <v>Kalimantan</v>
      </c>
      <c r="N945" t="str">
        <f>VLOOKUP(B945,'Patner Store'!A$1:F$51,5,0)</f>
        <v>Central Kalimantan</v>
      </c>
    </row>
    <row r="946" spans="1:14" ht="15.75" customHeight="1" x14ac:dyDescent="0.3">
      <c r="A946" s="16" t="s">
        <v>1183</v>
      </c>
      <c r="B946" s="16" t="s">
        <v>164</v>
      </c>
      <c r="C946" s="28" t="s">
        <v>227</v>
      </c>
      <c r="D946" s="27">
        <v>44842</v>
      </c>
      <c r="E946" s="16" t="s">
        <v>228</v>
      </c>
      <c r="F946" s="28" t="s">
        <v>237</v>
      </c>
      <c r="G946" s="30">
        <v>763950070</v>
      </c>
      <c r="H946" s="16"/>
      <c r="I946" s="11" t="str">
        <f>VLOOKUP(C946,'Sales Team'!A$1:C$6,2,0)</f>
        <v>Sales Sumatera -Kalimantan Region Team</v>
      </c>
      <c r="J946" t="str">
        <f>VLOOKUP(C946,'Sales Team'!A$1:D$6,4,0)</f>
        <v>OnlineMarketing/Corporate Negotiate/Patnership Contract</v>
      </c>
      <c r="K946" t="str">
        <f>VLOOKUP(B946,'Patner Store'!A$1:F$51,2,0)</f>
        <v>Toko Olahraga Unggul</v>
      </c>
      <c r="L946" t="str">
        <f>VLOOKUP(B946,'Patner Store'!A$1:F$51,3,0)</f>
        <v>Retail</v>
      </c>
      <c r="M946" t="str">
        <f>VLOOKUP(B946,'Patner Store'!A$1:F$51,4,0)</f>
        <v>Kalimantan</v>
      </c>
      <c r="N946" t="str">
        <f>VLOOKUP(B946,'Patner Store'!A$1:F$51,5,0)</f>
        <v>South Kalimantan</v>
      </c>
    </row>
    <row r="947" spans="1:14" ht="15.75" customHeight="1" x14ac:dyDescent="0.3">
      <c r="A947" s="16" t="s">
        <v>1184</v>
      </c>
      <c r="B947" s="16" t="s">
        <v>128</v>
      </c>
      <c r="C947" s="28" t="s">
        <v>227</v>
      </c>
      <c r="D947" s="27">
        <v>44843</v>
      </c>
      <c r="E947" s="16" t="s">
        <v>228</v>
      </c>
      <c r="F947" s="16" t="s">
        <v>234</v>
      </c>
      <c r="G947" s="30">
        <v>37043600</v>
      </c>
      <c r="H947" s="16"/>
      <c r="I947" s="11" t="str">
        <f>VLOOKUP(C947,'Sales Team'!A$1:C$6,2,0)</f>
        <v>Sales Sumatera -Kalimantan Region Team</v>
      </c>
      <c r="J947" t="str">
        <f>VLOOKUP(C947,'Sales Team'!A$1:D$6,4,0)</f>
        <v>OnlineMarketing/Corporate Negotiate/Patnership Contract</v>
      </c>
      <c r="K947" t="str">
        <f>VLOOKUP(B947,'Patner Store'!A$1:F$51,2,0)</f>
        <v>Olahraga Mall</v>
      </c>
      <c r="L947" t="str">
        <f>VLOOKUP(B947,'Patner Store'!A$1:F$51,3,0)</f>
        <v>Distributor</v>
      </c>
      <c r="M947" t="str">
        <f>VLOOKUP(B947,'Patner Store'!A$1:F$51,4,0)</f>
        <v>Sumatera</v>
      </c>
      <c r="N947" t="str">
        <f>VLOOKUP(B947,'Patner Store'!A$1:F$51,5,0)</f>
        <v>South Sumatera</v>
      </c>
    </row>
    <row r="948" spans="1:14" ht="15.75" customHeight="1" x14ac:dyDescent="0.3">
      <c r="A948" s="16" t="s">
        <v>1185</v>
      </c>
      <c r="B948" s="16" t="s">
        <v>105</v>
      </c>
      <c r="C948" s="28" t="s">
        <v>231</v>
      </c>
      <c r="D948" s="27">
        <v>44845</v>
      </c>
      <c r="E948" s="16" t="s">
        <v>5768</v>
      </c>
      <c r="F948" s="16" t="s">
        <v>234</v>
      </c>
      <c r="G948" s="30">
        <v>23610730</v>
      </c>
      <c r="H948" s="16"/>
      <c r="I948" s="11" t="str">
        <f>VLOOKUP(C948,'Sales Team'!A$1:C$6,2,0)</f>
        <v>Sales Region Bali - Nusa Tenggara Team</v>
      </c>
      <c r="J948" t="str">
        <f>VLOOKUP(C948,'Sales Team'!A$1:D$6,4,0)</f>
        <v>Corporate Negotiate/Patnership Contract</v>
      </c>
      <c r="K948" t="str">
        <f>VLOOKUP(B948,'Patner Store'!A$1:F$51,2,0)</f>
        <v>Sport Nation</v>
      </c>
      <c r="L948" t="str">
        <f>VLOOKUP(B948,'Patner Store'!A$1:F$51,3,0)</f>
        <v>Distributor</v>
      </c>
      <c r="M948" t="str">
        <f>VLOOKUP(B948,'Patner Store'!A$1:F$51,4,0)</f>
        <v>Bali</v>
      </c>
      <c r="N948" t="str">
        <f>VLOOKUP(B948,'Patner Store'!A$1:F$51,5,0)</f>
        <v>Bali</v>
      </c>
    </row>
    <row r="949" spans="1:14" ht="15.75" customHeight="1" x14ac:dyDescent="0.3">
      <c r="A949" s="16" t="s">
        <v>1186</v>
      </c>
      <c r="B949" s="16" t="s">
        <v>191</v>
      </c>
      <c r="C949" s="28" t="s">
        <v>229</v>
      </c>
      <c r="D949" s="27">
        <v>44845</v>
      </c>
      <c r="E949" s="16" t="s">
        <v>5767</v>
      </c>
      <c r="F949" s="28" t="s">
        <v>237</v>
      </c>
      <c r="G949" s="30">
        <v>1137224812</v>
      </c>
      <c r="H949" s="16" t="s">
        <v>238</v>
      </c>
      <c r="I949" s="11" t="str">
        <f>VLOOKUP(C949,'Sales Team'!A$1:C$6,2,0)</f>
        <v>Sales Region Sulawesi - Maluku Team</v>
      </c>
      <c r="J949" t="str">
        <f>VLOOKUP(C949,'Sales Team'!A$1:D$6,4,0)</f>
        <v>Corporate Negotiate/Patnership Contract</v>
      </c>
      <c r="K949" t="str">
        <f>VLOOKUP(B949,'Patner Store'!A$1:F$51,2,0)</f>
        <v>Salam Olahraga</v>
      </c>
      <c r="L949" t="str">
        <f>VLOOKUP(B949,'Patner Store'!A$1:F$51,3,0)</f>
        <v>Retail</v>
      </c>
      <c r="M949" t="str">
        <f>VLOOKUP(B949,'Patner Store'!A$1:F$51,4,0)</f>
        <v>Maluku</v>
      </c>
      <c r="N949" t="str">
        <f>VLOOKUP(B949,'Patner Store'!A$1:F$51,5,0)</f>
        <v>Maluku</v>
      </c>
    </row>
    <row r="950" spans="1:14" ht="15.75" customHeight="1" x14ac:dyDescent="0.3">
      <c r="A950" s="16" t="s">
        <v>1187</v>
      </c>
      <c r="B950" s="16" t="s">
        <v>141</v>
      </c>
      <c r="C950" s="28" t="s">
        <v>229</v>
      </c>
      <c r="D950" s="27">
        <v>44847</v>
      </c>
      <c r="E950" s="16" t="s">
        <v>5767</v>
      </c>
      <c r="F950" s="16" t="s">
        <v>234</v>
      </c>
      <c r="G950" s="30">
        <v>230615840</v>
      </c>
      <c r="H950" s="16"/>
      <c r="I950" s="11" t="str">
        <f>VLOOKUP(C950,'Sales Team'!A$1:C$6,2,0)</f>
        <v>Sales Region Sulawesi - Maluku Team</v>
      </c>
      <c r="J950" t="str">
        <f>VLOOKUP(C950,'Sales Team'!A$1:D$6,4,0)</f>
        <v>Corporate Negotiate/Patnership Contract</v>
      </c>
      <c r="K950" t="str">
        <f>VLOOKUP(B950,'Patner Store'!A$1:F$51,2,0)</f>
        <v>Toko Olahraga Satu</v>
      </c>
      <c r="L950" t="str">
        <f>VLOOKUP(B950,'Patner Store'!A$1:F$51,3,0)</f>
        <v>Retail</v>
      </c>
      <c r="M950" t="str">
        <f>VLOOKUP(B950,'Patner Store'!A$1:F$51,4,0)</f>
        <v>North Maluku</v>
      </c>
      <c r="N950" t="str">
        <f>VLOOKUP(B950,'Patner Store'!A$1:F$51,5,0)</f>
        <v>North Maluku</v>
      </c>
    </row>
    <row r="951" spans="1:14" ht="15.75" customHeight="1" x14ac:dyDescent="0.3">
      <c r="A951" s="16" t="s">
        <v>1188</v>
      </c>
      <c r="B951" s="16" t="s">
        <v>211</v>
      </c>
      <c r="C951" s="28" t="s">
        <v>227</v>
      </c>
      <c r="D951" s="27">
        <v>44847</v>
      </c>
      <c r="E951" s="16" t="s">
        <v>228</v>
      </c>
      <c r="F951" s="28" t="s">
        <v>237</v>
      </c>
      <c r="G951" s="30">
        <v>363813400</v>
      </c>
      <c r="H951" s="16"/>
      <c r="I951" s="11" t="str">
        <f>VLOOKUP(C951,'Sales Team'!A$1:C$6,2,0)</f>
        <v>Sales Sumatera -Kalimantan Region Team</v>
      </c>
      <c r="J951" t="str">
        <f>VLOOKUP(C951,'Sales Team'!A$1:D$6,4,0)</f>
        <v>OnlineMarketing/Corporate Negotiate/Patnership Contract</v>
      </c>
      <c r="K951" t="str">
        <f>VLOOKUP(B951,'Patner Store'!A$1:F$51,2,0)</f>
        <v>Toko Olahraga Mandiri</v>
      </c>
      <c r="L951" t="str">
        <f>VLOOKUP(B951,'Patner Store'!A$1:F$51,3,0)</f>
        <v>Retail</v>
      </c>
      <c r="M951" t="str">
        <f>VLOOKUP(B951,'Patner Store'!A$1:F$51,4,0)</f>
        <v>Kalimantan</v>
      </c>
      <c r="N951" t="str">
        <f>VLOOKUP(B951,'Patner Store'!A$1:F$51,5,0)</f>
        <v>South Kalimantan</v>
      </c>
    </row>
    <row r="952" spans="1:14" ht="15.75" customHeight="1" x14ac:dyDescent="0.3">
      <c r="A952" s="16" t="s">
        <v>1189</v>
      </c>
      <c r="B952" s="16" t="s">
        <v>187</v>
      </c>
      <c r="C952" s="28" t="s">
        <v>231</v>
      </c>
      <c r="D952" s="27">
        <v>44848</v>
      </c>
      <c r="E952" s="16" t="s">
        <v>5768</v>
      </c>
      <c r="F952" s="28" t="s">
        <v>237</v>
      </c>
      <c r="G952" s="30">
        <v>934764040</v>
      </c>
      <c r="H952" s="16"/>
      <c r="I952" s="11" t="str">
        <f>VLOOKUP(C952,'Sales Team'!A$1:C$6,2,0)</f>
        <v>Sales Region Bali - Nusa Tenggara Team</v>
      </c>
      <c r="J952" t="str">
        <f>VLOOKUP(C952,'Sales Team'!A$1:D$6,4,0)</f>
        <v>Corporate Negotiate/Patnership Contract</v>
      </c>
      <c r="K952" t="str">
        <f>VLOOKUP(B952,'Patner Store'!A$1:F$51,2,0)</f>
        <v>Nusantara Sport</v>
      </c>
      <c r="L952" t="str">
        <f>VLOOKUP(B952,'Patner Store'!A$1:F$51,3,0)</f>
        <v>Retail</v>
      </c>
      <c r="M952" t="str">
        <f>VLOOKUP(B952,'Patner Store'!A$1:F$51,4,0)</f>
        <v>Nusa Tenggara</v>
      </c>
      <c r="N952" t="str">
        <f>VLOOKUP(B952,'Patner Store'!A$1:F$51,5,0)</f>
        <v>West Nusa Tenggara</v>
      </c>
    </row>
    <row r="953" spans="1:14" ht="15.75" customHeight="1" x14ac:dyDescent="0.3">
      <c r="A953" s="16" t="s">
        <v>1190</v>
      </c>
      <c r="B953" s="16" t="s">
        <v>158</v>
      </c>
      <c r="C953" s="28" t="s">
        <v>229</v>
      </c>
      <c r="D953" s="27">
        <v>44848</v>
      </c>
      <c r="E953" s="16" t="s">
        <v>5767</v>
      </c>
      <c r="F953" s="16" t="s">
        <v>234</v>
      </c>
      <c r="G953" s="30">
        <v>76974740</v>
      </c>
      <c r="H953" s="16"/>
      <c r="I953" s="11" t="str">
        <f>VLOOKUP(C953,'Sales Team'!A$1:C$6,2,0)</f>
        <v>Sales Region Sulawesi - Maluku Team</v>
      </c>
      <c r="J953" t="str">
        <f>VLOOKUP(C953,'Sales Team'!A$1:D$6,4,0)</f>
        <v>Corporate Negotiate/Patnership Contract</v>
      </c>
      <c r="K953" t="str">
        <f>VLOOKUP(B953,'Patner Store'!A$1:F$51,2,0)</f>
        <v>Sport Kita Store</v>
      </c>
      <c r="L953" t="str">
        <f>VLOOKUP(B953,'Patner Store'!A$1:F$51,3,0)</f>
        <v>Retail</v>
      </c>
      <c r="M953" t="str">
        <f>VLOOKUP(B953,'Patner Store'!A$1:F$51,4,0)</f>
        <v>North Maluku</v>
      </c>
      <c r="N953" t="str">
        <f>VLOOKUP(B953,'Patner Store'!A$1:F$51,5,0)</f>
        <v>North Maluku</v>
      </c>
    </row>
    <row r="954" spans="1:14" ht="15.75" customHeight="1" x14ac:dyDescent="0.3">
      <c r="A954" s="16" t="s">
        <v>1191</v>
      </c>
      <c r="B954" s="16" t="s">
        <v>113</v>
      </c>
      <c r="C954" s="28" t="s">
        <v>227</v>
      </c>
      <c r="D954" s="27">
        <v>44849</v>
      </c>
      <c r="E954" s="16" t="s">
        <v>228</v>
      </c>
      <c r="F954" s="28" t="s">
        <v>237</v>
      </c>
      <c r="G954" s="30">
        <v>300707000</v>
      </c>
      <c r="H954" s="16"/>
      <c r="I954" s="11" t="str">
        <f>VLOOKUP(C954,'Sales Team'!A$1:C$6,2,0)</f>
        <v>Sales Sumatera -Kalimantan Region Team</v>
      </c>
      <c r="J954" t="str">
        <f>VLOOKUP(C954,'Sales Team'!A$1:D$6,4,0)</f>
        <v>OnlineMarketing/Corporate Negotiate/Patnership Contract</v>
      </c>
      <c r="K954" t="str">
        <f>VLOOKUP(B954,'Patner Store'!A$1:F$51,2,0)</f>
        <v>Toko Gelora Sport</v>
      </c>
      <c r="L954" t="str">
        <f>VLOOKUP(B954,'Patner Store'!A$1:F$51,3,0)</f>
        <v>Retail</v>
      </c>
      <c r="M954" t="str">
        <f>VLOOKUP(B954,'Patner Store'!A$1:F$51,4,0)</f>
        <v>Kalimantan</v>
      </c>
      <c r="N954" t="str">
        <f>VLOOKUP(B954,'Patner Store'!A$1:F$51,5,0)</f>
        <v>Central Kalimantan</v>
      </c>
    </row>
    <row r="955" spans="1:14" ht="15.75" customHeight="1" x14ac:dyDescent="0.3">
      <c r="A955" s="16" t="s">
        <v>1192</v>
      </c>
      <c r="B955" s="16" t="s">
        <v>131</v>
      </c>
      <c r="C955" s="28" t="s">
        <v>222</v>
      </c>
      <c r="D955" s="27">
        <v>44850</v>
      </c>
      <c r="E955" s="16" t="s">
        <v>118</v>
      </c>
      <c r="F955" s="16" t="s">
        <v>234</v>
      </c>
      <c r="G955" s="30">
        <v>9415310</v>
      </c>
      <c r="H955" s="16"/>
      <c r="I955" s="11" t="str">
        <f>VLOOKUP(C955,'Sales Team'!A$1:C$6,2,0)</f>
        <v>Online Sales Team</v>
      </c>
      <c r="J955" t="str">
        <f>VLOOKUP(C955,'Sales Team'!A$1:D$6,4,0)</f>
        <v>OnlineMarketing</v>
      </c>
      <c r="K955" t="str">
        <f>VLOOKUP(B955,'Patner Store'!A$1:F$51,2,0)</f>
        <v>WorldSport.com</v>
      </c>
      <c r="L955" t="str">
        <f>VLOOKUP(B955,'Patner Store'!A$1:F$51,3,0)</f>
        <v>Retail</v>
      </c>
      <c r="M955" t="str">
        <f>VLOOKUP(B955,'Patner Store'!A$1:F$51,4,0)</f>
        <v>Java</v>
      </c>
      <c r="N955" t="str">
        <f>VLOOKUP(B955,'Patner Store'!A$1:F$51,5,0)</f>
        <v>Jakarta</v>
      </c>
    </row>
    <row r="956" spans="1:14" ht="15.75" customHeight="1" x14ac:dyDescent="0.3">
      <c r="A956" s="16" t="s">
        <v>1193</v>
      </c>
      <c r="B956" s="16" t="s">
        <v>199</v>
      </c>
      <c r="C956" s="28" t="s">
        <v>225</v>
      </c>
      <c r="D956" s="27">
        <v>44850</v>
      </c>
      <c r="E956" s="16" t="s">
        <v>112</v>
      </c>
      <c r="F956" s="16" t="s">
        <v>234</v>
      </c>
      <c r="G956" s="30">
        <v>242601255</v>
      </c>
      <c r="H956" s="16"/>
      <c r="I956" s="11" t="str">
        <f>VLOOKUP(C956,'Sales Team'!A$1:C$6,2,0)</f>
        <v>Sales Java Region Team</v>
      </c>
      <c r="J956" t="str">
        <f>VLOOKUP(C956,'Sales Team'!A$1:D$6,4,0)</f>
        <v>OnlineMarketing/Corporate Negotiate/Patnership Contract</v>
      </c>
      <c r="K956" t="str">
        <f>VLOOKUP(B956,'Patner Store'!A$1:F$51,2,0)</f>
        <v>SportXpress</v>
      </c>
      <c r="L956" t="str">
        <f>VLOOKUP(B956,'Patner Store'!A$1:F$51,3,0)</f>
        <v>Retail</v>
      </c>
      <c r="M956" t="str">
        <f>VLOOKUP(B956,'Patner Store'!A$1:F$51,4,0)</f>
        <v>Java</v>
      </c>
      <c r="N956" t="str">
        <f>VLOOKUP(B956,'Patner Store'!A$1:F$51,5,0)</f>
        <v>East Java</v>
      </c>
    </row>
    <row r="957" spans="1:14" ht="15.75" customHeight="1" x14ac:dyDescent="0.3">
      <c r="A957" s="16" t="s">
        <v>1194</v>
      </c>
      <c r="B957" s="16" t="s">
        <v>146</v>
      </c>
      <c r="C957" s="28" t="s">
        <v>222</v>
      </c>
      <c r="D957" s="27">
        <v>44850</v>
      </c>
      <c r="E957" s="16" t="s">
        <v>118</v>
      </c>
      <c r="F957" s="28" t="s">
        <v>237</v>
      </c>
      <c r="G957" s="30">
        <v>310285940</v>
      </c>
      <c r="H957" s="16"/>
      <c r="I957" s="11" t="str">
        <f>VLOOKUP(C957,'Sales Team'!A$1:C$6,2,0)</f>
        <v>Online Sales Team</v>
      </c>
      <c r="J957" t="str">
        <f>VLOOKUP(C957,'Sales Team'!A$1:D$6,4,0)</f>
        <v>OnlineMarketing</v>
      </c>
      <c r="K957" t="str">
        <f>VLOOKUP(B957,'Patner Store'!A$1:F$51,2,0)</f>
        <v>Bebasport.com</v>
      </c>
      <c r="L957" t="str">
        <f>VLOOKUP(B957,'Patner Store'!A$1:F$51,3,0)</f>
        <v>Retail</v>
      </c>
      <c r="M957" t="str">
        <f>VLOOKUP(B957,'Patner Store'!A$1:F$51,4,0)</f>
        <v>Java</v>
      </c>
      <c r="N957" t="str">
        <f>VLOOKUP(B957,'Patner Store'!A$1:F$51,5,0)</f>
        <v>Jakarta</v>
      </c>
    </row>
    <row r="958" spans="1:14" ht="15.75" customHeight="1" x14ac:dyDescent="0.3">
      <c r="A958" s="16" t="s">
        <v>1195</v>
      </c>
      <c r="B958" s="16" t="s">
        <v>131</v>
      </c>
      <c r="C958" s="28" t="s">
        <v>222</v>
      </c>
      <c r="D958" s="27">
        <v>44851</v>
      </c>
      <c r="E958" s="16" t="s">
        <v>118</v>
      </c>
      <c r="F958" s="28" t="s">
        <v>237</v>
      </c>
      <c r="G958" s="30">
        <v>327313500</v>
      </c>
      <c r="H958" s="16"/>
      <c r="I958" s="11" t="str">
        <f>VLOOKUP(C958,'Sales Team'!A$1:C$6,2,0)</f>
        <v>Online Sales Team</v>
      </c>
      <c r="J958" t="str">
        <f>VLOOKUP(C958,'Sales Team'!A$1:D$6,4,0)</f>
        <v>OnlineMarketing</v>
      </c>
      <c r="K958" t="str">
        <f>VLOOKUP(B958,'Patner Store'!A$1:F$51,2,0)</f>
        <v>WorldSport.com</v>
      </c>
      <c r="L958" t="str">
        <f>VLOOKUP(B958,'Patner Store'!A$1:F$51,3,0)</f>
        <v>Retail</v>
      </c>
      <c r="M958" t="str">
        <f>VLOOKUP(B958,'Patner Store'!A$1:F$51,4,0)</f>
        <v>Java</v>
      </c>
      <c r="N958" t="str">
        <f>VLOOKUP(B958,'Patner Store'!A$1:F$51,5,0)</f>
        <v>Jakarta</v>
      </c>
    </row>
    <row r="959" spans="1:14" ht="15.75" customHeight="1" x14ac:dyDescent="0.3">
      <c r="A959" s="16" t="s">
        <v>1196</v>
      </c>
      <c r="B959" s="16" t="s">
        <v>189</v>
      </c>
      <c r="C959" s="28" t="s">
        <v>225</v>
      </c>
      <c r="D959" s="27">
        <v>44852</v>
      </c>
      <c r="E959" s="16" t="s">
        <v>112</v>
      </c>
      <c r="F959" s="28" t="s">
        <v>237</v>
      </c>
      <c r="G959" s="30">
        <v>258688590</v>
      </c>
      <c r="H959" s="16"/>
      <c r="I959" s="11" t="str">
        <f>VLOOKUP(C959,'Sales Team'!A$1:C$6,2,0)</f>
        <v>Sales Java Region Team</v>
      </c>
      <c r="J959" t="str">
        <f>VLOOKUP(C959,'Sales Team'!A$1:D$6,4,0)</f>
        <v>OnlineMarketing/Corporate Negotiate/Patnership Contract</v>
      </c>
      <c r="K959" t="str">
        <f>VLOOKUP(B959,'Patner Store'!A$1:F$51,2,0)</f>
        <v>Toko Joko Sport</v>
      </c>
      <c r="L959" t="str">
        <f>VLOOKUP(B959,'Patner Store'!A$1:F$51,3,0)</f>
        <v>Retail</v>
      </c>
      <c r="M959" t="str">
        <f>VLOOKUP(B959,'Patner Store'!A$1:F$51,4,0)</f>
        <v>Java</v>
      </c>
      <c r="N959" t="str">
        <f>VLOOKUP(B959,'Patner Store'!A$1:F$51,5,0)</f>
        <v>East Java</v>
      </c>
    </row>
    <row r="960" spans="1:14" ht="15.75" customHeight="1" x14ac:dyDescent="0.3">
      <c r="A960" s="16" t="s">
        <v>1197</v>
      </c>
      <c r="B960" s="16" t="s">
        <v>124</v>
      </c>
      <c r="C960" s="28" t="s">
        <v>222</v>
      </c>
      <c r="D960" s="27">
        <v>44853</v>
      </c>
      <c r="E960" s="16" t="s">
        <v>118</v>
      </c>
      <c r="F960" s="16" t="s">
        <v>234</v>
      </c>
      <c r="G960" s="30">
        <v>165166786</v>
      </c>
      <c r="H960" s="16"/>
      <c r="I960" s="11" t="str">
        <f>VLOOKUP(C960,'Sales Team'!A$1:C$6,2,0)</f>
        <v>Online Sales Team</v>
      </c>
      <c r="J960" t="str">
        <f>VLOOKUP(C960,'Sales Team'!A$1:D$6,4,0)</f>
        <v>OnlineMarketing</v>
      </c>
      <c r="K960" t="str">
        <f>VLOOKUP(B960,'Patner Store'!A$1:F$51,2,0)</f>
        <v>Twinsport.com</v>
      </c>
      <c r="L960" t="str">
        <f>VLOOKUP(B960,'Patner Store'!A$1:F$51,3,0)</f>
        <v>Retail</v>
      </c>
      <c r="M960" t="str">
        <f>VLOOKUP(B960,'Patner Store'!A$1:F$51,4,0)</f>
        <v>Java</v>
      </c>
      <c r="N960" t="str">
        <f>VLOOKUP(B960,'Patner Store'!A$1:F$51,5,0)</f>
        <v>Jakarta</v>
      </c>
    </row>
    <row r="961" spans="1:14" ht="15.75" customHeight="1" x14ac:dyDescent="0.3">
      <c r="A961" s="16" t="s">
        <v>1198</v>
      </c>
      <c r="B961" s="16" t="s">
        <v>166</v>
      </c>
      <c r="C961" s="28" t="s">
        <v>229</v>
      </c>
      <c r="D961" s="27">
        <v>44853</v>
      </c>
      <c r="E961" s="16" t="s">
        <v>5767</v>
      </c>
      <c r="F961" s="28" t="s">
        <v>237</v>
      </c>
      <c r="G961" s="30">
        <v>396684600</v>
      </c>
      <c r="H961" s="16"/>
      <c r="I961" s="11" t="str">
        <f>VLOOKUP(C961,'Sales Team'!A$1:C$6,2,0)</f>
        <v>Sales Region Sulawesi - Maluku Team</v>
      </c>
      <c r="J961" t="str">
        <f>VLOOKUP(C961,'Sales Team'!A$1:D$6,4,0)</f>
        <v>Corporate Negotiate/Patnership Contract</v>
      </c>
      <c r="K961" t="str">
        <f>VLOOKUP(B961,'Patner Store'!A$1:F$51,2,0)</f>
        <v>Wakaka Sport</v>
      </c>
      <c r="L961" t="str">
        <f>VLOOKUP(B961,'Patner Store'!A$1:F$51,3,0)</f>
        <v>Retail</v>
      </c>
      <c r="M961" t="str">
        <f>VLOOKUP(B961,'Patner Store'!A$1:F$51,4,0)</f>
        <v>North Maluku</v>
      </c>
      <c r="N961" t="str">
        <f>VLOOKUP(B961,'Patner Store'!A$1:F$51,5,0)</f>
        <v>North Maluku</v>
      </c>
    </row>
    <row r="962" spans="1:14" ht="15.75" customHeight="1" x14ac:dyDescent="0.3">
      <c r="A962" s="16" t="s">
        <v>1199</v>
      </c>
      <c r="B962" s="16" t="s">
        <v>139</v>
      </c>
      <c r="C962" s="28" t="s">
        <v>227</v>
      </c>
      <c r="D962" s="27">
        <v>44853</v>
      </c>
      <c r="E962" s="16" t="s">
        <v>228</v>
      </c>
      <c r="F962" s="28" t="s">
        <v>237</v>
      </c>
      <c r="G962" s="30">
        <v>428538200</v>
      </c>
      <c r="H962" s="16"/>
      <c r="I962" s="11" t="str">
        <f>VLOOKUP(C962,'Sales Team'!A$1:C$6,2,0)</f>
        <v>Sales Sumatera -Kalimantan Region Team</v>
      </c>
      <c r="J962" t="str">
        <f>VLOOKUP(C962,'Sales Team'!A$1:D$6,4,0)</f>
        <v>OnlineMarketing/Corporate Negotiate/Patnership Contract</v>
      </c>
      <c r="K962" t="str">
        <f>VLOOKUP(B962,'Patner Store'!A$1:F$51,2,0)</f>
        <v>Sport Hub Medan</v>
      </c>
      <c r="L962" t="str">
        <f>VLOOKUP(B962,'Patner Store'!A$1:F$51,3,0)</f>
        <v>Distributor</v>
      </c>
      <c r="M962" t="str">
        <f>VLOOKUP(B962,'Patner Store'!A$1:F$51,4,0)</f>
        <v>Sumatera</v>
      </c>
      <c r="N962" t="str">
        <f>VLOOKUP(B962,'Patner Store'!A$1:F$51,5,0)</f>
        <v>North Sumatera</v>
      </c>
    </row>
    <row r="963" spans="1:14" ht="15.75" customHeight="1" x14ac:dyDescent="0.3">
      <c r="A963" s="16" t="s">
        <v>1200</v>
      </c>
      <c r="B963" s="16" t="s">
        <v>109</v>
      </c>
      <c r="C963" s="28" t="s">
        <v>225</v>
      </c>
      <c r="D963" s="27">
        <v>44853</v>
      </c>
      <c r="E963" s="16" t="s">
        <v>112</v>
      </c>
      <c r="F963" s="16" t="s">
        <v>234</v>
      </c>
      <c r="G963" s="30">
        <v>183171230</v>
      </c>
      <c r="H963" s="16"/>
      <c r="I963" s="11" t="str">
        <f>VLOOKUP(C963,'Sales Team'!A$1:C$6,2,0)</f>
        <v>Sales Java Region Team</v>
      </c>
      <c r="J963" t="str">
        <f>VLOOKUP(C963,'Sales Team'!A$1:D$6,4,0)</f>
        <v>OnlineMarketing/Corporate Negotiate/Patnership Contract</v>
      </c>
      <c r="K963" t="str">
        <f>VLOOKUP(B963,'Patner Store'!A$1:F$51,2,0)</f>
        <v>TokoSport</v>
      </c>
      <c r="L963" t="str">
        <f>VLOOKUP(B963,'Patner Store'!A$1:F$51,3,0)</f>
        <v>Retail</v>
      </c>
      <c r="M963" t="str">
        <f>VLOOKUP(B963,'Patner Store'!A$1:F$51,4,0)</f>
        <v>Java</v>
      </c>
      <c r="N963" t="str">
        <f>VLOOKUP(B963,'Patner Store'!A$1:F$51,5,0)</f>
        <v>East Java</v>
      </c>
    </row>
    <row r="964" spans="1:14" ht="15.75" customHeight="1" x14ac:dyDescent="0.3">
      <c r="A964" s="16" t="s">
        <v>1201</v>
      </c>
      <c r="B964" s="16" t="s">
        <v>122</v>
      </c>
      <c r="C964" s="28" t="s">
        <v>227</v>
      </c>
      <c r="D964" s="27">
        <v>44854</v>
      </c>
      <c r="E964" s="16" t="s">
        <v>228</v>
      </c>
      <c r="F964" s="28" t="s">
        <v>237</v>
      </c>
      <c r="G964" s="30">
        <v>367521960</v>
      </c>
      <c r="H964" s="16"/>
      <c r="I964" s="11" t="str">
        <f>VLOOKUP(C964,'Sales Team'!A$1:C$6,2,0)</f>
        <v>Sales Sumatera -Kalimantan Region Team</v>
      </c>
      <c r="J964" t="str">
        <f>VLOOKUP(C964,'Sales Team'!A$1:D$6,4,0)</f>
        <v>OnlineMarketing/Corporate Negotiate/Patnership Contract</v>
      </c>
      <c r="K964" t="str">
        <f>VLOOKUP(B964,'Patner Store'!A$1:F$51,2,0)</f>
        <v>Arena Sport Shop</v>
      </c>
      <c r="L964" t="str">
        <f>VLOOKUP(B964,'Patner Store'!A$1:F$51,3,0)</f>
        <v>Retail</v>
      </c>
      <c r="M964" t="str">
        <f>VLOOKUP(B964,'Patner Store'!A$1:F$51,4,0)</f>
        <v>Kalimantan</v>
      </c>
      <c r="N964" t="str">
        <f>VLOOKUP(B964,'Patner Store'!A$1:F$51,5,0)</f>
        <v>Central Kalimantan</v>
      </c>
    </row>
    <row r="965" spans="1:14" ht="15.75" customHeight="1" x14ac:dyDescent="0.3">
      <c r="A965" s="16" t="s">
        <v>1202</v>
      </c>
      <c r="B965" s="16" t="s">
        <v>215</v>
      </c>
      <c r="C965" s="28" t="s">
        <v>229</v>
      </c>
      <c r="D965" s="27">
        <v>44854</v>
      </c>
      <c r="E965" s="16" t="s">
        <v>5767</v>
      </c>
      <c r="F965" s="28" t="s">
        <v>237</v>
      </c>
      <c r="G965" s="30">
        <v>366003740</v>
      </c>
      <c r="H965" s="16" t="s">
        <v>253</v>
      </c>
      <c r="I965" s="11" t="str">
        <f>VLOOKUP(C965,'Sales Team'!A$1:C$6,2,0)</f>
        <v>Sales Region Sulawesi - Maluku Team</v>
      </c>
      <c r="J965" t="str">
        <f>VLOOKUP(C965,'Sales Team'!A$1:D$6,4,0)</f>
        <v>Corporate Negotiate/Patnership Contract</v>
      </c>
      <c r="K965" t="str">
        <f>VLOOKUP(B965,'Patner Store'!A$1:F$51,2,0)</f>
        <v>Toko Peralatan Olahraga</v>
      </c>
      <c r="L965" t="str">
        <f>VLOOKUP(B965,'Patner Store'!A$1:F$51,3,0)</f>
        <v>Retail</v>
      </c>
      <c r="M965" t="str">
        <f>VLOOKUP(B965,'Patner Store'!A$1:F$51,4,0)</f>
        <v>Maluku</v>
      </c>
      <c r="N965" t="str">
        <f>VLOOKUP(B965,'Patner Store'!A$1:F$51,5,0)</f>
        <v>Maluku</v>
      </c>
    </row>
    <row r="966" spans="1:14" ht="15.75" customHeight="1" x14ac:dyDescent="0.3">
      <c r="A966" s="16" t="s">
        <v>1203</v>
      </c>
      <c r="B966" s="16" t="s">
        <v>203</v>
      </c>
      <c r="C966" s="28" t="s">
        <v>229</v>
      </c>
      <c r="D966" s="27">
        <v>44854</v>
      </c>
      <c r="E966" s="16" t="s">
        <v>5767</v>
      </c>
      <c r="F966" s="16" t="s">
        <v>234</v>
      </c>
      <c r="G966" s="30">
        <v>175068560</v>
      </c>
      <c r="H966" s="16"/>
      <c r="I966" s="11" t="str">
        <f>VLOOKUP(C966,'Sales Team'!A$1:C$6,2,0)</f>
        <v>Sales Region Sulawesi - Maluku Team</v>
      </c>
      <c r="J966" t="str">
        <f>VLOOKUP(C966,'Sales Team'!A$1:D$6,4,0)</f>
        <v>Corporate Negotiate/Patnership Contract</v>
      </c>
      <c r="K966" t="str">
        <f>VLOOKUP(B966,'Patner Store'!A$1:F$51,2,0)</f>
        <v>Toko Rezeki Olahraga</v>
      </c>
      <c r="L966" t="str">
        <f>VLOOKUP(B966,'Patner Store'!A$1:F$51,3,0)</f>
        <v>Retail</v>
      </c>
      <c r="M966" t="str">
        <f>VLOOKUP(B966,'Patner Store'!A$1:F$51,4,0)</f>
        <v>Sulawesi</v>
      </c>
      <c r="N966" t="str">
        <f>VLOOKUP(B966,'Patner Store'!A$1:F$51,5,0)</f>
        <v>North Sulawesi</v>
      </c>
    </row>
    <row r="967" spans="1:14" ht="15.75" customHeight="1" x14ac:dyDescent="0.3">
      <c r="A967" s="16" t="s">
        <v>1204</v>
      </c>
      <c r="B967" s="16" t="s">
        <v>146</v>
      </c>
      <c r="C967" s="28" t="s">
        <v>222</v>
      </c>
      <c r="D967" s="27">
        <v>44855</v>
      </c>
      <c r="E967" s="16" t="s">
        <v>118</v>
      </c>
      <c r="F967" s="16" t="s">
        <v>234</v>
      </c>
      <c r="G967" s="30">
        <v>21849750</v>
      </c>
      <c r="H967" s="16"/>
      <c r="I967" s="11" t="str">
        <f>VLOOKUP(C967,'Sales Team'!A$1:C$6,2,0)</f>
        <v>Online Sales Team</v>
      </c>
      <c r="J967" t="str">
        <f>VLOOKUP(C967,'Sales Team'!A$1:D$6,4,0)</f>
        <v>OnlineMarketing</v>
      </c>
      <c r="K967" t="str">
        <f>VLOOKUP(B967,'Patner Store'!A$1:F$51,2,0)</f>
        <v>Bebasport.com</v>
      </c>
      <c r="L967" t="str">
        <f>VLOOKUP(B967,'Patner Store'!A$1:F$51,3,0)</f>
        <v>Retail</v>
      </c>
      <c r="M967" t="str">
        <f>VLOOKUP(B967,'Patner Store'!A$1:F$51,4,0)</f>
        <v>Java</v>
      </c>
      <c r="N967" t="str">
        <f>VLOOKUP(B967,'Patner Store'!A$1:F$51,5,0)</f>
        <v>Jakarta</v>
      </c>
    </row>
    <row r="968" spans="1:14" ht="15.75" customHeight="1" x14ac:dyDescent="0.3">
      <c r="A968" s="16" t="s">
        <v>1205</v>
      </c>
      <c r="B968" s="16" t="s">
        <v>156</v>
      </c>
      <c r="C968" s="28" t="s">
        <v>222</v>
      </c>
      <c r="D968" s="27">
        <v>44855</v>
      </c>
      <c r="E968" s="16" t="s">
        <v>118</v>
      </c>
      <c r="F968" s="16" t="s">
        <v>234</v>
      </c>
      <c r="G968" s="30">
        <v>133038600</v>
      </c>
      <c r="H968" s="16"/>
      <c r="I968" s="11" t="str">
        <f>VLOOKUP(C968,'Sales Team'!A$1:C$6,2,0)</f>
        <v>Online Sales Team</v>
      </c>
      <c r="J968" t="str">
        <f>VLOOKUP(C968,'Sales Team'!A$1:D$6,4,0)</f>
        <v>OnlineMarketing</v>
      </c>
      <c r="K968" t="str">
        <f>VLOOKUP(B968,'Patner Store'!A$1:F$51,2,0)</f>
        <v>SportArt88</v>
      </c>
      <c r="L968" t="str">
        <f>VLOOKUP(B968,'Patner Store'!A$1:F$51,3,0)</f>
        <v>Retail</v>
      </c>
      <c r="M968" t="str">
        <f>VLOOKUP(B968,'Patner Store'!A$1:F$51,4,0)</f>
        <v>Java</v>
      </c>
      <c r="N968" t="str">
        <f>VLOOKUP(B968,'Patner Store'!A$1:F$51,5,0)</f>
        <v>Jakarta</v>
      </c>
    </row>
    <row r="969" spans="1:14" ht="15.75" customHeight="1" x14ac:dyDescent="0.3">
      <c r="A969" s="16" t="s">
        <v>1206</v>
      </c>
      <c r="B969" s="16" t="s">
        <v>173</v>
      </c>
      <c r="C969" s="28" t="s">
        <v>229</v>
      </c>
      <c r="D969" s="27">
        <v>44856</v>
      </c>
      <c r="E969" s="16" t="s">
        <v>5767</v>
      </c>
      <c r="F969" s="28" t="s">
        <v>237</v>
      </c>
      <c r="G969" s="30">
        <v>764390690</v>
      </c>
      <c r="H969" s="16"/>
      <c r="I969" s="11" t="str">
        <f>VLOOKUP(C969,'Sales Team'!A$1:C$6,2,0)</f>
        <v>Sales Region Sulawesi - Maluku Team</v>
      </c>
      <c r="J969" t="str">
        <f>VLOOKUP(C969,'Sales Team'!A$1:D$6,4,0)</f>
        <v>Corporate Negotiate/Patnership Contract</v>
      </c>
      <c r="K969" t="str">
        <f>VLOOKUP(B969,'Patner Store'!A$1:F$51,2,0)</f>
        <v>Mama Sport</v>
      </c>
      <c r="L969" t="str">
        <f>VLOOKUP(B969,'Patner Store'!A$1:F$51,3,0)</f>
        <v>Retail</v>
      </c>
      <c r="M969" t="str">
        <f>VLOOKUP(B969,'Patner Store'!A$1:F$51,4,0)</f>
        <v>North Maluku</v>
      </c>
      <c r="N969" t="str">
        <f>VLOOKUP(B969,'Patner Store'!A$1:F$51,5,0)</f>
        <v>North Maluku</v>
      </c>
    </row>
    <row r="970" spans="1:14" ht="15.75" customHeight="1" x14ac:dyDescent="0.3">
      <c r="A970" s="16" t="s">
        <v>1207</v>
      </c>
      <c r="B970" s="16" t="s">
        <v>133</v>
      </c>
      <c r="C970" s="28" t="s">
        <v>225</v>
      </c>
      <c r="D970" s="27">
        <v>44857</v>
      </c>
      <c r="E970" s="16" t="s">
        <v>112</v>
      </c>
      <c r="F970" s="16" t="s">
        <v>234</v>
      </c>
      <c r="G970" s="30">
        <v>135571260</v>
      </c>
      <c r="H970" s="16"/>
      <c r="I970" s="11" t="str">
        <f>VLOOKUP(C970,'Sales Team'!A$1:C$6,2,0)</f>
        <v>Sales Java Region Team</v>
      </c>
      <c r="J970" t="str">
        <f>VLOOKUP(C970,'Sales Team'!A$1:D$6,4,0)</f>
        <v>OnlineMarketing/Corporate Negotiate/Patnership Contract</v>
      </c>
      <c r="K970" t="str">
        <f>VLOOKUP(B970,'Patner Store'!A$1:F$51,2,0)</f>
        <v>Atlethic Shop</v>
      </c>
      <c r="L970" t="str">
        <f>VLOOKUP(B970,'Patner Store'!A$1:F$51,3,0)</f>
        <v>Retail</v>
      </c>
      <c r="M970" t="str">
        <f>VLOOKUP(B970,'Patner Store'!A$1:F$51,4,0)</f>
        <v>Java</v>
      </c>
      <c r="N970" t="str">
        <f>VLOOKUP(B970,'Patner Store'!A$1:F$51,5,0)</f>
        <v>East Java</v>
      </c>
    </row>
    <row r="971" spans="1:14" ht="15.75" customHeight="1" x14ac:dyDescent="0.3">
      <c r="A971" s="16" t="s">
        <v>1208</v>
      </c>
      <c r="B971" s="16" t="s">
        <v>207</v>
      </c>
      <c r="C971" s="28" t="s">
        <v>227</v>
      </c>
      <c r="D971" s="27">
        <v>44859</v>
      </c>
      <c r="E971" s="16" t="s">
        <v>228</v>
      </c>
      <c r="F971" s="28" t="s">
        <v>237</v>
      </c>
      <c r="G971" s="30">
        <v>316785430</v>
      </c>
      <c r="H971" s="16" t="s">
        <v>247</v>
      </c>
      <c r="I971" s="11" t="str">
        <f>VLOOKUP(C971,'Sales Team'!A$1:C$6,2,0)</f>
        <v>Sales Sumatera -Kalimantan Region Team</v>
      </c>
      <c r="J971" t="str">
        <f>VLOOKUP(C971,'Sales Team'!A$1:D$6,4,0)</f>
        <v>OnlineMarketing/Corporate Negotiate/Patnership Contract</v>
      </c>
      <c r="K971" t="str">
        <f>VLOOKUP(B971,'Patner Store'!A$1:F$51,2,0)</f>
        <v>Markas Olahraga</v>
      </c>
      <c r="L971" t="str">
        <f>VLOOKUP(B971,'Patner Store'!A$1:F$51,3,0)</f>
        <v>Retail</v>
      </c>
      <c r="M971" t="str">
        <f>VLOOKUP(B971,'Patner Store'!A$1:F$51,4,0)</f>
        <v>Kalimantan</v>
      </c>
      <c r="N971" t="str">
        <f>VLOOKUP(B971,'Patner Store'!A$1:F$51,5,0)</f>
        <v>South Kalimantan</v>
      </c>
    </row>
    <row r="972" spans="1:14" ht="15.75" customHeight="1" x14ac:dyDescent="0.3">
      <c r="A972" s="16" t="s">
        <v>1209</v>
      </c>
      <c r="B972" s="16" t="s">
        <v>160</v>
      </c>
      <c r="C972" s="28" t="s">
        <v>227</v>
      </c>
      <c r="D972" s="27">
        <v>44859</v>
      </c>
      <c r="E972" s="16" t="s">
        <v>228</v>
      </c>
      <c r="F972" s="16" t="s">
        <v>234</v>
      </c>
      <c r="G972" s="30">
        <v>194467350</v>
      </c>
      <c r="H972" s="16"/>
      <c r="I972" s="11" t="str">
        <f>VLOOKUP(C972,'Sales Team'!A$1:C$6,2,0)</f>
        <v>Sales Sumatera -Kalimantan Region Team</v>
      </c>
      <c r="J972" t="str">
        <f>VLOOKUP(C972,'Sales Team'!A$1:D$6,4,0)</f>
        <v>OnlineMarketing/Corporate Negotiate/Patnership Contract</v>
      </c>
      <c r="K972" t="str">
        <f>VLOOKUP(B972,'Patner Store'!A$1:F$51,2,0)</f>
        <v>Gudang Sport Center</v>
      </c>
      <c r="L972" t="str">
        <f>VLOOKUP(B972,'Patner Store'!A$1:F$51,3,0)</f>
        <v>Retail</v>
      </c>
      <c r="M972" t="str">
        <f>VLOOKUP(B972,'Patner Store'!A$1:F$51,4,0)</f>
        <v>Kalimantan</v>
      </c>
      <c r="N972" t="str">
        <f>VLOOKUP(B972,'Patner Store'!A$1:F$51,5,0)</f>
        <v>Central Kalimantan</v>
      </c>
    </row>
    <row r="973" spans="1:14" ht="15.75" customHeight="1" x14ac:dyDescent="0.3">
      <c r="A973" s="16" t="s">
        <v>1210</v>
      </c>
      <c r="B973" s="16" t="s">
        <v>195</v>
      </c>
      <c r="C973" s="28" t="s">
        <v>227</v>
      </c>
      <c r="D973" s="27">
        <v>44860</v>
      </c>
      <c r="E973" s="16" t="s">
        <v>228</v>
      </c>
      <c r="F973" s="28" t="s">
        <v>237</v>
      </c>
      <c r="G973" s="30">
        <v>314035560</v>
      </c>
      <c r="H973" s="16"/>
      <c r="I973" s="11" t="str">
        <f>VLOOKUP(C973,'Sales Team'!A$1:C$6,2,0)</f>
        <v>Sales Sumatera -Kalimantan Region Team</v>
      </c>
      <c r="J973" t="str">
        <f>VLOOKUP(C973,'Sales Team'!A$1:D$6,4,0)</f>
        <v>OnlineMarketing/Corporate Negotiate/Patnership Contract</v>
      </c>
      <c r="K973" t="str">
        <f>VLOOKUP(B973,'Patner Store'!A$1:F$51,2,0)</f>
        <v>Olahraga Gemilang</v>
      </c>
      <c r="L973" t="str">
        <f>VLOOKUP(B973,'Patner Store'!A$1:F$51,3,0)</f>
        <v>Retail</v>
      </c>
      <c r="M973" t="str">
        <f>VLOOKUP(B973,'Patner Store'!A$1:F$51,4,0)</f>
        <v>Kalimantan</v>
      </c>
      <c r="N973" t="str">
        <f>VLOOKUP(B973,'Patner Store'!A$1:F$51,5,0)</f>
        <v>Central Kalimantan</v>
      </c>
    </row>
    <row r="974" spans="1:14" ht="15.75" customHeight="1" x14ac:dyDescent="0.3">
      <c r="A974" s="16" t="s">
        <v>1211</v>
      </c>
      <c r="B974" s="16" t="s">
        <v>207</v>
      </c>
      <c r="C974" s="28" t="s">
        <v>227</v>
      </c>
      <c r="D974" s="27">
        <v>44861</v>
      </c>
      <c r="E974" s="16" t="s">
        <v>228</v>
      </c>
      <c r="F974" s="16" t="s">
        <v>234</v>
      </c>
      <c r="G974" s="30">
        <v>172329150</v>
      </c>
      <c r="H974" s="16"/>
      <c r="I974" s="11" t="str">
        <f>VLOOKUP(C974,'Sales Team'!A$1:C$6,2,0)</f>
        <v>Sales Sumatera -Kalimantan Region Team</v>
      </c>
      <c r="J974" t="str">
        <f>VLOOKUP(C974,'Sales Team'!A$1:D$6,4,0)</f>
        <v>OnlineMarketing/Corporate Negotiate/Patnership Contract</v>
      </c>
      <c r="K974" t="str">
        <f>VLOOKUP(B974,'Patner Store'!A$1:F$51,2,0)</f>
        <v>Markas Olahraga</v>
      </c>
      <c r="L974" t="str">
        <f>VLOOKUP(B974,'Patner Store'!A$1:F$51,3,0)</f>
        <v>Retail</v>
      </c>
      <c r="M974" t="str">
        <f>VLOOKUP(B974,'Patner Store'!A$1:F$51,4,0)</f>
        <v>Kalimantan</v>
      </c>
      <c r="N974" t="str">
        <f>VLOOKUP(B974,'Patner Store'!A$1:F$51,5,0)</f>
        <v>South Kalimantan</v>
      </c>
    </row>
    <row r="975" spans="1:14" ht="15.75" customHeight="1" x14ac:dyDescent="0.3">
      <c r="A975" s="16" t="s">
        <v>1212</v>
      </c>
      <c r="B975" s="16" t="s">
        <v>197</v>
      </c>
      <c r="C975" s="28" t="s">
        <v>222</v>
      </c>
      <c r="D975" s="27">
        <v>44861</v>
      </c>
      <c r="E975" s="16" t="s">
        <v>118</v>
      </c>
      <c r="F975" s="16" t="s">
        <v>234</v>
      </c>
      <c r="G975" s="30">
        <v>191079000</v>
      </c>
      <c r="H975" s="16"/>
      <c r="I975" s="11" t="str">
        <f>VLOOKUP(C975,'Sales Team'!A$1:C$6,2,0)</f>
        <v>Online Sales Team</v>
      </c>
      <c r="J975" t="str">
        <f>VLOOKUP(C975,'Sales Team'!A$1:D$6,4,0)</f>
        <v>OnlineMarketing</v>
      </c>
      <c r="K975" t="str">
        <f>VLOOKUP(B975,'Patner Store'!A$1:F$51,2,0)</f>
        <v>GilaSport.id</v>
      </c>
      <c r="L975" t="str">
        <f>VLOOKUP(B975,'Patner Store'!A$1:F$51,3,0)</f>
        <v>Retail</v>
      </c>
      <c r="M975" t="str">
        <f>VLOOKUP(B975,'Patner Store'!A$1:F$51,4,0)</f>
        <v>Java</v>
      </c>
      <c r="N975" t="str">
        <f>VLOOKUP(B975,'Patner Store'!A$1:F$51,5,0)</f>
        <v>Jakarta</v>
      </c>
    </row>
    <row r="976" spans="1:14" ht="15.75" customHeight="1" x14ac:dyDescent="0.3">
      <c r="A976" s="16" t="s">
        <v>1213</v>
      </c>
      <c r="B976" s="16" t="s">
        <v>187</v>
      </c>
      <c r="C976" s="28" t="s">
        <v>231</v>
      </c>
      <c r="D976" s="27">
        <v>44861</v>
      </c>
      <c r="E976" s="16" t="s">
        <v>5768</v>
      </c>
      <c r="F976" s="16" t="s">
        <v>234</v>
      </c>
      <c r="G976" s="30">
        <v>69933500</v>
      </c>
      <c r="H976" s="16"/>
      <c r="I976" s="11" t="str">
        <f>VLOOKUP(C976,'Sales Team'!A$1:C$6,2,0)</f>
        <v>Sales Region Bali - Nusa Tenggara Team</v>
      </c>
      <c r="J976" t="str">
        <f>VLOOKUP(C976,'Sales Team'!A$1:D$6,4,0)</f>
        <v>Corporate Negotiate/Patnership Contract</v>
      </c>
      <c r="K976" t="str">
        <f>VLOOKUP(B976,'Patner Store'!A$1:F$51,2,0)</f>
        <v>Nusantara Sport</v>
      </c>
      <c r="L976" t="str">
        <f>VLOOKUP(B976,'Patner Store'!A$1:F$51,3,0)</f>
        <v>Retail</v>
      </c>
      <c r="M976" t="str">
        <f>VLOOKUP(B976,'Patner Store'!A$1:F$51,4,0)</f>
        <v>Nusa Tenggara</v>
      </c>
      <c r="N976" t="str">
        <f>VLOOKUP(B976,'Patner Store'!A$1:F$51,5,0)</f>
        <v>West Nusa Tenggara</v>
      </c>
    </row>
    <row r="977" spans="1:14" ht="15.75" customHeight="1" x14ac:dyDescent="0.3">
      <c r="A977" s="16" t="s">
        <v>1214</v>
      </c>
      <c r="B977" s="16" t="s">
        <v>173</v>
      </c>
      <c r="C977" s="28" t="s">
        <v>229</v>
      </c>
      <c r="D977" s="27">
        <v>44862</v>
      </c>
      <c r="E977" s="16" t="s">
        <v>5767</v>
      </c>
      <c r="F977" s="16" t="s">
        <v>234</v>
      </c>
      <c r="G977" s="30">
        <v>229837770</v>
      </c>
      <c r="H977" s="16"/>
      <c r="I977" s="11" t="str">
        <f>VLOOKUP(C977,'Sales Team'!A$1:C$6,2,0)</f>
        <v>Sales Region Sulawesi - Maluku Team</v>
      </c>
      <c r="J977" t="str">
        <f>VLOOKUP(C977,'Sales Team'!A$1:D$6,4,0)</f>
        <v>Corporate Negotiate/Patnership Contract</v>
      </c>
      <c r="K977" t="str">
        <f>VLOOKUP(B977,'Patner Store'!A$1:F$51,2,0)</f>
        <v>Mama Sport</v>
      </c>
      <c r="L977" t="str">
        <f>VLOOKUP(B977,'Patner Store'!A$1:F$51,3,0)</f>
        <v>Retail</v>
      </c>
      <c r="M977" t="str">
        <f>VLOOKUP(B977,'Patner Store'!A$1:F$51,4,0)</f>
        <v>North Maluku</v>
      </c>
      <c r="N977" t="str">
        <f>VLOOKUP(B977,'Patner Store'!A$1:F$51,5,0)</f>
        <v>North Maluku</v>
      </c>
    </row>
    <row r="978" spans="1:14" ht="15.75" customHeight="1" x14ac:dyDescent="0.3">
      <c r="A978" s="16" t="s">
        <v>1215</v>
      </c>
      <c r="B978" s="16" t="s">
        <v>215</v>
      </c>
      <c r="C978" s="28" t="s">
        <v>229</v>
      </c>
      <c r="D978" s="27">
        <v>44863</v>
      </c>
      <c r="E978" s="16" t="s">
        <v>5767</v>
      </c>
      <c r="F978" s="28" t="s">
        <v>237</v>
      </c>
      <c r="G978" s="30">
        <v>1162213850</v>
      </c>
      <c r="H978" s="16" t="s">
        <v>238</v>
      </c>
      <c r="I978" s="11" t="str">
        <f>VLOOKUP(C978,'Sales Team'!A$1:C$6,2,0)</f>
        <v>Sales Region Sulawesi - Maluku Team</v>
      </c>
      <c r="J978" t="str">
        <f>VLOOKUP(C978,'Sales Team'!A$1:D$6,4,0)</f>
        <v>Corporate Negotiate/Patnership Contract</v>
      </c>
      <c r="K978" t="str">
        <f>VLOOKUP(B978,'Patner Store'!A$1:F$51,2,0)</f>
        <v>Toko Peralatan Olahraga</v>
      </c>
      <c r="L978" t="str">
        <f>VLOOKUP(B978,'Patner Store'!A$1:F$51,3,0)</f>
        <v>Retail</v>
      </c>
      <c r="M978" t="str">
        <f>VLOOKUP(B978,'Patner Store'!A$1:F$51,4,0)</f>
        <v>Maluku</v>
      </c>
      <c r="N978" t="str">
        <f>VLOOKUP(B978,'Patner Store'!A$1:F$51,5,0)</f>
        <v>Maluku</v>
      </c>
    </row>
    <row r="979" spans="1:14" ht="15.75" customHeight="1" x14ac:dyDescent="0.3">
      <c r="A979" s="16" t="s">
        <v>1216</v>
      </c>
      <c r="B979" s="16" t="s">
        <v>171</v>
      </c>
      <c r="C979" s="28" t="s">
        <v>231</v>
      </c>
      <c r="D979" s="27">
        <v>44863</v>
      </c>
      <c r="E979" s="16" t="s">
        <v>5768</v>
      </c>
      <c r="F979" s="16" t="s">
        <v>234</v>
      </c>
      <c r="G979" s="30">
        <v>240232250</v>
      </c>
      <c r="H979" s="16"/>
      <c r="I979" s="11" t="str">
        <f>VLOOKUP(C979,'Sales Team'!A$1:C$6,2,0)</f>
        <v>Sales Region Bali - Nusa Tenggara Team</v>
      </c>
      <c r="J979" t="str">
        <f>VLOOKUP(C979,'Sales Team'!A$1:D$6,4,0)</f>
        <v>Corporate Negotiate/Patnership Contract</v>
      </c>
      <c r="K979" t="str">
        <f>VLOOKUP(B979,'Patner Store'!A$1:F$51,2,0)</f>
        <v>Toko SportNesia</v>
      </c>
      <c r="L979" t="str">
        <f>VLOOKUP(B979,'Patner Store'!A$1:F$51,3,0)</f>
        <v>Retail</v>
      </c>
      <c r="M979" t="str">
        <f>VLOOKUP(B979,'Patner Store'!A$1:F$51,4,0)</f>
        <v>Nusa Tenggara</v>
      </c>
      <c r="N979" t="str">
        <f>VLOOKUP(B979,'Patner Store'!A$1:F$51,5,0)</f>
        <v>East Nusa Tenggara</v>
      </c>
    </row>
    <row r="980" spans="1:14" ht="15.75" customHeight="1" x14ac:dyDescent="0.3">
      <c r="A980" s="16" t="s">
        <v>1217</v>
      </c>
      <c r="B980" s="16" t="s">
        <v>154</v>
      </c>
      <c r="C980" s="28" t="s">
        <v>229</v>
      </c>
      <c r="D980" s="27">
        <v>44865</v>
      </c>
      <c r="E980" s="16" t="s">
        <v>5767</v>
      </c>
      <c r="F980" s="16" t="s">
        <v>234</v>
      </c>
      <c r="G980" s="30">
        <v>69082590</v>
      </c>
      <c r="H980" s="16"/>
      <c r="I980" s="11" t="str">
        <f>VLOOKUP(C980,'Sales Team'!A$1:C$6,2,0)</f>
        <v>Sales Region Sulawesi - Maluku Team</v>
      </c>
      <c r="J980" t="str">
        <f>VLOOKUP(C980,'Sales Team'!A$1:D$6,4,0)</f>
        <v>Corporate Negotiate/Patnership Contract</v>
      </c>
      <c r="K980" t="str">
        <f>VLOOKUP(B980,'Patner Store'!A$1:F$51,2,0)</f>
        <v>Barokah Olahraga Shop</v>
      </c>
      <c r="L980" t="str">
        <f>VLOOKUP(B980,'Patner Store'!A$1:F$51,3,0)</f>
        <v>Retail</v>
      </c>
      <c r="M980" t="str">
        <f>VLOOKUP(B980,'Patner Store'!A$1:F$51,4,0)</f>
        <v>Sulawesi</v>
      </c>
      <c r="N980" t="str">
        <f>VLOOKUP(B980,'Patner Store'!A$1:F$51,5,0)</f>
        <v>North Sulawesi</v>
      </c>
    </row>
    <row r="981" spans="1:14" ht="15.75" customHeight="1" x14ac:dyDescent="0.3">
      <c r="A981" s="16" t="s">
        <v>1218</v>
      </c>
      <c r="B981" s="16" t="s">
        <v>116</v>
      </c>
      <c r="C981" s="28" t="s">
        <v>222</v>
      </c>
      <c r="D981" s="27">
        <v>44865</v>
      </c>
      <c r="E981" s="16" t="s">
        <v>118</v>
      </c>
      <c r="F981" s="28" t="s">
        <v>237</v>
      </c>
      <c r="G981" s="30">
        <v>357539140</v>
      </c>
      <c r="H981" s="16"/>
      <c r="I981" s="11" t="str">
        <f>VLOOKUP(C981,'Sales Team'!A$1:C$6,2,0)</f>
        <v>Online Sales Team</v>
      </c>
      <c r="J981" t="str">
        <f>VLOOKUP(C981,'Sales Team'!A$1:D$6,4,0)</f>
        <v>OnlineMarketing</v>
      </c>
      <c r="K981" t="str">
        <f>VLOOKUP(B981,'Patner Store'!A$1:F$51,2,0)</f>
        <v>Sport Line Indonesia</v>
      </c>
      <c r="L981" t="str">
        <f>VLOOKUP(B981,'Patner Store'!A$1:F$51,3,0)</f>
        <v>Retail</v>
      </c>
      <c r="M981" t="str">
        <f>VLOOKUP(B981,'Patner Store'!A$1:F$51,4,0)</f>
        <v>Java</v>
      </c>
      <c r="N981" t="str">
        <f>VLOOKUP(B981,'Patner Store'!A$1:F$51,5,0)</f>
        <v>Jakarta</v>
      </c>
    </row>
    <row r="982" spans="1:14" ht="15.75" customHeight="1" x14ac:dyDescent="0.3">
      <c r="A982" s="16" t="s">
        <v>1219</v>
      </c>
      <c r="B982" s="16" t="s">
        <v>137</v>
      </c>
      <c r="C982" s="28" t="s">
        <v>222</v>
      </c>
      <c r="D982" s="27">
        <v>44866</v>
      </c>
      <c r="E982" s="16" t="s">
        <v>118</v>
      </c>
      <c r="F982" s="28" t="s">
        <v>237</v>
      </c>
      <c r="G982" s="30">
        <v>737735770</v>
      </c>
      <c r="H982" s="16"/>
      <c r="I982" s="11" t="str">
        <f>VLOOKUP(C982,'Sales Team'!A$1:C$6,2,0)</f>
        <v>Online Sales Team</v>
      </c>
      <c r="J982" t="str">
        <f>VLOOKUP(C982,'Sales Team'!A$1:D$6,4,0)</f>
        <v>OnlineMarketing</v>
      </c>
      <c r="K982" t="str">
        <f>VLOOKUP(B982,'Patner Store'!A$1:F$51,2,0)</f>
        <v>Playing Outdoor</v>
      </c>
      <c r="L982" t="str">
        <f>VLOOKUP(B982,'Patner Store'!A$1:F$51,3,0)</f>
        <v>Retail</v>
      </c>
      <c r="M982" t="str">
        <f>VLOOKUP(B982,'Patner Store'!A$1:F$51,4,0)</f>
        <v>Java</v>
      </c>
      <c r="N982" t="str">
        <f>VLOOKUP(B982,'Patner Store'!A$1:F$51,5,0)</f>
        <v>Jakarta</v>
      </c>
    </row>
    <row r="983" spans="1:14" ht="15.75" customHeight="1" x14ac:dyDescent="0.3">
      <c r="A983" s="16" t="s">
        <v>1220</v>
      </c>
      <c r="B983" s="16" t="s">
        <v>139</v>
      </c>
      <c r="C983" s="28" t="s">
        <v>227</v>
      </c>
      <c r="D983" s="27">
        <v>44866</v>
      </c>
      <c r="E983" s="16" t="s">
        <v>228</v>
      </c>
      <c r="F983" s="28" t="s">
        <v>237</v>
      </c>
      <c r="G983" s="30">
        <v>461518750</v>
      </c>
      <c r="H983" s="16"/>
      <c r="I983" s="11" t="str">
        <f>VLOOKUP(C983,'Sales Team'!A$1:C$6,2,0)</f>
        <v>Sales Sumatera -Kalimantan Region Team</v>
      </c>
      <c r="J983" t="str">
        <f>VLOOKUP(C983,'Sales Team'!A$1:D$6,4,0)</f>
        <v>OnlineMarketing/Corporate Negotiate/Patnership Contract</v>
      </c>
      <c r="K983" t="str">
        <f>VLOOKUP(B983,'Patner Store'!A$1:F$51,2,0)</f>
        <v>Sport Hub Medan</v>
      </c>
      <c r="L983" t="str">
        <f>VLOOKUP(B983,'Patner Store'!A$1:F$51,3,0)</f>
        <v>Distributor</v>
      </c>
      <c r="M983" t="str">
        <f>VLOOKUP(B983,'Patner Store'!A$1:F$51,4,0)</f>
        <v>Sumatera</v>
      </c>
      <c r="N983" t="str">
        <f>VLOOKUP(B983,'Patner Store'!A$1:F$51,5,0)</f>
        <v>North Sumatera</v>
      </c>
    </row>
    <row r="984" spans="1:14" ht="15.75" customHeight="1" x14ac:dyDescent="0.3">
      <c r="A984" s="16" t="s">
        <v>1221</v>
      </c>
      <c r="B984" s="16" t="s">
        <v>211</v>
      </c>
      <c r="C984" s="28" t="s">
        <v>227</v>
      </c>
      <c r="D984" s="27">
        <v>44866</v>
      </c>
      <c r="E984" s="16" t="s">
        <v>228</v>
      </c>
      <c r="F984" s="28" t="s">
        <v>237</v>
      </c>
      <c r="G984" s="30">
        <v>390520370</v>
      </c>
      <c r="H984" s="16" t="s">
        <v>253</v>
      </c>
      <c r="I984" s="11" t="str">
        <f>VLOOKUP(C984,'Sales Team'!A$1:C$6,2,0)</f>
        <v>Sales Sumatera -Kalimantan Region Team</v>
      </c>
      <c r="J984" t="str">
        <f>VLOOKUP(C984,'Sales Team'!A$1:D$6,4,0)</f>
        <v>OnlineMarketing/Corporate Negotiate/Patnership Contract</v>
      </c>
      <c r="K984" t="str">
        <f>VLOOKUP(B984,'Patner Store'!A$1:F$51,2,0)</f>
        <v>Toko Olahraga Mandiri</v>
      </c>
      <c r="L984" t="str">
        <f>VLOOKUP(B984,'Patner Store'!A$1:F$51,3,0)</f>
        <v>Retail</v>
      </c>
      <c r="M984" t="str">
        <f>VLOOKUP(B984,'Patner Store'!A$1:F$51,4,0)</f>
        <v>Kalimantan</v>
      </c>
      <c r="N984" t="str">
        <f>VLOOKUP(B984,'Patner Store'!A$1:F$51,5,0)</f>
        <v>South Kalimantan</v>
      </c>
    </row>
    <row r="985" spans="1:14" ht="15.75" customHeight="1" x14ac:dyDescent="0.3">
      <c r="A985" s="16" t="s">
        <v>1222</v>
      </c>
      <c r="B985" s="16" t="s">
        <v>126</v>
      </c>
      <c r="C985" s="28" t="s">
        <v>229</v>
      </c>
      <c r="D985" s="27">
        <v>44868</v>
      </c>
      <c r="E985" s="16" t="s">
        <v>5767</v>
      </c>
      <c r="F985" s="28" t="s">
        <v>237</v>
      </c>
      <c r="G985" s="30">
        <v>261344720</v>
      </c>
      <c r="H985" s="16"/>
      <c r="I985" s="11" t="str">
        <f>VLOOKUP(C985,'Sales Team'!A$1:C$6,2,0)</f>
        <v>Sales Region Sulawesi - Maluku Team</v>
      </c>
      <c r="J985" t="str">
        <f>VLOOKUP(C985,'Sales Team'!A$1:D$6,4,0)</f>
        <v>Corporate Negotiate/Patnership Contract</v>
      </c>
      <c r="K985" t="str">
        <f>VLOOKUP(B985,'Patner Store'!A$1:F$51,2,0)</f>
        <v>Amanah Sport</v>
      </c>
      <c r="L985" t="str">
        <f>VLOOKUP(B985,'Patner Store'!A$1:F$51,3,0)</f>
        <v>Retail</v>
      </c>
      <c r="M985" t="str">
        <f>VLOOKUP(B985,'Patner Store'!A$1:F$51,4,0)</f>
        <v>Sulawesi</v>
      </c>
      <c r="N985" t="str">
        <f>VLOOKUP(B985,'Patner Store'!A$1:F$51,5,0)</f>
        <v>North Sulawesi</v>
      </c>
    </row>
    <row r="986" spans="1:14" ht="15.75" customHeight="1" x14ac:dyDescent="0.3">
      <c r="A986" s="16" t="s">
        <v>1223</v>
      </c>
      <c r="B986" s="16" t="s">
        <v>122</v>
      </c>
      <c r="C986" s="28" t="s">
        <v>227</v>
      </c>
      <c r="D986" s="27">
        <v>44868</v>
      </c>
      <c r="E986" s="16" t="s">
        <v>228</v>
      </c>
      <c r="F986" s="16" t="s">
        <v>234</v>
      </c>
      <c r="G986" s="30">
        <v>17134140</v>
      </c>
      <c r="H986" s="16"/>
      <c r="I986" s="11" t="str">
        <f>VLOOKUP(C986,'Sales Team'!A$1:C$6,2,0)</f>
        <v>Sales Sumatera -Kalimantan Region Team</v>
      </c>
      <c r="J986" t="str">
        <f>VLOOKUP(C986,'Sales Team'!A$1:D$6,4,0)</f>
        <v>OnlineMarketing/Corporate Negotiate/Patnership Contract</v>
      </c>
      <c r="K986" t="str">
        <f>VLOOKUP(B986,'Patner Store'!A$1:F$51,2,0)</f>
        <v>Arena Sport Shop</v>
      </c>
      <c r="L986" t="str">
        <f>VLOOKUP(B986,'Patner Store'!A$1:F$51,3,0)</f>
        <v>Retail</v>
      </c>
      <c r="M986" t="str">
        <f>VLOOKUP(B986,'Patner Store'!A$1:F$51,4,0)</f>
        <v>Kalimantan</v>
      </c>
      <c r="N986" t="str">
        <f>VLOOKUP(B986,'Patner Store'!A$1:F$51,5,0)</f>
        <v>Central Kalimantan</v>
      </c>
    </row>
    <row r="987" spans="1:14" ht="15.75" customHeight="1" x14ac:dyDescent="0.3">
      <c r="A987" s="16" t="s">
        <v>1224</v>
      </c>
      <c r="B987" s="16" t="s">
        <v>154</v>
      </c>
      <c r="C987" s="28" t="s">
        <v>229</v>
      </c>
      <c r="D987" s="27">
        <v>44869</v>
      </c>
      <c r="E987" s="16" t="s">
        <v>5767</v>
      </c>
      <c r="F987" s="16" t="s">
        <v>234</v>
      </c>
      <c r="G987" s="30">
        <v>153621290</v>
      </c>
      <c r="H987" s="16"/>
      <c r="I987" s="11" t="str">
        <f>VLOOKUP(C987,'Sales Team'!A$1:C$6,2,0)</f>
        <v>Sales Region Sulawesi - Maluku Team</v>
      </c>
      <c r="J987" t="str">
        <f>VLOOKUP(C987,'Sales Team'!A$1:D$6,4,0)</f>
        <v>Corporate Negotiate/Patnership Contract</v>
      </c>
      <c r="K987" t="str">
        <f>VLOOKUP(B987,'Patner Store'!A$1:F$51,2,0)</f>
        <v>Barokah Olahraga Shop</v>
      </c>
      <c r="L987" t="str">
        <f>VLOOKUP(B987,'Patner Store'!A$1:F$51,3,0)</f>
        <v>Retail</v>
      </c>
      <c r="M987" t="str">
        <f>VLOOKUP(B987,'Patner Store'!A$1:F$51,4,0)</f>
        <v>Sulawesi</v>
      </c>
      <c r="N987" t="str">
        <f>VLOOKUP(B987,'Patner Store'!A$1:F$51,5,0)</f>
        <v>North Sulawesi</v>
      </c>
    </row>
    <row r="988" spans="1:14" ht="15.75" customHeight="1" x14ac:dyDescent="0.3">
      <c r="A988" s="16" t="s">
        <v>1225</v>
      </c>
      <c r="B988" s="16" t="s">
        <v>160</v>
      </c>
      <c r="C988" s="28" t="s">
        <v>227</v>
      </c>
      <c r="D988" s="27">
        <v>44869</v>
      </c>
      <c r="E988" s="16" t="s">
        <v>228</v>
      </c>
      <c r="F988" s="16" t="s">
        <v>234</v>
      </c>
      <c r="G988" s="30">
        <v>245369190</v>
      </c>
      <c r="H988" s="16"/>
      <c r="I988" s="11" t="str">
        <f>VLOOKUP(C988,'Sales Team'!A$1:C$6,2,0)</f>
        <v>Sales Sumatera -Kalimantan Region Team</v>
      </c>
      <c r="J988" t="str">
        <f>VLOOKUP(C988,'Sales Team'!A$1:D$6,4,0)</f>
        <v>OnlineMarketing/Corporate Negotiate/Patnership Contract</v>
      </c>
      <c r="K988" t="str">
        <f>VLOOKUP(B988,'Patner Store'!A$1:F$51,2,0)</f>
        <v>Gudang Sport Center</v>
      </c>
      <c r="L988" t="str">
        <f>VLOOKUP(B988,'Patner Store'!A$1:F$51,3,0)</f>
        <v>Retail</v>
      </c>
      <c r="M988" t="str">
        <f>VLOOKUP(B988,'Patner Store'!A$1:F$51,4,0)</f>
        <v>Kalimantan</v>
      </c>
      <c r="N988" t="str">
        <f>VLOOKUP(B988,'Patner Store'!A$1:F$51,5,0)</f>
        <v>Central Kalimantan</v>
      </c>
    </row>
    <row r="989" spans="1:14" ht="15.75" customHeight="1" x14ac:dyDescent="0.3">
      <c r="A989" s="16" t="s">
        <v>1226</v>
      </c>
      <c r="B989" s="16" t="s">
        <v>209</v>
      </c>
      <c r="C989" s="28" t="s">
        <v>222</v>
      </c>
      <c r="D989" s="27">
        <v>44870</v>
      </c>
      <c r="E989" s="16" t="s">
        <v>118</v>
      </c>
      <c r="F989" s="16" t="s">
        <v>234</v>
      </c>
      <c r="G989" s="30">
        <v>105581440</v>
      </c>
      <c r="H989" s="16"/>
      <c r="I989" s="11" t="str">
        <f>VLOOKUP(C989,'Sales Team'!A$1:C$6,2,0)</f>
        <v>Online Sales Team</v>
      </c>
      <c r="J989" t="str">
        <f>VLOOKUP(C989,'Sales Team'!A$1:D$6,4,0)</f>
        <v>OnlineMarketing</v>
      </c>
      <c r="K989" t="str">
        <f>VLOOKUP(B989,'Patner Store'!A$1:F$51,2,0)</f>
        <v>Power Play</v>
      </c>
      <c r="L989" t="str">
        <f>VLOOKUP(B989,'Patner Store'!A$1:F$51,3,0)</f>
        <v>Retail</v>
      </c>
      <c r="M989" t="str">
        <f>VLOOKUP(B989,'Patner Store'!A$1:F$51,4,0)</f>
        <v>Java</v>
      </c>
      <c r="N989" t="str">
        <f>VLOOKUP(B989,'Patner Store'!A$1:F$51,5,0)</f>
        <v>Jakarta</v>
      </c>
    </row>
    <row r="990" spans="1:14" ht="15.75" customHeight="1" x14ac:dyDescent="0.3">
      <c r="A990" s="16" t="s">
        <v>1227</v>
      </c>
      <c r="B990" s="16" t="s">
        <v>209</v>
      </c>
      <c r="C990" s="28" t="s">
        <v>222</v>
      </c>
      <c r="D990" s="27">
        <v>44870</v>
      </c>
      <c r="E990" s="16" t="s">
        <v>118</v>
      </c>
      <c r="F990" s="16" t="s">
        <v>234</v>
      </c>
      <c r="G990" s="30">
        <v>5775000</v>
      </c>
      <c r="H990" s="16"/>
      <c r="I990" s="11" t="str">
        <f>VLOOKUP(C990,'Sales Team'!A$1:C$6,2,0)</f>
        <v>Online Sales Team</v>
      </c>
      <c r="J990" t="str">
        <f>VLOOKUP(C990,'Sales Team'!A$1:D$6,4,0)</f>
        <v>OnlineMarketing</v>
      </c>
      <c r="K990" t="str">
        <f>VLOOKUP(B990,'Patner Store'!A$1:F$51,2,0)</f>
        <v>Power Play</v>
      </c>
      <c r="L990" t="str">
        <f>VLOOKUP(B990,'Patner Store'!A$1:F$51,3,0)</f>
        <v>Retail</v>
      </c>
      <c r="M990" t="str">
        <f>VLOOKUP(B990,'Patner Store'!A$1:F$51,4,0)</f>
        <v>Java</v>
      </c>
      <c r="N990" t="str">
        <f>VLOOKUP(B990,'Patner Store'!A$1:F$51,5,0)</f>
        <v>Jakarta</v>
      </c>
    </row>
    <row r="991" spans="1:14" ht="15.75" customHeight="1" x14ac:dyDescent="0.3">
      <c r="A991" s="16" t="s">
        <v>1228</v>
      </c>
      <c r="B991" s="16" t="s">
        <v>173</v>
      </c>
      <c r="C991" s="28" t="s">
        <v>229</v>
      </c>
      <c r="D991" s="27">
        <v>44870</v>
      </c>
      <c r="E991" s="16" t="s">
        <v>5767</v>
      </c>
      <c r="F991" s="16" t="s">
        <v>234</v>
      </c>
      <c r="G991" s="30">
        <v>7634250</v>
      </c>
      <c r="H991" s="16" t="s">
        <v>253</v>
      </c>
      <c r="I991" s="11" t="str">
        <f>VLOOKUP(C991,'Sales Team'!A$1:C$6,2,0)</f>
        <v>Sales Region Sulawesi - Maluku Team</v>
      </c>
      <c r="J991" t="str">
        <f>VLOOKUP(C991,'Sales Team'!A$1:D$6,4,0)</f>
        <v>Corporate Negotiate/Patnership Contract</v>
      </c>
      <c r="K991" t="str">
        <f>VLOOKUP(B991,'Patner Store'!A$1:F$51,2,0)</f>
        <v>Mama Sport</v>
      </c>
      <c r="L991" t="str">
        <f>VLOOKUP(B991,'Patner Store'!A$1:F$51,3,0)</f>
        <v>Retail</v>
      </c>
      <c r="M991" t="str">
        <f>VLOOKUP(B991,'Patner Store'!A$1:F$51,4,0)</f>
        <v>North Maluku</v>
      </c>
      <c r="N991" t="str">
        <f>VLOOKUP(B991,'Patner Store'!A$1:F$51,5,0)</f>
        <v>North Maluku</v>
      </c>
    </row>
    <row r="992" spans="1:14" ht="15.75" customHeight="1" x14ac:dyDescent="0.3">
      <c r="A992" s="16" t="s">
        <v>1229</v>
      </c>
      <c r="B992" s="16" t="s">
        <v>201</v>
      </c>
      <c r="C992" s="28" t="s">
        <v>229</v>
      </c>
      <c r="D992" s="27">
        <v>44874</v>
      </c>
      <c r="E992" s="16" t="s">
        <v>5767</v>
      </c>
      <c r="F992" s="16" t="s">
        <v>234</v>
      </c>
      <c r="G992" s="30">
        <v>18427500</v>
      </c>
      <c r="H992" s="16"/>
      <c r="I992" s="11" t="str">
        <f>VLOOKUP(C992,'Sales Team'!A$1:C$6,2,0)</f>
        <v>Sales Region Sulawesi - Maluku Team</v>
      </c>
      <c r="J992" t="str">
        <f>VLOOKUP(C992,'Sales Team'!A$1:D$6,4,0)</f>
        <v>Corporate Negotiate/Patnership Contract</v>
      </c>
      <c r="K992" t="str">
        <f>VLOOKUP(B992,'Patner Store'!A$1:F$51,2,0)</f>
        <v>SportMania Store</v>
      </c>
      <c r="L992" t="str">
        <f>VLOOKUP(B992,'Patner Store'!A$1:F$51,3,0)</f>
        <v>Retail</v>
      </c>
      <c r="M992" t="str">
        <f>VLOOKUP(B992,'Patner Store'!A$1:F$51,4,0)</f>
        <v>North Maluku</v>
      </c>
      <c r="N992" t="str">
        <f>VLOOKUP(B992,'Patner Store'!A$1:F$51,5,0)</f>
        <v>North Maluku</v>
      </c>
    </row>
    <row r="993" spans="1:14" ht="15.75" customHeight="1" x14ac:dyDescent="0.3">
      <c r="A993" s="16" t="s">
        <v>1230</v>
      </c>
      <c r="B993" s="16" t="s">
        <v>209</v>
      </c>
      <c r="C993" s="28" t="s">
        <v>222</v>
      </c>
      <c r="D993" s="27">
        <v>44875</v>
      </c>
      <c r="E993" s="16" t="s">
        <v>118</v>
      </c>
      <c r="F993" s="28" t="s">
        <v>237</v>
      </c>
      <c r="G993" s="30">
        <v>241035960</v>
      </c>
      <c r="H993" s="16"/>
      <c r="I993" s="11" t="str">
        <f>VLOOKUP(C993,'Sales Team'!A$1:C$6,2,0)</f>
        <v>Online Sales Team</v>
      </c>
      <c r="J993" t="str">
        <f>VLOOKUP(C993,'Sales Team'!A$1:D$6,4,0)</f>
        <v>OnlineMarketing</v>
      </c>
      <c r="K993" t="str">
        <f>VLOOKUP(B993,'Patner Store'!A$1:F$51,2,0)</f>
        <v>Power Play</v>
      </c>
      <c r="L993" t="str">
        <f>VLOOKUP(B993,'Patner Store'!A$1:F$51,3,0)</f>
        <v>Retail</v>
      </c>
      <c r="M993" t="str">
        <f>VLOOKUP(B993,'Patner Store'!A$1:F$51,4,0)</f>
        <v>Java</v>
      </c>
      <c r="N993" t="str">
        <f>VLOOKUP(B993,'Patner Store'!A$1:F$51,5,0)</f>
        <v>Jakarta</v>
      </c>
    </row>
    <row r="994" spans="1:14" ht="15.75" customHeight="1" x14ac:dyDescent="0.3">
      <c r="A994" s="16" t="s">
        <v>1231</v>
      </c>
      <c r="B994" s="16" t="s">
        <v>131</v>
      </c>
      <c r="C994" s="28" t="s">
        <v>222</v>
      </c>
      <c r="D994" s="27">
        <v>44877</v>
      </c>
      <c r="E994" s="16" t="s">
        <v>118</v>
      </c>
      <c r="F994" s="28" t="s">
        <v>237</v>
      </c>
      <c r="G994" s="30">
        <v>441293360</v>
      </c>
      <c r="H994" s="16"/>
      <c r="I994" s="11" t="str">
        <f>VLOOKUP(C994,'Sales Team'!A$1:C$6,2,0)</f>
        <v>Online Sales Team</v>
      </c>
      <c r="J994" t="str">
        <f>VLOOKUP(C994,'Sales Team'!A$1:D$6,4,0)</f>
        <v>OnlineMarketing</v>
      </c>
      <c r="K994" t="str">
        <f>VLOOKUP(B994,'Patner Store'!A$1:F$51,2,0)</f>
        <v>WorldSport.com</v>
      </c>
      <c r="L994" t="str">
        <f>VLOOKUP(B994,'Patner Store'!A$1:F$51,3,0)</f>
        <v>Retail</v>
      </c>
      <c r="M994" t="str">
        <f>VLOOKUP(B994,'Patner Store'!A$1:F$51,4,0)</f>
        <v>Java</v>
      </c>
      <c r="N994" t="str">
        <f>VLOOKUP(B994,'Patner Store'!A$1:F$51,5,0)</f>
        <v>Jakarta</v>
      </c>
    </row>
    <row r="995" spans="1:14" ht="15.75" customHeight="1" x14ac:dyDescent="0.3">
      <c r="A995" s="16" t="s">
        <v>1232</v>
      </c>
      <c r="B995" s="16" t="s">
        <v>213</v>
      </c>
      <c r="C995" s="28" t="s">
        <v>229</v>
      </c>
      <c r="D995" s="27">
        <v>44877</v>
      </c>
      <c r="E995" s="16" t="s">
        <v>5767</v>
      </c>
      <c r="F995" s="16" t="s">
        <v>234</v>
      </c>
      <c r="G995" s="30">
        <v>176644980</v>
      </c>
      <c r="H995" s="16"/>
      <c r="I995" s="11" t="str">
        <f>VLOOKUP(C995,'Sales Team'!A$1:C$6,2,0)</f>
        <v>Sales Region Sulawesi - Maluku Team</v>
      </c>
      <c r="J995" t="str">
        <f>VLOOKUP(C995,'Sales Team'!A$1:D$6,4,0)</f>
        <v>Corporate Negotiate/Patnership Contract</v>
      </c>
      <c r="K995" t="str">
        <f>VLOOKUP(B995,'Patner Store'!A$1:F$51,2,0)</f>
        <v>Toko Olahraga Bersama</v>
      </c>
      <c r="L995" t="str">
        <f>VLOOKUP(B995,'Patner Store'!A$1:F$51,3,0)</f>
        <v>Retail</v>
      </c>
      <c r="M995" t="str">
        <f>VLOOKUP(B995,'Patner Store'!A$1:F$51,4,0)</f>
        <v>Sulawesi</v>
      </c>
      <c r="N995" t="str">
        <f>VLOOKUP(B995,'Patner Store'!A$1:F$51,5,0)</f>
        <v>North Sulawesi</v>
      </c>
    </row>
    <row r="996" spans="1:14" ht="15.75" customHeight="1" x14ac:dyDescent="0.3">
      <c r="A996" s="16" t="s">
        <v>1233</v>
      </c>
      <c r="B996" s="16" t="s">
        <v>205</v>
      </c>
      <c r="C996" s="28" t="s">
        <v>231</v>
      </c>
      <c r="D996" s="27">
        <v>44877</v>
      </c>
      <c r="E996" s="16" t="s">
        <v>5768</v>
      </c>
      <c r="F996" s="16" t="s">
        <v>234</v>
      </c>
      <c r="G996" s="30">
        <v>18281252</v>
      </c>
      <c r="H996" s="16"/>
      <c r="I996" s="11" t="str">
        <f>VLOOKUP(C996,'Sales Team'!A$1:C$6,2,0)</f>
        <v>Sales Region Bali - Nusa Tenggara Team</v>
      </c>
      <c r="J996" t="str">
        <f>VLOOKUP(C996,'Sales Team'!A$1:D$6,4,0)</f>
        <v>Corporate Negotiate/Patnership Contract</v>
      </c>
      <c r="K996" t="str">
        <f>VLOOKUP(B996,'Patner Store'!A$1:F$51,2,0)</f>
        <v>Toko Olahraga NTB</v>
      </c>
      <c r="L996" t="str">
        <f>VLOOKUP(B996,'Patner Store'!A$1:F$51,3,0)</f>
        <v>Retail</v>
      </c>
      <c r="M996" t="str">
        <f>VLOOKUP(B996,'Patner Store'!A$1:F$51,4,0)</f>
        <v>Nusa Tenggara</v>
      </c>
      <c r="N996" t="str">
        <f>VLOOKUP(B996,'Patner Store'!A$1:F$51,5,0)</f>
        <v>West Nusa Tenggara</v>
      </c>
    </row>
    <row r="997" spans="1:14" ht="15.75" customHeight="1" x14ac:dyDescent="0.3">
      <c r="A997" s="16" t="s">
        <v>1234</v>
      </c>
      <c r="B997" s="16" t="s">
        <v>164</v>
      </c>
      <c r="C997" s="28" t="s">
        <v>227</v>
      </c>
      <c r="D997" s="27">
        <v>44880</v>
      </c>
      <c r="E997" s="16" t="s">
        <v>228</v>
      </c>
      <c r="F997" s="28" t="s">
        <v>237</v>
      </c>
      <c r="G997" s="30">
        <v>396607500</v>
      </c>
      <c r="H997" s="16"/>
      <c r="I997" s="11" t="str">
        <f>VLOOKUP(C997,'Sales Team'!A$1:C$6,2,0)</f>
        <v>Sales Sumatera -Kalimantan Region Team</v>
      </c>
      <c r="J997" t="str">
        <f>VLOOKUP(C997,'Sales Team'!A$1:D$6,4,0)</f>
        <v>OnlineMarketing/Corporate Negotiate/Patnership Contract</v>
      </c>
      <c r="K997" t="str">
        <f>VLOOKUP(B997,'Patner Store'!A$1:F$51,2,0)</f>
        <v>Toko Olahraga Unggul</v>
      </c>
      <c r="L997" t="str">
        <f>VLOOKUP(B997,'Patner Store'!A$1:F$51,3,0)</f>
        <v>Retail</v>
      </c>
      <c r="M997" t="str">
        <f>VLOOKUP(B997,'Patner Store'!A$1:F$51,4,0)</f>
        <v>Kalimantan</v>
      </c>
      <c r="N997" t="str">
        <f>VLOOKUP(B997,'Patner Store'!A$1:F$51,5,0)</f>
        <v>South Kalimantan</v>
      </c>
    </row>
    <row r="998" spans="1:14" ht="15.75" customHeight="1" x14ac:dyDescent="0.3">
      <c r="A998" s="16" t="s">
        <v>1235</v>
      </c>
      <c r="B998" s="16" t="s">
        <v>171</v>
      </c>
      <c r="C998" s="28" t="s">
        <v>231</v>
      </c>
      <c r="D998" s="27">
        <v>44880</v>
      </c>
      <c r="E998" s="16" t="s">
        <v>5768</v>
      </c>
      <c r="F998" s="16" t="s">
        <v>234</v>
      </c>
      <c r="G998" s="30">
        <v>228088630</v>
      </c>
      <c r="H998" s="16"/>
      <c r="I998" s="11" t="str">
        <f>VLOOKUP(C998,'Sales Team'!A$1:C$6,2,0)</f>
        <v>Sales Region Bali - Nusa Tenggara Team</v>
      </c>
      <c r="J998" t="str">
        <f>VLOOKUP(C998,'Sales Team'!A$1:D$6,4,0)</f>
        <v>Corporate Negotiate/Patnership Contract</v>
      </c>
      <c r="K998" t="str">
        <f>VLOOKUP(B998,'Patner Store'!A$1:F$51,2,0)</f>
        <v>Toko SportNesia</v>
      </c>
      <c r="L998" t="str">
        <f>VLOOKUP(B998,'Patner Store'!A$1:F$51,3,0)</f>
        <v>Retail</v>
      </c>
      <c r="M998" t="str">
        <f>VLOOKUP(B998,'Patner Store'!A$1:F$51,4,0)</f>
        <v>Nusa Tenggara</v>
      </c>
      <c r="N998" t="str">
        <f>VLOOKUP(B998,'Patner Store'!A$1:F$51,5,0)</f>
        <v>East Nusa Tenggara</v>
      </c>
    </row>
    <row r="999" spans="1:14" ht="15.75" customHeight="1" x14ac:dyDescent="0.3">
      <c r="A999" s="16" t="s">
        <v>1236</v>
      </c>
      <c r="B999" s="16" t="s">
        <v>181</v>
      </c>
      <c r="C999" s="28" t="s">
        <v>231</v>
      </c>
      <c r="D999" s="27">
        <v>44881</v>
      </c>
      <c r="E999" s="16" t="s">
        <v>5768</v>
      </c>
      <c r="F999" s="28" t="s">
        <v>237</v>
      </c>
      <c r="G999" s="30">
        <v>587114991</v>
      </c>
      <c r="H999" s="16" t="s">
        <v>260</v>
      </c>
      <c r="I999" s="11" t="str">
        <f>VLOOKUP(C999,'Sales Team'!A$1:C$6,2,0)</f>
        <v>Sales Region Bali - Nusa Tenggara Team</v>
      </c>
      <c r="J999" t="str">
        <f>VLOOKUP(C999,'Sales Team'!A$1:D$6,4,0)</f>
        <v>Corporate Negotiate/Patnership Contract</v>
      </c>
      <c r="K999" t="str">
        <f>VLOOKUP(B999,'Patner Store'!A$1:F$51,2,0)</f>
        <v>Toko Olahraga NTT</v>
      </c>
      <c r="L999" t="str">
        <f>VLOOKUP(B999,'Patner Store'!A$1:F$51,3,0)</f>
        <v>Retail</v>
      </c>
      <c r="M999" t="str">
        <f>VLOOKUP(B999,'Patner Store'!A$1:F$51,4,0)</f>
        <v>Nusa Tenggara</v>
      </c>
      <c r="N999" t="str">
        <f>VLOOKUP(B999,'Patner Store'!A$1:F$51,5,0)</f>
        <v>East Nusa Tenggara</v>
      </c>
    </row>
    <row r="1000" spans="1:14" ht="15.75" customHeight="1" x14ac:dyDescent="0.3">
      <c r="A1000" s="16" t="s">
        <v>1237</v>
      </c>
      <c r="B1000" s="16" t="s">
        <v>191</v>
      </c>
      <c r="C1000" s="28" t="s">
        <v>229</v>
      </c>
      <c r="D1000" s="27">
        <v>44881</v>
      </c>
      <c r="E1000" s="16" t="s">
        <v>5767</v>
      </c>
      <c r="F1000" s="28" t="s">
        <v>237</v>
      </c>
      <c r="G1000" s="30">
        <v>848790920</v>
      </c>
      <c r="H1000" s="16" t="s">
        <v>238</v>
      </c>
      <c r="I1000" s="11" t="str">
        <f>VLOOKUP(C1000,'Sales Team'!A$1:C$6,2,0)</f>
        <v>Sales Region Sulawesi - Maluku Team</v>
      </c>
      <c r="J1000" t="str">
        <f>VLOOKUP(C1000,'Sales Team'!A$1:D$6,4,0)</f>
        <v>Corporate Negotiate/Patnership Contract</v>
      </c>
      <c r="K1000" t="str">
        <f>VLOOKUP(B1000,'Patner Store'!A$1:F$51,2,0)</f>
        <v>Salam Olahraga</v>
      </c>
      <c r="L1000" t="str">
        <f>VLOOKUP(B1000,'Patner Store'!A$1:F$51,3,0)</f>
        <v>Retail</v>
      </c>
      <c r="M1000" t="str">
        <f>VLOOKUP(B1000,'Patner Store'!A$1:F$51,4,0)</f>
        <v>Maluku</v>
      </c>
      <c r="N1000" t="str">
        <f>VLOOKUP(B1000,'Patner Store'!A$1:F$51,5,0)</f>
        <v>Maluku</v>
      </c>
    </row>
    <row r="1001" spans="1:14" ht="15.75" customHeight="1" x14ac:dyDescent="0.3">
      <c r="A1001" s="16" t="s">
        <v>1238</v>
      </c>
      <c r="B1001" s="16" t="s">
        <v>146</v>
      </c>
      <c r="C1001" s="28" t="s">
        <v>222</v>
      </c>
      <c r="D1001" s="27">
        <v>44883</v>
      </c>
      <c r="E1001" s="16" t="s">
        <v>118</v>
      </c>
      <c r="F1001" s="16" t="s">
        <v>234</v>
      </c>
      <c r="G1001" s="30">
        <v>25770840</v>
      </c>
      <c r="H1001" s="16"/>
      <c r="I1001" s="11" t="str">
        <f>VLOOKUP(C1001,'Sales Team'!A$1:C$6,2,0)</f>
        <v>Online Sales Team</v>
      </c>
      <c r="J1001" t="str">
        <f>VLOOKUP(C1001,'Sales Team'!A$1:D$6,4,0)</f>
        <v>OnlineMarketing</v>
      </c>
      <c r="K1001" t="str">
        <f>VLOOKUP(B1001,'Patner Store'!A$1:F$51,2,0)</f>
        <v>Bebasport.com</v>
      </c>
      <c r="L1001" t="str">
        <f>VLOOKUP(B1001,'Patner Store'!A$1:F$51,3,0)</f>
        <v>Retail</v>
      </c>
      <c r="M1001" t="str">
        <f>VLOOKUP(B1001,'Patner Store'!A$1:F$51,4,0)</f>
        <v>Java</v>
      </c>
      <c r="N1001" t="str">
        <f>VLOOKUP(B1001,'Patner Store'!A$1:F$51,5,0)</f>
        <v>Jakarta</v>
      </c>
    </row>
    <row r="1002" spans="1:14" ht="15.75" customHeight="1" x14ac:dyDescent="0.3">
      <c r="A1002" s="16" t="s">
        <v>1239</v>
      </c>
      <c r="B1002" s="16" t="s">
        <v>141</v>
      </c>
      <c r="C1002" s="28" t="s">
        <v>229</v>
      </c>
      <c r="D1002" s="27">
        <v>44886</v>
      </c>
      <c r="E1002" s="16" t="s">
        <v>5767</v>
      </c>
      <c r="F1002" s="16" t="s">
        <v>234</v>
      </c>
      <c r="G1002" s="30">
        <v>57115520</v>
      </c>
      <c r="H1002" s="16"/>
      <c r="I1002" s="11" t="str">
        <f>VLOOKUP(C1002,'Sales Team'!A$1:C$6,2,0)</f>
        <v>Sales Region Sulawesi - Maluku Team</v>
      </c>
      <c r="J1002" t="str">
        <f>VLOOKUP(C1002,'Sales Team'!A$1:D$6,4,0)</f>
        <v>Corporate Negotiate/Patnership Contract</v>
      </c>
      <c r="K1002" t="str">
        <f>VLOOKUP(B1002,'Patner Store'!A$1:F$51,2,0)</f>
        <v>Toko Olahraga Satu</v>
      </c>
      <c r="L1002" t="str">
        <f>VLOOKUP(B1002,'Patner Store'!A$1:F$51,3,0)</f>
        <v>Retail</v>
      </c>
      <c r="M1002" t="str">
        <f>VLOOKUP(B1002,'Patner Store'!A$1:F$51,4,0)</f>
        <v>North Maluku</v>
      </c>
      <c r="N1002" t="str">
        <f>VLOOKUP(B1002,'Patner Store'!A$1:F$51,5,0)</f>
        <v>North Maluku</v>
      </c>
    </row>
    <row r="1003" spans="1:14" ht="15.75" customHeight="1" x14ac:dyDescent="0.3">
      <c r="A1003" s="16" t="s">
        <v>1240</v>
      </c>
      <c r="B1003" s="16" t="s">
        <v>213</v>
      </c>
      <c r="C1003" s="28" t="s">
        <v>229</v>
      </c>
      <c r="D1003" s="27">
        <v>44886</v>
      </c>
      <c r="E1003" s="16" t="s">
        <v>5767</v>
      </c>
      <c r="F1003" s="28" t="s">
        <v>237</v>
      </c>
      <c r="G1003" s="30">
        <v>417355830</v>
      </c>
      <c r="H1003" s="16"/>
      <c r="I1003" s="11" t="str">
        <f>VLOOKUP(C1003,'Sales Team'!A$1:C$6,2,0)</f>
        <v>Sales Region Sulawesi - Maluku Team</v>
      </c>
      <c r="J1003" t="str">
        <f>VLOOKUP(C1003,'Sales Team'!A$1:D$6,4,0)</f>
        <v>Corporate Negotiate/Patnership Contract</v>
      </c>
      <c r="K1003" t="str">
        <f>VLOOKUP(B1003,'Patner Store'!A$1:F$51,2,0)</f>
        <v>Toko Olahraga Bersama</v>
      </c>
      <c r="L1003" t="str">
        <f>VLOOKUP(B1003,'Patner Store'!A$1:F$51,3,0)</f>
        <v>Retail</v>
      </c>
      <c r="M1003" t="str">
        <f>VLOOKUP(B1003,'Patner Store'!A$1:F$51,4,0)</f>
        <v>Sulawesi</v>
      </c>
      <c r="N1003" t="str">
        <f>VLOOKUP(B1003,'Patner Store'!A$1:F$51,5,0)</f>
        <v>North Sulawesi</v>
      </c>
    </row>
    <row r="1004" spans="1:14" ht="15.75" customHeight="1" x14ac:dyDescent="0.3">
      <c r="A1004" s="16" t="s">
        <v>1241</v>
      </c>
      <c r="B1004" s="16" t="s">
        <v>187</v>
      </c>
      <c r="C1004" s="28" t="s">
        <v>231</v>
      </c>
      <c r="D1004" s="27">
        <v>44887</v>
      </c>
      <c r="E1004" s="16" t="s">
        <v>5768</v>
      </c>
      <c r="F1004" s="16" t="s">
        <v>234</v>
      </c>
      <c r="G1004" s="30">
        <v>114707711</v>
      </c>
      <c r="H1004" s="16"/>
      <c r="I1004" s="11" t="str">
        <f>VLOOKUP(C1004,'Sales Team'!A$1:C$6,2,0)</f>
        <v>Sales Region Bali - Nusa Tenggara Team</v>
      </c>
      <c r="J1004" t="str">
        <f>VLOOKUP(C1004,'Sales Team'!A$1:D$6,4,0)</f>
        <v>Corporate Negotiate/Patnership Contract</v>
      </c>
      <c r="K1004" t="str">
        <f>VLOOKUP(B1004,'Patner Store'!A$1:F$51,2,0)</f>
        <v>Nusantara Sport</v>
      </c>
      <c r="L1004" t="str">
        <f>VLOOKUP(B1004,'Patner Store'!A$1:F$51,3,0)</f>
        <v>Retail</v>
      </c>
      <c r="M1004" t="str">
        <f>VLOOKUP(B1004,'Patner Store'!A$1:F$51,4,0)</f>
        <v>Nusa Tenggara</v>
      </c>
      <c r="N1004" t="str">
        <f>VLOOKUP(B1004,'Patner Store'!A$1:F$51,5,0)</f>
        <v>West Nusa Tenggara</v>
      </c>
    </row>
    <row r="1005" spans="1:14" ht="15.75" customHeight="1" x14ac:dyDescent="0.3">
      <c r="A1005" s="16" t="s">
        <v>1242</v>
      </c>
      <c r="B1005" s="16" t="s">
        <v>175</v>
      </c>
      <c r="C1005" s="28" t="s">
        <v>229</v>
      </c>
      <c r="D1005" s="27">
        <v>44888</v>
      </c>
      <c r="E1005" s="16" t="s">
        <v>5767</v>
      </c>
      <c r="F1005" s="28" t="s">
        <v>237</v>
      </c>
      <c r="G1005" s="30">
        <v>739640230</v>
      </c>
      <c r="H1005" s="16"/>
      <c r="I1005" s="11" t="str">
        <f>VLOOKUP(C1005,'Sales Team'!A$1:C$6,2,0)</f>
        <v>Sales Region Sulawesi - Maluku Team</v>
      </c>
      <c r="J1005" t="str">
        <f>VLOOKUP(C1005,'Sales Team'!A$1:D$6,4,0)</f>
        <v>Corporate Negotiate/Patnership Contract</v>
      </c>
      <c r="K1005" t="str">
        <f>VLOOKUP(B1005,'Patner Store'!A$1:F$51,2,0)</f>
        <v>KakaSport</v>
      </c>
      <c r="L1005" t="str">
        <f>VLOOKUP(B1005,'Patner Store'!A$1:F$51,3,0)</f>
        <v>Retail</v>
      </c>
      <c r="M1005" t="str">
        <f>VLOOKUP(B1005,'Patner Store'!A$1:F$51,4,0)</f>
        <v>Maluku</v>
      </c>
      <c r="N1005" t="str">
        <f>VLOOKUP(B1005,'Patner Store'!A$1:F$51,5,0)</f>
        <v>Maluku</v>
      </c>
    </row>
    <row r="1006" spans="1:14" ht="15.75" customHeight="1" x14ac:dyDescent="0.3">
      <c r="A1006" s="16" t="s">
        <v>1243</v>
      </c>
      <c r="B1006" s="16" t="s">
        <v>109</v>
      </c>
      <c r="C1006" s="28" t="s">
        <v>225</v>
      </c>
      <c r="D1006" s="27">
        <v>44890</v>
      </c>
      <c r="E1006" s="16" t="s">
        <v>112</v>
      </c>
      <c r="F1006" s="16" t="s">
        <v>234</v>
      </c>
      <c r="G1006" s="30">
        <v>76368600</v>
      </c>
      <c r="H1006" s="16"/>
      <c r="I1006" s="11" t="str">
        <f>VLOOKUP(C1006,'Sales Team'!A$1:C$6,2,0)</f>
        <v>Sales Java Region Team</v>
      </c>
      <c r="J1006" t="str">
        <f>VLOOKUP(C1006,'Sales Team'!A$1:D$6,4,0)</f>
        <v>OnlineMarketing/Corporate Negotiate/Patnership Contract</v>
      </c>
      <c r="K1006" t="str">
        <f>VLOOKUP(B1006,'Patner Store'!A$1:F$51,2,0)</f>
        <v>TokoSport</v>
      </c>
      <c r="L1006" t="str">
        <f>VLOOKUP(B1006,'Patner Store'!A$1:F$51,3,0)</f>
        <v>Retail</v>
      </c>
      <c r="M1006" t="str">
        <f>VLOOKUP(B1006,'Patner Store'!A$1:F$51,4,0)</f>
        <v>Java</v>
      </c>
      <c r="N1006" t="str">
        <f>VLOOKUP(B1006,'Patner Store'!A$1:F$51,5,0)</f>
        <v>East Java</v>
      </c>
    </row>
    <row r="1007" spans="1:14" ht="15.75" customHeight="1" x14ac:dyDescent="0.3">
      <c r="A1007" s="16" t="s">
        <v>1244</v>
      </c>
      <c r="B1007" s="16" t="s">
        <v>124</v>
      </c>
      <c r="C1007" s="28" t="s">
        <v>222</v>
      </c>
      <c r="D1007" s="27">
        <v>44890</v>
      </c>
      <c r="E1007" s="16" t="s">
        <v>118</v>
      </c>
      <c r="F1007" s="16" t="s">
        <v>234</v>
      </c>
      <c r="G1007" s="30">
        <v>24352350</v>
      </c>
      <c r="H1007" s="16"/>
      <c r="I1007" s="11" t="str">
        <f>VLOOKUP(C1007,'Sales Team'!A$1:C$6,2,0)</f>
        <v>Online Sales Team</v>
      </c>
      <c r="J1007" t="str">
        <f>VLOOKUP(C1007,'Sales Team'!A$1:D$6,4,0)</f>
        <v>OnlineMarketing</v>
      </c>
      <c r="K1007" t="str">
        <f>VLOOKUP(B1007,'Patner Store'!A$1:F$51,2,0)</f>
        <v>Twinsport.com</v>
      </c>
      <c r="L1007" t="str">
        <f>VLOOKUP(B1007,'Patner Store'!A$1:F$51,3,0)</f>
        <v>Retail</v>
      </c>
      <c r="M1007" t="str">
        <f>VLOOKUP(B1007,'Patner Store'!A$1:F$51,4,0)</f>
        <v>Java</v>
      </c>
      <c r="N1007" t="str">
        <f>VLOOKUP(B1007,'Patner Store'!A$1:F$51,5,0)</f>
        <v>Jakarta</v>
      </c>
    </row>
    <row r="1008" spans="1:14" ht="15.75" customHeight="1" x14ac:dyDescent="0.3">
      <c r="A1008" s="16" t="s">
        <v>1245</v>
      </c>
      <c r="B1008" s="16" t="s">
        <v>215</v>
      </c>
      <c r="C1008" s="28" t="s">
        <v>229</v>
      </c>
      <c r="D1008" s="27">
        <v>44891</v>
      </c>
      <c r="E1008" s="16" t="s">
        <v>5767</v>
      </c>
      <c r="F1008" s="28" t="s">
        <v>237</v>
      </c>
      <c r="G1008" s="30">
        <v>256748290</v>
      </c>
      <c r="H1008" s="16"/>
      <c r="I1008" s="11" t="str">
        <f>VLOOKUP(C1008,'Sales Team'!A$1:C$6,2,0)</f>
        <v>Sales Region Sulawesi - Maluku Team</v>
      </c>
      <c r="J1008" t="str">
        <f>VLOOKUP(C1008,'Sales Team'!A$1:D$6,4,0)</f>
        <v>Corporate Negotiate/Patnership Contract</v>
      </c>
      <c r="K1008" t="str">
        <f>VLOOKUP(B1008,'Patner Store'!A$1:F$51,2,0)</f>
        <v>Toko Peralatan Olahraga</v>
      </c>
      <c r="L1008" t="str">
        <f>VLOOKUP(B1008,'Patner Store'!A$1:F$51,3,0)</f>
        <v>Retail</v>
      </c>
      <c r="M1008" t="str">
        <f>VLOOKUP(B1008,'Patner Store'!A$1:F$51,4,0)</f>
        <v>Maluku</v>
      </c>
      <c r="N1008" t="str">
        <f>VLOOKUP(B1008,'Patner Store'!A$1:F$51,5,0)</f>
        <v>Maluku</v>
      </c>
    </row>
    <row r="1009" spans="1:14" ht="15.75" customHeight="1" x14ac:dyDescent="0.3">
      <c r="A1009" s="16" t="s">
        <v>1246</v>
      </c>
      <c r="B1009" s="16" t="s">
        <v>135</v>
      </c>
      <c r="C1009" s="28" t="s">
        <v>227</v>
      </c>
      <c r="D1009" s="27">
        <v>44891</v>
      </c>
      <c r="E1009" s="16" t="s">
        <v>228</v>
      </c>
      <c r="F1009" s="28" t="s">
        <v>237</v>
      </c>
      <c r="G1009" s="30">
        <v>413536410</v>
      </c>
      <c r="H1009" s="16"/>
      <c r="I1009" s="11" t="str">
        <f>VLOOKUP(C1009,'Sales Team'!A$1:C$6,2,0)</f>
        <v>Sales Sumatera -Kalimantan Region Team</v>
      </c>
      <c r="J1009" t="str">
        <f>VLOOKUP(C1009,'Sales Team'!A$1:D$6,4,0)</f>
        <v>OnlineMarketing/Corporate Negotiate/Patnership Contract</v>
      </c>
      <c r="K1009" t="str">
        <f>VLOOKUP(B1009,'Patner Store'!A$1:F$51,2,0)</f>
        <v>Adi Shop</v>
      </c>
      <c r="L1009" t="str">
        <f>VLOOKUP(B1009,'Patner Store'!A$1:F$51,3,0)</f>
        <v>Retail</v>
      </c>
      <c r="M1009" t="str">
        <f>VLOOKUP(B1009,'Patner Store'!A$1:F$51,4,0)</f>
        <v>Kalimantan</v>
      </c>
      <c r="N1009" t="str">
        <f>VLOOKUP(B1009,'Patner Store'!A$1:F$51,5,0)</f>
        <v>South Kalimantan</v>
      </c>
    </row>
    <row r="1010" spans="1:14" ht="15.75" customHeight="1" x14ac:dyDescent="0.3">
      <c r="A1010" s="16" t="s">
        <v>1247</v>
      </c>
      <c r="B1010" s="16" t="s">
        <v>175</v>
      </c>
      <c r="C1010" s="28" t="s">
        <v>229</v>
      </c>
      <c r="D1010" s="27">
        <v>44892</v>
      </c>
      <c r="E1010" s="16" t="s">
        <v>5767</v>
      </c>
      <c r="F1010" s="16" t="s">
        <v>234</v>
      </c>
      <c r="G1010" s="30">
        <v>26180440</v>
      </c>
      <c r="H1010" s="16"/>
      <c r="I1010" s="11" t="str">
        <f>VLOOKUP(C1010,'Sales Team'!A$1:C$6,2,0)</f>
        <v>Sales Region Sulawesi - Maluku Team</v>
      </c>
      <c r="J1010" t="str">
        <f>VLOOKUP(C1010,'Sales Team'!A$1:D$6,4,0)</f>
        <v>Corporate Negotiate/Patnership Contract</v>
      </c>
      <c r="K1010" t="str">
        <f>VLOOKUP(B1010,'Patner Store'!A$1:F$51,2,0)</f>
        <v>KakaSport</v>
      </c>
      <c r="L1010" t="str">
        <f>VLOOKUP(B1010,'Patner Store'!A$1:F$51,3,0)</f>
        <v>Retail</v>
      </c>
      <c r="M1010" t="str">
        <f>VLOOKUP(B1010,'Patner Store'!A$1:F$51,4,0)</f>
        <v>Maluku</v>
      </c>
      <c r="N1010" t="str">
        <f>VLOOKUP(B1010,'Patner Store'!A$1:F$51,5,0)</f>
        <v>Maluku</v>
      </c>
    </row>
    <row r="1011" spans="1:14" ht="15.75" customHeight="1" x14ac:dyDescent="0.3">
      <c r="A1011" s="16" t="s">
        <v>1248</v>
      </c>
      <c r="B1011" s="16" t="s">
        <v>156</v>
      </c>
      <c r="C1011" s="28" t="s">
        <v>222</v>
      </c>
      <c r="D1011" s="27">
        <v>44894</v>
      </c>
      <c r="E1011" s="16" t="s">
        <v>118</v>
      </c>
      <c r="F1011" s="16" t="s">
        <v>234</v>
      </c>
      <c r="G1011" s="30">
        <v>33999420</v>
      </c>
      <c r="H1011" s="16"/>
      <c r="I1011" s="11" t="str">
        <f>VLOOKUP(C1011,'Sales Team'!A$1:C$6,2,0)</f>
        <v>Online Sales Team</v>
      </c>
      <c r="J1011" t="str">
        <f>VLOOKUP(C1011,'Sales Team'!A$1:D$6,4,0)</f>
        <v>OnlineMarketing</v>
      </c>
      <c r="K1011" t="str">
        <f>VLOOKUP(B1011,'Patner Store'!A$1:F$51,2,0)</f>
        <v>SportArt88</v>
      </c>
      <c r="L1011" t="str">
        <f>VLOOKUP(B1011,'Patner Store'!A$1:F$51,3,0)</f>
        <v>Retail</v>
      </c>
      <c r="M1011" t="str">
        <f>VLOOKUP(B1011,'Patner Store'!A$1:F$51,4,0)</f>
        <v>Java</v>
      </c>
      <c r="N1011" t="str">
        <f>VLOOKUP(B1011,'Patner Store'!A$1:F$51,5,0)</f>
        <v>Jakarta</v>
      </c>
    </row>
    <row r="1012" spans="1:14" ht="15.75" customHeight="1" x14ac:dyDescent="0.3">
      <c r="A1012" s="16" t="s">
        <v>1249</v>
      </c>
      <c r="B1012" s="16" t="s">
        <v>177</v>
      </c>
      <c r="C1012" s="28" t="s">
        <v>225</v>
      </c>
      <c r="D1012" s="27">
        <v>44895</v>
      </c>
      <c r="E1012" s="16" t="s">
        <v>112</v>
      </c>
      <c r="F1012" s="28" t="s">
        <v>237</v>
      </c>
      <c r="G1012" s="30">
        <v>363292820</v>
      </c>
      <c r="H1012" s="16"/>
      <c r="I1012" s="11" t="str">
        <f>VLOOKUP(C1012,'Sales Team'!A$1:C$6,2,0)</f>
        <v>Sales Java Region Team</v>
      </c>
      <c r="J1012" t="str">
        <f>VLOOKUP(C1012,'Sales Team'!A$1:D$6,4,0)</f>
        <v>OnlineMarketing/Corporate Negotiate/Patnership Contract</v>
      </c>
      <c r="K1012" t="str">
        <f>VLOOKUP(B1012,'Patner Store'!A$1:F$51,2,0)</f>
        <v>Toko Hidup Sehat</v>
      </c>
      <c r="L1012" t="str">
        <f>VLOOKUP(B1012,'Patner Store'!A$1:F$51,3,0)</f>
        <v>Retail</v>
      </c>
      <c r="M1012" t="str">
        <f>VLOOKUP(B1012,'Patner Store'!A$1:F$51,4,0)</f>
        <v>Java</v>
      </c>
      <c r="N1012" t="str">
        <f>VLOOKUP(B1012,'Patner Store'!A$1:F$51,5,0)</f>
        <v>East Java</v>
      </c>
    </row>
    <row r="1013" spans="1:14" ht="15.75" customHeight="1" x14ac:dyDescent="0.3">
      <c r="A1013" s="16" t="s">
        <v>1250</v>
      </c>
      <c r="B1013" s="16" t="s">
        <v>177</v>
      </c>
      <c r="C1013" s="28" t="s">
        <v>225</v>
      </c>
      <c r="D1013" s="27">
        <v>44896</v>
      </c>
      <c r="E1013" s="16" t="s">
        <v>112</v>
      </c>
      <c r="F1013" s="28" t="s">
        <v>237</v>
      </c>
      <c r="G1013" s="30">
        <v>509240650</v>
      </c>
      <c r="H1013" s="16"/>
      <c r="I1013" s="11" t="str">
        <f>VLOOKUP(C1013,'Sales Team'!A$1:C$6,2,0)</f>
        <v>Sales Java Region Team</v>
      </c>
      <c r="J1013" t="str">
        <f>VLOOKUP(C1013,'Sales Team'!A$1:D$6,4,0)</f>
        <v>OnlineMarketing/Corporate Negotiate/Patnership Contract</v>
      </c>
      <c r="K1013" t="str">
        <f>VLOOKUP(B1013,'Patner Store'!A$1:F$51,2,0)</f>
        <v>Toko Hidup Sehat</v>
      </c>
      <c r="L1013" t="str">
        <f>VLOOKUP(B1013,'Patner Store'!A$1:F$51,3,0)</f>
        <v>Retail</v>
      </c>
      <c r="M1013" t="str">
        <f>VLOOKUP(B1013,'Patner Store'!A$1:F$51,4,0)</f>
        <v>Java</v>
      </c>
      <c r="N1013" t="str">
        <f>VLOOKUP(B1013,'Patner Store'!A$1:F$51,5,0)</f>
        <v>East Java</v>
      </c>
    </row>
    <row r="1014" spans="1:14" ht="15.75" customHeight="1" x14ac:dyDescent="0.3">
      <c r="A1014" s="16" t="s">
        <v>1251</v>
      </c>
      <c r="B1014" s="16" t="s">
        <v>173</v>
      </c>
      <c r="C1014" s="28" t="s">
        <v>229</v>
      </c>
      <c r="D1014" s="27">
        <v>44897</v>
      </c>
      <c r="E1014" s="16" t="s">
        <v>5767</v>
      </c>
      <c r="F1014" s="28" t="s">
        <v>237</v>
      </c>
      <c r="G1014" s="30">
        <v>467132688</v>
      </c>
      <c r="H1014" s="16"/>
      <c r="I1014" s="11" t="str">
        <f>VLOOKUP(C1014,'Sales Team'!A$1:C$6,2,0)</f>
        <v>Sales Region Sulawesi - Maluku Team</v>
      </c>
      <c r="J1014" t="str">
        <f>VLOOKUP(C1014,'Sales Team'!A$1:D$6,4,0)</f>
        <v>Corporate Negotiate/Patnership Contract</v>
      </c>
      <c r="K1014" t="str">
        <f>VLOOKUP(B1014,'Patner Store'!A$1:F$51,2,0)</f>
        <v>Mama Sport</v>
      </c>
      <c r="L1014" t="str">
        <f>VLOOKUP(B1014,'Patner Store'!A$1:F$51,3,0)</f>
        <v>Retail</v>
      </c>
      <c r="M1014" t="str">
        <f>VLOOKUP(B1014,'Patner Store'!A$1:F$51,4,0)</f>
        <v>North Maluku</v>
      </c>
      <c r="N1014" t="str">
        <f>VLOOKUP(B1014,'Patner Store'!A$1:F$51,5,0)</f>
        <v>North Maluku</v>
      </c>
    </row>
    <row r="1015" spans="1:14" ht="15.75" customHeight="1" x14ac:dyDescent="0.3">
      <c r="A1015" s="16" t="s">
        <v>1252</v>
      </c>
      <c r="B1015" s="16" t="s">
        <v>116</v>
      </c>
      <c r="C1015" s="28" t="s">
        <v>222</v>
      </c>
      <c r="D1015" s="27">
        <v>44898</v>
      </c>
      <c r="E1015" s="16" t="s">
        <v>118</v>
      </c>
      <c r="F1015" s="28" t="s">
        <v>237</v>
      </c>
      <c r="G1015" s="30">
        <v>295516340</v>
      </c>
      <c r="H1015" s="16" t="s">
        <v>260</v>
      </c>
      <c r="I1015" s="11" t="str">
        <f>VLOOKUP(C1015,'Sales Team'!A$1:C$6,2,0)</f>
        <v>Online Sales Team</v>
      </c>
      <c r="J1015" t="str">
        <f>VLOOKUP(C1015,'Sales Team'!A$1:D$6,4,0)</f>
        <v>OnlineMarketing</v>
      </c>
      <c r="K1015" t="str">
        <f>VLOOKUP(B1015,'Patner Store'!A$1:F$51,2,0)</f>
        <v>Sport Line Indonesia</v>
      </c>
      <c r="L1015" t="str">
        <f>VLOOKUP(B1015,'Patner Store'!A$1:F$51,3,0)</f>
        <v>Retail</v>
      </c>
      <c r="M1015" t="str">
        <f>VLOOKUP(B1015,'Patner Store'!A$1:F$51,4,0)</f>
        <v>Java</v>
      </c>
      <c r="N1015" t="str">
        <f>VLOOKUP(B1015,'Patner Store'!A$1:F$51,5,0)</f>
        <v>Jakarta</v>
      </c>
    </row>
    <row r="1016" spans="1:14" ht="15.75" customHeight="1" x14ac:dyDescent="0.3">
      <c r="A1016" s="16" t="s">
        <v>1253</v>
      </c>
      <c r="B1016" s="16" t="s">
        <v>154</v>
      </c>
      <c r="C1016" s="28" t="s">
        <v>229</v>
      </c>
      <c r="D1016" s="27">
        <v>44902</v>
      </c>
      <c r="E1016" s="16" t="s">
        <v>5767</v>
      </c>
      <c r="F1016" s="16" t="s">
        <v>234</v>
      </c>
      <c r="G1016" s="30">
        <v>242647004</v>
      </c>
      <c r="H1016" s="16"/>
      <c r="I1016" s="11" t="str">
        <f>VLOOKUP(C1016,'Sales Team'!A$1:C$6,2,0)</f>
        <v>Sales Region Sulawesi - Maluku Team</v>
      </c>
      <c r="J1016" t="str">
        <f>VLOOKUP(C1016,'Sales Team'!A$1:D$6,4,0)</f>
        <v>Corporate Negotiate/Patnership Contract</v>
      </c>
      <c r="K1016" t="str">
        <f>VLOOKUP(B1016,'Patner Store'!A$1:F$51,2,0)</f>
        <v>Barokah Olahraga Shop</v>
      </c>
      <c r="L1016" t="str">
        <f>VLOOKUP(B1016,'Patner Store'!A$1:F$51,3,0)</f>
        <v>Retail</v>
      </c>
      <c r="M1016" t="str">
        <f>VLOOKUP(B1016,'Patner Store'!A$1:F$51,4,0)</f>
        <v>Sulawesi</v>
      </c>
      <c r="N1016" t="str">
        <f>VLOOKUP(B1016,'Patner Store'!A$1:F$51,5,0)</f>
        <v>North Sulawesi</v>
      </c>
    </row>
    <row r="1017" spans="1:14" ht="15.75" customHeight="1" x14ac:dyDescent="0.3">
      <c r="A1017" s="16" t="s">
        <v>1254</v>
      </c>
      <c r="B1017" s="16" t="s">
        <v>137</v>
      </c>
      <c r="C1017" s="28" t="s">
        <v>222</v>
      </c>
      <c r="D1017" s="27">
        <v>44903</v>
      </c>
      <c r="E1017" s="16" t="s">
        <v>118</v>
      </c>
      <c r="F1017" s="16" t="s">
        <v>234</v>
      </c>
      <c r="G1017" s="30">
        <v>25899000</v>
      </c>
      <c r="H1017" s="16"/>
      <c r="I1017" s="11" t="str">
        <f>VLOOKUP(C1017,'Sales Team'!A$1:C$6,2,0)</f>
        <v>Online Sales Team</v>
      </c>
      <c r="J1017" t="str">
        <f>VLOOKUP(C1017,'Sales Team'!A$1:D$6,4,0)</f>
        <v>OnlineMarketing</v>
      </c>
      <c r="K1017" t="str">
        <f>VLOOKUP(B1017,'Patner Store'!A$1:F$51,2,0)</f>
        <v>Playing Outdoor</v>
      </c>
      <c r="L1017" t="str">
        <f>VLOOKUP(B1017,'Patner Store'!A$1:F$51,3,0)</f>
        <v>Retail</v>
      </c>
      <c r="M1017" t="str">
        <f>VLOOKUP(B1017,'Patner Store'!A$1:F$51,4,0)</f>
        <v>Java</v>
      </c>
      <c r="N1017" t="str">
        <f>VLOOKUP(B1017,'Patner Store'!A$1:F$51,5,0)</f>
        <v>Jakarta</v>
      </c>
    </row>
    <row r="1018" spans="1:14" ht="15.75" customHeight="1" x14ac:dyDescent="0.3">
      <c r="A1018" s="16" t="s">
        <v>1255</v>
      </c>
      <c r="B1018" s="16" t="s">
        <v>203</v>
      </c>
      <c r="C1018" s="28" t="s">
        <v>229</v>
      </c>
      <c r="D1018" s="27">
        <v>44903</v>
      </c>
      <c r="E1018" s="16" t="s">
        <v>5767</v>
      </c>
      <c r="F1018" s="16" t="s">
        <v>234</v>
      </c>
      <c r="G1018" s="30">
        <v>29038430</v>
      </c>
      <c r="H1018" s="16"/>
      <c r="I1018" s="11" t="str">
        <f>VLOOKUP(C1018,'Sales Team'!A$1:C$6,2,0)</f>
        <v>Sales Region Sulawesi - Maluku Team</v>
      </c>
      <c r="J1018" t="str">
        <f>VLOOKUP(C1018,'Sales Team'!A$1:D$6,4,0)</f>
        <v>Corporate Negotiate/Patnership Contract</v>
      </c>
      <c r="K1018" t="str">
        <f>VLOOKUP(B1018,'Patner Store'!A$1:F$51,2,0)</f>
        <v>Toko Rezeki Olahraga</v>
      </c>
      <c r="L1018" t="str">
        <f>VLOOKUP(B1018,'Patner Store'!A$1:F$51,3,0)</f>
        <v>Retail</v>
      </c>
      <c r="M1018" t="str">
        <f>VLOOKUP(B1018,'Patner Store'!A$1:F$51,4,0)</f>
        <v>Sulawesi</v>
      </c>
      <c r="N1018" t="str">
        <f>VLOOKUP(B1018,'Patner Store'!A$1:F$51,5,0)</f>
        <v>North Sulawesi</v>
      </c>
    </row>
    <row r="1019" spans="1:14" ht="15.75" customHeight="1" x14ac:dyDescent="0.3">
      <c r="A1019" s="16" t="s">
        <v>1256</v>
      </c>
      <c r="B1019" s="16" t="s">
        <v>119</v>
      </c>
      <c r="C1019" s="28" t="s">
        <v>229</v>
      </c>
      <c r="D1019" s="27">
        <v>44905</v>
      </c>
      <c r="E1019" s="16" t="s">
        <v>5767</v>
      </c>
      <c r="F1019" s="16" t="s">
        <v>234</v>
      </c>
      <c r="G1019" s="30">
        <v>111211330</v>
      </c>
      <c r="H1019" s="16" t="s">
        <v>260</v>
      </c>
      <c r="I1019" s="11" t="str">
        <f>VLOOKUP(C1019,'Sales Team'!A$1:C$6,2,0)</f>
        <v>Sales Region Sulawesi - Maluku Team</v>
      </c>
      <c r="J1019" t="str">
        <f>VLOOKUP(C1019,'Sales Team'!A$1:D$6,4,0)</f>
        <v>Corporate Negotiate/Patnership Contract</v>
      </c>
      <c r="K1019" t="str">
        <f>VLOOKUP(B1019,'Patner Store'!A$1:F$51,2,0)</f>
        <v>Sportworld</v>
      </c>
      <c r="L1019" t="str">
        <f>VLOOKUP(B1019,'Patner Store'!A$1:F$51,3,0)</f>
        <v>Distributor</v>
      </c>
      <c r="M1019" t="str">
        <f>VLOOKUP(B1019,'Patner Store'!A$1:F$51,4,0)</f>
        <v>Sulawesi</v>
      </c>
      <c r="N1019" t="str">
        <f>VLOOKUP(B1019,'Patner Store'!A$1:F$51,5,0)</f>
        <v>South Sulawesi</v>
      </c>
    </row>
    <row r="1020" spans="1:14" ht="15.75" customHeight="1" x14ac:dyDescent="0.3">
      <c r="A1020" s="16" t="s">
        <v>1257</v>
      </c>
      <c r="B1020" s="16" t="s">
        <v>116</v>
      </c>
      <c r="C1020" s="28" t="s">
        <v>222</v>
      </c>
      <c r="D1020" s="27">
        <v>44905</v>
      </c>
      <c r="E1020" s="16" t="s">
        <v>118</v>
      </c>
      <c r="F1020" s="16" t="s">
        <v>234</v>
      </c>
      <c r="G1020" s="30">
        <v>23861490</v>
      </c>
      <c r="H1020" s="16"/>
      <c r="I1020" s="11" t="str">
        <f>VLOOKUP(C1020,'Sales Team'!A$1:C$6,2,0)</f>
        <v>Online Sales Team</v>
      </c>
      <c r="J1020" t="str">
        <f>VLOOKUP(C1020,'Sales Team'!A$1:D$6,4,0)</f>
        <v>OnlineMarketing</v>
      </c>
      <c r="K1020" t="str">
        <f>VLOOKUP(B1020,'Patner Store'!A$1:F$51,2,0)</f>
        <v>Sport Line Indonesia</v>
      </c>
      <c r="L1020" t="str">
        <f>VLOOKUP(B1020,'Patner Store'!A$1:F$51,3,0)</f>
        <v>Retail</v>
      </c>
      <c r="M1020" t="str">
        <f>VLOOKUP(B1020,'Patner Store'!A$1:F$51,4,0)</f>
        <v>Java</v>
      </c>
      <c r="N1020" t="str">
        <f>VLOOKUP(B1020,'Patner Store'!A$1:F$51,5,0)</f>
        <v>Jakarta</v>
      </c>
    </row>
    <row r="1021" spans="1:14" ht="15.75" customHeight="1" x14ac:dyDescent="0.3">
      <c r="A1021" s="16" t="s">
        <v>1258</v>
      </c>
      <c r="B1021" s="16" t="s">
        <v>109</v>
      </c>
      <c r="C1021" s="28" t="s">
        <v>225</v>
      </c>
      <c r="D1021" s="27">
        <v>44905</v>
      </c>
      <c r="E1021" s="16" t="s">
        <v>112</v>
      </c>
      <c r="F1021" s="28" t="s">
        <v>237</v>
      </c>
      <c r="G1021" s="30">
        <v>479156570</v>
      </c>
      <c r="H1021" s="16"/>
      <c r="I1021" s="11" t="str">
        <f>VLOOKUP(C1021,'Sales Team'!A$1:C$6,2,0)</f>
        <v>Sales Java Region Team</v>
      </c>
      <c r="J1021" t="str">
        <f>VLOOKUP(C1021,'Sales Team'!A$1:D$6,4,0)</f>
        <v>OnlineMarketing/Corporate Negotiate/Patnership Contract</v>
      </c>
      <c r="K1021" t="str">
        <f>VLOOKUP(B1021,'Patner Store'!A$1:F$51,2,0)</f>
        <v>TokoSport</v>
      </c>
      <c r="L1021" t="str">
        <f>VLOOKUP(B1021,'Patner Store'!A$1:F$51,3,0)</f>
        <v>Retail</v>
      </c>
      <c r="M1021" t="str">
        <f>VLOOKUP(B1021,'Patner Store'!A$1:F$51,4,0)</f>
        <v>Java</v>
      </c>
      <c r="N1021" t="str">
        <f>VLOOKUP(B1021,'Patner Store'!A$1:F$51,5,0)</f>
        <v>East Java</v>
      </c>
    </row>
    <row r="1022" spans="1:14" ht="15.75" customHeight="1" x14ac:dyDescent="0.3">
      <c r="A1022" s="16" t="s">
        <v>1259</v>
      </c>
      <c r="B1022" s="16" t="s">
        <v>146</v>
      </c>
      <c r="C1022" s="28" t="s">
        <v>222</v>
      </c>
      <c r="D1022" s="27">
        <v>44905</v>
      </c>
      <c r="E1022" s="16" t="s">
        <v>118</v>
      </c>
      <c r="F1022" s="16" t="s">
        <v>234</v>
      </c>
      <c r="G1022" s="30">
        <v>102921900</v>
      </c>
      <c r="H1022" s="16" t="s">
        <v>253</v>
      </c>
      <c r="I1022" s="11" t="str">
        <f>VLOOKUP(C1022,'Sales Team'!A$1:C$6,2,0)</f>
        <v>Online Sales Team</v>
      </c>
      <c r="J1022" t="str">
        <f>VLOOKUP(C1022,'Sales Team'!A$1:D$6,4,0)</f>
        <v>OnlineMarketing</v>
      </c>
      <c r="K1022" t="str">
        <f>VLOOKUP(B1022,'Patner Store'!A$1:F$51,2,0)</f>
        <v>Bebasport.com</v>
      </c>
      <c r="L1022" t="str">
        <f>VLOOKUP(B1022,'Patner Store'!A$1:F$51,3,0)</f>
        <v>Retail</v>
      </c>
      <c r="M1022" t="str">
        <f>VLOOKUP(B1022,'Patner Store'!A$1:F$51,4,0)</f>
        <v>Java</v>
      </c>
      <c r="N1022" t="str">
        <f>VLOOKUP(B1022,'Patner Store'!A$1:F$51,5,0)</f>
        <v>Jakarta</v>
      </c>
    </row>
    <row r="1023" spans="1:14" ht="15.75" customHeight="1" x14ac:dyDescent="0.3">
      <c r="A1023" s="16" t="s">
        <v>1260</v>
      </c>
      <c r="B1023" s="16" t="s">
        <v>173</v>
      </c>
      <c r="C1023" s="28" t="s">
        <v>229</v>
      </c>
      <c r="D1023" s="27">
        <v>44907</v>
      </c>
      <c r="E1023" s="16" t="s">
        <v>5767</v>
      </c>
      <c r="F1023" s="16" t="s">
        <v>234</v>
      </c>
      <c r="G1023" s="30">
        <v>54724400</v>
      </c>
      <c r="H1023" s="16"/>
      <c r="I1023" s="11" t="str">
        <f>VLOOKUP(C1023,'Sales Team'!A$1:C$6,2,0)</f>
        <v>Sales Region Sulawesi - Maluku Team</v>
      </c>
      <c r="J1023" t="str">
        <f>VLOOKUP(C1023,'Sales Team'!A$1:D$6,4,0)</f>
        <v>Corporate Negotiate/Patnership Contract</v>
      </c>
      <c r="K1023" t="str">
        <f>VLOOKUP(B1023,'Patner Store'!A$1:F$51,2,0)</f>
        <v>Mama Sport</v>
      </c>
      <c r="L1023" t="str">
        <f>VLOOKUP(B1023,'Patner Store'!A$1:F$51,3,0)</f>
        <v>Retail</v>
      </c>
      <c r="M1023" t="str">
        <f>VLOOKUP(B1023,'Patner Store'!A$1:F$51,4,0)</f>
        <v>North Maluku</v>
      </c>
      <c r="N1023" t="str">
        <f>VLOOKUP(B1023,'Patner Store'!A$1:F$51,5,0)</f>
        <v>North Maluku</v>
      </c>
    </row>
    <row r="1024" spans="1:14" ht="15.75" customHeight="1" x14ac:dyDescent="0.3">
      <c r="A1024" s="16" t="s">
        <v>1261</v>
      </c>
      <c r="B1024" s="16" t="s">
        <v>124</v>
      </c>
      <c r="C1024" s="28" t="s">
        <v>222</v>
      </c>
      <c r="D1024" s="27">
        <v>44908</v>
      </c>
      <c r="E1024" s="16" t="s">
        <v>118</v>
      </c>
      <c r="F1024" s="28" t="s">
        <v>237</v>
      </c>
      <c r="G1024" s="30">
        <v>261747380</v>
      </c>
      <c r="H1024" s="16"/>
      <c r="I1024" s="11" t="str">
        <f>VLOOKUP(C1024,'Sales Team'!A$1:C$6,2,0)</f>
        <v>Online Sales Team</v>
      </c>
      <c r="J1024" t="str">
        <f>VLOOKUP(C1024,'Sales Team'!A$1:D$6,4,0)</f>
        <v>OnlineMarketing</v>
      </c>
      <c r="K1024" t="str">
        <f>VLOOKUP(B1024,'Patner Store'!A$1:F$51,2,0)</f>
        <v>Twinsport.com</v>
      </c>
      <c r="L1024" t="str">
        <f>VLOOKUP(B1024,'Patner Store'!A$1:F$51,3,0)</f>
        <v>Retail</v>
      </c>
      <c r="M1024" t="str">
        <f>VLOOKUP(B1024,'Patner Store'!A$1:F$51,4,0)</f>
        <v>Java</v>
      </c>
      <c r="N1024" t="str">
        <f>VLOOKUP(B1024,'Patner Store'!A$1:F$51,5,0)</f>
        <v>Jakarta</v>
      </c>
    </row>
    <row r="1025" spans="1:14" ht="15.75" customHeight="1" x14ac:dyDescent="0.3">
      <c r="A1025" s="16" t="s">
        <v>1262</v>
      </c>
      <c r="B1025" s="16" t="s">
        <v>135</v>
      </c>
      <c r="C1025" s="28" t="s">
        <v>227</v>
      </c>
      <c r="D1025" s="27">
        <v>44908</v>
      </c>
      <c r="E1025" s="16" t="s">
        <v>228</v>
      </c>
      <c r="F1025" s="28" t="s">
        <v>237</v>
      </c>
      <c r="G1025" s="30">
        <v>351291960</v>
      </c>
      <c r="H1025" s="16"/>
      <c r="I1025" s="11" t="str">
        <f>VLOOKUP(C1025,'Sales Team'!A$1:C$6,2,0)</f>
        <v>Sales Sumatera -Kalimantan Region Team</v>
      </c>
      <c r="J1025" t="str">
        <f>VLOOKUP(C1025,'Sales Team'!A$1:D$6,4,0)</f>
        <v>OnlineMarketing/Corporate Negotiate/Patnership Contract</v>
      </c>
      <c r="K1025" t="str">
        <f>VLOOKUP(B1025,'Patner Store'!A$1:F$51,2,0)</f>
        <v>Adi Shop</v>
      </c>
      <c r="L1025" t="str">
        <f>VLOOKUP(B1025,'Patner Store'!A$1:F$51,3,0)</f>
        <v>Retail</v>
      </c>
      <c r="M1025" t="str">
        <f>VLOOKUP(B1025,'Patner Store'!A$1:F$51,4,0)</f>
        <v>Kalimantan</v>
      </c>
      <c r="N1025" t="str">
        <f>VLOOKUP(B1025,'Patner Store'!A$1:F$51,5,0)</f>
        <v>South Kalimantan</v>
      </c>
    </row>
    <row r="1026" spans="1:14" ht="15.75" customHeight="1" x14ac:dyDescent="0.3">
      <c r="A1026" s="16" t="s">
        <v>1263</v>
      </c>
      <c r="B1026" s="16" t="s">
        <v>133</v>
      </c>
      <c r="C1026" s="28" t="s">
        <v>225</v>
      </c>
      <c r="D1026" s="27">
        <v>44911</v>
      </c>
      <c r="E1026" s="16" t="s">
        <v>112</v>
      </c>
      <c r="F1026" s="16" t="s">
        <v>234</v>
      </c>
      <c r="G1026" s="30">
        <v>78509200</v>
      </c>
      <c r="H1026" s="16"/>
      <c r="I1026" s="11" t="str">
        <f>VLOOKUP(C1026,'Sales Team'!A$1:C$6,2,0)</f>
        <v>Sales Java Region Team</v>
      </c>
      <c r="J1026" t="str">
        <f>VLOOKUP(C1026,'Sales Team'!A$1:D$6,4,0)</f>
        <v>OnlineMarketing/Corporate Negotiate/Patnership Contract</v>
      </c>
      <c r="K1026" t="str">
        <f>VLOOKUP(B1026,'Patner Store'!A$1:F$51,2,0)</f>
        <v>Atlethic Shop</v>
      </c>
      <c r="L1026" t="str">
        <f>VLOOKUP(B1026,'Patner Store'!A$1:F$51,3,0)</f>
        <v>Retail</v>
      </c>
      <c r="M1026" t="str">
        <f>VLOOKUP(B1026,'Patner Store'!A$1:F$51,4,0)</f>
        <v>Java</v>
      </c>
      <c r="N1026" t="str">
        <f>VLOOKUP(B1026,'Patner Store'!A$1:F$51,5,0)</f>
        <v>East Java</v>
      </c>
    </row>
    <row r="1027" spans="1:14" ht="15.75" customHeight="1" x14ac:dyDescent="0.3">
      <c r="A1027" s="16" t="s">
        <v>1264</v>
      </c>
      <c r="B1027" s="16" t="s">
        <v>195</v>
      </c>
      <c r="C1027" s="28" t="s">
        <v>227</v>
      </c>
      <c r="D1027" s="27">
        <v>44911</v>
      </c>
      <c r="E1027" s="16" t="s">
        <v>228</v>
      </c>
      <c r="F1027" s="28" t="s">
        <v>237</v>
      </c>
      <c r="G1027" s="30">
        <v>759074380</v>
      </c>
      <c r="H1027" s="16" t="s">
        <v>238</v>
      </c>
      <c r="I1027" s="11" t="str">
        <f>VLOOKUP(C1027,'Sales Team'!A$1:C$6,2,0)</f>
        <v>Sales Sumatera -Kalimantan Region Team</v>
      </c>
      <c r="J1027" t="str">
        <f>VLOOKUP(C1027,'Sales Team'!A$1:D$6,4,0)</f>
        <v>OnlineMarketing/Corporate Negotiate/Patnership Contract</v>
      </c>
      <c r="K1027" t="str">
        <f>VLOOKUP(B1027,'Patner Store'!A$1:F$51,2,0)</f>
        <v>Olahraga Gemilang</v>
      </c>
      <c r="L1027" t="str">
        <f>VLOOKUP(B1027,'Patner Store'!A$1:F$51,3,0)</f>
        <v>Retail</v>
      </c>
      <c r="M1027" t="str">
        <f>VLOOKUP(B1027,'Patner Store'!A$1:F$51,4,0)</f>
        <v>Kalimantan</v>
      </c>
      <c r="N1027" t="str">
        <f>VLOOKUP(B1027,'Patner Store'!A$1:F$51,5,0)</f>
        <v>Central Kalimantan</v>
      </c>
    </row>
    <row r="1028" spans="1:14" ht="15.75" customHeight="1" x14ac:dyDescent="0.3">
      <c r="A1028" s="16" t="s">
        <v>1265</v>
      </c>
      <c r="B1028" s="16" t="s">
        <v>187</v>
      </c>
      <c r="C1028" s="28" t="s">
        <v>231</v>
      </c>
      <c r="D1028" s="27">
        <v>44914</v>
      </c>
      <c r="E1028" s="16" t="s">
        <v>5768</v>
      </c>
      <c r="F1028" s="28" t="s">
        <v>237</v>
      </c>
      <c r="G1028" s="30">
        <v>543527800</v>
      </c>
      <c r="H1028" s="16" t="s">
        <v>247</v>
      </c>
      <c r="I1028" s="11" t="str">
        <f>VLOOKUP(C1028,'Sales Team'!A$1:C$6,2,0)</f>
        <v>Sales Region Bali - Nusa Tenggara Team</v>
      </c>
      <c r="J1028" t="str">
        <f>VLOOKUP(C1028,'Sales Team'!A$1:D$6,4,0)</f>
        <v>Corporate Negotiate/Patnership Contract</v>
      </c>
      <c r="K1028" t="str">
        <f>VLOOKUP(B1028,'Patner Store'!A$1:F$51,2,0)</f>
        <v>Nusantara Sport</v>
      </c>
      <c r="L1028" t="str">
        <f>VLOOKUP(B1028,'Patner Store'!A$1:F$51,3,0)</f>
        <v>Retail</v>
      </c>
      <c r="M1028" t="str">
        <f>VLOOKUP(B1028,'Patner Store'!A$1:F$51,4,0)</f>
        <v>Nusa Tenggara</v>
      </c>
      <c r="N1028" t="str">
        <f>VLOOKUP(B1028,'Patner Store'!A$1:F$51,5,0)</f>
        <v>West Nusa Tenggara</v>
      </c>
    </row>
    <row r="1029" spans="1:14" ht="15.75" customHeight="1" x14ac:dyDescent="0.3">
      <c r="A1029" s="16" t="s">
        <v>1266</v>
      </c>
      <c r="B1029" s="16" t="s">
        <v>109</v>
      </c>
      <c r="C1029" s="28" t="s">
        <v>225</v>
      </c>
      <c r="D1029" s="27">
        <v>44915</v>
      </c>
      <c r="E1029" s="16" t="s">
        <v>112</v>
      </c>
      <c r="F1029" s="28" t="s">
        <v>237</v>
      </c>
      <c r="G1029" s="30">
        <v>480510700</v>
      </c>
      <c r="H1029" s="29"/>
      <c r="I1029" s="11" t="str">
        <f>VLOOKUP(C1029,'Sales Team'!A$1:C$6,2,0)</f>
        <v>Sales Java Region Team</v>
      </c>
      <c r="J1029" t="str">
        <f>VLOOKUP(C1029,'Sales Team'!A$1:D$6,4,0)</f>
        <v>OnlineMarketing/Corporate Negotiate/Patnership Contract</v>
      </c>
      <c r="K1029" t="str">
        <f>VLOOKUP(B1029,'Patner Store'!A$1:F$51,2,0)</f>
        <v>TokoSport</v>
      </c>
      <c r="L1029" t="str">
        <f>VLOOKUP(B1029,'Patner Store'!A$1:F$51,3,0)</f>
        <v>Retail</v>
      </c>
      <c r="M1029" t="str">
        <f>VLOOKUP(B1029,'Patner Store'!A$1:F$51,4,0)</f>
        <v>Java</v>
      </c>
      <c r="N1029" t="str">
        <f>VLOOKUP(B1029,'Patner Store'!A$1:F$51,5,0)</f>
        <v>East Java</v>
      </c>
    </row>
    <row r="1032" spans="1:14" ht="15" customHeight="1" x14ac:dyDescent="0.3">
      <c r="G1032" s="15"/>
    </row>
    <row r="1033" spans="1:14" ht="15" customHeight="1" x14ac:dyDescent="0.3">
      <c r="G1033" s="15"/>
    </row>
    <row r="1034" spans="1:14" ht="15" customHeight="1" x14ac:dyDescent="0.3">
      <c r="G1034" s="15"/>
    </row>
    <row r="1035" spans="1:14" ht="15" customHeight="1" x14ac:dyDescent="0.3">
      <c r="G1035" s="15"/>
    </row>
    <row r="1036" spans="1:14" ht="15" customHeight="1" x14ac:dyDescent="0.3">
      <c r="G1036" s="15"/>
    </row>
    <row r="1037" spans="1:14" ht="15" customHeight="1" x14ac:dyDescent="0.3">
      <c r="G1037" s="15"/>
    </row>
    <row r="1038" spans="1:14" ht="15" customHeight="1" x14ac:dyDescent="0.3">
      <c r="G1038" s="15"/>
    </row>
    <row r="1039" spans="1:14" ht="15" customHeight="1" x14ac:dyDescent="0.3">
      <c r="G1039" s="15"/>
    </row>
    <row r="1040" spans="1:14" ht="15" customHeight="1" x14ac:dyDescent="0.3">
      <c r="G1040" s="15"/>
    </row>
    <row r="1041" spans="7:7" ht="15" customHeight="1" x14ac:dyDescent="0.3">
      <c r="G1041" s="15"/>
    </row>
    <row r="1042" spans="7:7" ht="15" customHeight="1" x14ac:dyDescent="0.3">
      <c r="G1042" s="15"/>
    </row>
    <row r="1043" spans="7:7" ht="15" customHeight="1" x14ac:dyDescent="0.3">
      <c r="G1043" s="15"/>
    </row>
    <row r="1044" spans="7:7" ht="15" customHeight="1" x14ac:dyDescent="0.3">
      <c r="G1044" s="15"/>
    </row>
  </sheetData>
  <autoFilter ref="C1:K1029" xr:uid="{00000000-0001-0000-05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F9ED-C53B-4C04-BEFE-3B2054C8DA72}">
  <dimension ref="A1:T203"/>
  <sheetViews>
    <sheetView topLeftCell="A175" zoomScale="70" zoomScaleNormal="70" workbookViewId="0">
      <selection activeCell="D15" sqref="D15"/>
    </sheetView>
  </sheetViews>
  <sheetFormatPr defaultRowHeight="14.4" x14ac:dyDescent="0.3"/>
  <cols>
    <col min="1" max="1" width="15.77734375" bestFit="1" customWidth="1"/>
    <col min="2" max="2" width="21.109375" bestFit="1" customWidth="1"/>
    <col min="3" max="6" width="19.44140625" bestFit="1" customWidth="1"/>
    <col min="7" max="7" width="20.44140625" bestFit="1" customWidth="1"/>
    <col min="8" max="8" width="17.21875" bestFit="1" customWidth="1"/>
    <col min="9" max="9" width="20" bestFit="1" customWidth="1"/>
    <col min="10" max="10" width="18.44140625" bestFit="1" customWidth="1"/>
    <col min="11" max="11" width="19.44140625" bestFit="1" customWidth="1"/>
    <col min="12" max="13" width="18.44140625" bestFit="1" customWidth="1"/>
    <col min="14" max="14" width="16.6640625" bestFit="1" customWidth="1"/>
    <col min="15" max="15" width="18.44140625" bestFit="1" customWidth="1"/>
    <col min="16" max="16" width="19.44140625" bestFit="1" customWidth="1"/>
    <col min="17" max="19" width="18.44140625" bestFit="1" customWidth="1"/>
    <col min="20" max="20" width="22.21875" bestFit="1" customWidth="1"/>
    <col min="21" max="21" width="18.44140625" bestFit="1" customWidth="1"/>
    <col min="22" max="22" width="20.44140625" bestFit="1" customWidth="1"/>
  </cols>
  <sheetData>
    <row r="1" spans="1:20" ht="17.399999999999999" x14ac:dyDescent="0.3">
      <c r="A1" s="77" t="s">
        <v>5846</v>
      </c>
    </row>
    <row r="2" spans="1:20" x14ac:dyDescent="0.3">
      <c r="A2" s="43" t="s">
        <v>5771</v>
      </c>
      <c r="B2" t="s">
        <v>5849</v>
      </c>
      <c r="C2" t="s">
        <v>5848</v>
      </c>
      <c r="D2" t="s">
        <v>5847</v>
      </c>
      <c r="N2" s="43" t="s">
        <v>5771</v>
      </c>
      <c r="O2" t="s">
        <v>5847</v>
      </c>
      <c r="S2" s="43" t="s">
        <v>5771</v>
      </c>
      <c r="T2" t="s">
        <v>5848</v>
      </c>
    </row>
    <row r="3" spans="1:20" x14ac:dyDescent="0.3">
      <c r="A3" s="44" t="s">
        <v>63</v>
      </c>
      <c r="B3" s="39">
        <v>5778248850</v>
      </c>
      <c r="C3" s="78">
        <v>14162</v>
      </c>
      <c r="D3">
        <v>159</v>
      </c>
      <c r="N3" s="44" t="s">
        <v>63</v>
      </c>
      <c r="O3">
        <v>159</v>
      </c>
      <c r="S3" s="44" t="s">
        <v>63</v>
      </c>
      <c r="T3" s="78">
        <v>14162</v>
      </c>
    </row>
    <row r="4" spans="1:20" x14ac:dyDescent="0.3">
      <c r="A4" s="44" t="s">
        <v>56</v>
      </c>
      <c r="B4" s="39">
        <v>109802799810</v>
      </c>
      <c r="C4" s="78">
        <v>31926</v>
      </c>
      <c r="D4">
        <v>358</v>
      </c>
      <c r="N4" s="44" t="s">
        <v>56</v>
      </c>
      <c r="O4">
        <v>358</v>
      </c>
      <c r="S4" s="44" t="s">
        <v>56</v>
      </c>
      <c r="T4" s="78">
        <v>31926</v>
      </c>
    </row>
    <row r="5" spans="1:20" x14ac:dyDescent="0.3">
      <c r="A5" s="44" t="s">
        <v>31</v>
      </c>
      <c r="B5" s="39">
        <v>13496671580</v>
      </c>
      <c r="C5" s="78">
        <v>27343</v>
      </c>
      <c r="D5">
        <v>332</v>
      </c>
      <c r="N5" s="44" t="s">
        <v>31</v>
      </c>
      <c r="O5">
        <v>332</v>
      </c>
      <c r="S5" s="44" t="s">
        <v>31</v>
      </c>
      <c r="T5" s="78">
        <v>27343</v>
      </c>
    </row>
    <row r="6" spans="1:20" x14ac:dyDescent="0.3">
      <c r="A6" s="44" t="s">
        <v>22</v>
      </c>
      <c r="B6" s="39">
        <v>3419283660</v>
      </c>
      <c r="C6" s="78">
        <v>29794</v>
      </c>
      <c r="D6">
        <v>335</v>
      </c>
      <c r="N6" s="44" t="s">
        <v>22</v>
      </c>
      <c r="O6">
        <v>335</v>
      </c>
      <c r="S6" s="44" t="s">
        <v>22</v>
      </c>
      <c r="T6" s="78">
        <v>29794</v>
      </c>
    </row>
    <row r="7" spans="1:20" x14ac:dyDescent="0.3">
      <c r="A7" s="44" t="s">
        <v>67</v>
      </c>
      <c r="B7" s="39">
        <v>3066297420</v>
      </c>
      <c r="C7" s="78">
        <v>13481</v>
      </c>
      <c r="D7">
        <v>165</v>
      </c>
      <c r="N7" s="44" t="s">
        <v>67</v>
      </c>
      <c r="O7">
        <v>165</v>
      </c>
      <c r="S7" s="44" t="s">
        <v>67</v>
      </c>
      <c r="T7" s="78">
        <v>13481</v>
      </c>
    </row>
    <row r="8" spans="1:20" x14ac:dyDescent="0.3">
      <c r="A8" s="44" t="s">
        <v>38</v>
      </c>
      <c r="B8" s="39">
        <v>69033801500</v>
      </c>
      <c r="C8" s="78">
        <v>42771</v>
      </c>
      <c r="D8">
        <v>482</v>
      </c>
      <c r="N8" s="44" t="s">
        <v>38</v>
      </c>
      <c r="O8">
        <v>482</v>
      </c>
      <c r="S8" s="44" t="s">
        <v>38</v>
      </c>
      <c r="T8" s="78">
        <v>42771</v>
      </c>
    </row>
    <row r="9" spans="1:20" x14ac:dyDescent="0.3">
      <c r="A9" s="44" t="s">
        <v>71</v>
      </c>
      <c r="B9" s="39">
        <v>84120889453</v>
      </c>
      <c r="C9" s="78">
        <v>91209</v>
      </c>
      <c r="D9">
        <v>1024</v>
      </c>
      <c r="N9" s="44" t="s">
        <v>71</v>
      </c>
      <c r="O9">
        <v>1024</v>
      </c>
      <c r="S9" s="44" t="s">
        <v>71</v>
      </c>
      <c r="T9" s="78">
        <v>91209</v>
      </c>
    </row>
    <row r="10" spans="1:20" x14ac:dyDescent="0.3">
      <c r="A10" s="44" t="s">
        <v>50</v>
      </c>
      <c r="B10" s="39">
        <v>6003969090</v>
      </c>
      <c r="C10" s="78">
        <v>30888</v>
      </c>
      <c r="D10">
        <v>355</v>
      </c>
      <c r="N10" s="44" t="s">
        <v>50</v>
      </c>
      <c r="O10">
        <v>355</v>
      </c>
      <c r="S10" s="44" t="s">
        <v>50</v>
      </c>
      <c r="T10" s="78">
        <v>30888</v>
      </c>
    </row>
    <row r="11" spans="1:20" x14ac:dyDescent="0.3">
      <c r="A11" s="44" t="s">
        <v>47</v>
      </c>
      <c r="B11" s="39">
        <v>2047939440</v>
      </c>
      <c r="C11" s="78">
        <v>16032</v>
      </c>
      <c r="D11">
        <v>182</v>
      </c>
      <c r="N11" s="44" t="s">
        <v>47</v>
      </c>
      <c r="O11">
        <v>182</v>
      </c>
      <c r="S11" s="44" t="s">
        <v>47</v>
      </c>
      <c r="T11" s="78">
        <v>16032</v>
      </c>
    </row>
    <row r="12" spans="1:20" x14ac:dyDescent="0.3">
      <c r="A12" s="44" t="s">
        <v>5772</v>
      </c>
      <c r="B12" s="39">
        <v>296769900803</v>
      </c>
      <c r="C12" s="78">
        <v>297606</v>
      </c>
      <c r="D12">
        <v>3392</v>
      </c>
      <c r="N12" s="44" t="s">
        <v>5772</v>
      </c>
      <c r="O12">
        <v>3392</v>
      </c>
      <c r="S12" s="44" t="s">
        <v>5772</v>
      </c>
      <c r="T12" s="78">
        <v>297606</v>
      </c>
    </row>
    <row r="15" spans="1:20" ht="17.399999999999999" x14ac:dyDescent="0.3">
      <c r="A15" s="77" t="s">
        <v>5850</v>
      </c>
    </row>
    <row r="16" spans="1:20" x14ac:dyDescent="0.3">
      <c r="A16" s="79" t="s">
        <v>5</v>
      </c>
      <c r="B16" s="79" t="s">
        <v>5837</v>
      </c>
      <c r="C16" s="33" t="s">
        <v>5851</v>
      </c>
    </row>
    <row r="17" spans="1:3" x14ac:dyDescent="0.3">
      <c r="A17" s="80" t="s">
        <v>63</v>
      </c>
      <c r="B17" s="81">
        <v>5778248850</v>
      </c>
      <c r="C17" s="82">
        <f>GETPIVOTDATA("Total Revenue by Category",$A$2,"Category","Basketball")/GETPIVOTDATA("Total Revenue by Category",$A$2)</f>
        <v>1.9470467976587968E-2</v>
      </c>
    </row>
    <row r="18" spans="1:3" x14ac:dyDescent="0.3">
      <c r="A18" s="80" t="s">
        <v>56</v>
      </c>
      <c r="B18" s="81">
        <v>109802799810</v>
      </c>
      <c r="C18" s="82">
        <f>GETPIVOTDATA("Total Revenue by Category",$A$2,"Category","Bicycle")/GETPIVOTDATA("Total Revenue by Category",$A$2)</f>
        <v>0.36999304684503243</v>
      </c>
    </row>
    <row r="19" spans="1:3" x14ac:dyDescent="0.3">
      <c r="A19" s="80" t="s">
        <v>31</v>
      </c>
      <c r="B19" s="81">
        <v>13496671580</v>
      </c>
      <c r="C19" s="82">
        <f>GETPIVOTDATA("Total Revenue by Category",$A$2,"Category","Billiard")/GETPIVOTDATA("Total Revenue by Category",$A$2)</f>
        <v>4.5478572939778278E-2</v>
      </c>
    </row>
    <row r="20" spans="1:3" x14ac:dyDescent="0.3">
      <c r="A20" s="80" t="s">
        <v>22</v>
      </c>
      <c r="B20" s="81">
        <v>3419283660</v>
      </c>
      <c r="C20" s="82">
        <f>GETPIVOTDATA("Total Revenue by Category",$A$2,"Category","Fishing Equipment")/GETPIVOTDATA("Total Revenue by Category",$A$2)</f>
        <v>1.1521665946405286E-2</v>
      </c>
    </row>
    <row r="21" spans="1:3" x14ac:dyDescent="0.3">
      <c r="A21" s="80" t="s">
        <v>67</v>
      </c>
      <c r="B21" s="81">
        <v>3066297420</v>
      </c>
      <c r="C21" s="82">
        <f>GETPIVOTDATA("Total Revenue by Category",$A$2,"Category","Futsal")/GETPIVOTDATA("Total Revenue by Category",$A$2)</f>
        <v>1.033223858519079E-2</v>
      </c>
    </row>
    <row r="22" spans="1:3" x14ac:dyDescent="0.3">
      <c r="A22" s="80" t="s">
        <v>38</v>
      </c>
      <c r="B22" s="81">
        <v>69033801500</v>
      </c>
      <c r="C22" s="82">
        <f>GETPIVOTDATA("Total Revenue by Category",$A$2,"Category","Golf")/GETPIVOTDATA("Total Revenue by Category",$A$2)</f>
        <v>0.23261726109422937</v>
      </c>
    </row>
    <row r="23" spans="1:3" x14ac:dyDescent="0.3">
      <c r="A23" s="80" t="s">
        <v>71</v>
      </c>
      <c r="B23" s="81">
        <v>84120889453</v>
      </c>
      <c r="C23" s="82">
        <f>GETPIVOTDATA("Total Revenue by Category",$A$2,"Category","Gym &amp; Fitness")/GETPIVOTDATA("Total Revenue by Category",$A$2)</f>
        <v>0.28345492324317828</v>
      </c>
    </row>
    <row r="24" spans="1:3" x14ac:dyDescent="0.3">
      <c r="A24" s="80" t="s">
        <v>50</v>
      </c>
      <c r="B24" s="81">
        <v>6003969090</v>
      </c>
      <c r="C24" s="82">
        <f>GETPIVOTDATA("Total Revenue by Category",$A$2,"Category","Hiking &amp; Camping")/GETPIVOTDATA("Total Revenue by Category",$A$2)</f>
        <v>2.0231058047849394E-2</v>
      </c>
    </row>
    <row r="25" spans="1:3" x14ac:dyDescent="0.3">
      <c r="A25" s="80" t="s">
        <v>47</v>
      </c>
      <c r="B25" s="81">
        <v>2047939440</v>
      </c>
      <c r="C25" s="82">
        <f>GETPIVOTDATA("Total Revenue by Category",$A$2,"Category","Outdoors Sport")/GETPIVOTDATA("Total Revenue by Category",$A$2)</f>
        <v>6.9007653217482146E-3</v>
      </c>
    </row>
    <row r="38" spans="1:15" ht="17.399999999999999" x14ac:dyDescent="0.3">
      <c r="A38" s="77" t="s">
        <v>5852</v>
      </c>
    </row>
    <row r="39" spans="1:15" x14ac:dyDescent="0.3">
      <c r="A39" s="43" t="s">
        <v>5771</v>
      </c>
      <c r="B39" t="s">
        <v>5853</v>
      </c>
      <c r="C39" s="43" t="s">
        <v>5771</v>
      </c>
      <c r="D39" t="s">
        <v>5853</v>
      </c>
    </row>
    <row r="40" spans="1:15" x14ac:dyDescent="0.3">
      <c r="A40" s="44" t="s">
        <v>56</v>
      </c>
      <c r="B40" s="39">
        <v>109802799810</v>
      </c>
      <c r="C40" s="44" t="s">
        <v>5854</v>
      </c>
      <c r="D40" s="39">
        <v>31610057430</v>
      </c>
    </row>
    <row r="41" spans="1:15" x14ac:dyDescent="0.3">
      <c r="A41" s="45" t="s">
        <v>59</v>
      </c>
      <c r="B41" s="39">
        <v>78192742380</v>
      </c>
      <c r="C41" s="44" t="s">
        <v>82</v>
      </c>
      <c r="D41" s="39">
        <v>31829133590</v>
      </c>
    </row>
    <row r="42" spans="1:15" x14ac:dyDescent="0.3">
      <c r="A42" s="45" t="s">
        <v>5854</v>
      </c>
      <c r="B42" s="39">
        <v>31610057430</v>
      </c>
      <c r="C42" s="44" t="s">
        <v>76</v>
      </c>
      <c r="D42" s="39">
        <v>35684926500</v>
      </c>
    </row>
    <row r="43" spans="1:15" x14ac:dyDescent="0.3">
      <c r="A43" s="44" t="s">
        <v>71</v>
      </c>
      <c r="B43" s="39">
        <v>82515697090</v>
      </c>
      <c r="C43" s="44" t="s">
        <v>44</v>
      </c>
      <c r="D43" s="39">
        <v>39988768000</v>
      </c>
    </row>
    <row r="44" spans="1:15" x14ac:dyDescent="0.3">
      <c r="A44" s="45" t="s">
        <v>76</v>
      </c>
      <c r="B44" s="39">
        <v>35684926500</v>
      </c>
      <c r="C44" s="44" t="s">
        <v>59</v>
      </c>
      <c r="D44" s="39">
        <v>78192742380</v>
      </c>
      <c r="O44" s="83"/>
    </row>
    <row r="45" spans="1:15" x14ac:dyDescent="0.3">
      <c r="A45" s="45" t="s">
        <v>79</v>
      </c>
      <c r="B45" s="39">
        <v>7134274280</v>
      </c>
      <c r="C45" s="44" t="s">
        <v>5772</v>
      </c>
      <c r="D45" s="39">
        <v>217305627900</v>
      </c>
    </row>
    <row r="46" spans="1:15" x14ac:dyDescent="0.3">
      <c r="A46" s="45" t="s">
        <v>84</v>
      </c>
      <c r="B46" s="39">
        <v>4940433960</v>
      </c>
    </row>
    <row r="47" spans="1:15" x14ac:dyDescent="0.3">
      <c r="A47" s="45" t="s">
        <v>73</v>
      </c>
      <c r="B47" s="39">
        <v>2926928760</v>
      </c>
    </row>
    <row r="48" spans="1:15" x14ac:dyDescent="0.3">
      <c r="A48" s="45" t="s">
        <v>82</v>
      </c>
      <c r="B48" s="39">
        <v>31829133590</v>
      </c>
    </row>
    <row r="49" spans="1:2" x14ac:dyDescent="0.3">
      <c r="A49" s="44" t="s">
        <v>38</v>
      </c>
      <c r="B49" s="39">
        <v>69033801500</v>
      </c>
    </row>
    <row r="50" spans="1:2" x14ac:dyDescent="0.3">
      <c r="A50" s="45" t="s">
        <v>41</v>
      </c>
      <c r="B50" s="39">
        <v>2476555950</v>
      </c>
    </row>
    <row r="51" spans="1:2" x14ac:dyDescent="0.3">
      <c r="A51" s="45" t="s">
        <v>44</v>
      </c>
      <c r="B51" s="39">
        <v>39988768000</v>
      </c>
    </row>
    <row r="52" spans="1:2" x14ac:dyDescent="0.3">
      <c r="A52" s="45" t="s">
        <v>37</v>
      </c>
      <c r="B52" s="39">
        <v>26568477550</v>
      </c>
    </row>
    <row r="53" spans="1:2" x14ac:dyDescent="0.3">
      <c r="A53" s="44" t="s">
        <v>31</v>
      </c>
      <c r="B53" s="39">
        <v>13496671580</v>
      </c>
    </row>
    <row r="54" spans="1:2" x14ac:dyDescent="0.3">
      <c r="A54" s="45" t="s">
        <v>30</v>
      </c>
      <c r="B54" s="39">
        <v>10971071580</v>
      </c>
    </row>
    <row r="55" spans="1:2" x14ac:dyDescent="0.3">
      <c r="A55" s="45" t="s">
        <v>34</v>
      </c>
      <c r="B55" s="39">
        <v>2525600000</v>
      </c>
    </row>
    <row r="56" spans="1:2" x14ac:dyDescent="0.3">
      <c r="A56" s="44" t="s">
        <v>50</v>
      </c>
      <c r="B56" s="39">
        <v>6003969090</v>
      </c>
    </row>
    <row r="57" spans="1:2" x14ac:dyDescent="0.3">
      <c r="A57" s="45" t="s">
        <v>53</v>
      </c>
      <c r="B57" s="39">
        <v>4312590750</v>
      </c>
    </row>
    <row r="58" spans="1:2" x14ac:dyDescent="0.3">
      <c r="A58" s="45" t="s">
        <v>49</v>
      </c>
      <c r="B58" s="39">
        <v>1691378340</v>
      </c>
    </row>
    <row r="59" spans="1:2" x14ac:dyDescent="0.3">
      <c r="A59" s="44" t="s">
        <v>63</v>
      </c>
      <c r="B59" s="39">
        <v>5778248850</v>
      </c>
    </row>
    <row r="60" spans="1:2" x14ac:dyDescent="0.3">
      <c r="A60" s="45" t="s">
        <v>62</v>
      </c>
      <c r="B60" s="39">
        <v>5778248850</v>
      </c>
    </row>
    <row r="61" spans="1:2" x14ac:dyDescent="0.3">
      <c r="A61" s="44" t="s">
        <v>22</v>
      </c>
      <c r="B61" s="39">
        <v>3419283660</v>
      </c>
    </row>
    <row r="62" spans="1:2" x14ac:dyDescent="0.3">
      <c r="A62" s="45" t="s">
        <v>21</v>
      </c>
      <c r="B62" s="39">
        <v>3168360660</v>
      </c>
    </row>
    <row r="63" spans="1:2" x14ac:dyDescent="0.3">
      <c r="A63" s="45" t="s">
        <v>26</v>
      </c>
      <c r="B63" s="39">
        <v>250923000</v>
      </c>
    </row>
    <row r="64" spans="1:2" x14ac:dyDescent="0.3">
      <c r="A64" s="44" t="s">
        <v>67</v>
      </c>
      <c r="B64" s="39">
        <v>3066297420</v>
      </c>
    </row>
    <row r="65" spans="1:2" x14ac:dyDescent="0.3">
      <c r="A65" s="45" t="s">
        <v>66</v>
      </c>
      <c r="B65" s="39">
        <v>3066297420</v>
      </c>
    </row>
    <row r="66" spans="1:2" x14ac:dyDescent="0.3">
      <c r="A66" s="44" t="s">
        <v>47</v>
      </c>
      <c r="B66" s="39">
        <v>2047939440</v>
      </c>
    </row>
    <row r="67" spans="1:2" x14ac:dyDescent="0.3">
      <c r="A67" s="45" t="s">
        <v>46</v>
      </c>
      <c r="B67" s="39">
        <v>2047939440</v>
      </c>
    </row>
    <row r="68" spans="1:2" x14ac:dyDescent="0.3">
      <c r="A68" s="44" t="s">
        <v>5772</v>
      </c>
      <c r="B68" s="39">
        <v>295164708440</v>
      </c>
    </row>
    <row r="71" spans="1:2" ht="17.399999999999999" x14ac:dyDescent="0.3">
      <c r="A71" s="77" t="s">
        <v>5855</v>
      </c>
    </row>
    <row r="72" spans="1:2" x14ac:dyDescent="0.3">
      <c r="A72" s="43" t="s">
        <v>5771</v>
      </c>
      <c r="B72" t="s">
        <v>5856</v>
      </c>
    </row>
    <row r="73" spans="1:2" x14ac:dyDescent="0.3">
      <c r="A73" s="44" t="s">
        <v>62</v>
      </c>
      <c r="B73" s="78">
        <v>14162</v>
      </c>
    </row>
    <row r="74" spans="1:2" x14ac:dyDescent="0.3">
      <c r="A74" s="44" t="s">
        <v>21</v>
      </c>
      <c r="B74" s="78">
        <v>14942</v>
      </c>
    </row>
    <row r="75" spans="1:2" x14ac:dyDescent="0.3">
      <c r="A75" s="44" t="s">
        <v>66</v>
      </c>
      <c r="B75" s="78">
        <v>13481</v>
      </c>
    </row>
    <row r="76" spans="1:2" x14ac:dyDescent="0.3">
      <c r="A76" s="44" t="s">
        <v>41</v>
      </c>
      <c r="B76" s="78">
        <v>13867</v>
      </c>
    </row>
    <row r="77" spans="1:2" x14ac:dyDescent="0.3">
      <c r="A77" s="44" t="s">
        <v>70</v>
      </c>
      <c r="B77" s="78">
        <v>13891</v>
      </c>
    </row>
    <row r="78" spans="1:2" x14ac:dyDescent="0.3">
      <c r="A78" s="44" t="s">
        <v>76</v>
      </c>
      <c r="B78" s="78">
        <v>15822</v>
      </c>
    </row>
    <row r="79" spans="1:2" x14ac:dyDescent="0.3">
      <c r="A79" s="44" t="s">
        <v>79</v>
      </c>
      <c r="B79" s="78">
        <v>15754</v>
      </c>
    </row>
    <row r="80" spans="1:2" x14ac:dyDescent="0.3">
      <c r="A80" s="44" t="s">
        <v>26</v>
      </c>
      <c r="B80" s="78">
        <v>14852</v>
      </c>
    </row>
    <row r="81" spans="1:2" x14ac:dyDescent="0.3">
      <c r="A81" s="44" t="s">
        <v>84</v>
      </c>
      <c r="B81" s="78">
        <v>18096</v>
      </c>
    </row>
    <row r="82" spans="1:2" x14ac:dyDescent="0.3">
      <c r="A82" s="44" t="s">
        <v>53</v>
      </c>
      <c r="B82" s="78">
        <v>15592</v>
      </c>
    </row>
    <row r="83" spans="1:2" x14ac:dyDescent="0.3">
      <c r="A83" s="44" t="s">
        <v>5854</v>
      </c>
      <c r="B83" s="78">
        <v>15694</v>
      </c>
    </row>
    <row r="84" spans="1:2" x14ac:dyDescent="0.3">
      <c r="A84" s="44" t="s">
        <v>73</v>
      </c>
      <c r="B84" s="78">
        <v>12964</v>
      </c>
    </row>
    <row r="85" spans="1:2" x14ac:dyDescent="0.3">
      <c r="A85" s="44" t="s">
        <v>59</v>
      </c>
      <c r="B85" s="78">
        <v>16232</v>
      </c>
    </row>
    <row r="86" spans="1:2" x14ac:dyDescent="0.3">
      <c r="A86" s="44" t="s">
        <v>30</v>
      </c>
      <c r="B86" s="78">
        <v>13864</v>
      </c>
    </row>
    <row r="87" spans="1:2" x14ac:dyDescent="0.3">
      <c r="A87" s="44" t="s">
        <v>34</v>
      </c>
      <c r="B87" s="78">
        <v>13479</v>
      </c>
    </row>
    <row r="88" spans="1:2" x14ac:dyDescent="0.3">
      <c r="A88" s="44" t="s">
        <v>44</v>
      </c>
      <c r="B88" s="78">
        <v>14570</v>
      </c>
    </row>
    <row r="89" spans="1:2" x14ac:dyDescent="0.3">
      <c r="A89" s="44" t="s">
        <v>37</v>
      </c>
      <c r="B89" s="78">
        <v>14334</v>
      </c>
    </row>
    <row r="90" spans="1:2" x14ac:dyDescent="0.3">
      <c r="A90" s="44" t="s">
        <v>46</v>
      </c>
      <c r="B90" s="78">
        <v>16032</v>
      </c>
    </row>
    <row r="91" spans="1:2" x14ac:dyDescent="0.3">
      <c r="A91" s="44" t="s">
        <v>49</v>
      </c>
      <c r="B91" s="78">
        <v>15296</v>
      </c>
    </row>
    <row r="92" spans="1:2" x14ac:dyDescent="0.3">
      <c r="A92" s="44" t="s">
        <v>82</v>
      </c>
      <c r="B92" s="78">
        <v>14682</v>
      </c>
    </row>
    <row r="93" spans="1:2" x14ac:dyDescent="0.3">
      <c r="A93" s="44" t="s">
        <v>5772</v>
      </c>
      <c r="B93" s="78">
        <v>297606</v>
      </c>
    </row>
    <row r="115" spans="1:7" ht="17.399999999999999" x14ac:dyDescent="0.3">
      <c r="A115" s="77" t="s">
        <v>5857</v>
      </c>
    </row>
    <row r="116" spans="1:7" x14ac:dyDescent="0.3">
      <c r="A116" s="43" t="s">
        <v>5853</v>
      </c>
      <c r="B116" s="43" t="s">
        <v>5789</v>
      </c>
    </row>
    <row r="117" spans="1:7" x14ac:dyDescent="0.3">
      <c r="A117" s="43" t="s">
        <v>5771</v>
      </c>
      <c r="B117" t="s">
        <v>76</v>
      </c>
      <c r="C117" t="s">
        <v>5854</v>
      </c>
      <c r="D117" t="s">
        <v>59</v>
      </c>
      <c r="E117" t="s">
        <v>44</v>
      </c>
      <c r="F117" t="s">
        <v>82</v>
      </c>
      <c r="G117" t="s">
        <v>5772</v>
      </c>
    </row>
    <row r="118" spans="1:7" x14ac:dyDescent="0.3">
      <c r="A118" s="44" t="s">
        <v>5777</v>
      </c>
      <c r="B118" s="39">
        <v>3095544500</v>
      </c>
      <c r="C118" s="39">
        <v>2896946360</v>
      </c>
      <c r="D118" s="39">
        <v>6628475330</v>
      </c>
      <c r="E118" s="39">
        <v>1890048000</v>
      </c>
      <c r="F118" s="39">
        <v>2322648800</v>
      </c>
      <c r="G118" s="39">
        <v>16833662990</v>
      </c>
    </row>
    <row r="119" spans="1:7" x14ac:dyDescent="0.3">
      <c r="A119" s="44" t="s">
        <v>5778</v>
      </c>
      <c r="B119" s="39">
        <v>2870374000</v>
      </c>
      <c r="C119" s="39">
        <v>3626679420</v>
      </c>
      <c r="D119" s="39">
        <v>8302525260</v>
      </c>
      <c r="E119" s="39">
        <v>3072512000</v>
      </c>
      <c r="F119" s="39">
        <v>2868211270</v>
      </c>
      <c r="G119" s="39">
        <v>20740301950</v>
      </c>
    </row>
    <row r="120" spans="1:7" x14ac:dyDescent="0.3">
      <c r="A120" s="44" t="s">
        <v>5779</v>
      </c>
      <c r="B120" s="39">
        <v>3884767500</v>
      </c>
      <c r="C120" s="39">
        <v>2837924180</v>
      </c>
      <c r="D120" s="39">
        <v>5917115480</v>
      </c>
      <c r="E120" s="39">
        <v>4007808000</v>
      </c>
      <c r="F120" s="39">
        <v>2226067190</v>
      </c>
      <c r="G120" s="39">
        <v>18873682350</v>
      </c>
    </row>
    <row r="121" spans="1:7" x14ac:dyDescent="0.3">
      <c r="A121" s="44" t="s">
        <v>5780</v>
      </c>
      <c r="B121" s="39">
        <v>3287166000</v>
      </c>
      <c r="C121" s="39">
        <v>3008574240</v>
      </c>
      <c r="D121" s="39">
        <v>8541675250</v>
      </c>
      <c r="E121" s="39">
        <v>1607392000</v>
      </c>
      <c r="F121" s="39">
        <v>3529600300</v>
      </c>
      <c r="G121" s="39">
        <v>19974407790</v>
      </c>
    </row>
    <row r="122" spans="1:7" x14ac:dyDescent="0.3">
      <c r="A122" s="44" t="s">
        <v>5781</v>
      </c>
      <c r="B122" s="39">
        <v>2719615500</v>
      </c>
      <c r="C122" s="39">
        <v>3360230370</v>
      </c>
      <c r="D122" s="39">
        <v>7815259270</v>
      </c>
      <c r="E122" s="39">
        <v>4180352000</v>
      </c>
      <c r="F122" s="39">
        <v>2475894680</v>
      </c>
      <c r="G122" s="39">
        <v>20551351820</v>
      </c>
    </row>
    <row r="123" spans="1:7" x14ac:dyDescent="0.3">
      <c r="A123" s="44" t="s">
        <v>5782</v>
      </c>
      <c r="B123" s="39">
        <v>2678169500</v>
      </c>
      <c r="C123" s="39">
        <v>2481337740</v>
      </c>
      <c r="D123" s="39">
        <v>5564057690</v>
      </c>
      <c r="E123" s="39">
        <v>3820064000</v>
      </c>
      <c r="F123" s="39">
        <v>2608340720</v>
      </c>
      <c r="G123" s="39">
        <v>17151969650</v>
      </c>
    </row>
    <row r="124" spans="1:7" x14ac:dyDescent="0.3">
      <c r="A124" s="44" t="s">
        <v>5783</v>
      </c>
      <c r="B124" s="39">
        <v>3398466000</v>
      </c>
      <c r="C124" s="39">
        <v>1555265110</v>
      </c>
      <c r="D124" s="39">
        <v>3400035050</v>
      </c>
      <c r="E124" s="39">
        <v>2684832000</v>
      </c>
      <c r="F124" s="39">
        <v>2280539320</v>
      </c>
      <c r="G124" s="39">
        <v>13319137480</v>
      </c>
    </row>
    <row r="125" spans="1:7" x14ac:dyDescent="0.3">
      <c r="A125" s="44" t="s">
        <v>5784</v>
      </c>
      <c r="B125" s="39">
        <v>3813509000</v>
      </c>
      <c r="C125" s="39">
        <v>1821501850</v>
      </c>
      <c r="D125" s="39">
        <v>6914767360</v>
      </c>
      <c r="E125" s="39">
        <v>2850336000</v>
      </c>
      <c r="F125" s="39">
        <v>2729137830</v>
      </c>
      <c r="G125" s="39">
        <v>18129252040</v>
      </c>
    </row>
    <row r="126" spans="1:7" x14ac:dyDescent="0.3">
      <c r="A126" s="44" t="s">
        <v>5785</v>
      </c>
      <c r="B126" s="39">
        <v>1209168500</v>
      </c>
      <c r="C126" s="39">
        <v>1975520960</v>
      </c>
      <c r="D126" s="39">
        <v>5718002390</v>
      </c>
      <c r="E126" s="39">
        <v>2983328000</v>
      </c>
      <c r="F126" s="39">
        <v>1471792600</v>
      </c>
      <c r="G126" s="39">
        <v>13357812450</v>
      </c>
    </row>
    <row r="127" spans="1:7" x14ac:dyDescent="0.3">
      <c r="A127" s="44" t="s">
        <v>5786</v>
      </c>
      <c r="B127" s="39">
        <v>4420200000</v>
      </c>
      <c r="C127" s="39">
        <v>2525993610</v>
      </c>
      <c r="D127" s="39">
        <v>7375417270</v>
      </c>
      <c r="E127" s="39">
        <v>3054272000</v>
      </c>
      <c r="F127" s="39">
        <v>2756131740</v>
      </c>
      <c r="G127" s="39">
        <v>20132014620</v>
      </c>
    </row>
    <row r="128" spans="1:7" x14ac:dyDescent="0.3">
      <c r="A128" s="44" t="s">
        <v>5787</v>
      </c>
      <c r="B128" s="39">
        <v>2602061500</v>
      </c>
      <c r="C128" s="39">
        <v>2783737950</v>
      </c>
      <c r="D128" s="39">
        <v>7285249660</v>
      </c>
      <c r="E128" s="39">
        <v>5270272000</v>
      </c>
      <c r="F128" s="39">
        <v>3114852510</v>
      </c>
      <c r="G128" s="39">
        <v>21056173620</v>
      </c>
    </row>
    <row r="129" spans="1:7" x14ac:dyDescent="0.3">
      <c r="A129" s="44" t="s">
        <v>5788</v>
      </c>
      <c r="B129" s="39">
        <v>1705884500</v>
      </c>
      <c r="C129" s="39">
        <v>2736345640</v>
      </c>
      <c r="D129" s="39">
        <v>4730162370</v>
      </c>
      <c r="E129" s="39">
        <v>4567552000</v>
      </c>
      <c r="F129" s="39">
        <v>3445916630</v>
      </c>
      <c r="G129" s="39">
        <v>17185861140</v>
      </c>
    </row>
    <row r="130" spans="1:7" x14ac:dyDescent="0.3">
      <c r="A130" s="44" t="s">
        <v>5772</v>
      </c>
      <c r="B130" s="39">
        <v>35684926500</v>
      </c>
      <c r="C130" s="39">
        <v>31610057430</v>
      </c>
      <c r="D130" s="39">
        <v>78192742380</v>
      </c>
      <c r="E130" s="39">
        <v>39988768000</v>
      </c>
      <c r="F130" s="39">
        <v>31829133590</v>
      </c>
      <c r="G130" s="39">
        <v>217305627900</v>
      </c>
    </row>
    <row r="135" spans="1:7" x14ac:dyDescent="0.3">
      <c r="A135" s="85" t="s">
        <v>5773</v>
      </c>
      <c r="B135" s="78">
        <v>12696309000</v>
      </c>
    </row>
    <row r="136" spans="1:7" x14ac:dyDescent="0.3">
      <c r="A136" s="85" t="s">
        <v>5774</v>
      </c>
      <c r="B136" s="78">
        <v>10706079500</v>
      </c>
    </row>
    <row r="137" spans="1:7" x14ac:dyDescent="0.3">
      <c r="A137" s="85" t="s">
        <v>5775</v>
      </c>
      <c r="B137" s="78">
        <v>12282538000</v>
      </c>
    </row>
    <row r="143" spans="1:7" x14ac:dyDescent="0.3">
      <c r="A143" s="43" t="s">
        <v>5853</v>
      </c>
      <c r="B143" s="43" t="s">
        <v>5789</v>
      </c>
    </row>
    <row r="144" spans="1:7" x14ac:dyDescent="0.3">
      <c r="A144" s="43" t="s">
        <v>5771</v>
      </c>
      <c r="B144" t="s">
        <v>76</v>
      </c>
      <c r="C144" t="s">
        <v>5854</v>
      </c>
      <c r="D144" t="s">
        <v>59</v>
      </c>
      <c r="E144" t="s">
        <v>44</v>
      </c>
      <c r="F144" t="s">
        <v>82</v>
      </c>
      <c r="G144" t="s">
        <v>5772</v>
      </c>
    </row>
    <row r="145" spans="1:7" x14ac:dyDescent="0.3">
      <c r="A145" s="44" t="s">
        <v>5773</v>
      </c>
      <c r="B145" s="39">
        <v>12696309000</v>
      </c>
      <c r="C145" s="39">
        <v>11772330010</v>
      </c>
      <c r="D145" s="39">
        <v>30736440910</v>
      </c>
      <c r="E145" s="39">
        <v>13953568000</v>
      </c>
      <c r="F145" s="39">
        <v>12211417830</v>
      </c>
      <c r="G145" s="39">
        <v>81370065750</v>
      </c>
    </row>
    <row r="146" spans="1:7" x14ac:dyDescent="0.3">
      <c r="A146" s="44" t="s">
        <v>5774</v>
      </c>
      <c r="B146" s="39">
        <v>10706079500</v>
      </c>
      <c r="C146" s="39">
        <v>9702071610</v>
      </c>
      <c r="D146" s="39">
        <v>23877612430</v>
      </c>
      <c r="E146" s="39">
        <v>13554688000</v>
      </c>
      <c r="F146" s="39">
        <v>10623212400</v>
      </c>
      <c r="G146" s="39">
        <v>68463663940</v>
      </c>
    </row>
    <row r="147" spans="1:7" x14ac:dyDescent="0.3">
      <c r="A147" s="44" t="s">
        <v>5775</v>
      </c>
      <c r="B147" s="39">
        <v>12282538000</v>
      </c>
      <c r="C147" s="39">
        <v>10135655810</v>
      </c>
      <c r="D147" s="39">
        <v>23578689040</v>
      </c>
      <c r="E147" s="39">
        <v>12480512000</v>
      </c>
      <c r="F147" s="39">
        <v>8994503360</v>
      </c>
      <c r="G147" s="39">
        <v>67471898210</v>
      </c>
    </row>
    <row r="148" spans="1:7" x14ac:dyDescent="0.3">
      <c r="A148" s="44" t="s">
        <v>5772</v>
      </c>
      <c r="B148" s="39">
        <v>35684926500</v>
      </c>
      <c r="C148" s="39">
        <v>31610057430</v>
      </c>
      <c r="D148" s="39">
        <v>78192742380</v>
      </c>
      <c r="E148" s="39">
        <v>39988768000</v>
      </c>
      <c r="F148" s="39">
        <v>31829133590</v>
      </c>
      <c r="G148" s="39">
        <v>217305627900</v>
      </c>
    </row>
    <row r="149" spans="1:7" ht="15.6" x14ac:dyDescent="0.3">
      <c r="A149" s="87" t="s">
        <v>5858</v>
      </c>
    </row>
    <row r="150" spans="1:7" x14ac:dyDescent="0.3">
      <c r="A150" s="86" t="s">
        <v>5859</v>
      </c>
      <c r="B150" s="84" t="s">
        <v>76</v>
      </c>
      <c r="C150" s="84" t="s">
        <v>5854</v>
      </c>
      <c r="D150" s="84" t="s">
        <v>59</v>
      </c>
      <c r="E150" s="84" t="s">
        <v>44</v>
      </c>
      <c r="F150" s="84" t="s">
        <v>82</v>
      </c>
    </row>
    <row r="151" spans="1:7" x14ac:dyDescent="0.3">
      <c r="A151" s="44">
        <v>2020</v>
      </c>
      <c r="B151" s="39">
        <v>12696309000</v>
      </c>
      <c r="C151" s="39">
        <v>11772330010</v>
      </c>
      <c r="D151" s="39">
        <v>30736440910</v>
      </c>
      <c r="E151" s="39">
        <v>13953568000</v>
      </c>
      <c r="F151" s="39">
        <v>12211417830</v>
      </c>
    </row>
    <row r="152" spans="1:7" x14ac:dyDescent="0.3">
      <c r="A152" s="44">
        <v>2021</v>
      </c>
      <c r="B152" s="39">
        <v>10706079500</v>
      </c>
      <c r="C152" s="39">
        <v>9702071610</v>
      </c>
      <c r="D152" s="39">
        <v>23877612430</v>
      </c>
      <c r="E152" s="39">
        <v>13554688000</v>
      </c>
      <c r="F152" s="39">
        <v>10623212400</v>
      </c>
    </row>
    <row r="153" spans="1:7" x14ac:dyDescent="0.3">
      <c r="A153" s="44">
        <v>2022</v>
      </c>
      <c r="B153" s="39">
        <v>12282538000</v>
      </c>
      <c r="C153" s="39">
        <v>10135655810</v>
      </c>
      <c r="D153" s="39">
        <v>23578689040</v>
      </c>
      <c r="E153" s="39">
        <v>12480512000</v>
      </c>
      <c r="F153" s="39">
        <v>8994503360</v>
      </c>
    </row>
    <row r="154" spans="1:7" x14ac:dyDescent="0.3">
      <c r="A154" s="88">
        <v>2023</v>
      </c>
      <c r="B154" s="89">
        <f>_xlfn.FORECAST.ETS(A154,B151:B153,A151:A153,1)</f>
        <v>11614838193.743999</v>
      </c>
      <c r="C154" s="89">
        <f>_xlfn.FORECAST.ETS(A154,C151:C153,A151:A153,1)</f>
        <v>8993823498.0013008</v>
      </c>
      <c r="D154" s="89">
        <f>_xlfn.FORECAST.ETS(A154,D151:D153,A151:A153,1)</f>
        <v>19152276647.324543</v>
      </c>
      <c r="E154" s="89">
        <f>_xlfn.FORECAST.ETS(A154,E151:E153,A151:A153,1)</f>
        <v>11831231905.552</v>
      </c>
      <c r="F154" s="89">
        <f>_xlfn.FORECAST.ETS(A154,F151:F153,A151:A153,1)</f>
        <v>7391279171.1601944</v>
      </c>
    </row>
    <row r="155" spans="1:7" x14ac:dyDescent="0.3">
      <c r="A155" s="88">
        <v>2024</v>
      </c>
      <c r="B155" s="89">
        <f>_xlfn.FORECAST.ETS(A155,B151:B154,A151:A154,1)</f>
        <v>11378211680.500505</v>
      </c>
      <c r="C155" s="89">
        <f>_xlfn.FORECAST.ETS(A155,C151:C154,A151:A154,1)</f>
        <v>8154607976.360219</v>
      </c>
      <c r="D155" s="89">
        <f>_xlfn.FORECAST.ETS(A155,D151:D154,A151:A154,1)</f>
        <v>15518700602.823032</v>
      </c>
      <c r="E155" s="89">
        <f>_xlfn.FORECAST.ETS(A155,E151:E154,A151:A154,1)</f>
        <v>11100334896.342131</v>
      </c>
      <c r="F155" s="89">
        <f>_xlfn.FORECAST.ETS(A155,F151:F154,A151:A154,1)</f>
        <v>5783159677.617094</v>
      </c>
    </row>
    <row r="156" spans="1:7" x14ac:dyDescent="0.3">
      <c r="A156" s="88">
        <v>2025</v>
      </c>
      <c r="B156" s="89">
        <f>_xlfn.FORECAST.ETS(A156,B151:B155,A151:A155,1)</f>
        <v>11022024367.500509</v>
      </c>
      <c r="C156" s="89">
        <f>_xlfn.FORECAST.ETS(A156,C151:C155,A151:A155,1)</f>
        <v>7231459847.2916012</v>
      </c>
      <c r="D156" s="89">
        <f>_xlfn.FORECAST.ETS(A156,D151:D155,A151:A155,1)</f>
        <v>11665226574.845732</v>
      </c>
      <c r="E156" s="89">
        <f>_xlfn.FORECAST.ETS(A156,E151:E155,A151:A155,1)</f>
        <v>10392074834.864267</v>
      </c>
      <c r="F156" s="89">
        <f>_xlfn.FORECAST.ETS(A156,F151:F155,A151:A155,1)</f>
        <v>4176397926.6084123</v>
      </c>
    </row>
    <row r="158" spans="1:7" ht="15.6" x14ac:dyDescent="0.3">
      <c r="A158" s="87" t="s">
        <v>5860</v>
      </c>
    </row>
    <row r="159" spans="1:7" x14ac:dyDescent="0.3">
      <c r="A159" s="86" t="s">
        <v>5859</v>
      </c>
      <c r="B159" s="84" t="s">
        <v>76</v>
      </c>
      <c r="C159" s="84" t="s">
        <v>5854</v>
      </c>
      <c r="D159" s="84" t="s">
        <v>59</v>
      </c>
      <c r="E159" s="84" t="s">
        <v>44</v>
      </c>
      <c r="F159" s="84" t="s">
        <v>82</v>
      </c>
    </row>
    <row r="160" spans="1:7" x14ac:dyDescent="0.3">
      <c r="A160" s="44">
        <v>2020</v>
      </c>
      <c r="B160" s="39">
        <v>12696309000</v>
      </c>
      <c r="C160" s="39">
        <v>11772330010</v>
      </c>
      <c r="D160" s="39">
        <v>30736440910</v>
      </c>
      <c r="E160" s="39">
        <v>13953568000</v>
      </c>
      <c r="F160" s="39">
        <v>12211417830</v>
      </c>
    </row>
    <row r="161" spans="1:8" x14ac:dyDescent="0.3">
      <c r="A161" s="44">
        <v>2021</v>
      </c>
      <c r="B161" s="39">
        <v>10706079500</v>
      </c>
      <c r="C161" s="39">
        <v>9702071610</v>
      </c>
      <c r="D161" s="39">
        <v>23877612430</v>
      </c>
      <c r="E161" s="39">
        <v>13554688000</v>
      </c>
      <c r="F161" s="39">
        <v>10623212400</v>
      </c>
    </row>
    <row r="162" spans="1:8" x14ac:dyDescent="0.3">
      <c r="A162" s="44">
        <v>2022</v>
      </c>
      <c r="B162" s="39">
        <v>12282538000</v>
      </c>
      <c r="C162" s="39">
        <v>10135655810</v>
      </c>
      <c r="D162" s="39">
        <v>23578689040</v>
      </c>
      <c r="E162" s="39">
        <v>12480512000</v>
      </c>
      <c r="F162" s="39">
        <v>8994503360</v>
      </c>
    </row>
    <row r="163" spans="1:8" x14ac:dyDescent="0.3">
      <c r="A163" s="88">
        <v>2023</v>
      </c>
      <c r="B163" s="89">
        <f>B162*(1+0.02)</f>
        <v>12528188760</v>
      </c>
      <c r="C163" s="89">
        <f>C162*(1+0.02)</f>
        <v>10338368926.200001</v>
      </c>
      <c r="D163" s="89">
        <f>D162*(1+0.02)</f>
        <v>24050262820.799999</v>
      </c>
      <c r="E163" s="89">
        <f>E162*(1+0.02)</f>
        <v>12730122240</v>
      </c>
      <c r="F163" s="89">
        <f>F162*(1+0.02)</f>
        <v>9174393427.2000008</v>
      </c>
    </row>
    <row r="164" spans="1:8" x14ac:dyDescent="0.3">
      <c r="A164" s="88">
        <v>2024</v>
      </c>
      <c r="B164" s="89">
        <f t="shared" ref="B164:F165" si="0">B163*(1+0.02)</f>
        <v>12778752535.200001</v>
      </c>
      <c r="C164" s="89">
        <f t="shared" si="0"/>
        <v>10545136304.724001</v>
      </c>
      <c r="D164" s="89">
        <f t="shared" si="0"/>
        <v>24531268077.216</v>
      </c>
      <c r="E164" s="89">
        <f t="shared" si="0"/>
        <v>12984724684.800001</v>
      </c>
      <c r="F164" s="89">
        <f t="shared" si="0"/>
        <v>9357881295.7440014</v>
      </c>
    </row>
    <row r="165" spans="1:8" x14ac:dyDescent="0.3">
      <c r="A165" s="88">
        <v>2025</v>
      </c>
      <c r="B165" s="89">
        <f t="shared" si="0"/>
        <v>13034327585.904001</v>
      </c>
      <c r="C165" s="89">
        <f t="shared" si="0"/>
        <v>10756039030.818481</v>
      </c>
      <c r="D165" s="89">
        <f t="shared" si="0"/>
        <v>25021893438.760319</v>
      </c>
      <c r="E165" s="89">
        <f t="shared" si="0"/>
        <v>13244419178.496002</v>
      </c>
      <c r="F165" s="89">
        <f t="shared" si="0"/>
        <v>9545038921.6588821</v>
      </c>
    </row>
    <row r="175" spans="1:8" ht="15.6" x14ac:dyDescent="0.3">
      <c r="A175" s="90" t="s">
        <v>5863</v>
      </c>
    </row>
    <row r="176" spans="1:8" x14ac:dyDescent="0.3">
      <c r="A176" s="91" t="s">
        <v>5864</v>
      </c>
      <c r="H176" s="91" t="s">
        <v>5861</v>
      </c>
    </row>
    <row r="177" spans="1:9" x14ac:dyDescent="0.3">
      <c r="A177" s="43" t="s">
        <v>5771</v>
      </c>
      <c r="B177" t="s">
        <v>5853</v>
      </c>
      <c r="H177" s="43" t="s">
        <v>5771</v>
      </c>
      <c r="I177" t="s">
        <v>5853</v>
      </c>
    </row>
    <row r="178" spans="1:9" x14ac:dyDescent="0.3">
      <c r="A178" s="44" t="s">
        <v>84</v>
      </c>
      <c r="B178" s="39">
        <v>4940433960</v>
      </c>
      <c r="H178" s="44" t="s">
        <v>53</v>
      </c>
      <c r="I178" s="39">
        <v>4312590750</v>
      </c>
    </row>
    <row r="179" spans="1:9" x14ac:dyDescent="0.3">
      <c r="A179" s="44" t="s">
        <v>62</v>
      </c>
      <c r="B179" s="39">
        <v>5778248850</v>
      </c>
      <c r="H179" s="44" t="s">
        <v>21</v>
      </c>
      <c r="I179" s="39">
        <v>3168360660</v>
      </c>
    </row>
    <row r="180" spans="1:9" x14ac:dyDescent="0.3">
      <c r="A180" s="44" t="s">
        <v>79</v>
      </c>
      <c r="B180" s="39">
        <v>7134274280</v>
      </c>
      <c r="H180" s="44" t="s">
        <v>66</v>
      </c>
      <c r="I180" s="39">
        <v>3066297420</v>
      </c>
    </row>
    <row r="181" spans="1:9" x14ac:dyDescent="0.3">
      <c r="A181" s="44" t="s">
        <v>30</v>
      </c>
      <c r="B181" s="39">
        <v>10971071580</v>
      </c>
      <c r="H181" s="44" t="s">
        <v>73</v>
      </c>
      <c r="I181" s="39">
        <v>2926928760</v>
      </c>
    </row>
    <row r="182" spans="1:9" x14ac:dyDescent="0.3">
      <c r="A182" s="44" t="s">
        <v>37</v>
      </c>
      <c r="B182" s="39">
        <v>26568477550</v>
      </c>
      <c r="H182" s="44" t="s">
        <v>34</v>
      </c>
      <c r="I182" s="39">
        <v>2525600000</v>
      </c>
    </row>
    <row r="183" spans="1:9" x14ac:dyDescent="0.3">
      <c r="A183" s="44" t="s">
        <v>5854</v>
      </c>
      <c r="B183" s="39">
        <v>31610057430</v>
      </c>
      <c r="H183" s="44" t="s">
        <v>41</v>
      </c>
      <c r="I183" s="39">
        <v>2476555950</v>
      </c>
    </row>
    <row r="184" spans="1:9" x14ac:dyDescent="0.3">
      <c r="A184" s="44" t="s">
        <v>82</v>
      </c>
      <c r="B184" s="39">
        <v>31829133590</v>
      </c>
      <c r="H184" s="44" t="s">
        <v>46</v>
      </c>
      <c r="I184" s="39">
        <v>2047939440</v>
      </c>
    </row>
    <row r="185" spans="1:9" x14ac:dyDescent="0.3">
      <c r="A185" s="44" t="s">
        <v>76</v>
      </c>
      <c r="B185" s="39">
        <v>35684926500</v>
      </c>
      <c r="H185" s="44" t="s">
        <v>49</v>
      </c>
      <c r="I185" s="39">
        <v>1691378340</v>
      </c>
    </row>
    <row r="186" spans="1:9" x14ac:dyDescent="0.3">
      <c r="A186" s="44" t="s">
        <v>44</v>
      </c>
      <c r="B186" s="39">
        <v>39988768000</v>
      </c>
      <c r="H186" s="44" t="s">
        <v>70</v>
      </c>
      <c r="I186" s="39">
        <v>1605192363</v>
      </c>
    </row>
    <row r="187" spans="1:9" x14ac:dyDescent="0.3">
      <c r="A187" s="44" t="s">
        <v>59</v>
      </c>
      <c r="B187" s="39">
        <v>78192742380</v>
      </c>
      <c r="H187" s="44" t="s">
        <v>26</v>
      </c>
      <c r="I187" s="39">
        <v>250923000</v>
      </c>
    </row>
    <row r="188" spans="1:9" x14ac:dyDescent="0.3">
      <c r="A188" s="44" t="s">
        <v>5772</v>
      </c>
      <c r="B188" s="39">
        <v>272698134120</v>
      </c>
      <c r="H188" s="44" t="s">
        <v>5772</v>
      </c>
      <c r="I188" s="39">
        <v>24071766683</v>
      </c>
    </row>
    <row r="196" spans="1:9" x14ac:dyDescent="0.3">
      <c r="A196" s="91" t="s">
        <v>5865</v>
      </c>
      <c r="H196" s="91" t="s">
        <v>5862</v>
      </c>
    </row>
    <row r="197" spans="1:9" x14ac:dyDescent="0.3">
      <c r="A197" s="43" t="s">
        <v>5771</v>
      </c>
      <c r="B197" t="s">
        <v>5853</v>
      </c>
      <c r="H197" s="43" t="s">
        <v>5771</v>
      </c>
      <c r="I197" t="s">
        <v>5853</v>
      </c>
    </row>
    <row r="198" spans="1:9" x14ac:dyDescent="0.3">
      <c r="A198" s="44" t="s">
        <v>50</v>
      </c>
      <c r="B198" s="39">
        <v>6003969090</v>
      </c>
      <c r="H198" s="44" t="s">
        <v>50</v>
      </c>
      <c r="I198" s="39">
        <v>6003969090</v>
      </c>
    </row>
    <row r="199" spans="1:9" x14ac:dyDescent="0.3">
      <c r="A199" s="44" t="s">
        <v>31</v>
      </c>
      <c r="B199" s="39">
        <v>13496671580</v>
      </c>
      <c r="H199" s="44" t="s">
        <v>63</v>
      </c>
      <c r="I199" s="39">
        <v>5778248850</v>
      </c>
    </row>
    <row r="200" spans="1:9" x14ac:dyDescent="0.3">
      <c r="A200" s="44" t="s">
        <v>38</v>
      </c>
      <c r="B200" s="39">
        <v>69033801500</v>
      </c>
      <c r="H200" s="44" t="s">
        <v>22</v>
      </c>
      <c r="I200" s="39">
        <v>3419283660</v>
      </c>
    </row>
    <row r="201" spans="1:9" x14ac:dyDescent="0.3">
      <c r="A201" s="44" t="s">
        <v>71</v>
      </c>
      <c r="B201" s="39">
        <v>84120889453</v>
      </c>
      <c r="H201" s="44" t="s">
        <v>67</v>
      </c>
      <c r="I201" s="39">
        <v>3066297420</v>
      </c>
    </row>
    <row r="202" spans="1:9" x14ac:dyDescent="0.3">
      <c r="A202" s="44" t="s">
        <v>56</v>
      </c>
      <c r="B202" s="39">
        <v>109802799810</v>
      </c>
      <c r="H202" s="44" t="s">
        <v>47</v>
      </c>
      <c r="I202" s="39">
        <v>2047939440</v>
      </c>
    </row>
    <row r="203" spans="1:9" x14ac:dyDescent="0.3">
      <c r="A203" s="44" t="s">
        <v>5772</v>
      </c>
      <c r="B203" s="39">
        <v>282458131433</v>
      </c>
      <c r="H203" s="44" t="s">
        <v>5772</v>
      </c>
      <c r="I203" s="39">
        <v>20315738460</v>
      </c>
    </row>
  </sheetData>
  <phoneticPr fontId="18" type="noConversion"/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00"/>
  <sheetViews>
    <sheetView tabSelected="1" topLeftCell="C1" workbookViewId="0">
      <selection activeCell="E1" sqref="E1:E1048576"/>
    </sheetView>
  </sheetViews>
  <sheetFormatPr defaultColWidth="14.44140625" defaultRowHeight="15" customHeight="1" x14ac:dyDescent="0.3"/>
  <cols>
    <col min="1" max="2" width="18.44140625" customWidth="1"/>
    <col min="3" max="3" width="12.6640625" customWidth="1"/>
    <col min="4" max="4" width="16.6640625" customWidth="1"/>
    <col min="5" max="5" width="17.109375" customWidth="1"/>
    <col min="6" max="6" width="15" customWidth="1"/>
    <col min="7" max="7" width="20.21875" bestFit="1" customWidth="1"/>
    <col min="8" max="8" width="15.6640625" bestFit="1" customWidth="1"/>
    <col min="10" max="10" width="16.6640625" customWidth="1"/>
    <col min="11" max="11" width="35.21875" bestFit="1" customWidth="1"/>
    <col min="12" max="26" width="8.6640625" customWidth="1"/>
  </cols>
  <sheetData>
    <row r="1" spans="1:13" ht="14.4" x14ac:dyDescent="0.3">
      <c r="A1" s="2" t="s">
        <v>1</v>
      </c>
      <c r="B1" s="2" t="s">
        <v>7</v>
      </c>
      <c r="C1" s="2" t="s">
        <v>0</v>
      </c>
      <c r="D1" s="2" t="s">
        <v>9</v>
      </c>
      <c r="E1" s="32" t="s">
        <v>1267</v>
      </c>
      <c r="F1" s="33" t="s">
        <v>2374</v>
      </c>
      <c r="G1" s="33" t="s">
        <v>3</v>
      </c>
      <c r="H1" s="33" t="s">
        <v>5</v>
      </c>
      <c r="I1" s="33" t="s">
        <v>3</v>
      </c>
      <c r="J1" s="2" t="s">
        <v>9</v>
      </c>
      <c r="K1" s="93" t="s">
        <v>218</v>
      </c>
      <c r="L1" s="93" t="s">
        <v>5884</v>
      </c>
      <c r="M1" s="93" t="s">
        <v>5897</v>
      </c>
    </row>
    <row r="2" spans="1:13" ht="14.4" x14ac:dyDescent="0.3">
      <c r="A2" s="16" t="s">
        <v>233</v>
      </c>
      <c r="B2" s="27">
        <f>VLOOKUP(A2,'Sales Order'!A$1:D$1029,4,0)</f>
        <v>43832</v>
      </c>
      <c r="C2" s="16" t="s">
        <v>25</v>
      </c>
      <c r="D2" s="18">
        <v>99</v>
      </c>
      <c r="E2" s="35">
        <v>1841399.9999999998</v>
      </c>
      <c r="F2" s="37" t="s">
        <v>2375</v>
      </c>
      <c r="G2" s="76" t="str">
        <f>VLOOKUP(C2,Product!A$1:D$21,3,0)</f>
        <v>Fishing soft lure</v>
      </c>
      <c r="H2" s="76" t="str">
        <f>VLOOKUP(C2,Product!A$1:D$21,4,0)</f>
        <v>Fishing Equipment</v>
      </c>
      <c r="I2" t="s">
        <v>26</v>
      </c>
      <c r="J2" s="18">
        <v>99</v>
      </c>
      <c r="K2" s="11" t="str">
        <f>VLOOKUP(A2,'Sales Order'!A$2:I$1029,9,0)</f>
        <v>Sales Sumatera -Kalimantan Region Team</v>
      </c>
      <c r="M2" t="str">
        <f>VLOOKUP(A2,'Sales Order'!A$1:L$1029,12,0)</f>
        <v>Retail</v>
      </c>
    </row>
    <row r="3" spans="1:13" ht="14.4" x14ac:dyDescent="0.3">
      <c r="A3" s="28" t="s">
        <v>233</v>
      </c>
      <c r="B3" s="27">
        <f>VLOOKUP(A3,'Sales Order'!A$1:D$1029,4,0)</f>
        <v>43832</v>
      </c>
      <c r="C3" s="28" t="s">
        <v>69</v>
      </c>
      <c r="D3" s="34">
        <v>89</v>
      </c>
      <c r="E3" s="36">
        <v>9192276</v>
      </c>
      <c r="F3" s="37" t="s">
        <v>2376</v>
      </c>
      <c r="G3" s="76" t="str">
        <f>VLOOKUP(C3,Product!A$1:D$21,3,0)</f>
        <v>Abs Roller</v>
      </c>
      <c r="H3" s="76" t="str">
        <f>VLOOKUP(C3,Product!A$1:D$21,4,0)</f>
        <v>Gym &amp; Fitness</v>
      </c>
      <c r="I3" t="s">
        <v>70</v>
      </c>
      <c r="J3" s="34">
        <v>89</v>
      </c>
      <c r="K3" s="11" t="str">
        <f>VLOOKUP(A3,'Sales Order'!A$2:I$1029,9,0)</f>
        <v>Sales Sumatera -Kalimantan Region Team</v>
      </c>
      <c r="M3" t="str">
        <f>VLOOKUP(A3,'Sales Order'!A$1:L$1029,12,0)</f>
        <v>Retail</v>
      </c>
    </row>
    <row r="4" spans="1:13" ht="14.4" x14ac:dyDescent="0.3">
      <c r="A4" s="28" t="s">
        <v>233</v>
      </c>
      <c r="B4" s="27">
        <f>VLOOKUP(A4,'Sales Order'!A$1:D$1029,4,0)</f>
        <v>43832</v>
      </c>
      <c r="C4" s="28" t="s">
        <v>55</v>
      </c>
      <c r="D4" s="34">
        <v>45</v>
      </c>
      <c r="E4" s="36">
        <v>93416400</v>
      </c>
      <c r="F4" s="37" t="s">
        <v>2377</v>
      </c>
      <c r="G4" s="76" t="str">
        <f>VLOOKUP(C4,Product!A$1:D$21,3,0)</f>
        <v>Mountain Bike</v>
      </c>
      <c r="H4" s="76" t="str">
        <f>VLOOKUP(C4,Product!A$1:D$21,4,0)</f>
        <v>Bicycle</v>
      </c>
      <c r="I4" t="s">
        <v>5854</v>
      </c>
      <c r="J4" s="34">
        <v>45</v>
      </c>
      <c r="K4" s="11" t="str">
        <f>VLOOKUP(A4,'Sales Order'!A$2:I$1029,9,0)</f>
        <v>Sales Sumatera -Kalimantan Region Team</v>
      </c>
      <c r="M4" t="str">
        <f>VLOOKUP(A4,'Sales Order'!A$1:L$1029,12,0)</f>
        <v>Retail</v>
      </c>
    </row>
    <row r="5" spans="1:13" ht="14.4" x14ac:dyDescent="0.3">
      <c r="A5" s="28" t="s">
        <v>233</v>
      </c>
      <c r="B5" s="27">
        <f>VLOOKUP(A5,'Sales Order'!A$1:D$1029,4,0)</f>
        <v>43832</v>
      </c>
      <c r="C5" s="28" t="s">
        <v>45</v>
      </c>
      <c r="D5" s="34">
        <v>72</v>
      </c>
      <c r="E5" s="36">
        <v>10191600</v>
      </c>
      <c r="F5" s="37" t="s">
        <v>2378</v>
      </c>
      <c r="G5" s="76" t="str">
        <f>VLOOKUP(C5,Product!A$1:D$21,3,0)</f>
        <v>Sunglasses</v>
      </c>
      <c r="H5" s="76" t="str">
        <f>VLOOKUP(C5,Product!A$1:D$21,4,0)</f>
        <v>Outdoors Sport</v>
      </c>
      <c r="I5" t="s">
        <v>46</v>
      </c>
      <c r="J5" s="34">
        <v>72</v>
      </c>
      <c r="K5" s="11" t="str">
        <f>VLOOKUP(A5,'Sales Order'!A$2:I$1029,9,0)</f>
        <v>Sales Sumatera -Kalimantan Region Team</v>
      </c>
      <c r="M5" t="str">
        <f>VLOOKUP(A5,'Sales Order'!A$1:L$1029,12,0)</f>
        <v>Retail</v>
      </c>
    </row>
    <row r="6" spans="1:13" ht="14.4" x14ac:dyDescent="0.3">
      <c r="A6" s="16" t="s">
        <v>235</v>
      </c>
      <c r="B6" s="27">
        <f>VLOOKUP(A6,'Sales Order'!A$1:D$1029,4,0)</f>
        <v>43832</v>
      </c>
      <c r="C6" s="16" t="s">
        <v>65</v>
      </c>
      <c r="D6" s="18">
        <v>77</v>
      </c>
      <c r="E6" s="35">
        <v>17063970</v>
      </c>
      <c r="F6" s="37" t="s">
        <v>2379</v>
      </c>
      <c r="G6" s="76" t="str">
        <f>VLOOKUP(C6,Product!A$1:D$21,3,0)</f>
        <v>1 Set Futsalball</v>
      </c>
      <c r="H6" s="76" t="str">
        <f>VLOOKUP(C6,Product!A$1:D$21,4,0)</f>
        <v>Futsal</v>
      </c>
      <c r="I6" t="s">
        <v>66</v>
      </c>
      <c r="J6" s="18">
        <v>77</v>
      </c>
      <c r="K6" s="11" t="str">
        <f>VLOOKUP(A6,'Sales Order'!A$2:I$1029,9,0)</f>
        <v>Sales Sumatera -Kalimantan Region Team</v>
      </c>
      <c r="M6" t="str">
        <f>VLOOKUP(A6,'Sales Order'!A$1:L$1029,12,0)</f>
        <v>Retail</v>
      </c>
    </row>
    <row r="7" spans="1:13" ht="14.4" x14ac:dyDescent="0.3">
      <c r="A7" s="28" t="s">
        <v>235</v>
      </c>
      <c r="B7" s="27">
        <f>VLOOKUP(A7,'Sales Order'!A$1:D$1029,4,0)</f>
        <v>43832</v>
      </c>
      <c r="C7" s="28" t="s">
        <v>52</v>
      </c>
      <c r="D7" s="34">
        <v>92</v>
      </c>
      <c r="E7" s="36">
        <v>27807000</v>
      </c>
      <c r="F7" s="37" t="s">
        <v>2380</v>
      </c>
      <c r="G7" s="76" t="str">
        <f>VLOOKUP(C7,Product!A$1:D$21,3,0)</f>
        <v>Hiking Shoes</v>
      </c>
      <c r="H7" s="76" t="str">
        <f>VLOOKUP(C7,Product!A$1:D$21,4,0)</f>
        <v>Hiking &amp; Camping</v>
      </c>
      <c r="I7" t="s">
        <v>53</v>
      </c>
      <c r="J7" s="34">
        <v>92</v>
      </c>
      <c r="K7" s="11" t="str">
        <f>VLOOKUP(A7,'Sales Order'!A$2:I$1029,9,0)</f>
        <v>Sales Sumatera -Kalimantan Region Team</v>
      </c>
      <c r="M7" t="str">
        <f>VLOOKUP(A7,'Sales Order'!A$1:L$1029,12,0)</f>
        <v>Retail</v>
      </c>
    </row>
    <row r="8" spans="1:13" ht="14.4" x14ac:dyDescent="0.3">
      <c r="A8" s="16" t="s">
        <v>236</v>
      </c>
      <c r="B8" s="27">
        <f>VLOOKUP(A8,'Sales Order'!A$1:D$1029,4,0)</f>
        <v>43833</v>
      </c>
      <c r="C8" s="16" t="s">
        <v>55</v>
      </c>
      <c r="D8" s="18">
        <v>142</v>
      </c>
      <c r="E8" s="35">
        <v>291430860</v>
      </c>
      <c r="F8" s="37" t="s">
        <v>2381</v>
      </c>
      <c r="G8" s="76" t="str">
        <f>VLOOKUP(C8,Product!A$1:D$21,3,0)</f>
        <v>Mountain Bike</v>
      </c>
      <c r="H8" s="76" t="str">
        <f>VLOOKUP(C8,Product!A$1:D$21,4,0)</f>
        <v>Bicycle</v>
      </c>
      <c r="I8" t="s">
        <v>5854</v>
      </c>
      <c r="J8" s="18">
        <v>142</v>
      </c>
      <c r="K8" s="11" t="str">
        <f>VLOOKUP(A8,'Sales Order'!A$2:I$1029,9,0)</f>
        <v>Online Sales Team</v>
      </c>
      <c r="M8" t="str">
        <f>VLOOKUP(A8,'Sales Order'!A$1:L$1029,12,0)</f>
        <v>Retail</v>
      </c>
    </row>
    <row r="9" spans="1:13" ht="14.4" x14ac:dyDescent="0.3">
      <c r="A9" s="28" t="s">
        <v>236</v>
      </c>
      <c r="B9" s="27">
        <f>VLOOKUP(A9,'Sales Order'!A$1:D$1029,4,0)</f>
        <v>43833</v>
      </c>
      <c r="C9" s="28" t="s">
        <v>78</v>
      </c>
      <c r="D9" s="34">
        <v>125</v>
      </c>
      <c r="E9" s="36">
        <v>51870000</v>
      </c>
      <c r="F9" s="37" t="s">
        <v>2382</v>
      </c>
      <c r="G9" s="76" t="str">
        <f>VLOOKUP(C9,Product!A$1:D$21,3,0)</f>
        <v>Dumbell Set</v>
      </c>
      <c r="H9" s="76" t="str">
        <f>VLOOKUP(C9,Product!A$1:D$21,4,0)</f>
        <v>Gym &amp; Fitness</v>
      </c>
      <c r="I9" t="s">
        <v>79</v>
      </c>
      <c r="J9" s="34">
        <v>125</v>
      </c>
      <c r="K9" s="11" t="str">
        <f>VLOOKUP(A9,'Sales Order'!A$2:I$1029,9,0)</f>
        <v>Online Sales Team</v>
      </c>
      <c r="M9" t="str">
        <f>VLOOKUP(A9,'Sales Order'!A$1:L$1029,12,0)</f>
        <v>Retail</v>
      </c>
    </row>
    <row r="10" spans="1:13" ht="14.4" x14ac:dyDescent="0.3">
      <c r="A10" s="28" t="s">
        <v>236</v>
      </c>
      <c r="B10" s="27">
        <f>VLOOKUP(A10,'Sales Order'!A$1:D$1029,4,0)</f>
        <v>43833</v>
      </c>
      <c r="C10" s="28" t="s">
        <v>52</v>
      </c>
      <c r="D10" s="34">
        <v>150</v>
      </c>
      <c r="E10" s="36">
        <v>44850000</v>
      </c>
      <c r="F10" s="37" t="s">
        <v>2383</v>
      </c>
      <c r="G10" s="76" t="str">
        <f>VLOOKUP(C10,Product!A$1:D$21,3,0)</f>
        <v>Hiking Shoes</v>
      </c>
      <c r="H10" s="76" t="str">
        <f>VLOOKUP(C10,Product!A$1:D$21,4,0)</f>
        <v>Hiking &amp; Camping</v>
      </c>
      <c r="I10" t="s">
        <v>53</v>
      </c>
      <c r="J10" s="34">
        <v>150</v>
      </c>
      <c r="K10" s="11" t="str">
        <f>VLOOKUP(A10,'Sales Order'!A$2:I$1029,9,0)</f>
        <v>Online Sales Team</v>
      </c>
      <c r="M10" t="str">
        <f>VLOOKUP(A10,'Sales Order'!A$1:L$1029,12,0)</f>
        <v>Retail</v>
      </c>
    </row>
    <row r="11" spans="1:13" ht="14.4" x14ac:dyDescent="0.3">
      <c r="A11" s="28" t="s">
        <v>236</v>
      </c>
      <c r="B11" s="27">
        <f>VLOOKUP(A11,'Sales Order'!A$1:D$1029,4,0)</f>
        <v>43833</v>
      </c>
      <c r="C11" s="28" t="s">
        <v>45</v>
      </c>
      <c r="D11" s="34">
        <v>94</v>
      </c>
      <c r="E11" s="36">
        <v>12885520</v>
      </c>
      <c r="F11" s="37" t="s">
        <v>2384</v>
      </c>
      <c r="G11" s="76" t="str">
        <f>VLOOKUP(C11,Product!A$1:D$21,3,0)</f>
        <v>Sunglasses</v>
      </c>
      <c r="H11" s="76" t="str">
        <f>VLOOKUP(C11,Product!A$1:D$21,4,0)</f>
        <v>Outdoors Sport</v>
      </c>
      <c r="I11" t="s">
        <v>46</v>
      </c>
      <c r="J11" s="34">
        <v>94</v>
      </c>
      <c r="K11" s="11" t="str">
        <f>VLOOKUP(A11,'Sales Order'!A$2:I$1029,9,0)</f>
        <v>Online Sales Team</v>
      </c>
      <c r="M11" t="str">
        <f>VLOOKUP(A11,'Sales Order'!A$1:L$1029,12,0)</f>
        <v>Retail</v>
      </c>
    </row>
    <row r="12" spans="1:13" ht="14.4" x14ac:dyDescent="0.3">
      <c r="A12" s="28" t="s">
        <v>236</v>
      </c>
      <c r="B12" s="27">
        <f>VLOOKUP(A12,'Sales Order'!A$1:D$1029,4,0)</f>
        <v>43833</v>
      </c>
      <c r="C12" s="28" t="s">
        <v>58</v>
      </c>
      <c r="D12" s="34">
        <v>128</v>
      </c>
      <c r="E12" s="36">
        <v>671266560</v>
      </c>
      <c r="F12" s="37" t="s">
        <v>2385</v>
      </c>
      <c r="G12" s="76" t="str">
        <f>VLOOKUP(C12,Product!A$1:D$21,3,0)</f>
        <v>Road Bike</v>
      </c>
      <c r="H12" s="76" t="str">
        <f>VLOOKUP(C12,Product!A$1:D$21,4,0)</f>
        <v>Bicycle</v>
      </c>
      <c r="I12" t="s">
        <v>59</v>
      </c>
      <c r="J12" s="34">
        <v>128</v>
      </c>
      <c r="K12" s="11" t="str">
        <f>VLOOKUP(A12,'Sales Order'!A$2:I$1029,9,0)</f>
        <v>Online Sales Team</v>
      </c>
      <c r="M12" t="str">
        <f>VLOOKUP(A12,'Sales Order'!A$1:L$1029,12,0)</f>
        <v>Retail</v>
      </c>
    </row>
    <row r="13" spans="1:13" ht="14.4" x14ac:dyDescent="0.3">
      <c r="A13" s="28" t="s">
        <v>236</v>
      </c>
      <c r="B13" s="27">
        <f>VLOOKUP(A13,'Sales Order'!A$1:D$1029,4,0)</f>
        <v>43833</v>
      </c>
      <c r="C13" s="28" t="s">
        <v>83</v>
      </c>
      <c r="D13" s="34">
        <v>101</v>
      </c>
      <c r="E13" s="36">
        <v>29503110</v>
      </c>
      <c r="F13" s="37" t="s">
        <v>2386</v>
      </c>
      <c r="G13" s="76" t="str">
        <f>VLOOKUP(C13,Product!A$1:D$21,3,0)</f>
        <v>Heavy bag</v>
      </c>
      <c r="H13" s="76" t="str">
        <f>VLOOKUP(C13,Product!A$1:D$21,4,0)</f>
        <v>Gym &amp; Fitness</v>
      </c>
      <c r="I13" t="s">
        <v>84</v>
      </c>
      <c r="J13" s="34">
        <v>101</v>
      </c>
      <c r="K13" s="11" t="str">
        <f>VLOOKUP(A13,'Sales Order'!A$2:I$1029,9,0)</f>
        <v>Online Sales Team</v>
      </c>
      <c r="M13" t="str">
        <f>VLOOKUP(A13,'Sales Order'!A$1:L$1029,12,0)</f>
        <v>Retail</v>
      </c>
    </row>
    <row r="14" spans="1:13" ht="14.4" x14ac:dyDescent="0.3">
      <c r="A14" s="16" t="s">
        <v>239</v>
      </c>
      <c r="B14" s="27">
        <f>VLOOKUP(A14,'Sales Order'!A$1:D$1029,4,0)</f>
        <v>43834</v>
      </c>
      <c r="C14" s="16" t="s">
        <v>69</v>
      </c>
      <c r="D14" s="18">
        <v>96</v>
      </c>
      <c r="E14" s="35">
        <v>10698048</v>
      </c>
      <c r="F14" s="37" t="s">
        <v>2387</v>
      </c>
      <c r="G14" s="76" t="str">
        <f>VLOOKUP(C14,Product!A$1:D$21,3,0)</f>
        <v>Abs Roller</v>
      </c>
      <c r="H14" s="76" t="str">
        <f>VLOOKUP(C14,Product!A$1:D$21,4,0)</f>
        <v>Gym &amp; Fitness</v>
      </c>
      <c r="I14" t="s">
        <v>70</v>
      </c>
      <c r="J14" s="18">
        <v>96</v>
      </c>
      <c r="K14" s="11" t="str">
        <f>VLOOKUP(A14,'Sales Order'!A$2:I$1029,9,0)</f>
        <v>Sales Sumatera -Kalimantan Region Team</v>
      </c>
      <c r="M14" t="str">
        <f>VLOOKUP(A14,'Sales Order'!A$1:L$1029,12,0)</f>
        <v>Retail</v>
      </c>
    </row>
    <row r="15" spans="1:13" ht="14.4" x14ac:dyDescent="0.3">
      <c r="A15" s="16" t="s">
        <v>240</v>
      </c>
      <c r="B15" s="27">
        <f>VLOOKUP(A15,'Sales Order'!A$1:D$1029,4,0)</f>
        <v>43835</v>
      </c>
      <c r="C15" s="16" t="s">
        <v>43</v>
      </c>
      <c r="D15" s="18">
        <v>90</v>
      </c>
      <c r="E15" s="35">
        <v>250560000</v>
      </c>
      <c r="F15" s="37" t="s">
        <v>2388</v>
      </c>
      <c r="G15" s="76" t="str">
        <f>VLOOKUP(C15,Product!A$1:D$21,3,0)</f>
        <v>Stick Golf Bag</v>
      </c>
      <c r="H15" s="76" t="str">
        <f>VLOOKUP(C15,Product!A$1:D$21,4,0)</f>
        <v>Golf</v>
      </c>
      <c r="I15" t="s">
        <v>44</v>
      </c>
      <c r="J15" s="18">
        <v>90</v>
      </c>
      <c r="K15" s="11" t="str">
        <f>VLOOKUP(A15,'Sales Order'!A$2:I$1029,9,0)</f>
        <v>Online Sales Team</v>
      </c>
      <c r="M15" t="str">
        <f>VLOOKUP(A15,'Sales Order'!A$1:L$1029,12,0)</f>
        <v>Retail</v>
      </c>
    </row>
    <row r="16" spans="1:13" ht="14.4" x14ac:dyDescent="0.3">
      <c r="A16" s="16" t="s">
        <v>241</v>
      </c>
      <c r="B16" s="27">
        <f>VLOOKUP(A16,'Sales Order'!A$1:D$1029,4,0)</f>
        <v>43837</v>
      </c>
      <c r="C16" s="16" t="s">
        <v>48</v>
      </c>
      <c r="D16" s="18">
        <v>104</v>
      </c>
      <c r="E16" s="35">
        <v>11269440</v>
      </c>
      <c r="F16" s="37" t="s">
        <v>2389</v>
      </c>
      <c r="G16" s="76" t="str">
        <f>VLOOKUP(C16,Product!A$1:D$21,3,0)</f>
        <v>Tracking Pole</v>
      </c>
      <c r="H16" s="76" t="str">
        <f>VLOOKUP(C16,Product!A$1:D$21,4,0)</f>
        <v>Hiking &amp; Camping</v>
      </c>
      <c r="I16" t="s">
        <v>49</v>
      </c>
      <c r="J16" s="18">
        <v>104</v>
      </c>
      <c r="K16" s="11" t="str">
        <f>VLOOKUP(A16,'Sales Order'!A$2:I$1029,9,0)</f>
        <v>Sales Sumatera -Kalimantan Region Team</v>
      </c>
      <c r="M16" t="str">
        <f>VLOOKUP(A16,'Sales Order'!A$1:L$1029,12,0)</f>
        <v>Retail</v>
      </c>
    </row>
    <row r="17" spans="1:13" ht="14.4" x14ac:dyDescent="0.3">
      <c r="A17" s="16" t="s">
        <v>242</v>
      </c>
      <c r="B17" s="27">
        <f>VLOOKUP(A17,'Sales Order'!A$1:D$1029,4,0)</f>
        <v>43839</v>
      </c>
      <c r="C17" s="16" t="s">
        <v>81</v>
      </c>
      <c r="D17" s="18">
        <v>83</v>
      </c>
      <c r="E17" s="35">
        <v>167137930</v>
      </c>
      <c r="F17" s="37" t="s">
        <v>2390</v>
      </c>
      <c r="G17" s="76" t="str">
        <f>VLOOKUP(C17,Product!A$1:D$21,3,0)</f>
        <v>Treadmill</v>
      </c>
      <c r="H17" s="76" t="str">
        <f>VLOOKUP(C17,Product!A$1:D$21,4,0)</f>
        <v>Gym &amp; Fitness</v>
      </c>
      <c r="I17" t="s">
        <v>82</v>
      </c>
      <c r="J17" s="18">
        <v>83</v>
      </c>
      <c r="K17" s="11" t="str">
        <f>VLOOKUP(A17,'Sales Order'!A$2:I$1029,9,0)</f>
        <v>Online Sales Team</v>
      </c>
      <c r="M17" t="str">
        <f>VLOOKUP(A17,'Sales Order'!A$1:L$1029,12,0)</f>
        <v>Retail</v>
      </c>
    </row>
    <row r="18" spans="1:13" ht="14.4" x14ac:dyDescent="0.3">
      <c r="A18" s="28" t="s">
        <v>242</v>
      </c>
      <c r="B18" s="27">
        <f>VLOOKUP(A18,'Sales Order'!A$1:D$1029,4,0)</f>
        <v>43839</v>
      </c>
      <c r="C18" s="28" t="s">
        <v>65</v>
      </c>
      <c r="D18" s="34">
        <v>123</v>
      </c>
      <c r="E18" s="36">
        <v>24630750</v>
      </c>
      <c r="F18" s="37" t="s">
        <v>2391</v>
      </c>
      <c r="G18" s="76" t="str">
        <f>VLOOKUP(C18,Product!A$1:D$21,3,0)</f>
        <v>1 Set Futsalball</v>
      </c>
      <c r="H18" s="76" t="str">
        <f>VLOOKUP(C18,Product!A$1:D$21,4,0)</f>
        <v>Futsal</v>
      </c>
      <c r="I18" t="s">
        <v>66</v>
      </c>
      <c r="J18" s="34">
        <v>123</v>
      </c>
      <c r="K18" s="11" t="str">
        <f>VLOOKUP(A18,'Sales Order'!A$2:I$1029,9,0)</f>
        <v>Online Sales Team</v>
      </c>
      <c r="M18" t="str">
        <f>VLOOKUP(A18,'Sales Order'!A$1:L$1029,12,0)</f>
        <v>Retail</v>
      </c>
    </row>
    <row r="19" spans="1:13" ht="14.4" x14ac:dyDescent="0.3">
      <c r="A19" s="28" t="s">
        <v>242</v>
      </c>
      <c r="B19" s="27">
        <f>VLOOKUP(A19,'Sales Order'!A$1:D$1029,4,0)</f>
        <v>43839</v>
      </c>
      <c r="C19" s="28" t="s">
        <v>83</v>
      </c>
      <c r="D19" s="34">
        <v>62</v>
      </c>
      <c r="E19" s="36">
        <v>14926500</v>
      </c>
      <c r="F19" s="37" t="s">
        <v>2392</v>
      </c>
      <c r="G19" s="76" t="str">
        <f>VLOOKUP(C19,Product!A$1:D$21,3,0)</f>
        <v>Heavy bag</v>
      </c>
      <c r="H19" s="76" t="str">
        <f>VLOOKUP(C19,Product!A$1:D$21,4,0)</f>
        <v>Gym &amp; Fitness</v>
      </c>
      <c r="I19" t="s">
        <v>84</v>
      </c>
      <c r="J19" s="34">
        <v>62</v>
      </c>
      <c r="K19" s="11" t="str">
        <f>VLOOKUP(A19,'Sales Order'!A$2:I$1029,9,0)</f>
        <v>Online Sales Team</v>
      </c>
      <c r="M19" t="str">
        <f>VLOOKUP(A19,'Sales Order'!A$1:L$1029,12,0)</f>
        <v>Retail</v>
      </c>
    </row>
    <row r="20" spans="1:13" ht="14.4" x14ac:dyDescent="0.3">
      <c r="A20" s="28" t="s">
        <v>242</v>
      </c>
      <c r="B20" s="27">
        <f>VLOOKUP(A20,'Sales Order'!A$1:D$1029,4,0)</f>
        <v>43839</v>
      </c>
      <c r="C20" s="28" t="s">
        <v>48</v>
      </c>
      <c r="D20" s="34">
        <v>96</v>
      </c>
      <c r="E20" s="36">
        <v>10774080</v>
      </c>
      <c r="F20" s="37" t="s">
        <v>2393</v>
      </c>
      <c r="G20" s="76" t="str">
        <f>VLOOKUP(C20,Product!A$1:D$21,3,0)</f>
        <v>Tracking Pole</v>
      </c>
      <c r="H20" s="76" t="str">
        <f>VLOOKUP(C20,Product!A$1:D$21,4,0)</f>
        <v>Hiking &amp; Camping</v>
      </c>
      <c r="I20" t="s">
        <v>49</v>
      </c>
      <c r="J20" s="34">
        <v>96</v>
      </c>
      <c r="K20" s="11" t="str">
        <f>VLOOKUP(A20,'Sales Order'!A$2:I$1029,9,0)</f>
        <v>Online Sales Team</v>
      </c>
      <c r="M20" t="str">
        <f>VLOOKUP(A20,'Sales Order'!A$1:L$1029,12,0)</f>
        <v>Retail</v>
      </c>
    </row>
    <row r="21" spans="1:13" ht="15.75" customHeight="1" x14ac:dyDescent="0.3">
      <c r="A21" s="28" t="s">
        <v>242</v>
      </c>
      <c r="B21" s="27">
        <f>VLOOKUP(A21,'Sales Order'!A$1:D$1029,4,0)</f>
        <v>43839</v>
      </c>
      <c r="C21" s="28" t="s">
        <v>45</v>
      </c>
      <c r="D21" s="34">
        <v>92</v>
      </c>
      <c r="E21" s="36">
        <v>12063040</v>
      </c>
      <c r="F21" s="37" t="s">
        <v>2394</v>
      </c>
      <c r="G21" s="76" t="str">
        <f>VLOOKUP(C21,Product!A$1:D$21,3,0)</f>
        <v>Sunglasses</v>
      </c>
      <c r="H21" s="76" t="str">
        <f>VLOOKUP(C21,Product!A$1:D$21,4,0)</f>
        <v>Outdoors Sport</v>
      </c>
      <c r="I21" t="s">
        <v>46</v>
      </c>
      <c r="J21" s="34">
        <v>92</v>
      </c>
      <c r="K21" s="11" t="str">
        <f>VLOOKUP(A21,'Sales Order'!A$2:I$1029,9,0)</f>
        <v>Online Sales Team</v>
      </c>
      <c r="M21" t="str">
        <f>VLOOKUP(A21,'Sales Order'!A$1:L$1029,12,0)</f>
        <v>Retail</v>
      </c>
    </row>
    <row r="22" spans="1:13" ht="15.75" customHeight="1" x14ac:dyDescent="0.3">
      <c r="A22" s="16" t="s">
        <v>242</v>
      </c>
      <c r="B22" s="27">
        <f>VLOOKUP(A22,'Sales Order'!A$1:D$1029,4,0)</f>
        <v>43839</v>
      </c>
      <c r="C22" s="28" t="s">
        <v>55</v>
      </c>
      <c r="D22" s="34">
        <v>91</v>
      </c>
      <c r="E22" s="36">
        <v>197495480</v>
      </c>
      <c r="F22" s="37" t="s">
        <v>2395</v>
      </c>
      <c r="G22" s="76" t="str">
        <f>VLOOKUP(C22,Product!A$1:D$21,3,0)</f>
        <v>Mountain Bike</v>
      </c>
      <c r="H22" s="76" t="str">
        <f>VLOOKUP(C22,Product!A$1:D$21,4,0)</f>
        <v>Bicycle</v>
      </c>
      <c r="I22" t="s">
        <v>5854</v>
      </c>
      <c r="J22" s="34">
        <v>91</v>
      </c>
      <c r="K22" s="11" t="str">
        <f>VLOOKUP(A22,'Sales Order'!A$2:I$1029,9,0)</f>
        <v>Online Sales Team</v>
      </c>
      <c r="M22" t="str">
        <f>VLOOKUP(A22,'Sales Order'!A$1:L$1029,12,0)</f>
        <v>Retail</v>
      </c>
    </row>
    <row r="23" spans="1:13" ht="15.75" customHeight="1" x14ac:dyDescent="0.3">
      <c r="A23" s="16" t="s">
        <v>243</v>
      </c>
      <c r="B23" s="27">
        <f>VLOOKUP(A23,'Sales Order'!A$1:D$1029,4,0)</f>
        <v>43840</v>
      </c>
      <c r="C23" s="16" t="s">
        <v>19</v>
      </c>
      <c r="D23" s="18">
        <v>133</v>
      </c>
      <c r="E23" s="35">
        <v>29805300</v>
      </c>
      <c r="F23" s="37" t="s">
        <v>2396</v>
      </c>
      <c r="G23" s="76" t="str">
        <f>VLOOKUP(C23,Product!A$1:D$21,3,0)</f>
        <v>1 Set Fishing Equipment</v>
      </c>
      <c r="H23" s="76" t="str">
        <f>VLOOKUP(C23,Product!A$1:D$21,4,0)</f>
        <v>Fishing Equipment</v>
      </c>
      <c r="I23" t="s">
        <v>21</v>
      </c>
      <c r="J23" s="18">
        <v>133</v>
      </c>
      <c r="K23" s="11" t="str">
        <f>VLOOKUP(A23,'Sales Order'!A$2:I$1029,9,0)</f>
        <v>Sales Region Bali - Nusa Tenggara Team</v>
      </c>
      <c r="M23" t="str">
        <f>VLOOKUP(A23,'Sales Order'!A$1:L$1029,12,0)</f>
        <v>Retail</v>
      </c>
    </row>
    <row r="24" spans="1:13" ht="15.75" customHeight="1" x14ac:dyDescent="0.3">
      <c r="A24" s="28" t="s">
        <v>243</v>
      </c>
      <c r="B24" s="27">
        <f>VLOOKUP(A24,'Sales Order'!A$1:D$1029,4,0)</f>
        <v>43840</v>
      </c>
      <c r="C24" s="28" t="s">
        <v>40</v>
      </c>
      <c r="D24" s="34">
        <v>82</v>
      </c>
      <c r="E24" s="36">
        <v>13881780</v>
      </c>
      <c r="F24" s="37" t="s">
        <v>2397</v>
      </c>
      <c r="G24" s="76" t="str">
        <f>VLOOKUP(C24,Product!A$1:D$21,3,0)</f>
        <v>1 set Golf Ball</v>
      </c>
      <c r="H24" s="76" t="str">
        <f>VLOOKUP(C24,Product!A$1:D$21,4,0)</f>
        <v>Golf</v>
      </c>
      <c r="I24" t="s">
        <v>41</v>
      </c>
      <c r="J24" s="34">
        <v>82</v>
      </c>
      <c r="K24" s="11" t="str">
        <f>VLOOKUP(A24,'Sales Order'!A$2:I$1029,9,0)</f>
        <v>Sales Region Bali - Nusa Tenggara Team</v>
      </c>
      <c r="M24" t="str">
        <f>VLOOKUP(A24,'Sales Order'!A$1:L$1029,12,0)</f>
        <v>Retail</v>
      </c>
    </row>
    <row r="25" spans="1:13" ht="15.75" customHeight="1" x14ac:dyDescent="0.3">
      <c r="A25" s="28" t="s">
        <v>243</v>
      </c>
      <c r="B25" s="27">
        <f>VLOOKUP(A25,'Sales Order'!A$1:D$1029,4,0)</f>
        <v>43840</v>
      </c>
      <c r="C25" s="28" t="s">
        <v>58</v>
      </c>
      <c r="D25" s="34">
        <v>112</v>
      </c>
      <c r="E25" s="36">
        <v>555779840</v>
      </c>
      <c r="F25" s="37" t="s">
        <v>2398</v>
      </c>
      <c r="G25" s="76" t="str">
        <f>VLOOKUP(C25,Product!A$1:D$21,3,0)</f>
        <v>Road Bike</v>
      </c>
      <c r="H25" s="76" t="str">
        <f>VLOOKUP(C25,Product!A$1:D$21,4,0)</f>
        <v>Bicycle</v>
      </c>
      <c r="I25" t="s">
        <v>59</v>
      </c>
      <c r="J25" s="34">
        <v>112</v>
      </c>
      <c r="K25" s="11" t="str">
        <f>VLOOKUP(A25,'Sales Order'!A$2:I$1029,9,0)</f>
        <v>Sales Region Bali - Nusa Tenggara Team</v>
      </c>
      <c r="M25" t="str">
        <f>VLOOKUP(A25,'Sales Order'!A$1:L$1029,12,0)</f>
        <v>Retail</v>
      </c>
    </row>
    <row r="26" spans="1:13" ht="15.75" customHeight="1" x14ac:dyDescent="0.3">
      <c r="A26" s="16" t="s">
        <v>243</v>
      </c>
      <c r="B26" s="27">
        <f>VLOOKUP(A26,'Sales Order'!A$1:D$1029,4,0)</f>
        <v>43840</v>
      </c>
      <c r="C26" s="28" t="s">
        <v>69</v>
      </c>
      <c r="D26" s="34">
        <v>140</v>
      </c>
      <c r="E26" s="36">
        <v>14650020</v>
      </c>
      <c r="F26" s="37" t="s">
        <v>2399</v>
      </c>
      <c r="G26" s="76" t="str">
        <f>VLOOKUP(C26,Product!A$1:D$21,3,0)</f>
        <v>Abs Roller</v>
      </c>
      <c r="H26" s="76" t="str">
        <f>VLOOKUP(C26,Product!A$1:D$21,4,0)</f>
        <v>Gym &amp; Fitness</v>
      </c>
      <c r="I26" t="s">
        <v>70</v>
      </c>
      <c r="J26" s="34">
        <v>140</v>
      </c>
      <c r="K26" s="11" t="str">
        <f>VLOOKUP(A26,'Sales Order'!A$2:I$1029,9,0)</f>
        <v>Sales Region Bali - Nusa Tenggara Team</v>
      </c>
      <c r="M26" t="str">
        <f>VLOOKUP(A26,'Sales Order'!A$1:L$1029,12,0)</f>
        <v>Retail</v>
      </c>
    </row>
    <row r="27" spans="1:13" ht="15.75" customHeight="1" x14ac:dyDescent="0.3">
      <c r="A27" s="16" t="s">
        <v>244</v>
      </c>
      <c r="B27" s="27">
        <f>VLOOKUP(A27,'Sales Order'!A$1:D$1029,4,0)</f>
        <v>43841</v>
      </c>
      <c r="C27" s="16" t="s">
        <v>40</v>
      </c>
      <c r="D27" s="18">
        <v>111</v>
      </c>
      <c r="E27" s="35">
        <v>22039050</v>
      </c>
      <c r="F27" s="37" t="s">
        <v>2400</v>
      </c>
      <c r="G27" s="76" t="str">
        <f>VLOOKUP(C27,Product!A$1:D$21,3,0)</f>
        <v>1 set Golf Ball</v>
      </c>
      <c r="H27" s="76" t="str">
        <f>VLOOKUP(C27,Product!A$1:D$21,4,0)</f>
        <v>Golf</v>
      </c>
      <c r="I27" t="s">
        <v>41</v>
      </c>
      <c r="J27" s="18">
        <v>111</v>
      </c>
      <c r="K27" s="11" t="str">
        <f>VLOOKUP(A27,'Sales Order'!A$2:I$1029,9,0)</f>
        <v>Sales Java Region Team</v>
      </c>
      <c r="M27" t="str">
        <f>VLOOKUP(A27,'Sales Order'!A$1:L$1029,12,0)</f>
        <v>Retail</v>
      </c>
    </row>
    <row r="28" spans="1:13" ht="15.75" customHeight="1" x14ac:dyDescent="0.3">
      <c r="A28" s="28" t="s">
        <v>244</v>
      </c>
      <c r="B28" s="27">
        <f>VLOOKUP(A28,'Sales Order'!A$1:D$1029,4,0)</f>
        <v>43841</v>
      </c>
      <c r="C28" s="28" t="s">
        <v>58</v>
      </c>
      <c r="D28" s="34">
        <v>32</v>
      </c>
      <c r="E28" s="36">
        <v>153380800</v>
      </c>
      <c r="F28" s="37" t="s">
        <v>2401</v>
      </c>
      <c r="G28" s="76" t="str">
        <f>VLOOKUP(C28,Product!A$1:D$21,3,0)</f>
        <v>Road Bike</v>
      </c>
      <c r="H28" s="76" t="str">
        <f>VLOOKUP(C28,Product!A$1:D$21,4,0)</f>
        <v>Bicycle</v>
      </c>
      <c r="I28" t="s">
        <v>59</v>
      </c>
      <c r="J28" s="34">
        <v>32</v>
      </c>
      <c r="K28" s="11" t="str">
        <f>VLOOKUP(A28,'Sales Order'!A$2:I$1029,9,0)</f>
        <v>Sales Java Region Team</v>
      </c>
      <c r="M28" t="str">
        <f>VLOOKUP(A28,'Sales Order'!A$1:L$1029,12,0)</f>
        <v>Retail</v>
      </c>
    </row>
    <row r="29" spans="1:13" ht="15.75" customHeight="1" x14ac:dyDescent="0.3">
      <c r="A29" s="28" t="s">
        <v>245</v>
      </c>
      <c r="B29" s="27">
        <f>VLOOKUP(A29,'Sales Order'!A$1:D$1029,4,0)</f>
        <v>43841</v>
      </c>
      <c r="C29" s="28" t="s">
        <v>69</v>
      </c>
      <c r="D29" s="34">
        <v>79</v>
      </c>
      <c r="E29" s="36">
        <v>8266797</v>
      </c>
      <c r="F29" s="37" t="s">
        <v>2402</v>
      </c>
      <c r="G29" s="76" t="str">
        <f>VLOOKUP(C29,Product!A$1:D$21,3,0)</f>
        <v>Abs Roller</v>
      </c>
      <c r="H29" s="76" t="str">
        <f>VLOOKUP(C29,Product!A$1:D$21,4,0)</f>
        <v>Gym &amp; Fitness</v>
      </c>
      <c r="I29" t="s">
        <v>70</v>
      </c>
      <c r="J29" s="34">
        <v>79</v>
      </c>
      <c r="K29" s="11" t="str">
        <f>VLOOKUP(A29,'Sales Order'!A$2:I$1029,9,0)</f>
        <v>Sales Java Region Team</v>
      </c>
      <c r="M29" t="str">
        <f>VLOOKUP(A29,'Sales Order'!A$1:L$1029,12,0)</f>
        <v>Retail</v>
      </c>
    </row>
    <row r="30" spans="1:13" ht="15.75" customHeight="1" x14ac:dyDescent="0.3">
      <c r="A30" s="28" t="s">
        <v>245</v>
      </c>
      <c r="B30" s="27">
        <f>VLOOKUP(A30,'Sales Order'!A$1:D$1029,4,0)</f>
        <v>43841</v>
      </c>
      <c r="C30" s="28" t="s">
        <v>43</v>
      </c>
      <c r="D30" s="34">
        <v>82</v>
      </c>
      <c r="E30" s="36">
        <v>236160000</v>
      </c>
      <c r="F30" s="37" t="s">
        <v>2403</v>
      </c>
      <c r="G30" s="76" t="str">
        <f>VLOOKUP(C30,Product!A$1:D$21,3,0)</f>
        <v>Stick Golf Bag</v>
      </c>
      <c r="H30" s="76" t="str">
        <f>VLOOKUP(C30,Product!A$1:D$21,4,0)</f>
        <v>Golf</v>
      </c>
      <c r="I30" t="s">
        <v>44</v>
      </c>
      <c r="J30" s="34">
        <v>82</v>
      </c>
      <c r="K30" s="11" t="str">
        <f>VLOOKUP(A30,'Sales Order'!A$2:I$1029,9,0)</f>
        <v>Sales Java Region Team</v>
      </c>
      <c r="M30" t="str">
        <f>VLOOKUP(A30,'Sales Order'!A$1:L$1029,12,0)</f>
        <v>Retail</v>
      </c>
    </row>
    <row r="31" spans="1:13" ht="15.75" customHeight="1" x14ac:dyDescent="0.3">
      <c r="A31" s="28" t="s">
        <v>245</v>
      </c>
      <c r="B31" s="27">
        <f>VLOOKUP(A31,'Sales Order'!A$1:D$1029,4,0)</f>
        <v>43841</v>
      </c>
      <c r="C31" s="28" t="s">
        <v>28</v>
      </c>
      <c r="D31" s="34">
        <v>143</v>
      </c>
      <c r="E31" s="36">
        <v>119819700</v>
      </c>
      <c r="F31" s="37" t="s">
        <v>2404</v>
      </c>
      <c r="G31" s="76" t="str">
        <f>VLOOKUP(C31,Product!A$1:D$21,3,0)</f>
        <v>Stick Billiard</v>
      </c>
      <c r="H31" s="76" t="str">
        <f>VLOOKUP(C31,Product!A$1:D$21,4,0)</f>
        <v>Billiard</v>
      </c>
      <c r="I31" t="s">
        <v>30</v>
      </c>
      <c r="J31" s="34">
        <v>143</v>
      </c>
      <c r="K31" s="11" t="str">
        <f>VLOOKUP(A31,'Sales Order'!A$2:I$1029,9,0)</f>
        <v>Sales Java Region Team</v>
      </c>
      <c r="M31" t="str">
        <f>VLOOKUP(A31,'Sales Order'!A$1:L$1029,12,0)</f>
        <v>Retail</v>
      </c>
    </row>
    <row r="32" spans="1:13" ht="15.75" customHeight="1" x14ac:dyDescent="0.3">
      <c r="A32" s="28" t="s">
        <v>245</v>
      </c>
      <c r="B32" s="27">
        <f>VLOOKUP(A32,'Sales Order'!A$1:D$1029,4,0)</f>
        <v>43841</v>
      </c>
      <c r="C32" s="28" t="s">
        <v>45</v>
      </c>
      <c r="D32" s="34">
        <v>114</v>
      </c>
      <c r="E32" s="36">
        <v>15627120</v>
      </c>
      <c r="F32" s="37" t="s">
        <v>2405</v>
      </c>
      <c r="G32" s="76" t="str">
        <f>VLOOKUP(C32,Product!A$1:D$21,3,0)</f>
        <v>Sunglasses</v>
      </c>
      <c r="H32" s="76" t="str">
        <f>VLOOKUP(C32,Product!A$1:D$21,4,0)</f>
        <v>Outdoors Sport</v>
      </c>
      <c r="I32" t="s">
        <v>46</v>
      </c>
      <c r="J32" s="34">
        <v>114</v>
      </c>
      <c r="K32" s="11" t="str">
        <f>VLOOKUP(A32,'Sales Order'!A$2:I$1029,9,0)</f>
        <v>Sales Java Region Team</v>
      </c>
      <c r="M32" t="str">
        <f>VLOOKUP(A32,'Sales Order'!A$1:L$1029,12,0)</f>
        <v>Retail</v>
      </c>
    </row>
    <row r="33" spans="1:13" ht="15.75" customHeight="1" x14ac:dyDescent="0.3">
      <c r="A33" s="16" t="s">
        <v>246</v>
      </c>
      <c r="B33" s="27">
        <f>VLOOKUP(A33,'Sales Order'!A$1:D$1029,4,0)</f>
        <v>43843</v>
      </c>
      <c r="C33" s="28" t="s">
        <v>40</v>
      </c>
      <c r="D33" s="34">
        <v>80</v>
      </c>
      <c r="E33" s="36">
        <v>14546400</v>
      </c>
      <c r="F33" s="37" t="s">
        <v>2406</v>
      </c>
      <c r="G33" s="76" t="str">
        <f>VLOOKUP(C33,Product!A$1:D$21,3,0)</f>
        <v>1 set Golf Ball</v>
      </c>
      <c r="H33" s="76" t="str">
        <f>VLOOKUP(C33,Product!A$1:D$21,4,0)</f>
        <v>Golf</v>
      </c>
      <c r="I33" t="s">
        <v>41</v>
      </c>
      <c r="J33" s="34">
        <v>80</v>
      </c>
      <c r="K33" s="11" t="str">
        <f>VLOOKUP(A33,'Sales Order'!A$2:I$1029,9,0)</f>
        <v>Sales Sumatera -Kalimantan Region Team</v>
      </c>
      <c r="M33" t="str">
        <f>VLOOKUP(A33,'Sales Order'!A$1:L$1029,12,0)</f>
        <v>Retail</v>
      </c>
    </row>
    <row r="34" spans="1:13" ht="15.75" customHeight="1" x14ac:dyDescent="0.3">
      <c r="A34" s="28" t="s">
        <v>246</v>
      </c>
      <c r="B34" s="27">
        <f>VLOOKUP(A34,'Sales Order'!A$1:D$1029,4,0)</f>
        <v>43843</v>
      </c>
      <c r="C34" s="28" t="s">
        <v>33</v>
      </c>
      <c r="D34" s="34">
        <v>147</v>
      </c>
      <c r="E34" s="36">
        <v>29106000</v>
      </c>
      <c r="F34" s="37" t="s">
        <v>2407</v>
      </c>
      <c r="G34" s="76" t="str">
        <f>VLOOKUP(C34,Product!A$1:D$21,3,0)</f>
        <v>Stick Billiard Bag</v>
      </c>
      <c r="H34" s="76" t="str">
        <f>VLOOKUP(C34,Product!A$1:D$21,4,0)</f>
        <v>Billiard</v>
      </c>
      <c r="I34" t="s">
        <v>34</v>
      </c>
      <c r="J34" s="34">
        <v>147</v>
      </c>
      <c r="K34" s="11" t="str">
        <f>VLOOKUP(A34,'Sales Order'!A$2:I$1029,9,0)</f>
        <v>Sales Sumatera -Kalimantan Region Team</v>
      </c>
      <c r="M34" t="str">
        <f>VLOOKUP(A34,'Sales Order'!A$1:L$1029,12,0)</f>
        <v>Retail</v>
      </c>
    </row>
    <row r="35" spans="1:13" ht="15.75" customHeight="1" x14ac:dyDescent="0.3">
      <c r="A35" s="28" t="s">
        <v>246</v>
      </c>
      <c r="B35" s="27">
        <f>VLOOKUP(A35,'Sales Order'!A$1:D$1029,4,0)</f>
        <v>43843</v>
      </c>
      <c r="C35" s="28" t="s">
        <v>65</v>
      </c>
      <c r="D35" s="34">
        <v>55</v>
      </c>
      <c r="E35" s="36">
        <v>12482250</v>
      </c>
      <c r="F35" s="37" t="s">
        <v>2408</v>
      </c>
      <c r="G35" s="76" t="str">
        <f>VLOOKUP(C35,Product!A$1:D$21,3,0)</f>
        <v>1 Set Futsalball</v>
      </c>
      <c r="H35" s="76" t="str">
        <f>VLOOKUP(C35,Product!A$1:D$21,4,0)</f>
        <v>Futsal</v>
      </c>
      <c r="I35" t="s">
        <v>66</v>
      </c>
      <c r="J35" s="34">
        <v>55</v>
      </c>
      <c r="K35" s="11" t="str">
        <f>VLOOKUP(A35,'Sales Order'!A$2:I$1029,9,0)</f>
        <v>Sales Sumatera -Kalimantan Region Team</v>
      </c>
      <c r="M35" t="str">
        <f>VLOOKUP(A35,'Sales Order'!A$1:L$1029,12,0)</f>
        <v>Retail</v>
      </c>
    </row>
    <row r="36" spans="1:13" ht="15.75" customHeight="1" x14ac:dyDescent="0.3">
      <c r="A36" s="28" t="s">
        <v>246</v>
      </c>
      <c r="B36" s="27">
        <f>VLOOKUP(A36,'Sales Order'!A$1:D$1029,4,0)</f>
        <v>43843</v>
      </c>
      <c r="C36" s="28" t="s">
        <v>45</v>
      </c>
      <c r="D36" s="34">
        <v>106</v>
      </c>
      <c r="E36" s="36">
        <v>14056660</v>
      </c>
      <c r="F36" s="37" t="s">
        <v>2409</v>
      </c>
      <c r="G36" s="76" t="str">
        <f>VLOOKUP(C36,Product!A$1:D$21,3,0)</f>
        <v>Sunglasses</v>
      </c>
      <c r="H36" s="76" t="str">
        <f>VLOOKUP(C36,Product!A$1:D$21,4,0)</f>
        <v>Outdoors Sport</v>
      </c>
      <c r="I36" t="s">
        <v>46</v>
      </c>
      <c r="J36" s="34">
        <v>106</v>
      </c>
      <c r="K36" s="11" t="str">
        <f>VLOOKUP(A36,'Sales Order'!A$2:I$1029,9,0)</f>
        <v>Sales Sumatera -Kalimantan Region Team</v>
      </c>
      <c r="M36" t="str">
        <f>VLOOKUP(A36,'Sales Order'!A$1:L$1029,12,0)</f>
        <v>Retail</v>
      </c>
    </row>
    <row r="37" spans="1:13" ht="15.75" customHeight="1" x14ac:dyDescent="0.3">
      <c r="A37" s="16" t="s">
        <v>248</v>
      </c>
      <c r="B37" s="27">
        <f>VLOOKUP(A37,'Sales Order'!A$1:D$1029,4,0)</f>
        <v>43847</v>
      </c>
      <c r="C37" s="28" t="s">
        <v>61</v>
      </c>
      <c r="D37" s="34">
        <v>77</v>
      </c>
      <c r="E37" s="36">
        <v>33194700</v>
      </c>
      <c r="F37" s="37" t="s">
        <v>2410</v>
      </c>
      <c r="G37" s="76" t="str">
        <f>VLOOKUP(C37,Product!A$1:D$21,3,0)</f>
        <v>1 Set Basketball</v>
      </c>
      <c r="H37" s="76" t="str">
        <f>VLOOKUP(C37,Product!A$1:D$21,4,0)</f>
        <v>Basketball</v>
      </c>
      <c r="I37" t="s">
        <v>62</v>
      </c>
      <c r="J37" s="34">
        <v>77</v>
      </c>
      <c r="K37" s="11" t="str">
        <f>VLOOKUP(A37,'Sales Order'!A$2:I$1029,9,0)</f>
        <v>Sales Region Sulawesi - Maluku Team</v>
      </c>
      <c r="M37" t="str">
        <f>VLOOKUP(A37,'Sales Order'!A$1:L$1029,12,0)</f>
        <v>Retail</v>
      </c>
    </row>
    <row r="38" spans="1:13" ht="15.75" customHeight="1" x14ac:dyDescent="0.3">
      <c r="A38" s="28" t="s">
        <v>248</v>
      </c>
      <c r="B38" s="27">
        <f>VLOOKUP(A38,'Sales Order'!A$1:D$1029,4,0)</f>
        <v>43847</v>
      </c>
      <c r="C38" s="28" t="s">
        <v>65</v>
      </c>
      <c r="D38" s="34">
        <v>109</v>
      </c>
      <c r="E38" s="36">
        <v>22118280</v>
      </c>
      <c r="F38" s="37" t="s">
        <v>2411</v>
      </c>
      <c r="G38" s="76" t="str">
        <f>VLOOKUP(C38,Product!A$1:D$21,3,0)</f>
        <v>1 Set Futsalball</v>
      </c>
      <c r="H38" s="76" t="str">
        <f>VLOOKUP(C38,Product!A$1:D$21,4,0)</f>
        <v>Futsal</v>
      </c>
      <c r="I38" t="s">
        <v>66</v>
      </c>
      <c r="J38" s="34">
        <v>109</v>
      </c>
      <c r="K38" s="11" t="str">
        <f>VLOOKUP(A38,'Sales Order'!A$2:I$1029,9,0)</f>
        <v>Sales Region Sulawesi - Maluku Team</v>
      </c>
      <c r="M38" t="str">
        <f>VLOOKUP(A38,'Sales Order'!A$1:L$1029,12,0)</f>
        <v>Retail</v>
      </c>
    </row>
    <row r="39" spans="1:13" ht="15.75" customHeight="1" x14ac:dyDescent="0.3">
      <c r="A39" s="28" t="s">
        <v>248</v>
      </c>
      <c r="B39" s="27">
        <f>VLOOKUP(A39,'Sales Order'!A$1:D$1029,4,0)</f>
        <v>43847</v>
      </c>
      <c r="C39" s="28" t="s">
        <v>52</v>
      </c>
      <c r="D39" s="34">
        <v>82</v>
      </c>
      <c r="E39" s="36">
        <v>23452000</v>
      </c>
      <c r="F39" s="37" t="s">
        <v>2412</v>
      </c>
      <c r="G39" s="76" t="str">
        <f>VLOOKUP(C39,Product!A$1:D$21,3,0)</f>
        <v>Hiking Shoes</v>
      </c>
      <c r="H39" s="76" t="str">
        <f>VLOOKUP(C39,Product!A$1:D$21,4,0)</f>
        <v>Hiking &amp; Camping</v>
      </c>
      <c r="I39" t="s">
        <v>53</v>
      </c>
      <c r="J39" s="34">
        <v>82</v>
      </c>
      <c r="K39" s="11" t="str">
        <f>VLOOKUP(A39,'Sales Order'!A$2:I$1029,9,0)</f>
        <v>Sales Region Sulawesi - Maluku Team</v>
      </c>
      <c r="M39" t="str">
        <f>VLOOKUP(A39,'Sales Order'!A$1:L$1029,12,0)</f>
        <v>Retail</v>
      </c>
    </row>
    <row r="40" spans="1:13" ht="15.75" customHeight="1" x14ac:dyDescent="0.3">
      <c r="A40" s="28" t="s">
        <v>248</v>
      </c>
      <c r="B40" s="27">
        <f>VLOOKUP(A40,'Sales Order'!A$1:D$1029,4,0)</f>
        <v>43847</v>
      </c>
      <c r="C40" s="28" t="s">
        <v>40</v>
      </c>
      <c r="D40" s="34">
        <v>107</v>
      </c>
      <c r="E40" s="36">
        <v>18784920</v>
      </c>
      <c r="F40" s="37" t="s">
        <v>2413</v>
      </c>
      <c r="G40" s="76" t="str">
        <f>VLOOKUP(C40,Product!A$1:D$21,3,0)</f>
        <v>1 set Golf Ball</v>
      </c>
      <c r="H40" s="76" t="str">
        <f>VLOOKUP(C40,Product!A$1:D$21,4,0)</f>
        <v>Golf</v>
      </c>
      <c r="I40" t="s">
        <v>41</v>
      </c>
      <c r="J40" s="34">
        <v>107</v>
      </c>
      <c r="K40" s="11" t="str">
        <f>VLOOKUP(A40,'Sales Order'!A$2:I$1029,9,0)</f>
        <v>Sales Region Sulawesi - Maluku Team</v>
      </c>
      <c r="M40" t="str">
        <f>VLOOKUP(A40,'Sales Order'!A$1:L$1029,12,0)</f>
        <v>Retail</v>
      </c>
    </row>
    <row r="41" spans="1:13" ht="15.75" customHeight="1" x14ac:dyDescent="0.3">
      <c r="A41" s="16" t="s">
        <v>249</v>
      </c>
      <c r="B41" s="27">
        <f>VLOOKUP(A41,'Sales Order'!A$1:D$1029,4,0)</f>
        <v>43848</v>
      </c>
      <c r="C41" s="28" t="s">
        <v>75</v>
      </c>
      <c r="D41" s="34">
        <v>75</v>
      </c>
      <c r="E41" s="36">
        <v>184837500</v>
      </c>
      <c r="F41" s="37" t="s">
        <v>2414</v>
      </c>
      <c r="G41" s="76" t="str">
        <f>VLOOKUP(C41,Product!A$1:D$21,3,0)</f>
        <v>Bench Press</v>
      </c>
      <c r="H41" s="76" t="str">
        <f>VLOOKUP(C41,Product!A$1:D$21,4,0)</f>
        <v>Gym &amp; Fitness</v>
      </c>
      <c r="I41" t="s">
        <v>76</v>
      </c>
      <c r="J41" s="34">
        <v>75</v>
      </c>
      <c r="K41" s="11" t="str">
        <f>VLOOKUP(A41,'Sales Order'!A$2:I$1029,9,0)</f>
        <v>Sales Region Sulawesi - Maluku Team</v>
      </c>
      <c r="M41" t="str">
        <f>VLOOKUP(A41,'Sales Order'!A$1:L$1029,12,0)</f>
        <v>Retail</v>
      </c>
    </row>
    <row r="42" spans="1:13" ht="15.75" customHeight="1" x14ac:dyDescent="0.3">
      <c r="A42" s="28" t="s">
        <v>249</v>
      </c>
      <c r="B42" s="27">
        <f>VLOOKUP(A42,'Sales Order'!A$1:D$1029,4,0)</f>
        <v>43848</v>
      </c>
      <c r="C42" s="28" t="s">
        <v>48</v>
      </c>
      <c r="D42" s="34">
        <v>90</v>
      </c>
      <c r="E42" s="36">
        <v>8707500</v>
      </c>
      <c r="F42" s="37" t="s">
        <v>2415</v>
      </c>
      <c r="G42" s="76" t="str">
        <f>VLOOKUP(C42,Product!A$1:D$21,3,0)</f>
        <v>Tracking Pole</v>
      </c>
      <c r="H42" s="76" t="str">
        <f>VLOOKUP(C42,Product!A$1:D$21,4,0)</f>
        <v>Hiking &amp; Camping</v>
      </c>
      <c r="I42" t="s">
        <v>49</v>
      </c>
      <c r="J42" s="34">
        <v>90</v>
      </c>
      <c r="K42" s="11" t="str">
        <f>VLOOKUP(A42,'Sales Order'!A$2:I$1029,9,0)</f>
        <v>Sales Region Sulawesi - Maluku Team</v>
      </c>
      <c r="M42" t="str">
        <f>VLOOKUP(A42,'Sales Order'!A$1:L$1029,12,0)</f>
        <v>Retail</v>
      </c>
    </row>
    <row r="43" spans="1:13" ht="15.75" customHeight="1" x14ac:dyDescent="0.3">
      <c r="A43" s="28" t="s">
        <v>249</v>
      </c>
      <c r="B43" s="27">
        <f>VLOOKUP(A43,'Sales Order'!A$1:D$1029,4,0)</f>
        <v>43848</v>
      </c>
      <c r="C43" s="28" t="s">
        <v>61</v>
      </c>
      <c r="D43" s="34">
        <v>101</v>
      </c>
      <c r="E43" s="36">
        <v>44508680</v>
      </c>
      <c r="F43" s="37" t="s">
        <v>2416</v>
      </c>
      <c r="G43" s="76" t="str">
        <f>VLOOKUP(C43,Product!A$1:D$21,3,0)</f>
        <v>1 Set Basketball</v>
      </c>
      <c r="H43" s="76" t="str">
        <f>VLOOKUP(C43,Product!A$1:D$21,4,0)</f>
        <v>Basketball</v>
      </c>
      <c r="I43" t="s">
        <v>62</v>
      </c>
      <c r="J43" s="34">
        <v>101</v>
      </c>
      <c r="K43" s="11" t="str">
        <f>VLOOKUP(A43,'Sales Order'!A$2:I$1029,9,0)</f>
        <v>Sales Region Sulawesi - Maluku Team</v>
      </c>
      <c r="M43" t="str">
        <f>VLOOKUP(A43,'Sales Order'!A$1:L$1029,12,0)</f>
        <v>Retail</v>
      </c>
    </row>
    <row r="44" spans="1:13" ht="15.75" customHeight="1" x14ac:dyDescent="0.3">
      <c r="A44" s="28" t="s">
        <v>249</v>
      </c>
      <c r="B44" s="27">
        <f>VLOOKUP(A44,'Sales Order'!A$1:D$1029,4,0)</f>
        <v>43848</v>
      </c>
      <c r="C44" s="28" t="s">
        <v>72</v>
      </c>
      <c r="D44" s="34">
        <v>112</v>
      </c>
      <c r="E44" s="36">
        <v>24521280</v>
      </c>
      <c r="F44" s="37" t="s">
        <v>2417</v>
      </c>
      <c r="G44" s="76" t="str">
        <f>VLOOKUP(C44,Product!A$1:D$21,3,0)</f>
        <v>Pull Up Bar</v>
      </c>
      <c r="H44" s="76" t="str">
        <f>VLOOKUP(C44,Product!A$1:D$21,4,0)</f>
        <v>Gym &amp; Fitness</v>
      </c>
      <c r="I44" t="s">
        <v>73</v>
      </c>
      <c r="J44" s="34">
        <v>112</v>
      </c>
      <c r="K44" s="11" t="str">
        <f>VLOOKUP(A44,'Sales Order'!A$2:I$1029,9,0)</f>
        <v>Sales Region Sulawesi - Maluku Team</v>
      </c>
      <c r="M44" t="str">
        <f>VLOOKUP(A44,'Sales Order'!A$1:L$1029,12,0)</f>
        <v>Retail</v>
      </c>
    </row>
    <row r="45" spans="1:13" ht="15.75" customHeight="1" x14ac:dyDescent="0.3">
      <c r="A45" s="28" t="s">
        <v>249</v>
      </c>
      <c r="B45" s="27">
        <f>VLOOKUP(A45,'Sales Order'!A$1:D$1029,4,0)</f>
        <v>43848</v>
      </c>
      <c r="C45" s="28" t="s">
        <v>43</v>
      </c>
      <c r="D45" s="34">
        <v>133</v>
      </c>
      <c r="E45" s="36">
        <v>374528000</v>
      </c>
      <c r="F45" s="37" t="s">
        <v>2418</v>
      </c>
      <c r="G45" s="76" t="str">
        <f>VLOOKUP(C45,Product!A$1:D$21,3,0)</f>
        <v>Stick Golf Bag</v>
      </c>
      <c r="H45" s="76" t="str">
        <f>VLOOKUP(C45,Product!A$1:D$21,4,0)</f>
        <v>Golf</v>
      </c>
      <c r="I45" t="s">
        <v>44</v>
      </c>
      <c r="J45" s="34">
        <v>133</v>
      </c>
      <c r="K45" s="11" t="str">
        <f>VLOOKUP(A45,'Sales Order'!A$2:I$1029,9,0)</f>
        <v>Sales Region Sulawesi - Maluku Team</v>
      </c>
      <c r="M45" t="str">
        <f>VLOOKUP(A45,'Sales Order'!A$1:L$1029,12,0)</f>
        <v>Retail</v>
      </c>
    </row>
    <row r="46" spans="1:13" ht="15.75" customHeight="1" x14ac:dyDescent="0.3">
      <c r="A46" s="16" t="s">
        <v>250</v>
      </c>
      <c r="B46" s="27">
        <f>VLOOKUP(A46,'Sales Order'!A$1:D$1029,4,0)</f>
        <v>43849</v>
      </c>
      <c r="C46" s="28" t="s">
        <v>58</v>
      </c>
      <c r="D46" s="34">
        <v>56</v>
      </c>
      <c r="E46" s="36">
        <v>246311520</v>
      </c>
      <c r="F46" s="37" t="s">
        <v>2419</v>
      </c>
      <c r="G46" s="76" t="str">
        <f>VLOOKUP(C46,Product!A$1:D$21,3,0)</f>
        <v>Road Bike</v>
      </c>
      <c r="H46" s="76" t="str">
        <f>VLOOKUP(C46,Product!A$1:D$21,4,0)</f>
        <v>Bicycle</v>
      </c>
      <c r="I46" t="s">
        <v>59</v>
      </c>
      <c r="J46" s="34">
        <v>56</v>
      </c>
      <c r="K46" s="11" t="str">
        <f>VLOOKUP(A46,'Sales Order'!A$2:I$1029,9,0)</f>
        <v>Sales Region Sulawesi - Maluku Team</v>
      </c>
      <c r="M46" t="str">
        <f>VLOOKUP(A46,'Sales Order'!A$1:L$1029,12,0)</f>
        <v>Retail</v>
      </c>
    </row>
    <row r="47" spans="1:13" ht="15.75" customHeight="1" x14ac:dyDescent="0.3">
      <c r="A47" s="28" t="s">
        <v>250</v>
      </c>
      <c r="B47" s="27">
        <f>VLOOKUP(A47,'Sales Order'!A$1:D$1029,4,0)</f>
        <v>43849</v>
      </c>
      <c r="C47" s="28" t="s">
        <v>25</v>
      </c>
      <c r="D47" s="34">
        <v>36</v>
      </c>
      <c r="E47" s="36">
        <v>561600</v>
      </c>
      <c r="F47" s="37" t="s">
        <v>2420</v>
      </c>
      <c r="G47" s="76" t="str">
        <f>VLOOKUP(C47,Product!A$1:D$21,3,0)</f>
        <v>Fishing soft lure</v>
      </c>
      <c r="H47" s="76" t="str">
        <f>VLOOKUP(C47,Product!A$1:D$21,4,0)</f>
        <v>Fishing Equipment</v>
      </c>
      <c r="I47" t="s">
        <v>26</v>
      </c>
      <c r="J47" s="34">
        <v>36</v>
      </c>
      <c r="K47" s="11" t="str">
        <f>VLOOKUP(A47,'Sales Order'!A$2:I$1029,9,0)</f>
        <v>Sales Region Sulawesi - Maluku Team</v>
      </c>
      <c r="M47" t="str">
        <f>VLOOKUP(A47,'Sales Order'!A$1:L$1029,12,0)</f>
        <v>Retail</v>
      </c>
    </row>
    <row r="48" spans="1:13" ht="15.75" customHeight="1" x14ac:dyDescent="0.3">
      <c r="A48" s="16" t="s">
        <v>251</v>
      </c>
      <c r="B48" s="27">
        <f>VLOOKUP(A48,'Sales Order'!A$1:D$1029,4,0)</f>
        <v>43850</v>
      </c>
      <c r="C48" s="28" t="s">
        <v>58</v>
      </c>
      <c r="D48" s="34">
        <v>82</v>
      </c>
      <c r="E48" s="36">
        <v>439278100</v>
      </c>
      <c r="F48" s="37" t="s">
        <v>2421</v>
      </c>
      <c r="G48" s="76" t="str">
        <f>VLOOKUP(C48,Product!A$1:D$21,3,0)</f>
        <v>Road Bike</v>
      </c>
      <c r="H48" s="76" t="str">
        <f>VLOOKUP(C48,Product!A$1:D$21,4,0)</f>
        <v>Bicycle</v>
      </c>
      <c r="I48" t="s">
        <v>59</v>
      </c>
      <c r="J48" s="34">
        <v>82</v>
      </c>
      <c r="K48" s="11" t="str">
        <f>VLOOKUP(A48,'Sales Order'!A$2:I$1029,9,0)</f>
        <v>Sales Sumatera -Kalimantan Region Team</v>
      </c>
      <c r="M48" t="str">
        <f>VLOOKUP(A48,'Sales Order'!A$1:L$1029,12,0)</f>
        <v>Distributor</v>
      </c>
    </row>
    <row r="49" spans="1:13" ht="15.75" customHeight="1" x14ac:dyDescent="0.3">
      <c r="A49" s="28" t="s">
        <v>251</v>
      </c>
      <c r="B49" s="27">
        <f>VLOOKUP(A49,'Sales Order'!A$1:D$1029,4,0)</f>
        <v>43850</v>
      </c>
      <c r="C49" s="28" t="s">
        <v>83</v>
      </c>
      <c r="D49" s="34">
        <v>113</v>
      </c>
      <c r="E49" s="36">
        <v>30832050</v>
      </c>
      <c r="F49" s="37" t="s">
        <v>2422</v>
      </c>
      <c r="G49" s="76" t="str">
        <f>VLOOKUP(C49,Product!A$1:D$21,3,0)</f>
        <v>Heavy bag</v>
      </c>
      <c r="H49" s="76" t="str">
        <f>VLOOKUP(C49,Product!A$1:D$21,4,0)</f>
        <v>Gym &amp; Fitness</v>
      </c>
      <c r="I49" t="s">
        <v>84</v>
      </c>
      <c r="J49" s="34">
        <v>113</v>
      </c>
      <c r="K49" s="11" t="str">
        <f>VLOOKUP(A49,'Sales Order'!A$2:I$1029,9,0)</f>
        <v>Sales Sumatera -Kalimantan Region Team</v>
      </c>
      <c r="M49" t="str">
        <f>VLOOKUP(A49,'Sales Order'!A$1:L$1029,12,0)</f>
        <v>Distributor</v>
      </c>
    </row>
    <row r="50" spans="1:13" ht="15.75" customHeight="1" x14ac:dyDescent="0.3">
      <c r="A50" s="28" t="s">
        <v>251</v>
      </c>
      <c r="B50" s="27">
        <f>VLOOKUP(A50,'Sales Order'!A$1:D$1029,4,0)</f>
        <v>43850</v>
      </c>
      <c r="C50" s="28" t="s">
        <v>33</v>
      </c>
      <c r="D50" s="34">
        <v>95</v>
      </c>
      <c r="E50" s="36">
        <v>15675000</v>
      </c>
      <c r="F50" s="37" t="s">
        <v>2423</v>
      </c>
      <c r="G50" s="76" t="str">
        <f>VLOOKUP(C50,Product!A$1:D$21,3,0)</f>
        <v>Stick Billiard Bag</v>
      </c>
      <c r="H50" s="76" t="str">
        <f>VLOOKUP(C50,Product!A$1:D$21,4,0)</f>
        <v>Billiard</v>
      </c>
      <c r="I50" t="s">
        <v>34</v>
      </c>
      <c r="J50" s="34">
        <v>95</v>
      </c>
      <c r="K50" s="11" t="str">
        <f>VLOOKUP(A50,'Sales Order'!A$2:I$1029,9,0)</f>
        <v>Sales Sumatera -Kalimantan Region Team</v>
      </c>
      <c r="M50" t="str">
        <f>VLOOKUP(A50,'Sales Order'!A$1:L$1029,12,0)</f>
        <v>Distributor</v>
      </c>
    </row>
    <row r="51" spans="1:13" ht="15.75" customHeight="1" x14ac:dyDescent="0.3">
      <c r="A51" s="28" t="s">
        <v>251</v>
      </c>
      <c r="B51" s="27">
        <f>VLOOKUP(A51,'Sales Order'!A$1:D$1029,4,0)</f>
        <v>43850</v>
      </c>
      <c r="C51" s="28" t="s">
        <v>48</v>
      </c>
      <c r="D51" s="34">
        <v>83</v>
      </c>
      <c r="E51" s="36">
        <v>9100950</v>
      </c>
      <c r="F51" s="37" t="s">
        <v>2424</v>
      </c>
      <c r="G51" s="76" t="str">
        <f>VLOOKUP(C51,Product!A$1:D$21,3,0)</f>
        <v>Tracking Pole</v>
      </c>
      <c r="H51" s="76" t="str">
        <f>VLOOKUP(C51,Product!A$1:D$21,4,0)</f>
        <v>Hiking &amp; Camping</v>
      </c>
      <c r="I51" t="s">
        <v>49</v>
      </c>
      <c r="J51" s="34">
        <v>83</v>
      </c>
      <c r="K51" s="11" t="str">
        <f>VLOOKUP(A51,'Sales Order'!A$2:I$1029,9,0)</f>
        <v>Sales Sumatera -Kalimantan Region Team</v>
      </c>
      <c r="M51" t="str">
        <f>VLOOKUP(A51,'Sales Order'!A$1:L$1029,12,0)</f>
        <v>Distributor</v>
      </c>
    </row>
    <row r="52" spans="1:13" ht="15.75" customHeight="1" x14ac:dyDescent="0.3">
      <c r="A52" s="28" t="s">
        <v>251</v>
      </c>
      <c r="B52" s="27">
        <f>VLOOKUP(A52,'Sales Order'!A$1:D$1029,4,0)</f>
        <v>43850</v>
      </c>
      <c r="C52" s="28" t="s">
        <v>55</v>
      </c>
      <c r="D52" s="34">
        <v>73</v>
      </c>
      <c r="E52" s="36">
        <v>149820090</v>
      </c>
      <c r="F52" s="37" t="s">
        <v>2425</v>
      </c>
      <c r="G52" s="76" t="str">
        <f>VLOOKUP(C52,Product!A$1:D$21,3,0)</f>
        <v>Mountain Bike</v>
      </c>
      <c r="H52" s="76" t="str">
        <f>VLOOKUP(C52,Product!A$1:D$21,4,0)</f>
        <v>Bicycle</v>
      </c>
      <c r="I52" t="s">
        <v>5854</v>
      </c>
      <c r="J52" s="34">
        <v>73</v>
      </c>
      <c r="K52" s="11" t="str">
        <f>VLOOKUP(A52,'Sales Order'!A$2:I$1029,9,0)</f>
        <v>Sales Sumatera -Kalimantan Region Team</v>
      </c>
      <c r="M52" t="str">
        <f>VLOOKUP(A52,'Sales Order'!A$1:L$1029,12,0)</f>
        <v>Distributor</v>
      </c>
    </row>
    <row r="53" spans="1:13" ht="15.75" customHeight="1" x14ac:dyDescent="0.3">
      <c r="A53" s="16" t="s">
        <v>252</v>
      </c>
      <c r="B53" s="27">
        <f>VLOOKUP(A53,'Sales Order'!A$1:D$1029,4,0)</f>
        <v>43850</v>
      </c>
      <c r="C53" s="28" t="s">
        <v>48</v>
      </c>
      <c r="D53" s="34">
        <v>97</v>
      </c>
      <c r="E53" s="36">
        <v>9509880</v>
      </c>
      <c r="F53" s="37" t="s">
        <v>2426</v>
      </c>
      <c r="G53" s="76" t="str">
        <f>VLOOKUP(C53,Product!A$1:D$21,3,0)</f>
        <v>Tracking Pole</v>
      </c>
      <c r="H53" s="76" t="str">
        <f>VLOOKUP(C53,Product!A$1:D$21,4,0)</f>
        <v>Hiking &amp; Camping</v>
      </c>
      <c r="I53" t="s">
        <v>49</v>
      </c>
      <c r="J53" s="34">
        <v>97</v>
      </c>
      <c r="K53" s="11" t="str">
        <f>VLOOKUP(A53,'Sales Order'!A$2:I$1029,9,0)</f>
        <v>Sales Region Sulawesi - Maluku Team</v>
      </c>
      <c r="M53" t="str">
        <f>VLOOKUP(A53,'Sales Order'!A$1:L$1029,12,0)</f>
        <v>Retail</v>
      </c>
    </row>
    <row r="54" spans="1:13" ht="15.75" customHeight="1" x14ac:dyDescent="0.3">
      <c r="A54" s="28" t="s">
        <v>252</v>
      </c>
      <c r="B54" s="27">
        <f>VLOOKUP(A54,'Sales Order'!A$1:D$1029,4,0)</f>
        <v>43850</v>
      </c>
      <c r="C54" s="28" t="s">
        <v>69</v>
      </c>
      <c r="D54" s="34">
        <v>126</v>
      </c>
      <c r="E54" s="36">
        <v>15411060</v>
      </c>
      <c r="F54" s="37" t="s">
        <v>2427</v>
      </c>
      <c r="G54" s="76" t="str">
        <f>VLOOKUP(C54,Product!A$1:D$21,3,0)</f>
        <v>Abs Roller</v>
      </c>
      <c r="H54" s="76" t="str">
        <f>VLOOKUP(C54,Product!A$1:D$21,4,0)</f>
        <v>Gym &amp; Fitness</v>
      </c>
      <c r="I54" t="s">
        <v>70</v>
      </c>
      <c r="J54" s="34">
        <v>126</v>
      </c>
      <c r="K54" s="11" t="str">
        <f>VLOOKUP(A54,'Sales Order'!A$2:I$1029,9,0)</f>
        <v>Sales Region Sulawesi - Maluku Team</v>
      </c>
      <c r="M54" t="str">
        <f>VLOOKUP(A54,'Sales Order'!A$1:L$1029,12,0)</f>
        <v>Retail</v>
      </c>
    </row>
    <row r="55" spans="1:13" ht="15.75" customHeight="1" x14ac:dyDescent="0.3">
      <c r="A55" s="28" t="s">
        <v>252</v>
      </c>
      <c r="B55" s="27">
        <f>VLOOKUP(A55,'Sales Order'!A$1:D$1029,4,0)</f>
        <v>43850</v>
      </c>
      <c r="C55" s="28" t="s">
        <v>35</v>
      </c>
      <c r="D55" s="34">
        <v>132</v>
      </c>
      <c r="E55" s="36">
        <v>223099800</v>
      </c>
      <c r="F55" s="37" t="s">
        <v>2428</v>
      </c>
      <c r="G55" s="76" t="str">
        <f>VLOOKUP(C55,Product!A$1:D$21,3,0)</f>
        <v>Stick Golf Wedge</v>
      </c>
      <c r="H55" s="76" t="str">
        <f>VLOOKUP(C55,Product!A$1:D$21,4,0)</f>
        <v>Golf</v>
      </c>
      <c r="I55" t="s">
        <v>37</v>
      </c>
      <c r="J55" s="34">
        <v>132</v>
      </c>
      <c r="K55" s="11" t="str">
        <f>VLOOKUP(A55,'Sales Order'!A$2:I$1029,9,0)</f>
        <v>Sales Region Sulawesi - Maluku Team</v>
      </c>
      <c r="M55" t="str">
        <f>VLOOKUP(A55,'Sales Order'!A$1:L$1029,12,0)</f>
        <v>Retail</v>
      </c>
    </row>
    <row r="56" spans="1:13" ht="15.75" customHeight="1" x14ac:dyDescent="0.3">
      <c r="A56" s="16" t="s">
        <v>254</v>
      </c>
      <c r="B56" s="27">
        <f>VLOOKUP(A56,'Sales Order'!A$1:D$1029,4,0)</f>
        <v>43853</v>
      </c>
      <c r="C56" s="28" t="s">
        <v>43</v>
      </c>
      <c r="D56" s="34">
        <v>124</v>
      </c>
      <c r="E56" s="36">
        <v>313472000</v>
      </c>
      <c r="F56" s="37" t="s">
        <v>2429</v>
      </c>
      <c r="G56" s="76" t="str">
        <f>VLOOKUP(C56,Product!A$1:D$21,3,0)</f>
        <v>Stick Golf Bag</v>
      </c>
      <c r="H56" s="76" t="str">
        <f>VLOOKUP(C56,Product!A$1:D$21,4,0)</f>
        <v>Golf</v>
      </c>
      <c r="I56" t="s">
        <v>44</v>
      </c>
      <c r="J56" s="34">
        <v>124</v>
      </c>
      <c r="K56" s="11" t="str">
        <f>VLOOKUP(A56,'Sales Order'!A$2:I$1029,9,0)</f>
        <v>Online Sales Team</v>
      </c>
      <c r="M56" t="str">
        <f>VLOOKUP(A56,'Sales Order'!A$1:L$1029,12,0)</f>
        <v>Retail</v>
      </c>
    </row>
    <row r="57" spans="1:13" ht="15.75" customHeight="1" x14ac:dyDescent="0.3">
      <c r="A57" s="28" t="s">
        <v>254</v>
      </c>
      <c r="B57" s="27">
        <f>VLOOKUP(A57,'Sales Order'!A$1:D$1029,4,0)</f>
        <v>43853</v>
      </c>
      <c r="C57" s="28" t="s">
        <v>55</v>
      </c>
      <c r="D57" s="34">
        <v>96</v>
      </c>
      <c r="E57" s="36">
        <v>192494400</v>
      </c>
      <c r="F57" s="37" t="s">
        <v>2430</v>
      </c>
      <c r="G57" s="76" t="str">
        <f>VLOOKUP(C57,Product!A$1:D$21,3,0)</f>
        <v>Mountain Bike</v>
      </c>
      <c r="H57" s="76" t="str">
        <f>VLOOKUP(C57,Product!A$1:D$21,4,0)</f>
        <v>Bicycle</v>
      </c>
      <c r="I57" t="s">
        <v>5854</v>
      </c>
      <c r="J57" s="34">
        <v>96</v>
      </c>
      <c r="K57" s="11" t="str">
        <f>VLOOKUP(A57,'Sales Order'!A$2:I$1029,9,0)</f>
        <v>Online Sales Team</v>
      </c>
      <c r="M57" t="str">
        <f>VLOOKUP(A57,'Sales Order'!A$1:L$1029,12,0)</f>
        <v>Retail</v>
      </c>
    </row>
    <row r="58" spans="1:13" ht="15.75" customHeight="1" x14ac:dyDescent="0.3">
      <c r="A58" s="28" t="s">
        <v>254</v>
      </c>
      <c r="B58" s="27">
        <f>VLOOKUP(A58,'Sales Order'!A$1:D$1029,4,0)</f>
        <v>43853</v>
      </c>
      <c r="C58" s="28" t="s">
        <v>75</v>
      </c>
      <c r="D58" s="34">
        <v>60</v>
      </c>
      <c r="E58" s="36">
        <v>147870000</v>
      </c>
      <c r="F58" s="37" t="s">
        <v>2431</v>
      </c>
      <c r="G58" s="76" t="str">
        <f>VLOOKUP(C58,Product!A$1:D$21,3,0)</f>
        <v>Bench Press</v>
      </c>
      <c r="H58" s="76" t="str">
        <f>VLOOKUP(C58,Product!A$1:D$21,4,0)</f>
        <v>Gym &amp; Fitness</v>
      </c>
      <c r="I58" t="s">
        <v>76</v>
      </c>
      <c r="J58" s="34">
        <v>60</v>
      </c>
      <c r="K58" s="11" t="str">
        <f>VLOOKUP(A58,'Sales Order'!A$2:I$1029,9,0)</f>
        <v>Online Sales Team</v>
      </c>
      <c r="M58" t="str">
        <f>VLOOKUP(A58,'Sales Order'!A$1:L$1029,12,0)</f>
        <v>Retail</v>
      </c>
    </row>
    <row r="59" spans="1:13" ht="15.75" customHeight="1" x14ac:dyDescent="0.3">
      <c r="A59" s="28" t="s">
        <v>254</v>
      </c>
      <c r="B59" s="27">
        <f>VLOOKUP(A59,'Sales Order'!A$1:D$1029,4,0)</f>
        <v>43853</v>
      </c>
      <c r="C59" s="28" t="s">
        <v>28</v>
      </c>
      <c r="D59" s="34">
        <v>33</v>
      </c>
      <c r="E59" s="36">
        <v>23349480</v>
      </c>
      <c r="F59" s="37" t="s">
        <v>2432</v>
      </c>
      <c r="G59" s="76" t="str">
        <f>VLOOKUP(C59,Product!A$1:D$21,3,0)</f>
        <v>Stick Billiard</v>
      </c>
      <c r="H59" s="76" t="str">
        <f>VLOOKUP(C59,Product!A$1:D$21,4,0)</f>
        <v>Billiard</v>
      </c>
      <c r="I59" t="s">
        <v>30</v>
      </c>
      <c r="J59" s="34">
        <v>33</v>
      </c>
      <c r="K59" s="11" t="str">
        <f>VLOOKUP(A59,'Sales Order'!A$2:I$1029,9,0)</f>
        <v>Online Sales Team</v>
      </c>
      <c r="M59" t="str">
        <f>VLOOKUP(A59,'Sales Order'!A$1:L$1029,12,0)</f>
        <v>Retail</v>
      </c>
    </row>
    <row r="60" spans="1:13" ht="15.75" customHeight="1" x14ac:dyDescent="0.3">
      <c r="A60" s="16" t="s">
        <v>255</v>
      </c>
      <c r="B60" s="27">
        <f>VLOOKUP(A60,'Sales Order'!A$1:D$1029,4,0)</f>
        <v>43853</v>
      </c>
      <c r="C60" s="28" t="s">
        <v>33</v>
      </c>
      <c r="D60" s="34">
        <v>108</v>
      </c>
      <c r="E60" s="36">
        <v>18770400</v>
      </c>
      <c r="F60" s="37" t="s">
        <v>2433</v>
      </c>
      <c r="G60" s="76" t="str">
        <f>VLOOKUP(C60,Product!A$1:D$21,3,0)</f>
        <v>Stick Billiard Bag</v>
      </c>
      <c r="H60" s="76" t="str">
        <f>VLOOKUP(C60,Product!A$1:D$21,4,0)</f>
        <v>Billiard</v>
      </c>
      <c r="I60" t="s">
        <v>34</v>
      </c>
      <c r="J60" s="34">
        <v>108</v>
      </c>
      <c r="K60" s="11" t="str">
        <f>VLOOKUP(A60,'Sales Order'!A$2:I$1029,9,0)</f>
        <v>Sales Sumatera -Kalimantan Region Team</v>
      </c>
      <c r="M60" t="str">
        <f>VLOOKUP(A60,'Sales Order'!A$1:L$1029,12,0)</f>
        <v>Retail</v>
      </c>
    </row>
    <row r="61" spans="1:13" ht="15.75" customHeight="1" x14ac:dyDescent="0.3">
      <c r="A61" s="28" t="s">
        <v>255</v>
      </c>
      <c r="B61" s="27">
        <f>VLOOKUP(A61,'Sales Order'!A$1:D$1029,4,0)</f>
        <v>43853</v>
      </c>
      <c r="C61" s="28" t="s">
        <v>61</v>
      </c>
      <c r="D61" s="34">
        <v>66</v>
      </c>
      <c r="E61" s="36">
        <v>25291200</v>
      </c>
      <c r="F61" s="37" t="s">
        <v>2434</v>
      </c>
      <c r="G61" s="76" t="str">
        <f>VLOOKUP(C61,Product!A$1:D$21,3,0)</f>
        <v>1 Set Basketball</v>
      </c>
      <c r="H61" s="76" t="str">
        <f>VLOOKUP(C61,Product!A$1:D$21,4,0)</f>
        <v>Basketball</v>
      </c>
      <c r="I61" t="s">
        <v>62</v>
      </c>
      <c r="J61" s="34">
        <v>66</v>
      </c>
      <c r="K61" s="11" t="str">
        <f>VLOOKUP(A61,'Sales Order'!A$2:I$1029,9,0)</f>
        <v>Sales Sumatera -Kalimantan Region Team</v>
      </c>
      <c r="M61" t="str">
        <f>VLOOKUP(A61,'Sales Order'!A$1:L$1029,12,0)</f>
        <v>Retail</v>
      </c>
    </row>
    <row r="62" spans="1:13" ht="15.75" customHeight="1" x14ac:dyDescent="0.3">
      <c r="A62" s="16" t="s">
        <v>256</v>
      </c>
      <c r="B62" s="27">
        <f>VLOOKUP(A62,'Sales Order'!A$1:D$1029,4,0)</f>
        <v>43854</v>
      </c>
      <c r="C62" s="28" t="s">
        <v>40</v>
      </c>
      <c r="D62" s="34">
        <v>137</v>
      </c>
      <c r="E62" s="36">
        <v>24910710</v>
      </c>
      <c r="F62" s="37" t="s">
        <v>2435</v>
      </c>
      <c r="G62" s="76" t="str">
        <f>VLOOKUP(C62,Product!A$1:D$21,3,0)</f>
        <v>1 set Golf Ball</v>
      </c>
      <c r="H62" s="76" t="str">
        <f>VLOOKUP(C62,Product!A$1:D$21,4,0)</f>
        <v>Golf</v>
      </c>
      <c r="I62" t="s">
        <v>41</v>
      </c>
      <c r="J62" s="34">
        <v>137</v>
      </c>
      <c r="K62" s="11" t="str">
        <f>VLOOKUP(A62,'Sales Order'!A$2:I$1029,9,0)</f>
        <v>Sales Region Sulawesi - Maluku Team</v>
      </c>
      <c r="M62" t="str">
        <f>VLOOKUP(A62,'Sales Order'!A$1:L$1029,12,0)</f>
        <v>Retail</v>
      </c>
    </row>
    <row r="63" spans="1:13" ht="15.75" customHeight="1" x14ac:dyDescent="0.3">
      <c r="A63" s="28" t="s">
        <v>256</v>
      </c>
      <c r="B63" s="27">
        <f>VLOOKUP(A63,'Sales Order'!A$1:D$1029,4,0)</f>
        <v>43854</v>
      </c>
      <c r="C63" s="28" t="s">
        <v>55</v>
      </c>
      <c r="D63" s="34">
        <v>128</v>
      </c>
      <c r="E63" s="36">
        <v>250620160</v>
      </c>
      <c r="F63" s="37" t="s">
        <v>2436</v>
      </c>
      <c r="G63" s="76" t="str">
        <f>VLOOKUP(C63,Product!A$1:D$21,3,0)</f>
        <v>Mountain Bike</v>
      </c>
      <c r="H63" s="76" t="str">
        <f>VLOOKUP(C63,Product!A$1:D$21,4,0)</f>
        <v>Bicycle</v>
      </c>
      <c r="I63" t="s">
        <v>5854</v>
      </c>
      <c r="J63" s="34">
        <v>128</v>
      </c>
      <c r="K63" s="11" t="str">
        <f>VLOOKUP(A63,'Sales Order'!A$2:I$1029,9,0)</f>
        <v>Sales Region Sulawesi - Maluku Team</v>
      </c>
      <c r="M63" t="str">
        <f>VLOOKUP(A63,'Sales Order'!A$1:L$1029,12,0)</f>
        <v>Retail</v>
      </c>
    </row>
    <row r="64" spans="1:13" ht="15.75" customHeight="1" x14ac:dyDescent="0.3">
      <c r="A64" s="28" t="s">
        <v>256</v>
      </c>
      <c r="B64" s="27">
        <f>VLOOKUP(A64,'Sales Order'!A$1:D$1029,4,0)</f>
        <v>43854</v>
      </c>
      <c r="C64" s="28" t="s">
        <v>33</v>
      </c>
      <c r="D64" s="34">
        <v>138</v>
      </c>
      <c r="E64" s="36">
        <v>25502400</v>
      </c>
      <c r="F64" s="37" t="s">
        <v>2437</v>
      </c>
      <c r="G64" s="76" t="str">
        <f>VLOOKUP(C64,Product!A$1:D$21,3,0)</f>
        <v>Stick Billiard Bag</v>
      </c>
      <c r="H64" s="76" t="str">
        <f>VLOOKUP(C64,Product!A$1:D$21,4,0)</f>
        <v>Billiard</v>
      </c>
      <c r="I64" t="s">
        <v>34</v>
      </c>
      <c r="J64" s="34">
        <v>138</v>
      </c>
      <c r="K64" s="11" t="str">
        <f>VLOOKUP(A64,'Sales Order'!A$2:I$1029,9,0)</f>
        <v>Sales Region Sulawesi - Maluku Team</v>
      </c>
      <c r="M64" t="str">
        <f>VLOOKUP(A64,'Sales Order'!A$1:L$1029,12,0)</f>
        <v>Retail</v>
      </c>
    </row>
    <row r="65" spans="1:13" ht="15.75" customHeight="1" x14ac:dyDescent="0.3">
      <c r="A65" s="16" t="s">
        <v>257</v>
      </c>
      <c r="B65" s="27">
        <f>VLOOKUP(A65,'Sales Order'!A$1:D$1029,4,0)</f>
        <v>43856</v>
      </c>
      <c r="C65" s="28" t="s">
        <v>78</v>
      </c>
      <c r="D65" s="34">
        <v>34</v>
      </c>
      <c r="E65" s="36">
        <v>14470400</v>
      </c>
      <c r="F65" s="37" t="s">
        <v>2438</v>
      </c>
      <c r="G65" s="76" t="str">
        <f>VLOOKUP(C65,Product!A$1:D$21,3,0)</f>
        <v>Dumbell Set</v>
      </c>
      <c r="H65" s="76" t="str">
        <f>VLOOKUP(C65,Product!A$1:D$21,4,0)</f>
        <v>Gym &amp; Fitness</v>
      </c>
      <c r="I65" t="s">
        <v>79</v>
      </c>
      <c r="J65" s="34">
        <v>34</v>
      </c>
      <c r="K65" s="11" t="str">
        <f>VLOOKUP(A65,'Sales Order'!A$2:I$1029,9,0)</f>
        <v>Sales Region Bali - Nusa Tenggara Team</v>
      </c>
      <c r="M65" t="str">
        <f>VLOOKUP(A65,'Sales Order'!A$1:L$1029,12,0)</f>
        <v>Retail</v>
      </c>
    </row>
    <row r="66" spans="1:13" ht="15.75" customHeight="1" x14ac:dyDescent="0.3">
      <c r="A66" s="28" t="s">
        <v>257</v>
      </c>
      <c r="B66" s="27">
        <f>VLOOKUP(A66,'Sales Order'!A$1:D$1029,4,0)</f>
        <v>43856</v>
      </c>
      <c r="C66" s="28" t="s">
        <v>48</v>
      </c>
      <c r="D66" s="34">
        <v>55</v>
      </c>
      <c r="E66" s="36">
        <v>6101700</v>
      </c>
      <c r="F66" s="37" t="s">
        <v>2439</v>
      </c>
      <c r="G66" s="76" t="str">
        <f>VLOOKUP(C66,Product!A$1:D$21,3,0)</f>
        <v>Tracking Pole</v>
      </c>
      <c r="H66" s="76" t="str">
        <f>VLOOKUP(C66,Product!A$1:D$21,4,0)</f>
        <v>Hiking &amp; Camping</v>
      </c>
      <c r="I66" t="s">
        <v>49</v>
      </c>
      <c r="J66" s="34">
        <v>55</v>
      </c>
      <c r="K66" s="11" t="str">
        <f>VLOOKUP(A66,'Sales Order'!A$2:I$1029,9,0)</f>
        <v>Sales Region Bali - Nusa Tenggara Team</v>
      </c>
      <c r="M66" t="str">
        <f>VLOOKUP(A66,'Sales Order'!A$1:L$1029,12,0)</f>
        <v>Retail</v>
      </c>
    </row>
    <row r="67" spans="1:13" ht="15.75" customHeight="1" x14ac:dyDescent="0.3">
      <c r="A67" s="28" t="s">
        <v>257</v>
      </c>
      <c r="B67" s="27">
        <f>VLOOKUP(A67,'Sales Order'!A$1:D$1029,4,0)</f>
        <v>43856</v>
      </c>
      <c r="C67" s="28" t="s">
        <v>83</v>
      </c>
      <c r="D67" s="34">
        <v>136</v>
      </c>
      <c r="E67" s="36">
        <v>33178560</v>
      </c>
      <c r="F67" s="37" t="s">
        <v>2440</v>
      </c>
      <c r="G67" s="76" t="str">
        <f>VLOOKUP(C67,Product!A$1:D$21,3,0)</f>
        <v>Heavy bag</v>
      </c>
      <c r="H67" s="76" t="str">
        <f>VLOOKUP(C67,Product!A$1:D$21,4,0)</f>
        <v>Gym &amp; Fitness</v>
      </c>
      <c r="I67" t="s">
        <v>84</v>
      </c>
      <c r="J67" s="34">
        <v>136</v>
      </c>
      <c r="K67" s="11" t="str">
        <f>VLOOKUP(A67,'Sales Order'!A$2:I$1029,9,0)</f>
        <v>Sales Region Bali - Nusa Tenggara Team</v>
      </c>
      <c r="M67" t="str">
        <f>VLOOKUP(A67,'Sales Order'!A$1:L$1029,12,0)</f>
        <v>Retail</v>
      </c>
    </row>
    <row r="68" spans="1:13" ht="15.75" customHeight="1" x14ac:dyDescent="0.3">
      <c r="A68" s="28" t="s">
        <v>257</v>
      </c>
      <c r="B68" s="27">
        <f>VLOOKUP(A68,'Sales Order'!A$1:D$1029,4,0)</f>
        <v>43856</v>
      </c>
      <c r="C68" s="28" t="s">
        <v>40</v>
      </c>
      <c r="D68" s="34">
        <v>104</v>
      </c>
      <c r="E68" s="36">
        <v>16736720</v>
      </c>
      <c r="F68" s="37" t="s">
        <v>2441</v>
      </c>
      <c r="G68" s="76" t="str">
        <f>VLOOKUP(C68,Product!A$1:D$21,3,0)</f>
        <v>1 set Golf Ball</v>
      </c>
      <c r="H68" s="76" t="str">
        <f>VLOOKUP(C68,Product!A$1:D$21,4,0)</f>
        <v>Golf</v>
      </c>
      <c r="I68" t="s">
        <v>41</v>
      </c>
      <c r="J68" s="34">
        <v>104</v>
      </c>
      <c r="K68" s="11" t="str">
        <f>VLOOKUP(A68,'Sales Order'!A$2:I$1029,9,0)</f>
        <v>Sales Region Bali - Nusa Tenggara Team</v>
      </c>
      <c r="M68" t="str">
        <f>VLOOKUP(A68,'Sales Order'!A$1:L$1029,12,0)</f>
        <v>Retail</v>
      </c>
    </row>
    <row r="69" spans="1:13" ht="15.75" customHeight="1" x14ac:dyDescent="0.3">
      <c r="A69" s="16" t="s">
        <v>258</v>
      </c>
      <c r="B69" s="27">
        <f>VLOOKUP(A69,'Sales Order'!A$1:D$1029,4,0)</f>
        <v>43856</v>
      </c>
      <c r="C69" s="28" t="s">
        <v>28</v>
      </c>
      <c r="D69" s="34">
        <v>47</v>
      </c>
      <c r="E69" s="36">
        <v>33255320</v>
      </c>
      <c r="F69" s="37" t="s">
        <v>2442</v>
      </c>
      <c r="G69" s="76" t="str">
        <f>VLOOKUP(C69,Product!A$1:D$21,3,0)</f>
        <v>Stick Billiard</v>
      </c>
      <c r="H69" s="76" t="str">
        <f>VLOOKUP(C69,Product!A$1:D$21,4,0)</f>
        <v>Billiard</v>
      </c>
      <c r="I69" t="s">
        <v>30</v>
      </c>
      <c r="J69" s="34">
        <v>47</v>
      </c>
      <c r="K69" s="11" t="str">
        <f>VLOOKUP(A69,'Sales Order'!A$2:I$1029,9,0)</f>
        <v>Sales Java Region Team</v>
      </c>
      <c r="M69" t="str">
        <f>VLOOKUP(A69,'Sales Order'!A$1:L$1029,12,0)</f>
        <v>Retail</v>
      </c>
    </row>
    <row r="70" spans="1:13" ht="15.75" customHeight="1" x14ac:dyDescent="0.3">
      <c r="A70" s="28" t="s">
        <v>258</v>
      </c>
      <c r="B70" s="27">
        <f>VLOOKUP(A70,'Sales Order'!A$1:D$1029,4,0)</f>
        <v>43856</v>
      </c>
      <c r="C70" s="28" t="s">
        <v>78</v>
      </c>
      <c r="D70" s="34">
        <v>131</v>
      </c>
      <c r="E70" s="36">
        <v>57147440.000000007</v>
      </c>
      <c r="F70" s="37" t="s">
        <v>2443</v>
      </c>
      <c r="G70" s="76" t="str">
        <f>VLOOKUP(C70,Product!A$1:D$21,3,0)</f>
        <v>Dumbell Set</v>
      </c>
      <c r="H70" s="76" t="str">
        <f>VLOOKUP(C70,Product!A$1:D$21,4,0)</f>
        <v>Gym &amp; Fitness</v>
      </c>
      <c r="I70" t="s">
        <v>79</v>
      </c>
      <c r="J70" s="34">
        <v>131</v>
      </c>
      <c r="K70" s="11" t="str">
        <f>VLOOKUP(A70,'Sales Order'!A$2:I$1029,9,0)</f>
        <v>Sales Java Region Team</v>
      </c>
      <c r="M70" t="str">
        <f>VLOOKUP(A70,'Sales Order'!A$1:L$1029,12,0)</f>
        <v>Retail</v>
      </c>
    </row>
    <row r="71" spans="1:13" ht="15.75" customHeight="1" x14ac:dyDescent="0.3">
      <c r="A71" s="28" t="s">
        <v>258</v>
      </c>
      <c r="B71" s="27">
        <f>VLOOKUP(A71,'Sales Order'!A$1:D$1029,4,0)</f>
        <v>43856</v>
      </c>
      <c r="C71" s="28" t="s">
        <v>35</v>
      </c>
      <c r="D71" s="34">
        <v>71</v>
      </c>
      <c r="E71" s="36">
        <v>129351350</v>
      </c>
      <c r="F71" s="37" t="s">
        <v>2444</v>
      </c>
      <c r="G71" s="76" t="str">
        <f>VLOOKUP(C71,Product!A$1:D$21,3,0)</f>
        <v>Stick Golf Wedge</v>
      </c>
      <c r="H71" s="76" t="str">
        <f>VLOOKUP(C71,Product!A$1:D$21,4,0)</f>
        <v>Golf</v>
      </c>
      <c r="I71" t="s">
        <v>37</v>
      </c>
      <c r="J71" s="34">
        <v>71</v>
      </c>
      <c r="K71" s="11" t="str">
        <f>VLOOKUP(A71,'Sales Order'!A$2:I$1029,9,0)</f>
        <v>Sales Java Region Team</v>
      </c>
      <c r="M71" t="str">
        <f>VLOOKUP(A71,'Sales Order'!A$1:L$1029,12,0)</f>
        <v>Retail</v>
      </c>
    </row>
    <row r="72" spans="1:13" ht="15.75" customHeight="1" x14ac:dyDescent="0.3">
      <c r="A72" s="16" t="s">
        <v>259</v>
      </c>
      <c r="B72" s="27">
        <f>VLOOKUP(A72,'Sales Order'!A$1:D$1029,4,0)</f>
        <v>43856</v>
      </c>
      <c r="C72" s="28" t="s">
        <v>78</v>
      </c>
      <c r="D72" s="34">
        <v>69</v>
      </c>
      <c r="E72" s="36">
        <v>29733480.000000004</v>
      </c>
      <c r="F72" s="37" t="s">
        <v>2445</v>
      </c>
      <c r="G72" s="76" t="str">
        <f>VLOOKUP(C72,Product!A$1:D$21,3,0)</f>
        <v>Dumbell Set</v>
      </c>
      <c r="H72" s="76" t="str">
        <f>VLOOKUP(C72,Product!A$1:D$21,4,0)</f>
        <v>Gym &amp; Fitness</v>
      </c>
      <c r="I72" t="s">
        <v>79</v>
      </c>
      <c r="J72" s="34">
        <v>69</v>
      </c>
      <c r="K72" s="11" t="str">
        <f>VLOOKUP(A72,'Sales Order'!A$2:I$1029,9,0)</f>
        <v>Sales Java Region Team</v>
      </c>
      <c r="M72" t="str">
        <f>VLOOKUP(A72,'Sales Order'!A$1:L$1029,12,0)</f>
        <v>Distributor</v>
      </c>
    </row>
    <row r="73" spans="1:13" ht="15.75" customHeight="1" x14ac:dyDescent="0.3">
      <c r="A73" s="28" t="s">
        <v>259</v>
      </c>
      <c r="B73" s="27">
        <f>VLOOKUP(A73,'Sales Order'!A$1:D$1029,4,0)</f>
        <v>43856</v>
      </c>
      <c r="C73" s="28" t="s">
        <v>69</v>
      </c>
      <c r="D73" s="34">
        <v>74</v>
      </c>
      <c r="E73" s="36">
        <v>7944714</v>
      </c>
      <c r="F73" s="37" t="s">
        <v>2446</v>
      </c>
      <c r="G73" s="76" t="str">
        <f>VLOOKUP(C73,Product!A$1:D$21,3,0)</f>
        <v>Abs Roller</v>
      </c>
      <c r="H73" s="76" t="str">
        <f>VLOOKUP(C73,Product!A$1:D$21,4,0)</f>
        <v>Gym &amp; Fitness</v>
      </c>
      <c r="I73" t="s">
        <v>70</v>
      </c>
      <c r="J73" s="34">
        <v>74</v>
      </c>
      <c r="K73" s="11" t="str">
        <f>VLOOKUP(A73,'Sales Order'!A$2:I$1029,9,0)</f>
        <v>Sales Java Region Team</v>
      </c>
      <c r="M73" t="str">
        <f>VLOOKUP(A73,'Sales Order'!A$1:L$1029,12,0)</f>
        <v>Distributor</v>
      </c>
    </row>
    <row r="74" spans="1:13" ht="15.75" customHeight="1" x14ac:dyDescent="0.3">
      <c r="A74" s="28" t="s">
        <v>259</v>
      </c>
      <c r="B74" s="27">
        <f>VLOOKUP(A74,'Sales Order'!A$1:D$1029,4,0)</f>
        <v>43856</v>
      </c>
      <c r="C74" s="28" t="s">
        <v>43</v>
      </c>
      <c r="D74" s="34">
        <v>54</v>
      </c>
      <c r="E74" s="36">
        <v>134784000</v>
      </c>
      <c r="F74" s="37" t="s">
        <v>2447</v>
      </c>
      <c r="G74" s="76" t="str">
        <f>VLOOKUP(C74,Product!A$1:D$21,3,0)</f>
        <v>Stick Golf Bag</v>
      </c>
      <c r="H74" s="76" t="str">
        <f>VLOOKUP(C74,Product!A$1:D$21,4,0)</f>
        <v>Golf</v>
      </c>
      <c r="I74" t="s">
        <v>44</v>
      </c>
      <c r="J74" s="34">
        <v>54</v>
      </c>
      <c r="K74" s="11" t="str">
        <f>VLOOKUP(A74,'Sales Order'!A$2:I$1029,9,0)</f>
        <v>Sales Java Region Team</v>
      </c>
      <c r="M74" t="str">
        <f>VLOOKUP(A74,'Sales Order'!A$1:L$1029,12,0)</f>
        <v>Distributor</v>
      </c>
    </row>
    <row r="75" spans="1:13" ht="15.75" customHeight="1" x14ac:dyDescent="0.3">
      <c r="A75" s="28" t="s">
        <v>259</v>
      </c>
      <c r="B75" s="27">
        <f>VLOOKUP(A75,'Sales Order'!A$1:D$1029,4,0)</f>
        <v>43856</v>
      </c>
      <c r="C75" s="28" t="s">
        <v>55</v>
      </c>
      <c r="D75" s="34">
        <v>58</v>
      </c>
      <c r="E75" s="36">
        <v>121771580</v>
      </c>
      <c r="F75" s="37" t="s">
        <v>2448</v>
      </c>
      <c r="G75" s="76" t="str">
        <f>VLOOKUP(C75,Product!A$1:D$21,3,0)</f>
        <v>Mountain Bike</v>
      </c>
      <c r="H75" s="76" t="str">
        <f>VLOOKUP(C75,Product!A$1:D$21,4,0)</f>
        <v>Bicycle</v>
      </c>
      <c r="I75" t="s">
        <v>5854</v>
      </c>
      <c r="J75" s="34">
        <v>58</v>
      </c>
      <c r="K75" s="11" t="str">
        <f>VLOOKUP(A75,'Sales Order'!A$2:I$1029,9,0)</f>
        <v>Sales Java Region Team</v>
      </c>
      <c r="M75" t="str">
        <f>VLOOKUP(A75,'Sales Order'!A$1:L$1029,12,0)</f>
        <v>Distributor</v>
      </c>
    </row>
    <row r="76" spans="1:13" ht="15.75" customHeight="1" x14ac:dyDescent="0.3">
      <c r="A76" s="28" t="s">
        <v>259</v>
      </c>
      <c r="B76" s="27">
        <f>VLOOKUP(A76,'Sales Order'!A$1:D$1029,4,0)</f>
        <v>43856</v>
      </c>
      <c r="C76" s="28" t="s">
        <v>58</v>
      </c>
      <c r="D76" s="34">
        <v>35</v>
      </c>
      <c r="E76" s="36">
        <v>179602150</v>
      </c>
      <c r="F76" s="37" t="s">
        <v>2449</v>
      </c>
      <c r="G76" s="76" t="str">
        <f>VLOOKUP(C76,Product!A$1:D$21,3,0)</f>
        <v>Road Bike</v>
      </c>
      <c r="H76" s="76" t="str">
        <f>VLOOKUP(C76,Product!A$1:D$21,4,0)</f>
        <v>Bicycle</v>
      </c>
      <c r="I76" t="s">
        <v>59</v>
      </c>
      <c r="J76" s="34">
        <v>35</v>
      </c>
      <c r="K76" s="11" t="str">
        <f>VLOOKUP(A76,'Sales Order'!A$2:I$1029,9,0)</f>
        <v>Sales Java Region Team</v>
      </c>
      <c r="M76" t="str">
        <f>VLOOKUP(A76,'Sales Order'!A$1:L$1029,12,0)</f>
        <v>Distributor</v>
      </c>
    </row>
    <row r="77" spans="1:13" ht="15.75" customHeight="1" x14ac:dyDescent="0.3">
      <c r="A77" s="16" t="s">
        <v>261</v>
      </c>
      <c r="B77" s="27">
        <f>VLOOKUP(A77,'Sales Order'!A$1:D$1029,4,0)</f>
        <v>43857</v>
      </c>
      <c r="C77" s="28" t="s">
        <v>40</v>
      </c>
      <c r="D77" s="34">
        <v>56</v>
      </c>
      <c r="E77" s="36">
        <v>10650640</v>
      </c>
      <c r="F77" s="37" t="s">
        <v>2450</v>
      </c>
      <c r="G77" s="76" t="str">
        <f>VLOOKUP(C77,Product!A$1:D$21,3,0)</f>
        <v>1 set Golf Ball</v>
      </c>
      <c r="H77" s="76" t="str">
        <f>VLOOKUP(C77,Product!A$1:D$21,4,0)</f>
        <v>Golf</v>
      </c>
      <c r="I77" t="s">
        <v>41</v>
      </c>
      <c r="J77" s="34">
        <v>56</v>
      </c>
      <c r="K77" s="11" t="str">
        <f>VLOOKUP(A77,'Sales Order'!A$2:I$1029,9,0)</f>
        <v>Online Sales Team</v>
      </c>
      <c r="M77" t="str">
        <f>VLOOKUP(A77,'Sales Order'!A$1:L$1029,12,0)</f>
        <v>Retail</v>
      </c>
    </row>
    <row r="78" spans="1:13" ht="15.75" customHeight="1" x14ac:dyDescent="0.3">
      <c r="A78" s="28" t="s">
        <v>261</v>
      </c>
      <c r="B78" s="27">
        <f>VLOOKUP(A78,'Sales Order'!A$1:D$1029,4,0)</f>
        <v>43857</v>
      </c>
      <c r="C78" s="28" t="s">
        <v>58</v>
      </c>
      <c r="D78" s="34">
        <v>25</v>
      </c>
      <c r="E78" s="36">
        <v>129697000</v>
      </c>
      <c r="F78" s="37" t="s">
        <v>2451</v>
      </c>
      <c r="G78" s="76" t="str">
        <f>VLOOKUP(C78,Product!A$1:D$21,3,0)</f>
        <v>Road Bike</v>
      </c>
      <c r="H78" s="76" t="str">
        <f>VLOOKUP(C78,Product!A$1:D$21,4,0)</f>
        <v>Bicycle</v>
      </c>
      <c r="I78" t="s">
        <v>59</v>
      </c>
      <c r="J78" s="34">
        <v>25</v>
      </c>
      <c r="K78" s="11" t="str">
        <f>VLOOKUP(A78,'Sales Order'!A$2:I$1029,9,0)</f>
        <v>Online Sales Team</v>
      </c>
      <c r="M78" t="str">
        <f>VLOOKUP(A78,'Sales Order'!A$1:L$1029,12,0)</f>
        <v>Retail</v>
      </c>
    </row>
    <row r="79" spans="1:13" ht="15.75" customHeight="1" x14ac:dyDescent="0.3">
      <c r="A79" s="28" t="s">
        <v>261</v>
      </c>
      <c r="B79" s="27">
        <f>VLOOKUP(A79,'Sales Order'!A$1:D$1029,4,0)</f>
        <v>43857</v>
      </c>
      <c r="C79" s="28" t="s">
        <v>69</v>
      </c>
      <c r="D79" s="34">
        <v>62</v>
      </c>
      <c r="E79" s="36">
        <v>6909156.0000000009</v>
      </c>
      <c r="F79" s="37" t="s">
        <v>2452</v>
      </c>
      <c r="G79" s="76" t="str">
        <f>VLOOKUP(C79,Product!A$1:D$21,3,0)</f>
        <v>Abs Roller</v>
      </c>
      <c r="H79" s="76" t="str">
        <f>VLOOKUP(C79,Product!A$1:D$21,4,0)</f>
        <v>Gym &amp; Fitness</v>
      </c>
      <c r="I79" t="s">
        <v>70</v>
      </c>
      <c r="J79" s="34">
        <v>62</v>
      </c>
      <c r="K79" s="11" t="str">
        <f>VLOOKUP(A79,'Sales Order'!A$2:I$1029,9,0)</f>
        <v>Online Sales Team</v>
      </c>
      <c r="M79" t="str">
        <f>VLOOKUP(A79,'Sales Order'!A$1:L$1029,12,0)</f>
        <v>Retail</v>
      </c>
    </row>
    <row r="80" spans="1:13" ht="15.75" customHeight="1" x14ac:dyDescent="0.3">
      <c r="A80" s="28" t="s">
        <v>261</v>
      </c>
      <c r="B80" s="27">
        <f>VLOOKUP(A80,'Sales Order'!A$1:D$1029,4,0)</f>
        <v>43857</v>
      </c>
      <c r="C80" s="28" t="s">
        <v>83</v>
      </c>
      <c r="D80" s="34">
        <v>118</v>
      </c>
      <c r="E80" s="36">
        <v>30681180.000000004</v>
      </c>
      <c r="F80" s="37" t="s">
        <v>2453</v>
      </c>
      <c r="G80" s="76" t="str">
        <f>VLOOKUP(C80,Product!A$1:D$21,3,0)</f>
        <v>Heavy bag</v>
      </c>
      <c r="H80" s="76" t="str">
        <f>VLOOKUP(C80,Product!A$1:D$21,4,0)</f>
        <v>Gym &amp; Fitness</v>
      </c>
      <c r="I80" t="s">
        <v>84</v>
      </c>
      <c r="J80" s="34">
        <v>118</v>
      </c>
      <c r="K80" s="11" t="str">
        <f>VLOOKUP(A80,'Sales Order'!A$2:I$1029,9,0)</f>
        <v>Online Sales Team</v>
      </c>
      <c r="M80" t="str">
        <f>VLOOKUP(A80,'Sales Order'!A$1:L$1029,12,0)</f>
        <v>Retail</v>
      </c>
    </row>
    <row r="81" spans="1:13" ht="15.75" customHeight="1" x14ac:dyDescent="0.3">
      <c r="A81" s="16" t="s">
        <v>262</v>
      </c>
      <c r="B81" s="27">
        <f>VLOOKUP(A81,'Sales Order'!A$1:D$1029,4,0)</f>
        <v>43859</v>
      </c>
      <c r="C81" s="28" t="s">
        <v>65</v>
      </c>
      <c r="D81" s="34">
        <v>135</v>
      </c>
      <c r="E81" s="36">
        <v>27033750</v>
      </c>
      <c r="F81" s="37" t="s">
        <v>2454</v>
      </c>
      <c r="G81" s="76" t="str">
        <f>VLOOKUP(C81,Product!A$1:D$21,3,0)</f>
        <v>1 Set Futsalball</v>
      </c>
      <c r="H81" s="76" t="str">
        <f>VLOOKUP(C81,Product!A$1:D$21,4,0)</f>
        <v>Futsal</v>
      </c>
      <c r="I81" t="s">
        <v>66</v>
      </c>
      <c r="J81" s="34">
        <v>135</v>
      </c>
      <c r="K81" s="11" t="str">
        <f>VLOOKUP(A81,'Sales Order'!A$2:I$1029,9,0)</f>
        <v>Sales Sumatera -Kalimantan Region Team</v>
      </c>
      <c r="M81" t="str">
        <f>VLOOKUP(A81,'Sales Order'!A$1:L$1029,12,0)</f>
        <v>Retail</v>
      </c>
    </row>
    <row r="82" spans="1:13" ht="15.75" customHeight="1" x14ac:dyDescent="0.3">
      <c r="A82" s="28" t="s">
        <v>262</v>
      </c>
      <c r="B82" s="27">
        <f>VLOOKUP(A82,'Sales Order'!A$1:D$1029,4,0)</f>
        <v>43859</v>
      </c>
      <c r="C82" s="28" t="s">
        <v>48</v>
      </c>
      <c r="D82" s="34">
        <v>140</v>
      </c>
      <c r="E82" s="36">
        <v>16434600</v>
      </c>
      <c r="F82" s="37" t="s">
        <v>2455</v>
      </c>
      <c r="G82" s="76" t="str">
        <f>VLOOKUP(C82,Product!A$1:D$21,3,0)</f>
        <v>Tracking Pole</v>
      </c>
      <c r="H82" s="76" t="str">
        <f>VLOOKUP(C82,Product!A$1:D$21,4,0)</f>
        <v>Hiking &amp; Camping</v>
      </c>
      <c r="I82" t="s">
        <v>49</v>
      </c>
      <c r="J82" s="34">
        <v>140</v>
      </c>
      <c r="K82" s="11" t="str">
        <f>VLOOKUP(A82,'Sales Order'!A$2:I$1029,9,0)</f>
        <v>Sales Sumatera -Kalimantan Region Team</v>
      </c>
      <c r="M82" t="str">
        <f>VLOOKUP(A82,'Sales Order'!A$1:L$1029,12,0)</f>
        <v>Retail</v>
      </c>
    </row>
    <row r="83" spans="1:13" ht="15.75" customHeight="1" x14ac:dyDescent="0.3">
      <c r="A83" s="16" t="s">
        <v>263</v>
      </c>
      <c r="B83" s="27">
        <f>VLOOKUP(A83,'Sales Order'!A$1:D$1029,4,0)</f>
        <v>43860</v>
      </c>
      <c r="C83" s="28" t="s">
        <v>72</v>
      </c>
      <c r="D83" s="34">
        <v>59</v>
      </c>
      <c r="E83" s="36">
        <v>14650289.999999998</v>
      </c>
      <c r="F83" s="37" t="s">
        <v>2456</v>
      </c>
      <c r="G83" s="76" t="str">
        <f>VLOOKUP(C83,Product!A$1:D$21,3,0)</f>
        <v>Pull Up Bar</v>
      </c>
      <c r="H83" s="76" t="str">
        <f>VLOOKUP(C83,Product!A$1:D$21,4,0)</f>
        <v>Gym &amp; Fitness</v>
      </c>
      <c r="I83" t="s">
        <v>73</v>
      </c>
      <c r="J83" s="34">
        <v>59</v>
      </c>
      <c r="K83" s="11" t="str">
        <f>VLOOKUP(A83,'Sales Order'!A$2:I$1029,9,0)</f>
        <v>Online Sales Team</v>
      </c>
      <c r="M83" t="str">
        <f>VLOOKUP(A83,'Sales Order'!A$1:L$1029,12,0)</f>
        <v>Retail</v>
      </c>
    </row>
    <row r="84" spans="1:13" ht="15.75" customHeight="1" x14ac:dyDescent="0.3">
      <c r="A84" s="28" t="s">
        <v>263</v>
      </c>
      <c r="B84" s="27">
        <f>VLOOKUP(A84,'Sales Order'!A$1:D$1029,4,0)</f>
        <v>43860</v>
      </c>
      <c r="C84" s="28" t="s">
        <v>48</v>
      </c>
      <c r="D84" s="34">
        <v>46</v>
      </c>
      <c r="E84" s="36">
        <v>5281260</v>
      </c>
      <c r="F84" s="37" t="s">
        <v>2457</v>
      </c>
      <c r="G84" s="76" t="str">
        <f>VLOOKUP(C84,Product!A$1:D$21,3,0)</f>
        <v>Tracking Pole</v>
      </c>
      <c r="H84" s="76" t="str">
        <f>VLOOKUP(C84,Product!A$1:D$21,4,0)</f>
        <v>Hiking &amp; Camping</v>
      </c>
      <c r="I84" t="s">
        <v>49</v>
      </c>
      <c r="J84" s="34">
        <v>46</v>
      </c>
      <c r="K84" s="11" t="str">
        <f>VLOOKUP(A84,'Sales Order'!A$2:I$1029,9,0)</f>
        <v>Online Sales Team</v>
      </c>
      <c r="M84" t="str">
        <f>VLOOKUP(A84,'Sales Order'!A$1:L$1029,12,0)</f>
        <v>Retail</v>
      </c>
    </row>
    <row r="85" spans="1:13" ht="15.75" customHeight="1" x14ac:dyDescent="0.3">
      <c r="A85" s="28" t="s">
        <v>263</v>
      </c>
      <c r="B85" s="27">
        <f>VLOOKUP(A85,'Sales Order'!A$1:D$1029,4,0)</f>
        <v>43860</v>
      </c>
      <c r="C85" s="28" t="s">
        <v>25</v>
      </c>
      <c r="D85" s="34">
        <v>106</v>
      </c>
      <c r="E85" s="36">
        <v>1590000</v>
      </c>
      <c r="F85" s="37" t="s">
        <v>2458</v>
      </c>
      <c r="G85" s="76" t="str">
        <f>VLOOKUP(C85,Product!A$1:D$21,3,0)</f>
        <v>Fishing soft lure</v>
      </c>
      <c r="H85" s="76" t="str">
        <f>VLOOKUP(C85,Product!A$1:D$21,4,0)</f>
        <v>Fishing Equipment</v>
      </c>
      <c r="I85" t="s">
        <v>26</v>
      </c>
      <c r="J85" s="34">
        <v>106</v>
      </c>
      <c r="K85" s="11" t="str">
        <f>VLOOKUP(A85,'Sales Order'!A$2:I$1029,9,0)</f>
        <v>Online Sales Team</v>
      </c>
      <c r="M85" t="str">
        <f>VLOOKUP(A85,'Sales Order'!A$1:L$1029,12,0)</f>
        <v>Retail</v>
      </c>
    </row>
    <row r="86" spans="1:13" ht="15.75" customHeight="1" x14ac:dyDescent="0.3">
      <c r="A86" s="28" t="s">
        <v>263</v>
      </c>
      <c r="B86" s="27">
        <f>VLOOKUP(A86,'Sales Order'!A$1:D$1029,4,0)</f>
        <v>43860</v>
      </c>
      <c r="C86" s="28" t="s">
        <v>78</v>
      </c>
      <c r="D86" s="34">
        <v>65</v>
      </c>
      <c r="E86" s="36">
        <v>28355600.000000004</v>
      </c>
      <c r="F86" s="37" t="s">
        <v>2459</v>
      </c>
      <c r="G86" s="76" t="str">
        <f>VLOOKUP(C86,Product!A$1:D$21,3,0)</f>
        <v>Dumbell Set</v>
      </c>
      <c r="H86" s="76" t="str">
        <f>VLOOKUP(C86,Product!A$1:D$21,4,0)</f>
        <v>Gym &amp; Fitness</v>
      </c>
      <c r="I86" t="s">
        <v>79</v>
      </c>
      <c r="J86" s="34">
        <v>65</v>
      </c>
      <c r="K86" s="11" t="str">
        <f>VLOOKUP(A86,'Sales Order'!A$2:I$1029,9,0)</f>
        <v>Online Sales Team</v>
      </c>
      <c r="M86" t="str">
        <f>VLOOKUP(A86,'Sales Order'!A$1:L$1029,12,0)</f>
        <v>Retail</v>
      </c>
    </row>
    <row r="87" spans="1:13" ht="15.75" customHeight="1" x14ac:dyDescent="0.3">
      <c r="A87" s="28" t="s">
        <v>263</v>
      </c>
      <c r="B87" s="27">
        <f>VLOOKUP(A87,'Sales Order'!A$1:D$1029,4,0)</f>
        <v>43860</v>
      </c>
      <c r="C87" s="28" t="s">
        <v>52</v>
      </c>
      <c r="D87" s="34">
        <v>78</v>
      </c>
      <c r="E87" s="36">
        <v>22815000</v>
      </c>
      <c r="F87" s="37" t="s">
        <v>2460</v>
      </c>
      <c r="G87" s="76" t="str">
        <f>VLOOKUP(C87,Product!A$1:D$21,3,0)</f>
        <v>Hiking Shoes</v>
      </c>
      <c r="H87" s="76" t="str">
        <f>VLOOKUP(C87,Product!A$1:D$21,4,0)</f>
        <v>Hiking &amp; Camping</v>
      </c>
      <c r="I87" t="s">
        <v>53</v>
      </c>
      <c r="J87" s="34">
        <v>78</v>
      </c>
      <c r="K87" s="11" t="str">
        <f>VLOOKUP(A87,'Sales Order'!A$2:I$1029,9,0)</f>
        <v>Online Sales Team</v>
      </c>
      <c r="M87" t="str">
        <f>VLOOKUP(A87,'Sales Order'!A$1:L$1029,12,0)</f>
        <v>Retail</v>
      </c>
    </row>
    <row r="88" spans="1:13" ht="15.75" customHeight="1" x14ac:dyDescent="0.3">
      <c r="A88" s="16" t="s">
        <v>264</v>
      </c>
      <c r="B88" s="27">
        <f>VLOOKUP(A88,'Sales Order'!A$1:D$1029,4,0)</f>
        <v>43861</v>
      </c>
      <c r="C88" s="28" t="s">
        <v>83</v>
      </c>
      <c r="D88" s="34">
        <v>40</v>
      </c>
      <c r="E88" s="36">
        <v>9886800</v>
      </c>
      <c r="F88" s="37" t="s">
        <v>2461</v>
      </c>
      <c r="G88" s="76" t="str">
        <f>VLOOKUP(C88,Product!A$1:D$21,3,0)</f>
        <v>Heavy bag</v>
      </c>
      <c r="H88" s="76" t="str">
        <f>VLOOKUP(C88,Product!A$1:D$21,4,0)</f>
        <v>Gym &amp; Fitness</v>
      </c>
      <c r="I88" t="s">
        <v>84</v>
      </c>
      <c r="J88" s="34">
        <v>40</v>
      </c>
      <c r="K88" s="11" t="str">
        <f>VLOOKUP(A88,'Sales Order'!A$2:I$1029,9,0)</f>
        <v>Online Sales Team</v>
      </c>
      <c r="M88" t="str">
        <f>VLOOKUP(A88,'Sales Order'!A$1:L$1029,12,0)</f>
        <v>Retail</v>
      </c>
    </row>
    <row r="89" spans="1:13" ht="15.75" customHeight="1" x14ac:dyDescent="0.3">
      <c r="A89" s="28" t="s">
        <v>264</v>
      </c>
      <c r="B89" s="27">
        <f>VLOOKUP(A89,'Sales Order'!A$1:D$1029,4,0)</f>
        <v>43861</v>
      </c>
      <c r="C89" s="28" t="s">
        <v>52</v>
      </c>
      <c r="D89" s="34">
        <v>66</v>
      </c>
      <c r="E89" s="36">
        <v>18661500</v>
      </c>
      <c r="F89" s="37" t="s">
        <v>2462</v>
      </c>
      <c r="G89" s="76" t="str">
        <f>VLOOKUP(C89,Product!A$1:D$21,3,0)</f>
        <v>Hiking Shoes</v>
      </c>
      <c r="H89" s="76" t="str">
        <f>VLOOKUP(C89,Product!A$1:D$21,4,0)</f>
        <v>Hiking &amp; Camping</v>
      </c>
      <c r="I89" t="s">
        <v>53</v>
      </c>
      <c r="J89" s="34">
        <v>66</v>
      </c>
      <c r="K89" s="11" t="str">
        <f>VLOOKUP(A89,'Sales Order'!A$2:I$1029,9,0)</f>
        <v>Online Sales Team</v>
      </c>
      <c r="M89" t="str">
        <f>VLOOKUP(A89,'Sales Order'!A$1:L$1029,12,0)</f>
        <v>Retail</v>
      </c>
    </row>
    <row r="90" spans="1:13" ht="15.75" customHeight="1" x14ac:dyDescent="0.3">
      <c r="A90" s="28" t="s">
        <v>264</v>
      </c>
      <c r="B90" s="27">
        <f>VLOOKUP(A90,'Sales Order'!A$1:D$1029,4,0)</f>
        <v>43861</v>
      </c>
      <c r="C90" s="28" t="s">
        <v>48</v>
      </c>
      <c r="D90" s="34">
        <v>65</v>
      </c>
      <c r="E90" s="36">
        <v>6456450</v>
      </c>
      <c r="F90" s="37" t="s">
        <v>2463</v>
      </c>
      <c r="G90" s="76" t="str">
        <f>VLOOKUP(C90,Product!A$1:D$21,3,0)</f>
        <v>Tracking Pole</v>
      </c>
      <c r="H90" s="76" t="str">
        <f>VLOOKUP(C90,Product!A$1:D$21,4,0)</f>
        <v>Hiking &amp; Camping</v>
      </c>
      <c r="I90" t="s">
        <v>49</v>
      </c>
      <c r="J90" s="34">
        <v>65</v>
      </c>
      <c r="K90" s="11" t="str">
        <f>VLOOKUP(A90,'Sales Order'!A$2:I$1029,9,0)</f>
        <v>Online Sales Team</v>
      </c>
      <c r="M90" t="str">
        <f>VLOOKUP(A90,'Sales Order'!A$1:L$1029,12,0)</f>
        <v>Retail</v>
      </c>
    </row>
    <row r="91" spans="1:13" ht="15.75" customHeight="1" x14ac:dyDescent="0.3">
      <c r="A91" s="28" t="s">
        <v>264</v>
      </c>
      <c r="B91" s="27">
        <f>VLOOKUP(A91,'Sales Order'!A$1:D$1029,4,0)</f>
        <v>43861</v>
      </c>
      <c r="C91" s="28" t="s">
        <v>78</v>
      </c>
      <c r="D91" s="34">
        <v>80</v>
      </c>
      <c r="E91" s="36">
        <v>35750400</v>
      </c>
      <c r="F91" s="37" t="s">
        <v>2464</v>
      </c>
      <c r="G91" s="76" t="str">
        <f>VLOOKUP(C91,Product!A$1:D$21,3,0)</f>
        <v>Dumbell Set</v>
      </c>
      <c r="H91" s="76" t="str">
        <f>VLOOKUP(C91,Product!A$1:D$21,4,0)</f>
        <v>Gym &amp; Fitness</v>
      </c>
      <c r="I91" t="s">
        <v>79</v>
      </c>
      <c r="J91" s="34">
        <v>80</v>
      </c>
      <c r="K91" s="11" t="str">
        <f>VLOOKUP(A91,'Sales Order'!A$2:I$1029,9,0)</f>
        <v>Online Sales Team</v>
      </c>
      <c r="M91" t="str">
        <f>VLOOKUP(A91,'Sales Order'!A$1:L$1029,12,0)</f>
        <v>Retail</v>
      </c>
    </row>
    <row r="92" spans="1:13" ht="15.75" customHeight="1" x14ac:dyDescent="0.3">
      <c r="A92" s="28" t="s">
        <v>264</v>
      </c>
      <c r="B92" s="27">
        <f>VLOOKUP(A92,'Sales Order'!A$1:D$1029,4,0)</f>
        <v>43861</v>
      </c>
      <c r="C92" s="28" t="s">
        <v>55</v>
      </c>
      <c r="D92" s="34">
        <v>99</v>
      </c>
      <c r="E92" s="36">
        <v>177491160</v>
      </c>
      <c r="F92" s="37" t="s">
        <v>2465</v>
      </c>
      <c r="G92" s="76" t="str">
        <f>VLOOKUP(C92,Product!A$1:D$21,3,0)</f>
        <v>Mountain Bike</v>
      </c>
      <c r="H92" s="76" t="str">
        <f>VLOOKUP(C92,Product!A$1:D$21,4,0)</f>
        <v>Bicycle</v>
      </c>
      <c r="I92" t="s">
        <v>5854</v>
      </c>
      <c r="J92" s="34">
        <v>99</v>
      </c>
      <c r="K92" s="11" t="str">
        <f>VLOOKUP(A92,'Sales Order'!A$2:I$1029,9,0)</f>
        <v>Online Sales Team</v>
      </c>
      <c r="M92" t="str">
        <f>VLOOKUP(A92,'Sales Order'!A$1:L$1029,12,0)</f>
        <v>Retail</v>
      </c>
    </row>
    <row r="93" spans="1:13" ht="15.75" customHeight="1" x14ac:dyDescent="0.3">
      <c r="A93" s="28" t="s">
        <v>264</v>
      </c>
      <c r="B93" s="27">
        <f>VLOOKUP(A93,'Sales Order'!A$1:D$1029,4,0)</f>
        <v>43861</v>
      </c>
      <c r="C93" s="28" t="s">
        <v>25</v>
      </c>
      <c r="D93" s="34">
        <v>73</v>
      </c>
      <c r="E93" s="36">
        <v>1343200</v>
      </c>
      <c r="F93" s="37" t="s">
        <v>2466</v>
      </c>
      <c r="G93" s="76" t="str">
        <f>VLOOKUP(C93,Product!A$1:D$21,3,0)</f>
        <v>Fishing soft lure</v>
      </c>
      <c r="H93" s="76" t="str">
        <f>VLOOKUP(C93,Product!A$1:D$21,4,0)</f>
        <v>Fishing Equipment</v>
      </c>
      <c r="I93" t="s">
        <v>26</v>
      </c>
      <c r="J93" s="34">
        <v>73</v>
      </c>
      <c r="K93" s="11" t="str">
        <f>VLOOKUP(A93,'Sales Order'!A$2:I$1029,9,0)</f>
        <v>Online Sales Team</v>
      </c>
      <c r="M93" t="str">
        <f>VLOOKUP(A93,'Sales Order'!A$1:L$1029,12,0)</f>
        <v>Retail</v>
      </c>
    </row>
    <row r="94" spans="1:13" ht="15.75" customHeight="1" x14ac:dyDescent="0.3">
      <c r="A94" s="16" t="s">
        <v>265</v>
      </c>
      <c r="B94" s="27">
        <f>VLOOKUP(A94,'Sales Order'!A$1:D$1029,4,0)</f>
        <v>43861</v>
      </c>
      <c r="C94" s="28" t="s">
        <v>58</v>
      </c>
      <c r="D94" s="34">
        <v>136</v>
      </c>
      <c r="E94" s="36">
        <v>651868400</v>
      </c>
      <c r="F94" s="37" t="s">
        <v>2467</v>
      </c>
      <c r="G94" s="76" t="str">
        <f>VLOOKUP(C94,Product!A$1:D$21,3,0)</f>
        <v>Road Bike</v>
      </c>
      <c r="H94" s="76" t="str">
        <f>VLOOKUP(C94,Product!A$1:D$21,4,0)</f>
        <v>Bicycle</v>
      </c>
      <c r="I94" t="s">
        <v>59</v>
      </c>
      <c r="J94" s="34">
        <v>136</v>
      </c>
      <c r="K94" s="11" t="str">
        <f>VLOOKUP(A94,'Sales Order'!A$2:I$1029,9,0)</f>
        <v>Online Sales Team</v>
      </c>
      <c r="M94" t="str">
        <f>VLOOKUP(A94,'Sales Order'!A$1:L$1029,12,0)</f>
        <v>Retail</v>
      </c>
    </row>
    <row r="95" spans="1:13" ht="15.75" customHeight="1" x14ac:dyDescent="0.3">
      <c r="A95" s="28" t="s">
        <v>265</v>
      </c>
      <c r="B95" s="27">
        <f>VLOOKUP(A95,'Sales Order'!A$1:D$1029,4,0)</f>
        <v>43861</v>
      </c>
      <c r="C95" s="28" t="s">
        <v>25</v>
      </c>
      <c r="D95" s="34">
        <v>60</v>
      </c>
      <c r="E95" s="36">
        <v>1056000</v>
      </c>
      <c r="F95" s="37" t="s">
        <v>2468</v>
      </c>
      <c r="G95" s="76" t="str">
        <f>VLOOKUP(C95,Product!A$1:D$21,3,0)</f>
        <v>Fishing soft lure</v>
      </c>
      <c r="H95" s="76" t="str">
        <f>VLOOKUP(C95,Product!A$1:D$21,4,0)</f>
        <v>Fishing Equipment</v>
      </c>
      <c r="I95" t="s">
        <v>26</v>
      </c>
      <c r="J95" s="34">
        <v>60</v>
      </c>
      <c r="K95" s="11" t="str">
        <f>VLOOKUP(A95,'Sales Order'!A$2:I$1029,9,0)</f>
        <v>Online Sales Team</v>
      </c>
      <c r="M95" t="str">
        <f>VLOOKUP(A95,'Sales Order'!A$1:L$1029,12,0)</f>
        <v>Retail</v>
      </c>
    </row>
    <row r="96" spans="1:13" ht="15.75" customHeight="1" x14ac:dyDescent="0.3">
      <c r="A96" s="28" t="s">
        <v>265</v>
      </c>
      <c r="B96" s="27">
        <f>VLOOKUP(A96,'Sales Order'!A$1:D$1029,4,0)</f>
        <v>43861</v>
      </c>
      <c r="C96" s="28" t="s">
        <v>48</v>
      </c>
      <c r="D96" s="34">
        <v>125</v>
      </c>
      <c r="E96" s="36">
        <v>12416250</v>
      </c>
      <c r="F96" s="37" t="s">
        <v>2469</v>
      </c>
      <c r="G96" s="76" t="str">
        <f>VLOOKUP(C96,Product!A$1:D$21,3,0)</f>
        <v>Tracking Pole</v>
      </c>
      <c r="H96" s="76" t="str">
        <f>VLOOKUP(C96,Product!A$1:D$21,4,0)</f>
        <v>Hiking &amp; Camping</v>
      </c>
      <c r="I96" t="s">
        <v>49</v>
      </c>
      <c r="J96" s="34">
        <v>125</v>
      </c>
      <c r="K96" s="11" t="str">
        <f>VLOOKUP(A96,'Sales Order'!A$2:I$1029,9,0)</f>
        <v>Online Sales Team</v>
      </c>
      <c r="M96" t="str">
        <f>VLOOKUP(A96,'Sales Order'!A$1:L$1029,12,0)</f>
        <v>Retail</v>
      </c>
    </row>
    <row r="97" spans="1:13" ht="15.75" customHeight="1" x14ac:dyDescent="0.3">
      <c r="A97" s="16" t="s">
        <v>266</v>
      </c>
      <c r="B97" s="27">
        <f>VLOOKUP(A97,'Sales Order'!A$1:D$1029,4,0)</f>
        <v>43866</v>
      </c>
      <c r="C97" s="28" t="s">
        <v>83</v>
      </c>
      <c r="D97" s="34">
        <v>131</v>
      </c>
      <c r="E97" s="36">
        <v>38266410</v>
      </c>
      <c r="F97" s="37" t="s">
        <v>2470</v>
      </c>
      <c r="G97" s="76" t="str">
        <f>VLOOKUP(C97,Product!A$1:D$21,3,0)</f>
        <v>Heavy bag</v>
      </c>
      <c r="H97" s="76" t="str">
        <f>VLOOKUP(C97,Product!A$1:D$21,4,0)</f>
        <v>Gym &amp; Fitness</v>
      </c>
      <c r="I97" t="s">
        <v>84</v>
      </c>
      <c r="J97" s="34">
        <v>131</v>
      </c>
      <c r="K97" s="11" t="str">
        <f>VLOOKUP(A97,'Sales Order'!A$2:I$1029,9,0)</f>
        <v>Sales Region Sulawesi - Maluku Team</v>
      </c>
      <c r="M97" t="str">
        <f>VLOOKUP(A97,'Sales Order'!A$1:L$1029,12,0)</f>
        <v>Retail</v>
      </c>
    </row>
    <row r="98" spans="1:13" ht="15.75" customHeight="1" x14ac:dyDescent="0.3">
      <c r="A98" s="28" t="s">
        <v>266</v>
      </c>
      <c r="B98" s="27">
        <f>VLOOKUP(A98,'Sales Order'!A$1:D$1029,4,0)</f>
        <v>43866</v>
      </c>
      <c r="C98" s="28" t="s">
        <v>52</v>
      </c>
      <c r="D98" s="34">
        <v>35</v>
      </c>
      <c r="E98" s="36">
        <v>9213750</v>
      </c>
      <c r="F98" s="37" t="s">
        <v>2471</v>
      </c>
      <c r="G98" s="76" t="str">
        <f>VLOOKUP(C98,Product!A$1:D$21,3,0)</f>
        <v>Hiking Shoes</v>
      </c>
      <c r="H98" s="76" t="str">
        <f>VLOOKUP(C98,Product!A$1:D$21,4,0)</f>
        <v>Hiking &amp; Camping</v>
      </c>
      <c r="I98" t="s">
        <v>53</v>
      </c>
      <c r="J98" s="34">
        <v>35</v>
      </c>
      <c r="K98" s="11" t="str">
        <f>VLOOKUP(A98,'Sales Order'!A$2:I$1029,9,0)</f>
        <v>Sales Region Sulawesi - Maluku Team</v>
      </c>
      <c r="M98" t="str">
        <f>VLOOKUP(A98,'Sales Order'!A$1:L$1029,12,0)</f>
        <v>Retail</v>
      </c>
    </row>
    <row r="99" spans="1:13" ht="15.75" customHeight="1" x14ac:dyDescent="0.3">
      <c r="A99" s="28" t="s">
        <v>266</v>
      </c>
      <c r="B99" s="27">
        <f>VLOOKUP(A99,'Sales Order'!A$1:D$1029,4,0)</f>
        <v>43866</v>
      </c>
      <c r="C99" s="28" t="s">
        <v>81</v>
      </c>
      <c r="D99" s="34">
        <v>31</v>
      </c>
      <c r="E99" s="36">
        <v>63215200</v>
      </c>
      <c r="F99" s="37" t="s">
        <v>2472</v>
      </c>
      <c r="G99" s="76" t="str">
        <f>VLOOKUP(C99,Product!A$1:D$21,3,0)</f>
        <v>Treadmill</v>
      </c>
      <c r="H99" s="76" t="str">
        <f>VLOOKUP(C99,Product!A$1:D$21,4,0)</f>
        <v>Gym &amp; Fitness</v>
      </c>
      <c r="I99" t="s">
        <v>82</v>
      </c>
      <c r="J99" s="34">
        <v>31</v>
      </c>
      <c r="K99" s="11" t="str">
        <f>VLOOKUP(A99,'Sales Order'!A$2:I$1029,9,0)</f>
        <v>Sales Region Sulawesi - Maluku Team</v>
      </c>
      <c r="M99" t="str">
        <f>VLOOKUP(A99,'Sales Order'!A$1:L$1029,12,0)</f>
        <v>Retail</v>
      </c>
    </row>
    <row r="100" spans="1:13" ht="15.75" customHeight="1" x14ac:dyDescent="0.3">
      <c r="A100" s="16" t="s">
        <v>267</v>
      </c>
      <c r="B100" s="27">
        <f>VLOOKUP(A100,'Sales Order'!A$1:D$1029,4,0)</f>
        <v>43866</v>
      </c>
      <c r="C100" s="28" t="s">
        <v>33</v>
      </c>
      <c r="D100" s="34">
        <v>29</v>
      </c>
      <c r="E100" s="36">
        <v>5805800</v>
      </c>
      <c r="F100" s="37" t="s">
        <v>2473</v>
      </c>
      <c r="G100" s="76" t="str">
        <f>VLOOKUP(C100,Product!A$1:D$21,3,0)</f>
        <v>Stick Billiard Bag</v>
      </c>
      <c r="H100" s="76" t="str">
        <f>VLOOKUP(C100,Product!A$1:D$21,4,0)</f>
        <v>Billiard</v>
      </c>
      <c r="I100" t="s">
        <v>34</v>
      </c>
      <c r="J100" s="34">
        <v>29</v>
      </c>
      <c r="K100" s="11" t="str">
        <f>VLOOKUP(A100,'Sales Order'!A$2:I$1029,9,0)</f>
        <v>Sales Region Bali - Nusa Tenggara Team</v>
      </c>
      <c r="M100" t="str">
        <f>VLOOKUP(A100,'Sales Order'!A$1:L$1029,12,0)</f>
        <v>Retail</v>
      </c>
    </row>
    <row r="101" spans="1:13" ht="15.75" customHeight="1" x14ac:dyDescent="0.3">
      <c r="A101" s="28" t="s">
        <v>267</v>
      </c>
      <c r="B101" s="27">
        <f>VLOOKUP(A101,'Sales Order'!A$1:D$1029,4,0)</f>
        <v>43866</v>
      </c>
      <c r="C101" s="28" t="s">
        <v>45</v>
      </c>
      <c r="D101" s="34">
        <v>36</v>
      </c>
      <c r="E101" s="36">
        <v>4237560</v>
      </c>
      <c r="F101" s="37" t="s">
        <v>2474</v>
      </c>
      <c r="G101" s="76" t="str">
        <f>VLOOKUP(C101,Product!A$1:D$21,3,0)</f>
        <v>Sunglasses</v>
      </c>
      <c r="H101" s="76" t="str">
        <f>VLOOKUP(C101,Product!A$1:D$21,4,0)</f>
        <v>Outdoors Sport</v>
      </c>
      <c r="I101" t="s">
        <v>46</v>
      </c>
      <c r="J101" s="34">
        <v>36</v>
      </c>
      <c r="K101" s="11" t="str">
        <f>VLOOKUP(A101,'Sales Order'!A$2:I$1029,9,0)</f>
        <v>Sales Region Bali - Nusa Tenggara Team</v>
      </c>
      <c r="M101" t="str">
        <f>VLOOKUP(A101,'Sales Order'!A$1:L$1029,12,0)</f>
        <v>Retail</v>
      </c>
    </row>
    <row r="102" spans="1:13" ht="15.75" customHeight="1" x14ac:dyDescent="0.3">
      <c r="A102" s="28" t="s">
        <v>267</v>
      </c>
      <c r="B102" s="27">
        <f>VLOOKUP(A102,'Sales Order'!A$1:D$1029,4,0)</f>
        <v>43866</v>
      </c>
      <c r="C102" s="28" t="s">
        <v>78</v>
      </c>
      <c r="D102" s="34">
        <v>92</v>
      </c>
      <c r="E102" s="36">
        <v>38176320</v>
      </c>
      <c r="F102" s="37" t="s">
        <v>2475</v>
      </c>
      <c r="G102" s="76" t="str">
        <f>VLOOKUP(C102,Product!A$1:D$21,3,0)</f>
        <v>Dumbell Set</v>
      </c>
      <c r="H102" s="76" t="str">
        <f>VLOOKUP(C102,Product!A$1:D$21,4,0)</f>
        <v>Gym &amp; Fitness</v>
      </c>
      <c r="I102" t="s">
        <v>79</v>
      </c>
      <c r="J102" s="34">
        <v>92</v>
      </c>
      <c r="K102" s="11" t="str">
        <f>VLOOKUP(A102,'Sales Order'!A$2:I$1029,9,0)</f>
        <v>Sales Region Bali - Nusa Tenggara Team</v>
      </c>
      <c r="M102" t="str">
        <f>VLOOKUP(A102,'Sales Order'!A$1:L$1029,12,0)</f>
        <v>Retail</v>
      </c>
    </row>
    <row r="103" spans="1:13" ht="15.75" customHeight="1" x14ac:dyDescent="0.3">
      <c r="A103" s="16" t="s">
        <v>268</v>
      </c>
      <c r="B103" s="27">
        <f>VLOOKUP(A103,'Sales Order'!A$1:D$1029,4,0)</f>
        <v>43868</v>
      </c>
      <c r="C103" s="28" t="s">
        <v>28</v>
      </c>
      <c r="D103" s="34">
        <v>89</v>
      </c>
      <c r="E103" s="36">
        <v>62972840</v>
      </c>
      <c r="F103" s="37" t="s">
        <v>2476</v>
      </c>
      <c r="G103" s="76" t="str">
        <f>VLOOKUP(C103,Product!A$1:D$21,3,0)</f>
        <v>Stick Billiard</v>
      </c>
      <c r="H103" s="76" t="str">
        <f>VLOOKUP(C103,Product!A$1:D$21,4,0)</f>
        <v>Billiard</v>
      </c>
      <c r="I103" t="s">
        <v>30</v>
      </c>
      <c r="J103" s="34">
        <v>89</v>
      </c>
      <c r="K103" s="11" t="str">
        <f>VLOOKUP(A103,'Sales Order'!A$2:I$1029,9,0)</f>
        <v>Sales Region Sulawesi - Maluku Team</v>
      </c>
      <c r="M103" t="str">
        <f>VLOOKUP(A103,'Sales Order'!A$1:L$1029,12,0)</f>
        <v>Retail</v>
      </c>
    </row>
    <row r="104" spans="1:13" ht="15.75" customHeight="1" x14ac:dyDescent="0.3">
      <c r="A104" s="28" t="s">
        <v>268</v>
      </c>
      <c r="B104" s="27">
        <f>VLOOKUP(A104,'Sales Order'!A$1:D$1029,4,0)</f>
        <v>43868</v>
      </c>
      <c r="C104" s="28" t="s">
        <v>40</v>
      </c>
      <c r="D104" s="34">
        <v>99</v>
      </c>
      <c r="E104" s="36">
        <v>18001170</v>
      </c>
      <c r="F104" s="37" t="s">
        <v>2477</v>
      </c>
      <c r="G104" s="76" t="str">
        <f>VLOOKUP(C104,Product!A$1:D$21,3,0)</f>
        <v>1 set Golf Ball</v>
      </c>
      <c r="H104" s="76" t="str">
        <f>VLOOKUP(C104,Product!A$1:D$21,4,0)</f>
        <v>Golf</v>
      </c>
      <c r="I104" t="s">
        <v>41</v>
      </c>
      <c r="J104" s="34">
        <v>99</v>
      </c>
      <c r="K104" s="11" t="str">
        <f>VLOOKUP(A104,'Sales Order'!A$2:I$1029,9,0)</f>
        <v>Sales Region Sulawesi - Maluku Team</v>
      </c>
      <c r="M104" t="str">
        <f>VLOOKUP(A104,'Sales Order'!A$1:L$1029,12,0)</f>
        <v>Retail</v>
      </c>
    </row>
    <row r="105" spans="1:13" ht="15.75" customHeight="1" x14ac:dyDescent="0.3">
      <c r="A105" s="16" t="s">
        <v>269</v>
      </c>
      <c r="B105" s="27">
        <f>VLOOKUP(A105,'Sales Order'!A$1:D$1029,4,0)</f>
        <v>43874</v>
      </c>
      <c r="C105" s="28" t="s">
        <v>48</v>
      </c>
      <c r="D105" s="34">
        <v>33</v>
      </c>
      <c r="E105" s="36">
        <v>3575880</v>
      </c>
      <c r="F105" s="37" t="s">
        <v>2478</v>
      </c>
      <c r="G105" s="76" t="str">
        <f>VLOOKUP(C105,Product!A$1:D$21,3,0)</f>
        <v>Tracking Pole</v>
      </c>
      <c r="H105" s="76" t="str">
        <f>VLOOKUP(C105,Product!A$1:D$21,4,0)</f>
        <v>Hiking &amp; Camping</v>
      </c>
      <c r="I105" t="s">
        <v>49</v>
      </c>
      <c r="J105" s="34">
        <v>33</v>
      </c>
      <c r="K105" s="11" t="str">
        <f>VLOOKUP(A105,'Sales Order'!A$2:I$1029,9,0)</f>
        <v>Online Sales Team</v>
      </c>
      <c r="M105" t="str">
        <f>VLOOKUP(A105,'Sales Order'!A$1:L$1029,12,0)</f>
        <v>Retail</v>
      </c>
    </row>
    <row r="106" spans="1:13" ht="15.75" customHeight="1" x14ac:dyDescent="0.3">
      <c r="A106" s="28" t="s">
        <v>269</v>
      </c>
      <c r="B106" s="27">
        <f>VLOOKUP(A106,'Sales Order'!A$1:D$1029,4,0)</f>
        <v>43874</v>
      </c>
      <c r="C106" s="28" t="s">
        <v>65</v>
      </c>
      <c r="D106" s="34">
        <v>47</v>
      </c>
      <c r="E106" s="36">
        <v>11043120</v>
      </c>
      <c r="F106" s="37" t="s">
        <v>2479</v>
      </c>
      <c r="G106" s="76" t="str">
        <f>VLOOKUP(C106,Product!A$1:D$21,3,0)</f>
        <v>1 Set Futsalball</v>
      </c>
      <c r="H106" s="76" t="str">
        <f>VLOOKUP(C106,Product!A$1:D$21,4,0)</f>
        <v>Futsal</v>
      </c>
      <c r="I106" t="s">
        <v>66</v>
      </c>
      <c r="J106" s="34">
        <v>47</v>
      </c>
      <c r="K106" s="11" t="str">
        <f>VLOOKUP(A106,'Sales Order'!A$2:I$1029,9,0)</f>
        <v>Online Sales Team</v>
      </c>
      <c r="M106" t="str">
        <f>VLOOKUP(A106,'Sales Order'!A$1:L$1029,12,0)</f>
        <v>Retail</v>
      </c>
    </row>
    <row r="107" spans="1:13" ht="15.75" customHeight="1" x14ac:dyDescent="0.3">
      <c r="A107" s="28" t="s">
        <v>269</v>
      </c>
      <c r="B107" s="27">
        <f>VLOOKUP(A107,'Sales Order'!A$1:D$1029,4,0)</f>
        <v>43874</v>
      </c>
      <c r="C107" s="28" t="s">
        <v>69</v>
      </c>
      <c r="D107" s="34">
        <v>58</v>
      </c>
      <c r="E107" s="36">
        <v>7015158</v>
      </c>
      <c r="F107" s="37" t="s">
        <v>2480</v>
      </c>
      <c r="G107" s="76" t="str">
        <f>VLOOKUP(C107,Product!A$1:D$21,3,0)</f>
        <v>Abs Roller</v>
      </c>
      <c r="H107" s="76" t="str">
        <f>VLOOKUP(C107,Product!A$1:D$21,4,0)</f>
        <v>Gym &amp; Fitness</v>
      </c>
      <c r="I107" t="s">
        <v>70</v>
      </c>
      <c r="J107" s="34">
        <v>58</v>
      </c>
      <c r="K107" s="11" t="str">
        <f>VLOOKUP(A107,'Sales Order'!A$2:I$1029,9,0)</f>
        <v>Online Sales Team</v>
      </c>
      <c r="M107" t="str">
        <f>VLOOKUP(A107,'Sales Order'!A$1:L$1029,12,0)</f>
        <v>Retail</v>
      </c>
    </row>
    <row r="108" spans="1:13" ht="15.75" customHeight="1" x14ac:dyDescent="0.3">
      <c r="A108" s="16" t="s">
        <v>270</v>
      </c>
      <c r="B108" s="27">
        <f>VLOOKUP(A108,'Sales Order'!A$1:D$1029,4,0)</f>
        <v>43875</v>
      </c>
      <c r="C108" s="28" t="s">
        <v>40</v>
      </c>
      <c r="D108" s="34">
        <v>147</v>
      </c>
      <c r="E108" s="36">
        <v>29186850</v>
      </c>
      <c r="F108" s="37" t="s">
        <v>2481</v>
      </c>
      <c r="G108" s="76" t="str">
        <f>VLOOKUP(C108,Product!A$1:D$21,3,0)</f>
        <v>1 set Golf Ball</v>
      </c>
      <c r="H108" s="76" t="str">
        <f>VLOOKUP(C108,Product!A$1:D$21,4,0)</f>
        <v>Golf</v>
      </c>
      <c r="I108" t="s">
        <v>41</v>
      </c>
      <c r="J108" s="34">
        <v>147</v>
      </c>
      <c r="K108" s="11" t="str">
        <f>VLOOKUP(A108,'Sales Order'!A$2:I$1029,9,0)</f>
        <v>Online Sales Team</v>
      </c>
      <c r="M108" t="str">
        <f>VLOOKUP(A108,'Sales Order'!A$1:L$1029,12,0)</f>
        <v>Retail</v>
      </c>
    </row>
    <row r="109" spans="1:13" ht="15.75" customHeight="1" x14ac:dyDescent="0.3">
      <c r="A109" s="28" t="s">
        <v>270</v>
      </c>
      <c r="B109" s="27">
        <f>VLOOKUP(A109,'Sales Order'!A$1:D$1029,4,0)</f>
        <v>43875</v>
      </c>
      <c r="C109" s="28" t="s">
        <v>52</v>
      </c>
      <c r="D109" s="34">
        <v>30</v>
      </c>
      <c r="E109" s="36">
        <v>9067500</v>
      </c>
      <c r="F109" s="37" t="s">
        <v>2482</v>
      </c>
      <c r="G109" s="76" t="str">
        <f>VLOOKUP(C109,Product!A$1:D$21,3,0)</f>
        <v>Hiking Shoes</v>
      </c>
      <c r="H109" s="76" t="str">
        <f>VLOOKUP(C109,Product!A$1:D$21,4,0)</f>
        <v>Hiking &amp; Camping</v>
      </c>
      <c r="I109" t="s">
        <v>53</v>
      </c>
      <c r="J109" s="34">
        <v>30</v>
      </c>
      <c r="K109" s="11" t="str">
        <f>VLOOKUP(A109,'Sales Order'!A$2:I$1029,9,0)</f>
        <v>Online Sales Team</v>
      </c>
      <c r="M109" t="str">
        <f>VLOOKUP(A109,'Sales Order'!A$1:L$1029,12,0)</f>
        <v>Retail</v>
      </c>
    </row>
    <row r="110" spans="1:13" ht="15.75" customHeight="1" x14ac:dyDescent="0.3">
      <c r="A110" s="16" t="s">
        <v>271</v>
      </c>
      <c r="B110" s="27">
        <f>VLOOKUP(A110,'Sales Order'!A$1:D$1029,4,0)</f>
        <v>43875</v>
      </c>
      <c r="C110" s="28" t="s">
        <v>78</v>
      </c>
      <c r="D110" s="34">
        <v>114</v>
      </c>
      <c r="E110" s="36">
        <v>49731360.000000007</v>
      </c>
      <c r="F110" s="37" t="s">
        <v>2483</v>
      </c>
      <c r="G110" s="76" t="str">
        <f>VLOOKUP(C110,Product!A$1:D$21,3,0)</f>
        <v>Dumbell Set</v>
      </c>
      <c r="H110" s="76" t="str">
        <f>VLOOKUP(C110,Product!A$1:D$21,4,0)</f>
        <v>Gym &amp; Fitness</v>
      </c>
      <c r="I110" t="s">
        <v>79</v>
      </c>
      <c r="J110" s="34">
        <v>114</v>
      </c>
      <c r="K110" s="11" t="str">
        <f>VLOOKUP(A110,'Sales Order'!A$2:I$1029,9,0)</f>
        <v>Sales Sumatera -Kalimantan Region Team</v>
      </c>
      <c r="M110" t="str">
        <f>VLOOKUP(A110,'Sales Order'!A$1:L$1029,12,0)</f>
        <v>Retail</v>
      </c>
    </row>
    <row r="111" spans="1:13" ht="15.75" customHeight="1" x14ac:dyDescent="0.3">
      <c r="A111" s="28" t="s">
        <v>271</v>
      </c>
      <c r="B111" s="27">
        <f>VLOOKUP(A111,'Sales Order'!A$1:D$1029,4,0)</f>
        <v>43875</v>
      </c>
      <c r="C111" s="28" t="s">
        <v>25</v>
      </c>
      <c r="D111" s="34">
        <v>147</v>
      </c>
      <c r="E111" s="36">
        <v>2793000</v>
      </c>
      <c r="F111" s="37" t="s">
        <v>2484</v>
      </c>
      <c r="G111" s="76" t="str">
        <f>VLOOKUP(C111,Product!A$1:D$21,3,0)</f>
        <v>Fishing soft lure</v>
      </c>
      <c r="H111" s="76" t="str">
        <f>VLOOKUP(C111,Product!A$1:D$21,4,0)</f>
        <v>Fishing Equipment</v>
      </c>
      <c r="I111" t="s">
        <v>26</v>
      </c>
      <c r="J111" s="34">
        <v>147</v>
      </c>
      <c r="K111" s="11" t="str">
        <f>VLOOKUP(A111,'Sales Order'!A$2:I$1029,9,0)</f>
        <v>Sales Sumatera -Kalimantan Region Team</v>
      </c>
      <c r="M111" t="str">
        <f>VLOOKUP(A111,'Sales Order'!A$1:L$1029,12,0)</f>
        <v>Retail</v>
      </c>
    </row>
    <row r="112" spans="1:13" ht="15.75" customHeight="1" x14ac:dyDescent="0.3">
      <c r="A112" s="28" t="s">
        <v>271</v>
      </c>
      <c r="B112" s="27">
        <f>VLOOKUP(A112,'Sales Order'!A$1:D$1029,4,0)</f>
        <v>43875</v>
      </c>
      <c r="C112" s="28" t="s">
        <v>35</v>
      </c>
      <c r="D112" s="34">
        <v>125</v>
      </c>
      <c r="E112" s="36">
        <v>222243750</v>
      </c>
      <c r="F112" s="37" t="s">
        <v>2485</v>
      </c>
      <c r="G112" s="76" t="str">
        <f>VLOOKUP(C112,Product!A$1:D$21,3,0)</f>
        <v>Stick Golf Wedge</v>
      </c>
      <c r="H112" s="76" t="str">
        <f>VLOOKUP(C112,Product!A$1:D$21,4,0)</f>
        <v>Golf</v>
      </c>
      <c r="I112" t="s">
        <v>37</v>
      </c>
      <c r="J112" s="34">
        <v>125</v>
      </c>
      <c r="K112" s="11" t="str">
        <f>VLOOKUP(A112,'Sales Order'!A$2:I$1029,9,0)</f>
        <v>Sales Sumatera -Kalimantan Region Team</v>
      </c>
      <c r="M112" t="str">
        <f>VLOOKUP(A112,'Sales Order'!A$1:L$1029,12,0)</f>
        <v>Retail</v>
      </c>
    </row>
    <row r="113" spans="1:13" ht="15.75" customHeight="1" x14ac:dyDescent="0.3">
      <c r="A113" s="16" t="s">
        <v>272</v>
      </c>
      <c r="B113" s="27">
        <f>VLOOKUP(A113,'Sales Order'!A$1:D$1029,4,0)</f>
        <v>43876</v>
      </c>
      <c r="C113" s="28" t="s">
        <v>52</v>
      </c>
      <c r="D113" s="34">
        <v>99</v>
      </c>
      <c r="E113" s="36">
        <v>26705250</v>
      </c>
      <c r="F113" s="37" t="s">
        <v>2486</v>
      </c>
      <c r="G113" s="76" t="str">
        <f>VLOOKUP(C113,Product!A$1:D$21,3,0)</f>
        <v>Hiking Shoes</v>
      </c>
      <c r="H113" s="76" t="str">
        <f>VLOOKUP(C113,Product!A$1:D$21,4,0)</f>
        <v>Hiking &amp; Camping</v>
      </c>
      <c r="I113" t="s">
        <v>53</v>
      </c>
      <c r="J113" s="34">
        <v>99</v>
      </c>
      <c r="K113" s="11" t="str">
        <f>VLOOKUP(A113,'Sales Order'!A$2:I$1029,9,0)</f>
        <v>Sales Region Bali - Nusa Tenggara Team</v>
      </c>
      <c r="M113" t="str">
        <f>VLOOKUP(A113,'Sales Order'!A$1:L$1029,12,0)</f>
        <v>Distributor</v>
      </c>
    </row>
    <row r="114" spans="1:13" ht="15.75" customHeight="1" x14ac:dyDescent="0.3">
      <c r="A114" s="28" t="s">
        <v>272</v>
      </c>
      <c r="B114" s="27">
        <f>VLOOKUP(A114,'Sales Order'!A$1:D$1029,4,0)</f>
        <v>43876</v>
      </c>
      <c r="C114" s="28" t="s">
        <v>78</v>
      </c>
      <c r="D114" s="34">
        <v>85</v>
      </c>
      <c r="E114" s="36">
        <v>42959000</v>
      </c>
      <c r="F114" s="37" t="s">
        <v>2487</v>
      </c>
      <c r="G114" s="76" t="str">
        <f>VLOOKUP(C114,Product!A$1:D$21,3,0)</f>
        <v>Dumbell Set</v>
      </c>
      <c r="H114" s="76" t="str">
        <f>VLOOKUP(C114,Product!A$1:D$21,4,0)</f>
        <v>Gym &amp; Fitness</v>
      </c>
      <c r="I114" t="s">
        <v>79</v>
      </c>
      <c r="J114" s="34">
        <v>85</v>
      </c>
      <c r="K114" s="11" t="str">
        <f>VLOOKUP(A114,'Sales Order'!A$2:I$1029,9,0)</f>
        <v>Sales Region Bali - Nusa Tenggara Team</v>
      </c>
      <c r="M114" t="str">
        <f>VLOOKUP(A114,'Sales Order'!A$1:L$1029,12,0)</f>
        <v>Distributor</v>
      </c>
    </row>
    <row r="115" spans="1:13" ht="15.75" customHeight="1" x14ac:dyDescent="0.3">
      <c r="A115" s="28" t="s">
        <v>272</v>
      </c>
      <c r="B115" s="27">
        <f>VLOOKUP(A115,'Sales Order'!A$1:D$1029,4,0)</f>
        <v>43876</v>
      </c>
      <c r="C115" s="28" t="s">
        <v>69</v>
      </c>
      <c r="D115" s="34">
        <v>64</v>
      </c>
      <c r="E115" s="36">
        <v>7392960</v>
      </c>
      <c r="F115" s="37" t="s">
        <v>2488</v>
      </c>
      <c r="G115" s="76" t="str">
        <f>VLOOKUP(C115,Product!A$1:D$21,3,0)</f>
        <v>Abs Roller</v>
      </c>
      <c r="H115" s="76" t="str">
        <f>VLOOKUP(C115,Product!A$1:D$21,4,0)</f>
        <v>Gym &amp; Fitness</v>
      </c>
      <c r="I115" t="s">
        <v>70</v>
      </c>
      <c r="J115" s="34">
        <v>64</v>
      </c>
      <c r="K115" s="11" t="str">
        <f>VLOOKUP(A115,'Sales Order'!A$2:I$1029,9,0)</f>
        <v>Sales Region Bali - Nusa Tenggara Team</v>
      </c>
      <c r="M115" t="str">
        <f>VLOOKUP(A115,'Sales Order'!A$1:L$1029,12,0)</f>
        <v>Distributor</v>
      </c>
    </row>
    <row r="116" spans="1:13" ht="15.75" customHeight="1" x14ac:dyDescent="0.3">
      <c r="A116" s="28" t="s">
        <v>272</v>
      </c>
      <c r="B116" s="27">
        <f>VLOOKUP(A116,'Sales Order'!A$1:D$1029,4,0)</f>
        <v>43876</v>
      </c>
      <c r="C116" s="28" t="s">
        <v>40</v>
      </c>
      <c r="D116" s="34">
        <v>84</v>
      </c>
      <c r="E116" s="36">
        <v>13342560</v>
      </c>
      <c r="F116" s="37" t="s">
        <v>2489</v>
      </c>
      <c r="G116" s="76" t="str">
        <f>VLOOKUP(C116,Product!A$1:D$21,3,0)</f>
        <v>1 set Golf Ball</v>
      </c>
      <c r="H116" s="76" t="str">
        <f>VLOOKUP(C116,Product!A$1:D$21,4,0)</f>
        <v>Golf</v>
      </c>
      <c r="I116" t="s">
        <v>41</v>
      </c>
      <c r="J116" s="34">
        <v>84</v>
      </c>
      <c r="K116" s="11" t="str">
        <f>VLOOKUP(A116,'Sales Order'!A$2:I$1029,9,0)</f>
        <v>Sales Region Bali - Nusa Tenggara Team</v>
      </c>
      <c r="M116" t="str">
        <f>VLOOKUP(A116,'Sales Order'!A$1:L$1029,12,0)</f>
        <v>Distributor</v>
      </c>
    </row>
    <row r="117" spans="1:13" ht="15.75" customHeight="1" x14ac:dyDescent="0.3">
      <c r="A117" s="28" t="s">
        <v>272</v>
      </c>
      <c r="B117" s="27">
        <f>VLOOKUP(A117,'Sales Order'!A$1:D$1029,4,0)</f>
        <v>43876</v>
      </c>
      <c r="C117" s="28" t="s">
        <v>83</v>
      </c>
      <c r="D117" s="34">
        <v>138</v>
      </c>
      <c r="E117" s="36">
        <v>38982240</v>
      </c>
      <c r="F117" s="37" t="s">
        <v>2490</v>
      </c>
      <c r="G117" s="76" t="str">
        <f>VLOOKUP(C117,Product!A$1:D$21,3,0)</f>
        <v>Heavy bag</v>
      </c>
      <c r="H117" s="76" t="str">
        <f>VLOOKUP(C117,Product!A$1:D$21,4,0)</f>
        <v>Gym &amp; Fitness</v>
      </c>
      <c r="I117" t="s">
        <v>84</v>
      </c>
      <c r="J117" s="34">
        <v>138</v>
      </c>
      <c r="K117" s="11" t="str">
        <f>VLOOKUP(A117,'Sales Order'!A$2:I$1029,9,0)</f>
        <v>Sales Region Bali - Nusa Tenggara Team</v>
      </c>
      <c r="M117" t="str">
        <f>VLOOKUP(A117,'Sales Order'!A$1:L$1029,12,0)</f>
        <v>Distributor</v>
      </c>
    </row>
    <row r="118" spans="1:13" ht="15.75" customHeight="1" x14ac:dyDescent="0.3">
      <c r="A118" s="28" t="s">
        <v>272</v>
      </c>
      <c r="B118" s="27">
        <f>VLOOKUP(A118,'Sales Order'!A$1:D$1029,4,0)</f>
        <v>43876</v>
      </c>
      <c r="C118" s="28" t="s">
        <v>19</v>
      </c>
      <c r="D118" s="34">
        <v>130</v>
      </c>
      <c r="E118" s="36">
        <v>26867100</v>
      </c>
      <c r="F118" s="37" t="s">
        <v>2491</v>
      </c>
      <c r="G118" s="76" t="str">
        <f>VLOOKUP(C118,Product!A$1:D$21,3,0)</f>
        <v>1 Set Fishing Equipment</v>
      </c>
      <c r="H118" s="76" t="str">
        <f>VLOOKUP(C118,Product!A$1:D$21,4,0)</f>
        <v>Fishing Equipment</v>
      </c>
      <c r="I118" t="s">
        <v>21</v>
      </c>
      <c r="J118" s="34">
        <v>130</v>
      </c>
      <c r="K118" s="11" t="str">
        <f>VLOOKUP(A118,'Sales Order'!A$2:I$1029,9,0)</f>
        <v>Sales Region Bali - Nusa Tenggara Team</v>
      </c>
      <c r="M118" t="str">
        <f>VLOOKUP(A118,'Sales Order'!A$1:L$1029,12,0)</f>
        <v>Distributor</v>
      </c>
    </row>
    <row r="119" spans="1:13" ht="15.75" customHeight="1" x14ac:dyDescent="0.3">
      <c r="A119" s="16" t="s">
        <v>273</v>
      </c>
      <c r="B119" s="27">
        <f>VLOOKUP(A119,'Sales Order'!A$1:D$1029,4,0)</f>
        <v>43877</v>
      </c>
      <c r="C119" s="28" t="s">
        <v>55</v>
      </c>
      <c r="D119" s="34">
        <v>25</v>
      </c>
      <c r="E119" s="36">
        <v>54257000</v>
      </c>
      <c r="F119" s="37" t="s">
        <v>2492</v>
      </c>
      <c r="G119" s="76" t="str">
        <f>VLOOKUP(C119,Product!A$1:D$21,3,0)</f>
        <v>Mountain Bike</v>
      </c>
      <c r="H119" s="76" t="str">
        <f>VLOOKUP(C119,Product!A$1:D$21,4,0)</f>
        <v>Bicycle</v>
      </c>
      <c r="I119" t="s">
        <v>5854</v>
      </c>
      <c r="J119" s="34">
        <v>25</v>
      </c>
      <c r="K119" s="11" t="str">
        <f>VLOOKUP(A119,'Sales Order'!A$2:I$1029,9,0)</f>
        <v>Sales Region Bali - Nusa Tenggara Team</v>
      </c>
      <c r="M119" t="str">
        <f>VLOOKUP(A119,'Sales Order'!A$1:L$1029,12,0)</f>
        <v>Retail</v>
      </c>
    </row>
    <row r="120" spans="1:13" ht="15.75" customHeight="1" x14ac:dyDescent="0.3">
      <c r="A120" s="28" t="s">
        <v>273</v>
      </c>
      <c r="B120" s="27">
        <f>VLOOKUP(A120,'Sales Order'!A$1:D$1029,4,0)</f>
        <v>43877</v>
      </c>
      <c r="C120" s="28" t="s">
        <v>72</v>
      </c>
      <c r="D120" s="34">
        <v>102</v>
      </c>
      <c r="E120" s="36">
        <v>20425500</v>
      </c>
      <c r="F120" s="37" t="s">
        <v>2493</v>
      </c>
      <c r="G120" s="76" t="str">
        <f>VLOOKUP(C120,Product!A$1:D$21,3,0)</f>
        <v>Pull Up Bar</v>
      </c>
      <c r="H120" s="76" t="str">
        <f>VLOOKUP(C120,Product!A$1:D$21,4,0)</f>
        <v>Gym &amp; Fitness</v>
      </c>
      <c r="I120" t="s">
        <v>73</v>
      </c>
      <c r="J120" s="34">
        <v>102</v>
      </c>
      <c r="K120" s="11" t="str">
        <f>VLOOKUP(A120,'Sales Order'!A$2:I$1029,9,0)</f>
        <v>Sales Region Bali - Nusa Tenggara Team</v>
      </c>
      <c r="M120" t="str">
        <f>VLOOKUP(A120,'Sales Order'!A$1:L$1029,12,0)</f>
        <v>Retail</v>
      </c>
    </row>
    <row r="121" spans="1:13" ht="15.75" customHeight="1" x14ac:dyDescent="0.3">
      <c r="A121" s="28" t="s">
        <v>273</v>
      </c>
      <c r="B121" s="27">
        <f>VLOOKUP(A121,'Sales Order'!A$1:D$1029,4,0)</f>
        <v>43877</v>
      </c>
      <c r="C121" s="28" t="s">
        <v>65</v>
      </c>
      <c r="D121" s="34">
        <v>52</v>
      </c>
      <c r="E121" s="36">
        <v>11107200</v>
      </c>
      <c r="F121" s="37" t="s">
        <v>2494</v>
      </c>
      <c r="G121" s="76" t="str">
        <f>VLOOKUP(C121,Product!A$1:D$21,3,0)</f>
        <v>1 Set Futsalball</v>
      </c>
      <c r="H121" s="76" t="str">
        <f>VLOOKUP(C121,Product!A$1:D$21,4,0)</f>
        <v>Futsal</v>
      </c>
      <c r="I121" t="s">
        <v>66</v>
      </c>
      <c r="J121" s="34">
        <v>52</v>
      </c>
      <c r="K121" s="11" t="str">
        <f>VLOOKUP(A121,'Sales Order'!A$2:I$1029,9,0)</f>
        <v>Sales Region Bali - Nusa Tenggara Team</v>
      </c>
      <c r="M121" t="str">
        <f>VLOOKUP(A121,'Sales Order'!A$1:L$1029,12,0)</f>
        <v>Retail</v>
      </c>
    </row>
    <row r="122" spans="1:13" ht="15.75" customHeight="1" x14ac:dyDescent="0.3">
      <c r="A122" s="28" t="s">
        <v>273</v>
      </c>
      <c r="B122" s="27">
        <f>VLOOKUP(A122,'Sales Order'!A$1:D$1029,4,0)</f>
        <v>43877</v>
      </c>
      <c r="C122" s="28" t="s">
        <v>48</v>
      </c>
      <c r="D122" s="34">
        <v>37</v>
      </c>
      <c r="E122" s="36">
        <v>3675210</v>
      </c>
      <c r="F122" s="37" t="s">
        <v>2495</v>
      </c>
      <c r="G122" s="76" t="str">
        <f>VLOOKUP(C122,Product!A$1:D$21,3,0)</f>
        <v>Tracking Pole</v>
      </c>
      <c r="H122" s="76" t="str">
        <f>VLOOKUP(C122,Product!A$1:D$21,4,0)</f>
        <v>Hiking &amp; Camping</v>
      </c>
      <c r="I122" t="s">
        <v>49</v>
      </c>
      <c r="J122" s="34">
        <v>37</v>
      </c>
      <c r="K122" s="11" t="str">
        <f>VLOOKUP(A122,'Sales Order'!A$2:I$1029,9,0)</f>
        <v>Sales Region Bali - Nusa Tenggara Team</v>
      </c>
      <c r="M122" t="str">
        <f>VLOOKUP(A122,'Sales Order'!A$1:L$1029,12,0)</f>
        <v>Retail</v>
      </c>
    </row>
    <row r="123" spans="1:13" ht="15.75" customHeight="1" x14ac:dyDescent="0.3">
      <c r="A123" s="16" t="s">
        <v>274</v>
      </c>
      <c r="B123" s="27">
        <f>VLOOKUP(A123,'Sales Order'!A$1:D$1029,4,0)</f>
        <v>43878</v>
      </c>
      <c r="C123" s="28" t="s">
        <v>40</v>
      </c>
      <c r="D123" s="34">
        <v>134</v>
      </c>
      <c r="E123" s="36">
        <v>26605700</v>
      </c>
      <c r="F123" s="37" t="s">
        <v>2496</v>
      </c>
      <c r="G123" s="76" t="str">
        <f>VLOOKUP(C123,Product!A$1:D$21,3,0)</f>
        <v>1 set Golf Ball</v>
      </c>
      <c r="H123" s="76" t="str">
        <f>VLOOKUP(C123,Product!A$1:D$21,4,0)</f>
        <v>Golf</v>
      </c>
      <c r="I123" t="s">
        <v>41</v>
      </c>
      <c r="J123" s="34">
        <v>134</v>
      </c>
      <c r="K123" s="11" t="str">
        <f>VLOOKUP(A123,'Sales Order'!A$2:I$1029,9,0)</f>
        <v>Online Sales Team</v>
      </c>
      <c r="M123" t="str">
        <f>VLOOKUP(A123,'Sales Order'!A$1:L$1029,12,0)</f>
        <v>Retail</v>
      </c>
    </row>
    <row r="124" spans="1:13" ht="15.75" customHeight="1" x14ac:dyDescent="0.3">
      <c r="A124" s="28" t="s">
        <v>274</v>
      </c>
      <c r="B124" s="27">
        <f>VLOOKUP(A124,'Sales Order'!A$1:D$1029,4,0)</f>
        <v>43878</v>
      </c>
      <c r="C124" s="28" t="s">
        <v>43</v>
      </c>
      <c r="D124" s="34">
        <v>135</v>
      </c>
      <c r="E124" s="36">
        <v>349920000</v>
      </c>
      <c r="F124" s="37" t="s">
        <v>2497</v>
      </c>
      <c r="G124" s="76" t="str">
        <f>VLOOKUP(C124,Product!A$1:D$21,3,0)</f>
        <v>Stick Golf Bag</v>
      </c>
      <c r="H124" s="76" t="str">
        <f>VLOOKUP(C124,Product!A$1:D$21,4,0)</f>
        <v>Golf</v>
      </c>
      <c r="I124" t="s">
        <v>44</v>
      </c>
      <c r="J124" s="34">
        <v>135</v>
      </c>
      <c r="K124" s="11" t="str">
        <f>VLOOKUP(A124,'Sales Order'!A$2:I$1029,9,0)</f>
        <v>Online Sales Team</v>
      </c>
      <c r="M124" t="str">
        <f>VLOOKUP(A124,'Sales Order'!A$1:L$1029,12,0)</f>
        <v>Retail</v>
      </c>
    </row>
    <row r="125" spans="1:13" ht="15.75" customHeight="1" x14ac:dyDescent="0.3">
      <c r="A125" s="16" t="s">
        <v>275</v>
      </c>
      <c r="B125" s="27">
        <f>VLOOKUP(A125,'Sales Order'!A$1:D$1029,4,0)</f>
        <v>43881</v>
      </c>
      <c r="C125" s="28" t="s">
        <v>52</v>
      </c>
      <c r="D125" s="34">
        <v>110</v>
      </c>
      <c r="E125" s="36">
        <v>28242500</v>
      </c>
      <c r="F125" s="37" t="s">
        <v>2498</v>
      </c>
      <c r="G125" s="76" t="str">
        <f>VLOOKUP(C125,Product!A$1:D$21,3,0)</f>
        <v>Hiking Shoes</v>
      </c>
      <c r="H125" s="76" t="str">
        <f>VLOOKUP(C125,Product!A$1:D$21,4,0)</f>
        <v>Hiking &amp; Camping</v>
      </c>
      <c r="I125" t="s">
        <v>53</v>
      </c>
      <c r="J125" s="34">
        <v>110</v>
      </c>
      <c r="K125" s="11" t="str">
        <f>VLOOKUP(A125,'Sales Order'!A$2:I$1029,9,0)</f>
        <v>Sales Region Bali - Nusa Tenggara Team</v>
      </c>
      <c r="M125" t="str">
        <f>VLOOKUP(A125,'Sales Order'!A$1:L$1029,12,0)</f>
        <v>Retail</v>
      </c>
    </row>
    <row r="126" spans="1:13" ht="15.75" customHeight="1" x14ac:dyDescent="0.3">
      <c r="A126" s="28" t="s">
        <v>275</v>
      </c>
      <c r="B126" s="27">
        <f>VLOOKUP(A126,'Sales Order'!A$1:D$1029,4,0)</f>
        <v>43881</v>
      </c>
      <c r="C126" s="28" t="s">
        <v>78</v>
      </c>
      <c r="D126" s="34">
        <v>74</v>
      </c>
      <c r="E126" s="36">
        <v>37399600</v>
      </c>
      <c r="F126" s="37" t="s">
        <v>2499</v>
      </c>
      <c r="G126" s="76" t="str">
        <f>VLOOKUP(C126,Product!A$1:D$21,3,0)</f>
        <v>Dumbell Set</v>
      </c>
      <c r="H126" s="76" t="str">
        <f>VLOOKUP(C126,Product!A$1:D$21,4,0)</f>
        <v>Gym &amp; Fitness</v>
      </c>
      <c r="I126" t="s">
        <v>79</v>
      </c>
      <c r="J126" s="34">
        <v>74</v>
      </c>
      <c r="K126" s="11" t="str">
        <f>VLOOKUP(A126,'Sales Order'!A$2:I$1029,9,0)</f>
        <v>Sales Region Bali - Nusa Tenggara Team</v>
      </c>
      <c r="M126" t="str">
        <f>VLOOKUP(A126,'Sales Order'!A$1:L$1029,12,0)</f>
        <v>Retail</v>
      </c>
    </row>
    <row r="127" spans="1:13" ht="15.75" customHeight="1" x14ac:dyDescent="0.3">
      <c r="A127" s="28" t="s">
        <v>275</v>
      </c>
      <c r="B127" s="27">
        <f>VLOOKUP(A127,'Sales Order'!A$1:D$1029,4,0)</f>
        <v>43881</v>
      </c>
      <c r="C127" s="28" t="s">
        <v>19</v>
      </c>
      <c r="D127" s="34">
        <v>120</v>
      </c>
      <c r="E127" s="36">
        <v>23904000</v>
      </c>
      <c r="F127" s="37" t="s">
        <v>2500</v>
      </c>
      <c r="G127" s="76" t="str">
        <f>VLOOKUP(C127,Product!A$1:D$21,3,0)</f>
        <v>1 Set Fishing Equipment</v>
      </c>
      <c r="H127" s="76" t="str">
        <f>VLOOKUP(C127,Product!A$1:D$21,4,0)</f>
        <v>Fishing Equipment</v>
      </c>
      <c r="I127" t="s">
        <v>21</v>
      </c>
      <c r="J127" s="34">
        <v>120</v>
      </c>
      <c r="K127" s="11" t="str">
        <f>VLOOKUP(A127,'Sales Order'!A$2:I$1029,9,0)</f>
        <v>Sales Region Bali - Nusa Tenggara Team</v>
      </c>
      <c r="M127" t="str">
        <f>VLOOKUP(A127,'Sales Order'!A$1:L$1029,12,0)</f>
        <v>Retail</v>
      </c>
    </row>
    <row r="128" spans="1:13" ht="15.75" customHeight="1" x14ac:dyDescent="0.3">
      <c r="A128" s="28" t="s">
        <v>275</v>
      </c>
      <c r="B128" s="27">
        <f>VLOOKUP(A128,'Sales Order'!A$1:D$1029,4,0)</f>
        <v>43881</v>
      </c>
      <c r="C128" s="28" t="s">
        <v>58</v>
      </c>
      <c r="D128" s="34">
        <v>118</v>
      </c>
      <c r="E128" s="36">
        <v>605515820</v>
      </c>
      <c r="F128" s="37" t="s">
        <v>2501</v>
      </c>
      <c r="G128" s="76" t="str">
        <f>VLOOKUP(C128,Product!A$1:D$21,3,0)</f>
        <v>Road Bike</v>
      </c>
      <c r="H128" s="76" t="str">
        <f>VLOOKUP(C128,Product!A$1:D$21,4,0)</f>
        <v>Bicycle</v>
      </c>
      <c r="I128" t="s">
        <v>59</v>
      </c>
      <c r="J128" s="34">
        <v>118</v>
      </c>
      <c r="K128" s="11" t="str">
        <f>VLOOKUP(A128,'Sales Order'!A$2:I$1029,9,0)</f>
        <v>Sales Region Bali - Nusa Tenggara Team</v>
      </c>
      <c r="M128" t="str">
        <f>VLOOKUP(A128,'Sales Order'!A$1:L$1029,12,0)</f>
        <v>Retail</v>
      </c>
    </row>
    <row r="129" spans="1:13" ht="15.75" customHeight="1" x14ac:dyDescent="0.3">
      <c r="A129" s="28" t="s">
        <v>275</v>
      </c>
      <c r="B129" s="27">
        <f>VLOOKUP(A129,'Sales Order'!A$1:D$1029,4,0)</f>
        <v>43881</v>
      </c>
      <c r="C129" s="28" t="s">
        <v>75</v>
      </c>
      <c r="D129" s="34">
        <v>149</v>
      </c>
      <c r="E129" s="36">
        <v>343519500</v>
      </c>
      <c r="F129" s="37" t="s">
        <v>2502</v>
      </c>
      <c r="G129" s="76" t="str">
        <f>VLOOKUP(C129,Product!A$1:D$21,3,0)</f>
        <v>Bench Press</v>
      </c>
      <c r="H129" s="76" t="str">
        <f>VLOOKUP(C129,Product!A$1:D$21,4,0)</f>
        <v>Gym &amp; Fitness</v>
      </c>
      <c r="I129" t="s">
        <v>76</v>
      </c>
      <c r="J129" s="34">
        <v>149</v>
      </c>
      <c r="K129" s="11" t="str">
        <f>VLOOKUP(A129,'Sales Order'!A$2:I$1029,9,0)</f>
        <v>Sales Region Bali - Nusa Tenggara Team</v>
      </c>
      <c r="M129" t="str">
        <f>VLOOKUP(A129,'Sales Order'!A$1:L$1029,12,0)</f>
        <v>Retail</v>
      </c>
    </row>
    <row r="130" spans="1:13" ht="15.75" customHeight="1" x14ac:dyDescent="0.3">
      <c r="A130" s="16" t="s">
        <v>276</v>
      </c>
      <c r="B130" s="27">
        <f>VLOOKUP(A130,'Sales Order'!A$1:D$1029,4,0)</f>
        <v>43882</v>
      </c>
      <c r="C130" s="28" t="s">
        <v>35</v>
      </c>
      <c r="D130" s="34">
        <v>54</v>
      </c>
      <c r="E130" s="36">
        <v>88897500</v>
      </c>
      <c r="F130" s="37" t="s">
        <v>2503</v>
      </c>
      <c r="G130" s="76" t="str">
        <f>VLOOKUP(C130,Product!A$1:D$21,3,0)</f>
        <v>Stick Golf Wedge</v>
      </c>
      <c r="H130" s="76" t="str">
        <f>VLOOKUP(C130,Product!A$1:D$21,4,0)</f>
        <v>Golf</v>
      </c>
      <c r="I130" t="s">
        <v>37</v>
      </c>
      <c r="J130" s="34">
        <v>54</v>
      </c>
      <c r="K130" s="11" t="str">
        <f>VLOOKUP(A130,'Sales Order'!A$2:I$1029,9,0)</f>
        <v>Sales Region Bali - Nusa Tenggara Team</v>
      </c>
      <c r="M130" t="str">
        <f>VLOOKUP(A130,'Sales Order'!A$1:L$1029,12,0)</f>
        <v>Retail</v>
      </c>
    </row>
    <row r="131" spans="1:13" ht="15.75" customHeight="1" x14ac:dyDescent="0.3">
      <c r="A131" s="28" t="s">
        <v>276</v>
      </c>
      <c r="B131" s="27">
        <f>VLOOKUP(A131,'Sales Order'!A$1:D$1029,4,0)</f>
        <v>43882</v>
      </c>
      <c r="C131" s="28" t="s">
        <v>28</v>
      </c>
      <c r="D131" s="34">
        <v>52</v>
      </c>
      <c r="E131" s="36">
        <v>41634320</v>
      </c>
      <c r="F131" s="37" t="s">
        <v>2504</v>
      </c>
      <c r="G131" s="76" t="str">
        <f>VLOOKUP(C131,Product!A$1:D$21,3,0)</f>
        <v>Stick Billiard</v>
      </c>
      <c r="H131" s="76" t="str">
        <f>VLOOKUP(C131,Product!A$1:D$21,4,0)</f>
        <v>Billiard</v>
      </c>
      <c r="I131" t="s">
        <v>30</v>
      </c>
      <c r="J131" s="34">
        <v>52</v>
      </c>
      <c r="K131" s="11" t="str">
        <f>VLOOKUP(A131,'Sales Order'!A$2:I$1029,9,0)</f>
        <v>Sales Region Bali - Nusa Tenggara Team</v>
      </c>
      <c r="M131" t="str">
        <f>VLOOKUP(A131,'Sales Order'!A$1:L$1029,12,0)</f>
        <v>Retail</v>
      </c>
    </row>
    <row r="132" spans="1:13" ht="15.75" customHeight="1" x14ac:dyDescent="0.3">
      <c r="A132" s="16" t="s">
        <v>277</v>
      </c>
      <c r="B132" s="27">
        <f>VLOOKUP(A132,'Sales Order'!A$1:D$1029,4,0)</f>
        <v>43883</v>
      </c>
      <c r="C132" s="28" t="s">
        <v>69</v>
      </c>
      <c r="D132" s="34">
        <v>127</v>
      </c>
      <c r="E132" s="36">
        <v>15015591</v>
      </c>
      <c r="F132" s="37" t="s">
        <v>2505</v>
      </c>
      <c r="G132" s="76" t="str">
        <f>VLOOKUP(C132,Product!A$1:D$21,3,0)</f>
        <v>Abs Roller</v>
      </c>
      <c r="H132" s="76" t="str">
        <f>VLOOKUP(C132,Product!A$1:D$21,4,0)</f>
        <v>Gym &amp; Fitness</v>
      </c>
      <c r="I132" t="s">
        <v>70</v>
      </c>
      <c r="J132" s="34">
        <v>127</v>
      </c>
      <c r="K132" s="11" t="str">
        <f>VLOOKUP(A132,'Sales Order'!A$2:I$1029,9,0)</f>
        <v>Online Sales Team</v>
      </c>
      <c r="M132" t="str">
        <f>VLOOKUP(A132,'Sales Order'!A$1:L$1029,12,0)</f>
        <v>Retail</v>
      </c>
    </row>
    <row r="133" spans="1:13" ht="15.75" customHeight="1" x14ac:dyDescent="0.3">
      <c r="A133" s="28" t="s">
        <v>277</v>
      </c>
      <c r="B133" s="27">
        <f>VLOOKUP(A133,'Sales Order'!A$1:D$1029,4,0)</f>
        <v>43883</v>
      </c>
      <c r="C133" s="28" t="s">
        <v>43</v>
      </c>
      <c r="D133" s="34">
        <v>139</v>
      </c>
      <c r="E133" s="36">
        <v>373632000</v>
      </c>
      <c r="F133" s="37" t="s">
        <v>2506</v>
      </c>
      <c r="G133" s="76" t="str">
        <f>VLOOKUP(C133,Product!A$1:D$21,3,0)</f>
        <v>Stick Golf Bag</v>
      </c>
      <c r="H133" s="76" t="str">
        <f>VLOOKUP(C133,Product!A$1:D$21,4,0)</f>
        <v>Golf</v>
      </c>
      <c r="I133" t="s">
        <v>44</v>
      </c>
      <c r="J133" s="34">
        <v>139</v>
      </c>
      <c r="K133" s="11" t="str">
        <f>VLOOKUP(A133,'Sales Order'!A$2:I$1029,9,0)</f>
        <v>Online Sales Team</v>
      </c>
      <c r="M133" t="str">
        <f>VLOOKUP(A133,'Sales Order'!A$1:L$1029,12,0)</f>
        <v>Retail</v>
      </c>
    </row>
    <row r="134" spans="1:13" ht="15.75" customHeight="1" x14ac:dyDescent="0.3">
      <c r="A134" s="28" t="s">
        <v>277</v>
      </c>
      <c r="B134" s="27">
        <f>VLOOKUP(A134,'Sales Order'!A$1:D$1029,4,0)</f>
        <v>43883</v>
      </c>
      <c r="C134" s="28" t="s">
        <v>55</v>
      </c>
      <c r="D134" s="34">
        <v>136</v>
      </c>
      <c r="E134" s="36">
        <v>259867440.00000003</v>
      </c>
      <c r="F134" s="37" t="s">
        <v>2507</v>
      </c>
      <c r="G134" s="76" t="str">
        <f>VLOOKUP(C134,Product!A$1:D$21,3,0)</f>
        <v>Mountain Bike</v>
      </c>
      <c r="H134" s="76" t="str">
        <f>VLOOKUP(C134,Product!A$1:D$21,4,0)</f>
        <v>Bicycle</v>
      </c>
      <c r="I134" t="s">
        <v>5854</v>
      </c>
      <c r="J134" s="34">
        <v>136</v>
      </c>
      <c r="K134" s="11" t="str">
        <f>VLOOKUP(A134,'Sales Order'!A$2:I$1029,9,0)</f>
        <v>Online Sales Team</v>
      </c>
      <c r="M134" t="str">
        <f>VLOOKUP(A134,'Sales Order'!A$1:L$1029,12,0)</f>
        <v>Retail</v>
      </c>
    </row>
    <row r="135" spans="1:13" ht="15.75" customHeight="1" x14ac:dyDescent="0.3">
      <c r="A135" s="28" t="s">
        <v>277</v>
      </c>
      <c r="B135" s="27">
        <f>VLOOKUP(A135,'Sales Order'!A$1:D$1029,4,0)</f>
        <v>43883</v>
      </c>
      <c r="C135" s="28" t="s">
        <v>58</v>
      </c>
      <c r="D135" s="34">
        <v>91</v>
      </c>
      <c r="E135" s="36">
        <v>466965590</v>
      </c>
      <c r="F135" s="37" t="s">
        <v>2508</v>
      </c>
      <c r="G135" s="76" t="str">
        <f>VLOOKUP(C135,Product!A$1:D$21,3,0)</f>
        <v>Road Bike</v>
      </c>
      <c r="H135" s="76" t="str">
        <f>VLOOKUP(C135,Product!A$1:D$21,4,0)</f>
        <v>Bicycle</v>
      </c>
      <c r="I135" t="s">
        <v>59</v>
      </c>
      <c r="J135" s="34">
        <v>91</v>
      </c>
      <c r="K135" s="11" t="str">
        <f>VLOOKUP(A135,'Sales Order'!A$2:I$1029,9,0)</f>
        <v>Online Sales Team</v>
      </c>
      <c r="M135" t="str">
        <f>VLOOKUP(A135,'Sales Order'!A$1:L$1029,12,0)</f>
        <v>Retail</v>
      </c>
    </row>
    <row r="136" spans="1:13" ht="15.75" customHeight="1" x14ac:dyDescent="0.3">
      <c r="A136" s="16" t="s">
        <v>278</v>
      </c>
      <c r="B136" s="27">
        <f>VLOOKUP(A136,'Sales Order'!A$1:D$1029,4,0)</f>
        <v>43885</v>
      </c>
      <c r="C136" s="28" t="s">
        <v>35</v>
      </c>
      <c r="D136" s="34">
        <v>127</v>
      </c>
      <c r="E136" s="36">
        <v>211861400</v>
      </c>
      <c r="F136" s="37" t="s">
        <v>2509</v>
      </c>
      <c r="G136" s="76" t="str">
        <f>VLOOKUP(C136,Product!A$1:D$21,3,0)</f>
        <v>Stick Golf Wedge</v>
      </c>
      <c r="H136" s="76" t="str">
        <f>VLOOKUP(C136,Product!A$1:D$21,4,0)</f>
        <v>Golf</v>
      </c>
      <c r="I136" t="s">
        <v>37</v>
      </c>
      <c r="J136" s="34">
        <v>127</v>
      </c>
      <c r="K136" s="11" t="str">
        <f>VLOOKUP(A136,'Sales Order'!A$2:I$1029,9,0)</f>
        <v>Sales Java Region Team</v>
      </c>
      <c r="M136" t="str">
        <f>VLOOKUP(A136,'Sales Order'!A$1:L$1029,12,0)</f>
        <v>Distributor</v>
      </c>
    </row>
    <row r="137" spans="1:13" ht="15.75" customHeight="1" x14ac:dyDescent="0.3">
      <c r="A137" s="28" t="s">
        <v>278</v>
      </c>
      <c r="B137" s="27">
        <f>VLOOKUP(A137,'Sales Order'!A$1:D$1029,4,0)</f>
        <v>43885</v>
      </c>
      <c r="C137" s="28" t="s">
        <v>61</v>
      </c>
      <c r="D137" s="34">
        <v>32</v>
      </c>
      <c r="E137" s="36">
        <v>13641920</v>
      </c>
      <c r="F137" s="37" t="s">
        <v>2510</v>
      </c>
      <c r="G137" s="76" t="str">
        <f>VLOOKUP(C137,Product!A$1:D$21,3,0)</f>
        <v>1 Set Basketball</v>
      </c>
      <c r="H137" s="76" t="str">
        <f>VLOOKUP(C137,Product!A$1:D$21,4,0)</f>
        <v>Basketball</v>
      </c>
      <c r="I137" t="s">
        <v>62</v>
      </c>
      <c r="J137" s="34">
        <v>32</v>
      </c>
      <c r="K137" s="11" t="str">
        <f>VLOOKUP(A137,'Sales Order'!A$2:I$1029,9,0)</f>
        <v>Sales Java Region Team</v>
      </c>
      <c r="M137" t="str">
        <f>VLOOKUP(A137,'Sales Order'!A$1:L$1029,12,0)</f>
        <v>Distributor</v>
      </c>
    </row>
    <row r="138" spans="1:13" ht="15.75" customHeight="1" x14ac:dyDescent="0.3">
      <c r="A138" s="28" t="s">
        <v>278</v>
      </c>
      <c r="B138" s="27">
        <f>VLOOKUP(A138,'Sales Order'!A$1:D$1029,4,0)</f>
        <v>43885</v>
      </c>
      <c r="C138" s="28" t="s">
        <v>81</v>
      </c>
      <c r="D138" s="34">
        <v>62</v>
      </c>
      <c r="E138" s="36">
        <v>123269640</v>
      </c>
      <c r="F138" s="37" t="s">
        <v>2511</v>
      </c>
      <c r="G138" s="76" t="str">
        <f>VLOOKUP(C138,Product!A$1:D$21,3,0)</f>
        <v>Treadmill</v>
      </c>
      <c r="H138" s="76" t="str">
        <f>VLOOKUP(C138,Product!A$1:D$21,4,0)</f>
        <v>Gym &amp; Fitness</v>
      </c>
      <c r="I138" t="s">
        <v>82</v>
      </c>
      <c r="J138" s="34">
        <v>62</v>
      </c>
      <c r="K138" s="11" t="str">
        <f>VLOOKUP(A138,'Sales Order'!A$2:I$1029,9,0)</f>
        <v>Sales Java Region Team</v>
      </c>
      <c r="M138" t="str">
        <f>VLOOKUP(A138,'Sales Order'!A$1:L$1029,12,0)</f>
        <v>Distributor</v>
      </c>
    </row>
    <row r="139" spans="1:13" ht="15.75" customHeight="1" x14ac:dyDescent="0.3">
      <c r="A139" s="16" t="s">
        <v>279</v>
      </c>
      <c r="B139" s="27">
        <f>VLOOKUP(A139,'Sales Order'!A$1:D$1029,4,0)</f>
        <v>43886</v>
      </c>
      <c r="C139" s="28" t="s">
        <v>83</v>
      </c>
      <c r="D139" s="34">
        <v>67</v>
      </c>
      <c r="E139" s="36">
        <v>17635740</v>
      </c>
      <c r="F139" s="37" t="s">
        <v>2512</v>
      </c>
      <c r="G139" s="76" t="str">
        <f>VLOOKUP(C139,Product!A$1:D$21,3,0)</f>
        <v>Heavy bag</v>
      </c>
      <c r="H139" s="76" t="str">
        <f>VLOOKUP(C139,Product!A$1:D$21,4,0)</f>
        <v>Gym &amp; Fitness</v>
      </c>
      <c r="I139" t="s">
        <v>84</v>
      </c>
      <c r="J139" s="34">
        <v>67</v>
      </c>
      <c r="K139" s="11" t="str">
        <f>VLOOKUP(A139,'Sales Order'!A$2:I$1029,9,0)</f>
        <v>Sales Region Bali - Nusa Tenggara Team</v>
      </c>
      <c r="M139" t="str">
        <f>VLOOKUP(A139,'Sales Order'!A$1:L$1029,12,0)</f>
        <v>Retail</v>
      </c>
    </row>
    <row r="140" spans="1:13" ht="15.75" customHeight="1" x14ac:dyDescent="0.3">
      <c r="A140" s="28" t="s">
        <v>279</v>
      </c>
      <c r="B140" s="27">
        <f>VLOOKUP(A140,'Sales Order'!A$1:D$1029,4,0)</f>
        <v>43886</v>
      </c>
      <c r="C140" s="28" t="s">
        <v>43</v>
      </c>
      <c r="D140" s="34">
        <v>65</v>
      </c>
      <c r="E140" s="36">
        <v>166400000</v>
      </c>
      <c r="F140" s="37" t="s">
        <v>2513</v>
      </c>
      <c r="G140" s="76" t="str">
        <f>VLOOKUP(C140,Product!A$1:D$21,3,0)</f>
        <v>Stick Golf Bag</v>
      </c>
      <c r="H140" s="76" t="str">
        <f>VLOOKUP(C140,Product!A$1:D$21,4,0)</f>
        <v>Golf</v>
      </c>
      <c r="I140" t="s">
        <v>44</v>
      </c>
      <c r="J140" s="34">
        <v>65</v>
      </c>
      <c r="K140" s="11" t="str">
        <f>VLOOKUP(A140,'Sales Order'!A$2:I$1029,9,0)</f>
        <v>Sales Region Bali - Nusa Tenggara Team</v>
      </c>
      <c r="M140" t="str">
        <f>VLOOKUP(A140,'Sales Order'!A$1:L$1029,12,0)</f>
        <v>Retail</v>
      </c>
    </row>
    <row r="141" spans="1:13" ht="15.75" customHeight="1" x14ac:dyDescent="0.3">
      <c r="A141" s="28" t="s">
        <v>279</v>
      </c>
      <c r="B141" s="27">
        <f>VLOOKUP(A141,'Sales Order'!A$1:D$1029,4,0)</f>
        <v>43886</v>
      </c>
      <c r="C141" s="28" t="s">
        <v>58</v>
      </c>
      <c r="D141" s="34">
        <v>135</v>
      </c>
      <c r="E141" s="36">
        <v>586174050</v>
      </c>
      <c r="F141" s="37" t="s">
        <v>2514</v>
      </c>
      <c r="G141" s="76" t="str">
        <f>VLOOKUP(C141,Product!A$1:D$21,3,0)</f>
        <v>Road Bike</v>
      </c>
      <c r="H141" s="76" t="str">
        <f>VLOOKUP(C141,Product!A$1:D$21,4,0)</f>
        <v>Bicycle</v>
      </c>
      <c r="I141" t="s">
        <v>59</v>
      </c>
      <c r="J141" s="34">
        <v>135</v>
      </c>
      <c r="K141" s="11" t="str">
        <f>VLOOKUP(A141,'Sales Order'!A$2:I$1029,9,0)</f>
        <v>Sales Region Bali - Nusa Tenggara Team</v>
      </c>
      <c r="M141" t="str">
        <f>VLOOKUP(A141,'Sales Order'!A$1:L$1029,12,0)</f>
        <v>Retail</v>
      </c>
    </row>
    <row r="142" spans="1:13" ht="15.75" customHeight="1" x14ac:dyDescent="0.3">
      <c r="A142" s="28" t="s">
        <v>279</v>
      </c>
      <c r="B142" s="27">
        <f>VLOOKUP(A142,'Sales Order'!A$1:D$1029,4,0)</f>
        <v>43886</v>
      </c>
      <c r="C142" s="28" t="s">
        <v>25</v>
      </c>
      <c r="D142" s="34">
        <v>68</v>
      </c>
      <c r="E142" s="36">
        <v>1060800</v>
      </c>
      <c r="F142" s="37" t="s">
        <v>2515</v>
      </c>
      <c r="G142" s="76" t="str">
        <f>VLOOKUP(C142,Product!A$1:D$21,3,0)</f>
        <v>Fishing soft lure</v>
      </c>
      <c r="H142" s="76" t="str">
        <f>VLOOKUP(C142,Product!A$1:D$21,4,0)</f>
        <v>Fishing Equipment</v>
      </c>
      <c r="I142" t="s">
        <v>26</v>
      </c>
      <c r="J142" s="34">
        <v>68</v>
      </c>
      <c r="K142" s="11" t="str">
        <f>VLOOKUP(A142,'Sales Order'!A$2:I$1029,9,0)</f>
        <v>Sales Region Bali - Nusa Tenggara Team</v>
      </c>
      <c r="M142" t="str">
        <f>VLOOKUP(A142,'Sales Order'!A$1:L$1029,12,0)</f>
        <v>Retail</v>
      </c>
    </row>
    <row r="143" spans="1:13" ht="15.75" customHeight="1" x14ac:dyDescent="0.3">
      <c r="A143" s="28" t="s">
        <v>280</v>
      </c>
      <c r="B143" s="27">
        <f>VLOOKUP(A143,'Sales Order'!A$1:D$1029,4,0)</f>
        <v>43887</v>
      </c>
      <c r="C143" s="28" t="s">
        <v>48</v>
      </c>
      <c r="D143" s="34">
        <v>146</v>
      </c>
      <c r="E143" s="36">
        <v>14313840</v>
      </c>
      <c r="F143" s="37" t="s">
        <v>2516</v>
      </c>
      <c r="G143" s="76" t="str">
        <f>VLOOKUP(C143,Product!A$1:D$21,3,0)</f>
        <v>Tracking Pole</v>
      </c>
      <c r="H143" s="76" t="str">
        <f>VLOOKUP(C143,Product!A$1:D$21,4,0)</f>
        <v>Hiking &amp; Camping</v>
      </c>
      <c r="I143" t="s">
        <v>49</v>
      </c>
      <c r="J143" s="34">
        <v>146</v>
      </c>
      <c r="K143" s="11" t="str">
        <f>VLOOKUP(A143,'Sales Order'!A$2:I$1029,9,0)</f>
        <v>Sales Region Sulawesi - Maluku Team</v>
      </c>
      <c r="M143" t="str">
        <f>VLOOKUP(A143,'Sales Order'!A$1:L$1029,12,0)</f>
        <v>Retail</v>
      </c>
    </row>
    <row r="144" spans="1:13" ht="15.75" customHeight="1" x14ac:dyDescent="0.3">
      <c r="A144" s="28" t="s">
        <v>280</v>
      </c>
      <c r="B144" s="27">
        <f>VLOOKUP(A144,'Sales Order'!A$1:D$1029,4,0)</f>
        <v>43887</v>
      </c>
      <c r="C144" s="28" t="s">
        <v>81</v>
      </c>
      <c r="D144" s="34">
        <v>107</v>
      </c>
      <c r="E144" s="36">
        <v>215466970</v>
      </c>
      <c r="F144" s="37" t="s">
        <v>2517</v>
      </c>
      <c r="G144" s="76" t="str">
        <f>VLOOKUP(C144,Product!A$1:D$21,3,0)</f>
        <v>Treadmill</v>
      </c>
      <c r="H144" s="76" t="str">
        <f>VLOOKUP(C144,Product!A$1:D$21,4,0)</f>
        <v>Gym &amp; Fitness</v>
      </c>
      <c r="I144" t="s">
        <v>82</v>
      </c>
      <c r="J144" s="34">
        <v>107</v>
      </c>
      <c r="K144" s="11" t="str">
        <f>VLOOKUP(A144,'Sales Order'!A$2:I$1029,9,0)</f>
        <v>Sales Region Sulawesi - Maluku Team</v>
      </c>
      <c r="M144" t="str">
        <f>VLOOKUP(A144,'Sales Order'!A$1:L$1029,12,0)</f>
        <v>Retail</v>
      </c>
    </row>
    <row r="145" spans="1:13" ht="15.75" customHeight="1" x14ac:dyDescent="0.3">
      <c r="A145" s="28" t="s">
        <v>280</v>
      </c>
      <c r="B145" s="27">
        <f>VLOOKUP(A145,'Sales Order'!A$1:D$1029,4,0)</f>
        <v>43887</v>
      </c>
      <c r="C145" s="28" t="s">
        <v>75</v>
      </c>
      <c r="D145" s="34">
        <v>126</v>
      </c>
      <c r="E145" s="36">
        <v>280476000</v>
      </c>
      <c r="F145" s="37" t="s">
        <v>2518</v>
      </c>
      <c r="G145" s="76" t="str">
        <f>VLOOKUP(C145,Product!A$1:D$21,3,0)</f>
        <v>Bench Press</v>
      </c>
      <c r="H145" s="76" t="str">
        <f>VLOOKUP(C145,Product!A$1:D$21,4,0)</f>
        <v>Gym &amp; Fitness</v>
      </c>
      <c r="I145" t="s">
        <v>76</v>
      </c>
      <c r="J145" s="34">
        <v>126</v>
      </c>
      <c r="K145" s="11" t="str">
        <f>VLOOKUP(A145,'Sales Order'!A$2:I$1029,9,0)</f>
        <v>Sales Region Sulawesi - Maluku Team</v>
      </c>
      <c r="M145" t="str">
        <f>VLOOKUP(A145,'Sales Order'!A$1:L$1029,12,0)</f>
        <v>Retail</v>
      </c>
    </row>
    <row r="146" spans="1:13" ht="15.75" customHeight="1" x14ac:dyDescent="0.3">
      <c r="A146" s="16" t="s">
        <v>281</v>
      </c>
      <c r="B146" s="27">
        <f>VLOOKUP(A146,'Sales Order'!A$1:D$1029,4,0)</f>
        <v>43887</v>
      </c>
      <c r="C146" s="28" t="s">
        <v>25</v>
      </c>
      <c r="D146" s="34">
        <v>121</v>
      </c>
      <c r="E146" s="36">
        <v>2299000</v>
      </c>
      <c r="F146" s="37" t="s">
        <v>2519</v>
      </c>
      <c r="G146" s="76" t="str">
        <f>VLOOKUP(C146,Product!A$1:D$21,3,0)</f>
        <v>Fishing soft lure</v>
      </c>
      <c r="H146" s="76" t="str">
        <f>VLOOKUP(C146,Product!A$1:D$21,4,0)</f>
        <v>Fishing Equipment</v>
      </c>
      <c r="I146" t="s">
        <v>26</v>
      </c>
      <c r="J146" s="34">
        <v>121</v>
      </c>
      <c r="K146" s="11" t="str">
        <f>VLOOKUP(A146,'Sales Order'!A$2:I$1029,9,0)</f>
        <v>Online Sales Team</v>
      </c>
      <c r="M146" t="str">
        <f>VLOOKUP(A146,'Sales Order'!A$1:L$1029,12,0)</f>
        <v>Retail</v>
      </c>
    </row>
    <row r="147" spans="1:13" ht="15.75" customHeight="1" x14ac:dyDescent="0.3">
      <c r="A147" s="28" t="s">
        <v>281</v>
      </c>
      <c r="B147" s="27">
        <f>VLOOKUP(A147,'Sales Order'!A$1:D$1029,4,0)</f>
        <v>43887</v>
      </c>
      <c r="C147" s="28" t="s">
        <v>61</v>
      </c>
      <c r="D147" s="34">
        <v>31</v>
      </c>
      <c r="E147" s="36">
        <v>11136750</v>
      </c>
      <c r="F147" s="37" t="s">
        <v>2520</v>
      </c>
      <c r="G147" s="76" t="str">
        <f>VLOOKUP(C147,Product!A$1:D$21,3,0)</f>
        <v>1 Set Basketball</v>
      </c>
      <c r="H147" s="76" t="str">
        <f>VLOOKUP(C147,Product!A$1:D$21,4,0)</f>
        <v>Basketball</v>
      </c>
      <c r="I147" t="s">
        <v>62</v>
      </c>
      <c r="J147" s="34">
        <v>31</v>
      </c>
      <c r="K147" s="11" t="str">
        <f>VLOOKUP(A147,'Sales Order'!A$2:I$1029,9,0)</f>
        <v>Online Sales Team</v>
      </c>
      <c r="M147" t="str">
        <f>VLOOKUP(A147,'Sales Order'!A$1:L$1029,12,0)</f>
        <v>Retail</v>
      </c>
    </row>
    <row r="148" spans="1:13" ht="15.75" customHeight="1" x14ac:dyDescent="0.3">
      <c r="A148" s="28" t="s">
        <v>281</v>
      </c>
      <c r="B148" s="27">
        <f>VLOOKUP(A148,'Sales Order'!A$1:D$1029,4,0)</f>
        <v>43887</v>
      </c>
      <c r="C148" s="28" t="s">
        <v>35</v>
      </c>
      <c r="D148" s="34">
        <v>62</v>
      </c>
      <c r="E148" s="36">
        <v>110232900</v>
      </c>
      <c r="F148" s="37" t="s">
        <v>2521</v>
      </c>
      <c r="G148" s="76" t="str">
        <f>VLOOKUP(C148,Product!A$1:D$21,3,0)</f>
        <v>Stick Golf Wedge</v>
      </c>
      <c r="H148" s="76" t="str">
        <f>VLOOKUP(C148,Product!A$1:D$21,4,0)</f>
        <v>Golf</v>
      </c>
      <c r="I148" t="s">
        <v>37</v>
      </c>
      <c r="J148" s="34">
        <v>62</v>
      </c>
      <c r="K148" s="11" t="str">
        <f>VLOOKUP(A148,'Sales Order'!A$2:I$1029,9,0)</f>
        <v>Online Sales Team</v>
      </c>
      <c r="M148" t="str">
        <f>VLOOKUP(A148,'Sales Order'!A$1:L$1029,12,0)</f>
        <v>Retail</v>
      </c>
    </row>
    <row r="149" spans="1:13" ht="15.75" customHeight="1" x14ac:dyDescent="0.3">
      <c r="A149" s="28" t="s">
        <v>282</v>
      </c>
      <c r="B149" s="27">
        <f>VLOOKUP(A149,'Sales Order'!A$1:D$1029,4,0)</f>
        <v>43887</v>
      </c>
      <c r="C149" s="28" t="s">
        <v>61</v>
      </c>
      <c r="D149" s="34">
        <v>52</v>
      </c>
      <c r="E149" s="36">
        <v>22915360</v>
      </c>
      <c r="F149" s="37" t="s">
        <v>2522</v>
      </c>
      <c r="G149" s="76" t="str">
        <f>VLOOKUP(C149,Product!A$1:D$21,3,0)</f>
        <v>1 Set Basketball</v>
      </c>
      <c r="H149" s="76" t="str">
        <f>VLOOKUP(C149,Product!A$1:D$21,4,0)</f>
        <v>Basketball</v>
      </c>
      <c r="I149" t="s">
        <v>62</v>
      </c>
      <c r="J149" s="34">
        <v>52</v>
      </c>
      <c r="K149" s="11" t="str">
        <f>VLOOKUP(A149,'Sales Order'!A$2:I$1029,9,0)</f>
        <v>Sales Region Bali - Nusa Tenggara Team</v>
      </c>
      <c r="M149" t="str">
        <f>VLOOKUP(A149,'Sales Order'!A$1:L$1029,12,0)</f>
        <v>Retail</v>
      </c>
    </row>
    <row r="150" spans="1:13" ht="15.75" customHeight="1" x14ac:dyDescent="0.3">
      <c r="A150" s="28" t="s">
        <v>282</v>
      </c>
      <c r="B150" s="27">
        <f>VLOOKUP(A150,'Sales Order'!A$1:D$1029,4,0)</f>
        <v>43887</v>
      </c>
      <c r="C150" s="28" t="s">
        <v>78</v>
      </c>
      <c r="D150" s="34">
        <v>59</v>
      </c>
      <c r="E150" s="36">
        <v>24168760</v>
      </c>
      <c r="F150" s="37" t="s">
        <v>2523</v>
      </c>
      <c r="G150" s="76" t="str">
        <f>VLOOKUP(C150,Product!A$1:D$21,3,0)</f>
        <v>Dumbell Set</v>
      </c>
      <c r="H150" s="76" t="str">
        <f>VLOOKUP(C150,Product!A$1:D$21,4,0)</f>
        <v>Gym &amp; Fitness</v>
      </c>
      <c r="I150" t="s">
        <v>79</v>
      </c>
      <c r="J150" s="34">
        <v>59</v>
      </c>
      <c r="K150" s="11" t="str">
        <f>VLOOKUP(A150,'Sales Order'!A$2:I$1029,9,0)</f>
        <v>Sales Region Bali - Nusa Tenggara Team</v>
      </c>
      <c r="M150" t="str">
        <f>VLOOKUP(A150,'Sales Order'!A$1:L$1029,12,0)</f>
        <v>Retail</v>
      </c>
    </row>
    <row r="151" spans="1:13" ht="15.75" customHeight="1" x14ac:dyDescent="0.3">
      <c r="A151" s="28" t="s">
        <v>282</v>
      </c>
      <c r="B151" s="27">
        <f>VLOOKUP(A151,'Sales Order'!A$1:D$1029,4,0)</f>
        <v>43887</v>
      </c>
      <c r="C151" s="28" t="s">
        <v>72</v>
      </c>
      <c r="D151" s="34">
        <v>38</v>
      </c>
      <c r="E151" s="36">
        <v>7609500</v>
      </c>
      <c r="F151" s="37" t="s">
        <v>2524</v>
      </c>
      <c r="G151" s="76" t="str">
        <f>VLOOKUP(C151,Product!A$1:D$21,3,0)</f>
        <v>Pull Up Bar</v>
      </c>
      <c r="H151" s="76" t="str">
        <f>VLOOKUP(C151,Product!A$1:D$21,4,0)</f>
        <v>Gym &amp; Fitness</v>
      </c>
      <c r="I151" t="s">
        <v>73</v>
      </c>
      <c r="J151" s="34">
        <v>38</v>
      </c>
      <c r="K151" s="11" t="str">
        <f>VLOOKUP(A151,'Sales Order'!A$2:I$1029,9,0)</f>
        <v>Sales Region Bali - Nusa Tenggara Team</v>
      </c>
      <c r="M151" t="str">
        <f>VLOOKUP(A151,'Sales Order'!A$1:L$1029,12,0)</f>
        <v>Retail</v>
      </c>
    </row>
    <row r="152" spans="1:13" ht="15.75" customHeight="1" x14ac:dyDescent="0.3">
      <c r="A152" s="28" t="s">
        <v>282</v>
      </c>
      <c r="B152" s="27">
        <f>VLOOKUP(A152,'Sales Order'!A$1:D$1029,4,0)</f>
        <v>43887</v>
      </c>
      <c r="C152" s="28" t="s">
        <v>48</v>
      </c>
      <c r="D152" s="34">
        <v>68</v>
      </c>
      <c r="E152" s="36">
        <v>8333400</v>
      </c>
      <c r="F152" s="37" t="s">
        <v>2525</v>
      </c>
      <c r="G152" s="76" t="str">
        <f>VLOOKUP(C152,Product!A$1:D$21,3,0)</f>
        <v>Tracking Pole</v>
      </c>
      <c r="H152" s="76" t="str">
        <f>VLOOKUP(C152,Product!A$1:D$21,4,0)</f>
        <v>Hiking &amp; Camping</v>
      </c>
      <c r="I152" t="s">
        <v>49</v>
      </c>
      <c r="J152" s="34">
        <v>68</v>
      </c>
      <c r="K152" s="11" t="str">
        <f>VLOOKUP(A152,'Sales Order'!A$2:I$1029,9,0)</f>
        <v>Sales Region Bali - Nusa Tenggara Team</v>
      </c>
      <c r="M152" t="str">
        <f>VLOOKUP(A152,'Sales Order'!A$1:L$1029,12,0)</f>
        <v>Retail</v>
      </c>
    </row>
    <row r="153" spans="1:13" ht="15.75" customHeight="1" x14ac:dyDescent="0.3">
      <c r="A153" s="28" t="s">
        <v>282</v>
      </c>
      <c r="B153" s="27">
        <f>VLOOKUP(A153,'Sales Order'!A$1:D$1029,4,0)</f>
        <v>43887</v>
      </c>
      <c r="C153" s="28" t="s">
        <v>58</v>
      </c>
      <c r="D153" s="34">
        <v>117</v>
      </c>
      <c r="E153" s="36">
        <v>541005660</v>
      </c>
      <c r="F153" s="37" t="s">
        <v>2526</v>
      </c>
      <c r="G153" s="76" t="str">
        <f>VLOOKUP(C153,Product!A$1:D$21,3,0)</f>
        <v>Road Bike</v>
      </c>
      <c r="H153" s="76" t="str">
        <f>VLOOKUP(C153,Product!A$1:D$21,4,0)</f>
        <v>Bicycle</v>
      </c>
      <c r="I153" t="s">
        <v>59</v>
      </c>
      <c r="J153" s="34">
        <v>117</v>
      </c>
      <c r="K153" s="11" t="str">
        <f>VLOOKUP(A153,'Sales Order'!A$2:I$1029,9,0)</f>
        <v>Sales Region Bali - Nusa Tenggara Team</v>
      </c>
      <c r="M153" t="str">
        <f>VLOOKUP(A153,'Sales Order'!A$1:L$1029,12,0)</f>
        <v>Retail</v>
      </c>
    </row>
    <row r="154" spans="1:13" ht="15.75" customHeight="1" x14ac:dyDescent="0.3">
      <c r="A154" s="28" t="s">
        <v>282</v>
      </c>
      <c r="B154" s="27">
        <f>VLOOKUP(A154,'Sales Order'!A$1:D$1029,4,0)</f>
        <v>43887</v>
      </c>
      <c r="C154" s="28" t="s">
        <v>75</v>
      </c>
      <c r="D154" s="34">
        <v>45</v>
      </c>
      <c r="E154" s="36">
        <v>96592500</v>
      </c>
      <c r="F154" s="37" t="s">
        <v>2527</v>
      </c>
      <c r="G154" s="76" t="str">
        <f>VLOOKUP(C154,Product!A$1:D$21,3,0)</f>
        <v>Bench Press</v>
      </c>
      <c r="H154" s="76" t="str">
        <f>VLOOKUP(C154,Product!A$1:D$21,4,0)</f>
        <v>Gym &amp; Fitness</v>
      </c>
      <c r="I154" t="s">
        <v>76</v>
      </c>
      <c r="J154" s="34">
        <v>45</v>
      </c>
      <c r="K154" s="11" t="str">
        <f>VLOOKUP(A154,'Sales Order'!A$2:I$1029,9,0)</f>
        <v>Sales Region Bali - Nusa Tenggara Team</v>
      </c>
      <c r="M154" t="str">
        <f>VLOOKUP(A154,'Sales Order'!A$1:L$1029,12,0)</f>
        <v>Retail</v>
      </c>
    </row>
    <row r="155" spans="1:13" ht="15.75" customHeight="1" x14ac:dyDescent="0.3">
      <c r="A155" s="28" t="s">
        <v>283</v>
      </c>
      <c r="B155" s="27">
        <f>VLOOKUP(A155,'Sales Order'!A$1:D$1029,4,0)</f>
        <v>43888</v>
      </c>
      <c r="C155" s="28" t="s">
        <v>78</v>
      </c>
      <c r="D155" s="34">
        <v>124</v>
      </c>
      <c r="E155" s="36">
        <v>52774400</v>
      </c>
      <c r="F155" s="37" t="s">
        <v>2528</v>
      </c>
      <c r="G155" s="76" t="str">
        <f>VLOOKUP(C155,Product!A$1:D$21,3,0)</f>
        <v>Dumbell Set</v>
      </c>
      <c r="H155" s="76" t="str">
        <f>VLOOKUP(C155,Product!A$1:D$21,4,0)</f>
        <v>Gym &amp; Fitness</v>
      </c>
      <c r="I155" t="s">
        <v>79</v>
      </c>
      <c r="J155" s="34">
        <v>124</v>
      </c>
      <c r="K155" s="11" t="str">
        <f>VLOOKUP(A155,'Sales Order'!A$2:I$1029,9,0)</f>
        <v>Sales Sumatera -Kalimantan Region Team</v>
      </c>
      <c r="M155" t="str">
        <f>VLOOKUP(A155,'Sales Order'!A$1:L$1029,12,0)</f>
        <v>Retail</v>
      </c>
    </row>
    <row r="156" spans="1:13" ht="15.75" customHeight="1" x14ac:dyDescent="0.3">
      <c r="A156" s="28" t="s">
        <v>283</v>
      </c>
      <c r="B156" s="27">
        <f>VLOOKUP(A156,'Sales Order'!A$1:D$1029,4,0)</f>
        <v>43888</v>
      </c>
      <c r="C156" s="28" t="s">
        <v>55</v>
      </c>
      <c r="D156" s="34">
        <v>81</v>
      </c>
      <c r="E156" s="36">
        <v>147130830</v>
      </c>
      <c r="F156" s="37" t="s">
        <v>2529</v>
      </c>
      <c r="G156" s="76" t="str">
        <f>VLOOKUP(C156,Product!A$1:D$21,3,0)</f>
        <v>Mountain Bike</v>
      </c>
      <c r="H156" s="76" t="str">
        <f>VLOOKUP(C156,Product!A$1:D$21,4,0)</f>
        <v>Bicycle</v>
      </c>
      <c r="I156" t="s">
        <v>5854</v>
      </c>
      <c r="J156" s="34">
        <v>81</v>
      </c>
      <c r="K156" s="11" t="str">
        <f>VLOOKUP(A156,'Sales Order'!A$2:I$1029,9,0)</f>
        <v>Sales Sumatera -Kalimantan Region Team</v>
      </c>
      <c r="M156" t="str">
        <f>VLOOKUP(A156,'Sales Order'!A$1:L$1029,12,0)</f>
        <v>Retail</v>
      </c>
    </row>
    <row r="157" spans="1:13" ht="15.75" customHeight="1" x14ac:dyDescent="0.3">
      <c r="A157" s="16" t="s">
        <v>284</v>
      </c>
      <c r="B157" s="27">
        <f>VLOOKUP(A157,'Sales Order'!A$1:D$1029,4,0)</f>
        <v>43889</v>
      </c>
      <c r="C157" s="28" t="s">
        <v>48</v>
      </c>
      <c r="D157" s="34">
        <v>28</v>
      </c>
      <c r="E157" s="36">
        <v>2853480</v>
      </c>
      <c r="F157" s="37" t="s">
        <v>2530</v>
      </c>
      <c r="G157" s="76" t="str">
        <f>VLOOKUP(C157,Product!A$1:D$21,3,0)</f>
        <v>Tracking Pole</v>
      </c>
      <c r="H157" s="76" t="str">
        <f>VLOOKUP(C157,Product!A$1:D$21,4,0)</f>
        <v>Hiking &amp; Camping</v>
      </c>
      <c r="I157" t="s">
        <v>49</v>
      </c>
      <c r="J157" s="34">
        <v>28</v>
      </c>
      <c r="K157" s="11" t="str">
        <f>VLOOKUP(A157,'Sales Order'!A$2:I$1029,9,0)</f>
        <v>Online Sales Team</v>
      </c>
      <c r="M157" t="str">
        <f>VLOOKUP(A157,'Sales Order'!A$1:L$1029,12,0)</f>
        <v>Retail</v>
      </c>
    </row>
    <row r="158" spans="1:13" ht="15.75" customHeight="1" x14ac:dyDescent="0.3">
      <c r="A158" s="28" t="s">
        <v>284</v>
      </c>
      <c r="B158" s="27">
        <f>VLOOKUP(A158,'Sales Order'!A$1:D$1029,4,0)</f>
        <v>43889</v>
      </c>
      <c r="C158" s="28" t="s">
        <v>58</v>
      </c>
      <c r="D158" s="34">
        <v>28</v>
      </c>
      <c r="E158" s="36">
        <v>149997400</v>
      </c>
      <c r="F158" s="37" t="s">
        <v>2531</v>
      </c>
      <c r="G158" s="76" t="str">
        <f>VLOOKUP(C158,Product!A$1:D$21,3,0)</f>
        <v>Road Bike</v>
      </c>
      <c r="H158" s="76" t="str">
        <f>VLOOKUP(C158,Product!A$1:D$21,4,0)</f>
        <v>Bicycle</v>
      </c>
      <c r="I158" t="s">
        <v>59</v>
      </c>
      <c r="J158" s="34">
        <v>28</v>
      </c>
      <c r="K158" s="11" t="str">
        <f>VLOOKUP(A158,'Sales Order'!A$2:I$1029,9,0)</f>
        <v>Online Sales Team</v>
      </c>
      <c r="M158" t="str">
        <f>VLOOKUP(A158,'Sales Order'!A$1:L$1029,12,0)</f>
        <v>Retail</v>
      </c>
    </row>
    <row r="159" spans="1:13" ht="15.75" customHeight="1" x14ac:dyDescent="0.3">
      <c r="A159" s="28" t="s">
        <v>284</v>
      </c>
      <c r="B159" s="27">
        <f>VLOOKUP(A159,'Sales Order'!A$1:D$1029,4,0)</f>
        <v>43889</v>
      </c>
      <c r="C159" s="28" t="s">
        <v>69</v>
      </c>
      <c r="D159" s="34">
        <v>30</v>
      </c>
      <c r="E159" s="36">
        <v>3424680</v>
      </c>
      <c r="F159" s="37" t="s">
        <v>2532</v>
      </c>
      <c r="G159" s="76" t="str">
        <f>VLOOKUP(C159,Product!A$1:D$21,3,0)</f>
        <v>Abs Roller</v>
      </c>
      <c r="H159" s="76" t="str">
        <f>VLOOKUP(C159,Product!A$1:D$21,4,0)</f>
        <v>Gym &amp; Fitness</v>
      </c>
      <c r="I159" t="s">
        <v>70</v>
      </c>
      <c r="J159" s="34">
        <v>30</v>
      </c>
      <c r="K159" s="11" t="str">
        <f>VLOOKUP(A159,'Sales Order'!A$2:I$1029,9,0)</f>
        <v>Online Sales Team</v>
      </c>
      <c r="M159" t="str">
        <f>VLOOKUP(A159,'Sales Order'!A$1:L$1029,12,0)</f>
        <v>Retail</v>
      </c>
    </row>
    <row r="160" spans="1:13" ht="15.75" customHeight="1" x14ac:dyDescent="0.3">
      <c r="A160" s="28" t="s">
        <v>284</v>
      </c>
      <c r="B160" s="27">
        <f>VLOOKUP(A160,'Sales Order'!A$1:D$1029,4,0)</f>
        <v>43889</v>
      </c>
      <c r="C160" s="28" t="s">
        <v>75</v>
      </c>
      <c r="D160" s="34">
        <v>43</v>
      </c>
      <c r="E160" s="36">
        <v>95718000</v>
      </c>
      <c r="F160" s="37" t="s">
        <v>2533</v>
      </c>
      <c r="G160" s="76" t="str">
        <f>VLOOKUP(C160,Product!A$1:D$21,3,0)</f>
        <v>Bench Press</v>
      </c>
      <c r="H160" s="76" t="str">
        <f>VLOOKUP(C160,Product!A$1:D$21,4,0)</f>
        <v>Gym &amp; Fitness</v>
      </c>
      <c r="I160" t="s">
        <v>76</v>
      </c>
      <c r="J160" s="34">
        <v>43</v>
      </c>
      <c r="K160" s="11" t="str">
        <f>VLOOKUP(A160,'Sales Order'!A$2:I$1029,9,0)</f>
        <v>Online Sales Team</v>
      </c>
      <c r="M160" t="str">
        <f>VLOOKUP(A160,'Sales Order'!A$1:L$1029,12,0)</f>
        <v>Retail</v>
      </c>
    </row>
    <row r="161" spans="1:13" ht="15.75" customHeight="1" x14ac:dyDescent="0.3">
      <c r="A161" s="28" t="s">
        <v>284</v>
      </c>
      <c r="B161" s="27">
        <f>VLOOKUP(A161,'Sales Order'!A$1:D$1029,4,0)</f>
        <v>43889</v>
      </c>
      <c r="C161" s="28" t="s">
        <v>28</v>
      </c>
      <c r="D161" s="34">
        <v>80</v>
      </c>
      <c r="E161" s="36">
        <v>59584000</v>
      </c>
      <c r="F161" s="37" t="s">
        <v>2534</v>
      </c>
      <c r="G161" s="76" t="str">
        <f>VLOOKUP(C161,Product!A$1:D$21,3,0)</f>
        <v>Stick Billiard</v>
      </c>
      <c r="H161" s="76" t="str">
        <f>VLOOKUP(C161,Product!A$1:D$21,4,0)</f>
        <v>Billiard</v>
      </c>
      <c r="I161" t="s">
        <v>30</v>
      </c>
      <c r="J161" s="34">
        <v>80</v>
      </c>
      <c r="K161" s="11" t="str">
        <f>VLOOKUP(A161,'Sales Order'!A$2:I$1029,9,0)</f>
        <v>Online Sales Team</v>
      </c>
      <c r="M161" t="str">
        <f>VLOOKUP(A161,'Sales Order'!A$1:L$1029,12,0)</f>
        <v>Retail</v>
      </c>
    </row>
    <row r="162" spans="1:13" ht="15.75" customHeight="1" x14ac:dyDescent="0.3">
      <c r="A162" s="16" t="s">
        <v>285</v>
      </c>
      <c r="B162" s="27">
        <f>VLOOKUP(A162,'Sales Order'!A$1:D$1029,4,0)</f>
        <v>43889</v>
      </c>
      <c r="C162" s="28" t="s">
        <v>58</v>
      </c>
      <c r="D162" s="34">
        <v>111</v>
      </c>
      <c r="E162" s="36">
        <v>525780360</v>
      </c>
      <c r="F162" s="37" t="s">
        <v>2535</v>
      </c>
      <c r="G162" s="76" t="str">
        <f>VLOOKUP(C162,Product!A$1:D$21,3,0)</f>
        <v>Road Bike</v>
      </c>
      <c r="H162" s="76" t="str">
        <f>VLOOKUP(C162,Product!A$1:D$21,4,0)</f>
        <v>Bicycle</v>
      </c>
      <c r="I162" t="s">
        <v>59</v>
      </c>
      <c r="J162" s="34">
        <v>111</v>
      </c>
      <c r="K162" s="11" t="str">
        <f>VLOOKUP(A162,'Sales Order'!A$2:I$1029,9,0)</f>
        <v>Sales Region Bali - Nusa Tenggara Team</v>
      </c>
      <c r="M162" t="str">
        <f>VLOOKUP(A162,'Sales Order'!A$1:L$1029,12,0)</f>
        <v>Distributor</v>
      </c>
    </row>
    <row r="163" spans="1:13" ht="15.75" customHeight="1" x14ac:dyDescent="0.3">
      <c r="A163" s="28" t="s">
        <v>285</v>
      </c>
      <c r="B163" s="27">
        <f>VLOOKUP(A163,'Sales Order'!A$1:D$1029,4,0)</f>
        <v>43889</v>
      </c>
      <c r="C163" s="28" t="s">
        <v>55</v>
      </c>
      <c r="D163" s="34">
        <v>145</v>
      </c>
      <c r="E163" s="36">
        <v>307849500</v>
      </c>
      <c r="F163" s="37" t="s">
        <v>2536</v>
      </c>
      <c r="G163" s="76" t="str">
        <f>VLOOKUP(C163,Product!A$1:D$21,3,0)</f>
        <v>Mountain Bike</v>
      </c>
      <c r="H163" s="76" t="str">
        <f>VLOOKUP(C163,Product!A$1:D$21,4,0)</f>
        <v>Bicycle</v>
      </c>
      <c r="I163" t="s">
        <v>5854</v>
      </c>
      <c r="J163" s="34">
        <v>145</v>
      </c>
      <c r="K163" s="11" t="str">
        <f>VLOOKUP(A163,'Sales Order'!A$2:I$1029,9,0)</f>
        <v>Sales Region Bali - Nusa Tenggara Team</v>
      </c>
      <c r="M163" t="str">
        <f>VLOOKUP(A163,'Sales Order'!A$1:L$1029,12,0)</f>
        <v>Distributor</v>
      </c>
    </row>
    <row r="164" spans="1:13" ht="15.75" customHeight="1" x14ac:dyDescent="0.3">
      <c r="A164" s="28" t="s">
        <v>285</v>
      </c>
      <c r="B164" s="27">
        <f>VLOOKUP(A164,'Sales Order'!A$1:D$1029,4,0)</f>
        <v>43889</v>
      </c>
      <c r="C164" s="28" t="s">
        <v>81</v>
      </c>
      <c r="D164" s="34">
        <v>150</v>
      </c>
      <c r="E164" s="36">
        <v>313527000</v>
      </c>
      <c r="F164" s="37" t="s">
        <v>2537</v>
      </c>
      <c r="G164" s="76" t="str">
        <f>VLOOKUP(C164,Product!A$1:D$21,3,0)</f>
        <v>Treadmill</v>
      </c>
      <c r="H164" s="76" t="str">
        <f>VLOOKUP(C164,Product!A$1:D$21,4,0)</f>
        <v>Gym &amp; Fitness</v>
      </c>
      <c r="I164" t="s">
        <v>82</v>
      </c>
      <c r="J164" s="34">
        <v>150</v>
      </c>
      <c r="K164" s="11" t="str">
        <f>VLOOKUP(A164,'Sales Order'!A$2:I$1029,9,0)</f>
        <v>Sales Region Bali - Nusa Tenggara Team</v>
      </c>
      <c r="M164" t="str">
        <f>VLOOKUP(A164,'Sales Order'!A$1:L$1029,12,0)</f>
        <v>Distributor</v>
      </c>
    </row>
    <row r="165" spans="1:13" ht="15.75" customHeight="1" x14ac:dyDescent="0.3">
      <c r="A165" s="16" t="s">
        <v>286</v>
      </c>
      <c r="B165" s="27">
        <f>VLOOKUP(A165,'Sales Order'!A$1:D$1029,4,0)</f>
        <v>43889</v>
      </c>
      <c r="C165" s="28" t="s">
        <v>69</v>
      </c>
      <c r="D165" s="34">
        <v>126</v>
      </c>
      <c r="E165" s="36">
        <v>16267230</v>
      </c>
      <c r="F165" s="37" t="s">
        <v>2538</v>
      </c>
      <c r="G165" s="76" t="str">
        <f>VLOOKUP(C165,Product!A$1:D$21,3,0)</f>
        <v>Abs Roller</v>
      </c>
      <c r="H165" s="76" t="str">
        <f>VLOOKUP(C165,Product!A$1:D$21,4,0)</f>
        <v>Gym &amp; Fitness</v>
      </c>
      <c r="I165" t="s">
        <v>70</v>
      </c>
      <c r="J165" s="34">
        <v>126</v>
      </c>
      <c r="K165" s="11" t="str">
        <f>VLOOKUP(A165,'Sales Order'!A$2:I$1029,9,0)</f>
        <v>Sales Region Sulawesi - Maluku Team</v>
      </c>
      <c r="M165" t="str">
        <f>VLOOKUP(A165,'Sales Order'!A$1:L$1029,12,0)</f>
        <v>Retail</v>
      </c>
    </row>
    <row r="166" spans="1:13" ht="15.75" customHeight="1" x14ac:dyDescent="0.3">
      <c r="A166" s="28" t="s">
        <v>286</v>
      </c>
      <c r="B166" s="27">
        <f>VLOOKUP(A166,'Sales Order'!A$1:D$1029,4,0)</f>
        <v>43889</v>
      </c>
      <c r="C166" s="28" t="s">
        <v>55</v>
      </c>
      <c r="D166" s="34">
        <v>92</v>
      </c>
      <c r="E166" s="36">
        <v>197495480</v>
      </c>
      <c r="F166" s="37" t="s">
        <v>2539</v>
      </c>
      <c r="G166" s="76" t="str">
        <f>VLOOKUP(C166,Product!A$1:D$21,3,0)</f>
        <v>Mountain Bike</v>
      </c>
      <c r="H166" s="76" t="str">
        <f>VLOOKUP(C166,Product!A$1:D$21,4,0)</f>
        <v>Bicycle</v>
      </c>
      <c r="I166" t="s">
        <v>5854</v>
      </c>
      <c r="J166" s="34">
        <v>92</v>
      </c>
      <c r="K166" s="11" t="str">
        <f>VLOOKUP(A166,'Sales Order'!A$2:I$1029,9,0)</f>
        <v>Sales Region Sulawesi - Maluku Team</v>
      </c>
      <c r="M166" t="str">
        <f>VLOOKUP(A166,'Sales Order'!A$1:L$1029,12,0)</f>
        <v>Retail</v>
      </c>
    </row>
    <row r="167" spans="1:13" ht="15.75" customHeight="1" x14ac:dyDescent="0.3">
      <c r="A167" s="28" t="s">
        <v>286</v>
      </c>
      <c r="B167" s="27">
        <f>VLOOKUP(A167,'Sales Order'!A$1:D$1029,4,0)</f>
        <v>43889</v>
      </c>
      <c r="C167" s="28" t="s">
        <v>45</v>
      </c>
      <c r="D167" s="34">
        <v>98</v>
      </c>
      <c r="E167" s="36">
        <v>13433840</v>
      </c>
      <c r="F167" s="37" t="s">
        <v>2540</v>
      </c>
      <c r="G167" s="76" t="str">
        <f>VLOOKUP(C167,Product!A$1:D$21,3,0)</f>
        <v>Sunglasses</v>
      </c>
      <c r="H167" s="76" t="str">
        <f>VLOOKUP(C167,Product!A$1:D$21,4,0)</f>
        <v>Outdoors Sport</v>
      </c>
      <c r="I167" t="s">
        <v>46</v>
      </c>
      <c r="J167" s="34">
        <v>98</v>
      </c>
      <c r="K167" s="11" t="str">
        <f>VLOOKUP(A167,'Sales Order'!A$2:I$1029,9,0)</f>
        <v>Sales Region Sulawesi - Maluku Team</v>
      </c>
      <c r="M167" t="str">
        <f>VLOOKUP(A167,'Sales Order'!A$1:L$1029,12,0)</f>
        <v>Retail</v>
      </c>
    </row>
    <row r="168" spans="1:13" ht="15.75" customHeight="1" x14ac:dyDescent="0.3">
      <c r="A168" s="28" t="s">
        <v>286</v>
      </c>
      <c r="B168" s="27">
        <f>VLOOKUP(A168,'Sales Order'!A$1:D$1029,4,0)</f>
        <v>43889</v>
      </c>
      <c r="C168" s="28" t="s">
        <v>78</v>
      </c>
      <c r="D168" s="34">
        <v>28</v>
      </c>
      <c r="E168" s="36">
        <v>13704320</v>
      </c>
      <c r="F168" s="37" t="s">
        <v>2541</v>
      </c>
      <c r="G168" s="76" t="str">
        <f>VLOOKUP(C168,Product!A$1:D$21,3,0)</f>
        <v>Dumbell Set</v>
      </c>
      <c r="H168" s="76" t="str">
        <f>VLOOKUP(C168,Product!A$1:D$21,4,0)</f>
        <v>Gym &amp; Fitness</v>
      </c>
      <c r="I168" t="s">
        <v>79</v>
      </c>
      <c r="J168" s="34">
        <v>28</v>
      </c>
      <c r="K168" s="11" t="str">
        <f>VLOOKUP(A168,'Sales Order'!A$2:I$1029,9,0)</f>
        <v>Sales Region Sulawesi - Maluku Team</v>
      </c>
      <c r="M168" t="str">
        <f>VLOOKUP(A168,'Sales Order'!A$1:L$1029,12,0)</f>
        <v>Retail</v>
      </c>
    </row>
    <row r="169" spans="1:13" ht="15.75" customHeight="1" x14ac:dyDescent="0.3">
      <c r="A169" s="16" t="s">
        <v>287</v>
      </c>
      <c r="B169" s="27">
        <f>VLOOKUP(A169,'Sales Order'!A$1:D$1029,4,0)</f>
        <v>43889</v>
      </c>
      <c r="C169" s="28" t="s">
        <v>69</v>
      </c>
      <c r="D169" s="34">
        <v>112</v>
      </c>
      <c r="E169" s="36">
        <v>12937680</v>
      </c>
      <c r="F169" s="37" t="s">
        <v>2542</v>
      </c>
      <c r="G169" s="76" t="str">
        <f>VLOOKUP(C169,Product!A$1:D$21,3,0)</f>
        <v>Abs Roller</v>
      </c>
      <c r="H169" s="76" t="str">
        <f>VLOOKUP(C169,Product!A$1:D$21,4,0)</f>
        <v>Gym &amp; Fitness</v>
      </c>
      <c r="I169" t="s">
        <v>70</v>
      </c>
      <c r="J169" s="34">
        <v>112</v>
      </c>
      <c r="K169" s="11" t="str">
        <f>VLOOKUP(A169,'Sales Order'!A$2:I$1029,9,0)</f>
        <v>Sales Sumatera -Kalimantan Region Team</v>
      </c>
      <c r="M169" t="str">
        <f>VLOOKUP(A169,'Sales Order'!A$1:L$1029,12,0)</f>
        <v>Retail</v>
      </c>
    </row>
    <row r="170" spans="1:13" ht="15.75" customHeight="1" x14ac:dyDescent="0.3">
      <c r="A170" s="28" t="s">
        <v>287</v>
      </c>
      <c r="B170" s="27">
        <f>VLOOKUP(A170,'Sales Order'!A$1:D$1029,4,0)</f>
        <v>43889</v>
      </c>
      <c r="C170" s="28" t="s">
        <v>65</v>
      </c>
      <c r="D170" s="34">
        <v>104</v>
      </c>
      <c r="E170" s="36">
        <v>24158160</v>
      </c>
      <c r="F170" s="37" t="s">
        <v>2543</v>
      </c>
      <c r="G170" s="76" t="str">
        <f>VLOOKUP(C170,Product!A$1:D$21,3,0)</f>
        <v>1 Set Futsalball</v>
      </c>
      <c r="H170" s="76" t="str">
        <f>VLOOKUP(C170,Product!A$1:D$21,4,0)</f>
        <v>Futsal</v>
      </c>
      <c r="I170" t="s">
        <v>66</v>
      </c>
      <c r="J170" s="34">
        <v>104</v>
      </c>
      <c r="K170" s="11" t="str">
        <f>VLOOKUP(A170,'Sales Order'!A$2:I$1029,9,0)</f>
        <v>Sales Sumatera -Kalimantan Region Team</v>
      </c>
      <c r="M170" t="str">
        <f>VLOOKUP(A170,'Sales Order'!A$1:L$1029,12,0)</f>
        <v>Retail</v>
      </c>
    </row>
    <row r="171" spans="1:13" ht="15.75" customHeight="1" x14ac:dyDescent="0.3">
      <c r="A171" s="16" t="s">
        <v>288</v>
      </c>
      <c r="B171" s="27">
        <f>VLOOKUP(A171,'Sales Order'!A$1:D$1029,4,0)</f>
        <v>43890</v>
      </c>
      <c r="C171" s="28" t="s">
        <v>48</v>
      </c>
      <c r="D171" s="34">
        <v>85</v>
      </c>
      <c r="E171" s="36">
        <v>10197450</v>
      </c>
      <c r="F171" s="37" t="s">
        <v>2544</v>
      </c>
      <c r="G171" s="76" t="str">
        <f>VLOOKUP(C171,Product!A$1:D$21,3,0)</f>
        <v>Tracking Pole</v>
      </c>
      <c r="H171" s="76" t="str">
        <f>VLOOKUP(C171,Product!A$1:D$21,4,0)</f>
        <v>Hiking &amp; Camping</v>
      </c>
      <c r="I171" t="s">
        <v>49</v>
      </c>
      <c r="J171" s="34">
        <v>85</v>
      </c>
      <c r="K171" s="11" t="str">
        <f>VLOOKUP(A171,'Sales Order'!A$2:I$1029,9,0)</f>
        <v>Online Sales Team</v>
      </c>
      <c r="M171" t="str">
        <f>VLOOKUP(A171,'Sales Order'!A$1:L$1029,12,0)</f>
        <v>Retail</v>
      </c>
    </row>
    <row r="172" spans="1:13" ht="15.75" customHeight="1" x14ac:dyDescent="0.3">
      <c r="A172" s="28" t="s">
        <v>288</v>
      </c>
      <c r="B172" s="27">
        <f>VLOOKUP(A172,'Sales Order'!A$1:D$1029,4,0)</f>
        <v>43890</v>
      </c>
      <c r="C172" s="28" t="s">
        <v>40</v>
      </c>
      <c r="D172" s="34">
        <v>133</v>
      </c>
      <c r="E172" s="36">
        <v>23905420</v>
      </c>
      <c r="F172" s="37" t="s">
        <v>2545</v>
      </c>
      <c r="G172" s="76" t="str">
        <f>VLOOKUP(C172,Product!A$1:D$21,3,0)</f>
        <v>1 set Golf Ball</v>
      </c>
      <c r="H172" s="76" t="str">
        <f>VLOOKUP(C172,Product!A$1:D$21,4,0)</f>
        <v>Golf</v>
      </c>
      <c r="I172" t="s">
        <v>41</v>
      </c>
      <c r="J172" s="34">
        <v>133</v>
      </c>
      <c r="K172" s="11" t="str">
        <f>VLOOKUP(A172,'Sales Order'!A$2:I$1029,9,0)</f>
        <v>Online Sales Team</v>
      </c>
      <c r="M172" t="str">
        <f>VLOOKUP(A172,'Sales Order'!A$1:L$1029,12,0)</f>
        <v>Retail</v>
      </c>
    </row>
    <row r="173" spans="1:13" ht="15.75" customHeight="1" x14ac:dyDescent="0.3">
      <c r="A173" s="28" t="s">
        <v>288</v>
      </c>
      <c r="B173" s="27">
        <f>VLOOKUP(A173,'Sales Order'!A$1:D$1029,4,0)</f>
        <v>43890</v>
      </c>
      <c r="C173" s="28" t="s">
        <v>28</v>
      </c>
      <c r="D173" s="34">
        <v>96</v>
      </c>
      <c r="E173" s="36">
        <v>75075840</v>
      </c>
      <c r="F173" s="37" t="s">
        <v>2546</v>
      </c>
      <c r="G173" s="76" t="str">
        <f>VLOOKUP(C173,Product!A$1:D$21,3,0)</f>
        <v>Stick Billiard</v>
      </c>
      <c r="H173" s="76" t="str">
        <f>VLOOKUP(C173,Product!A$1:D$21,4,0)</f>
        <v>Billiard</v>
      </c>
      <c r="I173" t="s">
        <v>30</v>
      </c>
      <c r="J173" s="34">
        <v>96</v>
      </c>
      <c r="K173" s="11" t="str">
        <f>VLOOKUP(A173,'Sales Order'!A$2:I$1029,9,0)</f>
        <v>Online Sales Team</v>
      </c>
      <c r="M173" t="str">
        <f>VLOOKUP(A173,'Sales Order'!A$1:L$1029,12,0)</f>
        <v>Retail</v>
      </c>
    </row>
    <row r="174" spans="1:13" ht="15.75" customHeight="1" x14ac:dyDescent="0.3">
      <c r="A174" s="28" t="s">
        <v>288</v>
      </c>
      <c r="B174" s="27">
        <f>VLOOKUP(A174,'Sales Order'!A$1:D$1029,4,0)</f>
        <v>43890</v>
      </c>
      <c r="C174" s="28" t="s">
        <v>72</v>
      </c>
      <c r="D174" s="34">
        <v>100</v>
      </c>
      <c r="E174" s="36">
        <v>20025000</v>
      </c>
      <c r="F174" s="37" t="s">
        <v>2547</v>
      </c>
      <c r="G174" s="76" t="str">
        <f>VLOOKUP(C174,Product!A$1:D$21,3,0)</f>
        <v>Pull Up Bar</v>
      </c>
      <c r="H174" s="76" t="str">
        <f>VLOOKUP(C174,Product!A$1:D$21,4,0)</f>
        <v>Gym &amp; Fitness</v>
      </c>
      <c r="I174" t="s">
        <v>73</v>
      </c>
      <c r="J174" s="34">
        <v>100</v>
      </c>
      <c r="K174" s="11" t="str">
        <f>VLOOKUP(A174,'Sales Order'!A$2:I$1029,9,0)</f>
        <v>Online Sales Team</v>
      </c>
      <c r="M174" t="str">
        <f>VLOOKUP(A174,'Sales Order'!A$1:L$1029,12,0)</f>
        <v>Retail</v>
      </c>
    </row>
    <row r="175" spans="1:13" ht="15.75" customHeight="1" x14ac:dyDescent="0.3">
      <c r="A175" s="16" t="s">
        <v>289</v>
      </c>
      <c r="B175" s="27">
        <f>VLOOKUP(A175,'Sales Order'!A$1:D$1029,4,0)</f>
        <v>43890</v>
      </c>
      <c r="C175" s="28" t="s">
        <v>72</v>
      </c>
      <c r="D175" s="34">
        <v>77</v>
      </c>
      <c r="E175" s="36">
        <v>18708690</v>
      </c>
      <c r="F175" s="37" t="s">
        <v>2548</v>
      </c>
      <c r="G175" s="76" t="str">
        <f>VLOOKUP(C175,Product!A$1:D$21,3,0)</f>
        <v>Pull Up Bar</v>
      </c>
      <c r="H175" s="76" t="str">
        <f>VLOOKUP(C175,Product!A$1:D$21,4,0)</f>
        <v>Gym &amp; Fitness</v>
      </c>
      <c r="I175" t="s">
        <v>73</v>
      </c>
      <c r="J175" s="34">
        <v>77</v>
      </c>
      <c r="K175" s="11" t="str">
        <f>VLOOKUP(A175,'Sales Order'!A$2:I$1029,9,0)</f>
        <v>Online Sales Team</v>
      </c>
      <c r="M175" t="str">
        <f>VLOOKUP(A175,'Sales Order'!A$1:L$1029,12,0)</f>
        <v>Retail</v>
      </c>
    </row>
    <row r="176" spans="1:13" ht="15.75" customHeight="1" x14ac:dyDescent="0.3">
      <c r="A176" s="28" t="s">
        <v>289</v>
      </c>
      <c r="B176" s="27">
        <f>VLOOKUP(A176,'Sales Order'!A$1:D$1029,4,0)</f>
        <v>43890</v>
      </c>
      <c r="C176" s="28" t="s">
        <v>52</v>
      </c>
      <c r="D176" s="34">
        <v>124</v>
      </c>
      <c r="E176" s="36">
        <v>31434000</v>
      </c>
      <c r="F176" s="37" t="s">
        <v>2549</v>
      </c>
      <c r="G176" s="76" t="str">
        <f>VLOOKUP(C176,Product!A$1:D$21,3,0)</f>
        <v>Hiking Shoes</v>
      </c>
      <c r="H176" s="76" t="str">
        <f>VLOOKUP(C176,Product!A$1:D$21,4,0)</f>
        <v>Hiking &amp; Camping</v>
      </c>
      <c r="I176" t="s">
        <v>53</v>
      </c>
      <c r="J176" s="34">
        <v>124</v>
      </c>
      <c r="K176" s="11" t="str">
        <f>VLOOKUP(A176,'Sales Order'!A$2:I$1029,9,0)</f>
        <v>Online Sales Team</v>
      </c>
      <c r="M176" t="str">
        <f>VLOOKUP(A176,'Sales Order'!A$1:L$1029,12,0)</f>
        <v>Retail</v>
      </c>
    </row>
    <row r="177" spans="1:13" ht="15.75" customHeight="1" x14ac:dyDescent="0.3">
      <c r="A177" s="28" t="s">
        <v>289</v>
      </c>
      <c r="B177" s="27">
        <f>VLOOKUP(A177,'Sales Order'!A$1:D$1029,4,0)</f>
        <v>43890</v>
      </c>
      <c r="C177" s="28" t="s">
        <v>28</v>
      </c>
      <c r="D177" s="34">
        <v>34</v>
      </c>
      <c r="E177" s="36">
        <v>25956280.000000004</v>
      </c>
      <c r="F177" s="37" t="s">
        <v>2550</v>
      </c>
      <c r="G177" s="76" t="str">
        <f>VLOOKUP(C177,Product!A$1:D$21,3,0)</f>
        <v>Stick Billiard</v>
      </c>
      <c r="H177" s="76" t="str">
        <f>VLOOKUP(C177,Product!A$1:D$21,4,0)</f>
        <v>Billiard</v>
      </c>
      <c r="I177" t="s">
        <v>30</v>
      </c>
      <c r="J177" s="34">
        <v>34</v>
      </c>
      <c r="K177" s="11" t="str">
        <f>VLOOKUP(A177,'Sales Order'!A$2:I$1029,9,0)</f>
        <v>Online Sales Team</v>
      </c>
      <c r="M177" t="str">
        <f>VLOOKUP(A177,'Sales Order'!A$1:L$1029,12,0)</f>
        <v>Retail</v>
      </c>
    </row>
    <row r="178" spans="1:13" ht="15.75" customHeight="1" x14ac:dyDescent="0.3">
      <c r="A178" s="28" t="s">
        <v>290</v>
      </c>
      <c r="B178" s="27">
        <f>VLOOKUP(A178,'Sales Order'!A$1:D$1029,4,0)</f>
        <v>43892</v>
      </c>
      <c r="C178" s="28" t="s">
        <v>40</v>
      </c>
      <c r="D178" s="34">
        <v>81</v>
      </c>
      <c r="E178" s="36">
        <v>14389650</v>
      </c>
      <c r="F178" s="37" t="s">
        <v>2551</v>
      </c>
      <c r="G178" s="76" t="str">
        <f>VLOOKUP(C178,Product!A$1:D$21,3,0)</f>
        <v>1 set Golf Ball</v>
      </c>
      <c r="H178" s="76" t="str">
        <f>VLOOKUP(C178,Product!A$1:D$21,4,0)</f>
        <v>Golf</v>
      </c>
      <c r="I178" t="s">
        <v>41</v>
      </c>
      <c r="J178" s="34">
        <v>81</v>
      </c>
      <c r="K178" s="11" t="str">
        <f>VLOOKUP(A178,'Sales Order'!A$2:I$1029,9,0)</f>
        <v>Online Sales Team</v>
      </c>
      <c r="M178" t="str">
        <f>VLOOKUP(A178,'Sales Order'!A$1:L$1029,12,0)</f>
        <v>Retail</v>
      </c>
    </row>
    <row r="179" spans="1:13" ht="15.75" customHeight="1" x14ac:dyDescent="0.3">
      <c r="A179" s="28" t="s">
        <v>290</v>
      </c>
      <c r="B179" s="27">
        <f>VLOOKUP(A179,'Sales Order'!A$1:D$1029,4,0)</f>
        <v>43892</v>
      </c>
      <c r="C179" s="28" t="s">
        <v>35</v>
      </c>
      <c r="D179" s="34">
        <v>116</v>
      </c>
      <c r="E179" s="36">
        <v>229158000</v>
      </c>
      <c r="F179" s="37" t="s">
        <v>2552</v>
      </c>
      <c r="G179" s="76" t="str">
        <f>VLOOKUP(C179,Product!A$1:D$21,3,0)</f>
        <v>Stick Golf Wedge</v>
      </c>
      <c r="H179" s="76" t="str">
        <f>VLOOKUP(C179,Product!A$1:D$21,4,0)</f>
        <v>Golf</v>
      </c>
      <c r="I179" t="s">
        <v>37</v>
      </c>
      <c r="J179" s="34">
        <v>116</v>
      </c>
      <c r="K179" s="11" t="str">
        <f>VLOOKUP(A179,'Sales Order'!A$2:I$1029,9,0)</f>
        <v>Online Sales Team</v>
      </c>
      <c r="M179" t="str">
        <f>VLOOKUP(A179,'Sales Order'!A$1:L$1029,12,0)</f>
        <v>Retail</v>
      </c>
    </row>
    <row r="180" spans="1:13" ht="15.75" customHeight="1" x14ac:dyDescent="0.3">
      <c r="A180" s="16" t="s">
        <v>291</v>
      </c>
      <c r="B180" s="27">
        <f>VLOOKUP(A180,'Sales Order'!A$1:D$1029,4,0)</f>
        <v>43894</v>
      </c>
      <c r="C180" s="28" t="s">
        <v>19</v>
      </c>
      <c r="D180" s="34">
        <v>137</v>
      </c>
      <c r="E180" s="36">
        <v>27290400</v>
      </c>
      <c r="F180" s="37" t="s">
        <v>2553</v>
      </c>
      <c r="G180" s="76" t="str">
        <f>VLOOKUP(C180,Product!A$1:D$21,3,0)</f>
        <v>1 Set Fishing Equipment</v>
      </c>
      <c r="H180" s="76" t="str">
        <f>VLOOKUP(C180,Product!A$1:D$21,4,0)</f>
        <v>Fishing Equipment</v>
      </c>
      <c r="I180" t="s">
        <v>21</v>
      </c>
      <c r="J180" s="34">
        <v>137</v>
      </c>
      <c r="K180" s="11" t="str">
        <f>VLOOKUP(A180,'Sales Order'!A$2:I$1029,9,0)</f>
        <v>Sales Sumatera -Kalimantan Region Team</v>
      </c>
      <c r="M180" t="str">
        <f>VLOOKUP(A180,'Sales Order'!A$1:L$1029,12,0)</f>
        <v>Retail</v>
      </c>
    </row>
    <row r="181" spans="1:13" ht="15.75" customHeight="1" x14ac:dyDescent="0.3">
      <c r="A181" s="28" t="s">
        <v>291</v>
      </c>
      <c r="B181" s="27">
        <f>VLOOKUP(A181,'Sales Order'!A$1:D$1029,4,0)</f>
        <v>43894</v>
      </c>
      <c r="C181" s="28" t="s">
        <v>69</v>
      </c>
      <c r="D181" s="34">
        <v>55</v>
      </c>
      <c r="E181" s="36">
        <v>5680620</v>
      </c>
      <c r="F181" s="37" t="s">
        <v>2554</v>
      </c>
      <c r="G181" s="76" t="str">
        <f>VLOOKUP(C181,Product!A$1:D$21,3,0)</f>
        <v>Abs Roller</v>
      </c>
      <c r="H181" s="76" t="str">
        <f>VLOOKUP(C181,Product!A$1:D$21,4,0)</f>
        <v>Gym &amp; Fitness</v>
      </c>
      <c r="I181" t="s">
        <v>70</v>
      </c>
      <c r="J181" s="34">
        <v>55</v>
      </c>
      <c r="K181" s="11" t="str">
        <f>VLOOKUP(A181,'Sales Order'!A$2:I$1029,9,0)</f>
        <v>Sales Sumatera -Kalimantan Region Team</v>
      </c>
      <c r="M181" t="str">
        <f>VLOOKUP(A181,'Sales Order'!A$1:L$1029,12,0)</f>
        <v>Retail</v>
      </c>
    </row>
    <row r="182" spans="1:13" ht="15.75" customHeight="1" x14ac:dyDescent="0.3">
      <c r="A182" s="28" t="s">
        <v>291</v>
      </c>
      <c r="B182" s="27">
        <f>VLOOKUP(A182,'Sales Order'!A$1:D$1029,4,0)</f>
        <v>43894</v>
      </c>
      <c r="C182" s="28" t="s">
        <v>58</v>
      </c>
      <c r="D182" s="34">
        <v>85</v>
      </c>
      <c r="E182" s="36">
        <v>431383500</v>
      </c>
      <c r="F182" s="37" t="s">
        <v>2555</v>
      </c>
      <c r="G182" s="76" t="str">
        <f>VLOOKUP(C182,Product!A$1:D$21,3,0)</f>
        <v>Road Bike</v>
      </c>
      <c r="H182" s="76" t="str">
        <f>VLOOKUP(C182,Product!A$1:D$21,4,0)</f>
        <v>Bicycle</v>
      </c>
      <c r="I182" t="s">
        <v>59</v>
      </c>
      <c r="J182" s="34">
        <v>85</v>
      </c>
      <c r="K182" s="11" t="str">
        <f>VLOOKUP(A182,'Sales Order'!A$2:I$1029,9,0)</f>
        <v>Sales Sumatera -Kalimantan Region Team</v>
      </c>
      <c r="M182" t="str">
        <f>VLOOKUP(A182,'Sales Order'!A$1:L$1029,12,0)</f>
        <v>Retail</v>
      </c>
    </row>
    <row r="183" spans="1:13" ht="15.75" customHeight="1" x14ac:dyDescent="0.3">
      <c r="A183" s="28" t="s">
        <v>292</v>
      </c>
      <c r="B183" s="27">
        <f>VLOOKUP(A183,'Sales Order'!A$1:D$1029,4,0)</f>
        <v>43896</v>
      </c>
      <c r="C183" s="28" t="s">
        <v>43</v>
      </c>
      <c r="D183" s="34">
        <v>83</v>
      </c>
      <c r="E183" s="36">
        <v>241696000</v>
      </c>
      <c r="F183" s="37" t="s">
        <v>2556</v>
      </c>
      <c r="G183" s="76" t="str">
        <f>VLOOKUP(C183,Product!A$1:D$21,3,0)</f>
        <v>Stick Golf Bag</v>
      </c>
      <c r="H183" s="76" t="str">
        <f>VLOOKUP(C183,Product!A$1:D$21,4,0)</f>
        <v>Golf</v>
      </c>
      <c r="I183" t="s">
        <v>44</v>
      </c>
      <c r="J183" s="34">
        <v>83</v>
      </c>
      <c r="K183" s="11" t="str">
        <f>VLOOKUP(A183,'Sales Order'!A$2:I$1029,9,0)</f>
        <v>Online Sales Team</v>
      </c>
      <c r="M183" t="str">
        <f>VLOOKUP(A183,'Sales Order'!A$1:L$1029,12,0)</f>
        <v>Retail</v>
      </c>
    </row>
    <row r="184" spans="1:13" ht="15.75" customHeight="1" x14ac:dyDescent="0.3">
      <c r="A184" s="16" t="s">
        <v>294</v>
      </c>
      <c r="B184" s="27">
        <f>VLOOKUP(A184,'Sales Order'!A$1:D$1029,4,0)</f>
        <v>43898</v>
      </c>
      <c r="C184" s="28" t="s">
        <v>55</v>
      </c>
      <c r="D184" s="34">
        <v>94</v>
      </c>
      <c r="E184" s="36">
        <v>190701560</v>
      </c>
      <c r="F184" s="37" t="s">
        <v>2557</v>
      </c>
      <c r="G184" s="76" t="str">
        <f>VLOOKUP(C184,Product!A$1:D$21,3,0)</f>
        <v>Mountain Bike</v>
      </c>
      <c r="H184" s="76" t="str">
        <f>VLOOKUP(C184,Product!A$1:D$21,4,0)</f>
        <v>Bicycle</v>
      </c>
      <c r="I184" t="s">
        <v>5854</v>
      </c>
      <c r="J184" s="34">
        <v>94</v>
      </c>
      <c r="K184" s="11" t="str">
        <f>VLOOKUP(A184,'Sales Order'!A$2:I$1029,9,0)</f>
        <v>Sales Region Sulawesi - Maluku Team</v>
      </c>
      <c r="M184" t="str">
        <f>VLOOKUP(A184,'Sales Order'!A$1:L$1029,12,0)</f>
        <v>Retail</v>
      </c>
    </row>
    <row r="185" spans="1:13" ht="15.75" customHeight="1" x14ac:dyDescent="0.3">
      <c r="A185" s="28" t="s">
        <v>294</v>
      </c>
      <c r="B185" s="27">
        <f>VLOOKUP(A185,'Sales Order'!A$1:D$1029,4,0)</f>
        <v>43898</v>
      </c>
      <c r="C185" s="28" t="s">
        <v>75</v>
      </c>
      <c r="D185" s="34">
        <v>33</v>
      </c>
      <c r="E185" s="36">
        <v>71709000</v>
      </c>
      <c r="F185" s="37" t="s">
        <v>2558</v>
      </c>
      <c r="G185" s="76" t="str">
        <f>VLOOKUP(C185,Product!A$1:D$21,3,0)</f>
        <v>Bench Press</v>
      </c>
      <c r="H185" s="76" t="str">
        <f>VLOOKUP(C185,Product!A$1:D$21,4,0)</f>
        <v>Gym &amp; Fitness</v>
      </c>
      <c r="I185" t="s">
        <v>76</v>
      </c>
      <c r="J185" s="34">
        <v>33</v>
      </c>
      <c r="K185" s="11" t="str">
        <f>VLOOKUP(A185,'Sales Order'!A$2:I$1029,9,0)</f>
        <v>Sales Region Sulawesi - Maluku Team</v>
      </c>
      <c r="M185" t="str">
        <f>VLOOKUP(A185,'Sales Order'!A$1:L$1029,12,0)</f>
        <v>Retail</v>
      </c>
    </row>
    <row r="186" spans="1:13" ht="15.75" customHeight="1" x14ac:dyDescent="0.3">
      <c r="A186" s="28" t="s">
        <v>294</v>
      </c>
      <c r="B186" s="27">
        <f>VLOOKUP(A186,'Sales Order'!A$1:D$1029,4,0)</f>
        <v>43898</v>
      </c>
      <c r="C186" s="28" t="s">
        <v>43</v>
      </c>
      <c r="D186" s="34">
        <v>31</v>
      </c>
      <c r="E186" s="36">
        <v>89280000</v>
      </c>
      <c r="F186" s="37" t="s">
        <v>2559</v>
      </c>
      <c r="G186" s="76" t="str">
        <f>VLOOKUP(C186,Product!A$1:D$21,3,0)</f>
        <v>Stick Golf Bag</v>
      </c>
      <c r="H186" s="76" t="str">
        <f>VLOOKUP(C186,Product!A$1:D$21,4,0)</f>
        <v>Golf</v>
      </c>
      <c r="I186" t="s">
        <v>44</v>
      </c>
      <c r="J186" s="34">
        <v>31</v>
      </c>
      <c r="K186" s="11" t="str">
        <f>VLOOKUP(A186,'Sales Order'!A$2:I$1029,9,0)</f>
        <v>Sales Region Sulawesi - Maluku Team</v>
      </c>
      <c r="M186" t="str">
        <f>VLOOKUP(A186,'Sales Order'!A$1:L$1029,12,0)</f>
        <v>Retail</v>
      </c>
    </row>
    <row r="187" spans="1:13" ht="15.75" customHeight="1" x14ac:dyDescent="0.3">
      <c r="A187" s="28" t="s">
        <v>294</v>
      </c>
      <c r="B187" s="27">
        <f>VLOOKUP(A187,'Sales Order'!A$1:D$1029,4,0)</f>
        <v>43898</v>
      </c>
      <c r="C187" s="28" t="s">
        <v>28</v>
      </c>
      <c r="D187" s="34">
        <v>39</v>
      </c>
      <c r="E187" s="36">
        <v>30862650</v>
      </c>
      <c r="F187" s="37" t="s">
        <v>2560</v>
      </c>
      <c r="G187" s="76" t="str">
        <f>VLOOKUP(C187,Product!A$1:D$21,3,0)</f>
        <v>Stick Billiard</v>
      </c>
      <c r="H187" s="76" t="str">
        <f>VLOOKUP(C187,Product!A$1:D$21,4,0)</f>
        <v>Billiard</v>
      </c>
      <c r="I187" t="s">
        <v>30</v>
      </c>
      <c r="J187" s="34">
        <v>39</v>
      </c>
      <c r="K187" s="11" t="str">
        <f>VLOOKUP(A187,'Sales Order'!A$2:I$1029,9,0)</f>
        <v>Sales Region Sulawesi - Maluku Team</v>
      </c>
      <c r="M187" t="str">
        <f>VLOOKUP(A187,'Sales Order'!A$1:L$1029,12,0)</f>
        <v>Retail</v>
      </c>
    </row>
    <row r="188" spans="1:13" ht="15.75" customHeight="1" x14ac:dyDescent="0.3">
      <c r="A188" s="16" t="s">
        <v>295</v>
      </c>
      <c r="B188" s="27">
        <f>VLOOKUP(A188,'Sales Order'!A$1:D$1029,4,0)</f>
        <v>43899</v>
      </c>
      <c r="C188" s="28" t="s">
        <v>28</v>
      </c>
      <c r="D188" s="34">
        <v>80</v>
      </c>
      <c r="E188" s="36">
        <v>61818400</v>
      </c>
      <c r="F188" s="37" t="s">
        <v>2561</v>
      </c>
      <c r="G188" s="76" t="str">
        <f>VLOOKUP(C188,Product!A$1:D$21,3,0)</f>
        <v>Stick Billiard</v>
      </c>
      <c r="H188" s="76" t="str">
        <f>VLOOKUP(C188,Product!A$1:D$21,4,0)</f>
        <v>Billiard</v>
      </c>
      <c r="I188" t="s">
        <v>30</v>
      </c>
      <c r="J188" s="34">
        <v>80</v>
      </c>
      <c r="K188" s="11" t="str">
        <f>VLOOKUP(A188,'Sales Order'!A$2:I$1029,9,0)</f>
        <v>Online Sales Team</v>
      </c>
      <c r="M188" t="str">
        <f>VLOOKUP(A188,'Sales Order'!A$1:L$1029,12,0)</f>
        <v>Retail</v>
      </c>
    </row>
    <row r="189" spans="1:13" ht="15.75" customHeight="1" x14ac:dyDescent="0.3">
      <c r="A189" s="16" t="s">
        <v>296</v>
      </c>
      <c r="B189" s="27">
        <f>VLOOKUP(A189,'Sales Order'!A$1:D$1029,4,0)</f>
        <v>43900</v>
      </c>
      <c r="C189" s="28" t="s">
        <v>40</v>
      </c>
      <c r="D189" s="34">
        <v>62</v>
      </c>
      <c r="E189" s="36">
        <v>11014300</v>
      </c>
      <c r="F189" s="37" t="s">
        <v>2562</v>
      </c>
      <c r="G189" s="76" t="str">
        <f>VLOOKUP(C189,Product!A$1:D$21,3,0)</f>
        <v>1 set Golf Ball</v>
      </c>
      <c r="H189" s="76" t="str">
        <f>VLOOKUP(C189,Product!A$1:D$21,4,0)</f>
        <v>Golf</v>
      </c>
      <c r="I189" t="s">
        <v>41</v>
      </c>
      <c r="J189" s="34">
        <v>62</v>
      </c>
      <c r="K189" s="11" t="str">
        <f>VLOOKUP(A189,'Sales Order'!A$2:I$1029,9,0)</f>
        <v>Sales Region Sulawesi - Maluku Team</v>
      </c>
      <c r="M189" t="str">
        <f>VLOOKUP(A189,'Sales Order'!A$1:L$1029,12,0)</f>
        <v>Retail</v>
      </c>
    </row>
    <row r="190" spans="1:13" ht="15.75" customHeight="1" x14ac:dyDescent="0.3">
      <c r="A190" s="28" t="s">
        <v>296</v>
      </c>
      <c r="B190" s="27">
        <f>VLOOKUP(A190,'Sales Order'!A$1:D$1029,4,0)</f>
        <v>43900</v>
      </c>
      <c r="C190" s="28" t="s">
        <v>75</v>
      </c>
      <c r="D190" s="34">
        <v>139</v>
      </c>
      <c r="E190" s="36">
        <v>324148000</v>
      </c>
      <c r="F190" s="37" t="s">
        <v>2563</v>
      </c>
      <c r="G190" s="76" t="str">
        <f>VLOOKUP(C190,Product!A$1:D$21,3,0)</f>
        <v>Bench Press</v>
      </c>
      <c r="H190" s="76" t="str">
        <f>VLOOKUP(C190,Product!A$1:D$21,4,0)</f>
        <v>Gym &amp; Fitness</v>
      </c>
      <c r="I190" t="s">
        <v>76</v>
      </c>
      <c r="J190" s="34">
        <v>139</v>
      </c>
      <c r="K190" s="11" t="str">
        <f>VLOOKUP(A190,'Sales Order'!A$2:I$1029,9,0)</f>
        <v>Sales Region Sulawesi - Maluku Team</v>
      </c>
      <c r="M190" t="str">
        <f>VLOOKUP(A190,'Sales Order'!A$1:L$1029,12,0)</f>
        <v>Retail</v>
      </c>
    </row>
    <row r="191" spans="1:13" ht="15.75" customHeight="1" x14ac:dyDescent="0.3">
      <c r="A191" s="28" t="s">
        <v>296</v>
      </c>
      <c r="B191" s="27">
        <f>VLOOKUP(A191,'Sales Order'!A$1:D$1029,4,0)</f>
        <v>43900</v>
      </c>
      <c r="C191" s="28" t="s">
        <v>35</v>
      </c>
      <c r="D191" s="34">
        <v>149</v>
      </c>
      <c r="E191" s="36">
        <v>310702250</v>
      </c>
      <c r="F191" s="37" t="s">
        <v>2564</v>
      </c>
      <c r="G191" s="76" t="str">
        <f>VLOOKUP(C191,Product!A$1:D$21,3,0)</f>
        <v>Stick Golf Wedge</v>
      </c>
      <c r="H191" s="76" t="str">
        <f>VLOOKUP(C191,Product!A$1:D$21,4,0)</f>
        <v>Golf</v>
      </c>
      <c r="I191" t="s">
        <v>37</v>
      </c>
      <c r="J191" s="34">
        <v>149</v>
      </c>
      <c r="K191" s="11" t="str">
        <f>VLOOKUP(A191,'Sales Order'!A$2:I$1029,9,0)</f>
        <v>Sales Region Sulawesi - Maluku Team</v>
      </c>
      <c r="M191" t="str">
        <f>VLOOKUP(A191,'Sales Order'!A$1:L$1029,12,0)</f>
        <v>Retail</v>
      </c>
    </row>
    <row r="192" spans="1:13" ht="15.75" customHeight="1" x14ac:dyDescent="0.3">
      <c r="A192" s="28" t="s">
        <v>296</v>
      </c>
      <c r="B192" s="27">
        <f>VLOOKUP(A192,'Sales Order'!A$1:D$1029,4,0)</f>
        <v>43900</v>
      </c>
      <c r="C192" s="28" t="s">
        <v>81</v>
      </c>
      <c r="D192" s="34">
        <v>49</v>
      </c>
      <c r="E192" s="36">
        <v>111161890</v>
      </c>
      <c r="F192" s="37" t="s">
        <v>2565</v>
      </c>
      <c r="G192" s="76" t="str">
        <f>VLOOKUP(C192,Product!A$1:D$21,3,0)</f>
        <v>Treadmill</v>
      </c>
      <c r="H192" s="76" t="str">
        <f>VLOOKUP(C192,Product!A$1:D$21,4,0)</f>
        <v>Gym &amp; Fitness</v>
      </c>
      <c r="I192" t="s">
        <v>82</v>
      </c>
      <c r="J192" s="34">
        <v>49</v>
      </c>
      <c r="K192" s="11" t="str">
        <f>VLOOKUP(A192,'Sales Order'!A$2:I$1029,9,0)</f>
        <v>Sales Region Sulawesi - Maluku Team</v>
      </c>
      <c r="M192" t="str">
        <f>VLOOKUP(A192,'Sales Order'!A$1:L$1029,12,0)</f>
        <v>Retail</v>
      </c>
    </row>
    <row r="193" spans="1:13" ht="15.75" customHeight="1" x14ac:dyDescent="0.3">
      <c r="A193" s="16" t="s">
        <v>297</v>
      </c>
      <c r="B193" s="27">
        <f>VLOOKUP(A193,'Sales Order'!A$1:D$1029,4,0)</f>
        <v>43900</v>
      </c>
      <c r="C193" s="28" t="s">
        <v>83</v>
      </c>
      <c r="D193" s="34">
        <v>133</v>
      </c>
      <c r="E193" s="36">
        <v>35008260</v>
      </c>
      <c r="F193" s="37" t="s">
        <v>2566</v>
      </c>
      <c r="G193" s="76" t="str">
        <f>VLOOKUP(C193,Product!A$1:D$21,3,0)</f>
        <v>Heavy bag</v>
      </c>
      <c r="H193" s="76" t="str">
        <f>VLOOKUP(C193,Product!A$1:D$21,4,0)</f>
        <v>Gym &amp; Fitness</v>
      </c>
      <c r="I193" t="s">
        <v>84</v>
      </c>
      <c r="J193" s="34">
        <v>133</v>
      </c>
      <c r="K193" s="11" t="str">
        <f>VLOOKUP(A193,'Sales Order'!A$2:I$1029,9,0)</f>
        <v>Sales Sumatera -Kalimantan Region Team</v>
      </c>
      <c r="M193" t="str">
        <f>VLOOKUP(A193,'Sales Order'!A$1:L$1029,12,0)</f>
        <v>Retail</v>
      </c>
    </row>
    <row r="194" spans="1:13" ht="15.75" customHeight="1" x14ac:dyDescent="0.3">
      <c r="A194" s="28" t="s">
        <v>297</v>
      </c>
      <c r="B194" s="27">
        <f>VLOOKUP(A194,'Sales Order'!A$1:D$1029,4,0)</f>
        <v>43900</v>
      </c>
      <c r="C194" s="28" t="s">
        <v>75</v>
      </c>
      <c r="D194" s="34">
        <v>138</v>
      </c>
      <c r="E194" s="36">
        <v>277932000</v>
      </c>
      <c r="F194" s="37" t="s">
        <v>2567</v>
      </c>
      <c r="G194" s="76" t="str">
        <f>VLOOKUP(C194,Product!A$1:D$21,3,0)</f>
        <v>Bench Press</v>
      </c>
      <c r="H194" s="76" t="str">
        <f>VLOOKUP(C194,Product!A$1:D$21,4,0)</f>
        <v>Gym &amp; Fitness</v>
      </c>
      <c r="I194" t="s">
        <v>76</v>
      </c>
      <c r="J194" s="34">
        <v>138</v>
      </c>
      <c r="K194" s="11" t="str">
        <f>VLOOKUP(A194,'Sales Order'!A$2:I$1029,9,0)</f>
        <v>Sales Sumatera -Kalimantan Region Team</v>
      </c>
      <c r="M194" t="str">
        <f>VLOOKUP(A194,'Sales Order'!A$1:L$1029,12,0)</f>
        <v>Retail</v>
      </c>
    </row>
    <row r="195" spans="1:13" ht="15.75" customHeight="1" x14ac:dyDescent="0.3">
      <c r="A195" s="16" t="s">
        <v>298</v>
      </c>
      <c r="B195" s="27">
        <f>VLOOKUP(A195,'Sales Order'!A$1:D$1029,4,0)</f>
        <v>43903</v>
      </c>
      <c r="C195" s="28" t="s">
        <v>55</v>
      </c>
      <c r="D195" s="34">
        <v>134</v>
      </c>
      <c r="E195" s="36">
        <v>300300700</v>
      </c>
      <c r="F195" s="37" t="s">
        <v>2568</v>
      </c>
      <c r="G195" s="76" t="str">
        <f>VLOOKUP(C195,Product!A$1:D$21,3,0)</f>
        <v>Mountain Bike</v>
      </c>
      <c r="H195" s="76" t="str">
        <f>VLOOKUP(C195,Product!A$1:D$21,4,0)</f>
        <v>Bicycle</v>
      </c>
      <c r="I195" t="s">
        <v>5854</v>
      </c>
      <c r="J195" s="34">
        <v>134</v>
      </c>
      <c r="K195" s="11" t="str">
        <f>VLOOKUP(A195,'Sales Order'!A$2:I$1029,9,0)</f>
        <v>Sales Sumatera -Kalimantan Region Team</v>
      </c>
      <c r="M195" t="str">
        <f>VLOOKUP(A195,'Sales Order'!A$1:L$1029,12,0)</f>
        <v>Retail</v>
      </c>
    </row>
    <row r="196" spans="1:13" ht="15.75" customHeight="1" x14ac:dyDescent="0.3">
      <c r="A196" s="28" t="s">
        <v>298</v>
      </c>
      <c r="B196" s="27">
        <f>VLOOKUP(A196,'Sales Order'!A$1:D$1029,4,0)</f>
        <v>43903</v>
      </c>
      <c r="C196" s="28" t="s">
        <v>61</v>
      </c>
      <c r="D196" s="34">
        <v>84</v>
      </c>
      <c r="E196" s="36">
        <v>30981720</v>
      </c>
      <c r="F196" s="37" t="s">
        <v>2569</v>
      </c>
      <c r="G196" s="76" t="str">
        <f>VLOOKUP(C196,Product!A$1:D$21,3,0)</f>
        <v>1 Set Basketball</v>
      </c>
      <c r="H196" s="76" t="str">
        <f>VLOOKUP(C196,Product!A$1:D$21,4,0)</f>
        <v>Basketball</v>
      </c>
      <c r="I196" t="s">
        <v>62</v>
      </c>
      <c r="J196" s="34">
        <v>84</v>
      </c>
      <c r="K196" s="11" t="str">
        <f>VLOOKUP(A196,'Sales Order'!A$2:I$1029,9,0)</f>
        <v>Sales Sumatera -Kalimantan Region Team</v>
      </c>
      <c r="M196" t="str">
        <f>VLOOKUP(A196,'Sales Order'!A$1:L$1029,12,0)</f>
        <v>Retail</v>
      </c>
    </row>
    <row r="197" spans="1:13" ht="15.75" customHeight="1" x14ac:dyDescent="0.3">
      <c r="A197" s="16" t="s">
        <v>299</v>
      </c>
      <c r="B197" s="27">
        <f>VLOOKUP(A197,'Sales Order'!A$1:D$1029,4,0)</f>
        <v>43903</v>
      </c>
      <c r="C197" s="28" t="s">
        <v>28</v>
      </c>
      <c r="D197" s="34">
        <v>61</v>
      </c>
      <c r="E197" s="36">
        <v>45432800</v>
      </c>
      <c r="F197" s="37" t="s">
        <v>2570</v>
      </c>
      <c r="G197" s="76" t="str">
        <f>VLOOKUP(C197,Product!A$1:D$21,3,0)</f>
        <v>Stick Billiard</v>
      </c>
      <c r="H197" s="76" t="str">
        <f>VLOOKUP(C197,Product!A$1:D$21,4,0)</f>
        <v>Billiard</v>
      </c>
      <c r="I197" t="s">
        <v>30</v>
      </c>
      <c r="J197" s="34">
        <v>61</v>
      </c>
      <c r="K197" s="11" t="str">
        <f>VLOOKUP(A197,'Sales Order'!A$2:I$1029,9,0)</f>
        <v>Sales Region Bali - Nusa Tenggara Team</v>
      </c>
      <c r="M197" t="str">
        <f>VLOOKUP(A197,'Sales Order'!A$1:L$1029,12,0)</f>
        <v>Retail</v>
      </c>
    </row>
    <row r="198" spans="1:13" ht="15.75" customHeight="1" x14ac:dyDescent="0.3">
      <c r="A198" s="28" t="s">
        <v>299</v>
      </c>
      <c r="B198" s="27">
        <f>VLOOKUP(A198,'Sales Order'!A$1:D$1029,4,0)</f>
        <v>43903</v>
      </c>
      <c r="C198" s="28" t="s">
        <v>78</v>
      </c>
      <c r="D198" s="34">
        <v>75</v>
      </c>
      <c r="E198" s="36">
        <v>31521000</v>
      </c>
      <c r="F198" s="37" t="s">
        <v>2571</v>
      </c>
      <c r="G198" s="76" t="str">
        <f>VLOOKUP(C198,Product!A$1:D$21,3,0)</f>
        <v>Dumbell Set</v>
      </c>
      <c r="H198" s="76" t="str">
        <f>VLOOKUP(C198,Product!A$1:D$21,4,0)</f>
        <v>Gym &amp; Fitness</v>
      </c>
      <c r="I198" t="s">
        <v>79</v>
      </c>
      <c r="J198" s="34">
        <v>75</v>
      </c>
      <c r="K198" s="11" t="str">
        <f>VLOOKUP(A198,'Sales Order'!A$2:I$1029,9,0)</f>
        <v>Sales Region Bali - Nusa Tenggara Team</v>
      </c>
      <c r="M198" t="str">
        <f>VLOOKUP(A198,'Sales Order'!A$1:L$1029,12,0)</f>
        <v>Retail</v>
      </c>
    </row>
    <row r="199" spans="1:13" ht="15.75" customHeight="1" x14ac:dyDescent="0.3">
      <c r="A199" s="28" t="s">
        <v>299</v>
      </c>
      <c r="B199" s="27">
        <f>VLOOKUP(A199,'Sales Order'!A$1:D$1029,4,0)</f>
        <v>43903</v>
      </c>
      <c r="C199" s="28" t="s">
        <v>81</v>
      </c>
      <c r="D199" s="34">
        <v>140</v>
      </c>
      <c r="E199" s="36">
        <v>321174000</v>
      </c>
      <c r="F199" s="37" t="s">
        <v>2572</v>
      </c>
      <c r="G199" s="76" t="str">
        <f>VLOOKUP(C199,Product!A$1:D$21,3,0)</f>
        <v>Treadmill</v>
      </c>
      <c r="H199" s="76" t="str">
        <f>VLOOKUP(C199,Product!A$1:D$21,4,0)</f>
        <v>Gym &amp; Fitness</v>
      </c>
      <c r="I199" t="s">
        <v>82</v>
      </c>
      <c r="J199" s="34">
        <v>140</v>
      </c>
      <c r="K199" s="11" t="str">
        <f>VLOOKUP(A199,'Sales Order'!A$2:I$1029,9,0)</f>
        <v>Sales Region Bali - Nusa Tenggara Team</v>
      </c>
      <c r="M199" t="str">
        <f>VLOOKUP(A199,'Sales Order'!A$1:L$1029,12,0)</f>
        <v>Retail</v>
      </c>
    </row>
    <row r="200" spans="1:13" ht="15.75" customHeight="1" x14ac:dyDescent="0.3">
      <c r="A200" s="16" t="s">
        <v>300</v>
      </c>
      <c r="B200" s="27">
        <f>VLOOKUP(A200,'Sales Order'!A$1:D$1029,4,0)</f>
        <v>43904</v>
      </c>
      <c r="C200" s="28" t="s">
        <v>69</v>
      </c>
      <c r="D200" s="34">
        <v>118</v>
      </c>
      <c r="E200" s="36">
        <v>13310046</v>
      </c>
      <c r="F200" s="37" t="s">
        <v>2573</v>
      </c>
      <c r="G200" s="76" t="str">
        <f>VLOOKUP(C200,Product!A$1:D$21,3,0)</f>
        <v>Abs Roller</v>
      </c>
      <c r="H200" s="76" t="str">
        <f>VLOOKUP(C200,Product!A$1:D$21,4,0)</f>
        <v>Gym &amp; Fitness</v>
      </c>
      <c r="I200" t="s">
        <v>70</v>
      </c>
      <c r="J200" s="34">
        <v>118</v>
      </c>
      <c r="K200" s="11" t="str">
        <f>VLOOKUP(A200,'Sales Order'!A$2:I$1029,9,0)</f>
        <v>Sales Region Sulawesi - Maluku Team</v>
      </c>
      <c r="M200" t="str">
        <f>VLOOKUP(A200,'Sales Order'!A$1:L$1029,12,0)</f>
        <v>Retail</v>
      </c>
    </row>
    <row r="201" spans="1:13" ht="15.75" customHeight="1" x14ac:dyDescent="0.3">
      <c r="A201" s="28" t="s">
        <v>300</v>
      </c>
      <c r="B201" s="27">
        <f>VLOOKUP(A201,'Sales Order'!A$1:D$1029,4,0)</f>
        <v>43904</v>
      </c>
      <c r="C201" s="28" t="s">
        <v>75</v>
      </c>
      <c r="D201" s="34">
        <v>53</v>
      </c>
      <c r="E201" s="36">
        <v>126405000</v>
      </c>
      <c r="F201" s="37" t="s">
        <v>2574</v>
      </c>
      <c r="G201" s="76" t="str">
        <f>VLOOKUP(C201,Product!A$1:D$21,3,0)</f>
        <v>Bench Press</v>
      </c>
      <c r="H201" s="76" t="str">
        <f>VLOOKUP(C201,Product!A$1:D$21,4,0)</f>
        <v>Gym &amp; Fitness</v>
      </c>
      <c r="I201" t="s">
        <v>76</v>
      </c>
      <c r="J201" s="34">
        <v>53</v>
      </c>
      <c r="K201" s="11" t="str">
        <f>VLOOKUP(A201,'Sales Order'!A$2:I$1029,9,0)</f>
        <v>Sales Region Sulawesi - Maluku Team</v>
      </c>
      <c r="M201" t="str">
        <f>VLOOKUP(A201,'Sales Order'!A$1:L$1029,12,0)</f>
        <v>Retail</v>
      </c>
    </row>
    <row r="202" spans="1:13" ht="15.75" customHeight="1" x14ac:dyDescent="0.3">
      <c r="A202" s="28" t="s">
        <v>300</v>
      </c>
      <c r="B202" s="27">
        <f>VLOOKUP(A202,'Sales Order'!A$1:D$1029,4,0)</f>
        <v>43904</v>
      </c>
      <c r="C202" s="28" t="s">
        <v>65</v>
      </c>
      <c r="D202" s="34">
        <v>28</v>
      </c>
      <c r="E202" s="36">
        <v>7102200</v>
      </c>
      <c r="F202" s="37" t="s">
        <v>2575</v>
      </c>
      <c r="G202" s="76" t="str">
        <f>VLOOKUP(C202,Product!A$1:D$21,3,0)</f>
        <v>1 Set Futsalball</v>
      </c>
      <c r="H202" s="76" t="str">
        <f>VLOOKUP(C202,Product!A$1:D$21,4,0)</f>
        <v>Futsal</v>
      </c>
      <c r="I202" t="s">
        <v>66</v>
      </c>
      <c r="J202" s="34">
        <v>28</v>
      </c>
      <c r="K202" s="11" t="str">
        <f>VLOOKUP(A202,'Sales Order'!A$2:I$1029,9,0)</f>
        <v>Sales Region Sulawesi - Maluku Team</v>
      </c>
      <c r="M202" t="str">
        <f>VLOOKUP(A202,'Sales Order'!A$1:L$1029,12,0)</f>
        <v>Retail</v>
      </c>
    </row>
    <row r="203" spans="1:13" ht="15.75" customHeight="1" x14ac:dyDescent="0.3">
      <c r="A203" s="28" t="s">
        <v>300</v>
      </c>
      <c r="B203" s="27">
        <f>VLOOKUP(A203,'Sales Order'!A$1:D$1029,4,0)</f>
        <v>43904</v>
      </c>
      <c r="C203" s="28" t="s">
        <v>61</v>
      </c>
      <c r="D203" s="34">
        <v>27</v>
      </c>
      <c r="E203" s="36">
        <v>10475730</v>
      </c>
      <c r="F203" s="37" t="s">
        <v>2576</v>
      </c>
      <c r="G203" s="76" t="str">
        <f>VLOOKUP(C203,Product!A$1:D$21,3,0)</f>
        <v>1 Set Basketball</v>
      </c>
      <c r="H203" s="76" t="str">
        <f>VLOOKUP(C203,Product!A$1:D$21,4,0)</f>
        <v>Basketball</v>
      </c>
      <c r="I203" t="s">
        <v>62</v>
      </c>
      <c r="J203" s="34">
        <v>27</v>
      </c>
      <c r="K203" s="11" t="str">
        <f>VLOOKUP(A203,'Sales Order'!A$2:I$1029,9,0)</f>
        <v>Sales Region Sulawesi - Maluku Team</v>
      </c>
      <c r="M203" t="str">
        <f>VLOOKUP(A203,'Sales Order'!A$1:L$1029,12,0)</f>
        <v>Retail</v>
      </c>
    </row>
    <row r="204" spans="1:13" ht="15.75" customHeight="1" x14ac:dyDescent="0.3">
      <c r="A204" s="16" t="s">
        <v>302</v>
      </c>
      <c r="B204" s="27">
        <f>VLOOKUP(A204,'Sales Order'!A$1:D$1029,4,0)</f>
        <v>43906</v>
      </c>
      <c r="C204" s="28" t="s">
        <v>58</v>
      </c>
      <c r="D204" s="34">
        <v>47</v>
      </c>
      <c r="E204" s="36">
        <v>212026400</v>
      </c>
      <c r="F204" s="37" t="s">
        <v>2577</v>
      </c>
      <c r="G204" s="76" t="str">
        <f>VLOOKUP(C204,Product!A$1:D$21,3,0)</f>
        <v>Road Bike</v>
      </c>
      <c r="H204" s="76" t="str">
        <f>VLOOKUP(C204,Product!A$1:D$21,4,0)</f>
        <v>Bicycle</v>
      </c>
      <c r="I204" t="s">
        <v>59</v>
      </c>
      <c r="J204" s="34">
        <v>47</v>
      </c>
      <c r="K204" s="11" t="str">
        <f>VLOOKUP(A204,'Sales Order'!A$2:I$1029,9,0)</f>
        <v>Online Sales Team</v>
      </c>
      <c r="M204" t="str">
        <f>VLOOKUP(A204,'Sales Order'!A$1:L$1029,12,0)</f>
        <v>Retail</v>
      </c>
    </row>
    <row r="205" spans="1:13" ht="15.75" customHeight="1" x14ac:dyDescent="0.3">
      <c r="A205" s="28" t="s">
        <v>302</v>
      </c>
      <c r="B205" s="27">
        <f>VLOOKUP(A205,'Sales Order'!A$1:D$1029,4,0)</f>
        <v>43906</v>
      </c>
      <c r="C205" s="28" t="s">
        <v>48</v>
      </c>
      <c r="D205" s="34">
        <v>136</v>
      </c>
      <c r="E205" s="36">
        <v>16140480</v>
      </c>
      <c r="F205" s="37" t="s">
        <v>2578</v>
      </c>
      <c r="G205" s="76" t="str">
        <f>VLOOKUP(C205,Product!A$1:D$21,3,0)</f>
        <v>Tracking Pole</v>
      </c>
      <c r="H205" s="76" t="str">
        <f>VLOOKUP(C205,Product!A$1:D$21,4,0)</f>
        <v>Hiking &amp; Camping</v>
      </c>
      <c r="I205" t="s">
        <v>49</v>
      </c>
      <c r="J205" s="34">
        <v>136</v>
      </c>
      <c r="K205" s="11" t="str">
        <f>VLOOKUP(A205,'Sales Order'!A$2:I$1029,9,0)</f>
        <v>Online Sales Team</v>
      </c>
      <c r="M205" t="str">
        <f>VLOOKUP(A205,'Sales Order'!A$1:L$1029,12,0)</f>
        <v>Retail</v>
      </c>
    </row>
    <row r="206" spans="1:13" ht="15.75" customHeight="1" x14ac:dyDescent="0.3">
      <c r="A206" s="28" t="s">
        <v>302</v>
      </c>
      <c r="B206" s="27">
        <f>VLOOKUP(A206,'Sales Order'!A$1:D$1029,4,0)</f>
        <v>43906</v>
      </c>
      <c r="C206" s="28" t="s">
        <v>55</v>
      </c>
      <c r="D206" s="34">
        <v>90</v>
      </c>
      <c r="E206" s="36">
        <v>186832800</v>
      </c>
      <c r="F206" s="37" t="s">
        <v>2579</v>
      </c>
      <c r="G206" s="76" t="str">
        <f>VLOOKUP(C206,Product!A$1:D$21,3,0)</f>
        <v>Mountain Bike</v>
      </c>
      <c r="H206" s="76" t="str">
        <f>VLOOKUP(C206,Product!A$1:D$21,4,0)</f>
        <v>Bicycle</v>
      </c>
      <c r="I206" t="s">
        <v>5854</v>
      </c>
      <c r="J206" s="34">
        <v>90</v>
      </c>
      <c r="K206" s="11" t="str">
        <f>VLOOKUP(A206,'Sales Order'!A$2:I$1029,9,0)</f>
        <v>Online Sales Team</v>
      </c>
      <c r="M206" t="str">
        <f>VLOOKUP(A206,'Sales Order'!A$1:L$1029,12,0)</f>
        <v>Retail</v>
      </c>
    </row>
    <row r="207" spans="1:13" ht="15.75" customHeight="1" x14ac:dyDescent="0.3">
      <c r="A207" s="28" t="s">
        <v>302</v>
      </c>
      <c r="B207" s="27">
        <f>VLOOKUP(A207,'Sales Order'!A$1:D$1029,4,0)</f>
        <v>43906</v>
      </c>
      <c r="C207" s="28" t="s">
        <v>75</v>
      </c>
      <c r="D207" s="34">
        <v>142</v>
      </c>
      <c r="E207" s="36">
        <v>327381000</v>
      </c>
      <c r="F207" s="37" t="s">
        <v>2580</v>
      </c>
      <c r="G207" s="76" t="str">
        <f>VLOOKUP(C207,Product!A$1:D$21,3,0)</f>
        <v>Bench Press</v>
      </c>
      <c r="H207" s="76" t="str">
        <f>VLOOKUP(C207,Product!A$1:D$21,4,0)</f>
        <v>Gym &amp; Fitness</v>
      </c>
      <c r="I207" t="s">
        <v>76</v>
      </c>
      <c r="J207" s="34">
        <v>142</v>
      </c>
      <c r="K207" s="11" t="str">
        <f>VLOOKUP(A207,'Sales Order'!A$2:I$1029,9,0)</f>
        <v>Online Sales Team</v>
      </c>
      <c r="M207" t="str">
        <f>VLOOKUP(A207,'Sales Order'!A$1:L$1029,12,0)</f>
        <v>Retail</v>
      </c>
    </row>
    <row r="208" spans="1:13" ht="15.75" customHeight="1" x14ac:dyDescent="0.3">
      <c r="A208" s="28" t="s">
        <v>302</v>
      </c>
      <c r="B208" s="27">
        <f>VLOOKUP(A208,'Sales Order'!A$1:D$1029,4,0)</f>
        <v>43906</v>
      </c>
      <c r="C208" s="28" t="s">
        <v>19</v>
      </c>
      <c r="D208" s="34">
        <v>34</v>
      </c>
      <c r="E208" s="36">
        <v>7619400</v>
      </c>
      <c r="F208" s="37" t="s">
        <v>2581</v>
      </c>
      <c r="G208" s="76" t="str">
        <f>VLOOKUP(C208,Product!A$1:D$21,3,0)</f>
        <v>1 Set Fishing Equipment</v>
      </c>
      <c r="H208" s="76" t="str">
        <f>VLOOKUP(C208,Product!A$1:D$21,4,0)</f>
        <v>Fishing Equipment</v>
      </c>
      <c r="I208" t="s">
        <v>21</v>
      </c>
      <c r="J208" s="34">
        <v>34</v>
      </c>
      <c r="K208" s="11" t="str">
        <f>VLOOKUP(A208,'Sales Order'!A$2:I$1029,9,0)</f>
        <v>Online Sales Team</v>
      </c>
      <c r="M208" t="str">
        <f>VLOOKUP(A208,'Sales Order'!A$1:L$1029,12,0)</f>
        <v>Retail</v>
      </c>
    </row>
    <row r="209" spans="1:13" ht="15.75" customHeight="1" x14ac:dyDescent="0.3">
      <c r="A209" s="16" t="s">
        <v>303</v>
      </c>
      <c r="B209" s="27">
        <f>VLOOKUP(A209,'Sales Order'!A$1:D$1029,4,0)</f>
        <v>43907</v>
      </c>
      <c r="C209" s="28" t="s">
        <v>58</v>
      </c>
      <c r="D209" s="34">
        <v>132</v>
      </c>
      <c r="E209" s="36">
        <v>595478400</v>
      </c>
      <c r="F209" s="37" t="s">
        <v>2582</v>
      </c>
      <c r="G209" s="76" t="str">
        <f>VLOOKUP(C209,Product!A$1:D$21,3,0)</f>
        <v>Road Bike</v>
      </c>
      <c r="H209" s="76" t="str">
        <f>VLOOKUP(C209,Product!A$1:D$21,4,0)</f>
        <v>Bicycle</v>
      </c>
      <c r="I209" t="s">
        <v>59</v>
      </c>
      <c r="J209" s="34">
        <v>132</v>
      </c>
      <c r="K209" s="11" t="str">
        <f>VLOOKUP(A209,'Sales Order'!A$2:I$1029,9,0)</f>
        <v>Sales Region Sulawesi - Maluku Team</v>
      </c>
      <c r="M209" t="str">
        <f>VLOOKUP(A209,'Sales Order'!A$1:L$1029,12,0)</f>
        <v>Retail</v>
      </c>
    </row>
    <row r="210" spans="1:13" ht="15.75" customHeight="1" x14ac:dyDescent="0.3">
      <c r="A210" s="28" t="s">
        <v>303</v>
      </c>
      <c r="B210" s="27">
        <f>VLOOKUP(A210,'Sales Order'!A$1:D$1029,4,0)</f>
        <v>43907</v>
      </c>
      <c r="C210" s="28" t="s">
        <v>81</v>
      </c>
      <c r="D210" s="34">
        <v>134</v>
      </c>
      <c r="E210" s="36">
        <v>276668460</v>
      </c>
      <c r="F210" s="37" t="s">
        <v>2583</v>
      </c>
      <c r="G210" s="76" t="str">
        <f>VLOOKUP(C210,Product!A$1:D$21,3,0)</f>
        <v>Treadmill</v>
      </c>
      <c r="H210" s="76" t="str">
        <f>VLOOKUP(C210,Product!A$1:D$21,4,0)</f>
        <v>Gym &amp; Fitness</v>
      </c>
      <c r="I210" t="s">
        <v>82</v>
      </c>
      <c r="J210" s="34">
        <v>134</v>
      </c>
      <c r="K210" s="11" t="str">
        <f>VLOOKUP(A210,'Sales Order'!A$2:I$1029,9,0)</f>
        <v>Sales Region Sulawesi - Maluku Team</v>
      </c>
      <c r="M210" t="str">
        <f>VLOOKUP(A210,'Sales Order'!A$1:L$1029,12,0)</f>
        <v>Retail</v>
      </c>
    </row>
    <row r="211" spans="1:13" ht="15.75" customHeight="1" x14ac:dyDescent="0.3">
      <c r="A211" s="28" t="s">
        <v>303</v>
      </c>
      <c r="B211" s="27">
        <f>VLOOKUP(A211,'Sales Order'!A$1:D$1029,4,0)</f>
        <v>43907</v>
      </c>
      <c r="C211" s="28" t="s">
        <v>61</v>
      </c>
      <c r="D211" s="34">
        <v>109</v>
      </c>
      <c r="E211" s="36">
        <v>47512010</v>
      </c>
      <c r="F211" s="37" t="s">
        <v>2584</v>
      </c>
      <c r="G211" s="76" t="str">
        <f>VLOOKUP(C211,Product!A$1:D$21,3,0)</f>
        <v>1 Set Basketball</v>
      </c>
      <c r="H211" s="76" t="str">
        <f>VLOOKUP(C211,Product!A$1:D$21,4,0)</f>
        <v>Basketball</v>
      </c>
      <c r="I211" t="s">
        <v>62</v>
      </c>
      <c r="J211" s="34">
        <v>109</v>
      </c>
      <c r="K211" s="11" t="str">
        <f>VLOOKUP(A211,'Sales Order'!A$2:I$1029,9,0)</f>
        <v>Sales Region Sulawesi - Maluku Team</v>
      </c>
      <c r="M211" t="str">
        <f>VLOOKUP(A211,'Sales Order'!A$1:L$1029,12,0)</f>
        <v>Retail</v>
      </c>
    </row>
    <row r="212" spans="1:13" ht="15.75" customHeight="1" x14ac:dyDescent="0.3">
      <c r="A212" s="16" t="s">
        <v>304</v>
      </c>
      <c r="B212" s="27">
        <f>VLOOKUP(A212,'Sales Order'!A$1:D$1029,4,0)</f>
        <v>43909</v>
      </c>
      <c r="C212" s="28" t="s">
        <v>65</v>
      </c>
      <c r="D212" s="34">
        <v>125</v>
      </c>
      <c r="E212" s="36">
        <v>30705000</v>
      </c>
      <c r="F212" s="37" t="s">
        <v>2585</v>
      </c>
      <c r="G212" s="76" t="str">
        <f>VLOOKUP(C212,Product!A$1:D$21,3,0)</f>
        <v>1 Set Futsalball</v>
      </c>
      <c r="H212" s="76" t="str">
        <f>VLOOKUP(C212,Product!A$1:D$21,4,0)</f>
        <v>Futsal</v>
      </c>
      <c r="I212" t="s">
        <v>66</v>
      </c>
      <c r="J212" s="34">
        <v>125</v>
      </c>
      <c r="K212" s="11" t="str">
        <f>VLOOKUP(A212,'Sales Order'!A$2:I$1029,9,0)</f>
        <v>Sales Sumatera -Kalimantan Region Team</v>
      </c>
      <c r="M212" t="str">
        <f>VLOOKUP(A212,'Sales Order'!A$1:L$1029,12,0)</f>
        <v>Retail</v>
      </c>
    </row>
    <row r="213" spans="1:13" ht="15.75" customHeight="1" x14ac:dyDescent="0.3">
      <c r="A213" s="28" t="s">
        <v>304</v>
      </c>
      <c r="B213" s="27">
        <f>VLOOKUP(A213,'Sales Order'!A$1:D$1029,4,0)</f>
        <v>43909</v>
      </c>
      <c r="C213" s="28" t="s">
        <v>58</v>
      </c>
      <c r="D213" s="34">
        <v>29</v>
      </c>
      <c r="E213" s="36">
        <v>150448520</v>
      </c>
      <c r="F213" s="37" t="s">
        <v>2586</v>
      </c>
      <c r="G213" s="76" t="str">
        <f>VLOOKUP(C213,Product!A$1:D$21,3,0)</f>
        <v>Road Bike</v>
      </c>
      <c r="H213" s="76" t="str">
        <f>VLOOKUP(C213,Product!A$1:D$21,4,0)</f>
        <v>Bicycle</v>
      </c>
      <c r="I213" t="s">
        <v>59</v>
      </c>
      <c r="J213" s="34">
        <v>29</v>
      </c>
      <c r="K213" s="11" t="str">
        <f>VLOOKUP(A213,'Sales Order'!A$2:I$1029,9,0)</f>
        <v>Sales Sumatera -Kalimantan Region Team</v>
      </c>
      <c r="M213" t="str">
        <f>VLOOKUP(A213,'Sales Order'!A$1:L$1029,12,0)</f>
        <v>Retail</v>
      </c>
    </row>
    <row r="214" spans="1:13" ht="15.75" customHeight="1" x14ac:dyDescent="0.3">
      <c r="A214" s="16" t="s">
        <v>305</v>
      </c>
      <c r="B214" s="27">
        <f>VLOOKUP(A214,'Sales Order'!A$1:D$1029,4,0)</f>
        <v>43910</v>
      </c>
      <c r="C214" s="28" t="s">
        <v>58</v>
      </c>
      <c r="D214" s="34">
        <v>35</v>
      </c>
      <c r="E214" s="36">
        <v>175654850</v>
      </c>
      <c r="F214" s="37" t="s">
        <v>2587</v>
      </c>
      <c r="G214" s="76" t="str">
        <f>VLOOKUP(C214,Product!A$1:D$21,3,0)</f>
        <v>Road Bike</v>
      </c>
      <c r="H214" s="76" t="str">
        <f>VLOOKUP(C214,Product!A$1:D$21,4,0)</f>
        <v>Bicycle</v>
      </c>
      <c r="I214" t="s">
        <v>59</v>
      </c>
      <c r="J214" s="34">
        <v>35</v>
      </c>
      <c r="K214" s="11" t="str">
        <f>VLOOKUP(A214,'Sales Order'!A$2:I$1029,9,0)</f>
        <v>Sales Region Sulawesi - Maluku Team</v>
      </c>
      <c r="M214" t="str">
        <f>VLOOKUP(A214,'Sales Order'!A$1:L$1029,12,0)</f>
        <v>Retail</v>
      </c>
    </row>
    <row r="215" spans="1:13" ht="15.75" customHeight="1" x14ac:dyDescent="0.3">
      <c r="A215" s="28" t="s">
        <v>305</v>
      </c>
      <c r="B215" s="27">
        <f>VLOOKUP(A215,'Sales Order'!A$1:D$1029,4,0)</f>
        <v>43910</v>
      </c>
      <c r="C215" s="28" t="s">
        <v>69</v>
      </c>
      <c r="D215" s="34">
        <v>106</v>
      </c>
      <c r="E215" s="36">
        <v>12532698</v>
      </c>
      <c r="F215" s="37" t="s">
        <v>2588</v>
      </c>
      <c r="G215" s="76" t="str">
        <f>VLOOKUP(C215,Product!A$1:D$21,3,0)</f>
        <v>Abs Roller</v>
      </c>
      <c r="H215" s="76" t="str">
        <f>VLOOKUP(C215,Product!A$1:D$21,4,0)</f>
        <v>Gym &amp; Fitness</v>
      </c>
      <c r="I215" t="s">
        <v>70</v>
      </c>
      <c r="J215" s="34">
        <v>106</v>
      </c>
      <c r="K215" s="11" t="str">
        <f>VLOOKUP(A215,'Sales Order'!A$2:I$1029,9,0)</f>
        <v>Sales Region Sulawesi - Maluku Team</v>
      </c>
      <c r="M215" t="str">
        <f>VLOOKUP(A215,'Sales Order'!A$1:L$1029,12,0)</f>
        <v>Retail</v>
      </c>
    </row>
    <row r="216" spans="1:13" ht="15.75" customHeight="1" x14ac:dyDescent="0.3">
      <c r="A216" s="28" t="s">
        <v>305</v>
      </c>
      <c r="B216" s="27">
        <f>VLOOKUP(A216,'Sales Order'!A$1:D$1029,4,0)</f>
        <v>43910</v>
      </c>
      <c r="C216" s="28" t="s">
        <v>43</v>
      </c>
      <c r="D216" s="34">
        <v>37</v>
      </c>
      <c r="E216" s="36">
        <v>111296000</v>
      </c>
      <c r="F216" s="37" t="s">
        <v>2589</v>
      </c>
      <c r="G216" s="76" t="str">
        <f>VLOOKUP(C216,Product!A$1:D$21,3,0)</f>
        <v>Stick Golf Bag</v>
      </c>
      <c r="H216" s="76" t="str">
        <f>VLOOKUP(C216,Product!A$1:D$21,4,0)</f>
        <v>Golf</v>
      </c>
      <c r="I216" t="s">
        <v>44</v>
      </c>
      <c r="J216" s="34">
        <v>37</v>
      </c>
      <c r="K216" s="11" t="str">
        <f>VLOOKUP(A216,'Sales Order'!A$2:I$1029,9,0)</f>
        <v>Sales Region Sulawesi - Maluku Team</v>
      </c>
      <c r="M216" t="str">
        <f>VLOOKUP(A216,'Sales Order'!A$1:L$1029,12,0)</f>
        <v>Retail</v>
      </c>
    </row>
    <row r="217" spans="1:13" ht="15.75" customHeight="1" x14ac:dyDescent="0.3">
      <c r="A217" s="16" t="s">
        <v>306</v>
      </c>
      <c r="B217" s="27">
        <f>VLOOKUP(A217,'Sales Order'!A$1:D$1029,4,0)</f>
        <v>43910</v>
      </c>
      <c r="C217" s="28" t="s">
        <v>65</v>
      </c>
      <c r="D217" s="34">
        <v>72</v>
      </c>
      <c r="E217" s="36">
        <v>16917120</v>
      </c>
      <c r="F217" s="37" t="s">
        <v>2590</v>
      </c>
      <c r="G217" s="76" t="str">
        <f>VLOOKUP(C217,Product!A$1:D$21,3,0)</f>
        <v>1 Set Futsalball</v>
      </c>
      <c r="H217" s="76" t="str">
        <f>VLOOKUP(C217,Product!A$1:D$21,4,0)</f>
        <v>Futsal</v>
      </c>
      <c r="I217" t="s">
        <v>66</v>
      </c>
      <c r="J217" s="34">
        <v>72</v>
      </c>
      <c r="K217" s="11" t="str">
        <f>VLOOKUP(A217,'Sales Order'!A$2:I$1029,9,0)</f>
        <v>Sales Sumatera -Kalimantan Region Team</v>
      </c>
      <c r="M217" t="str">
        <f>VLOOKUP(A217,'Sales Order'!A$1:L$1029,12,0)</f>
        <v>Retail</v>
      </c>
    </row>
    <row r="218" spans="1:13" ht="15.75" customHeight="1" x14ac:dyDescent="0.3">
      <c r="A218" s="28" t="s">
        <v>306</v>
      </c>
      <c r="B218" s="27">
        <f>VLOOKUP(A218,'Sales Order'!A$1:D$1029,4,0)</f>
        <v>43910</v>
      </c>
      <c r="C218" s="28" t="s">
        <v>69</v>
      </c>
      <c r="D218" s="34">
        <v>62</v>
      </c>
      <c r="E218" s="36">
        <v>6993414</v>
      </c>
      <c r="F218" s="37" t="s">
        <v>2591</v>
      </c>
      <c r="G218" s="76" t="str">
        <f>VLOOKUP(C218,Product!A$1:D$21,3,0)</f>
        <v>Abs Roller</v>
      </c>
      <c r="H218" s="76" t="str">
        <f>VLOOKUP(C218,Product!A$1:D$21,4,0)</f>
        <v>Gym &amp; Fitness</v>
      </c>
      <c r="I218" t="s">
        <v>70</v>
      </c>
      <c r="J218" s="34">
        <v>62</v>
      </c>
      <c r="K218" s="11" t="str">
        <f>VLOOKUP(A218,'Sales Order'!A$2:I$1029,9,0)</f>
        <v>Sales Sumatera -Kalimantan Region Team</v>
      </c>
      <c r="M218" t="str">
        <f>VLOOKUP(A218,'Sales Order'!A$1:L$1029,12,0)</f>
        <v>Retail</v>
      </c>
    </row>
    <row r="219" spans="1:13" ht="15.75" customHeight="1" x14ac:dyDescent="0.3">
      <c r="A219" s="16" t="s">
        <v>307</v>
      </c>
      <c r="B219" s="27">
        <f>VLOOKUP(A219,'Sales Order'!A$1:D$1029,4,0)</f>
        <v>43911</v>
      </c>
      <c r="C219" s="28" t="s">
        <v>78</v>
      </c>
      <c r="D219" s="34">
        <v>132</v>
      </c>
      <c r="E219" s="36">
        <v>63903840</v>
      </c>
      <c r="F219" s="37" t="s">
        <v>2592</v>
      </c>
      <c r="G219" s="76" t="str">
        <f>VLOOKUP(C219,Product!A$1:D$21,3,0)</f>
        <v>Dumbell Set</v>
      </c>
      <c r="H219" s="76" t="str">
        <f>VLOOKUP(C219,Product!A$1:D$21,4,0)</f>
        <v>Gym &amp; Fitness</v>
      </c>
      <c r="I219" t="s">
        <v>79</v>
      </c>
      <c r="J219" s="34">
        <v>132</v>
      </c>
      <c r="K219" s="11" t="str">
        <f>VLOOKUP(A219,'Sales Order'!A$2:I$1029,9,0)</f>
        <v>Sales Region Bali - Nusa Tenggara Team</v>
      </c>
      <c r="M219" t="str">
        <f>VLOOKUP(A219,'Sales Order'!A$1:L$1029,12,0)</f>
        <v>Retail</v>
      </c>
    </row>
    <row r="220" spans="1:13" ht="15.75" customHeight="1" x14ac:dyDescent="0.3">
      <c r="A220" s="28" t="s">
        <v>307</v>
      </c>
      <c r="B220" s="27">
        <f>VLOOKUP(A220,'Sales Order'!A$1:D$1029,4,0)</f>
        <v>43911</v>
      </c>
      <c r="C220" s="28" t="s">
        <v>75</v>
      </c>
      <c r="D220" s="34">
        <v>120</v>
      </c>
      <c r="E220" s="36">
        <v>279840000</v>
      </c>
      <c r="F220" s="37" t="s">
        <v>2593</v>
      </c>
      <c r="G220" s="76" t="str">
        <f>VLOOKUP(C220,Product!A$1:D$21,3,0)</f>
        <v>Bench Press</v>
      </c>
      <c r="H220" s="76" t="str">
        <f>VLOOKUP(C220,Product!A$1:D$21,4,0)</f>
        <v>Gym &amp; Fitness</v>
      </c>
      <c r="I220" t="s">
        <v>76</v>
      </c>
      <c r="J220" s="34">
        <v>120</v>
      </c>
      <c r="K220" s="11" t="str">
        <f>VLOOKUP(A220,'Sales Order'!A$2:I$1029,9,0)</f>
        <v>Sales Region Bali - Nusa Tenggara Team</v>
      </c>
      <c r="M220" t="str">
        <f>VLOOKUP(A220,'Sales Order'!A$1:L$1029,12,0)</f>
        <v>Retail</v>
      </c>
    </row>
    <row r="221" spans="1:13" ht="15.75" customHeight="1" x14ac:dyDescent="0.3">
      <c r="A221" s="28" t="s">
        <v>307</v>
      </c>
      <c r="B221" s="27">
        <f>VLOOKUP(A221,'Sales Order'!A$1:D$1029,4,0)</f>
        <v>43911</v>
      </c>
      <c r="C221" s="28" t="s">
        <v>19</v>
      </c>
      <c r="D221" s="34">
        <v>133</v>
      </c>
      <c r="E221" s="36">
        <v>29474130</v>
      </c>
      <c r="F221" s="37" t="s">
        <v>2594</v>
      </c>
      <c r="G221" s="76" t="str">
        <f>VLOOKUP(C221,Product!A$1:D$21,3,0)</f>
        <v>1 Set Fishing Equipment</v>
      </c>
      <c r="H221" s="76" t="str">
        <f>VLOOKUP(C221,Product!A$1:D$21,4,0)</f>
        <v>Fishing Equipment</v>
      </c>
      <c r="I221" t="s">
        <v>21</v>
      </c>
      <c r="J221" s="34">
        <v>133</v>
      </c>
      <c r="K221" s="11" t="str">
        <f>VLOOKUP(A221,'Sales Order'!A$2:I$1029,9,0)</f>
        <v>Sales Region Bali - Nusa Tenggara Team</v>
      </c>
      <c r="M221" t="str">
        <f>VLOOKUP(A221,'Sales Order'!A$1:L$1029,12,0)</f>
        <v>Retail</v>
      </c>
    </row>
    <row r="222" spans="1:13" ht="15.75" customHeight="1" x14ac:dyDescent="0.3">
      <c r="A222" s="16" t="s">
        <v>308</v>
      </c>
      <c r="B222" s="27">
        <f>VLOOKUP(A222,'Sales Order'!A$1:D$1029,4,0)</f>
        <v>43912</v>
      </c>
      <c r="C222" s="28" t="s">
        <v>69</v>
      </c>
      <c r="D222" s="34">
        <v>99</v>
      </c>
      <c r="E222" s="36">
        <v>10897821</v>
      </c>
      <c r="F222" s="37" t="s">
        <v>2595</v>
      </c>
      <c r="G222" s="76" t="str">
        <f>VLOOKUP(C222,Product!A$1:D$21,3,0)</f>
        <v>Abs Roller</v>
      </c>
      <c r="H222" s="76" t="str">
        <f>VLOOKUP(C222,Product!A$1:D$21,4,0)</f>
        <v>Gym &amp; Fitness</v>
      </c>
      <c r="I222" t="s">
        <v>70</v>
      </c>
      <c r="J222" s="34">
        <v>99</v>
      </c>
      <c r="K222" s="11" t="str">
        <f>VLOOKUP(A222,'Sales Order'!A$2:I$1029,9,0)</f>
        <v>Online Sales Team</v>
      </c>
      <c r="M222" t="str">
        <f>VLOOKUP(A222,'Sales Order'!A$1:L$1029,12,0)</f>
        <v>Retail</v>
      </c>
    </row>
    <row r="223" spans="1:13" ht="15.75" customHeight="1" x14ac:dyDescent="0.3">
      <c r="A223" s="28" t="s">
        <v>308</v>
      </c>
      <c r="B223" s="27">
        <f>VLOOKUP(A223,'Sales Order'!A$1:D$1029,4,0)</f>
        <v>43912</v>
      </c>
      <c r="C223" s="28" t="s">
        <v>72</v>
      </c>
      <c r="D223" s="34">
        <v>110</v>
      </c>
      <c r="E223" s="36">
        <v>22027500</v>
      </c>
      <c r="F223" s="37" t="s">
        <v>2596</v>
      </c>
      <c r="G223" s="76" t="str">
        <f>VLOOKUP(C223,Product!A$1:D$21,3,0)</f>
        <v>Pull Up Bar</v>
      </c>
      <c r="H223" s="76" t="str">
        <f>VLOOKUP(C223,Product!A$1:D$21,4,0)</f>
        <v>Gym &amp; Fitness</v>
      </c>
      <c r="I223" t="s">
        <v>73</v>
      </c>
      <c r="J223" s="34">
        <v>110</v>
      </c>
      <c r="K223" s="11" t="str">
        <f>VLOOKUP(A223,'Sales Order'!A$2:I$1029,9,0)</f>
        <v>Online Sales Team</v>
      </c>
      <c r="M223" t="str">
        <f>VLOOKUP(A223,'Sales Order'!A$1:L$1029,12,0)</f>
        <v>Retail</v>
      </c>
    </row>
    <row r="224" spans="1:13" ht="15.75" customHeight="1" x14ac:dyDescent="0.3">
      <c r="A224" s="28" t="s">
        <v>308</v>
      </c>
      <c r="B224" s="27">
        <f>VLOOKUP(A224,'Sales Order'!A$1:D$1029,4,0)</f>
        <v>43912</v>
      </c>
      <c r="C224" s="28" t="s">
        <v>35</v>
      </c>
      <c r="D224" s="34">
        <v>102</v>
      </c>
      <c r="E224" s="36">
        <v>183589800</v>
      </c>
      <c r="F224" s="37" t="s">
        <v>2597</v>
      </c>
      <c r="G224" s="76" t="str">
        <f>VLOOKUP(C224,Product!A$1:D$21,3,0)</f>
        <v>Stick Golf Wedge</v>
      </c>
      <c r="H224" s="76" t="str">
        <f>VLOOKUP(C224,Product!A$1:D$21,4,0)</f>
        <v>Golf</v>
      </c>
      <c r="I224" t="s">
        <v>37</v>
      </c>
      <c r="J224" s="34">
        <v>102</v>
      </c>
      <c r="K224" s="11" t="str">
        <f>VLOOKUP(A224,'Sales Order'!A$2:I$1029,9,0)</f>
        <v>Online Sales Team</v>
      </c>
      <c r="M224" t="str">
        <f>VLOOKUP(A224,'Sales Order'!A$1:L$1029,12,0)</f>
        <v>Retail</v>
      </c>
    </row>
    <row r="225" spans="1:13" ht="15.75" customHeight="1" x14ac:dyDescent="0.3">
      <c r="A225" s="28" t="s">
        <v>308</v>
      </c>
      <c r="B225" s="27">
        <f>VLOOKUP(A225,'Sales Order'!A$1:D$1029,4,0)</f>
        <v>43912</v>
      </c>
      <c r="C225" s="28" t="s">
        <v>58</v>
      </c>
      <c r="D225" s="34">
        <v>70</v>
      </c>
      <c r="E225" s="36">
        <v>343415100</v>
      </c>
      <c r="F225" s="37" t="s">
        <v>2598</v>
      </c>
      <c r="G225" s="76" t="str">
        <f>VLOOKUP(C225,Product!A$1:D$21,3,0)</f>
        <v>Road Bike</v>
      </c>
      <c r="H225" s="76" t="str">
        <f>VLOOKUP(C225,Product!A$1:D$21,4,0)</f>
        <v>Bicycle</v>
      </c>
      <c r="I225" t="s">
        <v>59</v>
      </c>
      <c r="J225" s="34">
        <v>70</v>
      </c>
      <c r="K225" s="11" t="str">
        <f>VLOOKUP(A225,'Sales Order'!A$2:I$1029,9,0)</f>
        <v>Online Sales Team</v>
      </c>
      <c r="M225" t="str">
        <f>VLOOKUP(A225,'Sales Order'!A$1:L$1029,12,0)</f>
        <v>Retail</v>
      </c>
    </row>
    <row r="226" spans="1:13" ht="15.75" customHeight="1" x14ac:dyDescent="0.3">
      <c r="A226" s="16" t="s">
        <v>309</v>
      </c>
      <c r="B226" s="27">
        <f>VLOOKUP(A226,'Sales Order'!A$1:D$1029,4,0)</f>
        <v>43914</v>
      </c>
      <c r="C226" s="28" t="s">
        <v>83</v>
      </c>
      <c r="D226" s="34">
        <v>109</v>
      </c>
      <c r="E226" s="36">
        <v>27991200</v>
      </c>
      <c r="F226" s="37" t="s">
        <v>2599</v>
      </c>
      <c r="G226" s="76" t="str">
        <f>VLOOKUP(C226,Product!A$1:D$21,3,0)</f>
        <v>Heavy bag</v>
      </c>
      <c r="H226" s="76" t="str">
        <f>VLOOKUP(C226,Product!A$1:D$21,4,0)</f>
        <v>Gym &amp; Fitness</v>
      </c>
      <c r="I226" t="s">
        <v>84</v>
      </c>
      <c r="J226" s="34">
        <v>109</v>
      </c>
      <c r="K226" s="11" t="str">
        <f>VLOOKUP(A226,'Sales Order'!A$2:I$1029,9,0)</f>
        <v>Sales Sumatera -Kalimantan Region Team</v>
      </c>
      <c r="M226" t="str">
        <f>VLOOKUP(A226,'Sales Order'!A$1:L$1029,12,0)</f>
        <v>Distributor</v>
      </c>
    </row>
    <row r="227" spans="1:13" ht="15.75" customHeight="1" x14ac:dyDescent="0.3">
      <c r="A227" s="28" t="s">
        <v>309</v>
      </c>
      <c r="B227" s="27">
        <f>VLOOKUP(A227,'Sales Order'!A$1:D$1029,4,0)</f>
        <v>43914</v>
      </c>
      <c r="C227" s="28" t="s">
        <v>55</v>
      </c>
      <c r="D227" s="34">
        <v>111</v>
      </c>
      <c r="E227" s="36">
        <v>219953160</v>
      </c>
      <c r="F227" s="37" t="s">
        <v>2600</v>
      </c>
      <c r="G227" s="76" t="str">
        <f>VLOOKUP(C227,Product!A$1:D$21,3,0)</f>
        <v>Mountain Bike</v>
      </c>
      <c r="H227" s="76" t="str">
        <f>VLOOKUP(C227,Product!A$1:D$21,4,0)</f>
        <v>Bicycle</v>
      </c>
      <c r="I227" t="s">
        <v>5854</v>
      </c>
      <c r="J227" s="34">
        <v>111</v>
      </c>
      <c r="K227" s="11" t="str">
        <f>VLOOKUP(A227,'Sales Order'!A$2:I$1029,9,0)</f>
        <v>Sales Sumatera -Kalimantan Region Team</v>
      </c>
      <c r="M227" t="str">
        <f>VLOOKUP(A227,'Sales Order'!A$1:L$1029,12,0)</f>
        <v>Distributor</v>
      </c>
    </row>
    <row r="228" spans="1:13" ht="15.75" customHeight="1" x14ac:dyDescent="0.3">
      <c r="A228" s="16" t="s">
        <v>310</v>
      </c>
      <c r="B228" s="27">
        <f>VLOOKUP(A228,'Sales Order'!A$1:D$1029,4,0)</f>
        <v>43915</v>
      </c>
      <c r="C228" s="28" t="s">
        <v>35</v>
      </c>
      <c r="D228" s="34">
        <v>82</v>
      </c>
      <c r="E228" s="36">
        <v>149391700</v>
      </c>
      <c r="F228" s="37" t="s">
        <v>2601</v>
      </c>
      <c r="G228" s="76" t="str">
        <f>VLOOKUP(C228,Product!A$1:D$21,3,0)</f>
        <v>Stick Golf Wedge</v>
      </c>
      <c r="H228" s="76" t="str">
        <f>VLOOKUP(C228,Product!A$1:D$21,4,0)</f>
        <v>Golf</v>
      </c>
      <c r="I228" t="s">
        <v>37</v>
      </c>
      <c r="J228" s="34">
        <v>82</v>
      </c>
      <c r="K228" s="11" t="str">
        <f>VLOOKUP(A228,'Sales Order'!A$2:I$1029,9,0)</f>
        <v>Sales Java Region Team</v>
      </c>
      <c r="M228" t="str">
        <f>VLOOKUP(A228,'Sales Order'!A$1:L$1029,12,0)</f>
        <v>Retail</v>
      </c>
    </row>
    <row r="229" spans="1:13" ht="15.75" customHeight="1" x14ac:dyDescent="0.3">
      <c r="A229" s="28" t="s">
        <v>310</v>
      </c>
      <c r="B229" s="27">
        <f>VLOOKUP(A229,'Sales Order'!A$1:D$1029,4,0)</f>
        <v>43915</v>
      </c>
      <c r="C229" s="28" t="s">
        <v>78</v>
      </c>
      <c r="D229" s="34">
        <v>144</v>
      </c>
      <c r="E229" s="36">
        <v>70479360</v>
      </c>
      <c r="F229" s="37" t="s">
        <v>2602</v>
      </c>
      <c r="G229" s="76" t="str">
        <f>VLOOKUP(C229,Product!A$1:D$21,3,0)</f>
        <v>Dumbell Set</v>
      </c>
      <c r="H229" s="76" t="str">
        <f>VLOOKUP(C229,Product!A$1:D$21,4,0)</f>
        <v>Gym &amp; Fitness</v>
      </c>
      <c r="I229" t="s">
        <v>79</v>
      </c>
      <c r="J229" s="34">
        <v>144</v>
      </c>
      <c r="K229" s="11" t="str">
        <f>VLOOKUP(A229,'Sales Order'!A$2:I$1029,9,0)</f>
        <v>Sales Java Region Team</v>
      </c>
      <c r="M229" t="str">
        <f>VLOOKUP(A229,'Sales Order'!A$1:L$1029,12,0)</f>
        <v>Retail</v>
      </c>
    </row>
    <row r="230" spans="1:13" ht="15.75" customHeight="1" x14ac:dyDescent="0.3">
      <c r="A230" s="28" t="s">
        <v>310</v>
      </c>
      <c r="B230" s="27">
        <f>VLOOKUP(A230,'Sales Order'!A$1:D$1029,4,0)</f>
        <v>43915</v>
      </c>
      <c r="C230" s="28" t="s">
        <v>43</v>
      </c>
      <c r="D230" s="34">
        <v>73</v>
      </c>
      <c r="E230" s="36">
        <v>196224000</v>
      </c>
      <c r="F230" s="37" t="s">
        <v>2603</v>
      </c>
      <c r="G230" s="76" t="str">
        <f>VLOOKUP(C230,Product!A$1:D$21,3,0)</f>
        <v>Stick Golf Bag</v>
      </c>
      <c r="H230" s="76" t="str">
        <f>VLOOKUP(C230,Product!A$1:D$21,4,0)</f>
        <v>Golf</v>
      </c>
      <c r="I230" t="s">
        <v>44</v>
      </c>
      <c r="J230" s="34">
        <v>73</v>
      </c>
      <c r="K230" s="11" t="str">
        <f>VLOOKUP(A230,'Sales Order'!A$2:I$1029,9,0)</f>
        <v>Sales Java Region Team</v>
      </c>
      <c r="M230" t="str">
        <f>VLOOKUP(A230,'Sales Order'!A$1:L$1029,12,0)</f>
        <v>Retail</v>
      </c>
    </row>
    <row r="231" spans="1:13" ht="15.75" customHeight="1" x14ac:dyDescent="0.3">
      <c r="A231" s="28" t="s">
        <v>310</v>
      </c>
      <c r="B231" s="27">
        <f>VLOOKUP(A231,'Sales Order'!A$1:D$1029,4,0)</f>
        <v>43915</v>
      </c>
      <c r="C231" s="28" t="s">
        <v>81</v>
      </c>
      <c r="D231" s="34">
        <v>35</v>
      </c>
      <c r="E231" s="36">
        <v>78509200</v>
      </c>
      <c r="F231" s="37" t="s">
        <v>2604</v>
      </c>
      <c r="G231" s="76" t="str">
        <f>VLOOKUP(C231,Product!A$1:D$21,3,0)</f>
        <v>Treadmill</v>
      </c>
      <c r="H231" s="76" t="str">
        <f>VLOOKUP(C231,Product!A$1:D$21,4,0)</f>
        <v>Gym &amp; Fitness</v>
      </c>
      <c r="I231" t="s">
        <v>82</v>
      </c>
      <c r="J231" s="34">
        <v>35</v>
      </c>
      <c r="K231" s="11" t="str">
        <f>VLOOKUP(A231,'Sales Order'!A$2:I$1029,9,0)</f>
        <v>Sales Java Region Team</v>
      </c>
      <c r="M231" t="str">
        <f>VLOOKUP(A231,'Sales Order'!A$1:L$1029,12,0)</f>
        <v>Retail</v>
      </c>
    </row>
    <row r="232" spans="1:13" ht="15.75" customHeight="1" x14ac:dyDescent="0.3">
      <c r="A232" s="16" t="s">
        <v>311</v>
      </c>
      <c r="B232" s="27">
        <f>VLOOKUP(A232,'Sales Order'!A$1:D$1029,4,0)</f>
        <v>43918</v>
      </c>
      <c r="C232" s="28" t="s">
        <v>43</v>
      </c>
      <c r="D232" s="34">
        <v>34</v>
      </c>
      <c r="E232" s="36">
        <v>100096000</v>
      </c>
      <c r="F232" s="37" t="s">
        <v>2605</v>
      </c>
      <c r="G232" s="76" t="str">
        <f>VLOOKUP(C232,Product!A$1:D$21,3,0)</f>
        <v>Stick Golf Bag</v>
      </c>
      <c r="H232" s="76" t="str">
        <f>VLOOKUP(C232,Product!A$1:D$21,4,0)</f>
        <v>Golf</v>
      </c>
      <c r="I232" t="s">
        <v>44</v>
      </c>
      <c r="J232" s="34">
        <v>34</v>
      </c>
      <c r="K232" s="11" t="str">
        <f>VLOOKUP(A232,'Sales Order'!A$2:I$1029,9,0)</f>
        <v>Sales Sumatera -Kalimantan Region Team</v>
      </c>
      <c r="M232" t="str">
        <f>VLOOKUP(A232,'Sales Order'!A$1:L$1029,12,0)</f>
        <v>Retail</v>
      </c>
    </row>
    <row r="233" spans="1:13" ht="15.75" customHeight="1" x14ac:dyDescent="0.3">
      <c r="A233" s="28" t="s">
        <v>311</v>
      </c>
      <c r="B233" s="27">
        <f>VLOOKUP(A233,'Sales Order'!A$1:D$1029,4,0)</f>
        <v>43918</v>
      </c>
      <c r="C233" s="28" t="s">
        <v>55</v>
      </c>
      <c r="D233" s="34">
        <v>132</v>
      </c>
      <c r="E233" s="36">
        <v>236654880</v>
      </c>
      <c r="F233" s="37" t="s">
        <v>2606</v>
      </c>
      <c r="G233" s="76" t="str">
        <f>VLOOKUP(C233,Product!A$1:D$21,3,0)</f>
        <v>Mountain Bike</v>
      </c>
      <c r="H233" s="76" t="str">
        <f>VLOOKUP(C233,Product!A$1:D$21,4,0)</f>
        <v>Bicycle</v>
      </c>
      <c r="I233" t="s">
        <v>5854</v>
      </c>
      <c r="J233" s="34">
        <v>132</v>
      </c>
      <c r="K233" s="11" t="str">
        <f>VLOOKUP(A233,'Sales Order'!A$2:I$1029,9,0)</f>
        <v>Sales Sumatera -Kalimantan Region Team</v>
      </c>
      <c r="M233" t="str">
        <f>VLOOKUP(A233,'Sales Order'!A$1:L$1029,12,0)</f>
        <v>Retail</v>
      </c>
    </row>
    <row r="234" spans="1:13" ht="15.75" customHeight="1" x14ac:dyDescent="0.3">
      <c r="A234" s="28" t="s">
        <v>311</v>
      </c>
      <c r="B234" s="27">
        <f>VLOOKUP(A234,'Sales Order'!A$1:D$1029,4,0)</f>
        <v>43918</v>
      </c>
      <c r="C234" s="28" t="s">
        <v>75</v>
      </c>
      <c r="D234" s="34">
        <v>84</v>
      </c>
      <c r="E234" s="36">
        <v>189210000</v>
      </c>
      <c r="F234" s="37" t="s">
        <v>2607</v>
      </c>
      <c r="G234" s="76" t="str">
        <f>VLOOKUP(C234,Product!A$1:D$21,3,0)</f>
        <v>Bench Press</v>
      </c>
      <c r="H234" s="76" t="str">
        <f>VLOOKUP(C234,Product!A$1:D$21,4,0)</f>
        <v>Gym &amp; Fitness</v>
      </c>
      <c r="I234" t="s">
        <v>76</v>
      </c>
      <c r="J234" s="34">
        <v>84</v>
      </c>
      <c r="K234" s="11" t="str">
        <f>VLOOKUP(A234,'Sales Order'!A$2:I$1029,9,0)</f>
        <v>Sales Sumatera -Kalimantan Region Team</v>
      </c>
      <c r="M234" t="str">
        <f>VLOOKUP(A234,'Sales Order'!A$1:L$1029,12,0)</f>
        <v>Retail</v>
      </c>
    </row>
    <row r="235" spans="1:13" ht="15.75" customHeight="1" x14ac:dyDescent="0.3">
      <c r="A235" s="28" t="s">
        <v>311</v>
      </c>
      <c r="B235" s="27">
        <f>VLOOKUP(A235,'Sales Order'!A$1:D$1029,4,0)</f>
        <v>43918</v>
      </c>
      <c r="C235" s="28" t="s">
        <v>40</v>
      </c>
      <c r="D235" s="34">
        <v>108</v>
      </c>
      <c r="E235" s="36">
        <v>19186200</v>
      </c>
      <c r="F235" s="37" t="s">
        <v>2608</v>
      </c>
      <c r="G235" s="76" t="str">
        <f>VLOOKUP(C235,Product!A$1:D$21,3,0)</f>
        <v>1 set Golf Ball</v>
      </c>
      <c r="H235" s="76" t="str">
        <f>VLOOKUP(C235,Product!A$1:D$21,4,0)</f>
        <v>Golf</v>
      </c>
      <c r="I235" t="s">
        <v>41</v>
      </c>
      <c r="J235" s="34">
        <v>108</v>
      </c>
      <c r="K235" s="11" t="str">
        <f>VLOOKUP(A235,'Sales Order'!A$2:I$1029,9,0)</f>
        <v>Sales Sumatera -Kalimantan Region Team</v>
      </c>
      <c r="M235" t="str">
        <f>VLOOKUP(A235,'Sales Order'!A$1:L$1029,12,0)</f>
        <v>Retail</v>
      </c>
    </row>
    <row r="236" spans="1:13" ht="15.75" customHeight="1" x14ac:dyDescent="0.3">
      <c r="A236" s="16" t="s">
        <v>312</v>
      </c>
      <c r="B236" s="27">
        <f>VLOOKUP(A236,'Sales Order'!A$1:D$1029,4,0)</f>
        <v>43918</v>
      </c>
      <c r="C236" s="28" t="s">
        <v>43</v>
      </c>
      <c r="D236" s="34">
        <v>86</v>
      </c>
      <c r="E236" s="36">
        <v>255935999.99999997</v>
      </c>
      <c r="F236" s="37" t="s">
        <v>2609</v>
      </c>
      <c r="G236" s="76" t="str">
        <f>VLOOKUP(C236,Product!A$1:D$21,3,0)</f>
        <v>Stick Golf Bag</v>
      </c>
      <c r="H236" s="76" t="str">
        <f>VLOOKUP(C236,Product!A$1:D$21,4,0)</f>
        <v>Golf</v>
      </c>
      <c r="I236" t="s">
        <v>44</v>
      </c>
      <c r="J236" s="34">
        <v>86</v>
      </c>
      <c r="K236" s="11" t="str">
        <f>VLOOKUP(A236,'Sales Order'!A$2:I$1029,9,0)</f>
        <v>Sales Region Bali - Nusa Tenggara Team</v>
      </c>
      <c r="M236" t="str">
        <f>VLOOKUP(A236,'Sales Order'!A$1:L$1029,12,0)</f>
        <v>Retail</v>
      </c>
    </row>
    <row r="237" spans="1:13" ht="15.75" customHeight="1" x14ac:dyDescent="0.3">
      <c r="A237" s="28" t="s">
        <v>312</v>
      </c>
      <c r="B237" s="27">
        <f>VLOOKUP(A237,'Sales Order'!A$1:D$1029,4,0)</f>
        <v>43918</v>
      </c>
      <c r="C237" s="28" t="s">
        <v>40</v>
      </c>
      <c r="D237" s="34">
        <v>79</v>
      </c>
      <c r="E237" s="36">
        <v>14694790</v>
      </c>
      <c r="F237" s="37" t="s">
        <v>2610</v>
      </c>
      <c r="G237" s="76" t="str">
        <f>VLOOKUP(C237,Product!A$1:D$21,3,0)</f>
        <v>1 set Golf Ball</v>
      </c>
      <c r="H237" s="76" t="str">
        <f>VLOOKUP(C237,Product!A$1:D$21,4,0)</f>
        <v>Golf</v>
      </c>
      <c r="I237" t="s">
        <v>41</v>
      </c>
      <c r="J237" s="34">
        <v>79</v>
      </c>
      <c r="K237" s="11" t="str">
        <f>VLOOKUP(A237,'Sales Order'!A$2:I$1029,9,0)</f>
        <v>Sales Region Bali - Nusa Tenggara Team</v>
      </c>
      <c r="M237" t="str">
        <f>VLOOKUP(A237,'Sales Order'!A$1:L$1029,12,0)</f>
        <v>Retail</v>
      </c>
    </row>
    <row r="238" spans="1:13" ht="15.75" customHeight="1" x14ac:dyDescent="0.3">
      <c r="A238" s="16" t="s">
        <v>313</v>
      </c>
      <c r="B238" s="27">
        <f>VLOOKUP(A238,'Sales Order'!A$1:D$1029,4,0)</f>
        <v>43918</v>
      </c>
      <c r="C238" s="28" t="s">
        <v>40</v>
      </c>
      <c r="D238" s="34">
        <v>47</v>
      </c>
      <c r="E238" s="36">
        <v>8054860.0000000009</v>
      </c>
      <c r="F238" s="37" t="s">
        <v>2611</v>
      </c>
      <c r="G238" s="76" t="str">
        <f>VLOOKUP(C238,Product!A$1:D$21,3,0)</f>
        <v>1 set Golf Ball</v>
      </c>
      <c r="H238" s="76" t="str">
        <f>VLOOKUP(C238,Product!A$1:D$21,4,0)</f>
        <v>Golf</v>
      </c>
      <c r="I238" t="s">
        <v>41</v>
      </c>
      <c r="J238" s="34">
        <v>47</v>
      </c>
      <c r="K238" s="11" t="str">
        <f>VLOOKUP(A238,'Sales Order'!A$2:I$1029,9,0)</f>
        <v>Online Sales Team</v>
      </c>
      <c r="M238" t="str">
        <f>VLOOKUP(A238,'Sales Order'!A$1:L$1029,12,0)</f>
        <v>Retail</v>
      </c>
    </row>
    <row r="239" spans="1:13" ht="15.75" customHeight="1" x14ac:dyDescent="0.3">
      <c r="A239" s="28" t="s">
        <v>313</v>
      </c>
      <c r="B239" s="27">
        <f>VLOOKUP(A239,'Sales Order'!A$1:D$1029,4,0)</f>
        <v>43918</v>
      </c>
      <c r="C239" s="28" t="s">
        <v>35</v>
      </c>
      <c r="D239" s="34">
        <v>147</v>
      </c>
      <c r="E239" s="36">
        <v>293625150</v>
      </c>
      <c r="F239" s="37" t="s">
        <v>2612</v>
      </c>
      <c r="G239" s="76" t="str">
        <f>VLOOKUP(C239,Product!A$1:D$21,3,0)</f>
        <v>Stick Golf Wedge</v>
      </c>
      <c r="H239" s="76" t="str">
        <f>VLOOKUP(C239,Product!A$1:D$21,4,0)</f>
        <v>Golf</v>
      </c>
      <c r="I239" t="s">
        <v>37</v>
      </c>
      <c r="J239" s="34">
        <v>147</v>
      </c>
      <c r="K239" s="11" t="str">
        <f>VLOOKUP(A239,'Sales Order'!A$2:I$1029,9,0)</f>
        <v>Online Sales Team</v>
      </c>
      <c r="M239" t="str">
        <f>VLOOKUP(A239,'Sales Order'!A$1:L$1029,12,0)</f>
        <v>Retail</v>
      </c>
    </row>
    <row r="240" spans="1:13" ht="15.75" customHeight="1" x14ac:dyDescent="0.3">
      <c r="A240" s="28" t="s">
        <v>313</v>
      </c>
      <c r="B240" s="27">
        <f>VLOOKUP(A240,'Sales Order'!A$1:D$1029,4,0)</f>
        <v>43918</v>
      </c>
      <c r="C240" s="28" t="s">
        <v>48</v>
      </c>
      <c r="D240" s="34">
        <v>114</v>
      </c>
      <c r="E240" s="36">
        <v>12058920</v>
      </c>
      <c r="F240" s="37" t="s">
        <v>2613</v>
      </c>
      <c r="G240" s="76" t="str">
        <f>VLOOKUP(C240,Product!A$1:D$21,3,0)</f>
        <v>Tracking Pole</v>
      </c>
      <c r="H240" s="76" t="str">
        <f>VLOOKUP(C240,Product!A$1:D$21,4,0)</f>
        <v>Hiking &amp; Camping</v>
      </c>
      <c r="I240" t="s">
        <v>49</v>
      </c>
      <c r="J240" s="34">
        <v>114</v>
      </c>
      <c r="K240" s="11" t="str">
        <f>VLOOKUP(A240,'Sales Order'!A$2:I$1029,9,0)</f>
        <v>Online Sales Team</v>
      </c>
      <c r="M240" t="str">
        <f>VLOOKUP(A240,'Sales Order'!A$1:L$1029,12,0)</f>
        <v>Retail</v>
      </c>
    </row>
    <row r="241" spans="1:13" ht="15.75" customHeight="1" x14ac:dyDescent="0.3">
      <c r="A241" s="28" t="s">
        <v>313</v>
      </c>
      <c r="B241" s="27">
        <f>VLOOKUP(A241,'Sales Order'!A$1:D$1029,4,0)</f>
        <v>43918</v>
      </c>
      <c r="C241" s="28" t="s">
        <v>28</v>
      </c>
      <c r="D241" s="34">
        <v>72</v>
      </c>
      <c r="E241" s="36">
        <v>63010080</v>
      </c>
      <c r="F241" s="37" t="s">
        <v>2614</v>
      </c>
      <c r="G241" s="76" t="str">
        <f>VLOOKUP(C241,Product!A$1:D$21,3,0)</f>
        <v>Stick Billiard</v>
      </c>
      <c r="H241" s="76" t="str">
        <f>VLOOKUP(C241,Product!A$1:D$21,4,0)</f>
        <v>Billiard</v>
      </c>
      <c r="I241" t="s">
        <v>30</v>
      </c>
      <c r="J241" s="34">
        <v>72</v>
      </c>
      <c r="K241" s="11" t="str">
        <f>VLOOKUP(A241,'Sales Order'!A$2:I$1029,9,0)</f>
        <v>Online Sales Team</v>
      </c>
      <c r="M241" t="str">
        <f>VLOOKUP(A241,'Sales Order'!A$1:L$1029,12,0)</f>
        <v>Retail</v>
      </c>
    </row>
    <row r="242" spans="1:13" ht="15.75" customHeight="1" x14ac:dyDescent="0.3">
      <c r="A242" s="28" t="s">
        <v>313</v>
      </c>
      <c r="B242" s="27">
        <f>VLOOKUP(A242,'Sales Order'!A$1:D$1029,4,0)</f>
        <v>43918</v>
      </c>
      <c r="C242" s="28" t="s">
        <v>25</v>
      </c>
      <c r="D242" s="34">
        <v>68</v>
      </c>
      <c r="E242" s="36">
        <v>1210400</v>
      </c>
      <c r="F242" s="37" t="s">
        <v>2615</v>
      </c>
      <c r="G242" s="76" t="str">
        <f>VLOOKUP(C242,Product!A$1:D$21,3,0)</f>
        <v>Fishing soft lure</v>
      </c>
      <c r="H242" s="76" t="str">
        <f>VLOOKUP(C242,Product!A$1:D$21,4,0)</f>
        <v>Fishing Equipment</v>
      </c>
      <c r="I242" t="s">
        <v>26</v>
      </c>
      <c r="J242" s="34">
        <v>68</v>
      </c>
      <c r="K242" s="11" t="str">
        <f>VLOOKUP(A242,'Sales Order'!A$2:I$1029,9,0)</f>
        <v>Online Sales Team</v>
      </c>
      <c r="M242" t="str">
        <f>VLOOKUP(A242,'Sales Order'!A$1:L$1029,12,0)</f>
        <v>Retail</v>
      </c>
    </row>
    <row r="243" spans="1:13" ht="15.75" customHeight="1" x14ac:dyDescent="0.3">
      <c r="A243" s="16" t="s">
        <v>314</v>
      </c>
      <c r="B243" s="27">
        <f>VLOOKUP(A243,'Sales Order'!A$1:D$1029,4,0)</f>
        <v>43922</v>
      </c>
      <c r="C243" s="28" t="s">
        <v>75</v>
      </c>
      <c r="D243" s="34">
        <v>106</v>
      </c>
      <c r="E243" s="36">
        <v>266855000</v>
      </c>
      <c r="F243" s="37" t="s">
        <v>2616</v>
      </c>
      <c r="G243" s="76" t="str">
        <f>VLOOKUP(C243,Product!A$1:D$21,3,0)</f>
        <v>Bench Press</v>
      </c>
      <c r="H243" s="76" t="str">
        <f>VLOOKUP(C243,Product!A$1:D$21,4,0)</f>
        <v>Gym &amp; Fitness</v>
      </c>
      <c r="I243" t="s">
        <v>76</v>
      </c>
      <c r="J243" s="34">
        <v>106</v>
      </c>
      <c r="K243" s="11" t="str">
        <f>VLOOKUP(A243,'Sales Order'!A$2:I$1029,9,0)</f>
        <v>Sales Region Sulawesi - Maluku Team</v>
      </c>
      <c r="M243" t="str">
        <f>VLOOKUP(A243,'Sales Order'!A$1:L$1029,12,0)</f>
        <v>Retail</v>
      </c>
    </row>
    <row r="244" spans="1:13" ht="15.75" customHeight="1" x14ac:dyDescent="0.3">
      <c r="A244" s="28" t="s">
        <v>314</v>
      </c>
      <c r="B244" s="27">
        <f>VLOOKUP(A244,'Sales Order'!A$1:D$1029,4,0)</f>
        <v>43922</v>
      </c>
      <c r="C244" s="28" t="s">
        <v>58</v>
      </c>
      <c r="D244" s="34">
        <v>71</v>
      </c>
      <c r="E244" s="36">
        <v>308284130</v>
      </c>
      <c r="F244" s="37" t="s">
        <v>2617</v>
      </c>
      <c r="G244" s="76" t="str">
        <f>VLOOKUP(C244,Product!A$1:D$21,3,0)</f>
        <v>Road Bike</v>
      </c>
      <c r="H244" s="76" t="str">
        <f>VLOOKUP(C244,Product!A$1:D$21,4,0)</f>
        <v>Bicycle</v>
      </c>
      <c r="I244" t="s">
        <v>59</v>
      </c>
      <c r="J244" s="34">
        <v>71</v>
      </c>
      <c r="K244" s="11" t="str">
        <f>VLOOKUP(A244,'Sales Order'!A$2:I$1029,9,0)</f>
        <v>Sales Region Sulawesi - Maluku Team</v>
      </c>
      <c r="M244" t="str">
        <f>VLOOKUP(A244,'Sales Order'!A$1:L$1029,12,0)</f>
        <v>Retail</v>
      </c>
    </row>
    <row r="245" spans="1:13" ht="15.75" customHeight="1" x14ac:dyDescent="0.3">
      <c r="A245" s="28" t="s">
        <v>314</v>
      </c>
      <c r="B245" s="27">
        <f>VLOOKUP(A245,'Sales Order'!A$1:D$1029,4,0)</f>
        <v>43922</v>
      </c>
      <c r="C245" s="28" t="s">
        <v>61</v>
      </c>
      <c r="D245" s="34">
        <v>27</v>
      </c>
      <c r="E245" s="36">
        <v>11769030</v>
      </c>
      <c r="F245" s="37" t="s">
        <v>2618</v>
      </c>
      <c r="G245" s="76" t="str">
        <f>VLOOKUP(C245,Product!A$1:D$21,3,0)</f>
        <v>1 Set Basketball</v>
      </c>
      <c r="H245" s="76" t="str">
        <f>VLOOKUP(C245,Product!A$1:D$21,4,0)</f>
        <v>Basketball</v>
      </c>
      <c r="I245" t="s">
        <v>62</v>
      </c>
      <c r="J245" s="34">
        <v>27</v>
      </c>
      <c r="K245" s="11" t="str">
        <f>VLOOKUP(A245,'Sales Order'!A$2:I$1029,9,0)</f>
        <v>Sales Region Sulawesi - Maluku Team</v>
      </c>
      <c r="M245" t="str">
        <f>VLOOKUP(A245,'Sales Order'!A$1:L$1029,12,0)</f>
        <v>Retail</v>
      </c>
    </row>
    <row r="246" spans="1:13" ht="15.75" customHeight="1" x14ac:dyDescent="0.3">
      <c r="A246" s="28" t="s">
        <v>314</v>
      </c>
      <c r="B246" s="27">
        <f>VLOOKUP(A246,'Sales Order'!A$1:D$1029,4,0)</f>
        <v>43922</v>
      </c>
      <c r="C246" s="28" t="s">
        <v>55</v>
      </c>
      <c r="D246" s="34">
        <v>132</v>
      </c>
      <c r="E246" s="36">
        <v>289590840</v>
      </c>
      <c r="F246" s="37" t="s">
        <v>2619</v>
      </c>
      <c r="G246" s="76" t="str">
        <f>VLOOKUP(C246,Product!A$1:D$21,3,0)</f>
        <v>Mountain Bike</v>
      </c>
      <c r="H246" s="76" t="str">
        <f>VLOOKUP(C246,Product!A$1:D$21,4,0)</f>
        <v>Bicycle</v>
      </c>
      <c r="I246" t="s">
        <v>5854</v>
      </c>
      <c r="J246" s="34">
        <v>132</v>
      </c>
      <c r="K246" s="11" t="str">
        <f>VLOOKUP(A246,'Sales Order'!A$2:I$1029,9,0)</f>
        <v>Sales Region Sulawesi - Maluku Team</v>
      </c>
      <c r="M246" t="str">
        <f>VLOOKUP(A246,'Sales Order'!A$1:L$1029,12,0)</f>
        <v>Retail</v>
      </c>
    </row>
    <row r="247" spans="1:13" ht="15.75" customHeight="1" x14ac:dyDescent="0.3">
      <c r="A247" s="16" t="s">
        <v>315</v>
      </c>
      <c r="B247" s="27">
        <f>VLOOKUP(A247,'Sales Order'!A$1:D$1029,4,0)</f>
        <v>43922</v>
      </c>
      <c r="C247" s="28" t="s">
        <v>65</v>
      </c>
      <c r="D247" s="34">
        <v>46</v>
      </c>
      <c r="E247" s="36">
        <v>9457140</v>
      </c>
      <c r="F247" s="37" t="s">
        <v>2620</v>
      </c>
      <c r="G247" s="76" t="str">
        <f>VLOOKUP(C247,Product!A$1:D$21,3,0)</f>
        <v>1 Set Futsalball</v>
      </c>
      <c r="H247" s="76" t="str">
        <f>VLOOKUP(C247,Product!A$1:D$21,4,0)</f>
        <v>Futsal</v>
      </c>
      <c r="I247" t="s">
        <v>66</v>
      </c>
      <c r="J247" s="34">
        <v>46</v>
      </c>
      <c r="K247" s="11" t="str">
        <f>VLOOKUP(A247,'Sales Order'!A$2:I$1029,9,0)</f>
        <v>Sales Java Region Team</v>
      </c>
      <c r="M247" t="str">
        <f>VLOOKUP(A247,'Sales Order'!A$1:L$1029,12,0)</f>
        <v>Retail</v>
      </c>
    </row>
    <row r="248" spans="1:13" ht="15.75" customHeight="1" x14ac:dyDescent="0.3">
      <c r="A248" s="28" t="s">
        <v>315</v>
      </c>
      <c r="B248" s="27">
        <f>VLOOKUP(A248,'Sales Order'!A$1:D$1029,4,0)</f>
        <v>43922</v>
      </c>
      <c r="C248" s="28" t="s">
        <v>61</v>
      </c>
      <c r="D248" s="34">
        <v>144</v>
      </c>
      <c r="E248" s="36">
        <v>53111520</v>
      </c>
      <c r="F248" s="37" t="s">
        <v>2621</v>
      </c>
      <c r="G248" s="76" t="str">
        <f>VLOOKUP(C248,Product!A$1:D$21,3,0)</f>
        <v>1 Set Basketball</v>
      </c>
      <c r="H248" s="76" t="str">
        <f>VLOOKUP(C248,Product!A$1:D$21,4,0)</f>
        <v>Basketball</v>
      </c>
      <c r="I248" t="s">
        <v>62</v>
      </c>
      <c r="J248" s="34">
        <v>144</v>
      </c>
      <c r="K248" s="11" t="str">
        <f>VLOOKUP(A248,'Sales Order'!A$2:I$1029,9,0)</f>
        <v>Sales Java Region Team</v>
      </c>
      <c r="M248" t="str">
        <f>VLOOKUP(A248,'Sales Order'!A$1:L$1029,12,0)</f>
        <v>Retail</v>
      </c>
    </row>
    <row r="249" spans="1:13" ht="15.75" customHeight="1" x14ac:dyDescent="0.3">
      <c r="A249" s="28" t="s">
        <v>315</v>
      </c>
      <c r="B249" s="27">
        <f>VLOOKUP(A249,'Sales Order'!A$1:D$1029,4,0)</f>
        <v>43922</v>
      </c>
      <c r="C249" s="28" t="s">
        <v>35</v>
      </c>
      <c r="D249" s="34">
        <v>34</v>
      </c>
      <c r="E249" s="36">
        <v>69405900</v>
      </c>
      <c r="F249" s="37" t="s">
        <v>2622</v>
      </c>
      <c r="G249" s="76" t="str">
        <f>VLOOKUP(C249,Product!A$1:D$21,3,0)</f>
        <v>Stick Golf Wedge</v>
      </c>
      <c r="H249" s="76" t="str">
        <f>VLOOKUP(C249,Product!A$1:D$21,4,0)</f>
        <v>Golf</v>
      </c>
      <c r="I249" t="s">
        <v>37</v>
      </c>
      <c r="J249" s="34">
        <v>34</v>
      </c>
      <c r="K249" s="11" t="str">
        <f>VLOOKUP(A249,'Sales Order'!A$2:I$1029,9,0)</f>
        <v>Sales Java Region Team</v>
      </c>
      <c r="M249" t="str">
        <f>VLOOKUP(A249,'Sales Order'!A$1:L$1029,12,0)</f>
        <v>Retail</v>
      </c>
    </row>
    <row r="250" spans="1:13" ht="15.75" customHeight="1" x14ac:dyDescent="0.3">
      <c r="A250" s="16" t="s">
        <v>316</v>
      </c>
      <c r="B250" s="27">
        <f>VLOOKUP(A250,'Sales Order'!A$1:D$1029,4,0)</f>
        <v>43923</v>
      </c>
      <c r="C250" s="28" t="s">
        <v>61</v>
      </c>
      <c r="D250" s="34">
        <v>125</v>
      </c>
      <c r="E250" s="36">
        <v>51492500</v>
      </c>
      <c r="F250" s="37" t="s">
        <v>2623</v>
      </c>
      <c r="G250" s="76" t="str">
        <f>VLOOKUP(C250,Product!A$1:D$21,3,0)</f>
        <v>1 Set Basketball</v>
      </c>
      <c r="H250" s="76" t="str">
        <f>VLOOKUP(C250,Product!A$1:D$21,4,0)</f>
        <v>Basketball</v>
      </c>
      <c r="I250" t="s">
        <v>62</v>
      </c>
      <c r="J250" s="34">
        <v>125</v>
      </c>
      <c r="K250" s="11" t="str">
        <f>VLOOKUP(A250,'Sales Order'!A$2:I$1029,9,0)</f>
        <v>Online Sales Team</v>
      </c>
      <c r="M250" t="str">
        <f>VLOOKUP(A250,'Sales Order'!A$1:L$1029,12,0)</f>
        <v>Retail</v>
      </c>
    </row>
    <row r="251" spans="1:13" ht="15.75" customHeight="1" x14ac:dyDescent="0.3">
      <c r="A251" s="28" t="s">
        <v>316</v>
      </c>
      <c r="B251" s="27">
        <f>VLOOKUP(A251,'Sales Order'!A$1:D$1029,4,0)</f>
        <v>43923</v>
      </c>
      <c r="C251" s="28" t="s">
        <v>58</v>
      </c>
      <c r="D251" s="34">
        <v>81</v>
      </c>
      <c r="E251" s="36">
        <v>411083100</v>
      </c>
      <c r="F251" s="37" t="s">
        <v>2624</v>
      </c>
      <c r="G251" s="76" t="str">
        <f>VLOOKUP(C251,Product!A$1:D$21,3,0)</f>
        <v>Road Bike</v>
      </c>
      <c r="H251" s="76" t="str">
        <f>VLOOKUP(C251,Product!A$1:D$21,4,0)</f>
        <v>Bicycle</v>
      </c>
      <c r="I251" t="s">
        <v>59</v>
      </c>
      <c r="J251" s="34">
        <v>81</v>
      </c>
      <c r="K251" s="11" t="str">
        <f>VLOOKUP(A251,'Sales Order'!A$2:I$1029,9,0)</f>
        <v>Online Sales Team</v>
      </c>
      <c r="M251" t="str">
        <f>VLOOKUP(A251,'Sales Order'!A$1:L$1029,12,0)</f>
        <v>Retail</v>
      </c>
    </row>
    <row r="252" spans="1:13" ht="15.75" customHeight="1" x14ac:dyDescent="0.3">
      <c r="A252" s="28" t="s">
        <v>316</v>
      </c>
      <c r="B252" s="27">
        <f>VLOOKUP(A252,'Sales Order'!A$1:D$1029,4,0)</f>
        <v>43923</v>
      </c>
      <c r="C252" s="28" t="s">
        <v>81</v>
      </c>
      <c r="D252" s="34">
        <v>135</v>
      </c>
      <c r="E252" s="36">
        <v>302821200</v>
      </c>
      <c r="F252" s="37" t="s">
        <v>2625</v>
      </c>
      <c r="G252" s="76" t="str">
        <f>VLOOKUP(C252,Product!A$1:D$21,3,0)</f>
        <v>Treadmill</v>
      </c>
      <c r="H252" s="76" t="str">
        <f>VLOOKUP(C252,Product!A$1:D$21,4,0)</f>
        <v>Gym &amp; Fitness</v>
      </c>
      <c r="I252" t="s">
        <v>82</v>
      </c>
      <c r="J252" s="34">
        <v>135</v>
      </c>
      <c r="K252" s="11" t="str">
        <f>VLOOKUP(A252,'Sales Order'!A$2:I$1029,9,0)</f>
        <v>Online Sales Team</v>
      </c>
      <c r="M252" t="str">
        <f>VLOOKUP(A252,'Sales Order'!A$1:L$1029,12,0)</f>
        <v>Retail</v>
      </c>
    </row>
    <row r="253" spans="1:13" ht="15.75" customHeight="1" x14ac:dyDescent="0.3">
      <c r="A253" s="16" t="s">
        <v>317</v>
      </c>
      <c r="B253" s="27">
        <f>VLOOKUP(A253,'Sales Order'!A$1:D$1029,4,0)</f>
        <v>43924</v>
      </c>
      <c r="C253" s="28" t="s">
        <v>75</v>
      </c>
      <c r="D253" s="34">
        <v>139</v>
      </c>
      <c r="E253" s="36">
        <v>316781000</v>
      </c>
      <c r="F253" s="37" t="s">
        <v>2626</v>
      </c>
      <c r="G253" s="76" t="str">
        <f>VLOOKUP(C253,Product!A$1:D$21,3,0)</f>
        <v>Bench Press</v>
      </c>
      <c r="H253" s="76" t="str">
        <f>VLOOKUP(C253,Product!A$1:D$21,4,0)</f>
        <v>Gym &amp; Fitness</v>
      </c>
      <c r="I253" t="s">
        <v>76</v>
      </c>
      <c r="J253" s="34">
        <v>139</v>
      </c>
      <c r="K253" s="11" t="str">
        <f>VLOOKUP(A253,'Sales Order'!A$2:I$1029,9,0)</f>
        <v>Online Sales Team</v>
      </c>
      <c r="M253" t="str">
        <f>VLOOKUP(A253,'Sales Order'!A$1:L$1029,12,0)</f>
        <v>Retail</v>
      </c>
    </row>
    <row r="254" spans="1:13" ht="15.75" customHeight="1" x14ac:dyDescent="0.3">
      <c r="A254" s="28" t="s">
        <v>317</v>
      </c>
      <c r="B254" s="27">
        <f>VLOOKUP(A254,'Sales Order'!A$1:D$1029,4,0)</f>
        <v>43924</v>
      </c>
      <c r="C254" s="28" t="s">
        <v>35</v>
      </c>
      <c r="D254" s="34">
        <v>127</v>
      </c>
      <c r="E254" s="36">
        <v>256463800</v>
      </c>
      <c r="F254" s="37" t="s">
        <v>2627</v>
      </c>
      <c r="G254" s="76" t="str">
        <f>VLOOKUP(C254,Product!A$1:D$21,3,0)</f>
        <v>Stick Golf Wedge</v>
      </c>
      <c r="H254" s="76" t="str">
        <f>VLOOKUP(C254,Product!A$1:D$21,4,0)</f>
        <v>Golf</v>
      </c>
      <c r="I254" t="s">
        <v>37</v>
      </c>
      <c r="J254" s="34">
        <v>127</v>
      </c>
      <c r="K254" s="11" t="str">
        <f>VLOOKUP(A254,'Sales Order'!A$2:I$1029,9,0)</f>
        <v>Online Sales Team</v>
      </c>
      <c r="M254" t="str">
        <f>VLOOKUP(A254,'Sales Order'!A$1:L$1029,12,0)</f>
        <v>Retail</v>
      </c>
    </row>
    <row r="255" spans="1:13" ht="15.75" customHeight="1" x14ac:dyDescent="0.3">
      <c r="A255" s="16" t="s">
        <v>318</v>
      </c>
      <c r="B255" s="27">
        <f>VLOOKUP(A255,'Sales Order'!A$1:D$1029,4,0)</f>
        <v>43924</v>
      </c>
      <c r="C255" s="28" t="s">
        <v>43</v>
      </c>
      <c r="D255" s="34">
        <v>36</v>
      </c>
      <c r="E255" s="36">
        <v>87552000</v>
      </c>
      <c r="F255" s="37" t="s">
        <v>2628</v>
      </c>
      <c r="G255" s="76" t="str">
        <f>VLOOKUP(C255,Product!A$1:D$21,3,0)</f>
        <v>Stick Golf Bag</v>
      </c>
      <c r="H255" s="76" t="str">
        <f>VLOOKUP(C255,Product!A$1:D$21,4,0)</f>
        <v>Golf</v>
      </c>
      <c r="I255" t="s">
        <v>44</v>
      </c>
      <c r="J255" s="34">
        <v>36</v>
      </c>
      <c r="K255" s="11" t="str">
        <f>VLOOKUP(A255,'Sales Order'!A$2:I$1029,9,0)</f>
        <v>Sales Region Sulawesi - Maluku Team</v>
      </c>
      <c r="M255" t="str">
        <f>VLOOKUP(A255,'Sales Order'!A$1:L$1029,12,0)</f>
        <v>Retail</v>
      </c>
    </row>
    <row r="256" spans="1:13" ht="15.75" customHeight="1" x14ac:dyDescent="0.3">
      <c r="A256" s="28" t="s">
        <v>318</v>
      </c>
      <c r="B256" s="27">
        <f>VLOOKUP(A256,'Sales Order'!A$1:D$1029,4,0)</f>
        <v>43924</v>
      </c>
      <c r="C256" s="28" t="s">
        <v>35</v>
      </c>
      <c r="D256" s="34">
        <v>93</v>
      </c>
      <c r="E256" s="36">
        <v>157183950</v>
      </c>
      <c r="F256" s="37" t="s">
        <v>2629</v>
      </c>
      <c r="G256" s="76" t="str">
        <f>VLOOKUP(C256,Product!A$1:D$21,3,0)</f>
        <v>Stick Golf Wedge</v>
      </c>
      <c r="H256" s="76" t="str">
        <f>VLOOKUP(C256,Product!A$1:D$21,4,0)</f>
        <v>Golf</v>
      </c>
      <c r="I256" t="s">
        <v>37</v>
      </c>
      <c r="J256" s="34">
        <v>93</v>
      </c>
      <c r="K256" s="11" t="str">
        <f>VLOOKUP(A256,'Sales Order'!A$2:I$1029,9,0)</f>
        <v>Sales Region Sulawesi - Maluku Team</v>
      </c>
      <c r="M256" t="str">
        <f>VLOOKUP(A256,'Sales Order'!A$1:L$1029,12,0)</f>
        <v>Retail</v>
      </c>
    </row>
    <row r="257" spans="1:13" ht="15.75" customHeight="1" x14ac:dyDescent="0.3">
      <c r="A257" s="28" t="s">
        <v>319</v>
      </c>
      <c r="B257" s="27">
        <f>VLOOKUP(A257,'Sales Order'!A$1:D$1029,4,0)</f>
        <v>43926</v>
      </c>
      <c r="C257" s="28" t="s">
        <v>35</v>
      </c>
      <c r="D257" s="34">
        <v>125</v>
      </c>
      <c r="E257" s="36">
        <v>205781250</v>
      </c>
      <c r="F257" s="37" t="s">
        <v>2630</v>
      </c>
      <c r="G257" s="76" t="str">
        <f>VLOOKUP(C257,Product!A$1:D$21,3,0)</f>
        <v>Stick Golf Wedge</v>
      </c>
      <c r="H257" s="76" t="str">
        <f>VLOOKUP(C257,Product!A$1:D$21,4,0)</f>
        <v>Golf</v>
      </c>
      <c r="I257" t="s">
        <v>37</v>
      </c>
      <c r="J257" s="34">
        <v>125</v>
      </c>
      <c r="K257" s="11" t="str">
        <f>VLOOKUP(A257,'Sales Order'!A$2:I$1029,9,0)</f>
        <v>Online Sales Team</v>
      </c>
      <c r="M257" t="str">
        <f>VLOOKUP(A257,'Sales Order'!A$1:L$1029,12,0)</f>
        <v>Retail</v>
      </c>
    </row>
    <row r="258" spans="1:13" ht="15.75" customHeight="1" x14ac:dyDescent="0.3">
      <c r="A258" s="28" t="s">
        <v>319</v>
      </c>
      <c r="B258" s="27">
        <f>VLOOKUP(A258,'Sales Order'!A$1:D$1029,4,0)</f>
        <v>43926</v>
      </c>
      <c r="C258" s="28" t="s">
        <v>72</v>
      </c>
      <c r="D258" s="34">
        <v>141</v>
      </c>
      <c r="E258" s="36">
        <v>30494070.000000004</v>
      </c>
      <c r="F258" s="37" t="s">
        <v>2631</v>
      </c>
      <c r="G258" s="76" t="str">
        <f>VLOOKUP(C258,Product!A$1:D$21,3,0)</f>
        <v>Pull Up Bar</v>
      </c>
      <c r="H258" s="76" t="str">
        <f>VLOOKUP(C258,Product!A$1:D$21,4,0)</f>
        <v>Gym &amp; Fitness</v>
      </c>
      <c r="I258" t="s">
        <v>73</v>
      </c>
      <c r="J258" s="34">
        <v>141</v>
      </c>
      <c r="K258" s="11" t="str">
        <f>VLOOKUP(A258,'Sales Order'!A$2:I$1029,9,0)</f>
        <v>Online Sales Team</v>
      </c>
      <c r="M258" t="str">
        <f>VLOOKUP(A258,'Sales Order'!A$1:L$1029,12,0)</f>
        <v>Retail</v>
      </c>
    </row>
    <row r="259" spans="1:13" ht="15.75" customHeight="1" x14ac:dyDescent="0.3">
      <c r="A259" s="16" t="s">
        <v>320</v>
      </c>
      <c r="B259" s="27">
        <f>VLOOKUP(A259,'Sales Order'!A$1:D$1029,4,0)</f>
        <v>43927</v>
      </c>
      <c r="C259" s="28" t="s">
        <v>75</v>
      </c>
      <c r="D259" s="34">
        <v>74</v>
      </c>
      <c r="E259" s="36">
        <v>160802000</v>
      </c>
      <c r="F259" s="37" t="s">
        <v>2632</v>
      </c>
      <c r="G259" s="76" t="str">
        <f>VLOOKUP(C259,Product!A$1:D$21,3,0)</f>
        <v>Bench Press</v>
      </c>
      <c r="H259" s="76" t="str">
        <f>VLOOKUP(C259,Product!A$1:D$21,4,0)</f>
        <v>Gym &amp; Fitness</v>
      </c>
      <c r="I259" t="s">
        <v>76</v>
      </c>
      <c r="J259" s="34">
        <v>74</v>
      </c>
      <c r="K259" s="11" t="str">
        <f>VLOOKUP(A259,'Sales Order'!A$2:I$1029,9,0)</f>
        <v>Sales Region Sulawesi - Maluku Team</v>
      </c>
      <c r="M259" t="str">
        <f>VLOOKUP(A259,'Sales Order'!A$1:L$1029,12,0)</f>
        <v>Retail</v>
      </c>
    </row>
    <row r="260" spans="1:13" ht="15.75" customHeight="1" x14ac:dyDescent="0.3">
      <c r="A260" s="28" t="s">
        <v>320</v>
      </c>
      <c r="B260" s="27">
        <f>VLOOKUP(A260,'Sales Order'!A$1:D$1029,4,0)</f>
        <v>43927</v>
      </c>
      <c r="C260" s="28" t="s">
        <v>81</v>
      </c>
      <c r="D260" s="34">
        <v>142</v>
      </c>
      <c r="E260" s="36">
        <v>329381780</v>
      </c>
      <c r="F260" s="37" t="s">
        <v>2633</v>
      </c>
      <c r="G260" s="76" t="str">
        <f>VLOOKUP(C260,Product!A$1:D$21,3,0)</f>
        <v>Treadmill</v>
      </c>
      <c r="H260" s="76" t="str">
        <f>VLOOKUP(C260,Product!A$1:D$21,4,0)</f>
        <v>Gym &amp; Fitness</v>
      </c>
      <c r="I260" t="s">
        <v>82</v>
      </c>
      <c r="J260" s="34">
        <v>142</v>
      </c>
      <c r="K260" s="11" t="str">
        <f>VLOOKUP(A260,'Sales Order'!A$2:I$1029,9,0)</f>
        <v>Sales Region Sulawesi - Maluku Team</v>
      </c>
      <c r="M260" t="str">
        <f>VLOOKUP(A260,'Sales Order'!A$1:L$1029,12,0)</f>
        <v>Retail</v>
      </c>
    </row>
    <row r="261" spans="1:13" ht="15.75" customHeight="1" x14ac:dyDescent="0.3">
      <c r="A261" s="16" t="s">
        <v>321</v>
      </c>
      <c r="B261" s="27">
        <f>VLOOKUP(A261,'Sales Order'!A$1:D$1029,4,0)</f>
        <v>43927</v>
      </c>
      <c r="C261" s="28" t="s">
        <v>58</v>
      </c>
      <c r="D261" s="34">
        <v>46</v>
      </c>
      <c r="E261" s="36">
        <v>236048540</v>
      </c>
      <c r="F261" s="37" t="s">
        <v>2634</v>
      </c>
      <c r="G261" s="76" t="str">
        <f>VLOOKUP(C261,Product!A$1:D$21,3,0)</f>
        <v>Road Bike</v>
      </c>
      <c r="H261" s="76" t="str">
        <f>VLOOKUP(C261,Product!A$1:D$21,4,0)</f>
        <v>Bicycle</v>
      </c>
      <c r="I261" t="s">
        <v>59</v>
      </c>
      <c r="J261" s="34">
        <v>46</v>
      </c>
      <c r="K261" s="11" t="str">
        <f>VLOOKUP(A261,'Sales Order'!A$2:I$1029,9,0)</f>
        <v>Sales Region Bali - Nusa Tenggara Team</v>
      </c>
      <c r="M261" t="str">
        <f>VLOOKUP(A261,'Sales Order'!A$1:L$1029,12,0)</f>
        <v>Retail</v>
      </c>
    </row>
    <row r="262" spans="1:13" ht="15.75" customHeight="1" x14ac:dyDescent="0.3">
      <c r="A262" s="28" t="s">
        <v>321</v>
      </c>
      <c r="B262" s="27">
        <f>VLOOKUP(A262,'Sales Order'!A$1:D$1029,4,0)</f>
        <v>43927</v>
      </c>
      <c r="C262" s="28" t="s">
        <v>48</v>
      </c>
      <c r="D262" s="34">
        <v>57</v>
      </c>
      <c r="E262" s="36">
        <v>6323580</v>
      </c>
      <c r="F262" s="37" t="s">
        <v>2635</v>
      </c>
      <c r="G262" s="76" t="str">
        <f>VLOOKUP(C262,Product!A$1:D$21,3,0)</f>
        <v>Tracking Pole</v>
      </c>
      <c r="H262" s="76" t="str">
        <f>VLOOKUP(C262,Product!A$1:D$21,4,0)</f>
        <v>Hiking &amp; Camping</v>
      </c>
      <c r="I262" t="s">
        <v>49</v>
      </c>
      <c r="J262" s="34">
        <v>57</v>
      </c>
      <c r="K262" s="11" t="str">
        <f>VLOOKUP(A262,'Sales Order'!A$2:I$1029,9,0)</f>
        <v>Sales Region Bali - Nusa Tenggara Team</v>
      </c>
      <c r="M262" t="str">
        <f>VLOOKUP(A262,'Sales Order'!A$1:L$1029,12,0)</f>
        <v>Retail</v>
      </c>
    </row>
    <row r="263" spans="1:13" ht="15.75" customHeight="1" x14ac:dyDescent="0.3">
      <c r="A263" s="28" t="s">
        <v>321</v>
      </c>
      <c r="B263" s="27">
        <f>VLOOKUP(A263,'Sales Order'!A$1:D$1029,4,0)</f>
        <v>43927</v>
      </c>
      <c r="C263" s="28" t="s">
        <v>72</v>
      </c>
      <c r="D263" s="34">
        <v>148</v>
      </c>
      <c r="E263" s="36">
        <v>34378920</v>
      </c>
      <c r="F263" s="37" t="s">
        <v>2636</v>
      </c>
      <c r="G263" s="76" t="str">
        <f>VLOOKUP(C263,Product!A$1:D$21,3,0)</f>
        <v>Pull Up Bar</v>
      </c>
      <c r="H263" s="76" t="str">
        <f>VLOOKUP(C263,Product!A$1:D$21,4,0)</f>
        <v>Gym &amp; Fitness</v>
      </c>
      <c r="I263" t="s">
        <v>73</v>
      </c>
      <c r="J263" s="34">
        <v>148</v>
      </c>
      <c r="K263" s="11" t="str">
        <f>VLOOKUP(A263,'Sales Order'!A$2:I$1029,9,0)</f>
        <v>Sales Region Bali - Nusa Tenggara Team</v>
      </c>
      <c r="M263" t="str">
        <f>VLOOKUP(A263,'Sales Order'!A$1:L$1029,12,0)</f>
        <v>Retail</v>
      </c>
    </row>
    <row r="264" spans="1:13" ht="15.75" customHeight="1" x14ac:dyDescent="0.3">
      <c r="A264" s="16" t="s">
        <v>322</v>
      </c>
      <c r="B264" s="27">
        <f>VLOOKUP(A264,'Sales Order'!A$1:D$1029,4,0)</f>
        <v>43929</v>
      </c>
      <c r="C264" s="28" t="s">
        <v>72</v>
      </c>
      <c r="D264" s="34">
        <v>49</v>
      </c>
      <c r="E264" s="36">
        <v>11382210</v>
      </c>
      <c r="F264" s="37" t="s">
        <v>2637</v>
      </c>
      <c r="G264" s="76" t="str">
        <f>VLOOKUP(C264,Product!A$1:D$21,3,0)</f>
        <v>Pull Up Bar</v>
      </c>
      <c r="H264" s="76" t="str">
        <f>VLOOKUP(C264,Product!A$1:D$21,4,0)</f>
        <v>Gym &amp; Fitness</v>
      </c>
      <c r="I264" t="s">
        <v>73</v>
      </c>
      <c r="J264" s="34">
        <v>49</v>
      </c>
      <c r="K264" s="11" t="str">
        <f>VLOOKUP(A264,'Sales Order'!A$2:I$1029,9,0)</f>
        <v>Online Sales Team</v>
      </c>
      <c r="M264" t="str">
        <f>VLOOKUP(A264,'Sales Order'!A$1:L$1029,12,0)</f>
        <v>Retail</v>
      </c>
    </row>
    <row r="265" spans="1:13" ht="15.75" customHeight="1" x14ac:dyDescent="0.3">
      <c r="A265" s="28" t="s">
        <v>322</v>
      </c>
      <c r="B265" s="27">
        <f>VLOOKUP(A265,'Sales Order'!A$1:D$1029,4,0)</f>
        <v>43929</v>
      </c>
      <c r="C265" s="28" t="s">
        <v>61</v>
      </c>
      <c r="D265" s="34">
        <v>65</v>
      </c>
      <c r="E265" s="36">
        <v>23662600</v>
      </c>
      <c r="F265" s="37" t="s">
        <v>2638</v>
      </c>
      <c r="G265" s="76" t="str">
        <f>VLOOKUP(C265,Product!A$1:D$21,3,0)</f>
        <v>1 Set Basketball</v>
      </c>
      <c r="H265" s="76" t="str">
        <f>VLOOKUP(C265,Product!A$1:D$21,4,0)</f>
        <v>Basketball</v>
      </c>
      <c r="I265" t="s">
        <v>62</v>
      </c>
      <c r="J265" s="34">
        <v>65</v>
      </c>
      <c r="K265" s="11" t="str">
        <f>VLOOKUP(A265,'Sales Order'!A$2:I$1029,9,0)</f>
        <v>Online Sales Team</v>
      </c>
      <c r="M265" t="str">
        <f>VLOOKUP(A265,'Sales Order'!A$1:L$1029,12,0)</f>
        <v>Retail</v>
      </c>
    </row>
    <row r="266" spans="1:13" ht="15.75" customHeight="1" x14ac:dyDescent="0.3">
      <c r="A266" s="28" t="s">
        <v>322</v>
      </c>
      <c r="B266" s="27">
        <f>VLOOKUP(A266,'Sales Order'!A$1:D$1029,4,0)</f>
        <v>43929</v>
      </c>
      <c r="C266" s="28" t="s">
        <v>25</v>
      </c>
      <c r="D266" s="34">
        <v>137</v>
      </c>
      <c r="E266" s="36">
        <v>2137200</v>
      </c>
      <c r="F266" s="37" t="s">
        <v>2639</v>
      </c>
      <c r="G266" s="76" t="str">
        <f>VLOOKUP(C266,Product!A$1:D$21,3,0)</f>
        <v>Fishing soft lure</v>
      </c>
      <c r="H266" s="76" t="str">
        <f>VLOOKUP(C266,Product!A$1:D$21,4,0)</f>
        <v>Fishing Equipment</v>
      </c>
      <c r="I266" t="s">
        <v>26</v>
      </c>
      <c r="J266" s="34">
        <v>137</v>
      </c>
      <c r="K266" s="11" t="str">
        <f>VLOOKUP(A266,'Sales Order'!A$2:I$1029,9,0)</f>
        <v>Online Sales Team</v>
      </c>
      <c r="M266" t="str">
        <f>VLOOKUP(A266,'Sales Order'!A$1:L$1029,12,0)</f>
        <v>Retail</v>
      </c>
    </row>
    <row r="267" spans="1:13" ht="15.75" customHeight="1" x14ac:dyDescent="0.3">
      <c r="A267" s="28" t="s">
        <v>322</v>
      </c>
      <c r="B267" s="27">
        <f>VLOOKUP(A267,'Sales Order'!A$1:D$1029,4,0)</f>
        <v>43929</v>
      </c>
      <c r="C267" s="28" t="s">
        <v>33</v>
      </c>
      <c r="D267" s="34">
        <v>130</v>
      </c>
      <c r="E267" s="36">
        <v>26884000</v>
      </c>
      <c r="F267" s="37" t="s">
        <v>2640</v>
      </c>
      <c r="G267" s="76" t="str">
        <f>VLOOKUP(C267,Product!A$1:D$21,3,0)</f>
        <v>Stick Billiard Bag</v>
      </c>
      <c r="H267" s="76" t="str">
        <f>VLOOKUP(C267,Product!A$1:D$21,4,0)</f>
        <v>Billiard</v>
      </c>
      <c r="I267" t="s">
        <v>34</v>
      </c>
      <c r="J267" s="34">
        <v>130</v>
      </c>
      <c r="K267" s="11" t="str">
        <f>VLOOKUP(A267,'Sales Order'!A$2:I$1029,9,0)</f>
        <v>Online Sales Team</v>
      </c>
      <c r="M267" t="str">
        <f>VLOOKUP(A267,'Sales Order'!A$1:L$1029,12,0)</f>
        <v>Retail</v>
      </c>
    </row>
    <row r="268" spans="1:13" ht="15.75" customHeight="1" x14ac:dyDescent="0.3">
      <c r="A268" s="16" t="s">
        <v>323</v>
      </c>
      <c r="B268" s="27">
        <f>VLOOKUP(A268,'Sales Order'!A$1:D$1029,4,0)</f>
        <v>43932</v>
      </c>
      <c r="C268" s="28" t="s">
        <v>83</v>
      </c>
      <c r="D268" s="34">
        <v>148</v>
      </c>
      <c r="E268" s="36">
        <v>35631000</v>
      </c>
      <c r="F268" s="37" t="s">
        <v>2641</v>
      </c>
      <c r="G268" s="76" t="str">
        <f>VLOOKUP(C268,Product!A$1:D$21,3,0)</f>
        <v>Heavy bag</v>
      </c>
      <c r="H268" s="76" t="str">
        <f>VLOOKUP(C268,Product!A$1:D$21,4,0)</f>
        <v>Gym &amp; Fitness</v>
      </c>
      <c r="I268" t="s">
        <v>84</v>
      </c>
      <c r="J268" s="34">
        <v>148</v>
      </c>
      <c r="K268" s="11" t="str">
        <f>VLOOKUP(A268,'Sales Order'!A$2:I$1029,9,0)</f>
        <v>Sales Region Sulawesi - Maluku Team</v>
      </c>
      <c r="M268" t="str">
        <f>VLOOKUP(A268,'Sales Order'!A$1:L$1029,12,0)</f>
        <v>Retail</v>
      </c>
    </row>
    <row r="269" spans="1:13" ht="15.75" customHeight="1" x14ac:dyDescent="0.3">
      <c r="A269" s="28" t="s">
        <v>323</v>
      </c>
      <c r="B269" s="27">
        <f>VLOOKUP(A269,'Sales Order'!A$1:D$1029,4,0)</f>
        <v>43932</v>
      </c>
      <c r="C269" s="28" t="s">
        <v>28</v>
      </c>
      <c r="D269" s="34">
        <v>64</v>
      </c>
      <c r="E269" s="36">
        <v>54817280</v>
      </c>
      <c r="F269" s="37" t="s">
        <v>2642</v>
      </c>
      <c r="G269" s="76" t="str">
        <f>VLOOKUP(C269,Product!A$1:D$21,3,0)</f>
        <v>Stick Billiard</v>
      </c>
      <c r="H269" s="76" t="str">
        <f>VLOOKUP(C269,Product!A$1:D$21,4,0)</f>
        <v>Billiard</v>
      </c>
      <c r="I269" t="s">
        <v>30</v>
      </c>
      <c r="J269" s="34">
        <v>64</v>
      </c>
      <c r="K269" s="11" t="str">
        <f>VLOOKUP(A269,'Sales Order'!A$2:I$1029,9,0)</f>
        <v>Sales Region Sulawesi - Maluku Team</v>
      </c>
      <c r="M269" t="str">
        <f>VLOOKUP(A269,'Sales Order'!A$1:L$1029,12,0)</f>
        <v>Retail</v>
      </c>
    </row>
    <row r="270" spans="1:13" ht="15.75" customHeight="1" x14ac:dyDescent="0.3">
      <c r="A270" s="28" t="s">
        <v>323</v>
      </c>
      <c r="B270" s="27">
        <f>VLOOKUP(A270,'Sales Order'!A$1:D$1029,4,0)</f>
        <v>43932</v>
      </c>
      <c r="C270" s="28" t="s">
        <v>55</v>
      </c>
      <c r="D270" s="34">
        <v>74</v>
      </c>
      <c r="E270" s="36">
        <v>153618080</v>
      </c>
      <c r="F270" s="37" t="s">
        <v>2643</v>
      </c>
      <c r="G270" s="76" t="str">
        <f>VLOOKUP(C270,Product!A$1:D$21,3,0)</f>
        <v>Mountain Bike</v>
      </c>
      <c r="H270" s="76" t="str">
        <f>VLOOKUP(C270,Product!A$1:D$21,4,0)</f>
        <v>Bicycle</v>
      </c>
      <c r="I270" t="s">
        <v>5854</v>
      </c>
      <c r="J270" s="34">
        <v>74</v>
      </c>
      <c r="K270" s="11" t="str">
        <f>VLOOKUP(A270,'Sales Order'!A$2:I$1029,9,0)</f>
        <v>Sales Region Sulawesi - Maluku Team</v>
      </c>
      <c r="M270" t="str">
        <f>VLOOKUP(A270,'Sales Order'!A$1:L$1029,12,0)</f>
        <v>Retail</v>
      </c>
    </row>
    <row r="271" spans="1:13" ht="15.75" customHeight="1" x14ac:dyDescent="0.3">
      <c r="A271" s="16" t="s">
        <v>324</v>
      </c>
      <c r="B271" s="27">
        <f>VLOOKUP(A271,'Sales Order'!A$1:D$1029,4,0)</f>
        <v>43933</v>
      </c>
      <c r="C271" s="28" t="s">
        <v>35</v>
      </c>
      <c r="D271" s="34">
        <v>58</v>
      </c>
      <c r="E271" s="36">
        <v>106940400</v>
      </c>
      <c r="F271" s="37" t="s">
        <v>2644</v>
      </c>
      <c r="G271" s="76" t="str">
        <f>VLOOKUP(C271,Product!A$1:D$21,3,0)</f>
        <v>Stick Golf Wedge</v>
      </c>
      <c r="H271" s="76" t="str">
        <f>VLOOKUP(C271,Product!A$1:D$21,4,0)</f>
        <v>Golf</v>
      </c>
      <c r="I271" t="s">
        <v>37</v>
      </c>
      <c r="J271" s="34">
        <v>58</v>
      </c>
      <c r="K271" s="11" t="str">
        <f>VLOOKUP(A271,'Sales Order'!A$2:I$1029,9,0)</f>
        <v>Sales Region Bali - Nusa Tenggara Team</v>
      </c>
      <c r="M271" t="str">
        <f>VLOOKUP(A271,'Sales Order'!A$1:L$1029,12,0)</f>
        <v>Retail</v>
      </c>
    </row>
    <row r="272" spans="1:13" ht="15.75" customHeight="1" x14ac:dyDescent="0.3">
      <c r="A272" s="28" t="s">
        <v>324</v>
      </c>
      <c r="B272" s="27">
        <f>VLOOKUP(A272,'Sales Order'!A$1:D$1029,4,0)</f>
        <v>43933</v>
      </c>
      <c r="C272" s="28" t="s">
        <v>69</v>
      </c>
      <c r="D272" s="34">
        <v>105</v>
      </c>
      <c r="E272" s="36">
        <v>11843685</v>
      </c>
      <c r="F272" s="37" t="s">
        <v>2645</v>
      </c>
      <c r="G272" s="76" t="str">
        <f>VLOOKUP(C272,Product!A$1:D$21,3,0)</f>
        <v>Abs Roller</v>
      </c>
      <c r="H272" s="76" t="str">
        <f>VLOOKUP(C272,Product!A$1:D$21,4,0)</f>
        <v>Gym &amp; Fitness</v>
      </c>
      <c r="I272" t="s">
        <v>70</v>
      </c>
      <c r="J272" s="34">
        <v>105</v>
      </c>
      <c r="K272" s="11" t="str">
        <f>VLOOKUP(A272,'Sales Order'!A$2:I$1029,9,0)</f>
        <v>Sales Region Bali - Nusa Tenggara Team</v>
      </c>
      <c r="M272" t="str">
        <f>VLOOKUP(A272,'Sales Order'!A$1:L$1029,12,0)</f>
        <v>Retail</v>
      </c>
    </row>
    <row r="273" spans="1:13" ht="15.75" customHeight="1" x14ac:dyDescent="0.3">
      <c r="A273" s="28" t="s">
        <v>324</v>
      </c>
      <c r="B273" s="27">
        <f>VLOOKUP(A273,'Sales Order'!A$1:D$1029,4,0)</f>
        <v>43933</v>
      </c>
      <c r="C273" s="28" t="s">
        <v>28</v>
      </c>
      <c r="D273" s="34">
        <v>139</v>
      </c>
      <c r="E273" s="36">
        <v>112585830</v>
      </c>
      <c r="F273" s="37" t="s">
        <v>2646</v>
      </c>
      <c r="G273" s="76" t="str">
        <f>VLOOKUP(C273,Product!A$1:D$21,3,0)</f>
        <v>Stick Billiard</v>
      </c>
      <c r="H273" s="76" t="str">
        <f>VLOOKUP(C273,Product!A$1:D$21,4,0)</f>
        <v>Billiard</v>
      </c>
      <c r="I273" t="s">
        <v>30</v>
      </c>
      <c r="J273" s="34">
        <v>139</v>
      </c>
      <c r="K273" s="11" t="str">
        <f>VLOOKUP(A273,'Sales Order'!A$2:I$1029,9,0)</f>
        <v>Sales Region Bali - Nusa Tenggara Team</v>
      </c>
      <c r="M273" t="str">
        <f>VLOOKUP(A273,'Sales Order'!A$1:L$1029,12,0)</f>
        <v>Retail</v>
      </c>
    </row>
    <row r="274" spans="1:13" ht="15.75" customHeight="1" x14ac:dyDescent="0.3">
      <c r="A274" s="16" t="s">
        <v>325</v>
      </c>
      <c r="B274" s="27">
        <f>VLOOKUP(A274,'Sales Order'!A$1:D$1029,4,0)</f>
        <v>43934</v>
      </c>
      <c r="C274" s="28" t="s">
        <v>78</v>
      </c>
      <c r="D274" s="34">
        <v>93</v>
      </c>
      <c r="E274" s="36">
        <v>42549360</v>
      </c>
      <c r="F274" s="37" t="s">
        <v>2647</v>
      </c>
      <c r="G274" s="76" t="str">
        <f>VLOOKUP(C274,Product!A$1:D$21,3,0)</f>
        <v>Dumbell Set</v>
      </c>
      <c r="H274" s="76" t="str">
        <f>VLOOKUP(C274,Product!A$1:D$21,4,0)</f>
        <v>Gym &amp; Fitness</v>
      </c>
      <c r="I274" t="s">
        <v>79</v>
      </c>
      <c r="J274" s="34">
        <v>93</v>
      </c>
      <c r="K274" s="11" t="str">
        <f>VLOOKUP(A274,'Sales Order'!A$2:I$1029,9,0)</f>
        <v>Online Sales Team</v>
      </c>
      <c r="M274" t="str">
        <f>VLOOKUP(A274,'Sales Order'!A$1:L$1029,12,0)</f>
        <v>Retail</v>
      </c>
    </row>
    <row r="275" spans="1:13" ht="15.75" customHeight="1" x14ac:dyDescent="0.3">
      <c r="A275" s="28" t="s">
        <v>325</v>
      </c>
      <c r="B275" s="27">
        <f>VLOOKUP(A275,'Sales Order'!A$1:D$1029,4,0)</f>
        <v>43934</v>
      </c>
      <c r="C275" s="28" t="s">
        <v>72</v>
      </c>
      <c r="D275" s="34">
        <v>88</v>
      </c>
      <c r="E275" s="36">
        <v>21851280</v>
      </c>
      <c r="F275" s="37" t="s">
        <v>2648</v>
      </c>
      <c r="G275" s="76" t="str">
        <f>VLOOKUP(C275,Product!A$1:D$21,3,0)</f>
        <v>Pull Up Bar</v>
      </c>
      <c r="H275" s="76" t="str">
        <f>VLOOKUP(C275,Product!A$1:D$21,4,0)</f>
        <v>Gym &amp; Fitness</v>
      </c>
      <c r="I275" t="s">
        <v>73</v>
      </c>
      <c r="J275" s="34">
        <v>88</v>
      </c>
      <c r="K275" s="11" t="str">
        <f>VLOOKUP(A275,'Sales Order'!A$2:I$1029,9,0)</f>
        <v>Online Sales Team</v>
      </c>
      <c r="M275" t="str">
        <f>VLOOKUP(A275,'Sales Order'!A$1:L$1029,12,0)</f>
        <v>Retail</v>
      </c>
    </row>
    <row r="276" spans="1:13" ht="15.75" customHeight="1" x14ac:dyDescent="0.3">
      <c r="A276" s="28" t="s">
        <v>325</v>
      </c>
      <c r="B276" s="27">
        <f>VLOOKUP(A276,'Sales Order'!A$1:D$1029,4,0)</f>
        <v>43934</v>
      </c>
      <c r="C276" s="28" t="s">
        <v>61</v>
      </c>
      <c r="D276" s="34">
        <v>84</v>
      </c>
      <c r="E276" s="36">
        <v>35005320</v>
      </c>
      <c r="F276" s="37" t="s">
        <v>2649</v>
      </c>
      <c r="G276" s="76" t="str">
        <f>VLOOKUP(C276,Product!A$1:D$21,3,0)</f>
        <v>1 Set Basketball</v>
      </c>
      <c r="H276" s="76" t="str">
        <f>VLOOKUP(C276,Product!A$1:D$21,4,0)</f>
        <v>Basketball</v>
      </c>
      <c r="I276" t="s">
        <v>62</v>
      </c>
      <c r="J276" s="34">
        <v>84</v>
      </c>
      <c r="K276" s="11" t="str">
        <f>VLOOKUP(A276,'Sales Order'!A$2:I$1029,9,0)</f>
        <v>Online Sales Team</v>
      </c>
      <c r="M276" t="str">
        <f>VLOOKUP(A276,'Sales Order'!A$1:L$1029,12,0)</f>
        <v>Retail</v>
      </c>
    </row>
    <row r="277" spans="1:13" ht="15.75" customHeight="1" x14ac:dyDescent="0.3">
      <c r="A277" s="16" t="s">
        <v>326</v>
      </c>
      <c r="B277" s="27">
        <f>VLOOKUP(A277,'Sales Order'!A$1:D$1029,4,0)</f>
        <v>43934</v>
      </c>
      <c r="C277" s="28" t="s">
        <v>58</v>
      </c>
      <c r="D277" s="34">
        <v>62</v>
      </c>
      <c r="E277" s="36">
        <v>325144740</v>
      </c>
      <c r="F277" s="37" t="s">
        <v>2650</v>
      </c>
      <c r="G277" s="76" t="str">
        <f>VLOOKUP(C277,Product!A$1:D$21,3,0)</f>
        <v>Road Bike</v>
      </c>
      <c r="H277" s="76" t="str">
        <f>VLOOKUP(C277,Product!A$1:D$21,4,0)</f>
        <v>Bicycle</v>
      </c>
      <c r="I277" t="s">
        <v>59</v>
      </c>
      <c r="J277" s="34">
        <v>62</v>
      </c>
      <c r="K277" s="11" t="str">
        <f>VLOOKUP(A277,'Sales Order'!A$2:I$1029,9,0)</f>
        <v>Sales Region Bali - Nusa Tenggara Team</v>
      </c>
      <c r="M277" t="str">
        <f>VLOOKUP(A277,'Sales Order'!A$1:L$1029,12,0)</f>
        <v>Distributor</v>
      </c>
    </row>
    <row r="278" spans="1:13" ht="15.75" customHeight="1" x14ac:dyDescent="0.3">
      <c r="A278" s="28" t="s">
        <v>326</v>
      </c>
      <c r="B278" s="27">
        <f>VLOOKUP(A278,'Sales Order'!A$1:D$1029,4,0)</f>
        <v>43934</v>
      </c>
      <c r="C278" s="28" t="s">
        <v>28</v>
      </c>
      <c r="D278" s="34">
        <v>38</v>
      </c>
      <c r="E278" s="36">
        <v>30778860</v>
      </c>
      <c r="F278" s="37" t="s">
        <v>2651</v>
      </c>
      <c r="G278" s="76" t="str">
        <f>VLOOKUP(C278,Product!A$1:D$21,3,0)</f>
        <v>Stick Billiard</v>
      </c>
      <c r="H278" s="76" t="str">
        <f>VLOOKUP(C278,Product!A$1:D$21,4,0)</f>
        <v>Billiard</v>
      </c>
      <c r="I278" t="s">
        <v>30</v>
      </c>
      <c r="J278" s="34">
        <v>38</v>
      </c>
      <c r="K278" s="11" t="str">
        <f>VLOOKUP(A278,'Sales Order'!A$2:I$1029,9,0)</f>
        <v>Sales Region Bali - Nusa Tenggara Team</v>
      </c>
      <c r="M278" t="str">
        <f>VLOOKUP(A278,'Sales Order'!A$1:L$1029,12,0)</f>
        <v>Distributor</v>
      </c>
    </row>
    <row r="279" spans="1:13" ht="15.75" customHeight="1" x14ac:dyDescent="0.3">
      <c r="A279" s="28" t="s">
        <v>326</v>
      </c>
      <c r="B279" s="27">
        <f>VLOOKUP(A279,'Sales Order'!A$1:D$1029,4,0)</f>
        <v>43934</v>
      </c>
      <c r="C279" s="28" t="s">
        <v>55</v>
      </c>
      <c r="D279" s="34">
        <v>109</v>
      </c>
      <c r="E279" s="36">
        <v>244274450</v>
      </c>
      <c r="F279" s="37" t="s">
        <v>2652</v>
      </c>
      <c r="G279" s="76" t="str">
        <f>VLOOKUP(C279,Product!A$1:D$21,3,0)</f>
        <v>Mountain Bike</v>
      </c>
      <c r="H279" s="76" t="str">
        <f>VLOOKUP(C279,Product!A$1:D$21,4,0)</f>
        <v>Bicycle</v>
      </c>
      <c r="I279" t="s">
        <v>5854</v>
      </c>
      <c r="J279" s="34">
        <v>109</v>
      </c>
      <c r="K279" s="11" t="str">
        <f>VLOOKUP(A279,'Sales Order'!A$2:I$1029,9,0)</f>
        <v>Sales Region Bali - Nusa Tenggara Team</v>
      </c>
      <c r="M279" t="str">
        <f>VLOOKUP(A279,'Sales Order'!A$1:L$1029,12,0)</f>
        <v>Distributor</v>
      </c>
    </row>
    <row r="280" spans="1:13" ht="15.75" customHeight="1" x14ac:dyDescent="0.3">
      <c r="A280" s="16" t="s">
        <v>327</v>
      </c>
      <c r="B280" s="27">
        <f>VLOOKUP(A280,'Sales Order'!A$1:D$1029,4,0)</f>
        <v>43934</v>
      </c>
      <c r="C280" s="28" t="s">
        <v>65</v>
      </c>
      <c r="D280" s="34">
        <v>63</v>
      </c>
      <c r="E280" s="36">
        <v>15307110</v>
      </c>
      <c r="F280" s="37" t="s">
        <v>2653</v>
      </c>
      <c r="G280" s="76" t="str">
        <f>VLOOKUP(C280,Product!A$1:D$21,3,0)</f>
        <v>1 Set Futsalball</v>
      </c>
      <c r="H280" s="76" t="str">
        <f>VLOOKUP(C280,Product!A$1:D$21,4,0)</f>
        <v>Futsal</v>
      </c>
      <c r="I280" t="s">
        <v>66</v>
      </c>
      <c r="J280" s="34">
        <v>63</v>
      </c>
      <c r="K280" s="11" t="str">
        <f>VLOOKUP(A280,'Sales Order'!A$2:I$1029,9,0)</f>
        <v>Sales Sumatera -Kalimantan Region Team</v>
      </c>
      <c r="M280" t="str">
        <f>VLOOKUP(A280,'Sales Order'!A$1:L$1029,12,0)</f>
        <v>Retail</v>
      </c>
    </row>
    <row r="281" spans="1:13" ht="15.75" customHeight="1" x14ac:dyDescent="0.3">
      <c r="A281" s="28" t="s">
        <v>327</v>
      </c>
      <c r="B281" s="27">
        <f>VLOOKUP(A281,'Sales Order'!A$1:D$1029,4,0)</f>
        <v>43934</v>
      </c>
      <c r="C281" s="28" t="s">
        <v>40</v>
      </c>
      <c r="D281" s="34">
        <v>113</v>
      </c>
      <c r="E281" s="36">
        <v>21963810</v>
      </c>
      <c r="F281" s="37" t="s">
        <v>2654</v>
      </c>
      <c r="G281" s="76" t="str">
        <f>VLOOKUP(C281,Product!A$1:D$21,3,0)</f>
        <v>1 set Golf Ball</v>
      </c>
      <c r="H281" s="76" t="str">
        <f>VLOOKUP(C281,Product!A$1:D$21,4,0)</f>
        <v>Golf</v>
      </c>
      <c r="I281" t="s">
        <v>41</v>
      </c>
      <c r="J281" s="34">
        <v>113</v>
      </c>
      <c r="K281" s="11" t="str">
        <f>VLOOKUP(A281,'Sales Order'!A$2:I$1029,9,0)</f>
        <v>Sales Sumatera -Kalimantan Region Team</v>
      </c>
      <c r="M281" t="str">
        <f>VLOOKUP(A281,'Sales Order'!A$1:L$1029,12,0)</f>
        <v>Retail</v>
      </c>
    </row>
    <row r="282" spans="1:13" ht="15.75" customHeight="1" x14ac:dyDescent="0.3">
      <c r="A282" s="28" t="s">
        <v>327</v>
      </c>
      <c r="B282" s="27">
        <f>VLOOKUP(A282,'Sales Order'!A$1:D$1029,4,0)</f>
        <v>43934</v>
      </c>
      <c r="C282" s="28" t="s">
        <v>75</v>
      </c>
      <c r="D282" s="34">
        <v>106</v>
      </c>
      <c r="E282" s="36">
        <v>219102000</v>
      </c>
      <c r="F282" s="37" t="s">
        <v>2655</v>
      </c>
      <c r="G282" s="76" t="str">
        <f>VLOOKUP(C282,Product!A$1:D$21,3,0)</f>
        <v>Bench Press</v>
      </c>
      <c r="H282" s="76" t="str">
        <f>VLOOKUP(C282,Product!A$1:D$21,4,0)</f>
        <v>Gym &amp; Fitness</v>
      </c>
      <c r="I282" t="s">
        <v>76</v>
      </c>
      <c r="J282" s="34">
        <v>106</v>
      </c>
      <c r="K282" s="11" t="str">
        <f>VLOOKUP(A282,'Sales Order'!A$2:I$1029,9,0)</f>
        <v>Sales Sumatera -Kalimantan Region Team</v>
      </c>
      <c r="M282" t="str">
        <f>VLOOKUP(A282,'Sales Order'!A$1:L$1029,12,0)</f>
        <v>Retail</v>
      </c>
    </row>
    <row r="283" spans="1:13" ht="15.75" customHeight="1" x14ac:dyDescent="0.3">
      <c r="A283" s="16" t="s">
        <v>328</v>
      </c>
      <c r="B283" s="27">
        <f>VLOOKUP(A283,'Sales Order'!A$1:D$1029,4,0)</f>
        <v>43935</v>
      </c>
      <c r="C283" s="28" t="s">
        <v>83</v>
      </c>
      <c r="D283" s="34">
        <v>135</v>
      </c>
      <c r="E283" s="36">
        <v>36834750</v>
      </c>
      <c r="F283" s="37" t="s">
        <v>2656</v>
      </c>
      <c r="G283" s="76" t="str">
        <f>VLOOKUP(C283,Product!A$1:D$21,3,0)</f>
        <v>Heavy bag</v>
      </c>
      <c r="H283" s="76" t="str">
        <f>VLOOKUP(C283,Product!A$1:D$21,4,0)</f>
        <v>Gym &amp; Fitness</v>
      </c>
      <c r="I283" t="s">
        <v>84</v>
      </c>
      <c r="J283" s="34">
        <v>135</v>
      </c>
      <c r="K283" s="11" t="str">
        <f>VLOOKUP(A283,'Sales Order'!A$2:I$1029,9,0)</f>
        <v>Sales Region Sulawesi - Maluku Team</v>
      </c>
      <c r="M283" t="str">
        <f>VLOOKUP(A283,'Sales Order'!A$1:L$1029,12,0)</f>
        <v>Retail</v>
      </c>
    </row>
    <row r="284" spans="1:13" ht="15.75" customHeight="1" x14ac:dyDescent="0.3">
      <c r="A284" s="28" t="s">
        <v>328</v>
      </c>
      <c r="B284" s="27">
        <f>VLOOKUP(A284,'Sales Order'!A$1:D$1029,4,0)</f>
        <v>43935</v>
      </c>
      <c r="C284" s="28" t="s">
        <v>33</v>
      </c>
      <c r="D284" s="34">
        <v>77</v>
      </c>
      <c r="E284" s="36">
        <v>14907200</v>
      </c>
      <c r="F284" s="37" t="s">
        <v>2657</v>
      </c>
      <c r="G284" s="76" t="str">
        <f>VLOOKUP(C284,Product!A$1:D$21,3,0)</f>
        <v>Stick Billiard Bag</v>
      </c>
      <c r="H284" s="76" t="str">
        <f>VLOOKUP(C284,Product!A$1:D$21,4,0)</f>
        <v>Billiard</v>
      </c>
      <c r="I284" t="s">
        <v>34</v>
      </c>
      <c r="J284" s="34">
        <v>77</v>
      </c>
      <c r="K284" s="11" t="str">
        <f>VLOOKUP(A284,'Sales Order'!A$2:I$1029,9,0)</f>
        <v>Sales Region Sulawesi - Maluku Team</v>
      </c>
      <c r="M284" t="str">
        <f>VLOOKUP(A284,'Sales Order'!A$1:L$1029,12,0)</f>
        <v>Retail</v>
      </c>
    </row>
    <row r="285" spans="1:13" ht="15.75" customHeight="1" x14ac:dyDescent="0.3">
      <c r="A285" s="28" t="s">
        <v>328</v>
      </c>
      <c r="B285" s="27">
        <f>VLOOKUP(A285,'Sales Order'!A$1:D$1029,4,0)</f>
        <v>43935</v>
      </c>
      <c r="C285" s="28" t="s">
        <v>69</v>
      </c>
      <c r="D285" s="34">
        <v>64</v>
      </c>
      <c r="E285" s="36">
        <v>6871104</v>
      </c>
      <c r="F285" s="37" t="s">
        <v>2658</v>
      </c>
      <c r="G285" s="76" t="str">
        <f>VLOOKUP(C285,Product!A$1:D$21,3,0)</f>
        <v>Abs Roller</v>
      </c>
      <c r="H285" s="76" t="str">
        <f>VLOOKUP(C285,Product!A$1:D$21,4,0)</f>
        <v>Gym &amp; Fitness</v>
      </c>
      <c r="I285" t="s">
        <v>70</v>
      </c>
      <c r="J285" s="34">
        <v>64</v>
      </c>
      <c r="K285" s="11" t="str">
        <f>VLOOKUP(A285,'Sales Order'!A$2:I$1029,9,0)</f>
        <v>Sales Region Sulawesi - Maluku Team</v>
      </c>
      <c r="M285" t="str">
        <f>VLOOKUP(A285,'Sales Order'!A$1:L$1029,12,0)</f>
        <v>Retail</v>
      </c>
    </row>
    <row r="286" spans="1:13" ht="15.75" customHeight="1" x14ac:dyDescent="0.3">
      <c r="A286" s="28" t="s">
        <v>328</v>
      </c>
      <c r="B286" s="27">
        <f>VLOOKUP(A286,'Sales Order'!A$1:D$1029,4,0)</f>
        <v>43935</v>
      </c>
      <c r="C286" s="28" t="s">
        <v>61</v>
      </c>
      <c r="D286" s="34">
        <v>29</v>
      </c>
      <c r="E286" s="36">
        <v>12918630</v>
      </c>
      <c r="F286" s="37" t="s">
        <v>2659</v>
      </c>
      <c r="G286" s="76" t="str">
        <f>VLOOKUP(C286,Product!A$1:D$21,3,0)</f>
        <v>1 Set Basketball</v>
      </c>
      <c r="H286" s="76" t="str">
        <f>VLOOKUP(C286,Product!A$1:D$21,4,0)</f>
        <v>Basketball</v>
      </c>
      <c r="I286" t="s">
        <v>62</v>
      </c>
      <c r="J286" s="34">
        <v>29</v>
      </c>
      <c r="K286" s="11" t="str">
        <f>VLOOKUP(A286,'Sales Order'!A$2:I$1029,9,0)</f>
        <v>Sales Region Sulawesi - Maluku Team</v>
      </c>
      <c r="M286" t="str">
        <f>VLOOKUP(A286,'Sales Order'!A$1:L$1029,12,0)</f>
        <v>Retail</v>
      </c>
    </row>
    <row r="287" spans="1:13" ht="15.75" customHeight="1" x14ac:dyDescent="0.3">
      <c r="A287" s="28" t="s">
        <v>328</v>
      </c>
      <c r="B287" s="27">
        <f>VLOOKUP(A287,'Sales Order'!A$1:D$1029,4,0)</f>
        <v>43935</v>
      </c>
      <c r="C287" s="28" t="s">
        <v>81</v>
      </c>
      <c r="D287" s="34">
        <v>133</v>
      </c>
      <c r="E287" s="36">
        <v>288164450</v>
      </c>
      <c r="F287" s="37" t="s">
        <v>2660</v>
      </c>
      <c r="G287" s="76" t="str">
        <f>VLOOKUP(C287,Product!A$1:D$21,3,0)</f>
        <v>Treadmill</v>
      </c>
      <c r="H287" s="76" t="str">
        <f>VLOOKUP(C287,Product!A$1:D$21,4,0)</f>
        <v>Gym &amp; Fitness</v>
      </c>
      <c r="I287" t="s">
        <v>82</v>
      </c>
      <c r="J287" s="34">
        <v>133</v>
      </c>
      <c r="K287" s="11" t="str">
        <f>VLOOKUP(A287,'Sales Order'!A$2:I$1029,9,0)</f>
        <v>Sales Region Sulawesi - Maluku Team</v>
      </c>
      <c r="M287" t="str">
        <f>VLOOKUP(A287,'Sales Order'!A$1:L$1029,12,0)</f>
        <v>Retail</v>
      </c>
    </row>
    <row r="288" spans="1:13" ht="15.75" customHeight="1" x14ac:dyDescent="0.3">
      <c r="A288" s="16" t="s">
        <v>329</v>
      </c>
      <c r="B288" s="27">
        <f>VLOOKUP(A288,'Sales Order'!A$1:D$1029,4,0)</f>
        <v>43936</v>
      </c>
      <c r="C288" s="28" t="s">
        <v>35</v>
      </c>
      <c r="D288" s="34">
        <v>110</v>
      </c>
      <c r="E288" s="36">
        <v>195574500</v>
      </c>
      <c r="F288" s="37" t="s">
        <v>2661</v>
      </c>
      <c r="G288" s="76" t="str">
        <f>VLOOKUP(C288,Product!A$1:D$21,3,0)</f>
        <v>Stick Golf Wedge</v>
      </c>
      <c r="H288" s="76" t="str">
        <f>VLOOKUP(C288,Product!A$1:D$21,4,0)</f>
        <v>Golf</v>
      </c>
      <c r="I288" t="s">
        <v>37</v>
      </c>
      <c r="J288" s="34">
        <v>110</v>
      </c>
      <c r="K288" s="11" t="str">
        <f>VLOOKUP(A288,'Sales Order'!A$2:I$1029,9,0)</f>
        <v>Online Sales Team</v>
      </c>
      <c r="M288" t="str">
        <f>VLOOKUP(A288,'Sales Order'!A$1:L$1029,12,0)</f>
        <v>Retail</v>
      </c>
    </row>
    <row r="289" spans="1:13" ht="15.75" customHeight="1" x14ac:dyDescent="0.3">
      <c r="A289" s="28" t="s">
        <v>329</v>
      </c>
      <c r="B289" s="27">
        <f>VLOOKUP(A289,'Sales Order'!A$1:D$1029,4,0)</f>
        <v>43936</v>
      </c>
      <c r="C289" s="28" t="s">
        <v>65</v>
      </c>
      <c r="D289" s="34">
        <v>132</v>
      </c>
      <c r="E289" s="36">
        <v>27490320</v>
      </c>
      <c r="F289" s="37" t="s">
        <v>2662</v>
      </c>
      <c r="G289" s="76" t="str">
        <f>VLOOKUP(C289,Product!A$1:D$21,3,0)</f>
        <v>1 Set Futsalball</v>
      </c>
      <c r="H289" s="76" t="str">
        <f>VLOOKUP(C289,Product!A$1:D$21,4,0)</f>
        <v>Futsal</v>
      </c>
      <c r="I289" t="s">
        <v>66</v>
      </c>
      <c r="J289" s="34">
        <v>132</v>
      </c>
      <c r="K289" s="11" t="str">
        <f>VLOOKUP(A289,'Sales Order'!A$2:I$1029,9,0)</f>
        <v>Online Sales Team</v>
      </c>
      <c r="M289" t="str">
        <f>VLOOKUP(A289,'Sales Order'!A$1:L$1029,12,0)</f>
        <v>Retail</v>
      </c>
    </row>
    <row r="290" spans="1:13" ht="15.75" customHeight="1" x14ac:dyDescent="0.3">
      <c r="A290" s="28" t="s">
        <v>330</v>
      </c>
      <c r="B290" s="27">
        <f>VLOOKUP(A290,'Sales Order'!A$1:D$1029,4,0)</f>
        <v>43936</v>
      </c>
      <c r="C290" s="28" t="s">
        <v>40</v>
      </c>
      <c r="D290" s="34">
        <v>66</v>
      </c>
      <c r="E290" s="36">
        <v>10345500</v>
      </c>
      <c r="F290" s="37" t="s">
        <v>2663</v>
      </c>
      <c r="G290" s="76" t="str">
        <f>VLOOKUP(C290,Product!A$1:D$21,3,0)</f>
        <v>1 set Golf Ball</v>
      </c>
      <c r="H290" s="76" t="str">
        <f>VLOOKUP(C290,Product!A$1:D$21,4,0)</f>
        <v>Golf</v>
      </c>
      <c r="I290" t="s">
        <v>41</v>
      </c>
      <c r="J290" s="34">
        <v>66</v>
      </c>
      <c r="K290" s="11" t="str">
        <f>VLOOKUP(A290,'Sales Order'!A$2:I$1029,9,0)</f>
        <v>Sales Sumatera -Kalimantan Region Team</v>
      </c>
      <c r="M290" t="str">
        <f>VLOOKUP(A290,'Sales Order'!A$1:L$1029,12,0)</f>
        <v>Retail</v>
      </c>
    </row>
    <row r="291" spans="1:13" ht="15.75" customHeight="1" x14ac:dyDescent="0.3">
      <c r="A291" s="28" t="s">
        <v>330</v>
      </c>
      <c r="B291" s="27">
        <f>VLOOKUP(A291,'Sales Order'!A$1:D$1029,4,0)</f>
        <v>43936</v>
      </c>
      <c r="C291" s="28" t="s">
        <v>78</v>
      </c>
      <c r="D291" s="34">
        <v>52</v>
      </c>
      <c r="E291" s="36">
        <v>24067680</v>
      </c>
      <c r="F291" s="37" t="s">
        <v>2664</v>
      </c>
      <c r="G291" s="76" t="str">
        <f>VLOOKUP(C291,Product!A$1:D$21,3,0)</f>
        <v>Dumbell Set</v>
      </c>
      <c r="H291" s="76" t="str">
        <f>VLOOKUP(C291,Product!A$1:D$21,4,0)</f>
        <v>Gym &amp; Fitness</v>
      </c>
      <c r="I291" t="s">
        <v>79</v>
      </c>
      <c r="J291" s="34">
        <v>52</v>
      </c>
      <c r="K291" s="11" t="str">
        <f>VLOOKUP(A291,'Sales Order'!A$2:I$1029,9,0)</f>
        <v>Sales Sumatera -Kalimantan Region Team</v>
      </c>
      <c r="M291" t="str">
        <f>VLOOKUP(A291,'Sales Order'!A$1:L$1029,12,0)</f>
        <v>Retail</v>
      </c>
    </row>
    <row r="292" spans="1:13" ht="15.75" customHeight="1" x14ac:dyDescent="0.3">
      <c r="A292" s="16" t="s">
        <v>331</v>
      </c>
      <c r="B292" s="27">
        <f>VLOOKUP(A292,'Sales Order'!A$1:D$1029,4,0)</f>
        <v>43938</v>
      </c>
      <c r="C292" s="28" t="s">
        <v>45</v>
      </c>
      <c r="D292" s="34">
        <v>116</v>
      </c>
      <c r="E292" s="36">
        <v>16246960</v>
      </c>
      <c r="F292" s="37" t="s">
        <v>2665</v>
      </c>
      <c r="G292" s="76" t="str">
        <f>VLOOKUP(C292,Product!A$1:D$21,3,0)</f>
        <v>Sunglasses</v>
      </c>
      <c r="H292" s="76" t="str">
        <f>VLOOKUP(C292,Product!A$1:D$21,4,0)</f>
        <v>Outdoors Sport</v>
      </c>
      <c r="I292" t="s">
        <v>46</v>
      </c>
      <c r="J292" s="34">
        <v>116</v>
      </c>
      <c r="K292" s="11" t="str">
        <f>VLOOKUP(A292,'Sales Order'!A$2:I$1029,9,0)</f>
        <v>Sales Region Sulawesi - Maluku Team</v>
      </c>
      <c r="M292" t="str">
        <f>VLOOKUP(A292,'Sales Order'!A$1:L$1029,12,0)</f>
        <v>Retail</v>
      </c>
    </row>
    <row r="293" spans="1:13" ht="15.75" customHeight="1" x14ac:dyDescent="0.3">
      <c r="A293" s="28" t="s">
        <v>331</v>
      </c>
      <c r="B293" s="27">
        <f>VLOOKUP(A293,'Sales Order'!A$1:D$1029,4,0)</f>
        <v>43938</v>
      </c>
      <c r="C293" s="28" t="s">
        <v>58</v>
      </c>
      <c r="D293" s="34">
        <v>62</v>
      </c>
      <c r="E293" s="36">
        <v>269205860</v>
      </c>
      <c r="F293" s="37" t="s">
        <v>2666</v>
      </c>
      <c r="G293" s="76" t="str">
        <f>VLOOKUP(C293,Product!A$1:D$21,3,0)</f>
        <v>Road Bike</v>
      </c>
      <c r="H293" s="76" t="str">
        <f>VLOOKUP(C293,Product!A$1:D$21,4,0)</f>
        <v>Bicycle</v>
      </c>
      <c r="I293" t="s">
        <v>59</v>
      </c>
      <c r="J293" s="34">
        <v>62</v>
      </c>
      <c r="K293" s="11" t="str">
        <f>VLOOKUP(A293,'Sales Order'!A$2:I$1029,9,0)</f>
        <v>Sales Region Sulawesi - Maluku Team</v>
      </c>
      <c r="M293" t="str">
        <f>VLOOKUP(A293,'Sales Order'!A$1:L$1029,12,0)</f>
        <v>Retail</v>
      </c>
    </row>
    <row r="294" spans="1:13" ht="15.75" customHeight="1" x14ac:dyDescent="0.3">
      <c r="A294" s="28" t="s">
        <v>331</v>
      </c>
      <c r="B294" s="27">
        <f>VLOOKUP(A294,'Sales Order'!A$1:D$1029,4,0)</f>
        <v>43938</v>
      </c>
      <c r="C294" s="28" t="s">
        <v>25</v>
      </c>
      <c r="D294" s="34">
        <v>116</v>
      </c>
      <c r="E294" s="36">
        <v>2041600</v>
      </c>
      <c r="F294" s="37" t="s">
        <v>2667</v>
      </c>
      <c r="G294" s="76" t="str">
        <f>VLOOKUP(C294,Product!A$1:D$21,3,0)</f>
        <v>Fishing soft lure</v>
      </c>
      <c r="H294" s="76" t="str">
        <f>VLOOKUP(C294,Product!A$1:D$21,4,0)</f>
        <v>Fishing Equipment</v>
      </c>
      <c r="I294" t="s">
        <v>26</v>
      </c>
      <c r="J294" s="34">
        <v>116</v>
      </c>
      <c r="K294" s="11" t="str">
        <f>VLOOKUP(A294,'Sales Order'!A$2:I$1029,9,0)</f>
        <v>Sales Region Sulawesi - Maluku Team</v>
      </c>
      <c r="M294" t="str">
        <f>VLOOKUP(A294,'Sales Order'!A$1:L$1029,12,0)</f>
        <v>Retail</v>
      </c>
    </row>
    <row r="295" spans="1:13" ht="15.75" customHeight="1" x14ac:dyDescent="0.3">
      <c r="A295" s="28" t="s">
        <v>331</v>
      </c>
      <c r="B295" s="27">
        <f>VLOOKUP(A295,'Sales Order'!A$1:D$1029,4,0)</f>
        <v>43938</v>
      </c>
      <c r="C295" s="28" t="s">
        <v>65</v>
      </c>
      <c r="D295" s="34">
        <v>143</v>
      </c>
      <c r="E295" s="36">
        <v>32835660</v>
      </c>
      <c r="F295" s="37" t="s">
        <v>2668</v>
      </c>
      <c r="G295" s="76" t="str">
        <f>VLOOKUP(C295,Product!A$1:D$21,3,0)</f>
        <v>1 Set Futsalball</v>
      </c>
      <c r="H295" s="76" t="str">
        <f>VLOOKUP(C295,Product!A$1:D$21,4,0)</f>
        <v>Futsal</v>
      </c>
      <c r="I295" t="s">
        <v>66</v>
      </c>
      <c r="J295" s="34">
        <v>143</v>
      </c>
      <c r="K295" s="11" t="str">
        <f>VLOOKUP(A295,'Sales Order'!A$2:I$1029,9,0)</f>
        <v>Sales Region Sulawesi - Maluku Team</v>
      </c>
      <c r="M295" t="str">
        <f>VLOOKUP(A295,'Sales Order'!A$1:L$1029,12,0)</f>
        <v>Retail</v>
      </c>
    </row>
    <row r="296" spans="1:13" ht="15.75" customHeight="1" x14ac:dyDescent="0.3">
      <c r="A296" s="16" t="s">
        <v>332</v>
      </c>
      <c r="B296" s="27">
        <f>VLOOKUP(A296,'Sales Order'!A$1:D$1029,4,0)</f>
        <v>43938</v>
      </c>
      <c r="C296" s="28" t="s">
        <v>65</v>
      </c>
      <c r="D296" s="34">
        <v>37</v>
      </c>
      <c r="E296" s="36">
        <v>7508040</v>
      </c>
      <c r="F296" s="37" t="s">
        <v>2669</v>
      </c>
      <c r="G296" s="76" t="str">
        <f>VLOOKUP(C296,Product!A$1:D$21,3,0)</f>
        <v>1 Set Futsalball</v>
      </c>
      <c r="H296" s="76" t="str">
        <f>VLOOKUP(C296,Product!A$1:D$21,4,0)</f>
        <v>Futsal</v>
      </c>
      <c r="I296" t="s">
        <v>66</v>
      </c>
      <c r="J296" s="34">
        <v>37</v>
      </c>
      <c r="K296" s="11" t="str">
        <f>VLOOKUP(A296,'Sales Order'!A$2:I$1029,9,0)</f>
        <v>Sales Region Sulawesi - Maluku Team</v>
      </c>
      <c r="M296" t="str">
        <f>VLOOKUP(A296,'Sales Order'!A$1:L$1029,12,0)</f>
        <v>Retail</v>
      </c>
    </row>
    <row r="297" spans="1:13" ht="15.75" customHeight="1" x14ac:dyDescent="0.3">
      <c r="A297" s="28" t="s">
        <v>332</v>
      </c>
      <c r="B297" s="27">
        <f>VLOOKUP(A297,'Sales Order'!A$1:D$1029,4,0)</f>
        <v>43938</v>
      </c>
      <c r="C297" s="28" t="s">
        <v>33</v>
      </c>
      <c r="D297" s="34">
        <v>72</v>
      </c>
      <c r="E297" s="36">
        <v>11880000</v>
      </c>
      <c r="F297" s="37" t="s">
        <v>2670</v>
      </c>
      <c r="G297" s="76" t="str">
        <f>VLOOKUP(C297,Product!A$1:D$21,3,0)</f>
        <v>Stick Billiard Bag</v>
      </c>
      <c r="H297" s="76" t="str">
        <f>VLOOKUP(C297,Product!A$1:D$21,4,0)</f>
        <v>Billiard</v>
      </c>
      <c r="I297" t="s">
        <v>34</v>
      </c>
      <c r="J297" s="34">
        <v>72</v>
      </c>
      <c r="K297" s="11" t="str">
        <f>VLOOKUP(A297,'Sales Order'!A$2:I$1029,9,0)</f>
        <v>Sales Region Sulawesi - Maluku Team</v>
      </c>
      <c r="M297" t="str">
        <f>VLOOKUP(A297,'Sales Order'!A$1:L$1029,12,0)</f>
        <v>Retail</v>
      </c>
    </row>
    <row r="298" spans="1:13" ht="15.75" customHeight="1" x14ac:dyDescent="0.3">
      <c r="A298" s="28" t="s">
        <v>332</v>
      </c>
      <c r="B298" s="27">
        <f>VLOOKUP(A298,'Sales Order'!A$1:D$1029,4,0)</f>
        <v>43938</v>
      </c>
      <c r="C298" s="28" t="s">
        <v>45</v>
      </c>
      <c r="D298" s="34">
        <v>129</v>
      </c>
      <c r="E298" s="36">
        <v>17298900</v>
      </c>
      <c r="F298" s="37" t="s">
        <v>2671</v>
      </c>
      <c r="G298" s="76" t="str">
        <f>VLOOKUP(C298,Product!A$1:D$21,3,0)</f>
        <v>Sunglasses</v>
      </c>
      <c r="H298" s="76" t="str">
        <f>VLOOKUP(C298,Product!A$1:D$21,4,0)</f>
        <v>Outdoors Sport</v>
      </c>
      <c r="I298" t="s">
        <v>46</v>
      </c>
      <c r="J298" s="34">
        <v>129</v>
      </c>
      <c r="K298" s="11" t="str">
        <f>VLOOKUP(A298,'Sales Order'!A$2:I$1029,9,0)</f>
        <v>Sales Region Sulawesi - Maluku Team</v>
      </c>
      <c r="M298" t="str">
        <f>VLOOKUP(A298,'Sales Order'!A$1:L$1029,12,0)</f>
        <v>Retail</v>
      </c>
    </row>
    <row r="299" spans="1:13" ht="15.75" customHeight="1" x14ac:dyDescent="0.3">
      <c r="A299" s="28" t="s">
        <v>332</v>
      </c>
      <c r="B299" s="27">
        <f>VLOOKUP(A299,'Sales Order'!A$1:D$1029,4,0)</f>
        <v>43938</v>
      </c>
      <c r="C299" s="28" t="s">
        <v>35</v>
      </c>
      <c r="D299" s="34">
        <v>47</v>
      </c>
      <c r="E299" s="36">
        <v>80468700</v>
      </c>
      <c r="F299" s="37" t="s">
        <v>2672</v>
      </c>
      <c r="G299" s="76" t="str">
        <f>VLOOKUP(C299,Product!A$1:D$21,3,0)</f>
        <v>Stick Golf Wedge</v>
      </c>
      <c r="H299" s="76" t="str">
        <f>VLOOKUP(C299,Product!A$1:D$21,4,0)</f>
        <v>Golf</v>
      </c>
      <c r="I299" t="s">
        <v>37</v>
      </c>
      <c r="J299" s="34">
        <v>47</v>
      </c>
      <c r="K299" s="11" t="str">
        <f>VLOOKUP(A299,'Sales Order'!A$2:I$1029,9,0)</f>
        <v>Sales Region Sulawesi - Maluku Team</v>
      </c>
      <c r="M299" t="str">
        <f>VLOOKUP(A299,'Sales Order'!A$1:L$1029,12,0)</f>
        <v>Retail</v>
      </c>
    </row>
    <row r="300" spans="1:13" ht="15.75" customHeight="1" x14ac:dyDescent="0.3">
      <c r="A300" s="16" t="s">
        <v>333</v>
      </c>
      <c r="B300" s="27">
        <f>VLOOKUP(A300,'Sales Order'!A$1:D$1029,4,0)</f>
        <v>43938</v>
      </c>
      <c r="C300" s="28" t="s">
        <v>45</v>
      </c>
      <c r="D300" s="34">
        <v>140</v>
      </c>
      <c r="E300" s="36">
        <v>19191200</v>
      </c>
      <c r="F300" s="37" t="s">
        <v>2673</v>
      </c>
      <c r="G300" s="76" t="str">
        <f>VLOOKUP(C300,Product!A$1:D$21,3,0)</f>
        <v>Sunglasses</v>
      </c>
      <c r="H300" s="76" t="str">
        <f>VLOOKUP(C300,Product!A$1:D$21,4,0)</f>
        <v>Outdoors Sport</v>
      </c>
      <c r="I300" t="s">
        <v>46</v>
      </c>
      <c r="J300" s="34">
        <v>140</v>
      </c>
      <c r="K300" s="11" t="str">
        <f>VLOOKUP(A300,'Sales Order'!A$2:I$1029,9,0)</f>
        <v>Sales Sumatera -Kalimantan Region Team</v>
      </c>
      <c r="M300" t="str">
        <f>VLOOKUP(A300,'Sales Order'!A$1:L$1029,12,0)</f>
        <v>Retail</v>
      </c>
    </row>
    <row r="301" spans="1:13" ht="15.75" customHeight="1" x14ac:dyDescent="0.3">
      <c r="A301" s="28" t="s">
        <v>333</v>
      </c>
      <c r="B301" s="27">
        <f>VLOOKUP(A301,'Sales Order'!A$1:D$1029,4,0)</f>
        <v>43938</v>
      </c>
      <c r="C301" s="28" t="s">
        <v>61</v>
      </c>
      <c r="D301" s="34">
        <v>54</v>
      </c>
      <c r="E301" s="36">
        <v>21210120</v>
      </c>
      <c r="F301" s="37" t="s">
        <v>2674</v>
      </c>
      <c r="G301" s="76" t="str">
        <f>VLOOKUP(C301,Product!A$1:D$21,3,0)</f>
        <v>1 Set Basketball</v>
      </c>
      <c r="H301" s="76" t="str">
        <f>VLOOKUP(C301,Product!A$1:D$21,4,0)</f>
        <v>Basketball</v>
      </c>
      <c r="I301" t="s">
        <v>62</v>
      </c>
      <c r="J301" s="34">
        <v>54</v>
      </c>
      <c r="K301" s="11" t="str">
        <f>VLOOKUP(A301,'Sales Order'!A$2:I$1029,9,0)</f>
        <v>Sales Sumatera -Kalimantan Region Team</v>
      </c>
      <c r="M301" t="str">
        <f>VLOOKUP(A301,'Sales Order'!A$1:L$1029,12,0)</f>
        <v>Retail</v>
      </c>
    </row>
    <row r="302" spans="1:13" ht="15.75" customHeight="1" x14ac:dyDescent="0.3">
      <c r="A302" s="28" t="s">
        <v>333</v>
      </c>
      <c r="B302" s="27">
        <f>VLOOKUP(A302,'Sales Order'!A$1:D$1029,4,0)</f>
        <v>43938</v>
      </c>
      <c r="C302" s="28" t="s">
        <v>19</v>
      </c>
      <c r="D302" s="34">
        <v>78</v>
      </c>
      <c r="E302" s="36">
        <v>17674020</v>
      </c>
      <c r="F302" s="37" t="s">
        <v>2675</v>
      </c>
      <c r="G302" s="76" t="str">
        <f>VLOOKUP(C302,Product!A$1:D$21,3,0)</f>
        <v>1 Set Fishing Equipment</v>
      </c>
      <c r="H302" s="76" t="str">
        <f>VLOOKUP(C302,Product!A$1:D$21,4,0)</f>
        <v>Fishing Equipment</v>
      </c>
      <c r="I302" t="s">
        <v>21</v>
      </c>
      <c r="J302" s="34">
        <v>78</v>
      </c>
      <c r="K302" s="11" t="str">
        <f>VLOOKUP(A302,'Sales Order'!A$2:I$1029,9,0)</f>
        <v>Sales Sumatera -Kalimantan Region Team</v>
      </c>
      <c r="M302" t="str">
        <f>VLOOKUP(A302,'Sales Order'!A$1:L$1029,12,0)</f>
        <v>Retail</v>
      </c>
    </row>
    <row r="303" spans="1:13" ht="15.75" customHeight="1" x14ac:dyDescent="0.3">
      <c r="A303" s="28" t="s">
        <v>333</v>
      </c>
      <c r="B303" s="27">
        <f>VLOOKUP(A303,'Sales Order'!A$1:D$1029,4,0)</f>
        <v>43938</v>
      </c>
      <c r="C303" s="28" t="s">
        <v>40</v>
      </c>
      <c r="D303" s="34">
        <v>93</v>
      </c>
      <c r="E303" s="36">
        <v>14577750</v>
      </c>
      <c r="F303" s="37" t="s">
        <v>2676</v>
      </c>
      <c r="G303" s="76" t="str">
        <f>VLOOKUP(C303,Product!A$1:D$21,3,0)</f>
        <v>1 set Golf Ball</v>
      </c>
      <c r="H303" s="76" t="str">
        <f>VLOOKUP(C303,Product!A$1:D$21,4,0)</f>
        <v>Golf</v>
      </c>
      <c r="I303" t="s">
        <v>41</v>
      </c>
      <c r="J303" s="34">
        <v>93</v>
      </c>
      <c r="K303" s="11" t="str">
        <f>VLOOKUP(A303,'Sales Order'!A$2:I$1029,9,0)</f>
        <v>Sales Sumatera -Kalimantan Region Team</v>
      </c>
      <c r="M303" t="str">
        <f>VLOOKUP(A303,'Sales Order'!A$1:L$1029,12,0)</f>
        <v>Retail</v>
      </c>
    </row>
    <row r="304" spans="1:13" ht="15.75" customHeight="1" x14ac:dyDescent="0.3">
      <c r="A304" s="16" t="s">
        <v>334</v>
      </c>
      <c r="B304" s="27">
        <f>VLOOKUP(A304,'Sales Order'!A$1:D$1029,4,0)</f>
        <v>43938</v>
      </c>
      <c r="C304" s="28" t="s">
        <v>75</v>
      </c>
      <c r="D304" s="34">
        <v>118</v>
      </c>
      <c r="E304" s="36">
        <v>281430000</v>
      </c>
      <c r="F304" s="37" t="s">
        <v>2677</v>
      </c>
      <c r="G304" s="76" t="str">
        <f>VLOOKUP(C304,Product!A$1:D$21,3,0)</f>
        <v>Bench Press</v>
      </c>
      <c r="H304" s="76" t="str">
        <f>VLOOKUP(C304,Product!A$1:D$21,4,0)</f>
        <v>Gym &amp; Fitness</v>
      </c>
      <c r="I304" t="s">
        <v>76</v>
      </c>
      <c r="J304" s="34">
        <v>118</v>
      </c>
      <c r="K304" s="11" t="str">
        <f>VLOOKUP(A304,'Sales Order'!A$2:I$1029,9,0)</f>
        <v>Sales Sumatera -Kalimantan Region Team</v>
      </c>
      <c r="M304" t="str">
        <f>VLOOKUP(A304,'Sales Order'!A$1:L$1029,12,0)</f>
        <v>Retail</v>
      </c>
    </row>
    <row r="305" spans="1:13" ht="15.75" customHeight="1" x14ac:dyDescent="0.3">
      <c r="A305" s="28" t="s">
        <v>334</v>
      </c>
      <c r="B305" s="27">
        <f>VLOOKUP(A305,'Sales Order'!A$1:D$1029,4,0)</f>
        <v>43938</v>
      </c>
      <c r="C305" s="28" t="s">
        <v>69</v>
      </c>
      <c r="D305" s="34">
        <v>138</v>
      </c>
      <c r="E305" s="36">
        <v>16503696</v>
      </c>
      <c r="F305" s="37" t="s">
        <v>2678</v>
      </c>
      <c r="G305" s="76" t="str">
        <f>VLOOKUP(C305,Product!A$1:D$21,3,0)</f>
        <v>Abs Roller</v>
      </c>
      <c r="H305" s="76" t="str">
        <f>VLOOKUP(C305,Product!A$1:D$21,4,0)</f>
        <v>Gym &amp; Fitness</v>
      </c>
      <c r="I305" t="s">
        <v>70</v>
      </c>
      <c r="J305" s="34">
        <v>138</v>
      </c>
      <c r="K305" s="11" t="str">
        <f>VLOOKUP(A305,'Sales Order'!A$2:I$1029,9,0)</f>
        <v>Sales Sumatera -Kalimantan Region Team</v>
      </c>
      <c r="M305" t="str">
        <f>VLOOKUP(A305,'Sales Order'!A$1:L$1029,12,0)</f>
        <v>Retail</v>
      </c>
    </row>
    <row r="306" spans="1:13" ht="15.75" customHeight="1" x14ac:dyDescent="0.3">
      <c r="A306" s="16" t="s">
        <v>335</v>
      </c>
      <c r="B306" s="27">
        <f>VLOOKUP(A306,'Sales Order'!A$1:D$1029,4,0)</f>
        <v>43939</v>
      </c>
      <c r="C306" s="28" t="s">
        <v>45</v>
      </c>
      <c r="D306" s="34">
        <v>104</v>
      </c>
      <c r="E306" s="36">
        <v>12086880</v>
      </c>
      <c r="F306" s="37" t="s">
        <v>2679</v>
      </c>
      <c r="G306" s="76" t="str">
        <f>VLOOKUP(C306,Product!A$1:D$21,3,0)</f>
        <v>Sunglasses</v>
      </c>
      <c r="H306" s="76" t="str">
        <f>VLOOKUP(C306,Product!A$1:D$21,4,0)</f>
        <v>Outdoors Sport</v>
      </c>
      <c r="I306" t="s">
        <v>46</v>
      </c>
      <c r="J306" s="34">
        <v>104</v>
      </c>
      <c r="K306" s="11" t="str">
        <f>VLOOKUP(A306,'Sales Order'!A$2:I$1029,9,0)</f>
        <v>Online Sales Team</v>
      </c>
      <c r="M306" t="str">
        <f>VLOOKUP(A306,'Sales Order'!A$1:L$1029,12,0)</f>
        <v>Retail</v>
      </c>
    </row>
    <row r="307" spans="1:13" ht="15.75" customHeight="1" x14ac:dyDescent="0.3">
      <c r="A307" s="28" t="s">
        <v>335</v>
      </c>
      <c r="B307" s="27">
        <f>VLOOKUP(A307,'Sales Order'!A$1:D$1029,4,0)</f>
        <v>43939</v>
      </c>
      <c r="C307" s="28" t="s">
        <v>52</v>
      </c>
      <c r="D307" s="34">
        <v>102</v>
      </c>
      <c r="E307" s="36">
        <v>27183000.000000004</v>
      </c>
      <c r="F307" s="37" t="s">
        <v>2680</v>
      </c>
      <c r="G307" s="76" t="str">
        <f>VLOOKUP(C307,Product!A$1:D$21,3,0)</f>
        <v>Hiking Shoes</v>
      </c>
      <c r="H307" s="76" t="str">
        <f>VLOOKUP(C307,Product!A$1:D$21,4,0)</f>
        <v>Hiking &amp; Camping</v>
      </c>
      <c r="I307" t="s">
        <v>53</v>
      </c>
      <c r="J307" s="34">
        <v>102</v>
      </c>
      <c r="K307" s="11" t="str">
        <f>VLOOKUP(A307,'Sales Order'!A$2:I$1029,9,0)</f>
        <v>Online Sales Team</v>
      </c>
      <c r="M307" t="str">
        <f>VLOOKUP(A307,'Sales Order'!A$1:L$1029,12,0)</f>
        <v>Retail</v>
      </c>
    </row>
    <row r="308" spans="1:13" ht="15.75" customHeight="1" x14ac:dyDescent="0.3">
      <c r="A308" s="28" t="s">
        <v>335</v>
      </c>
      <c r="B308" s="27">
        <f>VLOOKUP(A308,'Sales Order'!A$1:D$1029,4,0)</f>
        <v>43939</v>
      </c>
      <c r="C308" s="28" t="s">
        <v>40</v>
      </c>
      <c r="D308" s="34">
        <v>101</v>
      </c>
      <c r="E308" s="36">
        <v>18998100</v>
      </c>
      <c r="F308" s="37" t="s">
        <v>2681</v>
      </c>
      <c r="G308" s="76" t="str">
        <f>VLOOKUP(C308,Product!A$1:D$21,3,0)</f>
        <v>1 set Golf Ball</v>
      </c>
      <c r="H308" s="76" t="str">
        <f>VLOOKUP(C308,Product!A$1:D$21,4,0)</f>
        <v>Golf</v>
      </c>
      <c r="I308" t="s">
        <v>41</v>
      </c>
      <c r="J308" s="34">
        <v>101</v>
      </c>
      <c r="K308" s="11" t="str">
        <f>VLOOKUP(A308,'Sales Order'!A$2:I$1029,9,0)</f>
        <v>Online Sales Team</v>
      </c>
      <c r="M308" t="str">
        <f>VLOOKUP(A308,'Sales Order'!A$1:L$1029,12,0)</f>
        <v>Retail</v>
      </c>
    </row>
    <row r="309" spans="1:13" ht="15.75" customHeight="1" x14ac:dyDescent="0.3">
      <c r="A309" s="16" t="s">
        <v>336</v>
      </c>
      <c r="B309" s="27">
        <f>VLOOKUP(A309,'Sales Order'!A$1:D$1029,4,0)</f>
        <v>43941</v>
      </c>
      <c r="C309" s="28" t="s">
        <v>61</v>
      </c>
      <c r="D309" s="34">
        <v>93</v>
      </c>
      <c r="E309" s="36">
        <v>35192130</v>
      </c>
      <c r="F309" s="37" t="s">
        <v>2682</v>
      </c>
      <c r="G309" s="76" t="str">
        <f>VLOOKUP(C309,Product!A$1:D$21,3,0)</f>
        <v>1 Set Basketball</v>
      </c>
      <c r="H309" s="76" t="str">
        <f>VLOOKUP(C309,Product!A$1:D$21,4,0)</f>
        <v>Basketball</v>
      </c>
      <c r="I309" t="s">
        <v>62</v>
      </c>
      <c r="J309" s="34">
        <v>93</v>
      </c>
      <c r="K309" s="11" t="str">
        <f>VLOOKUP(A309,'Sales Order'!A$2:I$1029,9,0)</f>
        <v>Sales Java Region Team</v>
      </c>
      <c r="M309" t="str">
        <f>VLOOKUP(A309,'Sales Order'!A$1:L$1029,12,0)</f>
        <v>Retail</v>
      </c>
    </row>
    <row r="310" spans="1:13" ht="15.75" customHeight="1" x14ac:dyDescent="0.3">
      <c r="A310" s="28" t="s">
        <v>336</v>
      </c>
      <c r="B310" s="27">
        <f>VLOOKUP(A310,'Sales Order'!A$1:D$1029,4,0)</f>
        <v>43941</v>
      </c>
      <c r="C310" s="28" t="s">
        <v>75</v>
      </c>
      <c r="D310" s="34">
        <v>73</v>
      </c>
      <c r="E310" s="36">
        <v>148956500</v>
      </c>
      <c r="F310" s="37" t="s">
        <v>2683</v>
      </c>
      <c r="G310" s="76" t="str">
        <f>VLOOKUP(C310,Product!A$1:D$21,3,0)</f>
        <v>Bench Press</v>
      </c>
      <c r="H310" s="76" t="str">
        <f>VLOOKUP(C310,Product!A$1:D$21,4,0)</f>
        <v>Gym &amp; Fitness</v>
      </c>
      <c r="I310" t="s">
        <v>76</v>
      </c>
      <c r="J310" s="34">
        <v>73</v>
      </c>
      <c r="K310" s="11" t="str">
        <f>VLOOKUP(A310,'Sales Order'!A$2:I$1029,9,0)</f>
        <v>Sales Java Region Team</v>
      </c>
      <c r="M310" t="str">
        <f>VLOOKUP(A310,'Sales Order'!A$1:L$1029,12,0)</f>
        <v>Retail</v>
      </c>
    </row>
    <row r="311" spans="1:13" ht="15.75" customHeight="1" x14ac:dyDescent="0.3">
      <c r="A311" s="28" t="s">
        <v>336</v>
      </c>
      <c r="B311" s="27">
        <f>VLOOKUP(A311,'Sales Order'!A$1:D$1029,4,0)</f>
        <v>43941</v>
      </c>
      <c r="C311" s="28" t="s">
        <v>35</v>
      </c>
      <c r="D311" s="34">
        <v>74</v>
      </c>
      <c r="E311" s="36">
        <v>134816900</v>
      </c>
      <c r="F311" s="37" t="s">
        <v>2684</v>
      </c>
      <c r="G311" s="76" t="str">
        <f>VLOOKUP(C311,Product!A$1:D$21,3,0)</f>
        <v>Stick Golf Wedge</v>
      </c>
      <c r="H311" s="76" t="str">
        <f>VLOOKUP(C311,Product!A$1:D$21,4,0)</f>
        <v>Golf</v>
      </c>
      <c r="I311" t="s">
        <v>37</v>
      </c>
      <c r="J311" s="34">
        <v>74</v>
      </c>
      <c r="K311" s="11" t="str">
        <f>VLOOKUP(A311,'Sales Order'!A$2:I$1029,9,0)</f>
        <v>Sales Java Region Team</v>
      </c>
      <c r="M311" t="str">
        <f>VLOOKUP(A311,'Sales Order'!A$1:L$1029,12,0)</f>
        <v>Retail</v>
      </c>
    </row>
    <row r="312" spans="1:13" ht="15.75" customHeight="1" x14ac:dyDescent="0.3">
      <c r="A312" s="16" t="s">
        <v>337</v>
      </c>
      <c r="B312" s="27">
        <f>VLOOKUP(A312,'Sales Order'!A$1:D$1029,4,0)</f>
        <v>43943</v>
      </c>
      <c r="C312" s="28" t="s">
        <v>55</v>
      </c>
      <c r="D312" s="34">
        <v>122</v>
      </c>
      <c r="E312" s="36">
        <v>224482440</v>
      </c>
      <c r="F312" s="37" t="s">
        <v>2685</v>
      </c>
      <c r="G312" s="76" t="str">
        <f>VLOOKUP(C312,Product!A$1:D$21,3,0)</f>
        <v>Mountain Bike</v>
      </c>
      <c r="H312" s="76" t="str">
        <f>VLOOKUP(C312,Product!A$1:D$21,4,0)</f>
        <v>Bicycle</v>
      </c>
      <c r="I312" t="s">
        <v>5854</v>
      </c>
      <c r="J312" s="34">
        <v>122</v>
      </c>
      <c r="K312" s="11" t="str">
        <f>VLOOKUP(A312,'Sales Order'!A$2:I$1029,9,0)</f>
        <v>Online Sales Team</v>
      </c>
      <c r="M312" t="str">
        <f>VLOOKUP(A312,'Sales Order'!A$1:L$1029,12,0)</f>
        <v>Retail</v>
      </c>
    </row>
    <row r="313" spans="1:13" ht="15.75" customHeight="1" x14ac:dyDescent="0.3">
      <c r="A313" s="28" t="s">
        <v>337</v>
      </c>
      <c r="B313" s="27">
        <f>VLOOKUP(A313,'Sales Order'!A$1:D$1029,4,0)</f>
        <v>43943</v>
      </c>
      <c r="C313" s="28" t="s">
        <v>25</v>
      </c>
      <c r="D313" s="34">
        <v>148</v>
      </c>
      <c r="E313" s="36">
        <v>2456800</v>
      </c>
      <c r="F313" s="37" t="s">
        <v>2686</v>
      </c>
      <c r="G313" s="76" t="str">
        <f>VLOOKUP(C313,Product!A$1:D$21,3,0)</f>
        <v>Fishing soft lure</v>
      </c>
      <c r="H313" s="76" t="str">
        <f>VLOOKUP(C313,Product!A$1:D$21,4,0)</f>
        <v>Fishing Equipment</v>
      </c>
      <c r="I313" t="s">
        <v>26</v>
      </c>
      <c r="J313" s="34">
        <v>148</v>
      </c>
      <c r="K313" s="11" t="str">
        <f>VLOOKUP(A313,'Sales Order'!A$2:I$1029,9,0)</f>
        <v>Online Sales Team</v>
      </c>
      <c r="M313" t="str">
        <f>VLOOKUP(A313,'Sales Order'!A$1:L$1029,12,0)</f>
        <v>Retail</v>
      </c>
    </row>
    <row r="314" spans="1:13" ht="15.75" customHeight="1" x14ac:dyDescent="0.3">
      <c r="A314" s="28" t="s">
        <v>337</v>
      </c>
      <c r="B314" s="27">
        <f>VLOOKUP(A314,'Sales Order'!A$1:D$1029,4,0)</f>
        <v>43943</v>
      </c>
      <c r="C314" s="28" t="s">
        <v>40</v>
      </c>
      <c r="D314" s="34">
        <v>58</v>
      </c>
      <c r="E314" s="36">
        <v>9818820</v>
      </c>
      <c r="F314" s="37" t="s">
        <v>2687</v>
      </c>
      <c r="G314" s="76" t="str">
        <f>VLOOKUP(C314,Product!A$1:D$21,3,0)</f>
        <v>1 set Golf Ball</v>
      </c>
      <c r="H314" s="76" t="str">
        <f>VLOOKUP(C314,Product!A$1:D$21,4,0)</f>
        <v>Golf</v>
      </c>
      <c r="I314" t="s">
        <v>41</v>
      </c>
      <c r="J314" s="34">
        <v>58</v>
      </c>
      <c r="K314" s="11" t="str">
        <f>VLOOKUP(A314,'Sales Order'!A$2:I$1029,9,0)</f>
        <v>Online Sales Team</v>
      </c>
      <c r="M314" t="str">
        <f>VLOOKUP(A314,'Sales Order'!A$1:L$1029,12,0)</f>
        <v>Retail</v>
      </c>
    </row>
    <row r="315" spans="1:13" ht="15.75" customHeight="1" x14ac:dyDescent="0.3">
      <c r="A315" s="16" t="s">
        <v>338</v>
      </c>
      <c r="B315" s="27">
        <f>VLOOKUP(A315,'Sales Order'!A$1:D$1029,4,0)</f>
        <v>43944</v>
      </c>
      <c r="C315" s="28" t="s">
        <v>58</v>
      </c>
      <c r="D315" s="34">
        <v>122</v>
      </c>
      <c r="E315" s="36">
        <v>598523460</v>
      </c>
      <c r="F315" s="37" t="s">
        <v>2688</v>
      </c>
      <c r="G315" s="76" t="str">
        <f>VLOOKUP(C315,Product!A$1:D$21,3,0)</f>
        <v>Road Bike</v>
      </c>
      <c r="H315" s="76" t="str">
        <f>VLOOKUP(C315,Product!A$1:D$21,4,0)</f>
        <v>Bicycle</v>
      </c>
      <c r="I315" t="s">
        <v>59</v>
      </c>
      <c r="J315" s="34">
        <v>122</v>
      </c>
      <c r="K315" s="11" t="str">
        <f>VLOOKUP(A315,'Sales Order'!A$2:I$1029,9,0)</f>
        <v>Sales Sumatera -Kalimantan Region Team</v>
      </c>
      <c r="M315" t="str">
        <f>VLOOKUP(A315,'Sales Order'!A$1:L$1029,12,0)</f>
        <v>Retail</v>
      </c>
    </row>
    <row r="316" spans="1:13" ht="15.75" customHeight="1" x14ac:dyDescent="0.3">
      <c r="A316" s="28" t="s">
        <v>338</v>
      </c>
      <c r="B316" s="27">
        <f>VLOOKUP(A316,'Sales Order'!A$1:D$1029,4,0)</f>
        <v>43944</v>
      </c>
      <c r="C316" s="28" t="s">
        <v>69</v>
      </c>
      <c r="D316" s="34">
        <v>81</v>
      </c>
      <c r="E316" s="36">
        <v>10347426</v>
      </c>
      <c r="F316" s="37" t="s">
        <v>2689</v>
      </c>
      <c r="G316" s="76" t="str">
        <f>VLOOKUP(C316,Product!A$1:D$21,3,0)</f>
        <v>Abs Roller</v>
      </c>
      <c r="H316" s="76" t="str">
        <f>VLOOKUP(C316,Product!A$1:D$21,4,0)</f>
        <v>Gym &amp; Fitness</v>
      </c>
      <c r="I316" t="s">
        <v>70</v>
      </c>
      <c r="J316" s="34">
        <v>81</v>
      </c>
      <c r="K316" s="11" t="str">
        <f>VLOOKUP(A316,'Sales Order'!A$2:I$1029,9,0)</f>
        <v>Sales Sumatera -Kalimantan Region Team</v>
      </c>
      <c r="M316" t="str">
        <f>VLOOKUP(A316,'Sales Order'!A$1:L$1029,12,0)</f>
        <v>Retail</v>
      </c>
    </row>
    <row r="317" spans="1:13" ht="15.75" customHeight="1" x14ac:dyDescent="0.3">
      <c r="A317" s="28" t="s">
        <v>338</v>
      </c>
      <c r="B317" s="27">
        <f>VLOOKUP(A317,'Sales Order'!A$1:D$1029,4,0)</f>
        <v>43944</v>
      </c>
      <c r="C317" s="28" t="s">
        <v>48</v>
      </c>
      <c r="D317" s="34">
        <v>34</v>
      </c>
      <c r="E317" s="36">
        <v>3377220</v>
      </c>
      <c r="F317" s="37" t="s">
        <v>2690</v>
      </c>
      <c r="G317" s="76" t="str">
        <f>VLOOKUP(C317,Product!A$1:D$21,3,0)</f>
        <v>Tracking Pole</v>
      </c>
      <c r="H317" s="76" t="str">
        <f>VLOOKUP(C317,Product!A$1:D$21,4,0)</f>
        <v>Hiking &amp; Camping</v>
      </c>
      <c r="I317" t="s">
        <v>49</v>
      </c>
      <c r="J317" s="34">
        <v>34</v>
      </c>
      <c r="K317" s="11" t="str">
        <f>VLOOKUP(A317,'Sales Order'!A$2:I$1029,9,0)</f>
        <v>Sales Sumatera -Kalimantan Region Team</v>
      </c>
      <c r="M317" t="str">
        <f>VLOOKUP(A317,'Sales Order'!A$1:L$1029,12,0)</f>
        <v>Retail</v>
      </c>
    </row>
    <row r="318" spans="1:13" ht="15.75" customHeight="1" x14ac:dyDescent="0.3">
      <c r="A318" s="28" t="s">
        <v>338</v>
      </c>
      <c r="B318" s="27">
        <f>VLOOKUP(A318,'Sales Order'!A$1:D$1029,4,0)</f>
        <v>43944</v>
      </c>
      <c r="C318" s="28" t="s">
        <v>19</v>
      </c>
      <c r="D318" s="34">
        <v>46</v>
      </c>
      <c r="E318" s="36">
        <v>9506820</v>
      </c>
      <c r="F318" s="37" t="s">
        <v>2691</v>
      </c>
      <c r="G318" s="76" t="str">
        <f>VLOOKUP(C318,Product!A$1:D$21,3,0)</f>
        <v>1 Set Fishing Equipment</v>
      </c>
      <c r="H318" s="76" t="str">
        <f>VLOOKUP(C318,Product!A$1:D$21,4,0)</f>
        <v>Fishing Equipment</v>
      </c>
      <c r="I318" t="s">
        <v>21</v>
      </c>
      <c r="J318" s="34">
        <v>46</v>
      </c>
      <c r="K318" s="11" t="str">
        <f>VLOOKUP(A318,'Sales Order'!A$2:I$1029,9,0)</f>
        <v>Sales Sumatera -Kalimantan Region Team</v>
      </c>
      <c r="M318" t="str">
        <f>VLOOKUP(A318,'Sales Order'!A$1:L$1029,12,0)</f>
        <v>Retail</v>
      </c>
    </row>
    <row r="319" spans="1:13" ht="15.75" customHeight="1" x14ac:dyDescent="0.3">
      <c r="A319" s="16" t="s">
        <v>339</v>
      </c>
      <c r="B319" s="27">
        <f>VLOOKUP(A319,'Sales Order'!A$1:D$1029,4,0)</f>
        <v>43944</v>
      </c>
      <c r="C319" s="28" t="s">
        <v>58</v>
      </c>
      <c r="D319" s="34">
        <v>53</v>
      </c>
      <c r="E319" s="36">
        <v>242082270.00000003</v>
      </c>
      <c r="F319" s="37" t="s">
        <v>2692</v>
      </c>
      <c r="G319" s="76" t="str">
        <f>VLOOKUP(C319,Product!A$1:D$21,3,0)</f>
        <v>Road Bike</v>
      </c>
      <c r="H319" s="76" t="str">
        <f>VLOOKUP(C319,Product!A$1:D$21,4,0)</f>
        <v>Bicycle</v>
      </c>
      <c r="I319" t="s">
        <v>59</v>
      </c>
      <c r="J319" s="34">
        <v>53</v>
      </c>
      <c r="K319" s="11" t="str">
        <f>VLOOKUP(A319,'Sales Order'!A$2:I$1029,9,0)</f>
        <v>Sales Java Region Team</v>
      </c>
      <c r="M319" t="str">
        <f>VLOOKUP(A319,'Sales Order'!A$1:L$1029,12,0)</f>
        <v>Retail</v>
      </c>
    </row>
    <row r="320" spans="1:13" ht="15.75" customHeight="1" x14ac:dyDescent="0.3">
      <c r="A320" s="28" t="s">
        <v>339</v>
      </c>
      <c r="B320" s="27">
        <f>VLOOKUP(A320,'Sales Order'!A$1:D$1029,4,0)</f>
        <v>43944</v>
      </c>
      <c r="C320" s="28" t="s">
        <v>83</v>
      </c>
      <c r="D320" s="34">
        <v>54</v>
      </c>
      <c r="E320" s="36">
        <v>13000500</v>
      </c>
      <c r="F320" s="37" t="s">
        <v>2693</v>
      </c>
      <c r="G320" s="76" t="str">
        <f>VLOOKUP(C320,Product!A$1:D$21,3,0)</f>
        <v>Heavy bag</v>
      </c>
      <c r="H320" s="76" t="str">
        <f>VLOOKUP(C320,Product!A$1:D$21,4,0)</f>
        <v>Gym &amp; Fitness</v>
      </c>
      <c r="I320" t="s">
        <v>84</v>
      </c>
      <c r="J320" s="34">
        <v>54</v>
      </c>
      <c r="K320" s="11" t="str">
        <f>VLOOKUP(A320,'Sales Order'!A$2:I$1029,9,0)</f>
        <v>Sales Java Region Team</v>
      </c>
      <c r="M320" t="str">
        <f>VLOOKUP(A320,'Sales Order'!A$1:L$1029,12,0)</f>
        <v>Retail</v>
      </c>
    </row>
    <row r="321" spans="1:13" ht="15.75" customHeight="1" x14ac:dyDescent="0.3">
      <c r="A321" s="28" t="s">
        <v>339</v>
      </c>
      <c r="B321" s="27">
        <f>VLOOKUP(A321,'Sales Order'!A$1:D$1029,4,0)</f>
        <v>43944</v>
      </c>
      <c r="C321" s="28" t="s">
        <v>48</v>
      </c>
      <c r="D321" s="34">
        <v>31</v>
      </c>
      <c r="E321" s="36">
        <v>3679080</v>
      </c>
      <c r="F321" s="37" t="s">
        <v>2694</v>
      </c>
      <c r="G321" s="76" t="str">
        <f>VLOOKUP(C321,Product!A$1:D$21,3,0)</f>
        <v>Tracking Pole</v>
      </c>
      <c r="H321" s="76" t="str">
        <f>VLOOKUP(C321,Product!A$1:D$21,4,0)</f>
        <v>Hiking &amp; Camping</v>
      </c>
      <c r="I321" t="s">
        <v>49</v>
      </c>
      <c r="J321" s="34">
        <v>31</v>
      </c>
      <c r="K321" s="11" t="str">
        <f>VLOOKUP(A321,'Sales Order'!A$2:I$1029,9,0)</f>
        <v>Sales Java Region Team</v>
      </c>
      <c r="M321" t="str">
        <f>VLOOKUP(A321,'Sales Order'!A$1:L$1029,12,0)</f>
        <v>Retail</v>
      </c>
    </row>
    <row r="322" spans="1:13" ht="15.75" customHeight="1" x14ac:dyDescent="0.3">
      <c r="A322" s="16" t="s">
        <v>340</v>
      </c>
      <c r="B322" s="27">
        <f>VLOOKUP(A322,'Sales Order'!A$1:D$1029,4,0)</f>
        <v>43945</v>
      </c>
      <c r="C322" s="28" t="s">
        <v>81</v>
      </c>
      <c r="D322" s="34">
        <v>29</v>
      </c>
      <c r="E322" s="36">
        <v>67268110</v>
      </c>
      <c r="F322" s="37" t="s">
        <v>2695</v>
      </c>
      <c r="G322" s="76" t="str">
        <f>VLOOKUP(C322,Product!A$1:D$21,3,0)</f>
        <v>Treadmill</v>
      </c>
      <c r="H322" s="76" t="str">
        <f>VLOOKUP(C322,Product!A$1:D$21,4,0)</f>
        <v>Gym &amp; Fitness</v>
      </c>
      <c r="I322" t="s">
        <v>82</v>
      </c>
      <c r="J322" s="34">
        <v>29</v>
      </c>
      <c r="K322" s="11" t="str">
        <f>VLOOKUP(A322,'Sales Order'!A$2:I$1029,9,0)</f>
        <v>Sales Sumatera -Kalimantan Region Team</v>
      </c>
      <c r="M322" t="str">
        <f>VLOOKUP(A322,'Sales Order'!A$1:L$1029,12,0)</f>
        <v>Retail</v>
      </c>
    </row>
    <row r="323" spans="1:13" ht="15.75" customHeight="1" x14ac:dyDescent="0.3">
      <c r="A323" s="28" t="s">
        <v>340</v>
      </c>
      <c r="B323" s="27">
        <f>VLOOKUP(A323,'Sales Order'!A$1:D$1029,4,0)</f>
        <v>43945</v>
      </c>
      <c r="C323" s="28" t="s">
        <v>33</v>
      </c>
      <c r="D323" s="34">
        <v>93</v>
      </c>
      <c r="E323" s="36">
        <v>16572600.000000002</v>
      </c>
      <c r="F323" s="37" t="s">
        <v>2696</v>
      </c>
      <c r="G323" s="76" t="str">
        <f>VLOOKUP(C323,Product!A$1:D$21,3,0)</f>
        <v>Stick Billiard Bag</v>
      </c>
      <c r="H323" s="76" t="str">
        <f>VLOOKUP(C323,Product!A$1:D$21,4,0)</f>
        <v>Billiard</v>
      </c>
      <c r="I323" t="s">
        <v>34</v>
      </c>
      <c r="J323" s="34">
        <v>93</v>
      </c>
      <c r="K323" s="11" t="str">
        <f>VLOOKUP(A323,'Sales Order'!A$2:I$1029,9,0)</f>
        <v>Sales Sumatera -Kalimantan Region Team</v>
      </c>
      <c r="M323" t="str">
        <f>VLOOKUP(A323,'Sales Order'!A$1:L$1029,12,0)</f>
        <v>Retail</v>
      </c>
    </row>
    <row r="324" spans="1:13" ht="15.75" customHeight="1" x14ac:dyDescent="0.3">
      <c r="A324" s="28" t="s">
        <v>341</v>
      </c>
      <c r="B324" s="27">
        <f>VLOOKUP(A324,'Sales Order'!A$1:D$1029,4,0)</f>
        <v>43947</v>
      </c>
      <c r="C324" s="28" t="s">
        <v>78</v>
      </c>
      <c r="D324" s="34">
        <v>147</v>
      </c>
      <c r="E324" s="36">
        <v>64909320</v>
      </c>
      <c r="F324" s="37" t="s">
        <v>2697</v>
      </c>
      <c r="G324" s="76" t="str">
        <f>VLOOKUP(C324,Product!A$1:D$21,3,0)</f>
        <v>Dumbell Set</v>
      </c>
      <c r="H324" s="76" t="str">
        <f>VLOOKUP(C324,Product!A$1:D$21,4,0)</f>
        <v>Gym &amp; Fitness</v>
      </c>
      <c r="I324" t="s">
        <v>79</v>
      </c>
      <c r="J324" s="34">
        <v>147</v>
      </c>
      <c r="K324" s="11" t="str">
        <f>VLOOKUP(A324,'Sales Order'!A$2:I$1029,9,0)</f>
        <v>Sales Java Region Team</v>
      </c>
      <c r="M324" t="str">
        <f>VLOOKUP(A324,'Sales Order'!A$1:L$1029,12,0)</f>
        <v>Distributor</v>
      </c>
    </row>
    <row r="325" spans="1:13" ht="15.75" customHeight="1" x14ac:dyDescent="0.3">
      <c r="A325" s="28" t="s">
        <v>341</v>
      </c>
      <c r="B325" s="27">
        <f>VLOOKUP(A325,'Sales Order'!A$1:D$1029,4,0)</f>
        <v>43947</v>
      </c>
      <c r="C325" s="28" t="s">
        <v>25</v>
      </c>
      <c r="D325" s="34">
        <v>140</v>
      </c>
      <c r="E325" s="36">
        <v>2660000</v>
      </c>
      <c r="F325" s="37" t="s">
        <v>2698</v>
      </c>
      <c r="G325" s="76" t="str">
        <f>VLOOKUP(C325,Product!A$1:D$21,3,0)</f>
        <v>Fishing soft lure</v>
      </c>
      <c r="H325" s="76" t="str">
        <f>VLOOKUP(C325,Product!A$1:D$21,4,0)</f>
        <v>Fishing Equipment</v>
      </c>
      <c r="I325" t="s">
        <v>26</v>
      </c>
      <c r="J325" s="34">
        <v>140</v>
      </c>
      <c r="K325" s="11" t="str">
        <f>VLOOKUP(A325,'Sales Order'!A$2:I$1029,9,0)</f>
        <v>Sales Java Region Team</v>
      </c>
      <c r="M325" t="str">
        <f>VLOOKUP(A325,'Sales Order'!A$1:L$1029,12,0)</f>
        <v>Distributor</v>
      </c>
    </row>
    <row r="326" spans="1:13" ht="15.75" customHeight="1" x14ac:dyDescent="0.3">
      <c r="A326" s="28" t="s">
        <v>341</v>
      </c>
      <c r="B326" s="27">
        <f>VLOOKUP(A326,'Sales Order'!A$1:D$1029,4,0)</f>
        <v>43947</v>
      </c>
      <c r="C326" s="28" t="s">
        <v>33</v>
      </c>
      <c r="D326" s="34">
        <v>80</v>
      </c>
      <c r="E326" s="36">
        <v>16192000</v>
      </c>
      <c r="F326" s="37" t="s">
        <v>2699</v>
      </c>
      <c r="G326" s="76" t="str">
        <f>VLOOKUP(C326,Product!A$1:D$21,3,0)</f>
        <v>Stick Billiard Bag</v>
      </c>
      <c r="H326" s="76" t="str">
        <f>VLOOKUP(C326,Product!A$1:D$21,4,0)</f>
        <v>Billiard</v>
      </c>
      <c r="I326" t="s">
        <v>34</v>
      </c>
      <c r="J326" s="34">
        <v>80</v>
      </c>
      <c r="K326" s="11" t="str">
        <f>VLOOKUP(A326,'Sales Order'!A$2:I$1029,9,0)</f>
        <v>Sales Java Region Team</v>
      </c>
      <c r="M326" t="str">
        <f>VLOOKUP(A326,'Sales Order'!A$1:L$1029,12,0)</f>
        <v>Distributor</v>
      </c>
    </row>
    <row r="327" spans="1:13" ht="15.75" customHeight="1" x14ac:dyDescent="0.3">
      <c r="A327" s="28" t="s">
        <v>341</v>
      </c>
      <c r="B327" s="27">
        <f>VLOOKUP(A327,'Sales Order'!A$1:D$1029,4,0)</f>
        <v>43947</v>
      </c>
      <c r="C327" s="28" t="s">
        <v>69</v>
      </c>
      <c r="D327" s="34">
        <v>71</v>
      </c>
      <c r="E327" s="36">
        <v>7815609.0000000009</v>
      </c>
      <c r="F327" s="37" t="s">
        <v>2700</v>
      </c>
      <c r="G327" s="76" t="str">
        <f>VLOOKUP(C327,Product!A$1:D$21,3,0)</f>
        <v>Abs Roller</v>
      </c>
      <c r="H327" s="76" t="str">
        <f>VLOOKUP(C327,Product!A$1:D$21,4,0)</f>
        <v>Gym &amp; Fitness</v>
      </c>
      <c r="I327" t="s">
        <v>70</v>
      </c>
      <c r="J327" s="34">
        <v>71</v>
      </c>
      <c r="K327" s="11" t="str">
        <f>VLOOKUP(A327,'Sales Order'!A$2:I$1029,9,0)</f>
        <v>Sales Java Region Team</v>
      </c>
      <c r="M327" t="str">
        <f>VLOOKUP(A327,'Sales Order'!A$1:L$1029,12,0)</f>
        <v>Distributor</v>
      </c>
    </row>
    <row r="328" spans="1:13" ht="15.75" customHeight="1" x14ac:dyDescent="0.3">
      <c r="A328" s="16" t="s">
        <v>342</v>
      </c>
      <c r="B328" s="27">
        <f>VLOOKUP(A328,'Sales Order'!A$1:D$1029,4,0)</f>
        <v>43947</v>
      </c>
      <c r="C328" s="28" t="s">
        <v>25</v>
      </c>
      <c r="D328" s="34">
        <v>85</v>
      </c>
      <c r="E328" s="36">
        <v>1462000</v>
      </c>
      <c r="F328" s="37" t="s">
        <v>2701</v>
      </c>
      <c r="G328" s="76" t="str">
        <f>VLOOKUP(C328,Product!A$1:D$21,3,0)</f>
        <v>Fishing soft lure</v>
      </c>
      <c r="H328" s="76" t="str">
        <f>VLOOKUP(C328,Product!A$1:D$21,4,0)</f>
        <v>Fishing Equipment</v>
      </c>
      <c r="I328" t="s">
        <v>26</v>
      </c>
      <c r="J328" s="34">
        <v>85</v>
      </c>
      <c r="K328" s="11" t="str">
        <f>VLOOKUP(A328,'Sales Order'!A$2:I$1029,9,0)</f>
        <v>Sales Region Sulawesi - Maluku Team</v>
      </c>
      <c r="M328" t="str">
        <f>VLOOKUP(A328,'Sales Order'!A$1:L$1029,12,0)</f>
        <v>Retail</v>
      </c>
    </row>
    <row r="329" spans="1:13" ht="15.75" customHeight="1" x14ac:dyDescent="0.3">
      <c r="A329" s="28" t="s">
        <v>342</v>
      </c>
      <c r="B329" s="27">
        <f>VLOOKUP(A329,'Sales Order'!A$1:D$1029,4,0)</f>
        <v>43947</v>
      </c>
      <c r="C329" s="28" t="s">
        <v>35</v>
      </c>
      <c r="D329" s="34">
        <v>103</v>
      </c>
      <c r="E329" s="36">
        <v>201215650</v>
      </c>
      <c r="F329" s="37" t="s">
        <v>2702</v>
      </c>
      <c r="G329" s="76" t="str">
        <f>VLOOKUP(C329,Product!A$1:D$21,3,0)</f>
        <v>Stick Golf Wedge</v>
      </c>
      <c r="H329" s="76" t="str">
        <f>VLOOKUP(C329,Product!A$1:D$21,4,0)</f>
        <v>Golf</v>
      </c>
      <c r="I329" t="s">
        <v>37</v>
      </c>
      <c r="J329" s="34">
        <v>103</v>
      </c>
      <c r="K329" s="11" t="str">
        <f>VLOOKUP(A329,'Sales Order'!A$2:I$1029,9,0)</f>
        <v>Sales Region Sulawesi - Maluku Team</v>
      </c>
      <c r="M329" t="str">
        <f>VLOOKUP(A329,'Sales Order'!A$1:L$1029,12,0)</f>
        <v>Retail</v>
      </c>
    </row>
    <row r="330" spans="1:13" ht="15.75" customHeight="1" x14ac:dyDescent="0.3">
      <c r="A330" s="16" t="s">
        <v>343</v>
      </c>
      <c r="B330" s="27">
        <f>VLOOKUP(A330,'Sales Order'!A$1:D$1029,4,0)</f>
        <v>43948</v>
      </c>
      <c r="C330" s="28" t="s">
        <v>58</v>
      </c>
      <c r="D330" s="34">
        <v>139</v>
      </c>
      <c r="E330" s="36">
        <v>587865750</v>
      </c>
      <c r="F330" s="37" t="s">
        <v>2703</v>
      </c>
      <c r="G330" s="76" t="str">
        <f>VLOOKUP(C330,Product!A$1:D$21,3,0)</f>
        <v>Road Bike</v>
      </c>
      <c r="H330" s="76" t="str">
        <f>VLOOKUP(C330,Product!A$1:D$21,4,0)</f>
        <v>Bicycle</v>
      </c>
      <c r="I330" t="s">
        <v>59</v>
      </c>
      <c r="J330" s="34">
        <v>139</v>
      </c>
      <c r="K330" s="11" t="str">
        <f>VLOOKUP(A330,'Sales Order'!A$2:I$1029,9,0)</f>
        <v>Sales Region Sulawesi - Maluku Team</v>
      </c>
      <c r="M330" t="str">
        <f>VLOOKUP(A330,'Sales Order'!A$1:L$1029,12,0)</f>
        <v>Retail</v>
      </c>
    </row>
    <row r="331" spans="1:13" ht="15.75" customHeight="1" x14ac:dyDescent="0.3">
      <c r="A331" s="28" t="s">
        <v>343</v>
      </c>
      <c r="B331" s="27">
        <f>VLOOKUP(A331,'Sales Order'!A$1:D$1029,4,0)</f>
        <v>43948</v>
      </c>
      <c r="C331" s="28" t="s">
        <v>78</v>
      </c>
      <c r="D331" s="34">
        <v>53</v>
      </c>
      <c r="E331" s="36">
        <v>22274840</v>
      </c>
      <c r="F331" s="37" t="s">
        <v>2704</v>
      </c>
      <c r="G331" s="76" t="str">
        <f>VLOOKUP(C331,Product!A$1:D$21,3,0)</f>
        <v>Dumbell Set</v>
      </c>
      <c r="H331" s="76" t="str">
        <f>VLOOKUP(C331,Product!A$1:D$21,4,0)</f>
        <v>Gym &amp; Fitness</v>
      </c>
      <c r="I331" t="s">
        <v>79</v>
      </c>
      <c r="J331" s="34">
        <v>53</v>
      </c>
      <c r="K331" s="11" t="str">
        <f>VLOOKUP(A331,'Sales Order'!A$2:I$1029,9,0)</f>
        <v>Sales Region Sulawesi - Maluku Team</v>
      </c>
      <c r="M331" t="str">
        <f>VLOOKUP(A331,'Sales Order'!A$1:L$1029,12,0)</f>
        <v>Retail</v>
      </c>
    </row>
    <row r="332" spans="1:13" ht="15.75" customHeight="1" x14ac:dyDescent="0.3">
      <c r="A332" s="16" t="s">
        <v>344</v>
      </c>
      <c r="B332" s="27">
        <f>VLOOKUP(A332,'Sales Order'!A$1:D$1029,4,0)</f>
        <v>43949</v>
      </c>
      <c r="C332" s="28" t="s">
        <v>28</v>
      </c>
      <c r="D332" s="34">
        <v>87</v>
      </c>
      <c r="E332" s="36">
        <v>70467390</v>
      </c>
      <c r="F332" s="37" t="s">
        <v>2705</v>
      </c>
      <c r="G332" s="76" t="str">
        <f>VLOOKUP(C332,Product!A$1:D$21,3,0)</f>
        <v>Stick Billiard</v>
      </c>
      <c r="H332" s="76" t="str">
        <f>VLOOKUP(C332,Product!A$1:D$21,4,0)</f>
        <v>Billiard</v>
      </c>
      <c r="I332" t="s">
        <v>30</v>
      </c>
      <c r="J332" s="34">
        <v>87</v>
      </c>
      <c r="K332" s="11" t="str">
        <f>VLOOKUP(A332,'Sales Order'!A$2:I$1029,9,0)</f>
        <v>Sales Region Sulawesi - Maluku Team</v>
      </c>
      <c r="M332" t="str">
        <f>VLOOKUP(A332,'Sales Order'!A$1:L$1029,12,0)</f>
        <v>Retail</v>
      </c>
    </row>
    <row r="333" spans="1:13" ht="15.75" customHeight="1" x14ac:dyDescent="0.3">
      <c r="A333" s="28" t="s">
        <v>344</v>
      </c>
      <c r="B333" s="27">
        <f>VLOOKUP(A333,'Sales Order'!A$1:D$1029,4,0)</f>
        <v>43949</v>
      </c>
      <c r="C333" s="28" t="s">
        <v>58</v>
      </c>
      <c r="D333" s="34">
        <v>131</v>
      </c>
      <c r="E333" s="36">
        <v>635289740</v>
      </c>
      <c r="F333" s="37" t="s">
        <v>2706</v>
      </c>
      <c r="G333" s="76" t="str">
        <f>VLOOKUP(C333,Product!A$1:D$21,3,0)</f>
        <v>Road Bike</v>
      </c>
      <c r="H333" s="76" t="str">
        <f>VLOOKUP(C333,Product!A$1:D$21,4,0)</f>
        <v>Bicycle</v>
      </c>
      <c r="I333" t="s">
        <v>59</v>
      </c>
      <c r="J333" s="34">
        <v>131</v>
      </c>
      <c r="K333" s="11" t="str">
        <f>VLOOKUP(A333,'Sales Order'!A$2:I$1029,9,0)</f>
        <v>Sales Region Sulawesi - Maluku Team</v>
      </c>
      <c r="M333" t="str">
        <f>VLOOKUP(A333,'Sales Order'!A$1:L$1029,12,0)</f>
        <v>Retail</v>
      </c>
    </row>
    <row r="334" spans="1:13" ht="15.75" customHeight="1" x14ac:dyDescent="0.3">
      <c r="A334" s="28" t="s">
        <v>344</v>
      </c>
      <c r="B334" s="27">
        <f>VLOOKUP(A334,'Sales Order'!A$1:D$1029,4,0)</f>
        <v>43949</v>
      </c>
      <c r="C334" s="28" t="s">
        <v>72</v>
      </c>
      <c r="D334" s="34">
        <v>126</v>
      </c>
      <c r="E334" s="36">
        <v>30277800</v>
      </c>
      <c r="F334" s="37" t="s">
        <v>2707</v>
      </c>
      <c r="G334" s="76" t="str">
        <f>VLOOKUP(C334,Product!A$1:D$21,3,0)</f>
        <v>Pull Up Bar</v>
      </c>
      <c r="H334" s="76" t="str">
        <f>VLOOKUP(C334,Product!A$1:D$21,4,0)</f>
        <v>Gym &amp; Fitness</v>
      </c>
      <c r="I334" t="s">
        <v>73</v>
      </c>
      <c r="J334" s="34">
        <v>126</v>
      </c>
      <c r="K334" s="11" t="str">
        <f>VLOOKUP(A334,'Sales Order'!A$2:I$1029,9,0)</f>
        <v>Sales Region Sulawesi - Maluku Team</v>
      </c>
      <c r="M334" t="str">
        <f>VLOOKUP(A334,'Sales Order'!A$1:L$1029,12,0)</f>
        <v>Retail</v>
      </c>
    </row>
    <row r="335" spans="1:13" ht="15.75" customHeight="1" x14ac:dyDescent="0.3">
      <c r="A335" s="28" t="s">
        <v>344</v>
      </c>
      <c r="B335" s="27">
        <f>VLOOKUP(A335,'Sales Order'!A$1:D$1029,4,0)</f>
        <v>43949</v>
      </c>
      <c r="C335" s="28" t="s">
        <v>33</v>
      </c>
      <c r="D335" s="34">
        <v>57</v>
      </c>
      <c r="E335" s="36">
        <v>11787600</v>
      </c>
      <c r="F335" s="37" t="s">
        <v>2708</v>
      </c>
      <c r="G335" s="76" t="str">
        <f>VLOOKUP(C335,Product!A$1:D$21,3,0)</f>
        <v>Stick Billiard Bag</v>
      </c>
      <c r="H335" s="76" t="str">
        <f>VLOOKUP(C335,Product!A$1:D$21,4,0)</f>
        <v>Billiard</v>
      </c>
      <c r="I335" t="s">
        <v>34</v>
      </c>
      <c r="J335" s="34">
        <v>57</v>
      </c>
      <c r="K335" s="11" t="str">
        <f>VLOOKUP(A335,'Sales Order'!A$2:I$1029,9,0)</f>
        <v>Sales Region Sulawesi - Maluku Team</v>
      </c>
      <c r="M335" t="str">
        <f>VLOOKUP(A335,'Sales Order'!A$1:L$1029,12,0)</f>
        <v>Retail</v>
      </c>
    </row>
    <row r="336" spans="1:13" ht="15.75" customHeight="1" x14ac:dyDescent="0.3">
      <c r="A336" s="28" t="s">
        <v>344</v>
      </c>
      <c r="B336" s="27">
        <f>VLOOKUP(A336,'Sales Order'!A$1:D$1029,4,0)</f>
        <v>43949</v>
      </c>
      <c r="C336" s="28" t="s">
        <v>35</v>
      </c>
      <c r="D336" s="34">
        <v>143</v>
      </c>
      <c r="E336" s="36">
        <v>295051900</v>
      </c>
      <c r="F336" s="37" t="s">
        <v>2709</v>
      </c>
      <c r="G336" s="76" t="str">
        <f>VLOOKUP(C336,Product!A$1:D$21,3,0)</f>
        <v>Stick Golf Wedge</v>
      </c>
      <c r="H336" s="76" t="str">
        <f>VLOOKUP(C336,Product!A$1:D$21,4,0)</f>
        <v>Golf</v>
      </c>
      <c r="I336" t="s">
        <v>37</v>
      </c>
      <c r="J336" s="34">
        <v>143</v>
      </c>
      <c r="K336" s="11" t="str">
        <f>VLOOKUP(A336,'Sales Order'!A$2:I$1029,9,0)</f>
        <v>Sales Region Sulawesi - Maluku Team</v>
      </c>
      <c r="M336" t="str">
        <f>VLOOKUP(A336,'Sales Order'!A$1:L$1029,12,0)</f>
        <v>Retail</v>
      </c>
    </row>
    <row r="337" spans="1:13" ht="15.75" customHeight="1" x14ac:dyDescent="0.3">
      <c r="A337" s="28" t="s">
        <v>344</v>
      </c>
      <c r="B337" s="27">
        <f>VLOOKUP(A337,'Sales Order'!A$1:D$1029,4,0)</f>
        <v>43949</v>
      </c>
      <c r="C337" s="28" t="s">
        <v>83</v>
      </c>
      <c r="D337" s="34">
        <v>76</v>
      </c>
      <c r="E337" s="36">
        <v>19272840</v>
      </c>
      <c r="F337" s="37" t="s">
        <v>2710</v>
      </c>
      <c r="G337" s="76" t="str">
        <f>VLOOKUP(C337,Product!A$1:D$21,3,0)</f>
        <v>Heavy bag</v>
      </c>
      <c r="H337" s="76" t="str">
        <f>VLOOKUP(C337,Product!A$1:D$21,4,0)</f>
        <v>Gym &amp; Fitness</v>
      </c>
      <c r="I337" t="s">
        <v>84</v>
      </c>
      <c r="J337" s="34">
        <v>76</v>
      </c>
      <c r="K337" s="11" t="str">
        <f>VLOOKUP(A337,'Sales Order'!A$2:I$1029,9,0)</f>
        <v>Sales Region Sulawesi - Maluku Team</v>
      </c>
      <c r="M337" t="str">
        <f>VLOOKUP(A337,'Sales Order'!A$1:L$1029,12,0)</f>
        <v>Retail</v>
      </c>
    </row>
    <row r="338" spans="1:13" ht="15.75" customHeight="1" x14ac:dyDescent="0.3">
      <c r="A338" s="16" t="s">
        <v>345</v>
      </c>
      <c r="B338" s="27">
        <f>VLOOKUP(A338,'Sales Order'!A$1:D$1029,4,0)</f>
        <v>43949</v>
      </c>
      <c r="C338" s="28" t="s">
        <v>40</v>
      </c>
      <c r="D338" s="34">
        <v>103</v>
      </c>
      <c r="E338" s="36">
        <v>19159030</v>
      </c>
      <c r="F338" s="37" t="s">
        <v>2711</v>
      </c>
      <c r="G338" s="76" t="str">
        <f>VLOOKUP(C338,Product!A$1:D$21,3,0)</f>
        <v>1 set Golf Ball</v>
      </c>
      <c r="H338" s="76" t="str">
        <f>VLOOKUP(C338,Product!A$1:D$21,4,0)</f>
        <v>Golf</v>
      </c>
      <c r="I338" t="s">
        <v>41</v>
      </c>
      <c r="J338" s="34">
        <v>103</v>
      </c>
      <c r="K338" s="11" t="str">
        <f>VLOOKUP(A338,'Sales Order'!A$2:I$1029,9,0)</f>
        <v>Online Sales Team</v>
      </c>
      <c r="M338" t="str">
        <f>VLOOKUP(A338,'Sales Order'!A$1:L$1029,12,0)</f>
        <v>Retail</v>
      </c>
    </row>
    <row r="339" spans="1:13" ht="15.75" customHeight="1" x14ac:dyDescent="0.3">
      <c r="A339" s="28" t="s">
        <v>345</v>
      </c>
      <c r="B339" s="27">
        <f>VLOOKUP(A339,'Sales Order'!A$1:D$1029,4,0)</f>
        <v>43949</v>
      </c>
      <c r="C339" s="28" t="s">
        <v>55</v>
      </c>
      <c r="D339" s="34">
        <v>69</v>
      </c>
      <c r="E339" s="36">
        <v>153004740</v>
      </c>
      <c r="F339" s="37" t="s">
        <v>2712</v>
      </c>
      <c r="G339" s="76" t="str">
        <f>VLOOKUP(C339,Product!A$1:D$21,3,0)</f>
        <v>Mountain Bike</v>
      </c>
      <c r="H339" s="76" t="str">
        <f>VLOOKUP(C339,Product!A$1:D$21,4,0)</f>
        <v>Bicycle</v>
      </c>
      <c r="I339" t="s">
        <v>5854</v>
      </c>
      <c r="J339" s="34">
        <v>69</v>
      </c>
      <c r="K339" s="11" t="str">
        <f>VLOOKUP(A339,'Sales Order'!A$2:I$1029,9,0)</f>
        <v>Online Sales Team</v>
      </c>
      <c r="M339" t="str">
        <f>VLOOKUP(A339,'Sales Order'!A$1:L$1029,12,0)</f>
        <v>Retail</v>
      </c>
    </row>
    <row r="340" spans="1:13" ht="15.75" customHeight="1" x14ac:dyDescent="0.3">
      <c r="A340" s="28" t="s">
        <v>345</v>
      </c>
      <c r="B340" s="27">
        <f>VLOOKUP(A340,'Sales Order'!A$1:D$1029,4,0)</f>
        <v>43949</v>
      </c>
      <c r="C340" s="28" t="s">
        <v>61</v>
      </c>
      <c r="D340" s="34">
        <v>72</v>
      </c>
      <c r="E340" s="36">
        <v>32418720</v>
      </c>
      <c r="F340" s="37" t="s">
        <v>2713</v>
      </c>
      <c r="G340" s="76" t="str">
        <f>VLOOKUP(C340,Product!A$1:D$21,3,0)</f>
        <v>1 Set Basketball</v>
      </c>
      <c r="H340" s="76" t="str">
        <f>VLOOKUP(C340,Product!A$1:D$21,4,0)</f>
        <v>Basketball</v>
      </c>
      <c r="I340" t="s">
        <v>62</v>
      </c>
      <c r="J340" s="34">
        <v>72</v>
      </c>
      <c r="K340" s="11" t="str">
        <f>VLOOKUP(A340,'Sales Order'!A$2:I$1029,9,0)</f>
        <v>Online Sales Team</v>
      </c>
      <c r="M340" t="str">
        <f>VLOOKUP(A340,'Sales Order'!A$1:L$1029,12,0)</f>
        <v>Retail</v>
      </c>
    </row>
    <row r="341" spans="1:13" ht="15.75" customHeight="1" x14ac:dyDescent="0.3">
      <c r="A341" s="28" t="s">
        <v>345</v>
      </c>
      <c r="B341" s="27">
        <f>VLOOKUP(A341,'Sales Order'!A$1:D$1029,4,0)</f>
        <v>43949</v>
      </c>
      <c r="C341" s="28" t="s">
        <v>35</v>
      </c>
      <c r="D341" s="34">
        <v>92</v>
      </c>
      <c r="E341" s="36">
        <v>177707200</v>
      </c>
      <c r="F341" s="37" t="s">
        <v>2714</v>
      </c>
      <c r="G341" s="76" t="str">
        <f>VLOOKUP(C341,Product!A$1:D$21,3,0)</f>
        <v>Stick Golf Wedge</v>
      </c>
      <c r="H341" s="76" t="str">
        <f>VLOOKUP(C341,Product!A$1:D$21,4,0)</f>
        <v>Golf</v>
      </c>
      <c r="I341" t="s">
        <v>37</v>
      </c>
      <c r="J341" s="34">
        <v>92</v>
      </c>
      <c r="K341" s="11" t="str">
        <f>VLOOKUP(A341,'Sales Order'!A$2:I$1029,9,0)</f>
        <v>Online Sales Team</v>
      </c>
      <c r="M341" t="str">
        <f>VLOOKUP(A341,'Sales Order'!A$1:L$1029,12,0)</f>
        <v>Retail</v>
      </c>
    </row>
    <row r="342" spans="1:13" ht="15.75" customHeight="1" x14ac:dyDescent="0.3">
      <c r="A342" s="16" t="s">
        <v>346</v>
      </c>
      <c r="B342" s="27">
        <f>VLOOKUP(A342,'Sales Order'!A$1:D$1029,4,0)</f>
        <v>43950</v>
      </c>
      <c r="C342" s="28" t="s">
        <v>19</v>
      </c>
      <c r="D342" s="34">
        <v>117</v>
      </c>
      <c r="E342" s="36">
        <v>23889060</v>
      </c>
      <c r="F342" s="37" t="s">
        <v>2715</v>
      </c>
      <c r="G342" s="76" t="str">
        <f>VLOOKUP(C342,Product!A$1:D$21,3,0)</f>
        <v>1 Set Fishing Equipment</v>
      </c>
      <c r="H342" s="76" t="str">
        <f>VLOOKUP(C342,Product!A$1:D$21,4,0)</f>
        <v>Fishing Equipment</v>
      </c>
      <c r="I342" t="s">
        <v>21</v>
      </c>
      <c r="J342" s="34">
        <v>117</v>
      </c>
      <c r="K342" s="11" t="str">
        <f>VLOOKUP(A342,'Sales Order'!A$2:I$1029,9,0)</f>
        <v>Sales Sumatera -Kalimantan Region Team</v>
      </c>
      <c r="M342" t="str">
        <f>VLOOKUP(A342,'Sales Order'!A$1:L$1029,12,0)</f>
        <v>Distributor</v>
      </c>
    </row>
    <row r="343" spans="1:13" ht="15.75" customHeight="1" x14ac:dyDescent="0.3">
      <c r="A343" s="28" t="s">
        <v>346</v>
      </c>
      <c r="B343" s="27">
        <f>VLOOKUP(A343,'Sales Order'!A$1:D$1029,4,0)</f>
        <v>43950</v>
      </c>
      <c r="C343" s="28" t="s">
        <v>55</v>
      </c>
      <c r="D343" s="34">
        <v>64</v>
      </c>
      <c r="E343" s="36">
        <v>125310080</v>
      </c>
      <c r="F343" s="37" t="s">
        <v>2716</v>
      </c>
      <c r="G343" s="76" t="str">
        <f>VLOOKUP(C343,Product!A$1:D$21,3,0)</f>
        <v>Mountain Bike</v>
      </c>
      <c r="H343" s="76" t="str">
        <f>VLOOKUP(C343,Product!A$1:D$21,4,0)</f>
        <v>Bicycle</v>
      </c>
      <c r="I343" t="s">
        <v>5854</v>
      </c>
      <c r="J343" s="34">
        <v>64</v>
      </c>
      <c r="K343" s="11" t="str">
        <f>VLOOKUP(A343,'Sales Order'!A$2:I$1029,9,0)</f>
        <v>Sales Sumatera -Kalimantan Region Team</v>
      </c>
      <c r="M343" t="str">
        <f>VLOOKUP(A343,'Sales Order'!A$1:L$1029,12,0)</f>
        <v>Distributor</v>
      </c>
    </row>
    <row r="344" spans="1:13" ht="15.75" customHeight="1" x14ac:dyDescent="0.3">
      <c r="A344" s="28" t="s">
        <v>346</v>
      </c>
      <c r="B344" s="27">
        <f>VLOOKUP(A344,'Sales Order'!A$1:D$1029,4,0)</f>
        <v>43950</v>
      </c>
      <c r="C344" s="28" t="s">
        <v>28</v>
      </c>
      <c r="D344" s="34">
        <v>72</v>
      </c>
      <c r="E344" s="36">
        <v>63680400</v>
      </c>
      <c r="F344" s="37" t="s">
        <v>2717</v>
      </c>
      <c r="G344" s="76" t="str">
        <f>VLOOKUP(C344,Product!A$1:D$21,3,0)</f>
        <v>Stick Billiard</v>
      </c>
      <c r="H344" s="76" t="str">
        <f>VLOOKUP(C344,Product!A$1:D$21,4,0)</f>
        <v>Billiard</v>
      </c>
      <c r="I344" t="s">
        <v>30</v>
      </c>
      <c r="J344" s="34">
        <v>72</v>
      </c>
      <c r="K344" s="11" t="str">
        <f>VLOOKUP(A344,'Sales Order'!A$2:I$1029,9,0)</f>
        <v>Sales Sumatera -Kalimantan Region Team</v>
      </c>
      <c r="M344" t="str">
        <f>VLOOKUP(A344,'Sales Order'!A$1:L$1029,12,0)</f>
        <v>Distributor</v>
      </c>
    </row>
    <row r="345" spans="1:13" ht="15.75" customHeight="1" x14ac:dyDescent="0.3">
      <c r="A345" s="16" t="s">
        <v>347</v>
      </c>
      <c r="B345" s="27">
        <f>VLOOKUP(A345,'Sales Order'!A$1:D$1029,4,0)</f>
        <v>43950</v>
      </c>
      <c r="C345" s="28" t="s">
        <v>33</v>
      </c>
      <c r="D345" s="34">
        <v>26</v>
      </c>
      <c r="E345" s="36">
        <v>4576000</v>
      </c>
      <c r="F345" s="37" t="s">
        <v>2718</v>
      </c>
      <c r="G345" s="76" t="str">
        <f>VLOOKUP(C345,Product!A$1:D$21,3,0)</f>
        <v>Stick Billiard Bag</v>
      </c>
      <c r="H345" s="76" t="str">
        <f>VLOOKUP(C345,Product!A$1:D$21,4,0)</f>
        <v>Billiard</v>
      </c>
      <c r="I345" t="s">
        <v>34</v>
      </c>
      <c r="J345" s="34">
        <v>26</v>
      </c>
      <c r="K345" s="11" t="str">
        <f>VLOOKUP(A345,'Sales Order'!A$2:I$1029,9,0)</f>
        <v>Sales Java Region Team</v>
      </c>
      <c r="M345" t="str">
        <f>VLOOKUP(A345,'Sales Order'!A$1:L$1029,12,0)</f>
        <v>Retail</v>
      </c>
    </row>
    <row r="346" spans="1:13" ht="15.75" customHeight="1" x14ac:dyDescent="0.3">
      <c r="A346" s="28" t="s">
        <v>347</v>
      </c>
      <c r="B346" s="27">
        <f>VLOOKUP(A346,'Sales Order'!A$1:D$1029,4,0)</f>
        <v>43950</v>
      </c>
      <c r="C346" s="28" t="s">
        <v>61</v>
      </c>
      <c r="D346" s="34">
        <v>135</v>
      </c>
      <c r="E346" s="36">
        <v>53671950</v>
      </c>
      <c r="F346" s="37" t="s">
        <v>2719</v>
      </c>
      <c r="G346" s="76" t="str">
        <f>VLOOKUP(C346,Product!A$1:D$21,3,0)</f>
        <v>1 Set Basketball</v>
      </c>
      <c r="H346" s="76" t="str">
        <f>VLOOKUP(C346,Product!A$1:D$21,4,0)</f>
        <v>Basketball</v>
      </c>
      <c r="I346" t="s">
        <v>62</v>
      </c>
      <c r="J346" s="34">
        <v>135</v>
      </c>
      <c r="K346" s="11" t="str">
        <f>VLOOKUP(A346,'Sales Order'!A$2:I$1029,9,0)</f>
        <v>Sales Java Region Team</v>
      </c>
      <c r="M346" t="str">
        <f>VLOOKUP(A346,'Sales Order'!A$1:L$1029,12,0)</f>
        <v>Retail</v>
      </c>
    </row>
    <row r="347" spans="1:13" ht="15.75" customHeight="1" x14ac:dyDescent="0.3">
      <c r="A347" s="16" t="s">
        <v>348</v>
      </c>
      <c r="B347" s="27">
        <f>VLOOKUP(A347,'Sales Order'!A$1:D$1029,4,0)</f>
        <v>43950</v>
      </c>
      <c r="C347" s="28" t="s">
        <v>78</v>
      </c>
      <c r="D347" s="34">
        <v>142</v>
      </c>
      <c r="E347" s="36">
        <v>64212400</v>
      </c>
      <c r="F347" s="37" t="s">
        <v>2720</v>
      </c>
      <c r="G347" s="76" t="str">
        <f>VLOOKUP(C347,Product!A$1:D$21,3,0)</f>
        <v>Dumbell Set</v>
      </c>
      <c r="H347" s="76" t="str">
        <f>VLOOKUP(C347,Product!A$1:D$21,4,0)</f>
        <v>Gym &amp; Fitness</v>
      </c>
      <c r="I347" t="s">
        <v>79</v>
      </c>
      <c r="J347" s="34">
        <v>142</v>
      </c>
      <c r="K347" s="11" t="str">
        <f>VLOOKUP(A347,'Sales Order'!A$2:I$1029,9,0)</f>
        <v>Sales Region Sulawesi - Maluku Team</v>
      </c>
      <c r="M347" t="str">
        <f>VLOOKUP(A347,'Sales Order'!A$1:L$1029,12,0)</f>
        <v>Retail</v>
      </c>
    </row>
    <row r="348" spans="1:13" ht="15.75" customHeight="1" x14ac:dyDescent="0.3">
      <c r="A348" s="28" t="s">
        <v>348</v>
      </c>
      <c r="B348" s="27">
        <f>VLOOKUP(A348,'Sales Order'!A$1:D$1029,4,0)</f>
        <v>43950</v>
      </c>
      <c r="C348" s="28" t="s">
        <v>55</v>
      </c>
      <c r="D348" s="34">
        <v>69</v>
      </c>
      <c r="E348" s="36">
        <v>148121610</v>
      </c>
      <c r="F348" s="37" t="s">
        <v>2721</v>
      </c>
      <c r="G348" s="76" t="str">
        <f>VLOOKUP(C348,Product!A$1:D$21,3,0)</f>
        <v>Mountain Bike</v>
      </c>
      <c r="H348" s="76" t="str">
        <f>VLOOKUP(C348,Product!A$1:D$21,4,0)</f>
        <v>Bicycle</v>
      </c>
      <c r="I348" t="s">
        <v>5854</v>
      </c>
      <c r="J348" s="34">
        <v>69</v>
      </c>
      <c r="K348" s="11" t="str">
        <f>VLOOKUP(A348,'Sales Order'!A$2:I$1029,9,0)</f>
        <v>Sales Region Sulawesi - Maluku Team</v>
      </c>
      <c r="M348" t="str">
        <f>VLOOKUP(A348,'Sales Order'!A$1:L$1029,12,0)</f>
        <v>Retail</v>
      </c>
    </row>
    <row r="349" spans="1:13" ht="15.75" customHeight="1" x14ac:dyDescent="0.3">
      <c r="A349" s="28" t="s">
        <v>348</v>
      </c>
      <c r="B349" s="27">
        <f>VLOOKUP(A349,'Sales Order'!A$1:D$1029,4,0)</f>
        <v>43950</v>
      </c>
      <c r="C349" s="28" t="s">
        <v>52</v>
      </c>
      <c r="D349" s="34">
        <v>133</v>
      </c>
      <c r="E349" s="36">
        <v>41063750</v>
      </c>
      <c r="F349" s="37" t="s">
        <v>2722</v>
      </c>
      <c r="G349" s="76" t="str">
        <f>VLOOKUP(C349,Product!A$1:D$21,3,0)</f>
        <v>Hiking Shoes</v>
      </c>
      <c r="H349" s="76" t="str">
        <f>VLOOKUP(C349,Product!A$1:D$21,4,0)</f>
        <v>Hiking &amp; Camping</v>
      </c>
      <c r="I349" t="s">
        <v>53</v>
      </c>
      <c r="J349" s="34">
        <v>133</v>
      </c>
      <c r="K349" s="11" t="str">
        <f>VLOOKUP(A349,'Sales Order'!A$2:I$1029,9,0)</f>
        <v>Sales Region Sulawesi - Maluku Team</v>
      </c>
      <c r="M349" t="str">
        <f>VLOOKUP(A349,'Sales Order'!A$1:L$1029,12,0)</f>
        <v>Retail</v>
      </c>
    </row>
    <row r="350" spans="1:13" ht="15.75" customHeight="1" x14ac:dyDescent="0.3">
      <c r="A350" s="16" t="s">
        <v>349</v>
      </c>
      <c r="B350" s="27">
        <f>VLOOKUP(A350,'Sales Order'!A$1:D$1029,4,0)</f>
        <v>43951</v>
      </c>
      <c r="C350" s="28" t="s">
        <v>69</v>
      </c>
      <c r="D350" s="34">
        <v>46</v>
      </c>
      <c r="E350" s="36">
        <v>5376204</v>
      </c>
      <c r="F350" s="37" t="s">
        <v>2723</v>
      </c>
      <c r="G350" s="76" t="str">
        <f>VLOOKUP(C350,Product!A$1:D$21,3,0)</f>
        <v>Abs Roller</v>
      </c>
      <c r="H350" s="76" t="str">
        <f>VLOOKUP(C350,Product!A$1:D$21,4,0)</f>
        <v>Gym &amp; Fitness</v>
      </c>
      <c r="I350" t="s">
        <v>70</v>
      </c>
      <c r="J350" s="34">
        <v>46</v>
      </c>
      <c r="K350" s="11" t="str">
        <f>VLOOKUP(A350,'Sales Order'!A$2:I$1029,9,0)</f>
        <v>Sales Java Region Team</v>
      </c>
      <c r="M350" t="str">
        <f>VLOOKUP(A350,'Sales Order'!A$1:L$1029,12,0)</f>
        <v>Retail</v>
      </c>
    </row>
    <row r="351" spans="1:13" ht="15.75" customHeight="1" x14ac:dyDescent="0.3">
      <c r="A351" s="28" t="s">
        <v>349</v>
      </c>
      <c r="B351" s="27">
        <f>VLOOKUP(A351,'Sales Order'!A$1:D$1029,4,0)</f>
        <v>43951</v>
      </c>
      <c r="C351" s="28" t="s">
        <v>58</v>
      </c>
      <c r="D351" s="34">
        <v>145</v>
      </c>
      <c r="E351" s="36">
        <v>776772250</v>
      </c>
      <c r="F351" s="37" t="s">
        <v>2724</v>
      </c>
      <c r="G351" s="76" t="str">
        <f>VLOOKUP(C351,Product!A$1:D$21,3,0)</f>
        <v>Road Bike</v>
      </c>
      <c r="H351" s="76" t="str">
        <f>VLOOKUP(C351,Product!A$1:D$21,4,0)</f>
        <v>Bicycle</v>
      </c>
      <c r="I351" t="s">
        <v>59</v>
      </c>
      <c r="J351" s="34">
        <v>145</v>
      </c>
      <c r="K351" s="11" t="str">
        <f>VLOOKUP(A351,'Sales Order'!A$2:I$1029,9,0)</f>
        <v>Sales Java Region Team</v>
      </c>
      <c r="M351" t="str">
        <f>VLOOKUP(A351,'Sales Order'!A$1:L$1029,12,0)</f>
        <v>Retail</v>
      </c>
    </row>
    <row r="352" spans="1:13" ht="15.75" customHeight="1" x14ac:dyDescent="0.3">
      <c r="A352" s="28" t="s">
        <v>349</v>
      </c>
      <c r="B352" s="27">
        <f>VLOOKUP(A352,'Sales Order'!A$1:D$1029,4,0)</f>
        <v>43951</v>
      </c>
      <c r="C352" s="28" t="s">
        <v>52</v>
      </c>
      <c r="D352" s="34">
        <v>82</v>
      </c>
      <c r="E352" s="36">
        <v>20520500</v>
      </c>
      <c r="F352" s="37" t="s">
        <v>2725</v>
      </c>
      <c r="G352" s="76" t="str">
        <f>VLOOKUP(C352,Product!A$1:D$21,3,0)</f>
        <v>Hiking Shoes</v>
      </c>
      <c r="H352" s="76" t="str">
        <f>VLOOKUP(C352,Product!A$1:D$21,4,0)</f>
        <v>Hiking &amp; Camping</v>
      </c>
      <c r="I352" t="s">
        <v>53</v>
      </c>
      <c r="J352" s="34">
        <v>82</v>
      </c>
      <c r="K352" s="11" t="str">
        <f>VLOOKUP(A352,'Sales Order'!A$2:I$1029,9,0)</f>
        <v>Sales Java Region Team</v>
      </c>
      <c r="M352" t="str">
        <f>VLOOKUP(A352,'Sales Order'!A$1:L$1029,12,0)</f>
        <v>Retail</v>
      </c>
    </row>
    <row r="353" spans="1:13" ht="15.75" customHeight="1" x14ac:dyDescent="0.3">
      <c r="A353" s="16" t="s">
        <v>351</v>
      </c>
      <c r="B353" s="27">
        <f>VLOOKUP(A353,'Sales Order'!A$1:D$1029,4,0)</f>
        <v>43953</v>
      </c>
      <c r="C353" s="28" t="s">
        <v>33</v>
      </c>
      <c r="D353" s="34">
        <v>73</v>
      </c>
      <c r="E353" s="36">
        <v>13811600</v>
      </c>
      <c r="F353" s="37" t="s">
        <v>2726</v>
      </c>
      <c r="G353" s="76" t="str">
        <f>VLOOKUP(C353,Product!A$1:D$21,3,0)</f>
        <v>Stick Billiard Bag</v>
      </c>
      <c r="H353" s="76" t="str">
        <f>VLOOKUP(C353,Product!A$1:D$21,4,0)</f>
        <v>Billiard</v>
      </c>
      <c r="I353" t="s">
        <v>34</v>
      </c>
      <c r="J353" s="34">
        <v>73</v>
      </c>
      <c r="K353" s="11" t="str">
        <f>VLOOKUP(A353,'Sales Order'!A$2:I$1029,9,0)</f>
        <v>Sales Sumatera -Kalimantan Region Team</v>
      </c>
      <c r="M353" t="str">
        <f>VLOOKUP(A353,'Sales Order'!A$1:L$1029,12,0)</f>
        <v>Retail</v>
      </c>
    </row>
    <row r="354" spans="1:13" ht="15.75" customHeight="1" x14ac:dyDescent="0.3">
      <c r="A354" s="28" t="s">
        <v>351</v>
      </c>
      <c r="B354" s="27">
        <f>VLOOKUP(A354,'Sales Order'!A$1:D$1029,4,0)</f>
        <v>43953</v>
      </c>
      <c r="C354" s="28" t="s">
        <v>61</v>
      </c>
      <c r="D354" s="34">
        <v>58</v>
      </c>
      <c r="E354" s="36">
        <v>24170340</v>
      </c>
      <c r="F354" s="37" t="s">
        <v>2727</v>
      </c>
      <c r="G354" s="76" t="str">
        <f>VLOOKUP(C354,Product!A$1:D$21,3,0)</f>
        <v>1 Set Basketball</v>
      </c>
      <c r="H354" s="76" t="str">
        <f>VLOOKUP(C354,Product!A$1:D$21,4,0)</f>
        <v>Basketball</v>
      </c>
      <c r="I354" t="s">
        <v>62</v>
      </c>
      <c r="J354" s="34">
        <v>58</v>
      </c>
      <c r="K354" s="11" t="str">
        <f>VLOOKUP(A354,'Sales Order'!A$2:I$1029,9,0)</f>
        <v>Sales Sumatera -Kalimantan Region Team</v>
      </c>
      <c r="M354" t="str">
        <f>VLOOKUP(A354,'Sales Order'!A$1:L$1029,12,0)</f>
        <v>Retail</v>
      </c>
    </row>
    <row r="355" spans="1:13" ht="15.75" customHeight="1" x14ac:dyDescent="0.3">
      <c r="A355" s="16" t="s">
        <v>352</v>
      </c>
      <c r="B355" s="27">
        <f>VLOOKUP(A355,'Sales Order'!A$1:D$1029,4,0)</f>
        <v>43954</v>
      </c>
      <c r="C355" s="28" t="s">
        <v>40</v>
      </c>
      <c r="D355" s="34">
        <v>145</v>
      </c>
      <c r="E355" s="36">
        <v>27577550</v>
      </c>
      <c r="F355" s="37" t="s">
        <v>2728</v>
      </c>
      <c r="G355" s="76" t="str">
        <f>VLOOKUP(C355,Product!A$1:D$21,3,0)</f>
        <v>1 set Golf Ball</v>
      </c>
      <c r="H355" s="76" t="str">
        <f>VLOOKUP(C355,Product!A$1:D$21,4,0)</f>
        <v>Golf</v>
      </c>
      <c r="I355" t="s">
        <v>41</v>
      </c>
      <c r="J355" s="34">
        <v>145</v>
      </c>
      <c r="K355" s="11" t="str">
        <f>VLOOKUP(A355,'Sales Order'!A$2:I$1029,9,0)</f>
        <v>Sales Java Region Team</v>
      </c>
      <c r="M355" t="str">
        <f>VLOOKUP(A355,'Sales Order'!A$1:L$1029,12,0)</f>
        <v>Retail</v>
      </c>
    </row>
    <row r="356" spans="1:13" ht="15.75" customHeight="1" x14ac:dyDescent="0.3">
      <c r="A356" s="28" t="s">
        <v>352</v>
      </c>
      <c r="B356" s="27">
        <f>VLOOKUP(A356,'Sales Order'!A$1:D$1029,4,0)</f>
        <v>43954</v>
      </c>
      <c r="C356" s="28" t="s">
        <v>75</v>
      </c>
      <c r="D356" s="34">
        <v>26</v>
      </c>
      <c r="E356" s="36">
        <v>64766000</v>
      </c>
      <c r="F356" s="37" t="s">
        <v>2729</v>
      </c>
      <c r="G356" s="76" t="str">
        <f>VLOOKUP(C356,Product!A$1:D$21,3,0)</f>
        <v>Bench Press</v>
      </c>
      <c r="H356" s="76" t="str">
        <f>VLOOKUP(C356,Product!A$1:D$21,4,0)</f>
        <v>Gym &amp; Fitness</v>
      </c>
      <c r="I356" t="s">
        <v>76</v>
      </c>
      <c r="J356" s="34">
        <v>26</v>
      </c>
      <c r="K356" s="11" t="str">
        <f>VLOOKUP(A356,'Sales Order'!A$2:I$1029,9,0)</f>
        <v>Sales Java Region Team</v>
      </c>
      <c r="M356" t="str">
        <f>VLOOKUP(A356,'Sales Order'!A$1:L$1029,12,0)</f>
        <v>Retail</v>
      </c>
    </row>
    <row r="357" spans="1:13" ht="15.75" customHeight="1" x14ac:dyDescent="0.3">
      <c r="A357" s="28" t="s">
        <v>352</v>
      </c>
      <c r="B357" s="27">
        <f>VLOOKUP(A357,'Sales Order'!A$1:D$1029,4,0)</f>
        <v>43954</v>
      </c>
      <c r="C357" s="28" t="s">
        <v>69</v>
      </c>
      <c r="D357" s="34">
        <v>134</v>
      </c>
      <c r="E357" s="36">
        <v>15843222</v>
      </c>
      <c r="F357" s="37" t="s">
        <v>2730</v>
      </c>
      <c r="G357" s="76" t="str">
        <f>VLOOKUP(C357,Product!A$1:D$21,3,0)</f>
        <v>Abs Roller</v>
      </c>
      <c r="H357" s="76" t="str">
        <f>VLOOKUP(C357,Product!A$1:D$21,4,0)</f>
        <v>Gym &amp; Fitness</v>
      </c>
      <c r="I357" t="s">
        <v>70</v>
      </c>
      <c r="J357" s="34">
        <v>134</v>
      </c>
      <c r="K357" s="11" t="str">
        <f>VLOOKUP(A357,'Sales Order'!A$2:I$1029,9,0)</f>
        <v>Sales Java Region Team</v>
      </c>
      <c r="M357" t="str">
        <f>VLOOKUP(A357,'Sales Order'!A$1:L$1029,12,0)</f>
        <v>Retail</v>
      </c>
    </row>
    <row r="358" spans="1:13" ht="15.75" customHeight="1" x14ac:dyDescent="0.3">
      <c r="A358" s="16" t="s">
        <v>353</v>
      </c>
      <c r="B358" s="27">
        <f>VLOOKUP(A358,'Sales Order'!A$1:D$1029,4,0)</f>
        <v>43956</v>
      </c>
      <c r="C358" s="28" t="s">
        <v>25</v>
      </c>
      <c r="D358" s="34">
        <v>109</v>
      </c>
      <c r="E358" s="36">
        <v>2027399.9999999998</v>
      </c>
      <c r="F358" s="37" t="s">
        <v>2731</v>
      </c>
      <c r="G358" s="76" t="str">
        <f>VLOOKUP(C358,Product!A$1:D$21,3,0)</f>
        <v>Fishing soft lure</v>
      </c>
      <c r="H358" s="76" t="str">
        <f>VLOOKUP(C358,Product!A$1:D$21,4,0)</f>
        <v>Fishing Equipment</v>
      </c>
      <c r="I358" t="s">
        <v>26</v>
      </c>
      <c r="J358" s="34">
        <v>109</v>
      </c>
      <c r="K358" s="11" t="str">
        <f>VLOOKUP(A358,'Sales Order'!A$2:I$1029,9,0)</f>
        <v>Sales Region Sulawesi - Maluku Team</v>
      </c>
      <c r="M358" t="str">
        <f>VLOOKUP(A358,'Sales Order'!A$1:L$1029,12,0)</f>
        <v>Retail</v>
      </c>
    </row>
    <row r="359" spans="1:13" ht="15.75" customHeight="1" x14ac:dyDescent="0.3">
      <c r="A359" s="28" t="s">
        <v>353</v>
      </c>
      <c r="B359" s="27">
        <f>VLOOKUP(A359,'Sales Order'!A$1:D$1029,4,0)</f>
        <v>43956</v>
      </c>
      <c r="C359" s="28" t="s">
        <v>83</v>
      </c>
      <c r="D359" s="34">
        <v>146</v>
      </c>
      <c r="E359" s="36">
        <v>41710740</v>
      </c>
      <c r="F359" s="37" t="s">
        <v>2732</v>
      </c>
      <c r="G359" s="76" t="str">
        <f>VLOOKUP(C359,Product!A$1:D$21,3,0)</f>
        <v>Heavy bag</v>
      </c>
      <c r="H359" s="76" t="str">
        <f>VLOOKUP(C359,Product!A$1:D$21,4,0)</f>
        <v>Gym &amp; Fitness</v>
      </c>
      <c r="I359" t="s">
        <v>84</v>
      </c>
      <c r="J359" s="34">
        <v>146</v>
      </c>
      <c r="K359" s="11" t="str">
        <f>VLOOKUP(A359,'Sales Order'!A$2:I$1029,9,0)</f>
        <v>Sales Region Sulawesi - Maluku Team</v>
      </c>
      <c r="M359" t="str">
        <f>VLOOKUP(A359,'Sales Order'!A$1:L$1029,12,0)</f>
        <v>Retail</v>
      </c>
    </row>
    <row r="360" spans="1:13" ht="15.75" customHeight="1" x14ac:dyDescent="0.3">
      <c r="A360" s="16" t="s">
        <v>354</v>
      </c>
      <c r="B360" s="27">
        <f>VLOOKUP(A360,'Sales Order'!A$1:D$1029,4,0)</f>
        <v>43957</v>
      </c>
      <c r="C360" s="28" t="s">
        <v>81</v>
      </c>
      <c r="D360" s="34">
        <v>143</v>
      </c>
      <c r="E360" s="36">
        <v>291605600</v>
      </c>
      <c r="F360" s="37" t="s">
        <v>2733</v>
      </c>
      <c r="G360" s="76" t="str">
        <f>VLOOKUP(C360,Product!A$1:D$21,3,0)</f>
        <v>Treadmill</v>
      </c>
      <c r="H360" s="76" t="str">
        <f>VLOOKUP(C360,Product!A$1:D$21,4,0)</f>
        <v>Gym &amp; Fitness</v>
      </c>
      <c r="I360" t="s">
        <v>82</v>
      </c>
      <c r="J360" s="34">
        <v>143</v>
      </c>
      <c r="K360" s="11" t="str">
        <f>VLOOKUP(A360,'Sales Order'!A$2:I$1029,9,0)</f>
        <v>Sales Region Bali - Nusa Tenggara Team</v>
      </c>
      <c r="M360" t="str">
        <f>VLOOKUP(A360,'Sales Order'!A$1:L$1029,12,0)</f>
        <v>Retail</v>
      </c>
    </row>
    <row r="361" spans="1:13" ht="15.75" customHeight="1" x14ac:dyDescent="0.3">
      <c r="A361" s="28" t="s">
        <v>354</v>
      </c>
      <c r="B361" s="27">
        <f>VLOOKUP(A361,'Sales Order'!A$1:D$1029,4,0)</f>
        <v>43957</v>
      </c>
      <c r="C361" s="28" t="s">
        <v>55</v>
      </c>
      <c r="D361" s="34">
        <v>80</v>
      </c>
      <c r="E361" s="36">
        <v>150976000</v>
      </c>
      <c r="F361" s="37" t="s">
        <v>2734</v>
      </c>
      <c r="G361" s="76" t="str">
        <f>VLOOKUP(C361,Product!A$1:D$21,3,0)</f>
        <v>Mountain Bike</v>
      </c>
      <c r="H361" s="76" t="str">
        <f>VLOOKUP(C361,Product!A$1:D$21,4,0)</f>
        <v>Bicycle</v>
      </c>
      <c r="I361" t="s">
        <v>5854</v>
      </c>
      <c r="J361" s="34">
        <v>80</v>
      </c>
      <c r="K361" s="11" t="str">
        <f>VLOOKUP(A361,'Sales Order'!A$2:I$1029,9,0)</f>
        <v>Sales Region Bali - Nusa Tenggara Team</v>
      </c>
      <c r="M361" t="str">
        <f>VLOOKUP(A361,'Sales Order'!A$1:L$1029,12,0)</f>
        <v>Retail</v>
      </c>
    </row>
    <row r="362" spans="1:13" ht="15.75" customHeight="1" x14ac:dyDescent="0.3">
      <c r="A362" s="28" t="s">
        <v>354</v>
      </c>
      <c r="B362" s="27">
        <f>VLOOKUP(A362,'Sales Order'!A$1:D$1029,4,0)</f>
        <v>43957</v>
      </c>
      <c r="C362" s="28" t="s">
        <v>52</v>
      </c>
      <c r="D362" s="34">
        <v>65</v>
      </c>
      <c r="E362" s="36">
        <v>17956250</v>
      </c>
      <c r="F362" s="37" t="s">
        <v>2735</v>
      </c>
      <c r="G362" s="76" t="str">
        <f>VLOOKUP(C362,Product!A$1:D$21,3,0)</f>
        <v>Hiking Shoes</v>
      </c>
      <c r="H362" s="76" t="str">
        <f>VLOOKUP(C362,Product!A$1:D$21,4,0)</f>
        <v>Hiking &amp; Camping</v>
      </c>
      <c r="I362" t="s">
        <v>53</v>
      </c>
      <c r="J362" s="34">
        <v>65</v>
      </c>
      <c r="K362" s="11" t="str">
        <f>VLOOKUP(A362,'Sales Order'!A$2:I$1029,9,0)</f>
        <v>Sales Region Bali - Nusa Tenggara Team</v>
      </c>
      <c r="M362" t="str">
        <f>VLOOKUP(A362,'Sales Order'!A$1:L$1029,12,0)</f>
        <v>Retail</v>
      </c>
    </row>
    <row r="363" spans="1:13" ht="15.75" customHeight="1" x14ac:dyDescent="0.3">
      <c r="A363" s="16" t="s">
        <v>355</v>
      </c>
      <c r="B363" s="27">
        <f>VLOOKUP(A363,'Sales Order'!A$1:D$1029,4,0)</f>
        <v>43958</v>
      </c>
      <c r="C363" s="28" t="s">
        <v>72</v>
      </c>
      <c r="D363" s="34">
        <v>101</v>
      </c>
      <c r="E363" s="36">
        <v>21843270</v>
      </c>
      <c r="F363" s="37" t="s">
        <v>2736</v>
      </c>
      <c r="G363" s="76" t="str">
        <f>VLOOKUP(C363,Product!A$1:D$21,3,0)</f>
        <v>Pull Up Bar</v>
      </c>
      <c r="H363" s="76" t="str">
        <f>VLOOKUP(C363,Product!A$1:D$21,4,0)</f>
        <v>Gym &amp; Fitness</v>
      </c>
      <c r="I363" t="s">
        <v>73</v>
      </c>
      <c r="J363" s="34">
        <v>101</v>
      </c>
      <c r="K363" s="11" t="str">
        <f>VLOOKUP(A363,'Sales Order'!A$2:I$1029,9,0)</f>
        <v>Sales Sumatera -Kalimantan Region Team</v>
      </c>
      <c r="M363" t="str">
        <f>VLOOKUP(A363,'Sales Order'!A$1:L$1029,12,0)</f>
        <v>Retail</v>
      </c>
    </row>
    <row r="364" spans="1:13" ht="15.75" customHeight="1" x14ac:dyDescent="0.3">
      <c r="A364" s="28" t="s">
        <v>355</v>
      </c>
      <c r="B364" s="27">
        <f>VLOOKUP(A364,'Sales Order'!A$1:D$1029,4,0)</f>
        <v>43958</v>
      </c>
      <c r="C364" s="28" t="s">
        <v>28</v>
      </c>
      <c r="D364" s="34">
        <v>33</v>
      </c>
      <c r="E364" s="36">
        <v>29186850</v>
      </c>
      <c r="F364" s="37" t="s">
        <v>2737</v>
      </c>
      <c r="G364" s="76" t="str">
        <f>VLOOKUP(C364,Product!A$1:D$21,3,0)</f>
        <v>Stick Billiard</v>
      </c>
      <c r="H364" s="76" t="str">
        <f>VLOOKUP(C364,Product!A$1:D$21,4,0)</f>
        <v>Billiard</v>
      </c>
      <c r="I364" t="s">
        <v>30</v>
      </c>
      <c r="J364" s="34">
        <v>33</v>
      </c>
      <c r="K364" s="11" t="str">
        <f>VLOOKUP(A364,'Sales Order'!A$2:I$1029,9,0)</f>
        <v>Sales Sumatera -Kalimantan Region Team</v>
      </c>
      <c r="M364" t="str">
        <f>VLOOKUP(A364,'Sales Order'!A$1:L$1029,12,0)</f>
        <v>Retail</v>
      </c>
    </row>
    <row r="365" spans="1:13" ht="15.75" customHeight="1" x14ac:dyDescent="0.3">
      <c r="A365" s="28" t="s">
        <v>355</v>
      </c>
      <c r="B365" s="27">
        <f>VLOOKUP(A365,'Sales Order'!A$1:D$1029,4,0)</f>
        <v>43958</v>
      </c>
      <c r="C365" s="28" t="s">
        <v>58</v>
      </c>
      <c r="D365" s="34">
        <v>88</v>
      </c>
      <c r="E365" s="36">
        <v>372174000</v>
      </c>
      <c r="F365" s="37" t="s">
        <v>2738</v>
      </c>
      <c r="G365" s="76" t="str">
        <f>VLOOKUP(C365,Product!A$1:D$21,3,0)</f>
        <v>Road Bike</v>
      </c>
      <c r="H365" s="76" t="str">
        <f>VLOOKUP(C365,Product!A$1:D$21,4,0)</f>
        <v>Bicycle</v>
      </c>
      <c r="I365" t="s">
        <v>59</v>
      </c>
      <c r="J365" s="34">
        <v>88</v>
      </c>
      <c r="K365" s="11" t="str">
        <f>VLOOKUP(A365,'Sales Order'!A$2:I$1029,9,0)</f>
        <v>Sales Sumatera -Kalimantan Region Team</v>
      </c>
      <c r="M365" t="str">
        <f>VLOOKUP(A365,'Sales Order'!A$1:L$1029,12,0)</f>
        <v>Retail</v>
      </c>
    </row>
    <row r="366" spans="1:13" ht="15.75" customHeight="1" x14ac:dyDescent="0.3">
      <c r="A366" s="28" t="s">
        <v>355</v>
      </c>
      <c r="B366" s="27">
        <f>VLOOKUP(A366,'Sales Order'!A$1:D$1029,4,0)</f>
        <v>43958</v>
      </c>
      <c r="C366" s="28" t="s">
        <v>52</v>
      </c>
      <c r="D366" s="34">
        <v>49</v>
      </c>
      <c r="E366" s="36">
        <v>14173250</v>
      </c>
      <c r="F366" s="37" t="s">
        <v>2739</v>
      </c>
      <c r="G366" s="76" t="str">
        <f>VLOOKUP(C366,Product!A$1:D$21,3,0)</f>
        <v>Hiking Shoes</v>
      </c>
      <c r="H366" s="76" t="str">
        <f>VLOOKUP(C366,Product!A$1:D$21,4,0)</f>
        <v>Hiking &amp; Camping</v>
      </c>
      <c r="I366" t="s">
        <v>53</v>
      </c>
      <c r="J366" s="34">
        <v>49</v>
      </c>
      <c r="K366" s="11" t="str">
        <f>VLOOKUP(A366,'Sales Order'!A$2:I$1029,9,0)</f>
        <v>Sales Sumatera -Kalimantan Region Team</v>
      </c>
      <c r="M366" t="str">
        <f>VLOOKUP(A366,'Sales Order'!A$1:L$1029,12,0)</f>
        <v>Retail</v>
      </c>
    </row>
    <row r="367" spans="1:13" ht="15.75" customHeight="1" x14ac:dyDescent="0.3">
      <c r="A367" s="28" t="s">
        <v>355</v>
      </c>
      <c r="B367" s="27">
        <f>VLOOKUP(A367,'Sales Order'!A$1:D$1029,4,0)</f>
        <v>43958</v>
      </c>
      <c r="C367" s="28" t="s">
        <v>35</v>
      </c>
      <c r="D367" s="34">
        <v>124</v>
      </c>
      <c r="E367" s="36">
        <v>247683800</v>
      </c>
      <c r="F367" s="37" t="s">
        <v>2740</v>
      </c>
      <c r="G367" s="76" t="str">
        <f>VLOOKUP(C367,Product!A$1:D$21,3,0)</f>
        <v>Stick Golf Wedge</v>
      </c>
      <c r="H367" s="76" t="str">
        <f>VLOOKUP(C367,Product!A$1:D$21,4,0)</f>
        <v>Golf</v>
      </c>
      <c r="I367" t="s">
        <v>37</v>
      </c>
      <c r="J367" s="34">
        <v>124</v>
      </c>
      <c r="K367" s="11" t="str">
        <f>VLOOKUP(A367,'Sales Order'!A$2:I$1029,9,0)</f>
        <v>Sales Sumatera -Kalimantan Region Team</v>
      </c>
      <c r="M367" t="str">
        <f>VLOOKUP(A367,'Sales Order'!A$1:L$1029,12,0)</f>
        <v>Retail</v>
      </c>
    </row>
    <row r="368" spans="1:13" ht="15.75" customHeight="1" x14ac:dyDescent="0.3">
      <c r="A368" s="16" t="s">
        <v>356</v>
      </c>
      <c r="B368" s="27">
        <f>VLOOKUP(A368,'Sales Order'!A$1:D$1029,4,0)</f>
        <v>43960</v>
      </c>
      <c r="C368" s="28" t="s">
        <v>69</v>
      </c>
      <c r="D368" s="34">
        <v>139</v>
      </c>
      <c r="E368" s="36">
        <v>14734278</v>
      </c>
      <c r="F368" s="37" t="s">
        <v>2741</v>
      </c>
      <c r="G368" s="76" t="str">
        <f>VLOOKUP(C368,Product!A$1:D$21,3,0)</f>
        <v>Abs Roller</v>
      </c>
      <c r="H368" s="76" t="str">
        <f>VLOOKUP(C368,Product!A$1:D$21,4,0)</f>
        <v>Gym &amp; Fitness</v>
      </c>
      <c r="I368" t="s">
        <v>70</v>
      </c>
      <c r="J368" s="34">
        <v>139</v>
      </c>
      <c r="K368" s="11" t="str">
        <f>VLOOKUP(A368,'Sales Order'!A$2:I$1029,9,0)</f>
        <v>Sales Java Region Team</v>
      </c>
      <c r="M368" t="str">
        <f>VLOOKUP(A368,'Sales Order'!A$1:L$1029,12,0)</f>
        <v>Retail</v>
      </c>
    </row>
    <row r="369" spans="1:13" ht="15.75" customHeight="1" x14ac:dyDescent="0.3">
      <c r="A369" s="28" t="s">
        <v>356</v>
      </c>
      <c r="B369" s="27">
        <f>VLOOKUP(A369,'Sales Order'!A$1:D$1029,4,0)</f>
        <v>43960</v>
      </c>
      <c r="C369" s="28" t="s">
        <v>33</v>
      </c>
      <c r="D369" s="34">
        <v>95</v>
      </c>
      <c r="E369" s="36">
        <v>17138000</v>
      </c>
      <c r="F369" s="37" t="s">
        <v>2742</v>
      </c>
      <c r="G369" s="76" t="str">
        <f>VLOOKUP(C369,Product!A$1:D$21,3,0)</f>
        <v>Stick Billiard Bag</v>
      </c>
      <c r="H369" s="76" t="str">
        <f>VLOOKUP(C369,Product!A$1:D$21,4,0)</f>
        <v>Billiard</v>
      </c>
      <c r="I369" t="s">
        <v>34</v>
      </c>
      <c r="J369" s="34">
        <v>95</v>
      </c>
      <c r="K369" s="11" t="str">
        <f>VLOOKUP(A369,'Sales Order'!A$2:I$1029,9,0)</f>
        <v>Sales Java Region Team</v>
      </c>
      <c r="M369" t="str">
        <f>VLOOKUP(A369,'Sales Order'!A$1:L$1029,12,0)</f>
        <v>Retail</v>
      </c>
    </row>
    <row r="370" spans="1:13" ht="15.75" customHeight="1" x14ac:dyDescent="0.3">
      <c r="A370" s="28" t="s">
        <v>356</v>
      </c>
      <c r="B370" s="27">
        <f>VLOOKUP(A370,'Sales Order'!A$1:D$1029,4,0)</f>
        <v>43960</v>
      </c>
      <c r="C370" s="28" t="s">
        <v>52</v>
      </c>
      <c r="D370" s="34">
        <v>119</v>
      </c>
      <c r="E370" s="36">
        <v>35194250</v>
      </c>
      <c r="F370" s="37" t="s">
        <v>2743</v>
      </c>
      <c r="G370" s="76" t="str">
        <f>VLOOKUP(C370,Product!A$1:D$21,3,0)</f>
        <v>Hiking Shoes</v>
      </c>
      <c r="H370" s="76" t="str">
        <f>VLOOKUP(C370,Product!A$1:D$21,4,0)</f>
        <v>Hiking &amp; Camping</v>
      </c>
      <c r="I370" t="s">
        <v>53</v>
      </c>
      <c r="J370" s="34">
        <v>119</v>
      </c>
      <c r="K370" s="11" t="str">
        <f>VLOOKUP(A370,'Sales Order'!A$2:I$1029,9,0)</f>
        <v>Sales Java Region Team</v>
      </c>
      <c r="M370" t="str">
        <f>VLOOKUP(A370,'Sales Order'!A$1:L$1029,12,0)</f>
        <v>Retail</v>
      </c>
    </row>
    <row r="371" spans="1:13" ht="15.75" customHeight="1" x14ac:dyDescent="0.3">
      <c r="A371" s="16" t="s">
        <v>357</v>
      </c>
      <c r="B371" s="27">
        <f>VLOOKUP(A371,'Sales Order'!A$1:D$1029,4,0)</f>
        <v>43960</v>
      </c>
      <c r="C371" s="28" t="s">
        <v>75</v>
      </c>
      <c r="D371" s="34">
        <v>43</v>
      </c>
      <c r="E371" s="36">
        <v>86602000</v>
      </c>
      <c r="F371" s="37" t="s">
        <v>2744</v>
      </c>
      <c r="G371" s="76" t="str">
        <f>VLOOKUP(C371,Product!A$1:D$21,3,0)</f>
        <v>Bench Press</v>
      </c>
      <c r="H371" s="76" t="str">
        <f>VLOOKUP(C371,Product!A$1:D$21,4,0)</f>
        <v>Gym &amp; Fitness</v>
      </c>
      <c r="I371" t="s">
        <v>76</v>
      </c>
      <c r="J371" s="34">
        <v>43</v>
      </c>
      <c r="K371" s="11" t="str">
        <f>VLOOKUP(A371,'Sales Order'!A$2:I$1029,9,0)</f>
        <v>Online Sales Team</v>
      </c>
      <c r="M371" t="str">
        <f>VLOOKUP(A371,'Sales Order'!A$1:L$1029,12,0)</f>
        <v>Retail</v>
      </c>
    </row>
    <row r="372" spans="1:13" ht="15.75" customHeight="1" x14ac:dyDescent="0.3">
      <c r="A372" s="28" t="s">
        <v>357</v>
      </c>
      <c r="B372" s="27">
        <f>VLOOKUP(A372,'Sales Order'!A$1:D$1029,4,0)</f>
        <v>43960</v>
      </c>
      <c r="C372" s="28" t="s">
        <v>78</v>
      </c>
      <c r="D372" s="34">
        <v>141</v>
      </c>
      <c r="E372" s="36">
        <v>67510800</v>
      </c>
      <c r="F372" s="37" t="s">
        <v>2745</v>
      </c>
      <c r="G372" s="76" t="str">
        <f>VLOOKUP(C372,Product!A$1:D$21,3,0)</f>
        <v>Dumbell Set</v>
      </c>
      <c r="H372" s="76" t="str">
        <f>VLOOKUP(C372,Product!A$1:D$21,4,0)</f>
        <v>Gym &amp; Fitness</v>
      </c>
      <c r="I372" t="s">
        <v>79</v>
      </c>
      <c r="J372" s="34">
        <v>141</v>
      </c>
      <c r="K372" s="11" t="str">
        <f>VLOOKUP(A372,'Sales Order'!A$2:I$1029,9,0)</f>
        <v>Online Sales Team</v>
      </c>
      <c r="M372" t="str">
        <f>VLOOKUP(A372,'Sales Order'!A$1:L$1029,12,0)</f>
        <v>Retail</v>
      </c>
    </row>
    <row r="373" spans="1:13" ht="15.75" customHeight="1" x14ac:dyDescent="0.3">
      <c r="A373" s="28" t="s">
        <v>357</v>
      </c>
      <c r="B373" s="27">
        <f>VLOOKUP(A373,'Sales Order'!A$1:D$1029,4,0)</f>
        <v>43960</v>
      </c>
      <c r="C373" s="28" t="s">
        <v>58</v>
      </c>
      <c r="D373" s="34">
        <v>101</v>
      </c>
      <c r="E373" s="36">
        <v>518280490</v>
      </c>
      <c r="F373" s="37" t="s">
        <v>2746</v>
      </c>
      <c r="G373" s="76" t="str">
        <f>VLOOKUP(C373,Product!A$1:D$21,3,0)</f>
        <v>Road Bike</v>
      </c>
      <c r="H373" s="76" t="str">
        <f>VLOOKUP(C373,Product!A$1:D$21,4,0)</f>
        <v>Bicycle</v>
      </c>
      <c r="I373" t="s">
        <v>59</v>
      </c>
      <c r="J373" s="34">
        <v>101</v>
      </c>
      <c r="K373" s="11" t="str">
        <f>VLOOKUP(A373,'Sales Order'!A$2:I$1029,9,0)</f>
        <v>Online Sales Team</v>
      </c>
      <c r="M373" t="str">
        <f>VLOOKUP(A373,'Sales Order'!A$1:L$1029,12,0)</f>
        <v>Retail</v>
      </c>
    </row>
    <row r="374" spans="1:13" ht="15.75" customHeight="1" x14ac:dyDescent="0.3">
      <c r="A374" s="28" t="s">
        <v>358</v>
      </c>
      <c r="B374" s="27">
        <f>VLOOKUP(A374,'Sales Order'!A$1:D$1029,4,0)</f>
        <v>43962</v>
      </c>
      <c r="C374" s="28" t="s">
        <v>52</v>
      </c>
      <c r="D374" s="34">
        <v>147</v>
      </c>
      <c r="E374" s="36">
        <v>39175500</v>
      </c>
      <c r="F374" s="37" t="s">
        <v>2747</v>
      </c>
      <c r="G374" s="76" t="str">
        <f>VLOOKUP(C374,Product!A$1:D$21,3,0)</f>
        <v>Hiking Shoes</v>
      </c>
      <c r="H374" s="76" t="str">
        <f>VLOOKUP(C374,Product!A$1:D$21,4,0)</f>
        <v>Hiking &amp; Camping</v>
      </c>
      <c r="I374" t="s">
        <v>53</v>
      </c>
      <c r="J374" s="34">
        <v>147</v>
      </c>
      <c r="K374" s="11" t="str">
        <f>VLOOKUP(A374,'Sales Order'!A$2:I$1029,9,0)</f>
        <v>Online Sales Team</v>
      </c>
      <c r="M374" t="str">
        <f>VLOOKUP(A374,'Sales Order'!A$1:L$1029,12,0)</f>
        <v>Retail</v>
      </c>
    </row>
    <row r="375" spans="1:13" ht="15.75" customHeight="1" x14ac:dyDescent="0.3">
      <c r="A375" s="28" t="s">
        <v>358</v>
      </c>
      <c r="B375" s="27">
        <f>VLOOKUP(A375,'Sales Order'!A$1:D$1029,4,0)</f>
        <v>43962</v>
      </c>
      <c r="C375" s="28" t="s">
        <v>40</v>
      </c>
      <c r="D375" s="34">
        <v>55</v>
      </c>
      <c r="E375" s="36">
        <v>9081050</v>
      </c>
      <c r="F375" s="37" t="s">
        <v>2748</v>
      </c>
      <c r="G375" s="76" t="str">
        <f>VLOOKUP(C375,Product!A$1:D$21,3,0)</f>
        <v>1 set Golf Ball</v>
      </c>
      <c r="H375" s="76" t="str">
        <f>VLOOKUP(C375,Product!A$1:D$21,4,0)</f>
        <v>Golf</v>
      </c>
      <c r="I375" t="s">
        <v>41</v>
      </c>
      <c r="J375" s="34">
        <v>55</v>
      </c>
      <c r="K375" s="11" t="str">
        <f>VLOOKUP(A375,'Sales Order'!A$2:I$1029,9,0)</f>
        <v>Online Sales Team</v>
      </c>
      <c r="M375" t="str">
        <f>VLOOKUP(A375,'Sales Order'!A$1:L$1029,12,0)</f>
        <v>Retail</v>
      </c>
    </row>
    <row r="376" spans="1:13" ht="15.75" customHeight="1" x14ac:dyDescent="0.3">
      <c r="A376" s="28" t="s">
        <v>358</v>
      </c>
      <c r="B376" s="27">
        <f>VLOOKUP(A376,'Sales Order'!A$1:D$1029,4,0)</f>
        <v>43962</v>
      </c>
      <c r="C376" s="28" t="s">
        <v>81</v>
      </c>
      <c r="D376" s="34">
        <v>113</v>
      </c>
      <c r="E376" s="36">
        <v>236190340.00000003</v>
      </c>
      <c r="F376" s="37" t="s">
        <v>2749</v>
      </c>
      <c r="G376" s="76" t="str">
        <f>VLOOKUP(C376,Product!A$1:D$21,3,0)</f>
        <v>Treadmill</v>
      </c>
      <c r="H376" s="76" t="str">
        <f>VLOOKUP(C376,Product!A$1:D$21,4,0)</f>
        <v>Gym &amp; Fitness</v>
      </c>
      <c r="I376" t="s">
        <v>82</v>
      </c>
      <c r="J376" s="34">
        <v>113</v>
      </c>
      <c r="K376" s="11" t="str">
        <f>VLOOKUP(A376,'Sales Order'!A$2:I$1029,9,0)</f>
        <v>Online Sales Team</v>
      </c>
      <c r="M376" t="str">
        <f>VLOOKUP(A376,'Sales Order'!A$1:L$1029,12,0)</f>
        <v>Retail</v>
      </c>
    </row>
    <row r="377" spans="1:13" ht="15.75" customHeight="1" x14ac:dyDescent="0.3">
      <c r="A377" s="28" t="s">
        <v>358</v>
      </c>
      <c r="B377" s="27">
        <f>VLOOKUP(A377,'Sales Order'!A$1:D$1029,4,0)</f>
        <v>43962</v>
      </c>
      <c r="C377" s="28" t="s">
        <v>69</v>
      </c>
      <c r="D377" s="34">
        <v>68</v>
      </c>
      <c r="E377" s="36">
        <v>6930900</v>
      </c>
      <c r="F377" s="37" t="s">
        <v>2750</v>
      </c>
      <c r="G377" s="76" t="str">
        <f>VLOOKUP(C377,Product!A$1:D$21,3,0)</f>
        <v>Abs Roller</v>
      </c>
      <c r="H377" s="76" t="str">
        <f>VLOOKUP(C377,Product!A$1:D$21,4,0)</f>
        <v>Gym &amp; Fitness</v>
      </c>
      <c r="I377" t="s">
        <v>70</v>
      </c>
      <c r="J377" s="34">
        <v>68</v>
      </c>
      <c r="K377" s="11" t="str">
        <f>VLOOKUP(A377,'Sales Order'!A$2:I$1029,9,0)</f>
        <v>Online Sales Team</v>
      </c>
      <c r="M377" t="str">
        <f>VLOOKUP(A377,'Sales Order'!A$1:L$1029,12,0)</f>
        <v>Retail</v>
      </c>
    </row>
    <row r="378" spans="1:13" ht="15.75" customHeight="1" x14ac:dyDescent="0.3">
      <c r="A378" s="28" t="s">
        <v>358</v>
      </c>
      <c r="B378" s="27">
        <f>VLOOKUP(A378,'Sales Order'!A$1:D$1029,4,0)</f>
        <v>43962</v>
      </c>
      <c r="C378" s="28" t="s">
        <v>43</v>
      </c>
      <c r="D378" s="34">
        <v>60</v>
      </c>
      <c r="E378" s="36">
        <v>165120000</v>
      </c>
      <c r="F378" s="37" t="s">
        <v>2751</v>
      </c>
      <c r="G378" s="76" t="str">
        <f>VLOOKUP(C378,Product!A$1:D$21,3,0)</f>
        <v>Stick Golf Bag</v>
      </c>
      <c r="H378" s="76" t="str">
        <f>VLOOKUP(C378,Product!A$1:D$21,4,0)</f>
        <v>Golf</v>
      </c>
      <c r="I378" t="s">
        <v>44</v>
      </c>
      <c r="J378" s="34">
        <v>60</v>
      </c>
      <c r="K378" s="11" t="str">
        <f>VLOOKUP(A378,'Sales Order'!A$2:I$1029,9,0)</f>
        <v>Online Sales Team</v>
      </c>
      <c r="M378" t="str">
        <f>VLOOKUP(A378,'Sales Order'!A$1:L$1029,12,0)</f>
        <v>Retail</v>
      </c>
    </row>
    <row r="379" spans="1:13" ht="15.75" customHeight="1" x14ac:dyDescent="0.3">
      <c r="A379" s="16" t="s">
        <v>359</v>
      </c>
      <c r="B379" s="27">
        <f>VLOOKUP(A379,'Sales Order'!A$1:D$1029,4,0)</f>
        <v>43962</v>
      </c>
      <c r="C379" s="28" t="s">
        <v>55</v>
      </c>
      <c r="D379" s="34">
        <v>84</v>
      </c>
      <c r="E379" s="36">
        <v>148617000</v>
      </c>
      <c r="F379" s="37" t="s">
        <v>2752</v>
      </c>
      <c r="G379" s="76" t="str">
        <f>VLOOKUP(C379,Product!A$1:D$21,3,0)</f>
        <v>Mountain Bike</v>
      </c>
      <c r="H379" s="76" t="str">
        <f>VLOOKUP(C379,Product!A$1:D$21,4,0)</f>
        <v>Bicycle</v>
      </c>
      <c r="I379" t="s">
        <v>5854</v>
      </c>
      <c r="J379" s="34">
        <v>84</v>
      </c>
      <c r="K379" s="11" t="str">
        <f>VLOOKUP(A379,'Sales Order'!A$2:I$1029,9,0)</f>
        <v>Sales Region Sulawesi - Maluku Team</v>
      </c>
      <c r="M379" t="str">
        <f>VLOOKUP(A379,'Sales Order'!A$1:L$1029,12,0)</f>
        <v>Retail</v>
      </c>
    </row>
    <row r="380" spans="1:13" ht="15.75" customHeight="1" x14ac:dyDescent="0.3">
      <c r="A380" s="28" t="s">
        <v>360</v>
      </c>
      <c r="B380" s="27">
        <f>VLOOKUP(A380,'Sales Order'!A$1:D$1029,4,0)</f>
        <v>43962</v>
      </c>
      <c r="C380" s="28" t="s">
        <v>48</v>
      </c>
      <c r="D380" s="34">
        <v>136</v>
      </c>
      <c r="E380" s="36">
        <v>15263280</v>
      </c>
      <c r="F380" s="37" t="s">
        <v>2753</v>
      </c>
      <c r="G380" s="76" t="str">
        <f>VLOOKUP(C380,Product!A$1:D$21,3,0)</f>
        <v>Tracking Pole</v>
      </c>
      <c r="H380" s="76" t="str">
        <f>VLOOKUP(C380,Product!A$1:D$21,4,0)</f>
        <v>Hiking &amp; Camping</v>
      </c>
      <c r="I380" t="s">
        <v>49</v>
      </c>
      <c r="J380" s="34">
        <v>136</v>
      </c>
      <c r="K380" s="11" t="str">
        <f>VLOOKUP(A380,'Sales Order'!A$2:I$1029,9,0)</f>
        <v>Sales Region Sulawesi - Maluku Team</v>
      </c>
      <c r="M380" t="str">
        <f>VLOOKUP(A380,'Sales Order'!A$1:L$1029,12,0)</f>
        <v>Distributor</v>
      </c>
    </row>
    <row r="381" spans="1:13" ht="15.75" customHeight="1" x14ac:dyDescent="0.3">
      <c r="A381" s="28" t="s">
        <v>360</v>
      </c>
      <c r="B381" s="27">
        <f>VLOOKUP(A381,'Sales Order'!A$1:D$1029,4,0)</f>
        <v>43962</v>
      </c>
      <c r="C381" s="28" t="s">
        <v>72</v>
      </c>
      <c r="D381" s="34">
        <v>141</v>
      </c>
      <c r="E381" s="36">
        <v>29741130</v>
      </c>
      <c r="F381" s="37" t="s">
        <v>2754</v>
      </c>
      <c r="G381" s="76" t="str">
        <f>VLOOKUP(C381,Product!A$1:D$21,3,0)</f>
        <v>Pull Up Bar</v>
      </c>
      <c r="H381" s="76" t="str">
        <f>VLOOKUP(C381,Product!A$1:D$21,4,0)</f>
        <v>Gym &amp; Fitness</v>
      </c>
      <c r="I381" t="s">
        <v>73</v>
      </c>
      <c r="J381" s="34">
        <v>141</v>
      </c>
      <c r="K381" s="11" t="str">
        <f>VLOOKUP(A381,'Sales Order'!A$2:I$1029,9,0)</f>
        <v>Sales Region Sulawesi - Maluku Team</v>
      </c>
      <c r="M381" t="str">
        <f>VLOOKUP(A381,'Sales Order'!A$1:L$1029,12,0)</f>
        <v>Distributor</v>
      </c>
    </row>
    <row r="382" spans="1:13" ht="15.75" customHeight="1" x14ac:dyDescent="0.3">
      <c r="A382" s="28" t="s">
        <v>360</v>
      </c>
      <c r="B382" s="27">
        <f>VLOOKUP(A382,'Sales Order'!A$1:D$1029,4,0)</f>
        <v>43962</v>
      </c>
      <c r="C382" s="28" t="s">
        <v>61</v>
      </c>
      <c r="D382" s="34">
        <v>66</v>
      </c>
      <c r="E382" s="36">
        <v>28452600</v>
      </c>
      <c r="F382" s="37" t="s">
        <v>2755</v>
      </c>
      <c r="G382" s="76" t="str">
        <f>VLOOKUP(C382,Product!A$1:D$21,3,0)</f>
        <v>1 Set Basketball</v>
      </c>
      <c r="H382" s="76" t="str">
        <f>VLOOKUP(C382,Product!A$1:D$21,4,0)</f>
        <v>Basketball</v>
      </c>
      <c r="I382" t="s">
        <v>62</v>
      </c>
      <c r="J382" s="34">
        <v>66</v>
      </c>
      <c r="K382" s="11" t="str">
        <f>VLOOKUP(A382,'Sales Order'!A$2:I$1029,9,0)</f>
        <v>Sales Region Sulawesi - Maluku Team</v>
      </c>
      <c r="M382" t="str">
        <f>VLOOKUP(A382,'Sales Order'!A$1:L$1029,12,0)</f>
        <v>Distributor</v>
      </c>
    </row>
    <row r="383" spans="1:13" ht="15.75" customHeight="1" x14ac:dyDescent="0.3">
      <c r="A383" s="28" t="s">
        <v>360</v>
      </c>
      <c r="B383" s="27">
        <f>VLOOKUP(A383,'Sales Order'!A$1:D$1029,4,0)</f>
        <v>43962</v>
      </c>
      <c r="C383" s="28" t="s">
        <v>40</v>
      </c>
      <c r="D383" s="34">
        <v>120</v>
      </c>
      <c r="E383" s="36">
        <v>20314800</v>
      </c>
      <c r="F383" s="37" t="s">
        <v>2756</v>
      </c>
      <c r="G383" s="76" t="str">
        <f>VLOOKUP(C383,Product!A$1:D$21,3,0)</f>
        <v>1 set Golf Ball</v>
      </c>
      <c r="H383" s="76" t="str">
        <f>VLOOKUP(C383,Product!A$1:D$21,4,0)</f>
        <v>Golf</v>
      </c>
      <c r="I383" t="s">
        <v>41</v>
      </c>
      <c r="J383" s="34">
        <v>120</v>
      </c>
      <c r="K383" s="11" t="str">
        <f>VLOOKUP(A383,'Sales Order'!A$2:I$1029,9,0)</f>
        <v>Sales Region Sulawesi - Maluku Team</v>
      </c>
      <c r="M383" t="str">
        <f>VLOOKUP(A383,'Sales Order'!A$1:L$1029,12,0)</f>
        <v>Distributor</v>
      </c>
    </row>
    <row r="384" spans="1:13" ht="15.75" customHeight="1" x14ac:dyDescent="0.3">
      <c r="A384" s="16" t="s">
        <v>361</v>
      </c>
      <c r="B384" s="27">
        <f>VLOOKUP(A384,'Sales Order'!A$1:D$1029,4,0)</f>
        <v>43962</v>
      </c>
      <c r="C384" s="28" t="s">
        <v>61</v>
      </c>
      <c r="D384" s="34">
        <v>144</v>
      </c>
      <c r="E384" s="36">
        <v>58629600</v>
      </c>
      <c r="F384" s="37" t="s">
        <v>2757</v>
      </c>
      <c r="G384" s="76" t="str">
        <f>VLOOKUP(C384,Product!A$1:D$21,3,0)</f>
        <v>1 Set Basketball</v>
      </c>
      <c r="H384" s="76" t="str">
        <f>VLOOKUP(C384,Product!A$1:D$21,4,0)</f>
        <v>Basketball</v>
      </c>
      <c r="I384" t="s">
        <v>62</v>
      </c>
      <c r="J384" s="34">
        <v>144</v>
      </c>
      <c r="K384" s="11" t="str">
        <f>VLOOKUP(A384,'Sales Order'!A$2:I$1029,9,0)</f>
        <v>Sales Region Sulawesi - Maluku Team</v>
      </c>
      <c r="M384" t="str">
        <f>VLOOKUP(A384,'Sales Order'!A$1:L$1029,12,0)</f>
        <v>Retail</v>
      </c>
    </row>
    <row r="385" spans="1:13" ht="15.75" customHeight="1" x14ac:dyDescent="0.3">
      <c r="A385" s="28" t="s">
        <v>361</v>
      </c>
      <c r="B385" s="27">
        <f>VLOOKUP(A385,'Sales Order'!A$1:D$1029,4,0)</f>
        <v>43962</v>
      </c>
      <c r="C385" s="28" t="s">
        <v>48</v>
      </c>
      <c r="D385" s="34">
        <v>63</v>
      </c>
      <c r="E385" s="36">
        <v>6826680</v>
      </c>
      <c r="F385" s="37" t="s">
        <v>2758</v>
      </c>
      <c r="G385" s="76" t="str">
        <f>VLOOKUP(C385,Product!A$1:D$21,3,0)</f>
        <v>Tracking Pole</v>
      </c>
      <c r="H385" s="76" t="str">
        <f>VLOOKUP(C385,Product!A$1:D$21,4,0)</f>
        <v>Hiking &amp; Camping</v>
      </c>
      <c r="I385" t="s">
        <v>49</v>
      </c>
      <c r="J385" s="34">
        <v>63</v>
      </c>
      <c r="K385" s="11" t="str">
        <f>VLOOKUP(A385,'Sales Order'!A$2:I$1029,9,0)</f>
        <v>Sales Region Sulawesi - Maluku Team</v>
      </c>
      <c r="M385" t="str">
        <f>VLOOKUP(A385,'Sales Order'!A$1:L$1029,12,0)</f>
        <v>Retail</v>
      </c>
    </row>
    <row r="386" spans="1:13" ht="15.75" customHeight="1" x14ac:dyDescent="0.3">
      <c r="A386" s="28" t="s">
        <v>361</v>
      </c>
      <c r="B386" s="27">
        <f>VLOOKUP(A386,'Sales Order'!A$1:D$1029,4,0)</f>
        <v>43962</v>
      </c>
      <c r="C386" s="28" t="s">
        <v>33</v>
      </c>
      <c r="D386" s="34">
        <v>137</v>
      </c>
      <c r="E386" s="36">
        <v>25016200</v>
      </c>
      <c r="F386" s="37" t="s">
        <v>2759</v>
      </c>
      <c r="G386" s="76" t="str">
        <f>VLOOKUP(C386,Product!A$1:D$21,3,0)</f>
        <v>Stick Billiard Bag</v>
      </c>
      <c r="H386" s="76" t="str">
        <f>VLOOKUP(C386,Product!A$1:D$21,4,0)</f>
        <v>Billiard</v>
      </c>
      <c r="I386" t="s">
        <v>34</v>
      </c>
      <c r="J386" s="34">
        <v>137</v>
      </c>
      <c r="K386" s="11" t="str">
        <f>VLOOKUP(A386,'Sales Order'!A$2:I$1029,9,0)</f>
        <v>Sales Region Sulawesi - Maluku Team</v>
      </c>
      <c r="M386" t="str">
        <f>VLOOKUP(A386,'Sales Order'!A$1:L$1029,12,0)</f>
        <v>Retail</v>
      </c>
    </row>
    <row r="387" spans="1:13" ht="15.75" customHeight="1" x14ac:dyDescent="0.3">
      <c r="A387" s="28" t="s">
        <v>361</v>
      </c>
      <c r="B387" s="27">
        <f>VLOOKUP(A387,'Sales Order'!A$1:D$1029,4,0)</f>
        <v>43962</v>
      </c>
      <c r="C387" s="28" t="s">
        <v>83</v>
      </c>
      <c r="D387" s="34">
        <v>58</v>
      </c>
      <c r="E387" s="36">
        <v>15452940</v>
      </c>
      <c r="F387" s="37" t="s">
        <v>2760</v>
      </c>
      <c r="G387" s="76" t="str">
        <f>VLOOKUP(C387,Product!A$1:D$21,3,0)</f>
        <v>Heavy bag</v>
      </c>
      <c r="H387" s="76" t="str">
        <f>VLOOKUP(C387,Product!A$1:D$21,4,0)</f>
        <v>Gym &amp; Fitness</v>
      </c>
      <c r="I387" t="s">
        <v>84</v>
      </c>
      <c r="J387" s="34">
        <v>58</v>
      </c>
      <c r="K387" s="11" t="str">
        <f>VLOOKUP(A387,'Sales Order'!A$2:I$1029,9,0)</f>
        <v>Sales Region Sulawesi - Maluku Team</v>
      </c>
      <c r="M387" t="str">
        <f>VLOOKUP(A387,'Sales Order'!A$1:L$1029,12,0)</f>
        <v>Retail</v>
      </c>
    </row>
    <row r="388" spans="1:13" ht="15.75" customHeight="1" x14ac:dyDescent="0.3">
      <c r="A388" s="16" t="s">
        <v>362</v>
      </c>
      <c r="B388" s="27">
        <f>VLOOKUP(A388,'Sales Order'!A$1:D$1029,4,0)</f>
        <v>43964</v>
      </c>
      <c r="C388" s="28" t="s">
        <v>35</v>
      </c>
      <c r="D388" s="34">
        <v>73</v>
      </c>
      <c r="E388" s="36">
        <v>123380950</v>
      </c>
      <c r="F388" s="37" t="s">
        <v>2761</v>
      </c>
      <c r="G388" s="76" t="str">
        <f>VLOOKUP(C388,Product!A$1:D$21,3,0)</f>
        <v>Stick Golf Wedge</v>
      </c>
      <c r="H388" s="76" t="str">
        <f>VLOOKUP(C388,Product!A$1:D$21,4,0)</f>
        <v>Golf</v>
      </c>
      <c r="I388" t="s">
        <v>37</v>
      </c>
      <c r="J388" s="34">
        <v>73</v>
      </c>
      <c r="K388" s="11" t="str">
        <f>VLOOKUP(A388,'Sales Order'!A$2:I$1029,9,0)</f>
        <v>Sales Region Sulawesi - Maluku Team</v>
      </c>
      <c r="M388" t="str">
        <f>VLOOKUP(A388,'Sales Order'!A$1:L$1029,12,0)</f>
        <v>Retail</v>
      </c>
    </row>
    <row r="389" spans="1:13" ht="15.75" customHeight="1" x14ac:dyDescent="0.3">
      <c r="A389" s="16" t="s">
        <v>363</v>
      </c>
      <c r="B389" s="27">
        <f>VLOOKUP(A389,'Sales Order'!A$1:D$1029,4,0)</f>
        <v>43965</v>
      </c>
      <c r="C389" s="28" t="s">
        <v>25</v>
      </c>
      <c r="D389" s="34">
        <v>66</v>
      </c>
      <c r="E389" s="36">
        <v>1095600</v>
      </c>
      <c r="F389" s="37" t="s">
        <v>2762</v>
      </c>
      <c r="G389" s="76" t="str">
        <f>VLOOKUP(C389,Product!A$1:D$21,3,0)</f>
        <v>Fishing soft lure</v>
      </c>
      <c r="H389" s="76" t="str">
        <f>VLOOKUP(C389,Product!A$1:D$21,4,0)</f>
        <v>Fishing Equipment</v>
      </c>
      <c r="I389" t="s">
        <v>26</v>
      </c>
      <c r="J389" s="34">
        <v>66</v>
      </c>
      <c r="K389" s="11" t="str">
        <f>VLOOKUP(A389,'Sales Order'!A$2:I$1029,9,0)</f>
        <v>Sales Region Sulawesi - Maluku Team</v>
      </c>
      <c r="M389" t="str">
        <f>VLOOKUP(A389,'Sales Order'!A$1:L$1029,12,0)</f>
        <v>Retail</v>
      </c>
    </row>
    <row r="390" spans="1:13" ht="15.75" customHeight="1" x14ac:dyDescent="0.3">
      <c r="A390" s="28" t="s">
        <v>363</v>
      </c>
      <c r="B390" s="27">
        <f>VLOOKUP(A390,'Sales Order'!A$1:D$1029,4,0)</f>
        <v>43965</v>
      </c>
      <c r="C390" s="28" t="s">
        <v>33</v>
      </c>
      <c r="D390" s="34">
        <v>66</v>
      </c>
      <c r="E390" s="36">
        <v>13213200</v>
      </c>
      <c r="F390" s="37" t="s">
        <v>2763</v>
      </c>
      <c r="G390" s="76" t="str">
        <f>VLOOKUP(C390,Product!A$1:D$21,3,0)</f>
        <v>Stick Billiard Bag</v>
      </c>
      <c r="H390" s="76" t="str">
        <f>VLOOKUP(C390,Product!A$1:D$21,4,0)</f>
        <v>Billiard</v>
      </c>
      <c r="I390" t="s">
        <v>34</v>
      </c>
      <c r="J390" s="34">
        <v>66</v>
      </c>
      <c r="K390" s="11" t="str">
        <f>VLOOKUP(A390,'Sales Order'!A$2:I$1029,9,0)</f>
        <v>Sales Region Sulawesi - Maluku Team</v>
      </c>
      <c r="M390" t="str">
        <f>VLOOKUP(A390,'Sales Order'!A$1:L$1029,12,0)</f>
        <v>Retail</v>
      </c>
    </row>
    <row r="391" spans="1:13" ht="15.75" customHeight="1" x14ac:dyDescent="0.3">
      <c r="A391" s="28" t="s">
        <v>363</v>
      </c>
      <c r="B391" s="27">
        <f>VLOOKUP(A391,'Sales Order'!A$1:D$1029,4,0)</f>
        <v>43965</v>
      </c>
      <c r="C391" s="28" t="s">
        <v>35</v>
      </c>
      <c r="D391" s="34">
        <v>30</v>
      </c>
      <c r="E391" s="36">
        <v>61240499.999999993</v>
      </c>
      <c r="F391" s="37" t="s">
        <v>2764</v>
      </c>
      <c r="G391" s="76" t="str">
        <f>VLOOKUP(C391,Product!A$1:D$21,3,0)</f>
        <v>Stick Golf Wedge</v>
      </c>
      <c r="H391" s="76" t="str">
        <f>VLOOKUP(C391,Product!A$1:D$21,4,0)</f>
        <v>Golf</v>
      </c>
      <c r="I391" t="s">
        <v>37</v>
      </c>
      <c r="J391" s="34">
        <v>30</v>
      </c>
      <c r="K391" s="11" t="str">
        <f>VLOOKUP(A391,'Sales Order'!A$2:I$1029,9,0)</f>
        <v>Sales Region Sulawesi - Maluku Team</v>
      </c>
      <c r="M391" t="str">
        <f>VLOOKUP(A391,'Sales Order'!A$1:L$1029,12,0)</f>
        <v>Retail</v>
      </c>
    </row>
    <row r="392" spans="1:13" ht="15.75" customHeight="1" x14ac:dyDescent="0.3">
      <c r="A392" s="28" t="s">
        <v>363</v>
      </c>
      <c r="B392" s="27">
        <f>VLOOKUP(A392,'Sales Order'!A$1:D$1029,4,0)</f>
        <v>43965</v>
      </c>
      <c r="C392" s="28" t="s">
        <v>48</v>
      </c>
      <c r="D392" s="34">
        <v>29</v>
      </c>
      <c r="E392" s="36">
        <v>3366900</v>
      </c>
      <c r="F392" s="37" t="s">
        <v>2765</v>
      </c>
      <c r="G392" s="76" t="str">
        <f>VLOOKUP(C392,Product!A$1:D$21,3,0)</f>
        <v>Tracking Pole</v>
      </c>
      <c r="H392" s="76" t="str">
        <f>VLOOKUP(C392,Product!A$1:D$21,4,0)</f>
        <v>Hiking &amp; Camping</v>
      </c>
      <c r="I392" t="s">
        <v>49</v>
      </c>
      <c r="J392" s="34">
        <v>29</v>
      </c>
      <c r="K392" s="11" t="str">
        <f>VLOOKUP(A392,'Sales Order'!A$2:I$1029,9,0)</f>
        <v>Sales Region Sulawesi - Maluku Team</v>
      </c>
      <c r="M392" t="str">
        <f>VLOOKUP(A392,'Sales Order'!A$1:L$1029,12,0)</f>
        <v>Retail</v>
      </c>
    </row>
    <row r="393" spans="1:13" ht="15.75" customHeight="1" x14ac:dyDescent="0.3">
      <c r="A393" s="16" t="s">
        <v>364</v>
      </c>
      <c r="B393" s="27">
        <f>VLOOKUP(A393,'Sales Order'!A$1:D$1029,4,0)</f>
        <v>43965</v>
      </c>
      <c r="C393" s="28" t="s">
        <v>72</v>
      </c>
      <c r="D393" s="34">
        <v>38</v>
      </c>
      <c r="E393" s="36">
        <v>8928480</v>
      </c>
      <c r="F393" s="37" t="s">
        <v>2766</v>
      </c>
      <c r="G393" s="76" t="str">
        <f>VLOOKUP(C393,Product!A$1:D$21,3,0)</f>
        <v>Pull Up Bar</v>
      </c>
      <c r="H393" s="76" t="str">
        <f>VLOOKUP(C393,Product!A$1:D$21,4,0)</f>
        <v>Gym &amp; Fitness</v>
      </c>
      <c r="I393" t="s">
        <v>73</v>
      </c>
      <c r="J393" s="34">
        <v>38</v>
      </c>
      <c r="K393" s="11" t="str">
        <f>VLOOKUP(A393,'Sales Order'!A$2:I$1029,9,0)</f>
        <v>Sales Region Sulawesi - Maluku Team</v>
      </c>
      <c r="M393" t="str">
        <f>VLOOKUP(A393,'Sales Order'!A$1:L$1029,12,0)</f>
        <v>Retail</v>
      </c>
    </row>
    <row r="394" spans="1:13" ht="15.75" customHeight="1" x14ac:dyDescent="0.3">
      <c r="A394" s="28" t="s">
        <v>364</v>
      </c>
      <c r="B394" s="27">
        <f>VLOOKUP(A394,'Sales Order'!A$1:D$1029,4,0)</f>
        <v>43965</v>
      </c>
      <c r="C394" s="28" t="s">
        <v>61</v>
      </c>
      <c r="D394" s="34">
        <v>98</v>
      </c>
      <c r="E394" s="36">
        <v>41778380</v>
      </c>
      <c r="F394" s="37" t="s">
        <v>2767</v>
      </c>
      <c r="G394" s="76" t="str">
        <f>VLOOKUP(C394,Product!A$1:D$21,3,0)</f>
        <v>1 Set Basketball</v>
      </c>
      <c r="H394" s="76" t="str">
        <f>VLOOKUP(C394,Product!A$1:D$21,4,0)</f>
        <v>Basketball</v>
      </c>
      <c r="I394" t="s">
        <v>62</v>
      </c>
      <c r="J394" s="34">
        <v>98</v>
      </c>
      <c r="K394" s="11" t="str">
        <f>VLOOKUP(A394,'Sales Order'!A$2:I$1029,9,0)</f>
        <v>Sales Region Sulawesi - Maluku Team</v>
      </c>
      <c r="M394" t="str">
        <f>VLOOKUP(A394,'Sales Order'!A$1:L$1029,12,0)</f>
        <v>Retail</v>
      </c>
    </row>
    <row r="395" spans="1:13" ht="15.75" customHeight="1" x14ac:dyDescent="0.3">
      <c r="A395" s="16" t="s">
        <v>365</v>
      </c>
      <c r="B395" s="27">
        <f>VLOOKUP(A395,'Sales Order'!A$1:D$1029,4,0)</f>
        <v>43966</v>
      </c>
      <c r="C395" s="28" t="s">
        <v>75</v>
      </c>
      <c r="D395" s="34">
        <v>115</v>
      </c>
      <c r="E395" s="36">
        <v>274275000</v>
      </c>
      <c r="F395" s="37" t="s">
        <v>2768</v>
      </c>
      <c r="G395" s="76" t="str">
        <f>VLOOKUP(C395,Product!A$1:D$21,3,0)</f>
        <v>Bench Press</v>
      </c>
      <c r="H395" s="76" t="str">
        <f>VLOOKUP(C395,Product!A$1:D$21,4,0)</f>
        <v>Gym &amp; Fitness</v>
      </c>
      <c r="I395" t="s">
        <v>76</v>
      </c>
      <c r="J395" s="34">
        <v>115</v>
      </c>
      <c r="K395" s="11" t="str">
        <f>VLOOKUP(A395,'Sales Order'!A$2:I$1029,9,0)</f>
        <v>Sales Sumatera -Kalimantan Region Team</v>
      </c>
      <c r="M395" t="str">
        <f>VLOOKUP(A395,'Sales Order'!A$1:L$1029,12,0)</f>
        <v>Retail</v>
      </c>
    </row>
    <row r="396" spans="1:13" ht="15.75" customHeight="1" x14ac:dyDescent="0.3">
      <c r="A396" s="16" t="s">
        <v>366</v>
      </c>
      <c r="B396" s="27">
        <f>VLOOKUP(A396,'Sales Order'!A$1:D$1029,4,0)</f>
        <v>43966</v>
      </c>
      <c r="C396" s="28" t="s">
        <v>83</v>
      </c>
      <c r="D396" s="34">
        <v>146</v>
      </c>
      <c r="E396" s="36">
        <v>42179400</v>
      </c>
      <c r="F396" s="37" t="s">
        <v>2769</v>
      </c>
      <c r="G396" s="76" t="str">
        <f>VLOOKUP(C396,Product!A$1:D$21,3,0)</f>
        <v>Heavy bag</v>
      </c>
      <c r="H396" s="76" t="str">
        <f>VLOOKUP(C396,Product!A$1:D$21,4,0)</f>
        <v>Gym &amp; Fitness</v>
      </c>
      <c r="I396" t="s">
        <v>84</v>
      </c>
      <c r="J396" s="34">
        <v>146</v>
      </c>
      <c r="K396" s="11" t="str">
        <f>VLOOKUP(A396,'Sales Order'!A$2:I$1029,9,0)</f>
        <v>Sales Java Region Team</v>
      </c>
      <c r="M396" t="str">
        <f>VLOOKUP(A396,'Sales Order'!A$1:L$1029,12,0)</f>
        <v>Retail</v>
      </c>
    </row>
    <row r="397" spans="1:13" ht="15.75" customHeight="1" x14ac:dyDescent="0.3">
      <c r="A397" s="28" t="s">
        <v>366</v>
      </c>
      <c r="B397" s="27">
        <f>VLOOKUP(A397,'Sales Order'!A$1:D$1029,4,0)</f>
        <v>43966</v>
      </c>
      <c r="C397" s="28" t="s">
        <v>19</v>
      </c>
      <c r="D397" s="34">
        <v>85</v>
      </c>
      <c r="E397" s="36">
        <v>17778600</v>
      </c>
      <c r="F397" s="37" t="s">
        <v>2770</v>
      </c>
      <c r="G397" s="76" t="str">
        <f>VLOOKUP(C397,Product!A$1:D$21,3,0)</f>
        <v>1 Set Fishing Equipment</v>
      </c>
      <c r="H397" s="76" t="str">
        <f>VLOOKUP(C397,Product!A$1:D$21,4,0)</f>
        <v>Fishing Equipment</v>
      </c>
      <c r="I397" t="s">
        <v>21</v>
      </c>
      <c r="J397" s="34">
        <v>85</v>
      </c>
      <c r="K397" s="11" t="str">
        <f>VLOOKUP(A397,'Sales Order'!A$2:I$1029,9,0)</f>
        <v>Sales Java Region Team</v>
      </c>
      <c r="M397" t="str">
        <f>VLOOKUP(A397,'Sales Order'!A$1:L$1029,12,0)</f>
        <v>Retail</v>
      </c>
    </row>
    <row r="398" spans="1:13" ht="15.75" customHeight="1" x14ac:dyDescent="0.3">
      <c r="A398" s="28" t="s">
        <v>366</v>
      </c>
      <c r="B398" s="27">
        <f>VLOOKUP(A398,'Sales Order'!A$1:D$1029,4,0)</f>
        <v>43966</v>
      </c>
      <c r="C398" s="28" t="s">
        <v>61</v>
      </c>
      <c r="D398" s="34">
        <v>117</v>
      </c>
      <c r="E398" s="36">
        <v>52680420</v>
      </c>
      <c r="F398" s="37" t="s">
        <v>2771</v>
      </c>
      <c r="G398" s="76" t="str">
        <f>VLOOKUP(C398,Product!A$1:D$21,3,0)</f>
        <v>1 Set Basketball</v>
      </c>
      <c r="H398" s="76" t="str">
        <f>VLOOKUP(C398,Product!A$1:D$21,4,0)</f>
        <v>Basketball</v>
      </c>
      <c r="I398" t="s">
        <v>62</v>
      </c>
      <c r="J398" s="34">
        <v>117</v>
      </c>
      <c r="K398" s="11" t="str">
        <f>VLOOKUP(A398,'Sales Order'!A$2:I$1029,9,0)</f>
        <v>Sales Java Region Team</v>
      </c>
      <c r="M398" t="str">
        <f>VLOOKUP(A398,'Sales Order'!A$1:L$1029,12,0)</f>
        <v>Retail</v>
      </c>
    </row>
    <row r="399" spans="1:13" ht="15.75" customHeight="1" x14ac:dyDescent="0.3">
      <c r="A399" s="16" t="s">
        <v>367</v>
      </c>
      <c r="B399" s="27">
        <f>VLOOKUP(A399,'Sales Order'!A$1:D$1029,4,0)</f>
        <v>43967</v>
      </c>
      <c r="C399" s="28" t="s">
        <v>75</v>
      </c>
      <c r="D399" s="34">
        <v>62</v>
      </c>
      <c r="E399" s="36">
        <v>154442000</v>
      </c>
      <c r="F399" s="37" t="s">
        <v>2772</v>
      </c>
      <c r="G399" s="76" t="str">
        <f>VLOOKUP(C399,Product!A$1:D$21,3,0)</f>
        <v>Bench Press</v>
      </c>
      <c r="H399" s="76" t="str">
        <f>VLOOKUP(C399,Product!A$1:D$21,4,0)</f>
        <v>Gym &amp; Fitness</v>
      </c>
      <c r="I399" t="s">
        <v>76</v>
      </c>
      <c r="J399" s="34">
        <v>62</v>
      </c>
      <c r="K399" s="11" t="str">
        <f>VLOOKUP(A399,'Sales Order'!A$2:I$1029,9,0)</f>
        <v>Sales Sumatera -Kalimantan Region Team</v>
      </c>
      <c r="M399" t="str">
        <f>VLOOKUP(A399,'Sales Order'!A$1:L$1029,12,0)</f>
        <v>Retail</v>
      </c>
    </row>
    <row r="400" spans="1:13" ht="15.75" customHeight="1" x14ac:dyDescent="0.3">
      <c r="A400" s="16" t="s">
        <v>368</v>
      </c>
      <c r="B400" s="27">
        <f>VLOOKUP(A400,'Sales Order'!A$1:D$1029,4,0)</f>
        <v>43968</v>
      </c>
      <c r="C400" s="28" t="s">
        <v>19</v>
      </c>
      <c r="D400" s="34">
        <v>56</v>
      </c>
      <c r="E400" s="36">
        <v>11294640</v>
      </c>
      <c r="F400" s="37" t="s">
        <v>2773</v>
      </c>
      <c r="G400" s="76" t="str">
        <f>VLOOKUP(C400,Product!A$1:D$21,3,0)</f>
        <v>1 Set Fishing Equipment</v>
      </c>
      <c r="H400" s="76" t="str">
        <f>VLOOKUP(C400,Product!A$1:D$21,4,0)</f>
        <v>Fishing Equipment</v>
      </c>
      <c r="I400" t="s">
        <v>21</v>
      </c>
      <c r="J400" s="34">
        <v>56</v>
      </c>
      <c r="K400" s="11" t="str">
        <f>VLOOKUP(A400,'Sales Order'!A$2:I$1029,9,0)</f>
        <v>Online Sales Team</v>
      </c>
      <c r="M400" t="str">
        <f>VLOOKUP(A400,'Sales Order'!A$1:L$1029,12,0)</f>
        <v>Retail</v>
      </c>
    </row>
    <row r="401" spans="1:13" ht="15.75" customHeight="1" x14ac:dyDescent="0.3">
      <c r="A401" s="28" t="s">
        <v>368</v>
      </c>
      <c r="B401" s="27">
        <f>VLOOKUP(A401,'Sales Order'!A$1:D$1029,4,0)</f>
        <v>43968</v>
      </c>
      <c r="C401" s="28" t="s">
        <v>78</v>
      </c>
      <c r="D401" s="34">
        <v>95</v>
      </c>
      <c r="E401" s="36">
        <v>39421200</v>
      </c>
      <c r="F401" s="37" t="s">
        <v>2774</v>
      </c>
      <c r="G401" s="76" t="str">
        <f>VLOOKUP(C401,Product!A$1:D$21,3,0)</f>
        <v>Dumbell Set</v>
      </c>
      <c r="H401" s="76" t="str">
        <f>VLOOKUP(C401,Product!A$1:D$21,4,0)</f>
        <v>Gym &amp; Fitness</v>
      </c>
      <c r="I401" t="s">
        <v>79</v>
      </c>
      <c r="J401" s="34">
        <v>95</v>
      </c>
      <c r="K401" s="11" t="str">
        <f>VLOOKUP(A401,'Sales Order'!A$2:I$1029,9,0)</f>
        <v>Online Sales Team</v>
      </c>
      <c r="M401" t="str">
        <f>VLOOKUP(A401,'Sales Order'!A$1:L$1029,12,0)</f>
        <v>Retail</v>
      </c>
    </row>
    <row r="402" spans="1:13" ht="15.75" customHeight="1" x14ac:dyDescent="0.3">
      <c r="A402" s="28" t="s">
        <v>368</v>
      </c>
      <c r="B402" s="27">
        <f>VLOOKUP(A402,'Sales Order'!A$1:D$1029,4,0)</f>
        <v>43968</v>
      </c>
      <c r="C402" s="28" t="s">
        <v>69</v>
      </c>
      <c r="D402" s="34">
        <v>42</v>
      </c>
      <c r="E402" s="36">
        <v>4965786</v>
      </c>
      <c r="F402" s="37" t="s">
        <v>2775</v>
      </c>
      <c r="G402" s="76" t="str">
        <f>VLOOKUP(C402,Product!A$1:D$21,3,0)</f>
        <v>Abs Roller</v>
      </c>
      <c r="H402" s="76" t="str">
        <f>VLOOKUP(C402,Product!A$1:D$21,4,0)</f>
        <v>Gym &amp; Fitness</v>
      </c>
      <c r="I402" t="s">
        <v>70</v>
      </c>
      <c r="J402" s="34">
        <v>42</v>
      </c>
      <c r="K402" s="11" t="str">
        <f>VLOOKUP(A402,'Sales Order'!A$2:I$1029,9,0)</f>
        <v>Online Sales Team</v>
      </c>
      <c r="M402" t="str">
        <f>VLOOKUP(A402,'Sales Order'!A$1:L$1029,12,0)</f>
        <v>Retail</v>
      </c>
    </row>
    <row r="403" spans="1:13" ht="15.75" customHeight="1" x14ac:dyDescent="0.3">
      <c r="A403" s="28" t="s">
        <v>368</v>
      </c>
      <c r="B403" s="27">
        <f>VLOOKUP(A403,'Sales Order'!A$1:D$1029,4,0)</f>
        <v>43968</v>
      </c>
      <c r="C403" s="28" t="s">
        <v>33</v>
      </c>
      <c r="D403" s="34">
        <v>150</v>
      </c>
      <c r="E403" s="36">
        <v>24750000</v>
      </c>
      <c r="F403" s="37" t="s">
        <v>2776</v>
      </c>
      <c r="G403" s="76" t="str">
        <f>VLOOKUP(C403,Product!A$1:D$21,3,0)</f>
        <v>Stick Billiard Bag</v>
      </c>
      <c r="H403" s="76" t="str">
        <f>VLOOKUP(C403,Product!A$1:D$21,4,0)</f>
        <v>Billiard</v>
      </c>
      <c r="I403" t="s">
        <v>34</v>
      </c>
      <c r="J403" s="34">
        <v>150</v>
      </c>
      <c r="K403" s="11" t="str">
        <f>VLOOKUP(A403,'Sales Order'!A$2:I$1029,9,0)</f>
        <v>Online Sales Team</v>
      </c>
      <c r="M403" t="str">
        <f>VLOOKUP(A403,'Sales Order'!A$1:L$1029,12,0)</f>
        <v>Retail</v>
      </c>
    </row>
    <row r="404" spans="1:13" ht="15.75" customHeight="1" x14ac:dyDescent="0.3">
      <c r="A404" s="28" t="s">
        <v>368</v>
      </c>
      <c r="B404" s="27">
        <f>VLOOKUP(A404,'Sales Order'!A$1:D$1029,4,0)</f>
        <v>43968</v>
      </c>
      <c r="C404" s="28" t="s">
        <v>61</v>
      </c>
      <c r="D404" s="34">
        <v>148</v>
      </c>
      <c r="E404" s="36">
        <v>61676040</v>
      </c>
      <c r="F404" s="37" t="s">
        <v>2777</v>
      </c>
      <c r="G404" s="76" t="str">
        <f>VLOOKUP(C404,Product!A$1:D$21,3,0)</f>
        <v>1 Set Basketball</v>
      </c>
      <c r="H404" s="76" t="str">
        <f>VLOOKUP(C404,Product!A$1:D$21,4,0)</f>
        <v>Basketball</v>
      </c>
      <c r="I404" t="s">
        <v>62</v>
      </c>
      <c r="J404" s="34">
        <v>148</v>
      </c>
      <c r="K404" s="11" t="str">
        <f>VLOOKUP(A404,'Sales Order'!A$2:I$1029,9,0)</f>
        <v>Online Sales Team</v>
      </c>
      <c r="M404" t="str">
        <f>VLOOKUP(A404,'Sales Order'!A$1:L$1029,12,0)</f>
        <v>Retail</v>
      </c>
    </row>
    <row r="405" spans="1:13" ht="15.75" customHeight="1" x14ac:dyDescent="0.3">
      <c r="A405" s="28" t="s">
        <v>369</v>
      </c>
      <c r="B405" s="27">
        <f>VLOOKUP(A405,'Sales Order'!A$1:D$1029,4,0)</f>
        <v>43970</v>
      </c>
      <c r="C405" s="28" t="s">
        <v>28</v>
      </c>
      <c r="D405" s="34">
        <v>125</v>
      </c>
      <c r="E405" s="36">
        <v>90772500</v>
      </c>
      <c r="F405" s="37" t="s">
        <v>2778</v>
      </c>
      <c r="G405" s="76" t="str">
        <f>VLOOKUP(C405,Product!A$1:D$21,3,0)</f>
        <v>Stick Billiard</v>
      </c>
      <c r="H405" s="76" t="str">
        <f>VLOOKUP(C405,Product!A$1:D$21,4,0)</f>
        <v>Billiard</v>
      </c>
      <c r="I405" t="s">
        <v>30</v>
      </c>
      <c r="J405" s="34">
        <v>125</v>
      </c>
      <c r="K405" s="11" t="str">
        <f>VLOOKUP(A405,'Sales Order'!A$2:I$1029,9,0)</f>
        <v>Sales Sumatera -Kalimantan Region Team</v>
      </c>
      <c r="M405" t="str">
        <f>VLOOKUP(A405,'Sales Order'!A$1:L$1029,12,0)</f>
        <v>Retail</v>
      </c>
    </row>
    <row r="406" spans="1:13" ht="15.75" customHeight="1" x14ac:dyDescent="0.3">
      <c r="A406" s="28" t="s">
        <v>369</v>
      </c>
      <c r="B406" s="27">
        <f>VLOOKUP(A406,'Sales Order'!A$1:D$1029,4,0)</f>
        <v>43970</v>
      </c>
      <c r="C406" s="28" t="s">
        <v>40</v>
      </c>
      <c r="D406" s="34">
        <v>110</v>
      </c>
      <c r="E406" s="36">
        <v>20691000</v>
      </c>
      <c r="F406" s="37" t="s">
        <v>2779</v>
      </c>
      <c r="G406" s="76" t="str">
        <f>VLOOKUP(C406,Product!A$1:D$21,3,0)</f>
        <v>1 set Golf Ball</v>
      </c>
      <c r="H406" s="76" t="str">
        <f>VLOOKUP(C406,Product!A$1:D$21,4,0)</f>
        <v>Golf</v>
      </c>
      <c r="I406" t="s">
        <v>41</v>
      </c>
      <c r="J406" s="34">
        <v>110</v>
      </c>
      <c r="K406" s="11" t="str">
        <f>VLOOKUP(A406,'Sales Order'!A$2:I$1029,9,0)</f>
        <v>Sales Sumatera -Kalimantan Region Team</v>
      </c>
      <c r="M406" t="str">
        <f>VLOOKUP(A406,'Sales Order'!A$1:L$1029,12,0)</f>
        <v>Retail</v>
      </c>
    </row>
    <row r="407" spans="1:13" ht="15.75" customHeight="1" x14ac:dyDescent="0.3">
      <c r="A407" s="16" t="s">
        <v>370</v>
      </c>
      <c r="B407" s="27">
        <f>VLOOKUP(A407,'Sales Order'!A$1:D$1029,4,0)</f>
        <v>43973</v>
      </c>
      <c r="C407" s="28" t="s">
        <v>69</v>
      </c>
      <c r="D407" s="34">
        <v>47</v>
      </c>
      <c r="E407" s="36">
        <v>6004062</v>
      </c>
      <c r="F407" s="37" t="s">
        <v>2780</v>
      </c>
      <c r="G407" s="76" t="str">
        <f>VLOOKUP(C407,Product!A$1:D$21,3,0)</f>
        <v>Abs Roller</v>
      </c>
      <c r="H407" s="76" t="str">
        <f>VLOOKUP(C407,Product!A$1:D$21,4,0)</f>
        <v>Gym &amp; Fitness</v>
      </c>
      <c r="I407" t="s">
        <v>70</v>
      </c>
      <c r="J407" s="34">
        <v>47</v>
      </c>
      <c r="K407" s="11" t="str">
        <f>VLOOKUP(A407,'Sales Order'!A$2:I$1029,9,0)</f>
        <v>Sales Java Region Team</v>
      </c>
      <c r="M407" t="str">
        <f>VLOOKUP(A407,'Sales Order'!A$1:L$1029,12,0)</f>
        <v>Retail</v>
      </c>
    </row>
    <row r="408" spans="1:13" ht="15.75" customHeight="1" x14ac:dyDescent="0.3">
      <c r="A408" s="28" t="s">
        <v>370</v>
      </c>
      <c r="B408" s="27">
        <f>VLOOKUP(A408,'Sales Order'!A$1:D$1029,4,0)</f>
        <v>43973</v>
      </c>
      <c r="C408" s="28" t="s">
        <v>75</v>
      </c>
      <c r="D408" s="34">
        <v>69</v>
      </c>
      <c r="E408" s="36">
        <v>157251000</v>
      </c>
      <c r="F408" s="37" t="s">
        <v>2781</v>
      </c>
      <c r="G408" s="76" t="str">
        <f>VLOOKUP(C408,Product!A$1:D$21,3,0)</f>
        <v>Bench Press</v>
      </c>
      <c r="H408" s="76" t="str">
        <f>VLOOKUP(C408,Product!A$1:D$21,4,0)</f>
        <v>Gym &amp; Fitness</v>
      </c>
      <c r="I408" t="s">
        <v>76</v>
      </c>
      <c r="J408" s="34">
        <v>69</v>
      </c>
      <c r="K408" s="11" t="str">
        <f>VLOOKUP(A408,'Sales Order'!A$2:I$1029,9,0)</f>
        <v>Sales Java Region Team</v>
      </c>
      <c r="M408" t="str">
        <f>VLOOKUP(A408,'Sales Order'!A$1:L$1029,12,0)</f>
        <v>Retail</v>
      </c>
    </row>
    <row r="409" spans="1:13" ht="15.75" customHeight="1" x14ac:dyDescent="0.3">
      <c r="A409" s="28" t="s">
        <v>370</v>
      </c>
      <c r="B409" s="27">
        <f>VLOOKUP(A409,'Sales Order'!A$1:D$1029,4,0)</f>
        <v>43973</v>
      </c>
      <c r="C409" s="28" t="s">
        <v>28</v>
      </c>
      <c r="D409" s="34">
        <v>63</v>
      </c>
      <c r="E409" s="36">
        <v>46335870</v>
      </c>
      <c r="F409" s="37" t="s">
        <v>2782</v>
      </c>
      <c r="G409" s="76" t="str">
        <f>VLOOKUP(C409,Product!A$1:D$21,3,0)</f>
        <v>Stick Billiard</v>
      </c>
      <c r="H409" s="76" t="str">
        <f>VLOOKUP(C409,Product!A$1:D$21,4,0)</f>
        <v>Billiard</v>
      </c>
      <c r="I409" t="s">
        <v>30</v>
      </c>
      <c r="J409" s="34">
        <v>63</v>
      </c>
      <c r="K409" s="11" t="str">
        <f>VLOOKUP(A409,'Sales Order'!A$2:I$1029,9,0)</f>
        <v>Sales Java Region Team</v>
      </c>
      <c r="M409" t="str">
        <f>VLOOKUP(A409,'Sales Order'!A$1:L$1029,12,0)</f>
        <v>Retail</v>
      </c>
    </row>
    <row r="410" spans="1:13" ht="15.75" customHeight="1" x14ac:dyDescent="0.3">
      <c r="A410" s="28" t="s">
        <v>370</v>
      </c>
      <c r="B410" s="27">
        <f>VLOOKUP(A410,'Sales Order'!A$1:D$1029,4,0)</f>
        <v>43973</v>
      </c>
      <c r="C410" s="28" t="s">
        <v>72</v>
      </c>
      <c r="D410" s="34">
        <v>132</v>
      </c>
      <c r="E410" s="36">
        <v>31014720</v>
      </c>
      <c r="F410" s="37" t="s">
        <v>2783</v>
      </c>
      <c r="G410" s="76" t="str">
        <f>VLOOKUP(C410,Product!A$1:D$21,3,0)</f>
        <v>Pull Up Bar</v>
      </c>
      <c r="H410" s="76" t="str">
        <f>VLOOKUP(C410,Product!A$1:D$21,4,0)</f>
        <v>Gym &amp; Fitness</v>
      </c>
      <c r="I410" t="s">
        <v>73</v>
      </c>
      <c r="J410" s="34">
        <v>132</v>
      </c>
      <c r="K410" s="11" t="str">
        <f>VLOOKUP(A410,'Sales Order'!A$2:I$1029,9,0)</f>
        <v>Sales Java Region Team</v>
      </c>
      <c r="M410" t="str">
        <f>VLOOKUP(A410,'Sales Order'!A$1:L$1029,12,0)</f>
        <v>Retail</v>
      </c>
    </row>
    <row r="411" spans="1:13" ht="15.75" customHeight="1" x14ac:dyDescent="0.3">
      <c r="A411" s="16" t="s">
        <v>371</v>
      </c>
      <c r="B411" s="27">
        <f>VLOOKUP(A411,'Sales Order'!A$1:D$1029,4,0)</f>
        <v>43975</v>
      </c>
      <c r="C411" s="28" t="s">
        <v>75</v>
      </c>
      <c r="D411" s="34">
        <v>60</v>
      </c>
      <c r="E411" s="36">
        <v>143100000</v>
      </c>
      <c r="F411" s="37" t="s">
        <v>2784</v>
      </c>
      <c r="G411" s="76" t="str">
        <f>VLOOKUP(C411,Product!A$1:D$21,3,0)</f>
        <v>Bench Press</v>
      </c>
      <c r="H411" s="76" t="str">
        <f>VLOOKUP(C411,Product!A$1:D$21,4,0)</f>
        <v>Gym &amp; Fitness</v>
      </c>
      <c r="I411" t="s">
        <v>76</v>
      </c>
      <c r="J411" s="34">
        <v>60</v>
      </c>
      <c r="K411" s="11" t="str">
        <f>VLOOKUP(A411,'Sales Order'!A$2:I$1029,9,0)</f>
        <v>Sales Region Sulawesi - Maluku Team</v>
      </c>
      <c r="M411" t="str">
        <f>VLOOKUP(A411,'Sales Order'!A$1:L$1029,12,0)</f>
        <v>Retail</v>
      </c>
    </row>
    <row r="412" spans="1:13" ht="15.75" customHeight="1" x14ac:dyDescent="0.3">
      <c r="A412" s="28" t="s">
        <v>371</v>
      </c>
      <c r="B412" s="27">
        <f>VLOOKUP(A412,'Sales Order'!A$1:D$1029,4,0)</f>
        <v>43975</v>
      </c>
      <c r="C412" s="28" t="s">
        <v>69</v>
      </c>
      <c r="D412" s="34">
        <v>123</v>
      </c>
      <c r="E412" s="36">
        <v>13539717</v>
      </c>
      <c r="F412" s="37" t="s">
        <v>2785</v>
      </c>
      <c r="G412" s="76" t="str">
        <f>VLOOKUP(C412,Product!A$1:D$21,3,0)</f>
        <v>Abs Roller</v>
      </c>
      <c r="H412" s="76" t="str">
        <f>VLOOKUP(C412,Product!A$1:D$21,4,0)</f>
        <v>Gym &amp; Fitness</v>
      </c>
      <c r="I412" t="s">
        <v>70</v>
      </c>
      <c r="J412" s="34">
        <v>123</v>
      </c>
      <c r="K412" s="11" t="str">
        <f>VLOOKUP(A412,'Sales Order'!A$2:I$1029,9,0)</f>
        <v>Sales Region Sulawesi - Maluku Team</v>
      </c>
      <c r="M412" t="str">
        <f>VLOOKUP(A412,'Sales Order'!A$1:L$1029,12,0)</f>
        <v>Retail</v>
      </c>
    </row>
    <row r="413" spans="1:13" ht="15.75" customHeight="1" x14ac:dyDescent="0.3">
      <c r="A413" s="28" t="s">
        <v>371</v>
      </c>
      <c r="B413" s="27">
        <f>VLOOKUP(A413,'Sales Order'!A$1:D$1029,4,0)</f>
        <v>43975</v>
      </c>
      <c r="C413" s="28" t="s">
        <v>40</v>
      </c>
      <c r="D413" s="34">
        <v>29</v>
      </c>
      <c r="E413" s="36">
        <v>4606360</v>
      </c>
      <c r="F413" s="37" t="s">
        <v>2786</v>
      </c>
      <c r="G413" s="76" t="str">
        <f>VLOOKUP(C413,Product!A$1:D$21,3,0)</f>
        <v>1 set Golf Ball</v>
      </c>
      <c r="H413" s="76" t="str">
        <f>VLOOKUP(C413,Product!A$1:D$21,4,0)</f>
        <v>Golf</v>
      </c>
      <c r="I413" t="s">
        <v>41</v>
      </c>
      <c r="J413" s="34">
        <v>29</v>
      </c>
      <c r="K413" s="11" t="str">
        <f>VLOOKUP(A413,'Sales Order'!A$2:I$1029,9,0)</f>
        <v>Sales Region Sulawesi - Maluku Team</v>
      </c>
      <c r="M413" t="str">
        <f>VLOOKUP(A413,'Sales Order'!A$1:L$1029,12,0)</f>
        <v>Retail</v>
      </c>
    </row>
    <row r="414" spans="1:13" ht="15.75" customHeight="1" x14ac:dyDescent="0.3">
      <c r="A414" s="16" t="s">
        <v>372</v>
      </c>
      <c r="B414" s="27">
        <f>VLOOKUP(A414,'Sales Order'!A$1:D$1029,4,0)</f>
        <v>43978</v>
      </c>
      <c r="C414" s="28" t="s">
        <v>52</v>
      </c>
      <c r="D414" s="34">
        <v>86</v>
      </c>
      <c r="E414" s="36">
        <v>26552500</v>
      </c>
      <c r="F414" s="37" t="s">
        <v>2787</v>
      </c>
      <c r="G414" s="76" t="str">
        <f>VLOOKUP(C414,Product!A$1:D$21,3,0)</f>
        <v>Hiking Shoes</v>
      </c>
      <c r="H414" s="76" t="str">
        <f>VLOOKUP(C414,Product!A$1:D$21,4,0)</f>
        <v>Hiking &amp; Camping</v>
      </c>
      <c r="I414" t="s">
        <v>53</v>
      </c>
      <c r="J414" s="34">
        <v>86</v>
      </c>
      <c r="K414" s="11" t="str">
        <f>VLOOKUP(A414,'Sales Order'!A$2:I$1029,9,0)</f>
        <v>Sales Sumatera -Kalimantan Region Team</v>
      </c>
      <c r="M414" t="str">
        <f>VLOOKUP(A414,'Sales Order'!A$1:L$1029,12,0)</f>
        <v>Distributor</v>
      </c>
    </row>
    <row r="415" spans="1:13" ht="15.75" customHeight="1" x14ac:dyDescent="0.3">
      <c r="A415" s="28" t="s">
        <v>372</v>
      </c>
      <c r="B415" s="27">
        <f>VLOOKUP(A415,'Sales Order'!A$1:D$1029,4,0)</f>
        <v>43978</v>
      </c>
      <c r="C415" s="28" t="s">
        <v>40</v>
      </c>
      <c r="D415" s="34">
        <v>27</v>
      </c>
      <c r="E415" s="36">
        <v>4401540</v>
      </c>
      <c r="F415" s="37" t="s">
        <v>2788</v>
      </c>
      <c r="G415" s="76" t="str">
        <f>VLOOKUP(C415,Product!A$1:D$21,3,0)</f>
        <v>1 set Golf Ball</v>
      </c>
      <c r="H415" s="76" t="str">
        <f>VLOOKUP(C415,Product!A$1:D$21,4,0)</f>
        <v>Golf</v>
      </c>
      <c r="I415" t="s">
        <v>41</v>
      </c>
      <c r="J415" s="34">
        <v>27</v>
      </c>
      <c r="K415" s="11" t="str">
        <f>VLOOKUP(A415,'Sales Order'!A$2:I$1029,9,0)</f>
        <v>Sales Sumatera -Kalimantan Region Team</v>
      </c>
      <c r="M415" t="str">
        <f>VLOOKUP(A415,'Sales Order'!A$1:L$1029,12,0)</f>
        <v>Distributor</v>
      </c>
    </row>
    <row r="416" spans="1:13" ht="15.75" customHeight="1" x14ac:dyDescent="0.3">
      <c r="A416" s="28" t="s">
        <v>372</v>
      </c>
      <c r="B416" s="27">
        <f>VLOOKUP(A416,'Sales Order'!A$1:D$1029,4,0)</f>
        <v>43978</v>
      </c>
      <c r="C416" s="28" t="s">
        <v>78</v>
      </c>
      <c r="D416" s="34">
        <v>90</v>
      </c>
      <c r="E416" s="36">
        <v>37346400</v>
      </c>
      <c r="F416" s="37" t="s">
        <v>2789</v>
      </c>
      <c r="G416" s="76" t="str">
        <f>VLOOKUP(C416,Product!A$1:D$21,3,0)</f>
        <v>Dumbell Set</v>
      </c>
      <c r="H416" s="76" t="str">
        <f>VLOOKUP(C416,Product!A$1:D$21,4,0)</f>
        <v>Gym &amp; Fitness</v>
      </c>
      <c r="I416" t="s">
        <v>79</v>
      </c>
      <c r="J416" s="34">
        <v>90</v>
      </c>
      <c r="K416" s="11" t="str">
        <f>VLOOKUP(A416,'Sales Order'!A$2:I$1029,9,0)</f>
        <v>Sales Sumatera -Kalimantan Region Team</v>
      </c>
      <c r="M416" t="str">
        <f>VLOOKUP(A416,'Sales Order'!A$1:L$1029,12,0)</f>
        <v>Distributor</v>
      </c>
    </row>
    <row r="417" spans="1:13" ht="15.75" customHeight="1" x14ac:dyDescent="0.3">
      <c r="A417" s="28" t="s">
        <v>372</v>
      </c>
      <c r="B417" s="27">
        <f>VLOOKUP(A417,'Sales Order'!A$1:D$1029,4,0)</f>
        <v>43978</v>
      </c>
      <c r="C417" s="28" t="s">
        <v>65</v>
      </c>
      <c r="D417" s="34">
        <v>148</v>
      </c>
      <c r="E417" s="36">
        <v>34378920</v>
      </c>
      <c r="F417" s="37" t="s">
        <v>2790</v>
      </c>
      <c r="G417" s="76" t="str">
        <f>VLOOKUP(C417,Product!A$1:D$21,3,0)</f>
        <v>1 Set Futsalball</v>
      </c>
      <c r="H417" s="76" t="str">
        <f>VLOOKUP(C417,Product!A$1:D$21,4,0)</f>
        <v>Futsal</v>
      </c>
      <c r="I417" t="s">
        <v>66</v>
      </c>
      <c r="J417" s="34">
        <v>148</v>
      </c>
      <c r="K417" s="11" t="str">
        <f>VLOOKUP(A417,'Sales Order'!A$2:I$1029,9,0)</f>
        <v>Sales Sumatera -Kalimantan Region Team</v>
      </c>
      <c r="M417" t="str">
        <f>VLOOKUP(A417,'Sales Order'!A$1:L$1029,12,0)</f>
        <v>Distributor</v>
      </c>
    </row>
    <row r="418" spans="1:13" ht="15.75" customHeight="1" x14ac:dyDescent="0.3">
      <c r="A418" s="16" t="s">
        <v>373</v>
      </c>
      <c r="B418" s="27">
        <f>VLOOKUP(A418,'Sales Order'!A$1:D$1029,4,0)</f>
        <v>43979</v>
      </c>
      <c r="C418" s="28" t="s">
        <v>45</v>
      </c>
      <c r="D418" s="34">
        <v>40</v>
      </c>
      <c r="E418" s="36">
        <v>5304400</v>
      </c>
      <c r="F418" s="37" t="s">
        <v>2791</v>
      </c>
      <c r="G418" s="76" t="str">
        <f>VLOOKUP(C418,Product!A$1:D$21,3,0)</f>
        <v>Sunglasses</v>
      </c>
      <c r="H418" s="76" t="str">
        <f>VLOOKUP(C418,Product!A$1:D$21,4,0)</f>
        <v>Outdoors Sport</v>
      </c>
      <c r="I418" t="s">
        <v>46</v>
      </c>
      <c r="J418" s="34">
        <v>40</v>
      </c>
      <c r="K418" s="11" t="str">
        <f>VLOOKUP(A418,'Sales Order'!A$2:I$1029,9,0)</f>
        <v>Sales Java Region Team</v>
      </c>
      <c r="M418" t="str">
        <f>VLOOKUP(A418,'Sales Order'!A$1:L$1029,12,0)</f>
        <v>Retail</v>
      </c>
    </row>
    <row r="419" spans="1:13" ht="15.75" customHeight="1" x14ac:dyDescent="0.3">
      <c r="A419" s="16" t="s">
        <v>374</v>
      </c>
      <c r="B419" s="27">
        <f>VLOOKUP(A419,'Sales Order'!A$1:D$1029,4,0)</f>
        <v>43980</v>
      </c>
      <c r="C419" s="28" t="s">
        <v>28</v>
      </c>
      <c r="D419" s="34">
        <v>122</v>
      </c>
      <c r="E419" s="36">
        <v>106767080</v>
      </c>
      <c r="F419" s="37" t="s">
        <v>2792</v>
      </c>
      <c r="G419" s="76" t="str">
        <f>VLOOKUP(C419,Product!A$1:D$21,3,0)</f>
        <v>Stick Billiard</v>
      </c>
      <c r="H419" s="76" t="str">
        <f>VLOOKUP(C419,Product!A$1:D$21,4,0)</f>
        <v>Billiard</v>
      </c>
      <c r="I419" t="s">
        <v>30</v>
      </c>
      <c r="J419" s="34">
        <v>122</v>
      </c>
      <c r="K419" s="11" t="str">
        <f>VLOOKUP(A419,'Sales Order'!A$2:I$1029,9,0)</f>
        <v>Sales Region Sulawesi - Maluku Team</v>
      </c>
      <c r="M419" t="str">
        <f>VLOOKUP(A419,'Sales Order'!A$1:L$1029,12,0)</f>
        <v>Retail</v>
      </c>
    </row>
    <row r="420" spans="1:13" ht="15.75" customHeight="1" x14ac:dyDescent="0.3">
      <c r="A420" s="16" t="s">
        <v>375</v>
      </c>
      <c r="B420" s="27">
        <f>VLOOKUP(A420,'Sales Order'!A$1:D$1029,4,0)</f>
        <v>43980</v>
      </c>
      <c r="C420" s="28" t="s">
        <v>28</v>
      </c>
      <c r="D420" s="34">
        <v>32</v>
      </c>
      <c r="E420" s="36">
        <v>25025280</v>
      </c>
      <c r="F420" s="37" t="s">
        <v>2793</v>
      </c>
      <c r="G420" s="76" t="str">
        <f>VLOOKUP(C420,Product!A$1:D$21,3,0)</f>
        <v>Stick Billiard</v>
      </c>
      <c r="H420" s="76" t="str">
        <f>VLOOKUP(C420,Product!A$1:D$21,4,0)</f>
        <v>Billiard</v>
      </c>
      <c r="I420" t="s">
        <v>30</v>
      </c>
      <c r="J420" s="34">
        <v>32</v>
      </c>
      <c r="K420" s="11" t="str">
        <f>VLOOKUP(A420,'Sales Order'!A$2:I$1029,9,0)</f>
        <v>Sales Region Sulawesi - Maluku Team</v>
      </c>
      <c r="M420" t="str">
        <f>VLOOKUP(A420,'Sales Order'!A$1:L$1029,12,0)</f>
        <v>Retail</v>
      </c>
    </row>
    <row r="421" spans="1:13" ht="15.75" customHeight="1" x14ac:dyDescent="0.3">
      <c r="A421" s="28" t="s">
        <v>375</v>
      </c>
      <c r="B421" s="27">
        <f>VLOOKUP(A421,'Sales Order'!A$1:D$1029,4,0)</f>
        <v>43980</v>
      </c>
      <c r="C421" s="28" t="s">
        <v>33</v>
      </c>
      <c r="D421" s="34">
        <v>47</v>
      </c>
      <c r="E421" s="36">
        <v>7961800</v>
      </c>
      <c r="F421" s="37" t="s">
        <v>2794</v>
      </c>
      <c r="G421" s="76" t="str">
        <f>VLOOKUP(C421,Product!A$1:D$21,3,0)</f>
        <v>Stick Billiard Bag</v>
      </c>
      <c r="H421" s="76" t="str">
        <f>VLOOKUP(C421,Product!A$1:D$21,4,0)</f>
        <v>Billiard</v>
      </c>
      <c r="I421" t="s">
        <v>34</v>
      </c>
      <c r="J421" s="34">
        <v>47</v>
      </c>
      <c r="K421" s="11" t="str">
        <f>VLOOKUP(A421,'Sales Order'!A$2:I$1029,9,0)</f>
        <v>Sales Region Sulawesi - Maluku Team</v>
      </c>
      <c r="M421" t="str">
        <f>VLOOKUP(A421,'Sales Order'!A$1:L$1029,12,0)</f>
        <v>Retail</v>
      </c>
    </row>
    <row r="422" spans="1:13" ht="15.75" customHeight="1" x14ac:dyDescent="0.3">
      <c r="A422" s="28" t="s">
        <v>375</v>
      </c>
      <c r="B422" s="27">
        <f>VLOOKUP(A422,'Sales Order'!A$1:D$1029,4,0)</f>
        <v>43980</v>
      </c>
      <c r="C422" s="28" t="s">
        <v>43</v>
      </c>
      <c r="D422" s="34">
        <v>110</v>
      </c>
      <c r="E422" s="36">
        <v>316800000</v>
      </c>
      <c r="F422" s="37" t="s">
        <v>2795</v>
      </c>
      <c r="G422" s="76" t="str">
        <f>VLOOKUP(C422,Product!A$1:D$21,3,0)</f>
        <v>Stick Golf Bag</v>
      </c>
      <c r="H422" s="76" t="str">
        <f>VLOOKUP(C422,Product!A$1:D$21,4,0)</f>
        <v>Golf</v>
      </c>
      <c r="I422" t="s">
        <v>44</v>
      </c>
      <c r="J422" s="34">
        <v>110</v>
      </c>
      <c r="K422" s="11" t="str">
        <f>VLOOKUP(A422,'Sales Order'!A$2:I$1029,9,0)</f>
        <v>Sales Region Sulawesi - Maluku Team</v>
      </c>
      <c r="M422" t="str">
        <f>VLOOKUP(A422,'Sales Order'!A$1:L$1029,12,0)</f>
        <v>Retail</v>
      </c>
    </row>
    <row r="423" spans="1:13" ht="15.75" customHeight="1" x14ac:dyDescent="0.3">
      <c r="A423" s="28" t="s">
        <v>375</v>
      </c>
      <c r="B423" s="27">
        <f>VLOOKUP(A423,'Sales Order'!A$1:D$1029,4,0)</f>
        <v>43980</v>
      </c>
      <c r="C423" s="28" t="s">
        <v>65</v>
      </c>
      <c r="D423" s="34">
        <v>37</v>
      </c>
      <c r="E423" s="36">
        <v>9286260</v>
      </c>
      <c r="F423" s="37" t="s">
        <v>2796</v>
      </c>
      <c r="G423" s="76" t="str">
        <f>VLOOKUP(C423,Product!A$1:D$21,3,0)</f>
        <v>1 Set Futsalball</v>
      </c>
      <c r="H423" s="76" t="str">
        <f>VLOOKUP(C423,Product!A$1:D$21,4,0)</f>
        <v>Futsal</v>
      </c>
      <c r="I423" t="s">
        <v>66</v>
      </c>
      <c r="J423" s="34">
        <v>37</v>
      </c>
      <c r="K423" s="11" t="str">
        <f>VLOOKUP(A423,'Sales Order'!A$2:I$1029,9,0)</f>
        <v>Sales Region Sulawesi - Maluku Team</v>
      </c>
      <c r="M423" t="str">
        <f>VLOOKUP(A423,'Sales Order'!A$1:L$1029,12,0)</f>
        <v>Retail</v>
      </c>
    </row>
    <row r="424" spans="1:13" ht="15.75" customHeight="1" x14ac:dyDescent="0.3">
      <c r="A424" s="28" t="s">
        <v>375</v>
      </c>
      <c r="B424" s="27">
        <f>VLOOKUP(A424,'Sales Order'!A$1:D$1029,4,0)</f>
        <v>43980</v>
      </c>
      <c r="C424" s="28" t="s">
        <v>35</v>
      </c>
      <c r="D424" s="34">
        <v>48</v>
      </c>
      <c r="E424" s="36">
        <v>79020000</v>
      </c>
      <c r="F424" s="37" t="s">
        <v>2797</v>
      </c>
      <c r="G424" s="76" t="str">
        <f>VLOOKUP(C424,Product!A$1:D$21,3,0)</f>
        <v>Stick Golf Wedge</v>
      </c>
      <c r="H424" s="76" t="str">
        <f>VLOOKUP(C424,Product!A$1:D$21,4,0)</f>
        <v>Golf</v>
      </c>
      <c r="I424" t="s">
        <v>37</v>
      </c>
      <c r="J424" s="34">
        <v>48</v>
      </c>
      <c r="K424" s="11" t="str">
        <f>VLOOKUP(A424,'Sales Order'!A$2:I$1029,9,0)</f>
        <v>Sales Region Sulawesi - Maluku Team</v>
      </c>
      <c r="M424" t="str">
        <f>VLOOKUP(A424,'Sales Order'!A$1:L$1029,12,0)</f>
        <v>Retail</v>
      </c>
    </row>
    <row r="425" spans="1:13" ht="15.75" customHeight="1" x14ac:dyDescent="0.3">
      <c r="A425" s="16" t="s">
        <v>376</v>
      </c>
      <c r="B425" s="27">
        <f>VLOOKUP(A425,'Sales Order'!A$1:D$1029,4,0)</f>
        <v>43981</v>
      </c>
      <c r="C425" s="28" t="s">
        <v>78</v>
      </c>
      <c r="D425" s="34">
        <v>150</v>
      </c>
      <c r="E425" s="36">
        <v>64638000.000000007</v>
      </c>
      <c r="F425" s="37" t="s">
        <v>2798</v>
      </c>
      <c r="G425" s="76" t="str">
        <f>VLOOKUP(C425,Product!A$1:D$21,3,0)</f>
        <v>Dumbell Set</v>
      </c>
      <c r="H425" s="76" t="str">
        <f>VLOOKUP(C425,Product!A$1:D$21,4,0)</f>
        <v>Gym &amp; Fitness</v>
      </c>
      <c r="I425" t="s">
        <v>79</v>
      </c>
      <c r="J425" s="34">
        <v>150</v>
      </c>
      <c r="K425" s="11" t="str">
        <f>VLOOKUP(A425,'Sales Order'!A$2:I$1029,9,0)</f>
        <v>Sales Sumatera -Kalimantan Region Team</v>
      </c>
      <c r="M425" t="str">
        <f>VLOOKUP(A425,'Sales Order'!A$1:L$1029,12,0)</f>
        <v>Retail</v>
      </c>
    </row>
    <row r="426" spans="1:13" ht="15.75" customHeight="1" x14ac:dyDescent="0.3">
      <c r="A426" s="28" t="s">
        <v>376</v>
      </c>
      <c r="B426" s="27">
        <f>VLOOKUP(A426,'Sales Order'!A$1:D$1029,4,0)</f>
        <v>43981</v>
      </c>
      <c r="C426" s="28" t="s">
        <v>55</v>
      </c>
      <c r="D426" s="34">
        <v>146</v>
      </c>
      <c r="E426" s="36">
        <v>327193300</v>
      </c>
      <c r="F426" s="37" t="s">
        <v>2799</v>
      </c>
      <c r="G426" s="76" t="str">
        <f>VLOOKUP(C426,Product!A$1:D$21,3,0)</f>
        <v>Mountain Bike</v>
      </c>
      <c r="H426" s="76" t="str">
        <f>VLOOKUP(C426,Product!A$1:D$21,4,0)</f>
        <v>Bicycle</v>
      </c>
      <c r="I426" t="s">
        <v>5854</v>
      </c>
      <c r="J426" s="34">
        <v>146</v>
      </c>
      <c r="K426" s="11" t="str">
        <f>VLOOKUP(A426,'Sales Order'!A$2:I$1029,9,0)</f>
        <v>Sales Sumatera -Kalimantan Region Team</v>
      </c>
      <c r="M426" t="str">
        <f>VLOOKUP(A426,'Sales Order'!A$1:L$1029,12,0)</f>
        <v>Retail</v>
      </c>
    </row>
    <row r="427" spans="1:13" ht="15.75" customHeight="1" x14ac:dyDescent="0.3">
      <c r="A427" s="16" t="s">
        <v>377</v>
      </c>
      <c r="B427" s="27">
        <f>VLOOKUP(A427,'Sales Order'!A$1:D$1029,4,0)</f>
        <v>43983</v>
      </c>
      <c r="C427" s="28" t="s">
        <v>55</v>
      </c>
      <c r="D427" s="34">
        <v>118</v>
      </c>
      <c r="E427" s="36">
        <v>247742180</v>
      </c>
      <c r="F427" s="37" t="s">
        <v>2800</v>
      </c>
      <c r="G427" s="76" t="str">
        <f>VLOOKUP(C427,Product!A$1:D$21,3,0)</f>
        <v>Mountain Bike</v>
      </c>
      <c r="H427" s="76" t="str">
        <f>VLOOKUP(C427,Product!A$1:D$21,4,0)</f>
        <v>Bicycle</v>
      </c>
      <c r="I427" t="s">
        <v>5854</v>
      </c>
      <c r="J427" s="34">
        <v>118</v>
      </c>
      <c r="K427" s="11" t="str">
        <f>VLOOKUP(A427,'Sales Order'!A$2:I$1029,9,0)</f>
        <v>Sales Region Bali - Nusa Tenggara Team</v>
      </c>
      <c r="M427" t="str">
        <f>VLOOKUP(A427,'Sales Order'!A$1:L$1029,12,0)</f>
        <v>Distributor</v>
      </c>
    </row>
    <row r="428" spans="1:13" ht="15.75" customHeight="1" x14ac:dyDescent="0.3">
      <c r="A428" s="28" t="s">
        <v>377</v>
      </c>
      <c r="B428" s="27">
        <f>VLOOKUP(A428,'Sales Order'!A$1:D$1029,4,0)</f>
        <v>43983</v>
      </c>
      <c r="C428" s="28" t="s">
        <v>33</v>
      </c>
      <c r="D428" s="34">
        <v>100</v>
      </c>
      <c r="E428" s="36">
        <v>20020000</v>
      </c>
      <c r="F428" s="37" t="s">
        <v>2801</v>
      </c>
      <c r="G428" s="76" t="str">
        <f>VLOOKUP(C428,Product!A$1:D$21,3,0)</f>
        <v>Stick Billiard Bag</v>
      </c>
      <c r="H428" s="76" t="str">
        <f>VLOOKUP(C428,Product!A$1:D$21,4,0)</f>
        <v>Billiard</v>
      </c>
      <c r="I428" t="s">
        <v>34</v>
      </c>
      <c r="J428" s="34">
        <v>100</v>
      </c>
      <c r="K428" s="11" t="str">
        <f>VLOOKUP(A428,'Sales Order'!A$2:I$1029,9,0)</f>
        <v>Sales Region Bali - Nusa Tenggara Team</v>
      </c>
      <c r="M428" t="str">
        <f>VLOOKUP(A428,'Sales Order'!A$1:L$1029,12,0)</f>
        <v>Distributor</v>
      </c>
    </row>
    <row r="429" spans="1:13" ht="15.75" customHeight="1" x14ac:dyDescent="0.3">
      <c r="A429" s="28" t="s">
        <v>377</v>
      </c>
      <c r="B429" s="27">
        <f>VLOOKUP(A429,'Sales Order'!A$1:D$1029,4,0)</f>
        <v>43983</v>
      </c>
      <c r="C429" s="28" t="s">
        <v>28</v>
      </c>
      <c r="D429" s="34">
        <v>57</v>
      </c>
      <c r="E429" s="36">
        <v>46698960</v>
      </c>
      <c r="F429" s="37" t="s">
        <v>2802</v>
      </c>
      <c r="G429" s="76" t="str">
        <f>VLOOKUP(C429,Product!A$1:D$21,3,0)</f>
        <v>Stick Billiard</v>
      </c>
      <c r="H429" s="76" t="str">
        <f>VLOOKUP(C429,Product!A$1:D$21,4,0)</f>
        <v>Billiard</v>
      </c>
      <c r="I429" t="s">
        <v>30</v>
      </c>
      <c r="J429" s="34">
        <v>57</v>
      </c>
      <c r="K429" s="11" t="str">
        <f>VLOOKUP(A429,'Sales Order'!A$2:I$1029,9,0)</f>
        <v>Sales Region Bali - Nusa Tenggara Team</v>
      </c>
      <c r="M429" t="str">
        <f>VLOOKUP(A429,'Sales Order'!A$1:L$1029,12,0)</f>
        <v>Distributor</v>
      </c>
    </row>
    <row r="430" spans="1:13" ht="15.75" customHeight="1" x14ac:dyDescent="0.3">
      <c r="A430" s="16" t="s">
        <v>378</v>
      </c>
      <c r="B430" s="27">
        <f>VLOOKUP(A430,'Sales Order'!A$1:D$1029,4,0)</f>
        <v>43986</v>
      </c>
      <c r="C430" s="28" t="s">
        <v>72</v>
      </c>
      <c r="D430" s="34">
        <v>28</v>
      </c>
      <c r="E430" s="36">
        <v>5831280</v>
      </c>
      <c r="F430" s="37" t="s">
        <v>2803</v>
      </c>
      <c r="G430" s="76" t="str">
        <f>VLOOKUP(C430,Product!A$1:D$21,3,0)</f>
        <v>Pull Up Bar</v>
      </c>
      <c r="H430" s="76" t="str">
        <f>VLOOKUP(C430,Product!A$1:D$21,4,0)</f>
        <v>Gym &amp; Fitness</v>
      </c>
      <c r="I430" t="s">
        <v>73</v>
      </c>
      <c r="J430" s="34">
        <v>28</v>
      </c>
      <c r="K430" s="11" t="str">
        <f>VLOOKUP(A430,'Sales Order'!A$2:I$1029,9,0)</f>
        <v>Sales Region Sulawesi - Maluku Team</v>
      </c>
      <c r="M430" t="str">
        <f>VLOOKUP(A430,'Sales Order'!A$1:L$1029,12,0)</f>
        <v>Retail</v>
      </c>
    </row>
    <row r="431" spans="1:13" ht="15.75" customHeight="1" x14ac:dyDescent="0.3">
      <c r="A431" s="16" t="s">
        <v>379</v>
      </c>
      <c r="B431" s="27">
        <f>VLOOKUP(A431,'Sales Order'!A$1:D$1029,4,0)</f>
        <v>43986</v>
      </c>
      <c r="C431" s="28" t="s">
        <v>83</v>
      </c>
      <c r="D431" s="34">
        <v>115</v>
      </c>
      <c r="E431" s="36">
        <v>27686250</v>
      </c>
      <c r="F431" s="37" t="s">
        <v>2804</v>
      </c>
      <c r="G431" s="76" t="str">
        <f>VLOOKUP(C431,Product!A$1:D$21,3,0)</f>
        <v>Heavy bag</v>
      </c>
      <c r="H431" s="76" t="str">
        <f>VLOOKUP(C431,Product!A$1:D$21,4,0)</f>
        <v>Gym &amp; Fitness</v>
      </c>
      <c r="I431" t="s">
        <v>84</v>
      </c>
      <c r="J431" s="34">
        <v>115</v>
      </c>
      <c r="K431" s="11" t="str">
        <f>VLOOKUP(A431,'Sales Order'!A$2:I$1029,9,0)</f>
        <v>Sales Sumatera -Kalimantan Region Team</v>
      </c>
      <c r="M431" t="str">
        <f>VLOOKUP(A431,'Sales Order'!A$1:L$1029,12,0)</f>
        <v>Retail</v>
      </c>
    </row>
    <row r="432" spans="1:13" ht="15.75" customHeight="1" x14ac:dyDescent="0.3">
      <c r="A432" s="28" t="s">
        <v>379</v>
      </c>
      <c r="B432" s="27">
        <f>VLOOKUP(A432,'Sales Order'!A$1:D$1029,4,0)</f>
        <v>43986</v>
      </c>
      <c r="C432" s="28" t="s">
        <v>52</v>
      </c>
      <c r="D432" s="34">
        <v>98</v>
      </c>
      <c r="E432" s="36">
        <v>26117000.000000004</v>
      </c>
      <c r="F432" s="37" t="s">
        <v>2805</v>
      </c>
      <c r="G432" s="76" t="str">
        <f>VLOOKUP(C432,Product!A$1:D$21,3,0)</f>
        <v>Hiking Shoes</v>
      </c>
      <c r="H432" s="76" t="str">
        <f>VLOOKUP(C432,Product!A$1:D$21,4,0)</f>
        <v>Hiking &amp; Camping</v>
      </c>
      <c r="I432" t="s">
        <v>53</v>
      </c>
      <c r="J432" s="34">
        <v>98</v>
      </c>
      <c r="K432" s="11" t="str">
        <f>VLOOKUP(A432,'Sales Order'!A$2:I$1029,9,0)</f>
        <v>Sales Sumatera -Kalimantan Region Team</v>
      </c>
      <c r="M432" t="str">
        <f>VLOOKUP(A432,'Sales Order'!A$1:L$1029,12,0)</f>
        <v>Retail</v>
      </c>
    </row>
    <row r="433" spans="1:13" ht="15.75" customHeight="1" x14ac:dyDescent="0.3">
      <c r="A433" s="16" t="s">
        <v>380</v>
      </c>
      <c r="B433" s="27">
        <f>VLOOKUP(A433,'Sales Order'!A$1:D$1029,4,0)</f>
        <v>43987</v>
      </c>
      <c r="C433" s="28" t="s">
        <v>28</v>
      </c>
      <c r="D433" s="34">
        <v>67</v>
      </c>
      <c r="E433" s="36">
        <v>53644220</v>
      </c>
      <c r="F433" s="37" t="s">
        <v>2806</v>
      </c>
      <c r="G433" s="76" t="str">
        <f>VLOOKUP(C433,Product!A$1:D$21,3,0)</f>
        <v>Stick Billiard</v>
      </c>
      <c r="H433" s="76" t="str">
        <f>VLOOKUP(C433,Product!A$1:D$21,4,0)</f>
        <v>Billiard</v>
      </c>
      <c r="I433" t="s">
        <v>30</v>
      </c>
      <c r="J433" s="34">
        <v>67</v>
      </c>
      <c r="K433" s="11" t="str">
        <f>VLOOKUP(A433,'Sales Order'!A$2:I$1029,9,0)</f>
        <v>Sales Region Sulawesi - Maluku Team</v>
      </c>
      <c r="M433" t="str">
        <f>VLOOKUP(A433,'Sales Order'!A$1:L$1029,12,0)</f>
        <v>Retail</v>
      </c>
    </row>
    <row r="434" spans="1:13" ht="15.75" customHeight="1" x14ac:dyDescent="0.3">
      <c r="A434" s="28" t="s">
        <v>380</v>
      </c>
      <c r="B434" s="27">
        <f>VLOOKUP(A434,'Sales Order'!A$1:D$1029,4,0)</f>
        <v>43987</v>
      </c>
      <c r="C434" s="28" t="s">
        <v>72</v>
      </c>
      <c r="D434" s="34">
        <v>64</v>
      </c>
      <c r="E434" s="36">
        <v>15037440</v>
      </c>
      <c r="F434" s="37" t="s">
        <v>2807</v>
      </c>
      <c r="G434" s="76" t="str">
        <f>VLOOKUP(C434,Product!A$1:D$21,3,0)</f>
        <v>Pull Up Bar</v>
      </c>
      <c r="H434" s="76" t="str">
        <f>VLOOKUP(C434,Product!A$1:D$21,4,0)</f>
        <v>Gym &amp; Fitness</v>
      </c>
      <c r="I434" t="s">
        <v>73</v>
      </c>
      <c r="J434" s="34">
        <v>64</v>
      </c>
      <c r="K434" s="11" t="str">
        <f>VLOOKUP(A434,'Sales Order'!A$2:I$1029,9,0)</f>
        <v>Sales Region Sulawesi - Maluku Team</v>
      </c>
      <c r="M434" t="str">
        <f>VLOOKUP(A434,'Sales Order'!A$1:L$1029,12,0)</f>
        <v>Retail</v>
      </c>
    </row>
    <row r="435" spans="1:13" ht="15.75" customHeight="1" x14ac:dyDescent="0.3">
      <c r="A435" s="28" t="s">
        <v>380</v>
      </c>
      <c r="B435" s="27">
        <f>VLOOKUP(A435,'Sales Order'!A$1:D$1029,4,0)</f>
        <v>43987</v>
      </c>
      <c r="C435" s="28" t="s">
        <v>75</v>
      </c>
      <c r="D435" s="34">
        <v>66</v>
      </c>
      <c r="E435" s="36">
        <v>146916000</v>
      </c>
      <c r="F435" s="37" t="s">
        <v>2808</v>
      </c>
      <c r="G435" s="76" t="str">
        <f>VLOOKUP(C435,Product!A$1:D$21,3,0)</f>
        <v>Bench Press</v>
      </c>
      <c r="H435" s="76" t="str">
        <f>VLOOKUP(C435,Product!A$1:D$21,4,0)</f>
        <v>Gym &amp; Fitness</v>
      </c>
      <c r="I435" t="s">
        <v>76</v>
      </c>
      <c r="J435" s="34">
        <v>66</v>
      </c>
      <c r="K435" s="11" t="str">
        <f>VLOOKUP(A435,'Sales Order'!A$2:I$1029,9,0)</f>
        <v>Sales Region Sulawesi - Maluku Team</v>
      </c>
      <c r="M435" t="str">
        <f>VLOOKUP(A435,'Sales Order'!A$1:L$1029,12,0)</f>
        <v>Retail</v>
      </c>
    </row>
    <row r="436" spans="1:13" ht="15.75" customHeight="1" x14ac:dyDescent="0.3">
      <c r="A436" s="28" t="s">
        <v>380</v>
      </c>
      <c r="B436" s="27">
        <f>VLOOKUP(A436,'Sales Order'!A$1:D$1029,4,0)</f>
        <v>43987</v>
      </c>
      <c r="C436" s="28" t="s">
        <v>65</v>
      </c>
      <c r="D436" s="34">
        <v>47</v>
      </c>
      <c r="E436" s="36">
        <v>10792140</v>
      </c>
      <c r="F436" s="37" t="s">
        <v>2809</v>
      </c>
      <c r="G436" s="76" t="str">
        <f>VLOOKUP(C436,Product!A$1:D$21,3,0)</f>
        <v>1 Set Futsalball</v>
      </c>
      <c r="H436" s="76" t="str">
        <f>VLOOKUP(C436,Product!A$1:D$21,4,0)</f>
        <v>Futsal</v>
      </c>
      <c r="I436" t="s">
        <v>66</v>
      </c>
      <c r="J436" s="34">
        <v>47</v>
      </c>
      <c r="K436" s="11" t="str">
        <f>VLOOKUP(A436,'Sales Order'!A$2:I$1029,9,0)</f>
        <v>Sales Region Sulawesi - Maluku Team</v>
      </c>
      <c r="M436" t="str">
        <f>VLOOKUP(A436,'Sales Order'!A$1:L$1029,12,0)</f>
        <v>Retail</v>
      </c>
    </row>
    <row r="437" spans="1:13" ht="15.75" customHeight="1" x14ac:dyDescent="0.3">
      <c r="A437" s="16" t="s">
        <v>381</v>
      </c>
      <c r="B437" s="27">
        <f>VLOOKUP(A437,'Sales Order'!A$1:D$1029,4,0)</f>
        <v>43989</v>
      </c>
      <c r="C437" s="28" t="s">
        <v>40</v>
      </c>
      <c r="D437" s="34">
        <v>44</v>
      </c>
      <c r="E437" s="36">
        <v>8092480</v>
      </c>
      <c r="F437" s="37" t="s">
        <v>2810</v>
      </c>
      <c r="G437" s="76" t="str">
        <f>VLOOKUP(C437,Product!A$1:D$21,3,0)</f>
        <v>1 set Golf Ball</v>
      </c>
      <c r="H437" s="76" t="str">
        <f>VLOOKUP(C437,Product!A$1:D$21,4,0)</f>
        <v>Golf</v>
      </c>
      <c r="I437" t="s">
        <v>41</v>
      </c>
      <c r="J437" s="34">
        <v>44</v>
      </c>
      <c r="K437" s="11" t="str">
        <f>VLOOKUP(A437,'Sales Order'!A$2:I$1029,9,0)</f>
        <v>Sales Sumatera -Kalimantan Region Team</v>
      </c>
      <c r="M437" t="str">
        <f>VLOOKUP(A437,'Sales Order'!A$1:L$1029,12,0)</f>
        <v>Retail</v>
      </c>
    </row>
    <row r="438" spans="1:13" ht="15.75" customHeight="1" x14ac:dyDescent="0.3">
      <c r="A438" s="28" t="s">
        <v>381</v>
      </c>
      <c r="B438" s="27">
        <f>VLOOKUP(A438,'Sales Order'!A$1:D$1029,4,0)</f>
        <v>43989</v>
      </c>
      <c r="C438" s="28" t="s">
        <v>28</v>
      </c>
      <c r="D438" s="34">
        <v>128</v>
      </c>
      <c r="E438" s="36">
        <v>97717760</v>
      </c>
      <c r="F438" s="37" t="s">
        <v>2811</v>
      </c>
      <c r="G438" s="76" t="str">
        <f>VLOOKUP(C438,Product!A$1:D$21,3,0)</f>
        <v>Stick Billiard</v>
      </c>
      <c r="H438" s="76" t="str">
        <f>VLOOKUP(C438,Product!A$1:D$21,4,0)</f>
        <v>Billiard</v>
      </c>
      <c r="I438" t="s">
        <v>30</v>
      </c>
      <c r="J438" s="34">
        <v>128</v>
      </c>
      <c r="K438" s="11" t="str">
        <f>VLOOKUP(A438,'Sales Order'!A$2:I$1029,9,0)</f>
        <v>Sales Sumatera -Kalimantan Region Team</v>
      </c>
      <c r="M438" t="str">
        <f>VLOOKUP(A438,'Sales Order'!A$1:L$1029,12,0)</f>
        <v>Retail</v>
      </c>
    </row>
    <row r="439" spans="1:13" ht="15.75" customHeight="1" x14ac:dyDescent="0.3">
      <c r="A439" s="16" t="s">
        <v>382</v>
      </c>
      <c r="B439" s="27">
        <f>VLOOKUP(A439,'Sales Order'!A$1:D$1029,4,0)</f>
        <v>43990</v>
      </c>
      <c r="C439" s="28" t="s">
        <v>81</v>
      </c>
      <c r="D439" s="34">
        <v>63</v>
      </c>
      <c r="E439" s="36">
        <v>133287210</v>
      </c>
      <c r="F439" s="37" t="s">
        <v>2812</v>
      </c>
      <c r="G439" s="76" t="str">
        <f>VLOOKUP(C439,Product!A$1:D$21,3,0)</f>
        <v>Treadmill</v>
      </c>
      <c r="H439" s="76" t="str">
        <f>VLOOKUP(C439,Product!A$1:D$21,4,0)</f>
        <v>Gym &amp; Fitness</v>
      </c>
      <c r="I439" t="s">
        <v>82</v>
      </c>
      <c r="J439" s="34">
        <v>63</v>
      </c>
      <c r="K439" s="11" t="str">
        <f>VLOOKUP(A439,'Sales Order'!A$2:I$1029,9,0)</f>
        <v>Online Sales Team</v>
      </c>
      <c r="M439" t="str">
        <f>VLOOKUP(A439,'Sales Order'!A$1:L$1029,12,0)</f>
        <v>Retail</v>
      </c>
    </row>
    <row r="440" spans="1:13" ht="15.75" customHeight="1" x14ac:dyDescent="0.3">
      <c r="A440" s="28" t="s">
        <v>382</v>
      </c>
      <c r="B440" s="27">
        <f>VLOOKUP(A440,'Sales Order'!A$1:D$1029,4,0)</f>
        <v>43990</v>
      </c>
      <c r="C440" s="28" t="s">
        <v>35</v>
      </c>
      <c r="D440" s="34">
        <v>90</v>
      </c>
      <c r="E440" s="36">
        <v>160015500</v>
      </c>
      <c r="F440" s="37" t="s">
        <v>2813</v>
      </c>
      <c r="G440" s="76" t="str">
        <f>VLOOKUP(C440,Product!A$1:D$21,3,0)</f>
        <v>Stick Golf Wedge</v>
      </c>
      <c r="H440" s="76" t="str">
        <f>VLOOKUP(C440,Product!A$1:D$21,4,0)</f>
        <v>Golf</v>
      </c>
      <c r="I440" t="s">
        <v>37</v>
      </c>
      <c r="J440" s="34">
        <v>90</v>
      </c>
      <c r="K440" s="11" t="str">
        <f>VLOOKUP(A440,'Sales Order'!A$2:I$1029,9,0)</f>
        <v>Online Sales Team</v>
      </c>
      <c r="M440" t="str">
        <f>VLOOKUP(A440,'Sales Order'!A$1:L$1029,12,0)</f>
        <v>Retail</v>
      </c>
    </row>
    <row r="441" spans="1:13" ht="15.75" customHeight="1" x14ac:dyDescent="0.3">
      <c r="A441" s="16" t="s">
        <v>383</v>
      </c>
      <c r="B441" s="27">
        <f>VLOOKUP(A441,'Sales Order'!A$1:D$1029,4,0)</f>
        <v>43990</v>
      </c>
      <c r="C441" s="28" t="s">
        <v>19</v>
      </c>
      <c r="D441" s="34">
        <v>116</v>
      </c>
      <c r="E441" s="36">
        <v>23684880</v>
      </c>
      <c r="F441" s="37" t="s">
        <v>2814</v>
      </c>
      <c r="G441" s="76" t="str">
        <f>VLOOKUP(C441,Product!A$1:D$21,3,0)</f>
        <v>1 Set Fishing Equipment</v>
      </c>
      <c r="H441" s="76" t="str">
        <f>VLOOKUP(C441,Product!A$1:D$21,4,0)</f>
        <v>Fishing Equipment</v>
      </c>
      <c r="I441" t="s">
        <v>21</v>
      </c>
      <c r="J441" s="34">
        <v>116</v>
      </c>
      <c r="K441" s="11" t="str">
        <f>VLOOKUP(A441,'Sales Order'!A$2:I$1029,9,0)</f>
        <v>Online Sales Team</v>
      </c>
      <c r="M441" t="str">
        <f>VLOOKUP(A441,'Sales Order'!A$1:L$1029,12,0)</f>
        <v>Retail</v>
      </c>
    </row>
    <row r="442" spans="1:13" ht="15.75" customHeight="1" x14ac:dyDescent="0.3">
      <c r="A442" s="28" t="s">
        <v>383</v>
      </c>
      <c r="B442" s="27">
        <f>VLOOKUP(A442,'Sales Order'!A$1:D$1029,4,0)</f>
        <v>43990</v>
      </c>
      <c r="C442" s="28" t="s">
        <v>78</v>
      </c>
      <c r="D442" s="34">
        <v>45</v>
      </c>
      <c r="E442" s="36">
        <v>21785400</v>
      </c>
      <c r="F442" s="37" t="s">
        <v>2815</v>
      </c>
      <c r="G442" s="76" t="str">
        <f>VLOOKUP(C442,Product!A$1:D$21,3,0)</f>
        <v>Dumbell Set</v>
      </c>
      <c r="H442" s="76" t="str">
        <f>VLOOKUP(C442,Product!A$1:D$21,4,0)</f>
        <v>Gym &amp; Fitness</v>
      </c>
      <c r="I442" t="s">
        <v>79</v>
      </c>
      <c r="J442" s="34">
        <v>45</v>
      </c>
      <c r="K442" s="11" t="str">
        <f>VLOOKUP(A442,'Sales Order'!A$2:I$1029,9,0)</f>
        <v>Online Sales Team</v>
      </c>
      <c r="M442" t="str">
        <f>VLOOKUP(A442,'Sales Order'!A$1:L$1029,12,0)</f>
        <v>Retail</v>
      </c>
    </row>
    <row r="443" spans="1:13" ht="15.75" customHeight="1" x14ac:dyDescent="0.3">
      <c r="A443" s="28" t="s">
        <v>383</v>
      </c>
      <c r="B443" s="27">
        <f>VLOOKUP(A443,'Sales Order'!A$1:D$1029,4,0)</f>
        <v>43990</v>
      </c>
      <c r="C443" s="28" t="s">
        <v>25</v>
      </c>
      <c r="D443" s="34">
        <v>92</v>
      </c>
      <c r="E443" s="36">
        <v>1453600</v>
      </c>
      <c r="F443" s="37" t="s">
        <v>2816</v>
      </c>
      <c r="G443" s="76" t="str">
        <f>VLOOKUP(C443,Product!A$1:D$21,3,0)</f>
        <v>Fishing soft lure</v>
      </c>
      <c r="H443" s="76" t="str">
        <f>VLOOKUP(C443,Product!A$1:D$21,4,0)</f>
        <v>Fishing Equipment</v>
      </c>
      <c r="I443" t="s">
        <v>26</v>
      </c>
      <c r="J443" s="34">
        <v>92</v>
      </c>
      <c r="K443" s="11" t="str">
        <f>VLOOKUP(A443,'Sales Order'!A$2:I$1029,9,0)</f>
        <v>Online Sales Team</v>
      </c>
      <c r="M443" t="str">
        <f>VLOOKUP(A443,'Sales Order'!A$1:L$1029,12,0)</f>
        <v>Retail</v>
      </c>
    </row>
    <row r="444" spans="1:13" ht="15.75" customHeight="1" x14ac:dyDescent="0.3">
      <c r="A444" s="28" t="s">
        <v>383</v>
      </c>
      <c r="B444" s="27">
        <f>VLOOKUP(A444,'Sales Order'!A$1:D$1029,4,0)</f>
        <v>43990</v>
      </c>
      <c r="C444" s="28" t="s">
        <v>72</v>
      </c>
      <c r="D444" s="34">
        <v>123</v>
      </c>
      <c r="E444" s="36">
        <v>29556900</v>
      </c>
      <c r="F444" s="37" t="s">
        <v>2817</v>
      </c>
      <c r="G444" s="76" t="str">
        <f>VLOOKUP(C444,Product!A$1:D$21,3,0)</f>
        <v>Pull Up Bar</v>
      </c>
      <c r="H444" s="76" t="str">
        <f>VLOOKUP(C444,Product!A$1:D$21,4,0)</f>
        <v>Gym &amp; Fitness</v>
      </c>
      <c r="I444" t="s">
        <v>73</v>
      </c>
      <c r="J444" s="34">
        <v>123</v>
      </c>
      <c r="K444" s="11" t="str">
        <f>VLOOKUP(A444,'Sales Order'!A$2:I$1029,9,0)</f>
        <v>Online Sales Team</v>
      </c>
      <c r="M444" t="str">
        <f>VLOOKUP(A444,'Sales Order'!A$1:L$1029,12,0)</f>
        <v>Retail</v>
      </c>
    </row>
    <row r="445" spans="1:13" ht="15.75" customHeight="1" x14ac:dyDescent="0.3">
      <c r="A445" s="28" t="s">
        <v>384</v>
      </c>
      <c r="B445" s="27">
        <f>VLOOKUP(A445,'Sales Order'!A$1:D$1029,4,0)</f>
        <v>43991</v>
      </c>
      <c r="C445" s="28" t="s">
        <v>72</v>
      </c>
      <c r="D445" s="34">
        <v>130</v>
      </c>
      <c r="E445" s="36">
        <v>26032500</v>
      </c>
      <c r="F445" s="37" t="s">
        <v>2818</v>
      </c>
      <c r="G445" s="76" t="str">
        <f>VLOOKUP(C445,Product!A$1:D$21,3,0)</f>
        <v>Pull Up Bar</v>
      </c>
      <c r="H445" s="76" t="str">
        <f>VLOOKUP(C445,Product!A$1:D$21,4,0)</f>
        <v>Gym &amp; Fitness</v>
      </c>
      <c r="I445" t="s">
        <v>73</v>
      </c>
      <c r="J445" s="34">
        <v>130</v>
      </c>
      <c r="K445" s="11" t="str">
        <f>VLOOKUP(A445,'Sales Order'!A$2:I$1029,9,0)</f>
        <v>Sales Region Sulawesi - Maluku Team</v>
      </c>
      <c r="M445" t="str">
        <f>VLOOKUP(A445,'Sales Order'!A$1:L$1029,12,0)</f>
        <v>Distributor</v>
      </c>
    </row>
    <row r="446" spans="1:13" ht="15.75" customHeight="1" x14ac:dyDescent="0.3">
      <c r="A446" s="16" t="s">
        <v>385</v>
      </c>
      <c r="B446" s="27">
        <f>VLOOKUP(A446,'Sales Order'!A$1:D$1029,4,0)</f>
        <v>43991</v>
      </c>
      <c r="C446" s="28" t="s">
        <v>48</v>
      </c>
      <c r="D446" s="34">
        <v>63</v>
      </c>
      <c r="E446" s="36">
        <v>6989220</v>
      </c>
      <c r="F446" s="37" t="s">
        <v>2819</v>
      </c>
      <c r="G446" s="76" t="str">
        <f>VLOOKUP(C446,Product!A$1:D$21,3,0)</f>
        <v>Tracking Pole</v>
      </c>
      <c r="H446" s="76" t="str">
        <f>VLOOKUP(C446,Product!A$1:D$21,4,0)</f>
        <v>Hiking &amp; Camping</v>
      </c>
      <c r="I446" t="s">
        <v>49</v>
      </c>
      <c r="J446" s="34">
        <v>63</v>
      </c>
      <c r="K446" s="11" t="str">
        <f>VLOOKUP(A446,'Sales Order'!A$2:I$1029,9,0)</f>
        <v>Sales Region Bali - Nusa Tenggara Team</v>
      </c>
      <c r="M446" t="str">
        <f>VLOOKUP(A446,'Sales Order'!A$1:L$1029,12,0)</f>
        <v>Retail</v>
      </c>
    </row>
    <row r="447" spans="1:13" ht="15.75" customHeight="1" x14ac:dyDescent="0.3">
      <c r="A447" s="28" t="s">
        <v>385</v>
      </c>
      <c r="B447" s="27">
        <f>VLOOKUP(A447,'Sales Order'!A$1:D$1029,4,0)</f>
        <v>43991</v>
      </c>
      <c r="C447" s="28" t="s">
        <v>83</v>
      </c>
      <c r="D447" s="34">
        <v>35</v>
      </c>
      <c r="E447" s="36">
        <v>9999150</v>
      </c>
      <c r="F447" s="37" t="s">
        <v>2820</v>
      </c>
      <c r="G447" s="76" t="str">
        <f>VLOOKUP(C447,Product!A$1:D$21,3,0)</f>
        <v>Heavy bag</v>
      </c>
      <c r="H447" s="76" t="str">
        <f>VLOOKUP(C447,Product!A$1:D$21,4,0)</f>
        <v>Gym &amp; Fitness</v>
      </c>
      <c r="I447" t="s">
        <v>84</v>
      </c>
      <c r="J447" s="34">
        <v>35</v>
      </c>
      <c r="K447" s="11" t="str">
        <f>VLOOKUP(A447,'Sales Order'!A$2:I$1029,9,0)</f>
        <v>Sales Region Bali - Nusa Tenggara Team</v>
      </c>
      <c r="M447" t="str">
        <f>VLOOKUP(A447,'Sales Order'!A$1:L$1029,12,0)</f>
        <v>Retail</v>
      </c>
    </row>
    <row r="448" spans="1:13" ht="15.75" customHeight="1" x14ac:dyDescent="0.3">
      <c r="A448" s="28" t="s">
        <v>385</v>
      </c>
      <c r="B448" s="27">
        <f>VLOOKUP(A448,'Sales Order'!A$1:D$1029,4,0)</f>
        <v>43991</v>
      </c>
      <c r="C448" s="28" t="s">
        <v>78</v>
      </c>
      <c r="D448" s="34">
        <v>35</v>
      </c>
      <c r="E448" s="36">
        <v>13965000</v>
      </c>
      <c r="F448" s="37" t="s">
        <v>2821</v>
      </c>
      <c r="G448" s="76" t="str">
        <f>VLOOKUP(C448,Product!A$1:D$21,3,0)</f>
        <v>Dumbell Set</v>
      </c>
      <c r="H448" s="76" t="str">
        <f>VLOOKUP(C448,Product!A$1:D$21,4,0)</f>
        <v>Gym &amp; Fitness</v>
      </c>
      <c r="I448" t="s">
        <v>79</v>
      </c>
      <c r="J448" s="34">
        <v>35</v>
      </c>
      <c r="K448" s="11" t="str">
        <f>VLOOKUP(A448,'Sales Order'!A$2:I$1029,9,0)</f>
        <v>Sales Region Bali - Nusa Tenggara Team</v>
      </c>
      <c r="M448" t="str">
        <f>VLOOKUP(A448,'Sales Order'!A$1:L$1029,12,0)</f>
        <v>Retail</v>
      </c>
    </row>
    <row r="449" spans="1:13" ht="15.75" customHeight="1" x14ac:dyDescent="0.3">
      <c r="A449" s="28" t="s">
        <v>385</v>
      </c>
      <c r="B449" s="27">
        <f>VLOOKUP(A449,'Sales Order'!A$1:D$1029,4,0)</f>
        <v>43991</v>
      </c>
      <c r="C449" s="28" t="s">
        <v>52</v>
      </c>
      <c r="D449" s="34">
        <v>51</v>
      </c>
      <c r="E449" s="36">
        <v>13094250</v>
      </c>
      <c r="F449" s="37" t="s">
        <v>2822</v>
      </c>
      <c r="G449" s="76" t="str">
        <f>VLOOKUP(C449,Product!A$1:D$21,3,0)</f>
        <v>Hiking Shoes</v>
      </c>
      <c r="H449" s="76" t="str">
        <f>VLOOKUP(C449,Product!A$1:D$21,4,0)</f>
        <v>Hiking &amp; Camping</v>
      </c>
      <c r="I449" t="s">
        <v>53</v>
      </c>
      <c r="J449" s="34">
        <v>51</v>
      </c>
      <c r="K449" s="11" t="str">
        <f>VLOOKUP(A449,'Sales Order'!A$2:I$1029,9,0)</f>
        <v>Sales Region Bali - Nusa Tenggara Team</v>
      </c>
      <c r="M449" t="str">
        <f>VLOOKUP(A449,'Sales Order'!A$1:L$1029,12,0)</f>
        <v>Retail</v>
      </c>
    </row>
    <row r="450" spans="1:13" ht="15.75" customHeight="1" x14ac:dyDescent="0.3">
      <c r="A450" s="28" t="s">
        <v>385</v>
      </c>
      <c r="B450" s="27">
        <f>VLOOKUP(A450,'Sales Order'!A$1:D$1029,4,0)</f>
        <v>43991</v>
      </c>
      <c r="C450" s="28" t="s">
        <v>45</v>
      </c>
      <c r="D450" s="34">
        <v>116</v>
      </c>
      <c r="E450" s="36">
        <v>16419800</v>
      </c>
      <c r="F450" s="37" t="s">
        <v>2823</v>
      </c>
      <c r="G450" s="76" t="str">
        <f>VLOOKUP(C450,Product!A$1:D$21,3,0)</f>
        <v>Sunglasses</v>
      </c>
      <c r="H450" s="76" t="str">
        <f>VLOOKUP(C450,Product!A$1:D$21,4,0)</f>
        <v>Outdoors Sport</v>
      </c>
      <c r="I450" t="s">
        <v>46</v>
      </c>
      <c r="J450" s="34">
        <v>116</v>
      </c>
      <c r="K450" s="11" t="str">
        <f>VLOOKUP(A450,'Sales Order'!A$2:I$1029,9,0)</f>
        <v>Sales Region Bali - Nusa Tenggara Team</v>
      </c>
      <c r="M450" t="str">
        <f>VLOOKUP(A450,'Sales Order'!A$1:L$1029,12,0)</f>
        <v>Retail</v>
      </c>
    </row>
    <row r="451" spans="1:13" ht="15.75" customHeight="1" x14ac:dyDescent="0.3">
      <c r="A451" s="16" t="s">
        <v>386</v>
      </c>
      <c r="B451" s="27">
        <f>VLOOKUP(A451,'Sales Order'!A$1:D$1029,4,0)</f>
        <v>43993</v>
      </c>
      <c r="C451" s="28" t="s">
        <v>75</v>
      </c>
      <c r="D451" s="34">
        <v>118</v>
      </c>
      <c r="E451" s="36">
        <v>272049000</v>
      </c>
      <c r="F451" s="37" t="s">
        <v>2824</v>
      </c>
      <c r="G451" s="76" t="str">
        <f>VLOOKUP(C451,Product!A$1:D$21,3,0)</f>
        <v>Bench Press</v>
      </c>
      <c r="H451" s="76" t="str">
        <f>VLOOKUP(C451,Product!A$1:D$21,4,0)</f>
        <v>Gym &amp; Fitness</v>
      </c>
      <c r="I451" t="s">
        <v>76</v>
      </c>
      <c r="J451" s="34">
        <v>118</v>
      </c>
      <c r="K451" s="11" t="str">
        <f>VLOOKUP(A451,'Sales Order'!A$2:I$1029,9,0)</f>
        <v>Sales Sumatera -Kalimantan Region Team</v>
      </c>
      <c r="M451" t="str">
        <f>VLOOKUP(A451,'Sales Order'!A$1:L$1029,12,0)</f>
        <v>Retail</v>
      </c>
    </row>
    <row r="452" spans="1:13" ht="15.75" customHeight="1" x14ac:dyDescent="0.3">
      <c r="A452" s="28" t="s">
        <v>386</v>
      </c>
      <c r="B452" s="27">
        <f>VLOOKUP(A452,'Sales Order'!A$1:D$1029,4,0)</f>
        <v>43993</v>
      </c>
      <c r="C452" s="28" t="s">
        <v>33</v>
      </c>
      <c r="D452" s="34">
        <v>105</v>
      </c>
      <c r="E452" s="36">
        <v>19635000</v>
      </c>
      <c r="F452" s="37" t="s">
        <v>2825</v>
      </c>
      <c r="G452" s="76" t="str">
        <f>VLOOKUP(C452,Product!A$1:D$21,3,0)</f>
        <v>Stick Billiard Bag</v>
      </c>
      <c r="H452" s="76" t="str">
        <f>VLOOKUP(C452,Product!A$1:D$21,4,0)</f>
        <v>Billiard</v>
      </c>
      <c r="I452" t="s">
        <v>34</v>
      </c>
      <c r="J452" s="34">
        <v>105</v>
      </c>
      <c r="K452" s="11" t="str">
        <f>VLOOKUP(A452,'Sales Order'!A$2:I$1029,9,0)</f>
        <v>Sales Sumatera -Kalimantan Region Team</v>
      </c>
      <c r="M452" t="str">
        <f>VLOOKUP(A452,'Sales Order'!A$1:L$1029,12,0)</f>
        <v>Retail</v>
      </c>
    </row>
    <row r="453" spans="1:13" ht="15.75" customHeight="1" x14ac:dyDescent="0.3">
      <c r="A453" s="28" t="s">
        <v>386</v>
      </c>
      <c r="B453" s="27">
        <f>VLOOKUP(A453,'Sales Order'!A$1:D$1029,4,0)</f>
        <v>43993</v>
      </c>
      <c r="C453" s="28" t="s">
        <v>58</v>
      </c>
      <c r="D453" s="34">
        <v>117</v>
      </c>
      <c r="E453" s="36">
        <v>613579590</v>
      </c>
      <c r="F453" s="37" t="s">
        <v>2826</v>
      </c>
      <c r="G453" s="76" t="str">
        <f>VLOOKUP(C453,Product!A$1:D$21,3,0)</f>
        <v>Road Bike</v>
      </c>
      <c r="H453" s="76" t="str">
        <f>VLOOKUP(C453,Product!A$1:D$21,4,0)</f>
        <v>Bicycle</v>
      </c>
      <c r="I453" t="s">
        <v>59</v>
      </c>
      <c r="J453" s="34">
        <v>117</v>
      </c>
      <c r="K453" s="11" t="str">
        <f>VLOOKUP(A453,'Sales Order'!A$2:I$1029,9,0)</f>
        <v>Sales Sumatera -Kalimantan Region Team</v>
      </c>
      <c r="M453" t="str">
        <f>VLOOKUP(A453,'Sales Order'!A$1:L$1029,12,0)</f>
        <v>Retail</v>
      </c>
    </row>
    <row r="454" spans="1:13" ht="15.75" customHeight="1" x14ac:dyDescent="0.3">
      <c r="A454" s="28" t="s">
        <v>386</v>
      </c>
      <c r="B454" s="27">
        <f>VLOOKUP(A454,'Sales Order'!A$1:D$1029,4,0)</f>
        <v>43993</v>
      </c>
      <c r="C454" s="28" t="s">
        <v>72</v>
      </c>
      <c r="D454" s="34">
        <v>86</v>
      </c>
      <c r="E454" s="36">
        <v>18139980</v>
      </c>
      <c r="F454" s="37" t="s">
        <v>2827</v>
      </c>
      <c r="G454" s="76" t="str">
        <f>VLOOKUP(C454,Product!A$1:D$21,3,0)</f>
        <v>Pull Up Bar</v>
      </c>
      <c r="H454" s="76" t="str">
        <f>VLOOKUP(C454,Product!A$1:D$21,4,0)</f>
        <v>Gym &amp; Fitness</v>
      </c>
      <c r="I454" t="s">
        <v>73</v>
      </c>
      <c r="J454" s="34">
        <v>86</v>
      </c>
      <c r="K454" s="11" t="str">
        <f>VLOOKUP(A454,'Sales Order'!A$2:I$1029,9,0)</f>
        <v>Sales Sumatera -Kalimantan Region Team</v>
      </c>
      <c r="M454" t="str">
        <f>VLOOKUP(A454,'Sales Order'!A$1:L$1029,12,0)</f>
        <v>Retail</v>
      </c>
    </row>
    <row r="455" spans="1:13" ht="15.75" customHeight="1" x14ac:dyDescent="0.3">
      <c r="A455" s="16" t="s">
        <v>387</v>
      </c>
      <c r="B455" s="27">
        <f>VLOOKUP(A455,'Sales Order'!A$1:D$1029,4,0)</f>
        <v>43997</v>
      </c>
      <c r="C455" s="28" t="s">
        <v>43</v>
      </c>
      <c r="D455" s="34">
        <v>105</v>
      </c>
      <c r="E455" s="36">
        <v>262080000</v>
      </c>
      <c r="F455" s="37" t="s">
        <v>2828</v>
      </c>
      <c r="G455" s="76" t="str">
        <f>VLOOKUP(C455,Product!A$1:D$21,3,0)</f>
        <v>Stick Golf Bag</v>
      </c>
      <c r="H455" s="76" t="str">
        <f>VLOOKUP(C455,Product!A$1:D$21,4,0)</f>
        <v>Golf</v>
      </c>
      <c r="I455" t="s">
        <v>44</v>
      </c>
      <c r="J455" s="34">
        <v>105</v>
      </c>
      <c r="K455" s="11" t="str">
        <f>VLOOKUP(A455,'Sales Order'!A$2:I$1029,9,0)</f>
        <v>Sales Region Bali - Nusa Tenggara Team</v>
      </c>
      <c r="M455" t="str">
        <f>VLOOKUP(A455,'Sales Order'!A$1:L$1029,12,0)</f>
        <v>Retail</v>
      </c>
    </row>
    <row r="456" spans="1:13" ht="15.75" customHeight="1" x14ac:dyDescent="0.3">
      <c r="A456" s="16" t="s">
        <v>388</v>
      </c>
      <c r="B456" s="27">
        <f>VLOOKUP(A456,'Sales Order'!A$1:D$1029,4,0)</f>
        <v>43997</v>
      </c>
      <c r="C456" s="28" t="s">
        <v>78</v>
      </c>
      <c r="D456" s="34">
        <v>52</v>
      </c>
      <c r="E456" s="36">
        <v>21577920</v>
      </c>
      <c r="F456" s="37" t="s">
        <v>2829</v>
      </c>
      <c r="G456" s="76" t="str">
        <f>VLOOKUP(C456,Product!A$1:D$21,3,0)</f>
        <v>Dumbell Set</v>
      </c>
      <c r="H456" s="76" t="str">
        <f>VLOOKUP(C456,Product!A$1:D$21,4,0)</f>
        <v>Gym &amp; Fitness</v>
      </c>
      <c r="I456" t="s">
        <v>79</v>
      </c>
      <c r="J456" s="34">
        <v>52</v>
      </c>
      <c r="K456" s="11" t="str">
        <f>VLOOKUP(A456,'Sales Order'!A$2:I$1029,9,0)</f>
        <v>Online Sales Team</v>
      </c>
      <c r="M456" t="str">
        <f>VLOOKUP(A456,'Sales Order'!A$1:L$1029,12,0)</f>
        <v>Retail</v>
      </c>
    </row>
    <row r="457" spans="1:13" ht="15.75" customHeight="1" x14ac:dyDescent="0.3">
      <c r="A457" s="28" t="s">
        <v>388</v>
      </c>
      <c r="B457" s="27">
        <f>VLOOKUP(A457,'Sales Order'!A$1:D$1029,4,0)</f>
        <v>43997</v>
      </c>
      <c r="C457" s="28" t="s">
        <v>35</v>
      </c>
      <c r="D457" s="34">
        <v>125</v>
      </c>
      <c r="E457" s="36">
        <v>230475000</v>
      </c>
      <c r="F457" s="37" t="s">
        <v>2830</v>
      </c>
      <c r="G457" s="76" t="str">
        <f>VLOOKUP(C457,Product!A$1:D$21,3,0)</f>
        <v>Stick Golf Wedge</v>
      </c>
      <c r="H457" s="76" t="str">
        <f>VLOOKUP(C457,Product!A$1:D$21,4,0)</f>
        <v>Golf</v>
      </c>
      <c r="I457" t="s">
        <v>37</v>
      </c>
      <c r="J457" s="34">
        <v>125</v>
      </c>
      <c r="K457" s="11" t="str">
        <f>VLOOKUP(A457,'Sales Order'!A$2:I$1029,9,0)</f>
        <v>Online Sales Team</v>
      </c>
      <c r="M457" t="str">
        <f>VLOOKUP(A457,'Sales Order'!A$1:L$1029,12,0)</f>
        <v>Retail</v>
      </c>
    </row>
    <row r="458" spans="1:13" ht="15.75" customHeight="1" x14ac:dyDescent="0.3">
      <c r="A458" s="28" t="s">
        <v>388</v>
      </c>
      <c r="B458" s="27">
        <f>VLOOKUP(A458,'Sales Order'!A$1:D$1029,4,0)</f>
        <v>43997</v>
      </c>
      <c r="C458" s="28" t="s">
        <v>58</v>
      </c>
      <c r="D458" s="34">
        <v>110</v>
      </c>
      <c r="E458" s="36">
        <v>570666800</v>
      </c>
      <c r="F458" s="37" t="s">
        <v>2831</v>
      </c>
      <c r="G458" s="76" t="str">
        <f>VLOOKUP(C458,Product!A$1:D$21,3,0)</f>
        <v>Road Bike</v>
      </c>
      <c r="H458" s="76" t="str">
        <f>VLOOKUP(C458,Product!A$1:D$21,4,0)</f>
        <v>Bicycle</v>
      </c>
      <c r="I458" t="s">
        <v>59</v>
      </c>
      <c r="J458" s="34">
        <v>110</v>
      </c>
      <c r="K458" s="11" t="str">
        <f>VLOOKUP(A458,'Sales Order'!A$2:I$1029,9,0)</f>
        <v>Online Sales Team</v>
      </c>
      <c r="M458" t="str">
        <f>VLOOKUP(A458,'Sales Order'!A$1:L$1029,12,0)</f>
        <v>Retail</v>
      </c>
    </row>
    <row r="459" spans="1:13" ht="15.75" customHeight="1" x14ac:dyDescent="0.3">
      <c r="A459" s="28" t="s">
        <v>388</v>
      </c>
      <c r="B459" s="27">
        <f>VLOOKUP(A459,'Sales Order'!A$1:D$1029,4,0)</f>
        <v>43997</v>
      </c>
      <c r="C459" s="28" t="s">
        <v>25</v>
      </c>
      <c r="D459" s="34">
        <v>64</v>
      </c>
      <c r="E459" s="36">
        <v>960000</v>
      </c>
      <c r="F459" s="37" t="s">
        <v>2832</v>
      </c>
      <c r="G459" s="76" t="str">
        <f>VLOOKUP(C459,Product!A$1:D$21,3,0)</f>
        <v>Fishing soft lure</v>
      </c>
      <c r="H459" s="76" t="str">
        <f>VLOOKUP(C459,Product!A$1:D$21,4,0)</f>
        <v>Fishing Equipment</v>
      </c>
      <c r="I459" t="s">
        <v>26</v>
      </c>
      <c r="J459" s="34">
        <v>64</v>
      </c>
      <c r="K459" s="11" t="str">
        <f>VLOOKUP(A459,'Sales Order'!A$2:I$1029,9,0)</f>
        <v>Online Sales Team</v>
      </c>
      <c r="M459" t="str">
        <f>VLOOKUP(A459,'Sales Order'!A$1:L$1029,12,0)</f>
        <v>Retail</v>
      </c>
    </row>
    <row r="460" spans="1:13" ht="15.75" customHeight="1" x14ac:dyDescent="0.3">
      <c r="A460" s="28" t="s">
        <v>388</v>
      </c>
      <c r="B460" s="27">
        <f>VLOOKUP(A460,'Sales Order'!A$1:D$1029,4,0)</f>
        <v>43997</v>
      </c>
      <c r="C460" s="28" t="s">
        <v>45</v>
      </c>
      <c r="D460" s="34">
        <v>102</v>
      </c>
      <c r="E460" s="36">
        <v>14134139.999999998</v>
      </c>
      <c r="F460" s="37" t="s">
        <v>2833</v>
      </c>
      <c r="G460" s="76" t="str">
        <f>VLOOKUP(C460,Product!A$1:D$21,3,0)</f>
        <v>Sunglasses</v>
      </c>
      <c r="H460" s="76" t="str">
        <f>VLOOKUP(C460,Product!A$1:D$21,4,0)</f>
        <v>Outdoors Sport</v>
      </c>
      <c r="I460" t="s">
        <v>46</v>
      </c>
      <c r="J460" s="34">
        <v>102</v>
      </c>
      <c r="K460" s="11" t="str">
        <f>VLOOKUP(A460,'Sales Order'!A$2:I$1029,9,0)</f>
        <v>Online Sales Team</v>
      </c>
      <c r="M460" t="str">
        <f>VLOOKUP(A460,'Sales Order'!A$1:L$1029,12,0)</f>
        <v>Retail</v>
      </c>
    </row>
    <row r="461" spans="1:13" ht="15.75" customHeight="1" x14ac:dyDescent="0.3">
      <c r="A461" s="16" t="s">
        <v>389</v>
      </c>
      <c r="B461" s="27">
        <f>VLOOKUP(A461,'Sales Order'!A$1:D$1029,4,0)</f>
        <v>44001</v>
      </c>
      <c r="C461" s="28" t="s">
        <v>55</v>
      </c>
      <c r="D461" s="34">
        <v>27</v>
      </c>
      <c r="E461" s="36">
        <v>56686770</v>
      </c>
      <c r="F461" s="37" t="s">
        <v>2834</v>
      </c>
      <c r="G461" s="76" t="str">
        <f>VLOOKUP(C461,Product!A$1:D$21,3,0)</f>
        <v>Mountain Bike</v>
      </c>
      <c r="H461" s="76" t="str">
        <f>VLOOKUP(C461,Product!A$1:D$21,4,0)</f>
        <v>Bicycle</v>
      </c>
      <c r="I461" t="s">
        <v>5854</v>
      </c>
      <c r="J461" s="34">
        <v>27</v>
      </c>
      <c r="K461" s="11" t="str">
        <f>VLOOKUP(A461,'Sales Order'!A$2:I$1029,9,0)</f>
        <v>Sales Region Bali - Nusa Tenggara Team</v>
      </c>
      <c r="M461" t="str">
        <f>VLOOKUP(A461,'Sales Order'!A$1:L$1029,12,0)</f>
        <v>Retail</v>
      </c>
    </row>
    <row r="462" spans="1:13" ht="15.75" customHeight="1" x14ac:dyDescent="0.3">
      <c r="A462" s="28" t="s">
        <v>389</v>
      </c>
      <c r="B462" s="27">
        <f>VLOOKUP(A462,'Sales Order'!A$1:D$1029,4,0)</f>
        <v>44001</v>
      </c>
      <c r="C462" s="28" t="s">
        <v>19</v>
      </c>
      <c r="D462" s="34">
        <v>119</v>
      </c>
      <c r="E462" s="36">
        <v>24890040</v>
      </c>
      <c r="F462" s="37" t="s">
        <v>2835</v>
      </c>
      <c r="G462" s="76" t="str">
        <f>VLOOKUP(C462,Product!A$1:D$21,3,0)</f>
        <v>1 Set Fishing Equipment</v>
      </c>
      <c r="H462" s="76" t="str">
        <f>VLOOKUP(C462,Product!A$1:D$21,4,0)</f>
        <v>Fishing Equipment</v>
      </c>
      <c r="I462" t="s">
        <v>21</v>
      </c>
      <c r="J462" s="34">
        <v>119</v>
      </c>
      <c r="K462" s="11" t="str">
        <f>VLOOKUP(A462,'Sales Order'!A$2:I$1029,9,0)</f>
        <v>Sales Region Bali - Nusa Tenggara Team</v>
      </c>
      <c r="M462" t="str">
        <f>VLOOKUP(A462,'Sales Order'!A$1:L$1029,12,0)</f>
        <v>Retail</v>
      </c>
    </row>
    <row r="463" spans="1:13" ht="15.75" customHeight="1" x14ac:dyDescent="0.3">
      <c r="A463" s="28" t="s">
        <v>389</v>
      </c>
      <c r="B463" s="27">
        <f>VLOOKUP(A463,'Sales Order'!A$1:D$1029,4,0)</f>
        <v>44001</v>
      </c>
      <c r="C463" s="28" t="s">
        <v>35</v>
      </c>
      <c r="D463" s="34">
        <v>66</v>
      </c>
      <c r="E463" s="36">
        <v>128934300</v>
      </c>
      <c r="F463" s="37" t="s">
        <v>2836</v>
      </c>
      <c r="G463" s="76" t="str">
        <f>VLOOKUP(C463,Product!A$1:D$21,3,0)</f>
        <v>Stick Golf Wedge</v>
      </c>
      <c r="H463" s="76" t="str">
        <f>VLOOKUP(C463,Product!A$1:D$21,4,0)</f>
        <v>Golf</v>
      </c>
      <c r="I463" t="s">
        <v>37</v>
      </c>
      <c r="J463" s="34">
        <v>66</v>
      </c>
      <c r="K463" s="11" t="str">
        <f>VLOOKUP(A463,'Sales Order'!A$2:I$1029,9,0)</f>
        <v>Sales Region Bali - Nusa Tenggara Team</v>
      </c>
      <c r="M463" t="str">
        <f>VLOOKUP(A463,'Sales Order'!A$1:L$1029,12,0)</f>
        <v>Retail</v>
      </c>
    </row>
    <row r="464" spans="1:13" ht="15.75" customHeight="1" x14ac:dyDescent="0.3">
      <c r="A464" s="16" t="s">
        <v>390</v>
      </c>
      <c r="B464" s="27">
        <f>VLOOKUP(A464,'Sales Order'!A$1:D$1029,4,0)</f>
        <v>44003</v>
      </c>
      <c r="C464" s="28" t="s">
        <v>25</v>
      </c>
      <c r="D464" s="34">
        <v>108</v>
      </c>
      <c r="E464" s="36">
        <v>1641600</v>
      </c>
      <c r="F464" s="37" t="s">
        <v>2837</v>
      </c>
      <c r="G464" s="76" t="str">
        <f>VLOOKUP(C464,Product!A$1:D$21,3,0)</f>
        <v>Fishing soft lure</v>
      </c>
      <c r="H464" s="76" t="str">
        <f>VLOOKUP(C464,Product!A$1:D$21,4,0)</f>
        <v>Fishing Equipment</v>
      </c>
      <c r="I464" t="s">
        <v>26</v>
      </c>
      <c r="J464" s="34">
        <v>108</v>
      </c>
      <c r="K464" s="11" t="str">
        <f>VLOOKUP(A464,'Sales Order'!A$2:I$1029,9,0)</f>
        <v>Sales Java Region Team</v>
      </c>
      <c r="M464" t="str">
        <f>VLOOKUP(A464,'Sales Order'!A$1:L$1029,12,0)</f>
        <v>Retail</v>
      </c>
    </row>
    <row r="465" spans="1:13" ht="15.75" customHeight="1" x14ac:dyDescent="0.3">
      <c r="A465" s="28" t="s">
        <v>390</v>
      </c>
      <c r="B465" s="27">
        <f>VLOOKUP(A465,'Sales Order'!A$1:D$1029,4,0)</f>
        <v>44003</v>
      </c>
      <c r="C465" s="28" t="s">
        <v>19</v>
      </c>
      <c r="D465" s="34">
        <v>85</v>
      </c>
      <c r="E465" s="36">
        <v>18413550</v>
      </c>
      <c r="F465" s="37" t="s">
        <v>2838</v>
      </c>
      <c r="G465" s="76" t="str">
        <f>VLOOKUP(C465,Product!A$1:D$21,3,0)</f>
        <v>1 Set Fishing Equipment</v>
      </c>
      <c r="H465" s="76" t="str">
        <f>VLOOKUP(C465,Product!A$1:D$21,4,0)</f>
        <v>Fishing Equipment</v>
      </c>
      <c r="I465" t="s">
        <v>21</v>
      </c>
      <c r="J465" s="34">
        <v>85</v>
      </c>
      <c r="K465" s="11" t="str">
        <f>VLOOKUP(A465,'Sales Order'!A$2:I$1029,9,0)</f>
        <v>Sales Java Region Team</v>
      </c>
      <c r="M465" t="str">
        <f>VLOOKUP(A465,'Sales Order'!A$1:L$1029,12,0)</f>
        <v>Retail</v>
      </c>
    </row>
    <row r="466" spans="1:13" ht="15.75" customHeight="1" x14ac:dyDescent="0.3">
      <c r="A466" s="16" t="s">
        <v>391</v>
      </c>
      <c r="B466" s="27">
        <f>VLOOKUP(A466,'Sales Order'!A$1:D$1029,4,0)</f>
        <v>44004</v>
      </c>
      <c r="C466" s="28" t="s">
        <v>55</v>
      </c>
      <c r="D466" s="34">
        <v>71</v>
      </c>
      <c r="E466" s="36">
        <v>135666090</v>
      </c>
      <c r="F466" s="37" t="s">
        <v>2839</v>
      </c>
      <c r="G466" s="76" t="str">
        <f>VLOOKUP(C466,Product!A$1:D$21,3,0)</f>
        <v>Mountain Bike</v>
      </c>
      <c r="H466" s="76" t="str">
        <f>VLOOKUP(C466,Product!A$1:D$21,4,0)</f>
        <v>Bicycle</v>
      </c>
      <c r="I466" t="s">
        <v>5854</v>
      </c>
      <c r="J466" s="34">
        <v>71</v>
      </c>
      <c r="K466" s="11" t="str">
        <f>VLOOKUP(A466,'Sales Order'!A$2:I$1029,9,0)</f>
        <v>Sales Sumatera -Kalimantan Region Team</v>
      </c>
      <c r="M466" t="str">
        <f>VLOOKUP(A466,'Sales Order'!A$1:L$1029,12,0)</f>
        <v>Retail</v>
      </c>
    </row>
    <row r="467" spans="1:13" ht="15.75" customHeight="1" x14ac:dyDescent="0.3">
      <c r="A467" s="28" t="s">
        <v>391</v>
      </c>
      <c r="B467" s="27">
        <f>VLOOKUP(A467,'Sales Order'!A$1:D$1029,4,0)</f>
        <v>44004</v>
      </c>
      <c r="C467" s="28" t="s">
        <v>40</v>
      </c>
      <c r="D467" s="34">
        <v>141</v>
      </c>
      <c r="E467" s="36">
        <v>26816790</v>
      </c>
      <c r="F467" s="37" t="s">
        <v>2840</v>
      </c>
      <c r="G467" s="76" t="str">
        <f>VLOOKUP(C467,Product!A$1:D$21,3,0)</f>
        <v>1 set Golf Ball</v>
      </c>
      <c r="H467" s="76" t="str">
        <f>VLOOKUP(C467,Product!A$1:D$21,4,0)</f>
        <v>Golf</v>
      </c>
      <c r="I467" t="s">
        <v>41</v>
      </c>
      <c r="J467" s="34">
        <v>141</v>
      </c>
      <c r="K467" s="11" t="str">
        <f>VLOOKUP(A467,'Sales Order'!A$2:I$1029,9,0)</f>
        <v>Sales Sumatera -Kalimantan Region Team</v>
      </c>
      <c r="M467" t="str">
        <f>VLOOKUP(A467,'Sales Order'!A$1:L$1029,12,0)</f>
        <v>Retail</v>
      </c>
    </row>
    <row r="468" spans="1:13" ht="15.75" customHeight="1" x14ac:dyDescent="0.3">
      <c r="A468" s="28" t="s">
        <v>391</v>
      </c>
      <c r="B468" s="27">
        <f>VLOOKUP(A468,'Sales Order'!A$1:D$1029,4,0)</f>
        <v>44004</v>
      </c>
      <c r="C468" s="28" t="s">
        <v>72</v>
      </c>
      <c r="D468" s="34">
        <v>51</v>
      </c>
      <c r="E468" s="36">
        <v>12936150</v>
      </c>
      <c r="F468" s="37" t="s">
        <v>2841</v>
      </c>
      <c r="G468" s="76" t="str">
        <f>VLOOKUP(C468,Product!A$1:D$21,3,0)</f>
        <v>Pull Up Bar</v>
      </c>
      <c r="H468" s="76" t="str">
        <f>VLOOKUP(C468,Product!A$1:D$21,4,0)</f>
        <v>Gym &amp; Fitness</v>
      </c>
      <c r="I468" t="s">
        <v>73</v>
      </c>
      <c r="J468" s="34">
        <v>51</v>
      </c>
      <c r="K468" s="11" t="str">
        <f>VLOOKUP(A468,'Sales Order'!A$2:I$1029,9,0)</f>
        <v>Sales Sumatera -Kalimantan Region Team</v>
      </c>
      <c r="M468" t="str">
        <f>VLOOKUP(A468,'Sales Order'!A$1:L$1029,12,0)</f>
        <v>Retail</v>
      </c>
    </row>
    <row r="469" spans="1:13" ht="15.75" customHeight="1" x14ac:dyDescent="0.3">
      <c r="A469" s="28" t="s">
        <v>391</v>
      </c>
      <c r="B469" s="27">
        <f>VLOOKUP(A469,'Sales Order'!A$1:D$1029,4,0)</f>
        <v>44004</v>
      </c>
      <c r="C469" s="28" t="s">
        <v>65</v>
      </c>
      <c r="D469" s="34">
        <v>29</v>
      </c>
      <c r="E469" s="36">
        <v>6968700</v>
      </c>
      <c r="F469" s="37" t="s">
        <v>2842</v>
      </c>
      <c r="G469" s="76" t="str">
        <f>VLOOKUP(C469,Product!A$1:D$21,3,0)</f>
        <v>1 Set Futsalball</v>
      </c>
      <c r="H469" s="76" t="str">
        <f>VLOOKUP(C469,Product!A$1:D$21,4,0)</f>
        <v>Futsal</v>
      </c>
      <c r="I469" t="s">
        <v>66</v>
      </c>
      <c r="J469" s="34">
        <v>29</v>
      </c>
      <c r="K469" s="11" t="str">
        <f>VLOOKUP(A469,'Sales Order'!A$2:I$1029,9,0)</f>
        <v>Sales Sumatera -Kalimantan Region Team</v>
      </c>
      <c r="M469" t="str">
        <f>VLOOKUP(A469,'Sales Order'!A$1:L$1029,12,0)</f>
        <v>Retail</v>
      </c>
    </row>
    <row r="470" spans="1:13" ht="15.75" customHeight="1" x14ac:dyDescent="0.3">
      <c r="A470" s="16" t="s">
        <v>392</v>
      </c>
      <c r="B470" s="27">
        <f>VLOOKUP(A470,'Sales Order'!A$1:D$1029,4,0)</f>
        <v>44004</v>
      </c>
      <c r="C470" s="28" t="s">
        <v>75</v>
      </c>
      <c r="D470" s="34">
        <v>74</v>
      </c>
      <c r="E470" s="36">
        <v>164724000</v>
      </c>
      <c r="F470" s="37" t="s">
        <v>2843</v>
      </c>
      <c r="G470" s="76" t="str">
        <f>VLOOKUP(C470,Product!A$1:D$21,3,0)</f>
        <v>Bench Press</v>
      </c>
      <c r="H470" s="76" t="str">
        <f>VLOOKUP(C470,Product!A$1:D$21,4,0)</f>
        <v>Gym &amp; Fitness</v>
      </c>
      <c r="I470" t="s">
        <v>76</v>
      </c>
      <c r="J470" s="34">
        <v>74</v>
      </c>
      <c r="K470" s="11" t="str">
        <f>VLOOKUP(A470,'Sales Order'!A$2:I$1029,9,0)</f>
        <v>Sales Java Region Team</v>
      </c>
      <c r="M470" t="str">
        <f>VLOOKUP(A470,'Sales Order'!A$1:L$1029,12,0)</f>
        <v>Retail</v>
      </c>
    </row>
    <row r="471" spans="1:13" ht="15.75" customHeight="1" x14ac:dyDescent="0.3">
      <c r="A471" s="28" t="s">
        <v>392</v>
      </c>
      <c r="B471" s="27">
        <f>VLOOKUP(A471,'Sales Order'!A$1:D$1029,4,0)</f>
        <v>44004</v>
      </c>
      <c r="C471" s="28" t="s">
        <v>72</v>
      </c>
      <c r="D471" s="34">
        <v>123</v>
      </c>
      <c r="E471" s="36">
        <v>29228490</v>
      </c>
      <c r="F471" s="37" t="s">
        <v>2844</v>
      </c>
      <c r="G471" s="76" t="str">
        <f>VLOOKUP(C471,Product!A$1:D$21,3,0)</f>
        <v>Pull Up Bar</v>
      </c>
      <c r="H471" s="76" t="str">
        <f>VLOOKUP(C471,Product!A$1:D$21,4,0)</f>
        <v>Gym &amp; Fitness</v>
      </c>
      <c r="I471" t="s">
        <v>73</v>
      </c>
      <c r="J471" s="34">
        <v>123</v>
      </c>
      <c r="K471" s="11" t="str">
        <f>VLOOKUP(A471,'Sales Order'!A$2:I$1029,9,0)</f>
        <v>Sales Java Region Team</v>
      </c>
      <c r="M471" t="str">
        <f>VLOOKUP(A471,'Sales Order'!A$1:L$1029,12,0)</f>
        <v>Retail</v>
      </c>
    </row>
    <row r="472" spans="1:13" ht="15.75" customHeight="1" x14ac:dyDescent="0.3">
      <c r="A472" s="28" t="s">
        <v>392</v>
      </c>
      <c r="B472" s="27">
        <f>VLOOKUP(A472,'Sales Order'!A$1:D$1029,4,0)</f>
        <v>44004</v>
      </c>
      <c r="C472" s="28" t="s">
        <v>65</v>
      </c>
      <c r="D472" s="34">
        <v>141</v>
      </c>
      <c r="E472" s="36">
        <v>28988190</v>
      </c>
      <c r="F472" s="37" t="s">
        <v>2845</v>
      </c>
      <c r="G472" s="76" t="str">
        <f>VLOOKUP(C472,Product!A$1:D$21,3,0)</f>
        <v>1 Set Futsalball</v>
      </c>
      <c r="H472" s="76" t="str">
        <f>VLOOKUP(C472,Product!A$1:D$21,4,0)</f>
        <v>Futsal</v>
      </c>
      <c r="I472" t="s">
        <v>66</v>
      </c>
      <c r="J472" s="34">
        <v>141</v>
      </c>
      <c r="K472" s="11" t="str">
        <f>VLOOKUP(A472,'Sales Order'!A$2:I$1029,9,0)</f>
        <v>Sales Java Region Team</v>
      </c>
      <c r="M472" t="str">
        <f>VLOOKUP(A472,'Sales Order'!A$1:L$1029,12,0)</f>
        <v>Retail</v>
      </c>
    </row>
    <row r="473" spans="1:13" ht="15.75" customHeight="1" x14ac:dyDescent="0.3">
      <c r="A473" s="16" t="s">
        <v>393</v>
      </c>
      <c r="B473" s="27">
        <f>VLOOKUP(A473,'Sales Order'!A$1:D$1029,4,0)</f>
        <v>44004</v>
      </c>
      <c r="C473" s="28" t="s">
        <v>83</v>
      </c>
      <c r="D473" s="34">
        <v>143</v>
      </c>
      <c r="E473" s="36">
        <v>42689790</v>
      </c>
      <c r="F473" s="37" t="s">
        <v>2846</v>
      </c>
      <c r="G473" s="76" t="str">
        <f>VLOOKUP(C473,Product!A$1:D$21,3,0)</f>
        <v>Heavy bag</v>
      </c>
      <c r="H473" s="76" t="str">
        <f>VLOOKUP(C473,Product!A$1:D$21,4,0)</f>
        <v>Gym &amp; Fitness</v>
      </c>
      <c r="I473" t="s">
        <v>84</v>
      </c>
      <c r="J473" s="34">
        <v>143</v>
      </c>
      <c r="K473" s="11" t="str">
        <f>VLOOKUP(A473,'Sales Order'!A$2:I$1029,9,0)</f>
        <v>Online Sales Team</v>
      </c>
      <c r="M473" t="str">
        <f>VLOOKUP(A473,'Sales Order'!A$1:L$1029,12,0)</f>
        <v>Retail</v>
      </c>
    </row>
    <row r="474" spans="1:13" ht="15.75" customHeight="1" x14ac:dyDescent="0.3">
      <c r="A474" s="28" t="s">
        <v>393</v>
      </c>
      <c r="B474" s="27">
        <f>VLOOKUP(A474,'Sales Order'!A$1:D$1029,4,0)</f>
        <v>44004</v>
      </c>
      <c r="C474" s="28" t="s">
        <v>72</v>
      </c>
      <c r="D474" s="34">
        <v>93</v>
      </c>
      <c r="E474" s="36">
        <v>19616490</v>
      </c>
      <c r="F474" s="37" t="s">
        <v>2847</v>
      </c>
      <c r="G474" s="76" t="str">
        <f>VLOOKUP(C474,Product!A$1:D$21,3,0)</f>
        <v>Pull Up Bar</v>
      </c>
      <c r="H474" s="76" t="str">
        <f>VLOOKUP(C474,Product!A$1:D$21,4,0)</f>
        <v>Gym &amp; Fitness</v>
      </c>
      <c r="I474" t="s">
        <v>73</v>
      </c>
      <c r="J474" s="34">
        <v>93</v>
      </c>
      <c r="K474" s="11" t="str">
        <f>VLOOKUP(A474,'Sales Order'!A$2:I$1029,9,0)</f>
        <v>Online Sales Team</v>
      </c>
      <c r="M474" t="str">
        <f>VLOOKUP(A474,'Sales Order'!A$1:L$1029,12,0)</f>
        <v>Retail</v>
      </c>
    </row>
    <row r="475" spans="1:13" ht="15.75" customHeight="1" x14ac:dyDescent="0.3">
      <c r="A475" s="16" t="s">
        <v>394</v>
      </c>
      <c r="B475" s="27">
        <f>VLOOKUP(A475,'Sales Order'!A$1:D$1029,4,0)</f>
        <v>44005</v>
      </c>
      <c r="C475" s="28" t="s">
        <v>81</v>
      </c>
      <c r="D475" s="34">
        <v>93</v>
      </c>
      <c r="E475" s="36">
        <v>201498450</v>
      </c>
      <c r="F475" s="37" t="s">
        <v>2848</v>
      </c>
      <c r="G475" s="76" t="str">
        <f>VLOOKUP(C475,Product!A$1:D$21,3,0)</f>
        <v>Treadmill</v>
      </c>
      <c r="H475" s="76" t="str">
        <f>VLOOKUP(C475,Product!A$1:D$21,4,0)</f>
        <v>Gym &amp; Fitness</v>
      </c>
      <c r="I475" t="s">
        <v>82</v>
      </c>
      <c r="J475" s="34">
        <v>93</v>
      </c>
      <c r="K475" s="11" t="str">
        <f>VLOOKUP(A475,'Sales Order'!A$2:I$1029,9,0)</f>
        <v>Sales Region Sulawesi - Maluku Team</v>
      </c>
      <c r="M475" t="str">
        <f>VLOOKUP(A475,'Sales Order'!A$1:L$1029,12,0)</f>
        <v>Retail</v>
      </c>
    </row>
    <row r="476" spans="1:13" ht="15.75" customHeight="1" x14ac:dyDescent="0.3">
      <c r="A476" s="16" t="s">
        <v>395</v>
      </c>
      <c r="B476" s="27">
        <f>VLOOKUP(A476,'Sales Order'!A$1:D$1029,4,0)</f>
        <v>44005</v>
      </c>
      <c r="C476" s="28" t="s">
        <v>75</v>
      </c>
      <c r="D476" s="34">
        <v>101</v>
      </c>
      <c r="E476" s="36">
        <v>248914499.99999997</v>
      </c>
      <c r="F476" s="37" t="s">
        <v>2849</v>
      </c>
      <c r="G476" s="76" t="str">
        <f>VLOOKUP(C476,Product!A$1:D$21,3,0)</f>
        <v>Bench Press</v>
      </c>
      <c r="H476" s="76" t="str">
        <f>VLOOKUP(C476,Product!A$1:D$21,4,0)</f>
        <v>Gym &amp; Fitness</v>
      </c>
      <c r="I476" t="s">
        <v>76</v>
      </c>
      <c r="J476" s="34">
        <v>101</v>
      </c>
      <c r="K476" s="11" t="str">
        <f>VLOOKUP(A476,'Sales Order'!A$2:I$1029,9,0)</f>
        <v>Sales Region Sulawesi - Maluku Team</v>
      </c>
      <c r="M476" t="str">
        <f>VLOOKUP(A476,'Sales Order'!A$1:L$1029,12,0)</f>
        <v>Retail</v>
      </c>
    </row>
    <row r="477" spans="1:13" ht="15.75" customHeight="1" x14ac:dyDescent="0.3">
      <c r="A477" s="28" t="s">
        <v>395</v>
      </c>
      <c r="B477" s="27">
        <f>VLOOKUP(A477,'Sales Order'!A$1:D$1029,4,0)</f>
        <v>44005</v>
      </c>
      <c r="C477" s="28" t="s">
        <v>28</v>
      </c>
      <c r="D477" s="34">
        <v>78</v>
      </c>
      <c r="E477" s="36">
        <v>56642040</v>
      </c>
      <c r="F477" s="37" t="s">
        <v>2850</v>
      </c>
      <c r="G477" s="76" t="str">
        <f>VLOOKUP(C477,Product!A$1:D$21,3,0)</f>
        <v>Stick Billiard</v>
      </c>
      <c r="H477" s="76" t="str">
        <f>VLOOKUP(C477,Product!A$1:D$21,4,0)</f>
        <v>Billiard</v>
      </c>
      <c r="I477" t="s">
        <v>30</v>
      </c>
      <c r="J477" s="34">
        <v>78</v>
      </c>
      <c r="K477" s="11" t="str">
        <f>VLOOKUP(A477,'Sales Order'!A$2:I$1029,9,0)</f>
        <v>Sales Region Sulawesi - Maluku Team</v>
      </c>
      <c r="M477" t="str">
        <f>VLOOKUP(A477,'Sales Order'!A$1:L$1029,12,0)</f>
        <v>Retail</v>
      </c>
    </row>
    <row r="478" spans="1:13" ht="15.75" customHeight="1" x14ac:dyDescent="0.3">
      <c r="A478" s="16" t="s">
        <v>397</v>
      </c>
      <c r="B478" s="27">
        <f>VLOOKUP(A478,'Sales Order'!A$1:D$1029,4,0)</f>
        <v>44006</v>
      </c>
      <c r="C478" s="28" t="s">
        <v>19</v>
      </c>
      <c r="D478" s="34">
        <v>131</v>
      </c>
      <c r="E478" s="36">
        <v>27726150</v>
      </c>
      <c r="F478" s="37" t="s">
        <v>2851</v>
      </c>
      <c r="G478" s="76" t="str">
        <f>VLOOKUP(C478,Product!A$1:D$21,3,0)</f>
        <v>1 Set Fishing Equipment</v>
      </c>
      <c r="H478" s="76" t="str">
        <f>VLOOKUP(C478,Product!A$1:D$21,4,0)</f>
        <v>Fishing Equipment</v>
      </c>
      <c r="I478" t="s">
        <v>21</v>
      </c>
      <c r="J478" s="34">
        <v>131</v>
      </c>
      <c r="K478" s="11" t="str">
        <f>VLOOKUP(A478,'Sales Order'!A$2:I$1029,9,0)</f>
        <v>Sales Region Bali - Nusa Tenggara Team</v>
      </c>
      <c r="M478" t="str">
        <f>VLOOKUP(A478,'Sales Order'!A$1:L$1029,12,0)</f>
        <v>Retail</v>
      </c>
    </row>
    <row r="479" spans="1:13" ht="15.75" customHeight="1" x14ac:dyDescent="0.3">
      <c r="A479" s="28" t="s">
        <v>397</v>
      </c>
      <c r="B479" s="27">
        <f>VLOOKUP(A479,'Sales Order'!A$1:D$1029,4,0)</f>
        <v>44006</v>
      </c>
      <c r="C479" s="28" t="s">
        <v>81</v>
      </c>
      <c r="D479" s="34">
        <v>132</v>
      </c>
      <c r="E479" s="36">
        <v>292727160</v>
      </c>
      <c r="F479" s="37" t="s">
        <v>2852</v>
      </c>
      <c r="G479" s="76" t="str">
        <f>VLOOKUP(C479,Product!A$1:D$21,3,0)</f>
        <v>Treadmill</v>
      </c>
      <c r="H479" s="76" t="str">
        <f>VLOOKUP(C479,Product!A$1:D$21,4,0)</f>
        <v>Gym &amp; Fitness</v>
      </c>
      <c r="I479" t="s">
        <v>82</v>
      </c>
      <c r="J479" s="34">
        <v>132</v>
      </c>
      <c r="K479" s="11" t="str">
        <f>VLOOKUP(A479,'Sales Order'!A$2:I$1029,9,0)</f>
        <v>Sales Region Bali - Nusa Tenggara Team</v>
      </c>
      <c r="M479" t="str">
        <f>VLOOKUP(A479,'Sales Order'!A$1:L$1029,12,0)</f>
        <v>Retail</v>
      </c>
    </row>
    <row r="480" spans="1:13" ht="15.75" customHeight="1" x14ac:dyDescent="0.3">
      <c r="A480" s="28" t="s">
        <v>397</v>
      </c>
      <c r="B480" s="27">
        <f>VLOOKUP(A480,'Sales Order'!A$1:D$1029,4,0)</f>
        <v>44006</v>
      </c>
      <c r="C480" s="28" t="s">
        <v>78</v>
      </c>
      <c r="D480" s="34">
        <v>29</v>
      </c>
      <c r="E480" s="36">
        <v>11571000</v>
      </c>
      <c r="F480" s="37" t="s">
        <v>2853</v>
      </c>
      <c r="G480" s="76" t="str">
        <f>VLOOKUP(C480,Product!A$1:D$21,3,0)</f>
        <v>Dumbell Set</v>
      </c>
      <c r="H480" s="76" t="str">
        <f>VLOOKUP(C480,Product!A$1:D$21,4,0)</f>
        <v>Gym &amp; Fitness</v>
      </c>
      <c r="I480" t="s">
        <v>79</v>
      </c>
      <c r="J480" s="34">
        <v>29</v>
      </c>
      <c r="K480" s="11" t="str">
        <f>VLOOKUP(A480,'Sales Order'!A$2:I$1029,9,0)</f>
        <v>Sales Region Bali - Nusa Tenggara Team</v>
      </c>
      <c r="M480" t="str">
        <f>VLOOKUP(A480,'Sales Order'!A$1:L$1029,12,0)</f>
        <v>Retail</v>
      </c>
    </row>
    <row r="481" spans="1:13" ht="15.75" customHeight="1" x14ac:dyDescent="0.3">
      <c r="A481" s="28" t="s">
        <v>397</v>
      </c>
      <c r="B481" s="27">
        <f>VLOOKUP(A481,'Sales Order'!A$1:D$1029,4,0)</f>
        <v>44006</v>
      </c>
      <c r="C481" s="28" t="s">
        <v>61</v>
      </c>
      <c r="D481" s="34">
        <v>120</v>
      </c>
      <c r="E481" s="36">
        <v>47708400</v>
      </c>
      <c r="F481" s="37" t="s">
        <v>2854</v>
      </c>
      <c r="G481" s="76" t="str">
        <f>VLOOKUP(C481,Product!A$1:D$21,3,0)</f>
        <v>1 Set Basketball</v>
      </c>
      <c r="H481" s="76" t="str">
        <f>VLOOKUP(C481,Product!A$1:D$21,4,0)</f>
        <v>Basketball</v>
      </c>
      <c r="I481" t="s">
        <v>62</v>
      </c>
      <c r="J481" s="34">
        <v>120</v>
      </c>
      <c r="K481" s="11" t="str">
        <f>VLOOKUP(A481,'Sales Order'!A$2:I$1029,9,0)</f>
        <v>Sales Region Bali - Nusa Tenggara Team</v>
      </c>
      <c r="M481" t="str">
        <f>VLOOKUP(A481,'Sales Order'!A$1:L$1029,12,0)</f>
        <v>Retail</v>
      </c>
    </row>
    <row r="482" spans="1:13" ht="15.75" customHeight="1" x14ac:dyDescent="0.3">
      <c r="A482" s="28" t="s">
        <v>397</v>
      </c>
      <c r="B482" s="27">
        <f>VLOOKUP(A482,'Sales Order'!A$1:D$1029,4,0)</f>
        <v>44006</v>
      </c>
      <c r="C482" s="28" t="s">
        <v>33</v>
      </c>
      <c r="D482" s="34">
        <v>140</v>
      </c>
      <c r="E482" s="36">
        <v>25872000</v>
      </c>
      <c r="F482" s="37" t="s">
        <v>2855</v>
      </c>
      <c r="G482" s="76" t="str">
        <f>VLOOKUP(C482,Product!A$1:D$21,3,0)</f>
        <v>Stick Billiard Bag</v>
      </c>
      <c r="H482" s="76" t="str">
        <f>VLOOKUP(C482,Product!A$1:D$21,4,0)</f>
        <v>Billiard</v>
      </c>
      <c r="I482" t="s">
        <v>34</v>
      </c>
      <c r="J482" s="34">
        <v>140</v>
      </c>
      <c r="K482" s="11" t="str">
        <f>VLOOKUP(A482,'Sales Order'!A$2:I$1029,9,0)</f>
        <v>Sales Region Bali - Nusa Tenggara Team</v>
      </c>
      <c r="M482" t="str">
        <f>VLOOKUP(A482,'Sales Order'!A$1:L$1029,12,0)</f>
        <v>Retail</v>
      </c>
    </row>
    <row r="483" spans="1:13" ht="15.75" customHeight="1" x14ac:dyDescent="0.3">
      <c r="A483" s="16" t="s">
        <v>398</v>
      </c>
      <c r="B483" s="27">
        <f>VLOOKUP(A483,'Sales Order'!A$1:D$1029,4,0)</f>
        <v>44007</v>
      </c>
      <c r="C483" s="28" t="s">
        <v>65</v>
      </c>
      <c r="D483" s="34">
        <v>131</v>
      </c>
      <c r="E483" s="36">
        <v>27981600</v>
      </c>
      <c r="F483" s="37" t="s">
        <v>2856</v>
      </c>
      <c r="G483" s="76" t="str">
        <f>VLOOKUP(C483,Product!A$1:D$21,3,0)</f>
        <v>1 Set Futsalball</v>
      </c>
      <c r="H483" s="76" t="str">
        <f>VLOOKUP(C483,Product!A$1:D$21,4,0)</f>
        <v>Futsal</v>
      </c>
      <c r="I483" t="s">
        <v>66</v>
      </c>
      <c r="J483" s="34">
        <v>131</v>
      </c>
      <c r="K483" s="11" t="str">
        <f>VLOOKUP(A483,'Sales Order'!A$2:I$1029,9,0)</f>
        <v>Sales Region Sulawesi - Maluku Team</v>
      </c>
      <c r="M483" t="str">
        <f>VLOOKUP(A483,'Sales Order'!A$1:L$1029,12,0)</f>
        <v>Retail</v>
      </c>
    </row>
    <row r="484" spans="1:13" ht="15.75" customHeight="1" x14ac:dyDescent="0.3">
      <c r="A484" s="28" t="s">
        <v>398</v>
      </c>
      <c r="B484" s="27">
        <f>VLOOKUP(A484,'Sales Order'!A$1:D$1029,4,0)</f>
        <v>44007</v>
      </c>
      <c r="C484" s="28" t="s">
        <v>19</v>
      </c>
      <c r="D484" s="34">
        <v>30</v>
      </c>
      <c r="E484" s="36">
        <v>6573600</v>
      </c>
      <c r="F484" s="37" t="s">
        <v>2857</v>
      </c>
      <c r="G484" s="76" t="str">
        <f>VLOOKUP(C484,Product!A$1:D$21,3,0)</f>
        <v>1 Set Fishing Equipment</v>
      </c>
      <c r="H484" s="76" t="str">
        <f>VLOOKUP(C484,Product!A$1:D$21,4,0)</f>
        <v>Fishing Equipment</v>
      </c>
      <c r="I484" t="s">
        <v>21</v>
      </c>
      <c r="J484" s="34">
        <v>30</v>
      </c>
      <c r="K484" s="11" t="str">
        <f>VLOOKUP(A484,'Sales Order'!A$2:I$1029,9,0)</f>
        <v>Sales Region Sulawesi - Maluku Team</v>
      </c>
      <c r="M484" t="str">
        <f>VLOOKUP(A484,'Sales Order'!A$1:L$1029,12,0)</f>
        <v>Retail</v>
      </c>
    </row>
    <row r="485" spans="1:13" ht="15.75" customHeight="1" x14ac:dyDescent="0.3">
      <c r="A485" s="28" t="s">
        <v>398</v>
      </c>
      <c r="B485" s="27">
        <f>VLOOKUP(A485,'Sales Order'!A$1:D$1029,4,0)</f>
        <v>44007</v>
      </c>
      <c r="C485" s="28" t="s">
        <v>72</v>
      </c>
      <c r="D485" s="34">
        <v>133</v>
      </c>
      <c r="E485" s="36">
        <v>31604790</v>
      </c>
      <c r="F485" s="37" t="s">
        <v>2858</v>
      </c>
      <c r="G485" s="76" t="str">
        <f>VLOOKUP(C485,Product!A$1:D$21,3,0)</f>
        <v>Pull Up Bar</v>
      </c>
      <c r="H485" s="76" t="str">
        <f>VLOOKUP(C485,Product!A$1:D$21,4,0)</f>
        <v>Gym &amp; Fitness</v>
      </c>
      <c r="I485" t="s">
        <v>73</v>
      </c>
      <c r="J485" s="34">
        <v>133</v>
      </c>
      <c r="K485" s="11" t="str">
        <f>VLOOKUP(A485,'Sales Order'!A$2:I$1029,9,0)</f>
        <v>Sales Region Sulawesi - Maluku Team</v>
      </c>
      <c r="M485" t="str">
        <f>VLOOKUP(A485,'Sales Order'!A$1:L$1029,12,0)</f>
        <v>Retail</v>
      </c>
    </row>
    <row r="486" spans="1:13" ht="15.75" customHeight="1" x14ac:dyDescent="0.3">
      <c r="A486" s="28" t="s">
        <v>398</v>
      </c>
      <c r="B486" s="27">
        <f>VLOOKUP(A486,'Sales Order'!A$1:D$1029,4,0)</f>
        <v>44007</v>
      </c>
      <c r="C486" s="28" t="s">
        <v>43</v>
      </c>
      <c r="D486" s="34">
        <v>104</v>
      </c>
      <c r="E486" s="36">
        <v>299520000</v>
      </c>
      <c r="F486" s="37" t="s">
        <v>2859</v>
      </c>
      <c r="G486" s="76" t="str">
        <f>VLOOKUP(C486,Product!A$1:D$21,3,0)</f>
        <v>Stick Golf Bag</v>
      </c>
      <c r="H486" s="76" t="str">
        <f>VLOOKUP(C486,Product!A$1:D$21,4,0)</f>
        <v>Golf</v>
      </c>
      <c r="I486" t="s">
        <v>44</v>
      </c>
      <c r="J486" s="34">
        <v>104</v>
      </c>
      <c r="K486" s="11" t="str">
        <f>VLOOKUP(A486,'Sales Order'!A$2:I$1029,9,0)</f>
        <v>Sales Region Sulawesi - Maluku Team</v>
      </c>
      <c r="M486" t="str">
        <f>VLOOKUP(A486,'Sales Order'!A$1:L$1029,12,0)</f>
        <v>Retail</v>
      </c>
    </row>
    <row r="487" spans="1:13" ht="15.75" customHeight="1" x14ac:dyDescent="0.3">
      <c r="A487" s="28" t="s">
        <v>399</v>
      </c>
      <c r="B487" s="27">
        <f>VLOOKUP(A487,'Sales Order'!A$1:D$1029,4,0)</f>
        <v>44007</v>
      </c>
      <c r="C487" s="28" t="s">
        <v>45</v>
      </c>
      <c r="D487" s="34">
        <v>28</v>
      </c>
      <c r="E487" s="36">
        <v>3796520</v>
      </c>
      <c r="F487" s="37" t="s">
        <v>2860</v>
      </c>
      <c r="G487" s="76" t="str">
        <f>VLOOKUP(C487,Product!A$1:D$21,3,0)</f>
        <v>Sunglasses</v>
      </c>
      <c r="H487" s="76" t="str">
        <f>VLOOKUP(C487,Product!A$1:D$21,4,0)</f>
        <v>Outdoors Sport</v>
      </c>
      <c r="I487" t="s">
        <v>46</v>
      </c>
      <c r="J487" s="34">
        <v>28</v>
      </c>
      <c r="K487" s="11" t="str">
        <f>VLOOKUP(A487,'Sales Order'!A$2:I$1029,9,0)</f>
        <v>Sales Region Sulawesi - Maluku Team</v>
      </c>
      <c r="M487" t="str">
        <f>VLOOKUP(A487,'Sales Order'!A$1:L$1029,12,0)</f>
        <v>Retail</v>
      </c>
    </row>
    <row r="488" spans="1:13" ht="15.75" customHeight="1" x14ac:dyDescent="0.3">
      <c r="A488" s="28" t="s">
        <v>399</v>
      </c>
      <c r="B488" s="27">
        <f>VLOOKUP(A488,'Sales Order'!A$1:D$1029,4,0)</f>
        <v>44007</v>
      </c>
      <c r="C488" s="28" t="s">
        <v>55</v>
      </c>
      <c r="D488" s="34">
        <v>128</v>
      </c>
      <c r="E488" s="36">
        <v>265717760</v>
      </c>
      <c r="F488" s="37" t="s">
        <v>2861</v>
      </c>
      <c r="G488" s="76" t="str">
        <f>VLOOKUP(C488,Product!A$1:D$21,3,0)</f>
        <v>Mountain Bike</v>
      </c>
      <c r="H488" s="76" t="str">
        <f>VLOOKUP(C488,Product!A$1:D$21,4,0)</f>
        <v>Bicycle</v>
      </c>
      <c r="I488" t="s">
        <v>5854</v>
      </c>
      <c r="J488" s="34">
        <v>128</v>
      </c>
      <c r="K488" s="11" t="str">
        <f>VLOOKUP(A488,'Sales Order'!A$2:I$1029,9,0)</f>
        <v>Sales Region Sulawesi - Maluku Team</v>
      </c>
      <c r="M488" t="str">
        <f>VLOOKUP(A488,'Sales Order'!A$1:L$1029,12,0)</f>
        <v>Retail</v>
      </c>
    </row>
    <row r="489" spans="1:13" ht="15.75" customHeight="1" x14ac:dyDescent="0.3">
      <c r="A489" s="28" t="s">
        <v>399</v>
      </c>
      <c r="B489" s="27">
        <f>VLOOKUP(A489,'Sales Order'!A$1:D$1029,4,0)</f>
        <v>44007</v>
      </c>
      <c r="C489" s="28" t="s">
        <v>33</v>
      </c>
      <c r="D489" s="34">
        <v>96</v>
      </c>
      <c r="E489" s="36">
        <v>19852800</v>
      </c>
      <c r="F489" s="37" t="s">
        <v>2862</v>
      </c>
      <c r="G489" s="76" t="str">
        <f>VLOOKUP(C489,Product!A$1:D$21,3,0)</f>
        <v>Stick Billiard Bag</v>
      </c>
      <c r="H489" s="76" t="str">
        <f>VLOOKUP(C489,Product!A$1:D$21,4,0)</f>
        <v>Billiard</v>
      </c>
      <c r="I489" t="s">
        <v>34</v>
      </c>
      <c r="J489" s="34">
        <v>96</v>
      </c>
      <c r="K489" s="11" t="str">
        <f>VLOOKUP(A489,'Sales Order'!A$2:I$1029,9,0)</f>
        <v>Sales Region Sulawesi - Maluku Team</v>
      </c>
      <c r="M489" t="str">
        <f>VLOOKUP(A489,'Sales Order'!A$1:L$1029,12,0)</f>
        <v>Retail</v>
      </c>
    </row>
    <row r="490" spans="1:13" ht="15.75" customHeight="1" x14ac:dyDescent="0.3">
      <c r="A490" s="16" t="s">
        <v>401</v>
      </c>
      <c r="B490" s="27">
        <f>VLOOKUP(A490,'Sales Order'!A$1:D$1029,4,0)</f>
        <v>44008</v>
      </c>
      <c r="C490" s="28" t="s">
        <v>78</v>
      </c>
      <c r="D490" s="34">
        <v>98</v>
      </c>
      <c r="E490" s="36">
        <v>46922400</v>
      </c>
      <c r="F490" s="37" t="s">
        <v>2863</v>
      </c>
      <c r="G490" s="76" t="str">
        <f>VLOOKUP(C490,Product!A$1:D$21,3,0)</f>
        <v>Dumbell Set</v>
      </c>
      <c r="H490" s="76" t="str">
        <f>VLOOKUP(C490,Product!A$1:D$21,4,0)</f>
        <v>Gym &amp; Fitness</v>
      </c>
      <c r="I490" t="s">
        <v>79</v>
      </c>
      <c r="J490" s="34">
        <v>98</v>
      </c>
      <c r="K490" s="11" t="str">
        <f>VLOOKUP(A490,'Sales Order'!A$2:I$1029,9,0)</f>
        <v>Online Sales Team</v>
      </c>
      <c r="M490" t="str">
        <f>VLOOKUP(A490,'Sales Order'!A$1:L$1029,12,0)</f>
        <v>Retail</v>
      </c>
    </row>
    <row r="491" spans="1:13" ht="15.75" customHeight="1" x14ac:dyDescent="0.3">
      <c r="A491" s="16" t="s">
        <v>402</v>
      </c>
      <c r="B491" s="27">
        <f>VLOOKUP(A491,'Sales Order'!A$1:D$1029,4,0)</f>
        <v>44008</v>
      </c>
      <c r="C491" s="28" t="s">
        <v>81</v>
      </c>
      <c r="D491" s="34">
        <v>40</v>
      </c>
      <c r="E491" s="36">
        <v>95842400</v>
      </c>
      <c r="F491" s="37" t="s">
        <v>2864</v>
      </c>
      <c r="G491" s="76" t="str">
        <f>VLOOKUP(C491,Product!A$1:D$21,3,0)</f>
        <v>Treadmill</v>
      </c>
      <c r="H491" s="76" t="str">
        <f>VLOOKUP(C491,Product!A$1:D$21,4,0)</f>
        <v>Gym &amp; Fitness</v>
      </c>
      <c r="I491" t="s">
        <v>82</v>
      </c>
      <c r="J491" s="34">
        <v>40</v>
      </c>
      <c r="K491" s="11" t="str">
        <f>VLOOKUP(A491,'Sales Order'!A$2:I$1029,9,0)</f>
        <v>Online Sales Team</v>
      </c>
      <c r="M491" t="str">
        <f>VLOOKUP(A491,'Sales Order'!A$1:L$1029,12,0)</f>
        <v>Retail</v>
      </c>
    </row>
    <row r="492" spans="1:13" ht="15.75" customHeight="1" x14ac:dyDescent="0.3">
      <c r="A492" s="28" t="s">
        <v>402</v>
      </c>
      <c r="B492" s="27">
        <f>VLOOKUP(A492,'Sales Order'!A$1:D$1029,4,0)</f>
        <v>44008</v>
      </c>
      <c r="C492" s="28" t="s">
        <v>83</v>
      </c>
      <c r="D492" s="34">
        <v>137</v>
      </c>
      <c r="E492" s="36">
        <v>35181600</v>
      </c>
      <c r="F492" s="37" t="s">
        <v>2865</v>
      </c>
      <c r="G492" s="76" t="str">
        <f>VLOOKUP(C492,Product!A$1:D$21,3,0)</f>
        <v>Heavy bag</v>
      </c>
      <c r="H492" s="76" t="str">
        <f>VLOOKUP(C492,Product!A$1:D$21,4,0)</f>
        <v>Gym &amp; Fitness</v>
      </c>
      <c r="I492" t="s">
        <v>84</v>
      </c>
      <c r="J492" s="34">
        <v>137</v>
      </c>
      <c r="K492" s="11" t="str">
        <f>VLOOKUP(A492,'Sales Order'!A$2:I$1029,9,0)</f>
        <v>Online Sales Team</v>
      </c>
      <c r="M492" t="str">
        <f>VLOOKUP(A492,'Sales Order'!A$1:L$1029,12,0)</f>
        <v>Retail</v>
      </c>
    </row>
    <row r="493" spans="1:13" ht="15.75" customHeight="1" x14ac:dyDescent="0.3">
      <c r="A493" s="28" t="s">
        <v>402</v>
      </c>
      <c r="B493" s="27">
        <f>VLOOKUP(A493,'Sales Order'!A$1:D$1029,4,0)</f>
        <v>44008</v>
      </c>
      <c r="C493" s="28" t="s">
        <v>48</v>
      </c>
      <c r="D493" s="34">
        <v>90</v>
      </c>
      <c r="E493" s="36">
        <v>10913400</v>
      </c>
      <c r="F493" s="37" t="s">
        <v>2866</v>
      </c>
      <c r="G493" s="76" t="str">
        <f>VLOOKUP(C493,Product!A$1:D$21,3,0)</f>
        <v>Tracking Pole</v>
      </c>
      <c r="H493" s="76" t="str">
        <f>VLOOKUP(C493,Product!A$1:D$21,4,0)</f>
        <v>Hiking &amp; Camping</v>
      </c>
      <c r="I493" t="s">
        <v>49</v>
      </c>
      <c r="J493" s="34">
        <v>90</v>
      </c>
      <c r="K493" s="11" t="str">
        <f>VLOOKUP(A493,'Sales Order'!A$2:I$1029,9,0)</f>
        <v>Online Sales Team</v>
      </c>
      <c r="M493" t="str">
        <f>VLOOKUP(A493,'Sales Order'!A$1:L$1029,12,0)</f>
        <v>Retail</v>
      </c>
    </row>
    <row r="494" spans="1:13" ht="15.75" customHeight="1" x14ac:dyDescent="0.3">
      <c r="A494" s="28" t="s">
        <v>402</v>
      </c>
      <c r="B494" s="27">
        <f>VLOOKUP(A494,'Sales Order'!A$1:D$1029,4,0)</f>
        <v>44008</v>
      </c>
      <c r="C494" s="28" t="s">
        <v>45</v>
      </c>
      <c r="D494" s="34">
        <v>54</v>
      </c>
      <c r="E494" s="36">
        <v>6114960</v>
      </c>
      <c r="F494" s="37" t="s">
        <v>2867</v>
      </c>
      <c r="G494" s="76" t="str">
        <f>VLOOKUP(C494,Product!A$1:D$21,3,0)</f>
        <v>Sunglasses</v>
      </c>
      <c r="H494" s="76" t="str">
        <f>VLOOKUP(C494,Product!A$1:D$21,4,0)</f>
        <v>Outdoors Sport</v>
      </c>
      <c r="I494" t="s">
        <v>46</v>
      </c>
      <c r="J494" s="34">
        <v>54</v>
      </c>
      <c r="K494" s="11" t="str">
        <f>VLOOKUP(A494,'Sales Order'!A$2:I$1029,9,0)</f>
        <v>Online Sales Team</v>
      </c>
      <c r="M494" t="str">
        <f>VLOOKUP(A494,'Sales Order'!A$1:L$1029,12,0)</f>
        <v>Retail</v>
      </c>
    </row>
    <row r="495" spans="1:13" ht="15.75" customHeight="1" x14ac:dyDescent="0.3">
      <c r="A495" s="16" t="s">
        <v>403</v>
      </c>
      <c r="B495" s="27">
        <f>VLOOKUP(A495,'Sales Order'!A$1:D$1029,4,0)</f>
        <v>44008</v>
      </c>
      <c r="C495" s="28" t="s">
        <v>81</v>
      </c>
      <c r="D495" s="34">
        <v>135</v>
      </c>
      <c r="E495" s="36">
        <v>323468100</v>
      </c>
      <c r="F495" s="37" t="s">
        <v>2868</v>
      </c>
      <c r="G495" s="76" t="str">
        <f>VLOOKUP(C495,Product!A$1:D$21,3,0)</f>
        <v>Treadmill</v>
      </c>
      <c r="H495" s="76" t="str">
        <f>VLOOKUP(C495,Product!A$1:D$21,4,0)</f>
        <v>Gym &amp; Fitness</v>
      </c>
      <c r="I495" t="s">
        <v>82</v>
      </c>
      <c r="J495" s="34">
        <v>135</v>
      </c>
      <c r="K495" s="11" t="str">
        <f>VLOOKUP(A495,'Sales Order'!A$2:I$1029,9,0)</f>
        <v>Sales Region Sulawesi - Maluku Team</v>
      </c>
      <c r="M495" t="str">
        <f>VLOOKUP(A495,'Sales Order'!A$1:L$1029,12,0)</f>
        <v>Retail</v>
      </c>
    </row>
    <row r="496" spans="1:13" ht="15.75" customHeight="1" x14ac:dyDescent="0.3">
      <c r="A496" s="28" t="s">
        <v>403</v>
      </c>
      <c r="B496" s="27">
        <f>VLOOKUP(A496,'Sales Order'!A$1:D$1029,4,0)</f>
        <v>44008</v>
      </c>
      <c r="C496" s="28" t="s">
        <v>83</v>
      </c>
      <c r="D496" s="34">
        <v>34</v>
      </c>
      <c r="E496" s="36">
        <v>9167760</v>
      </c>
      <c r="F496" s="37" t="s">
        <v>2869</v>
      </c>
      <c r="G496" s="76" t="str">
        <f>VLOOKUP(C496,Product!A$1:D$21,3,0)</f>
        <v>Heavy bag</v>
      </c>
      <c r="H496" s="76" t="str">
        <f>VLOOKUP(C496,Product!A$1:D$21,4,0)</f>
        <v>Gym &amp; Fitness</v>
      </c>
      <c r="I496" t="s">
        <v>84</v>
      </c>
      <c r="J496" s="34">
        <v>34</v>
      </c>
      <c r="K496" s="11" t="str">
        <f>VLOOKUP(A496,'Sales Order'!A$2:I$1029,9,0)</f>
        <v>Sales Region Sulawesi - Maluku Team</v>
      </c>
      <c r="M496" t="str">
        <f>VLOOKUP(A496,'Sales Order'!A$1:L$1029,12,0)</f>
        <v>Retail</v>
      </c>
    </row>
    <row r="497" spans="1:13" ht="15.75" customHeight="1" x14ac:dyDescent="0.3">
      <c r="A497" s="28" t="s">
        <v>403</v>
      </c>
      <c r="B497" s="27">
        <f>VLOOKUP(A497,'Sales Order'!A$1:D$1029,4,0)</f>
        <v>44008</v>
      </c>
      <c r="C497" s="28" t="s">
        <v>52</v>
      </c>
      <c r="D497" s="34">
        <v>31</v>
      </c>
      <c r="E497" s="36">
        <v>8362250</v>
      </c>
      <c r="F497" s="37" t="s">
        <v>2870</v>
      </c>
      <c r="G497" s="76" t="str">
        <f>VLOOKUP(C497,Product!A$1:D$21,3,0)</f>
        <v>Hiking Shoes</v>
      </c>
      <c r="H497" s="76" t="str">
        <f>VLOOKUP(C497,Product!A$1:D$21,4,0)</f>
        <v>Hiking &amp; Camping</v>
      </c>
      <c r="I497" t="s">
        <v>53</v>
      </c>
      <c r="J497" s="34">
        <v>31</v>
      </c>
      <c r="K497" s="11" t="str">
        <f>VLOOKUP(A497,'Sales Order'!A$2:I$1029,9,0)</f>
        <v>Sales Region Sulawesi - Maluku Team</v>
      </c>
      <c r="M497" t="str">
        <f>VLOOKUP(A497,'Sales Order'!A$1:L$1029,12,0)</f>
        <v>Retail</v>
      </c>
    </row>
    <row r="498" spans="1:13" ht="15.75" customHeight="1" x14ac:dyDescent="0.3">
      <c r="A498" s="28" t="s">
        <v>403</v>
      </c>
      <c r="B498" s="27">
        <f>VLOOKUP(A498,'Sales Order'!A$1:D$1029,4,0)</f>
        <v>44008</v>
      </c>
      <c r="C498" s="28" t="s">
        <v>35</v>
      </c>
      <c r="D498" s="34">
        <v>114</v>
      </c>
      <c r="E498" s="36">
        <v>220202400</v>
      </c>
      <c r="F498" s="37" t="s">
        <v>2871</v>
      </c>
      <c r="G498" s="76" t="str">
        <f>VLOOKUP(C498,Product!A$1:D$21,3,0)</f>
        <v>Stick Golf Wedge</v>
      </c>
      <c r="H498" s="76" t="str">
        <f>VLOOKUP(C498,Product!A$1:D$21,4,0)</f>
        <v>Golf</v>
      </c>
      <c r="I498" t="s">
        <v>37</v>
      </c>
      <c r="J498" s="34">
        <v>114</v>
      </c>
      <c r="K498" s="11" t="str">
        <f>VLOOKUP(A498,'Sales Order'!A$2:I$1029,9,0)</f>
        <v>Sales Region Sulawesi - Maluku Team</v>
      </c>
      <c r="M498" t="str">
        <f>VLOOKUP(A498,'Sales Order'!A$1:L$1029,12,0)</f>
        <v>Retail</v>
      </c>
    </row>
    <row r="499" spans="1:13" ht="15.75" customHeight="1" x14ac:dyDescent="0.3">
      <c r="A499" s="28" t="s">
        <v>403</v>
      </c>
      <c r="B499" s="27">
        <f>VLOOKUP(A499,'Sales Order'!A$1:D$1029,4,0)</f>
        <v>44008</v>
      </c>
      <c r="C499" s="28" t="s">
        <v>72</v>
      </c>
      <c r="D499" s="34">
        <v>102</v>
      </c>
      <c r="E499" s="36">
        <v>20425500</v>
      </c>
      <c r="F499" s="37" t="s">
        <v>2872</v>
      </c>
      <c r="G499" s="76" t="str">
        <f>VLOOKUP(C499,Product!A$1:D$21,3,0)</f>
        <v>Pull Up Bar</v>
      </c>
      <c r="H499" s="76" t="str">
        <f>VLOOKUP(C499,Product!A$1:D$21,4,0)</f>
        <v>Gym &amp; Fitness</v>
      </c>
      <c r="I499" t="s">
        <v>73</v>
      </c>
      <c r="J499" s="34">
        <v>102</v>
      </c>
      <c r="K499" s="11" t="str">
        <f>VLOOKUP(A499,'Sales Order'!A$2:I$1029,9,0)</f>
        <v>Sales Region Sulawesi - Maluku Team</v>
      </c>
      <c r="M499" t="str">
        <f>VLOOKUP(A499,'Sales Order'!A$1:L$1029,12,0)</f>
        <v>Retail</v>
      </c>
    </row>
    <row r="500" spans="1:13" ht="15.75" customHeight="1" x14ac:dyDescent="0.3">
      <c r="A500" s="16" t="s">
        <v>404</v>
      </c>
      <c r="B500" s="27">
        <f>VLOOKUP(A500,'Sales Order'!A$1:D$1029,4,0)</f>
        <v>44009</v>
      </c>
      <c r="C500" s="28" t="s">
        <v>83</v>
      </c>
      <c r="D500" s="34">
        <v>123</v>
      </c>
      <c r="E500" s="36">
        <v>37114020</v>
      </c>
      <c r="F500" s="37" t="s">
        <v>2873</v>
      </c>
      <c r="G500" s="76" t="str">
        <f>VLOOKUP(C500,Product!A$1:D$21,3,0)</f>
        <v>Heavy bag</v>
      </c>
      <c r="H500" s="76" t="str">
        <f>VLOOKUP(C500,Product!A$1:D$21,4,0)</f>
        <v>Gym &amp; Fitness</v>
      </c>
      <c r="I500" t="s">
        <v>84</v>
      </c>
      <c r="J500" s="34">
        <v>123</v>
      </c>
      <c r="K500" s="11" t="str">
        <f>VLOOKUP(A500,'Sales Order'!A$2:I$1029,9,0)</f>
        <v>Online Sales Team</v>
      </c>
      <c r="M500" t="str">
        <f>VLOOKUP(A500,'Sales Order'!A$1:L$1029,12,0)</f>
        <v>Retail</v>
      </c>
    </row>
    <row r="501" spans="1:13" ht="15.75" customHeight="1" x14ac:dyDescent="0.3">
      <c r="A501" s="28" t="s">
        <v>404</v>
      </c>
      <c r="B501" s="27">
        <f>VLOOKUP(A501,'Sales Order'!A$1:D$1029,4,0)</f>
        <v>44009</v>
      </c>
      <c r="C501" s="28" t="s">
        <v>48</v>
      </c>
      <c r="D501" s="34">
        <v>140</v>
      </c>
      <c r="E501" s="36">
        <v>15892800</v>
      </c>
      <c r="F501" s="37" t="s">
        <v>2874</v>
      </c>
      <c r="G501" s="76" t="str">
        <f>VLOOKUP(C501,Product!A$1:D$21,3,0)</f>
        <v>Tracking Pole</v>
      </c>
      <c r="H501" s="76" t="str">
        <f>VLOOKUP(C501,Product!A$1:D$21,4,0)</f>
        <v>Hiking &amp; Camping</v>
      </c>
      <c r="I501" t="s">
        <v>49</v>
      </c>
      <c r="J501" s="34">
        <v>140</v>
      </c>
      <c r="K501" s="11" t="str">
        <f>VLOOKUP(A501,'Sales Order'!A$2:I$1029,9,0)</f>
        <v>Online Sales Team</v>
      </c>
      <c r="M501" t="str">
        <f>VLOOKUP(A501,'Sales Order'!A$1:L$1029,12,0)</f>
        <v>Retail</v>
      </c>
    </row>
    <row r="502" spans="1:13" ht="15.75" customHeight="1" x14ac:dyDescent="0.3">
      <c r="A502" s="16" t="s">
        <v>405</v>
      </c>
      <c r="B502" s="27">
        <f>VLOOKUP(A502,'Sales Order'!A$1:D$1029,4,0)</f>
        <v>44010</v>
      </c>
      <c r="C502" s="28" t="s">
        <v>40</v>
      </c>
      <c r="D502" s="34">
        <v>32</v>
      </c>
      <c r="E502" s="36">
        <v>5818560</v>
      </c>
      <c r="F502" s="37" t="s">
        <v>2875</v>
      </c>
      <c r="G502" s="76" t="str">
        <f>VLOOKUP(C502,Product!A$1:D$21,3,0)</f>
        <v>1 set Golf Ball</v>
      </c>
      <c r="H502" s="76" t="str">
        <f>VLOOKUP(C502,Product!A$1:D$21,4,0)</f>
        <v>Golf</v>
      </c>
      <c r="I502" t="s">
        <v>41</v>
      </c>
      <c r="J502" s="34">
        <v>32</v>
      </c>
      <c r="K502" s="11" t="str">
        <f>VLOOKUP(A502,'Sales Order'!A$2:I$1029,9,0)</f>
        <v>Sales Region Sulawesi - Maluku Team</v>
      </c>
      <c r="M502" t="str">
        <f>VLOOKUP(A502,'Sales Order'!A$1:L$1029,12,0)</f>
        <v>Retail</v>
      </c>
    </row>
    <row r="503" spans="1:13" ht="15.75" customHeight="1" x14ac:dyDescent="0.3">
      <c r="A503" s="28" t="s">
        <v>405</v>
      </c>
      <c r="B503" s="27">
        <f>VLOOKUP(A503,'Sales Order'!A$1:D$1029,4,0)</f>
        <v>44010</v>
      </c>
      <c r="C503" s="28" t="s">
        <v>58</v>
      </c>
      <c r="D503" s="34">
        <v>145</v>
      </c>
      <c r="E503" s="36">
        <v>776772250</v>
      </c>
      <c r="F503" s="37" t="s">
        <v>2876</v>
      </c>
      <c r="G503" s="76" t="str">
        <f>VLOOKUP(C503,Product!A$1:D$21,3,0)</f>
        <v>Road Bike</v>
      </c>
      <c r="H503" s="76" t="str">
        <f>VLOOKUP(C503,Product!A$1:D$21,4,0)</f>
        <v>Bicycle</v>
      </c>
      <c r="I503" t="s">
        <v>59</v>
      </c>
      <c r="J503" s="34">
        <v>145</v>
      </c>
      <c r="K503" s="11" t="str">
        <f>VLOOKUP(A503,'Sales Order'!A$2:I$1029,9,0)</f>
        <v>Sales Region Sulawesi - Maluku Team</v>
      </c>
      <c r="M503" t="str">
        <f>VLOOKUP(A503,'Sales Order'!A$1:L$1029,12,0)</f>
        <v>Retail</v>
      </c>
    </row>
    <row r="504" spans="1:13" ht="15.75" customHeight="1" x14ac:dyDescent="0.3">
      <c r="A504" s="28" t="s">
        <v>405</v>
      </c>
      <c r="B504" s="27">
        <f>VLOOKUP(A504,'Sales Order'!A$1:D$1029,4,0)</f>
        <v>44010</v>
      </c>
      <c r="C504" s="28" t="s">
        <v>52</v>
      </c>
      <c r="D504" s="34">
        <v>115</v>
      </c>
      <c r="E504" s="36">
        <v>28778750</v>
      </c>
      <c r="F504" s="37" t="s">
        <v>2877</v>
      </c>
      <c r="G504" s="76" t="str">
        <f>VLOOKUP(C504,Product!A$1:D$21,3,0)</f>
        <v>Hiking Shoes</v>
      </c>
      <c r="H504" s="76" t="str">
        <f>VLOOKUP(C504,Product!A$1:D$21,4,0)</f>
        <v>Hiking &amp; Camping</v>
      </c>
      <c r="I504" t="s">
        <v>53</v>
      </c>
      <c r="J504" s="34">
        <v>115</v>
      </c>
      <c r="K504" s="11" t="str">
        <f>VLOOKUP(A504,'Sales Order'!A$2:I$1029,9,0)</f>
        <v>Sales Region Sulawesi - Maluku Team</v>
      </c>
      <c r="M504" t="str">
        <f>VLOOKUP(A504,'Sales Order'!A$1:L$1029,12,0)</f>
        <v>Retail</v>
      </c>
    </row>
    <row r="505" spans="1:13" ht="15.75" customHeight="1" x14ac:dyDescent="0.3">
      <c r="A505" s="16" t="s">
        <v>406</v>
      </c>
      <c r="B505" s="27">
        <f>VLOOKUP(A505,'Sales Order'!A$1:D$1029,4,0)</f>
        <v>44011</v>
      </c>
      <c r="C505" s="28" t="s">
        <v>58</v>
      </c>
      <c r="D505" s="34">
        <v>138</v>
      </c>
      <c r="E505" s="36">
        <v>684800160</v>
      </c>
      <c r="F505" s="37" t="s">
        <v>2878</v>
      </c>
      <c r="G505" s="76" t="str">
        <f>VLOOKUP(C505,Product!A$1:D$21,3,0)</f>
        <v>Road Bike</v>
      </c>
      <c r="H505" s="76" t="str">
        <f>VLOOKUP(C505,Product!A$1:D$21,4,0)</f>
        <v>Bicycle</v>
      </c>
      <c r="I505" t="s">
        <v>59</v>
      </c>
      <c r="J505" s="34">
        <v>138</v>
      </c>
      <c r="K505" s="11" t="str">
        <f>VLOOKUP(A505,'Sales Order'!A$2:I$1029,9,0)</f>
        <v>Sales Java Region Team</v>
      </c>
      <c r="M505" t="str">
        <f>VLOOKUP(A505,'Sales Order'!A$1:L$1029,12,0)</f>
        <v>Retail</v>
      </c>
    </row>
    <row r="506" spans="1:13" ht="15.75" customHeight="1" x14ac:dyDescent="0.3">
      <c r="A506" s="28" t="s">
        <v>406</v>
      </c>
      <c r="B506" s="27">
        <f>VLOOKUP(A506,'Sales Order'!A$1:D$1029,4,0)</f>
        <v>44011</v>
      </c>
      <c r="C506" s="28" t="s">
        <v>19</v>
      </c>
      <c r="D506" s="34">
        <v>132</v>
      </c>
      <c r="E506" s="36">
        <v>26623080</v>
      </c>
      <c r="F506" s="37" t="s">
        <v>2879</v>
      </c>
      <c r="G506" s="76" t="str">
        <f>VLOOKUP(C506,Product!A$1:D$21,3,0)</f>
        <v>1 Set Fishing Equipment</v>
      </c>
      <c r="H506" s="76" t="str">
        <f>VLOOKUP(C506,Product!A$1:D$21,4,0)</f>
        <v>Fishing Equipment</v>
      </c>
      <c r="I506" t="s">
        <v>21</v>
      </c>
      <c r="J506" s="34">
        <v>132</v>
      </c>
      <c r="K506" s="11" t="str">
        <f>VLOOKUP(A506,'Sales Order'!A$2:I$1029,9,0)</f>
        <v>Sales Java Region Team</v>
      </c>
      <c r="M506" t="str">
        <f>VLOOKUP(A506,'Sales Order'!A$1:L$1029,12,0)</f>
        <v>Retail</v>
      </c>
    </row>
    <row r="507" spans="1:13" ht="15.75" customHeight="1" x14ac:dyDescent="0.3">
      <c r="A507" s="16" t="s">
        <v>407</v>
      </c>
      <c r="B507" s="27">
        <f>VLOOKUP(A507,'Sales Order'!A$1:D$1029,4,0)</f>
        <v>44012</v>
      </c>
      <c r="C507" s="28" t="s">
        <v>43</v>
      </c>
      <c r="D507" s="34">
        <v>119</v>
      </c>
      <c r="E507" s="36">
        <v>354144000</v>
      </c>
      <c r="F507" s="37" t="s">
        <v>2880</v>
      </c>
      <c r="G507" s="76" t="str">
        <f>VLOOKUP(C507,Product!A$1:D$21,3,0)</f>
        <v>Stick Golf Bag</v>
      </c>
      <c r="H507" s="76" t="str">
        <f>VLOOKUP(C507,Product!A$1:D$21,4,0)</f>
        <v>Golf</v>
      </c>
      <c r="I507" t="s">
        <v>44</v>
      </c>
      <c r="J507" s="34">
        <v>119</v>
      </c>
      <c r="K507" s="11" t="str">
        <f>VLOOKUP(A507,'Sales Order'!A$2:I$1029,9,0)</f>
        <v>Sales Sumatera -Kalimantan Region Team</v>
      </c>
      <c r="M507" t="str">
        <f>VLOOKUP(A507,'Sales Order'!A$1:L$1029,12,0)</f>
        <v>Retail</v>
      </c>
    </row>
    <row r="508" spans="1:13" ht="15.75" customHeight="1" x14ac:dyDescent="0.3">
      <c r="A508" s="28" t="s">
        <v>407</v>
      </c>
      <c r="B508" s="27">
        <f>VLOOKUP(A508,'Sales Order'!A$1:D$1029,4,0)</f>
        <v>44012</v>
      </c>
      <c r="C508" s="28" t="s">
        <v>25</v>
      </c>
      <c r="D508" s="34">
        <v>88</v>
      </c>
      <c r="E508" s="36">
        <v>1478400</v>
      </c>
      <c r="F508" s="37" t="s">
        <v>2881</v>
      </c>
      <c r="G508" s="76" t="str">
        <f>VLOOKUP(C508,Product!A$1:D$21,3,0)</f>
        <v>Fishing soft lure</v>
      </c>
      <c r="H508" s="76" t="str">
        <f>VLOOKUP(C508,Product!A$1:D$21,4,0)</f>
        <v>Fishing Equipment</v>
      </c>
      <c r="I508" t="s">
        <v>26</v>
      </c>
      <c r="J508" s="34">
        <v>88</v>
      </c>
      <c r="K508" s="11" t="str">
        <f>VLOOKUP(A508,'Sales Order'!A$2:I$1029,9,0)</f>
        <v>Sales Sumatera -Kalimantan Region Team</v>
      </c>
      <c r="M508" t="str">
        <f>VLOOKUP(A508,'Sales Order'!A$1:L$1029,12,0)</f>
        <v>Retail</v>
      </c>
    </row>
    <row r="509" spans="1:13" ht="15.75" customHeight="1" x14ac:dyDescent="0.3">
      <c r="A509" s="16" t="s">
        <v>408</v>
      </c>
      <c r="B509" s="27">
        <f>VLOOKUP(A509,'Sales Order'!A$1:D$1029,4,0)</f>
        <v>44012</v>
      </c>
      <c r="C509" s="28" t="s">
        <v>19</v>
      </c>
      <c r="D509" s="34">
        <v>119</v>
      </c>
      <c r="E509" s="36">
        <v>24001110</v>
      </c>
      <c r="F509" s="37" t="s">
        <v>2882</v>
      </c>
      <c r="G509" s="76" t="str">
        <f>VLOOKUP(C509,Product!A$1:D$21,3,0)</f>
        <v>1 Set Fishing Equipment</v>
      </c>
      <c r="H509" s="76" t="str">
        <f>VLOOKUP(C509,Product!A$1:D$21,4,0)</f>
        <v>Fishing Equipment</v>
      </c>
      <c r="I509" t="s">
        <v>21</v>
      </c>
      <c r="J509" s="34">
        <v>119</v>
      </c>
      <c r="K509" s="11" t="str">
        <f>VLOOKUP(A509,'Sales Order'!A$2:I$1029,9,0)</f>
        <v>Sales Java Region Team</v>
      </c>
      <c r="M509" t="str">
        <f>VLOOKUP(A509,'Sales Order'!A$1:L$1029,12,0)</f>
        <v>Retail</v>
      </c>
    </row>
    <row r="510" spans="1:13" ht="15.75" customHeight="1" x14ac:dyDescent="0.3">
      <c r="A510" s="28" t="s">
        <v>408</v>
      </c>
      <c r="B510" s="27">
        <f>VLOOKUP(A510,'Sales Order'!A$1:D$1029,4,0)</f>
        <v>44012</v>
      </c>
      <c r="C510" s="28" t="s">
        <v>45</v>
      </c>
      <c r="D510" s="34">
        <v>137</v>
      </c>
      <c r="E510" s="36">
        <v>18167570</v>
      </c>
      <c r="F510" s="37" t="s">
        <v>2883</v>
      </c>
      <c r="G510" s="76" t="str">
        <f>VLOOKUP(C510,Product!A$1:D$21,3,0)</f>
        <v>Sunglasses</v>
      </c>
      <c r="H510" s="76" t="str">
        <f>VLOOKUP(C510,Product!A$1:D$21,4,0)</f>
        <v>Outdoors Sport</v>
      </c>
      <c r="I510" t="s">
        <v>46</v>
      </c>
      <c r="J510" s="34">
        <v>137</v>
      </c>
      <c r="K510" s="11" t="str">
        <f>VLOOKUP(A510,'Sales Order'!A$2:I$1029,9,0)</f>
        <v>Sales Java Region Team</v>
      </c>
      <c r="M510" t="str">
        <f>VLOOKUP(A510,'Sales Order'!A$1:L$1029,12,0)</f>
        <v>Retail</v>
      </c>
    </row>
    <row r="511" spans="1:13" ht="15.75" customHeight="1" x14ac:dyDescent="0.3">
      <c r="A511" s="28" t="s">
        <v>408</v>
      </c>
      <c r="B511" s="27">
        <f>VLOOKUP(A511,'Sales Order'!A$1:D$1029,4,0)</f>
        <v>44012</v>
      </c>
      <c r="C511" s="28" t="s">
        <v>81</v>
      </c>
      <c r="D511" s="34">
        <v>115</v>
      </c>
      <c r="E511" s="36">
        <v>237439350.00000003</v>
      </c>
      <c r="F511" s="37" t="s">
        <v>2884</v>
      </c>
      <c r="G511" s="76" t="str">
        <f>VLOOKUP(C511,Product!A$1:D$21,3,0)</f>
        <v>Treadmill</v>
      </c>
      <c r="H511" s="76" t="str">
        <f>VLOOKUP(C511,Product!A$1:D$21,4,0)</f>
        <v>Gym &amp; Fitness</v>
      </c>
      <c r="I511" t="s">
        <v>82</v>
      </c>
      <c r="J511" s="34">
        <v>115</v>
      </c>
      <c r="K511" s="11" t="str">
        <f>VLOOKUP(A511,'Sales Order'!A$2:I$1029,9,0)</f>
        <v>Sales Java Region Team</v>
      </c>
      <c r="M511" t="str">
        <f>VLOOKUP(A511,'Sales Order'!A$1:L$1029,12,0)</f>
        <v>Retail</v>
      </c>
    </row>
    <row r="512" spans="1:13" ht="15.75" customHeight="1" x14ac:dyDescent="0.3">
      <c r="A512" s="28" t="s">
        <v>408</v>
      </c>
      <c r="B512" s="27">
        <f>VLOOKUP(A512,'Sales Order'!A$1:D$1029,4,0)</f>
        <v>44012</v>
      </c>
      <c r="C512" s="28" t="s">
        <v>25</v>
      </c>
      <c r="D512" s="34">
        <v>113</v>
      </c>
      <c r="E512" s="36">
        <v>2147000</v>
      </c>
      <c r="F512" s="37" t="s">
        <v>2885</v>
      </c>
      <c r="G512" s="76" t="str">
        <f>VLOOKUP(C512,Product!A$1:D$21,3,0)</f>
        <v>Fishing soft lure</v>
      </c>
      <c r="H512" s="76" t="str">
        <f>VLOOKUP(C512,Product!A$1:D$21,4,0)</f>
        <v>Fishing Equipment</v>
      </c>
      <c r="I512" t="s">
        <v>26</v>
      </c>
      <c r="J512" s="34">
        <v>113</v>
      </c>
      <c r="K512" s="11" t="str">
        <f>VLOOKUP(A512,'Sales Order'!A$2:I$1029,9,0)</f>
        <v>Sales Java Region Team</v>
      </c>
      <c r="M512" t="str">
        <f>VLOOKUP(A512,'Sales Order'!A$1:L$1029,12,0)</f>
        <v>Retail</v>
      </c>
    </row>
    <row r="513" spans="1:13" ht="15.75" customHeight="1" x14ac:dyDescent="0.3">
      <c r="A513" s="16" t="s">
        <v>409</v>
      </c>
      <c r="B513" s="27">
        <f>VLOOKUP(A513,'Sales Order'!A$1:D$1029,4,0)</f>
        <v>44015</v>
      </c>
      <c r="C513" s="28" t="s">
        <v>25</v>
      </c>
      <c r="D513" s="34">
        <v>78</v>
      </c>
      <c r="E513" s="36">
        <v>1341600</v>
      </c>
      <c r="F513" s="37" t="s">
        <v>2886</v>
      </c>
      <c r="G513" s="76" t="str">
        <f>VLOOKUP(C513,Product!A$1:D$21,3,0)</f>
        <v>Fishing soft lure</v>
      </c>
      <c r="H513" s="76" t="str">
        <f>VLOOKUP(C513,Product!A$1:D$21,4,0)</f>
        <v>Fishing Equipment</v>
      </c>
      <c r="I513" t="s">
        <v>26</v>
      </c>
      <c r="J513" s="34">
        <v>78</v>
      </c>
      <c r="K513" s="11" t="str">
        <f>VLOOKUP(A513,'Sales Order'!A$2:I$1029,9,0)</f>
        <v>Online Sales Team</v>
      </c>
      <c r="M513" t="str">
        <f>VLOOKUP(A513,'Sales Order'!A$1:L$1029,12,0)</f>
        <v>Retail</v>
      </c>
    </row>
    <row r="514" spans="1:13" ht="15.75" customHeight="1" x14ac:dyDescent="0.3">
      <c r="A514" s="28" t="s">
        <v>409</v>
      </c>
      <c r="B514" s="27">
        <f>VLOOKUP(A514,'Sales Order'!A$1:D$1029,4,0)</f>
        <v>44015</v>
      </c>
      <c r="C514" s="28" t="s">
        <v>52</v>
      </c>
      <c r="D514" s="34">
        <v>45</v>
      </c>
      <c r="E514" s="36">
        <v>11553750</v>
      </c>
      <c r="F514" s="37" t="s">
        <v>2887</v>
      </c>
      <c r="G514" s="76" t="str">
        <f>VLOOKUP(C514,Product!A$1:D$21,3,0)</f>
        <v>Hiking Shoes</v>
      </c>
      <c r="H514" s="76" t="str">
        <f>VLOOKUP(C514,Product!A$1:D$21,4,0)</f>
        <v>Hiking &amp; Camping</v>
      </c>
      <c r="I514" t="s">
        <v>53</v>
      </c>
      <c r="J514" s="34">
        <v>45</v>
      </c>
      <c r="K514" s="11" t="str">
        <f>VLOOKUP(A514,'Sales Order'!A$2:I$1029,9,0)</f>
        <v>Online Sales Team</v>
      </c>
      <c r="M514" t="str">
        <f>VLOOKUP(A514,'Sales Order'!A$1:L$1029,12,0)</f>
        <v>Retail</v>
      </c>
    </row>
    <row r="515" spans="1:13" ht="15.75" customHeight="1" x14ac:dyDescent="0.3">
      <c r="A515" s="28" t="s">
        <v>409</v>
      </c>
      <c r="B515" s="27">
        <f>VLOOKUP(A515,'Sales Order'!A$1:D$1029,4,0)</f>
        <v>44015</v>
      </c>
      <c r="C515" s="28" t="s">
        <v>65</v>
      </c>
      <c r="D515" s="34">
        <v>47</v>
      </c>
      <c r="E515" s="36">
        <v>10039200</v>
      </c>
      <c r="F515" s="37" t="s">
        <v>2888</v>
      </c>
      <c r="G515" s="76" t="str">
        <f>VLOOKUP(C515,Product!A$1:D$21,3,0)</f>
        <v>1 Set Futsalball</v>
      </c>
      <c r="H515" s="76" t="str">
        <f>VLOOKUP(C515,Product!A$1:D$21,4,0)</f>
        <v>Futsal</v>
      </c>
      <c r="I515" t="s">
        <v>66</v>
      </c>
      <c r="J515" s="34">
        <v>47</v>
      </c>
      <c r="K515" s="11" t="str">
        <f>VLOOKUP(A515,'Sales Order'!A$2:I$1029,9,0)</f>
        <v>Online Sales Team</v>
      </c>
      <c r="M515" t="str">
        <f>VLOOKUP(A515,'Sales Order'!A$1:L$1029,12,0)</f>
        <v>Retail</v>
      </c>
    </row>
    <row r="516" spans="1:13" ht="15.75" customHeight="1" x14ac:dyDescent="0.3">
      <c r="A516" s="16" t="s">
        <v>410</v>
      </c>
      <c r="B516" s="27">
        <f>VLOOKUP(A516,'Sales Order'!A$1:D$1029,4,0)</f>
        <v>44016</v>
      </c>
      <c r="C516" s="28" t="s">
        <v>58</v>
      </c>
      <c r="D516" s="34">
        <v>25</v>
      </c>
      <c r="E516" s="36">
        <v>119828750</v>
      </c>
      <c r="F516" s="37" t="s">
        <v>2889</v>
      </c>
      <c r="G516" s="76" t="str">
        <f>VLOOKUP(C516,Product!A$1:D$21,3,0)</f>
        <v>Road Bike</v>
      </c>
      <c r="H516" s="76" t="str">
        <f>VLOOKUP(C516,Product!A$1:D$21,4,0)</f>
        <v>Bicycle</v>
      </c>
      <c r="I516" t="s">
        <v>59</v>
      </c>
      <c r="J516" s="34">
        <v>25</v>
      </c>
      <c r="K516" s="11" t="str">
        <f>VLOOKUP(A516,'Sales Order'!A$2:I$1029,9,0)</f>
        <v>Sales Region Bali - Nusa Tenggara Team</v>
      </c>
      <c r="M516" t="str">
        <f>VLOOKUP(A516,'Sales Order'!A$1:L$1029,12,0)</f>
        <v>Retail</v>
      </c>
    </row>
    <row r="517" spans="1:13" ht="15.75" customHeight="1" x14ac:dyDescent="0.3">
      <c r="A517" s="28" t="s">
        <v>410</v>
      </c>
      <c r="B517" s="27">
        <f>VLOOKUP(A517,'Sales Order'!A$1:D$1029,4,0)</f>
        <v>44016</v>
      </c>
      <c r="C517" s="28" t="s">
        <v>81</v>
      </c>
      <c r="D517" s="34">
        <v>114</v>
      </c>
      <c r="E517" s="36">
        <v>220845360</v>
      </c>
      <c r="F517" s="37" t="s">
        <v>2890</v>
      </c>
      <c r="G517" s="76" t="str">
        <f>VLOOKUP(C517,Product!A$1:D$21,3,0)</f>
        <v>Treadmill</v>
      </c>
      <c r="H517" s="76" t="str">
        <f>VLOOKUP(C517,Product!A$1:D$21,4,0)</f>
        <v>Gym &amp; Fitness</v>
      </c>
      <c r="I517" t="s">
        <v>82</v>
      </c>
      <c r="J517" s="34">
        <v>114</v>
      </c>
      <c r="K517" s="11" t="str">
        <f>VLOOKUP(A517,'Sales Order'!A$2:I$1029,9,0)</f>
        <v>Sales Region Bali - Nusa Tenggara Team</v>
      </c>
      <c r="M517" t="str">
        <f>VLOOKUP(A517,'Sales Order'!A$1:L$1029,12,0)</f>
        <v>Retail</v>
      </c>
    </row>
    <row r="518" spans="1:13" ht="15.75" customHeight="1" x14ac:dyDescent="0.3">
      <c r="A518" s="28" t="s">
        <v>410</v>
      </c>
      <c r="B518" s="27">
        <f>VLOOKUP(A518,'Sales Order'!A$1:D$1029,4,0)</f>
        <v>44016</v>
      </c>
      <c r="C518" s="28" t="s">
        <v>55</v>
      </c>
      <c r="D518" s="34">
        <v>75</v>
      </c>
      <c r="E518" s="36">
        <v>146847750</v>
      </c>
      <c r="F518" s="37" t="s">
        <v>2891</v>
      </c>
      <c r="G518" s="76" t="str">
        <f>VLOOKUP(C518,Product!A$1:D$21,3,0)</f>
        <v>Mountain Bike</v>
      </c>
      <c r="H518" s="76" t="str">
        <f>VLOOKUP(C518,Product!A$1:D$21,4,0)</f>
        <v>Bicycle</v>
      </c>
      <c r="I518" t="s">
        <v>5854</v>
      </c>
      <c r="J518" s="34">
        <v>75</v>
      </c>
      <c r="K518" s="11" t="str">
        <f>VLOOKUP(A518,'Sales Order'!A$2:I$1029,9,0)</f>
        <v>Sales Region Bali - Nusa Tenggara Team</v>
      </c>
      <c r="M518" t="str">
        <f>VLOOKUP(A518,'Sales Order'!A$1:L$1029,12,0)</f>
        <v>Retail</v>
      </c>
    </row>
    <row r="519" spans="1:13" ht="15.75" customHeight="1" x14ac:dyDescent="0.3">
      <c r="A519" s="16" t="s">
        <v>411</v>
      </c>
      <c r="B519" s="27">
        <f>VLOOKUP(A519,'Sales Order'!A$1:D$1029,4,0)</f>
        <v>44016</v>
      </c>
      <c r="C519" s="28" t="s">
        <v>25</v>
      </c>
      <c r="D519" s="34">
        <v>117</v>
      </c>
      <c r="E519" s="36">
        <v>2152800</v>
      </c>
      <c r="F519" s="37" t="s">
        <v>2892</v>
      </c>
      <c r="G519" s="76" t="str">
        <f>VLOOKUP(C519,Product!A$1:D$21,3,0)</f>
        <v>Fishing soft lure</v>
      </c>
      <c r="H519" s="76" t="str">
        <f>VLOOKUP(C519,Product!A$1:D$21,4,0)</f>
        <v>Fishing Equipment</v>
      </c>
      <c r="I519" t="s">
        <v>26</v>
      </c>
      <c r="J519" s="34">
        <v>117</v>
      </c>
      <c r="K519" s="11" t="str">
        <f>VLOOKUP(A519,'Sales Order'!A$2:I$1029,9,0)</f>
        <v>Sales Sumatera -Kalimantan Region Team</v>
      </c>
      <c r="M519" t="str">
        <f>VLOOKUP(A519,'Sales Order'!A$1:L$1029,12,0)</f>
        <v>Retail</v>
      </c>
    </row>
    <row r="520" spans="1:13" ht="15.75" customHeight="1" x14ac:dyDescent="0.3">
      <c r="A520" s="28" t="s">
        <v>411</v>
      </c>
      <c r="B520" s="27">
        <f>VLOOKUP(A520,'Sales Order'!A$1:D$1029,4,0)</f>
        <v>44016</v>
      </c>
      <c r="C520" s="28" t="s">
        <v>72</v>
      </c>
      <c r="D520" s="34">
        <v>127</v>
      </c>
      <c r="E520" s="36">
        <v>26109930</v>
      </c>
      <c r="F520" s="37" t="s">
        <v>2893</v>
      </c>
      <c r="G520" s="76" t="str">
        <f>VLOOKUP(C520,Product!A$1:D$21,3,0)</f>
        <v>Pull Up Bar</v>
      </c>
      <c r="H520" s="76" t="str">
        <f>VLOOKUP(C520,Product!A$1:D$21,4,0)</f>
        <v>Gym &amp; Fitness</v>
      </c>
      <c r="I520" t="s">
        <v>73</v>
      </c>
      <c r="J520" s="34">
        <v>127</v>
      </c>
      <c r="K520" s="11" t="str">
        <f>VLOOKUP(A520,'Sales Order'!A$2:I$1029,9,0)</f>
        <v>Sales Sumatera -Kalimantan Region Team</v>
      </c>
      <c r="M520" t="str">
        <f>VLOOKUP(A520,'Sales Order'!A$1:L$1029,12,0)</f>
        <v>Retail</v>
      </c>
    </row>
    <row r="521" spans="1:13" ht="15.75" customHeight="1" x14ac:dyDescent="0.3">
      <c r="A521" s="28" t="s">
        <v>411</v>
      </c>
      <c r="B521" s="27">
        <f>VLOOKUP(A521,'Sales Order'!A$1:D$1029,4,0)</f>
        <v>44016</v>
      </c>
      <c r="C521" s="28" t="s">
        <v>43</v>
      </c>
      <c r="D521" s="34">
        <v>87</v>
      </c>
      <c r="E521" s="36">
        <v>219936000</v>
      </c>
      <c r="F521" s="37" t="s">
        <v>2894</v>
      </c>
      <c r="G521" s="76" t="str">
        <f>VLOOKUP(C521,Product!A$1:D$21,3,0)</f>
        <v>Stick Golf Bag</v>
      </c>
      <c r="H521" s="76" t="str">
        <f>VLOOKUP(C521,Product!A$1:D$21,4,0)</f>
        <v>Golf</v>
      </c>
      <c r="I521" t="s">
        <v>44</v>
      </c>
      <c r="J521" s="34">
        <v>87</v>
      </c>
      <c r="K521" s="11" t="str">
        <f>VLOOKUP(A521,'Sales Order'!A$2:I$1029,9,0)</f>
        <v>Sales Sumatera -Kalimantan Region Team</v>
      </c>
      <c r="M521" t="str">
        <f>VLOOKUP(A521,'Sales Order'!A$1:L$1029,12,0)</f>
        <v>Retail</v>
      </c>
    </row>
    <row r="522" spans="1:13" ht="15.75" customHeight="1" x14ac:dyDescent="0.3">
      <c r="A522" s="28" t="s">
        <v>411</v>
      </c>
      <c r="B522" s="27">
        <f>VLOOKUP(A522,'Sales Order'!A$1:D$1029,4,0)</f>
        <v>44016</v>
      </c>
      <c r="C522" s="28" t="s">
        <v>48</v>
      </c>
      <c r="D522" s="34">
        <v>52</v>
      </c>
      <c r="E522" s="36">
        <v>6305520</v>
      </c>
      <c r="F522" s="37" t="s">
        <v>2895</v>
      </c>
      <c r="G522" s="76" t="str">
        <f>VLOOKUP(C522,Product!A$1:D$21,3,0)</f>
        <v>Tracking Pole</v>
      </c>
      <c r="H522" s="76" t="str">
        <f>VLOOKUP(C522,Product!A$1:D$21,4,0)</f>
        <v>Hiking &amp; Camping</v>
      </c>
      <c r="I522" t="s">
        <v>49</v>
      </c>
      <c r="J522" s="34">
        <v>52</v>
      </c>
      <c r="K522" s="11" t="str">
        <f>VLOOKUP(A522,'Sales Order'!A$2:I$1029,9,0)</f>
        <v>Sales Sumatera -Kalimantan Region Team</v>
      </c>
      <c r="M522" t="str">
        <f>VLOOKUP(A522,'Sales Order'!A$1:L$1029,12,0)</f>
        <v>Retail</v>
      </c>
    </row>
    <row r="523" spans="1:13" ht="15.75" customHeight="1" x14ac:dyDescent="0.3">
      <c r="A523" s="28" t="s">
        <v>411</v>
      </c>
      <c r="B523" s="27">
        <f>VLOOKUP(A523,'Sales Order'!A$1:D$1029,4,0)</f>
        <v>44016</v>
      </c>
      <c r="C523" s="28" t="s">
        <v>40</v>
      </c>
      <c r="D523" s="34">
        <v>69</v>
      </c>
      <c r="E523" s="36">
        <v>12546270</v>
      </c>
      <c r="F523" s="37" t="s">
        <v>2896</v>
      </c>
      <c r="G523" s="76" t="str">
        <f>VLOOKUP(C523,Product!A$1:D$21,3,0)</f>
        <v>1 set Golf Ball</v>
      </c>
      <c r="H523" s="76" t="str">
        <f>VLOOKUP(C523,Product!A$1:D$21,4,0)</f>
        <v>Golf</v>
      </c>
      <c r="I523" t="s">
        <v>41</v>
      </c>
      <c r="J523" s="34">
        <v>69</v>
      </c>
      <c r="K523" s="11" t="str">
        <f>VLOOKUP(A523,'Sales Order'!A$2:I$1029,9,0)</f>
        <v>Sales Sumatera -Kalimantan Region Team</v>
      </c>
      <c r="M523" t="str">
        <f>VLOOKUP(A523,'Sales Order'!A$1:L$1029,12,0)</f>
        <v>Retail</v>
      </c>
    </row>
    <row r="524" spans="1:13" ht="15.75" customHeight="1" x14ac:dyDescent="0.3">
      <c r="A524" s="28" t="s">
        <v>411</v>
      </c>
      <c r="B524" s="27">
        <f>VLOOKUP(A524,'Sales Order'!A$1:D$1029,4,0)</f>
        <v>44016</v>
      </c>
      <c r="C524" s="28" t="s">
        <v>33</v>
      </c>
      <c r="D524" s="34">
        <v>33</v>
      </c>
      <c r="E524" s="36">
        <v>5880600</v>
      </c>
      <c r="F524" s="37" t="s">
        <v>2897</v>
      </c>
      <c r="G524" s="76" t="str">
        <f>VLOOKUP(C524,Product!A$1:D$21,3,0)</f>
        <v>Stick Billiard Bag</v>
      </c>
      <c r="H524" s="76" t="str">
        <f>VLOOKUP(C524,Product!A$1:D$21,4,0)</f>
        <v>Billiard</v>
      </c>
      <c r="I524" t="s">
        <v>34</v>
      </c>
      <c r="J524" s="34">
        <v>33</v>
      </c>
      <c r="K524" s="11" t="str">
        <f>VLOOKUP(A524,'Sales Order'!A$2:I$1029,9,0)</f>
        <v>Sales Sumatera -Kalimantan Region Team</v>
      </c>
      <c r="M524" t="str">
        <f>VLOOKUP(A524,'Sales Order'!A$1:L$1029,12,0)</f>
        <v>Retail</v>
      </c>
    </row>
    <row r="525" spans="1:13" ht="15.75" customHeight="1" x14ac:dyDescent="0.3">
      <c r="A525" s="16" t="s">
        <v>412</v>
      </c>
      <c r="B525" s="27">
        <f>VLOOKUP(A525,'Sales Order'!A$1:D$1029,4,0)</f>
        <v>44019</v>
      </c>
      <c r="C525" s="28" t="s">
        <v>61</v>
      </c>
      <c r="D525" s="34">
        <v>34</v>
      </c>
      <c r="E525" s="36">
        <v>12377360</v>
      </c>
      <c r="F525" s="37" t="s">
        <v>2898</v>
      </c>
      <c r="G525" s="76" t="str">
        <f>VLOOKUP(C525,Product!A$1:D$21,3,0)</f>
        <v>1 Set Basketball</v>
      </c>
      <c r="H525" s="76" t="str">
        <f>VLOOKUP(C525,Product!A$1:D$21,4,0)</f>
        <v>Basketball</v>
      </c>
      <c r="I525" t="s">
        <v>62</v>
      </c>
      <c r="J525" s="34">
        <v>34</v>
      </c>
      <c r="K525" s="11" t="str">
        <f>VLOOKUP(A525,'Sales Order'!A$2:I$1029,9,0)</f>
        <v>Sales Region Bali - Nusa Tenggara Team</v>
      </c>
      <c r="M525" t="str">
        <f>VLOOKUP(A525,'Sales Order'!A$1:L$1029,12,0)</f>
        <v>Retail</v>
      </c>
    </row>
    <row r="526" spans="1:13" ht="15.75" customHeight="1" x14ac:dyDescent="0.3">
      <c r="A526" s="28" t="s">
        <v>412</v>
      </c>
      <c r="B526" s="27">
        <f>VLOOKUP(A526,'Sales Order'!A$1:D$1029,4,0)</f>
        <v>44019</v>
      </c>
      <c r="C526" s="28" t="s">
        <v>55</v>
      </c>
      <c r="D526" s="34">
        <v>74</v>
      </c>
      <c r="E526" s="36">
        <v>158855060</v>
      </c>
      <c r="F526" s="37" t="s">
        <v>2899</v>
      </c>
      <c r="G526" s="76" t="str">
        <f>VLOOKUP(C526,Product!A$1:D$21,3,0)</f>
        <v>Mountain Bike</v>
      </c>
      <c r="H526" s="76" t="str">
        <f>VLOOKUP(C526,Product!A$1:D$21,4,0)</f>
        <v>Bicycle</v>
      </c>
      <c r="I526" t="s">
        <v>5854</v>
      </c>
      <c r="J526" s="34">
        <v>74</v>
      </c>
      <c r="K526" s="11" t="str">
        <f>VLOOKUP(A526,'Sales Order'!A$2:I$1029,9,0)</f>
        <v>Sales Region Bali - Nusa Tenggara Team</v>
      </c>
      <c r="M526" t="str">
        <f>VLOOKUP(A526,'Sales Order'!A$1:L$1029,12,0)</f>
        <v>Retail</v>
      </c>
    </row>
    <row r="527" spans="1:13" ht="15.75" customHeight="1" x14ac:dyDescent="0.3">
      <c r="A527" s="28" t="s">
        <v>412</v>
      </c>
      <c r="B527" s="27">
        <f>VLOOKUP(A527,'Sales Order'!A$1:D$1029,4,0)</f>
        <v>44019</v>
      </c>
      <c r="C527" s="28" t="s">
        <v>75</v>
      </c>
      <c r="D527" s="34">
        <v>46</v>
      </c>
      <c r="E527" s="36">
        <v>108491000</v>
      </c>
      <c r="F527" s="37" t="s">
        <v>2900</v>
      </c>
      <c r="G527" s="76" t="str">
        <f>VLOOKUP(C527,Product!A$1:D$21,3,0)</f>
        <v>Bench Press</v>
      </c>
      <c r="H527" s="76" t="str">
        <f>VLOOKUP(C527,Product!A$1:D$21,4,0)</f>
        <v>Gym &amp; Fitness</v>
      </c>
      <c r="I527" t="s">
        <v>76</v>
      </c>
      <c r="J527" s="34">
        <v>46</v>
      </c>
      <c r="K527" s="11" t="str">
        <f>VLOOKUP(A527,'Sales Order'!A$2:I$1029,9,0)</f>
        <v>Sales Region Bali - Nusa Tenggara Team</v>
      </c>
      <c r="M527" t="str">
        <f>VLOOKUP(A527,'Sales Order'!A$1:L$1029,12,0)</f>
        <v>Retail</v>
      </c>
    </row>
    <row r="528" spans="1:13" ht="15.75" customHeight="1" x14ac:dyDescent="0.3">
      <c r="A528" s="28" t="s">
        <v>412</v>
      </c>
      <c r="B528" s="27">
        <f>VLOOKUP(A528,'Sales Order'!A$1:D$1029,4,0)</f>
        <v>44019</v>
      </c>
      <c r="C528" s="28" t="s">
        <v>19</v>
      </c>
      <c r="D528" s="34">
        <v>98</v>
      </c>
      <c r="E528" s="36">
        <v>21961800</v>
      </c>
      <c r="F528" s="37" t="s">
        <v>2901</v>
      </c>
      <c r="G528" s="76" t="str">
        <f>VLOOKUP(C528,Product!A$1:D$21,3,0)</f>
        <v>1 Set Fishing Equipment</v>
      </c>
      <c r="H528" s="76" t="str">
        <f>VLOOKUP(C528,Product!A$1:D$21,4,0)</f>
        <v>Fishing Equipment</v>
      </c>
      <c r="I528" t="s">
        <v>21</v>
      </c>
      <c r="J528" s="34">
        <v>98</v>
      </c>
      <c r="K528" s="11" t="str">
        <f>VLOOKUP(A528,'Sales Order'!A$2:I$1029,9,0)</f>
        <v>Sales Region Bali - Nusa Tenggara Team</v>
      </c>
      <c r="M528" t="str">
        <f>VLOOKUP(A528,'Sales Order'!A$1:L$1029,12,0)</f>
        <v>Retail</v>
      </c>
    </row>
    <row r="529" spans="1:13" ht="15.75" customHeight="1" x14ac:dyDescent="0.3">
      <c r="A529" s="16" t="s">
        <v>413</v>
      </c>
      <c r="B529" s="27">
        <f>VLOOKUP(A529,'Sales Order'!A$1:D$1029,4,0)</f>
        <v>44022</v>
      </c>
      <c r="C529" s="28" t="s">
        <v>83</v>
      </c>
      <c r="D529" s="34">
        <v>104</v>
      </c>
      <c r="E529" s="36">
        <v>31714800</v>
      </c>
      <c r="F529" s="37" t="s">
        <v>2902</v>
      </c>
      <c r="G529" s="76" t="str">
        <f>VLOOKUP(C529,Product!A$1:D$21,3,0)</f>
        <v>Heavy bag</v>
      </c>
      <c r="H529" s="76" t="str">
        <f>VLOOKUP(C529,Product!A$1:D$21,4,0)</f>
        <v>Gym &amp; Fitness</v>
      </c>
      <c r="I529" t="s">
        <v>84</v>
      </c>
      <c r="J529" s="34">
        <v>104</v>
      </c>
      <c r="K529" s="11" t="str">
        <f>VLOOKUP(A529,'Sales Order'!A$2:I$1029,9,0)</f>
        <v>Sales Region Bali - Nusa Tenggara Team</v>
      </c>
      <c r="M529" t="str">
        <f>VLOOKUP(A529,'Sales Order'!A$1:L$1029,12,0)</f>
        <v>Retail</v>
      </c>
    </row>
    <row r="530" spans="1:13" ht="15.75" customHeight="1" x14ac:dyDescent="0.3">
      <c r="A530" s="28" t="s">
        <v>413</v>
      </c>
      <c r="B530" s="27">
        <f>VLOOKUP(A530,'Sales Order'!A$1:D$1029,4,0)</f>
        <v>44022</v>
      </c>
      <c r="C530" s="28" t="s">
        <v>33</v>
      </c>
      <c r="D530" s="34">
        <v>86</v>
      </c>
      <c r="E530" s="36">
        <v>16271200</v>
      </c>
      <c r="F530" s="37" t="s">
        <v>2903</v>
      </c>
      <c r="G530" s="76" t="str">
        <f>VLOOKUP(C530,Product!A$1:D$21,3,0)</f>
        <v>Stick Billiard Bag</v>
      </c>
      <c r="H530" s="76" t="str">
        <f>VLOOKUP(C530,Product!A$1:D$21,4,0)</f>
        <v>Billiard</v>
      </c>
      <c r="I530" t="s">
        <v>34</v>
      </c>
      <c r="J530" s="34">
        <v>86</v>
      </c>
      <c r="K530" s="11" t="str">
        <f>VLOOKUP(A530,'Sales Order'!A$2:I$1029,9,0)</f>
        <v>Sales Region Bali - Nusa Tenggara Team</v>
      </c>
      <c r="M530" t="str">
        <f>VLOOKUP(A530,'Sales Order'!A$1:L$1029,12,0)</f>
        <v>Retail</v>
      </c>
    </row>
    <row r="531" spans="1:13" ht="15.75" customHeight="1" x14ac:dyDescent="0.3">
      <c r="A531" s="28" t="s">
        <v>413</v>
      </c>
      <c r="B531" s="27">
        <f>VLOOKUP(A531,'Sales Order'!A$1:D$1029,4,0)</f>
        <v>44022</v>
      </c>
      <c r="C531" s="28" t="s">
        <v>48</v>
      </c>
      <c r="D531" s="34">
        <v>115</v>
      </c>
      <c r="E531" s="36">
        <v>12609750</v>
      </c>
      <c r="F531" s="37" t="s">
        <v>2904</v>
      </c>
      <c r="G531" s="76" t="str">
        <f>VLOOKUP(C531,Product!A$1:D$21,3,0)</f>
        <v>Tracking Pole</v>
      </c>
      <c r="H531" s="76" t="str">
        <f>VLOOKUP(C531,Product!A$1:D$21,4,0)</f>
        <v>Hiking &amp; Camping</v>
      </c>
      <c r="I531" t="s">
        <v>49</v>
      </c>
      <c r="J531" s="34">
        <v>115</v>
      </c>
      <c r="K531" s="11" t="str">
        <f>VLOOKUP(A531,'Sales Order'!A$2:I$1029,9,0)</f>
        <v>Sales Region Bali - Nusa Tenggara Team</v>
      </c>
      <c r="M531" t="str">
        <f>VLOOKUP(A531,'Sales Order'!A$1:L$1029,12,0)</f>
        <v>Retail</v>
      </c>
    </row>
    <row r="532" spans="1:13" ht="15.75" customHeight="1" x14ac:dyDescent="0.3">
      <c r="A532" s="28" t="s">
        <v>413</v>
      </c>
      <c r="B532" s="27">
        <f>VLOOKUP(A532,'Sales Order'!A$1:D$1029,4,0)</f>
        <v>44022</v>
      </c>
      <c r="C532" s="28" t="s">
        <v>65</v>
      </c>
      <c r="D532" s="34">
        <v>33</v>
      </c>
      <c r="E532" s="36">
        <v>6960690</v>
      </c>
      <c r="F532" s="37" t="s">
        <v>2905</v>
      </c>
      <c r="G532" s="76" t="str">
        <f>VLOOKUP(C532,Product!A$1:D$21,3,0)</f>
        <v>1 Set Futsalball</v>
      </c>
      <c r="H532" s="76" t="str">
        <f>VLOOKUP(C532,Product!A$1:D$21,4,0)</f>
        <v>Futsal</v>
      </c>
      <c r="I532" t="s">
        <v>66</v>
      </c>
      <c r="J532" s="34">
        <v>33</v>
      </c>
      <c r="K532" s="11" t="str">
        <f>VLOOKUP(A532,'Sales Order'!A$2:I$1029,9,0)</f>
        <v>Sales Region Bali - Nusa Tenggara Team</v>
      </c>
      <c r="M532" t="str">
        <f>VLOOKUP(A532,'Sales Order'!A$1:L$1029,12,0)</f>
        <v>Retail</v>
      </c>
    </row>
    <row r="533" spans="1:13" ht="15.75" customHeight="1" x14ac:dyDescent="0.3">
      <c r="A533" s="16" t="s">
        <v>414</v>
      </c>
      <c r="B533" s="27">
        <f>VLOOKUP(A533,'Sales Order'!A$1:D$1029,4,0)</f>
        <v>44023</v>
      </c>
      <c r="C533" s="28" t="s">
        <v>55</v>
      </c>
      <c r="D533" s="34">
        <v>50</v>
      </c>
      <c r="E533" s="36">
        <v>89642000</v>
      </c>
      <c r="F533" s="37" t="s">
        <v>2906</v>
      </c>
      <c r="G533" s="76" t="str">
        <f>VLOOKUP(C533,Product!A$1:D$21,3,0)</f>
        <v>Mountain Bike</v>
      </c>
      <c r="H533" s="76" t="str">
        <f>VLOOKUP(C533,Product!A$1:D$21,4,0)</f>
        <v>Bicycle</v>
      </c>
      <c r="I533" t="s">
        <v>5854</v>
      </c>
      <c r="J533" s="34">
        <v>50</v>
      </c>
      <c r="K533" s="11" t="str">
        <f>VLOOKUP(A533,'Sales Order'!A$2:I$1029,9,0)</f>
        <v>Online Sales Team</v>
      </c>
      <c r="M533" t="str">
        <f>VLOOKUP(A533,'Sales Order'!A$1:L$1029,12,0)</f>
        <v>Retail</v>
      </c>
    </row>
    <row r="534" spans="1:13" ht="15.75" customHeight="1" x14ac:dyDescent="0.3">
      <c r="A534" s="28" t="s">
        <v>414</v>
      </c>
      <c r="B534" s="27">
        <f>VLOOKUP(A534,'Sales Order'!A$1:D$1029,4,0)</f>
        <v>44023</v>
      </c>
      <c r="C534" s="28" t="s">
        <v>52</v>
      </c>
      <c r="D534" s="34">
        <v>148</v>
      </c>
      <c r="E534" s="36">
        <v>37518000</v>
      </c>
      <c r="F534" s="37" t="s">
        <v>2907</v>
      </c>
      <c r="G534" s="76" t="str">
        <f>VLOOKUP(C534,Product!A$1:D$21,3,0)</f>
        <v>Hiking Shoes</v>
      </c>
      <c r="H534" s="76" t="str">
        <f>VLOOKUP(C534,Product!A$1:D$21,4,0)</f>
        <v>Hiking &amp; Camping</v>
      </c>
      <c r="I534" t="s">
        <v>53</v>
      </c>
      <c r="J534" s="34">
        <v>148</v>
      </c>
      <c r="K534" s="11" t="str">
        <f>VLOOKUP(A534,'Sales Order'!A$2:I$1029,9,0)</f>
        <v>Online Sales Team</v>
      </c>
      <c r="M534" t="str">
        <f>VLOOKUP(A534,'Sales Order'!A$1:L$1029,12,0)</f>
        <v>Retail</v>
      </c>
    </row>
    <row r="535" spans="1:13" ht="15.75" customHeight="1" x14ac:dyDescent="0.3">
      <c r="A535" s="28" t="s">
        <v>414</v>
      </c>
      <c r="B535" s="27">
        <f>VLOOKUP(A535,'Sales Order'!A$1:D$1029,4,0)</f>
        <v>44023</v>
      </c>
      <c r="C535" s="28" t="s">
        <v>65</v>
      </c>
      <c r="D535" s="34">
        <v>129</v>
      </c>
      <c r="E535" s="36">
        <v>26521110</v>
      </c>
      <c r="F535" s="37" t="s">
        <v>2908</v>
      </c>
      <c r="G535" s="76" t="str">
        <f>VLOOKUP(C535,Product!A$1:D$21,3,0)</f>
        <v>1 Set Futsalball</v>
      </c>
      <c r="H535" s="76" t="str">
        <f>VLOOKUP(C535,Product!A$1:D$21,4,0)</f>
        <v>Futsal</v>
      </c>
      <c r="I535" t="s">
        <v>66</v>
      </c>
      <c r="J535" s="34">
        <v>129</v>
      </c>
      <c r="K535" s="11" t="str">
        <f>VLOOKUP(A535,'Sales Order'!A$2:I$1029,9,0)</f>
        <v>Online Sales Team</v>
      </c>
      <c r="M535" t="str">
        <f>VLOOKUP(A535,'Sales Order'!A$1:L$1029,12,0)</f>
        <v>Retail</v>
      </c>
    </row>
    <row r="536" spans="1:13" ht="15.75" customHeight="1" x14ac:dyDescent="0.3">
      <c r="A536" s="28" t="s">
        <v>414</v>
      </c>
      <c r="B536" s="27">
        <f>VLOOKUP(A536,'Sales Order'!A$1:D$1029,4,0)</f>
        <v>44023</v>
      </c>
      <c r="C536" s="28" t="s">
        <v>58</v>
      </c>
      <c r="D536" s="34">
        <v>96</v>
      </c>
      <c r="E536" s="36">
        <v>454728960</v>
      </c>
      <c r="F536" s="37" t="s">
        <v>2909</v>
      </c>
      <c r="G536" s="76" t="str">
        <f>VLOOKUP(C536,Product!A$1:D$21,3,0)</f>
        <v>Road Bike</v>
      </c>
      <c r="H536" s="76" t="str">
        <f>VLOOKUP(C536,Product!A$1:D$21,4,0)</f>
        <v>Bicycle</v>
      </c>
      <c r="I536" t="s">
        <v>59</v>
      </c>
      <c r="J536" s="34">
        <v>96</v>
      </c>
      <c r="K536" s="11" t="str">
        <f>VLOOKUP(A536,'Sales Order'!A$2:I$1029,9,0)</f>
        <v>Online Sales Team</v>
      </c>
      <c r="M536" t="str">
        <f>VLOOKUP(A536,'Sales Order'!A$1:L$1029,12,0)</f>
        <v>Retail</v>
      </c>
    </row>
    <row r="537" spans="1:13" ht="15.75" customHeight="1" x14ac:dyDescent="0.3">
      <c r="A537" s="16" t="s">
        <v>415</v>
      </c>
      <c r="B537" s="27">
        <f>VLOOKUP(A537,'Sales Order'!A$1:D$1029,4,0)</f>
        <v>44024</v>
      </c>
      <c r="C537" s="28" t="s">
        <v>45</v>
      </c>
      <c r="D537" s="34">
        <v>138</v>
      </c>
      <c r="E537" s="36">
        <v>16860840</v>
      </c>
      <c r="F537" s="37" t="s">
        <v>2910</v>
      </c>
      <c r="G537" s="76" t="str">
        <f>VLOOKUP(C537,Product!A$1:D$21,3,0)</f>
        <v>Sunglasses</v>
      </c>
      <c r="H537" s="76" t="str">
        <f>VLOOKUP(C537,Product!A$1:D$21,4,0)</f>
        <v>Outdoors Sport</v>
      </c>
      <c r="I537" t="s">
        <v>46</v>
      </c>
      <c r="J537" s="34">
        <v>138</v>
      </c>
      <c r="K537" s="11" t="str">
        <f>VLOOKUP(A537,'Sales Order'!A$2:I$1029,9,0)</f>
        <v>Sales Sumatera -Kalimantan Region Team</v>
      </c>
      <c r="M537" t="str">
        <f>VLOOKUP(A537,'Sales Order'!A$1:L$1029,12,0)</f>
        <v>Retail</v>
      </c>
    </row>
    <row r="538" spans="1:13" ht="15.75" customHeight="1" x14ac:dyDescent="0.3">
      <c r="A538" s="28" t="s">
        <v>415</v>
      </c>
      <c r="B538" s="27">
        <f>VLOOKUP(A538,'Sales Order'!A$1:D$1029,4,0)</f>
        <v>44024</v>
      </c>
      <c r="C538" s="28" t="s">
        <v>55</v>
      </c>
      <c r="D538" s="34">
        <v>110</v>
      </c>
      <c r="E538" s="36">
        <v>228351200</v>
      </c>
      <c r="F538" s="37" t="s">
        <v>2911</v>
      </c>
      <c r="G538" s="76" t="str">
        <f>VLOOKUP(C538,Product!A$1:D$21,3,0)</f>
        <v>Mountain Bike</v>
      </c>
      <c r="H538" s="76" t="str">
        <f>VLOOKUP(C538,Product!A$1:D$21,4,0)</f>
        <v>Bicycle</v>
      </c>
      <c r="I538" t="s">
        <v>5854</v>
      </c>
      <c r="J538" s="34">
        <v>110</v>
      </c>
      <c r="K538" s="11" t="str">
        <f>VLOOKUP(A538,'Sales Order'!A$2:I$1029,9,0)</f>
        <v>Sales Sumatera -Kalimantan Region Team</v>
      </c>
      <c r="M538" t="str">
        <f>VLOOKUP(A538,'Sales Order'!A$1:L$1029,12,0)</f>
        <v>Retail</v>
      </c>
    </row>
    <row r="539" spans="1:13" ht="15.75" customHeight="1" x14ac:dyDescent="0.3">
      <c r="A539" s="28" t="s">
        <v>415</v>
      </c>
      <c r="B539" s="27">
        <f>VLOOKUP(A539,'Sales Order'!A$1:D$1029,4,0)</f>
        <v>44024</v>
      </c>
      <c r="C539" s="28" t="s">
        <v>25</v>
      </c>
      <c r="D539" s="34">
        <v>56</v>
      </c>
      <c r="E539" s="36">
        <v>884800</v>
      </c>
      <c r="F539" s="37" t="s">
        <v>2912</v>
      </c>
      <c r="G539" s="76" t="str">
        <f>VLOOKUP(C539,Product!A$1:D$21,3,0)</f>
        <v>Fishing soft lure</v>
      </c>
      <c r="H539" s="76" t="str">
        <f>VLOOKUP(C539,Product!A$1:D$21,4,0)</f>
        <v>Fishing Equipment</v>
      </c>
      <c r="I539" t="s">
        <v>26</v>
      </c>
      <c r="J539" s="34">
        <v>56</v>
      </c>
      <c r="K539" s="11" t="str">
        <f>VLOOKUP(A539,'Sales Order'!A$2:I$1029,9,0)</f>
        <v>Sales Sumatera -Kalimantan Region Team</v>
      </c>
      <c r="M539" t="str">
        <f>VLOOKUP(A539,'Sales Order'!A$1:L$1029,12,0)</f>
        <v>Retail</v>
      </c>
    </row>
    <row r="540" spans="1:13" ht="15.75" customHeight="1" x14ac:dyDescent="0.3">
      <c r="A540" s="16" t="s">
        <v>416</v>
      </c>
      <c r="B540" s="27">
        <f>VLOOKUP(A540,'Sales Order'!A$1:D$1029,4,0)</f>
        <v>44024</v>
      </c>
      <c r="C540" s="28" t="s">
        <v>58</v>
      </c>
      <c r="D540" s="34">
        <v>147</v>
      </c>
      <c r="E540" s="36">
        <v>646567740</v>
      </c>
      <c r="F540" s="37" t="s">
        <v>2913</v>
      </c>
      <c r="G540" s="76" t="str">
        <f>VLOOKUP(C540,Product!A$1:D$21,3,0)</f>
        <v>Road Bike</v>
      </c>
      <c r="H540" s="76" t="str">
        <f>VLOOKUP(C540,Product!A$1:D$21,4,0)</f>
        <v>Bicycle</v>
      </c>
      <c r="I540" t="s">
        <v>59</v>
      </c>
      <c r="J540" s="34">
        <v>147</v>
      </c>
      <c r="K540" s="11" t="str">
        <f>VLOOKUP(A540,'Sales Order'!A$2:I$1029,9,0)</f>
        <v>Sales Region Bali - Nusa Tenggara Team</v>
      </c>
      <c r="M540" t="str">
        <f>VLOOKUP(A540,'Sales Order'!A$1:L$1029,12,0)</f>
        <v>Retail</v>
      </c>
    </row>
    <row r="541" spans="1:13" ht="15.75" customHeight="1" x14ac:dyDescent="0.3">
      <c r="A541" s="28" t="s">
        <v>416</v>
      </c>
      <c r="B541" s="27">
        <f>VLOOKUP(A541,'Sales Order'!A$1:D$1029,4,0)</f>
        <v>44024</v>
      </c>
      <c r="C541" s="28" t="s">
        <v>72</v>
      </c>
      <c r="D541" s="34">
        <v>64</v>
      </c>
      <c r="E541" s="36">
        <v>13841280</v>
      </c>
      <c r="F541" s="37" t="s">
        <v>2914</v>
      </c>
      <c r="G541" s="76" t="str">
        <f>VLOOKUP(C541,Product!A$1:D$21,3,0)</f>
        <v>Pull Up Bar</v>
      </c>
      <c r="H541" s="76" t="str">
        <f>VLOOKUP(C541,Product!A$1:D$21,4,0)</f>
        <v>Gym &amp; Fitness</v>
      </c>
      <c r="I541" t="s">
        <v>73</v>
      </c>
      <c r="J541" s="34">
        <v>64</v>
      </c>
      <c r="K541" s="11" t="str">
        <f>VLOOKUP(A541,'Sales Order'!A$2:I$1029,9,0)</f>
        <v>Sales Region Bali - Nusa Tenggara Team</v>
      </c>
      <c r="M541" t="str">
        <f>VLOOKUP(A541,'Sales Order'!A$1:L$1029,12,0)</f>
        <v>Retail</v>
      </c>
    </row>
    <row r="542" spans="1:13" ht="15.75" customHeight="1" x14ac:dyDescent="0.3">
      <c r="A542" s="28" t="s">
        <v>416</v>
      </c>
      <c r="B542" s="27">
        <f>VLOOKUP(A542,'Sales Order'!A$1:D$1029,4,0)</f>
        <v>44024</v>
      </c>
      <c r="C542" s="28" t="s">
        <v>25</v>
      </c>
      <c r="D542" s="34">
        <v>78</v>
      </c>
      <c r="E542" s="36">
        <v>1216800</v>
      </c>
      <c r="F542" s="37" t="s">
        <v>2915</v>
      </c>
      <c r="G542" s="76" t="str">
        <f>VLOOKUP(C542,Product!A$1:D$21,3,0)</f>
        <v>Fishing soft lure</v>
      </c>
      <c r="H542" s="76" t="str">
        <f>VLOOKUP(C542,Product!A$1:D$21,4,0)</f>
        <v>Fishing Equipment</v>
      </c>
      <c r="I542" t="s">
        <v>26</v>
      </c>
      <c r="J542" s="34">
        <v>78</v>
      </c>
      <c r="K542" s="11" t="str">
        <f>VLOOKUP(A542,'Sales Order'!A$2:I$1029,9,0)</f>
        <v>Sales Region Bali - Nusa Tenggara Team</v>
      </c>
      <c r="M542" t="str">
        <f>VLOOKUP(A542,'Sales Order'!A$1:L$1029,12,0)</f>
        <v>Retail</v>
      </c>
    </row>
    <row r="543" spans="1:13" ht="15.75" customHeight="1" x14ac:dyDescent="0.3">
      <c r="A543" s="28" t="s">
        <v>416</v>
      </c>
      <c r="B543" s="27">
        <f>VLOOKUP(A543,'Sales Order'!A$1:D$1029,4,0)</f>
        <v>44024</v>
      </c>
      <c r="C543" s="28" t="s">
        <v>35</v>
      </c>
      <c r="D543" s="34">
        <v>139</v>
      </c>
      <c r="E543" s="36">
        <v>237981900</v>
      </c>
      <c r="F543" s="37" t="s">
        <v>2916</v>
      </c>
      <c r="G543" s="76" t="str">
        <f>VLOOKUP(C543,Product!A$1:D$21,3,0)</f>
        <v>Stick Golf Wedge</v>
      </c>
      <c r="H543" s="76" t="str">
        <f>VLOOKUP(C543,Product!A$1:D$21,4,0)</f>
        <v>Golf</v>
      </c>
      <c r="I543" t="s">
        <v>37</v>
      </c>
      <c r="J543" s="34">
        <v>139</v>
      </c>
      <c r="K543" s="11" t="str">
        <f>VLOOKUP(A543,'Sales Order'!A$2:I$1029,9,0)</f>
        <v>Sales Region Bali - Nusa Tenggara Team</v>
      </c>
      <c r="M543" t="str">
        <f>VLOOKUP(A543,'Sales Order'!A$1:L$1029,12,0)</f>
        <v>Retail</v>
      </c>
    </row>
    <row r="544" spans="1:13" ht="15.75" customHeight="1" x14ac:dyDescent="0.3">
      <c r="A544" s="16" t="s">
        <v>417</v>
      </c>
      <c r="B544" s="27">
        <f>VLOOKUP(A544,'Sales Order'!A$1:D$1029,4,0)</f>
        <v>44028</v>
      </c>
      <c r="C544" s="28" t="s">
        <v>19</v>
      </c>
      <c r="D544" s="34">
        <v>86</v>
      </c>
      <c r="E544" s="36">
        <v>18201900</v>
      </c>
      <c r="F544" s="37" t="s">
        <v>2917</v>
      </c>
      <c r="G544" s="76" t="str">
        <f>VLOOKUP(C544,Product!A$1:D$21,3,0)</f>
        <v>1 Set Fishing Equipment</v>
      </c>
      <c r="H544" s="76" t="str">
        <f>VLOOKUP(C544,Product!A$1:D$21,4,0)</f>
        <v>Fishing Equipment</v>
      </c>
      <c r="I544" t="s">
        <v>21</v>
      </c>
      <c r="J544" s="34">
        <v>86</v>
      </c>
      <c r="K544" s="11" t="str">
        <f>VLOOKUP(A544,'Sales Order'!A$2:I$1029,9,0)</f>
        <v>Sales Sumatera -Kalimantan Region Team</v>
      </c>
      <c r="M544" t="str">
        <f>VLOOKUP(A544,'Sales Order'!A$1:L$1029,12,0)</f>
        <v>Retail</v>
      </c>
    </row>
    <row r="545" spans="1:13" ht="15.75" customHeight="1" x14ac:dyDescent="0.3">
      <c r="A545" s="28" t="s">
        <v>417</v>
      </c>
      <c r="B545" s="27">
        <f>VLOOKUP(A545,'Sales Order'!A$1:D$1029,4,0)</f>
        <v>44028</v>
      </c>
      <c r="C545" s="28" t="s">
        <v>45</v>
      </c>
      <c r="D545" s="34">
        <v>138</v>
      </c>
      <c r="E545" s="36">
        <v>18094560</v>
      </c>
      <c r="F545" s="37" t="s">
        <v>2918</v>
      </c>
      <c r="G545" s="76" t="str">
        <f>VLOOKUP(C545,Product!A$1:D$21,3,0)</f>
        <v>Sunglasses</v>
      </c>
      <c r="H545" s="76" t="str">
        <f>VLOOKUP(C545,Product!A$1:D$21,4,0)</f>
        <v>Outdoors Sport</v>
      </c>
      <c r="I545" t="s">
        <v>46</v>
      </c>
      <c r="J545" s="34">
        <v>138</v>
      </c>
      <c r="K545" s="11" t="str">
        <f>VLOOKUP(A545,'Sales Order'!A$2:I$1029,9,0)</f>
        <v>Sales Sumatera -Kalimantan Region Team</v>
      </c>
      <c r="M545" t="str">
        <f>VLOOKUP(A545,'Sales Order'!A$1:L$1029,12,0)</f>
        <v>Retail</v>
      </c>
    </row>
    <row r="546" spans="1:13" ht="15.75" customHeight="1" x14ac:dyDescent="0.3">
      <c r="A546" s="16" t="s">
        <v>418</v>
      </c>
      <c r="B546" s="27">
        <f>VLOOKUP(A546,'Sales Order'!A$1:D$1029,4,0)</f>
        <v>44030</v>
      </c>
      <c r="C546" s="28" t="s">
        <v>43</v>
      </c>
      <c r="D546" s="34">
        <v>104</v>
      </c>
      <c r="E546" s="36">
        <v>316160000</v>
      </c>
      <c r="F546" s="37" t="s">
        <v>2919</v>
      </c>
      <c r="G546" s="76" t="str">
        <f>VLOOKUP(C546,Product!A$1:D$21,3,0)</f>
        <v>Stick Golf Bag</v>
      </c>
      <c r="H546" s="76" t="str">
        <f>VLOOKUP(C546,Product!A$1:D$21,4,0)</f>
        <v>Golf</v>
      </c>
      <c r="I546" t="s">
        <v>44</v>
      </c>
      <c r="J546" s="34">
        <v>104</v>
      </c>
      <c r="K546" s="11" t="str">
        <f>VLOOKUP(A546,'Sales Order'!A$2:I$1029,9,0)</f>
        <v>Sales Region Sulawesi - Maluku Team</v>
      </c>
      <c r="M546" t="str">
        <f>VLOOKUP(A546,'Sales Order'!A$1:L$1029,12,0)</f>
        <v>Retail</v>
      </c>
    </row>
    <row r="547" spans="1:13" ht="15.75" customHeight="1" x14ac:dyDescent="0.3">
      <c r="A547" s="16" t="s">
        <v>419</v>
      </c>
      <c r="B547" s="27">
        <f>VLOOKUP(A547,'Sales Order'!A$1:D$1029,4,0)</f>
        <v>44030</v>
      </c>
      <c r="C547" s="28" t="s">
        <v>69</v>
      </c>
      <c r="D547" s="34">
        <v>50</v>
      </c>
      <c r="E547" s="36">
        <v>6319350</v>
      </c>
      <c r="F547" s="37" t="s">
        <v>2920</v>
      </c>
      <c r="G547" s="76" t="str">
        <f>VLOOKUP(C547,Product!A$1:D$21,3,0)</f>
        <v>Abs Roller</v>
      </c>
      <c r="H547" s="76" t="str">
        <f>VLOOKUP(C547,Product!A$1:D$21,4,0)</f>
        <v>Gym &amp; Fitness</v>
      </c>
      <c r="I547" t="s">
        <v>70</v>
      </c>
      <c r="J547" s="34">
        <v>50</v>
      </c>
      <c r="K547" s="11" t="str">
        <f>VLOOKUP(A547,'Sales Order'!A$2:I$1029,9,0)</f>
        <v>Sales Java Region Team</v>
      </c>
      <c r="M547" t="str">
        <f>VLOOKUP(A547,'Sales Order'!A$1:L$1029,12,0)</f>
        <v>Retail</v>
      </c>
    </row>
    <row r="548" spans="1:13" ht="15.75" customHeight="1" x14ac:dyDescent="0.3">
      <c r="A548" s="28" t="s">
        <v>419</v>
      </c>
      <c r="B548" s="27">
        <f>VLOOKUP(A548,'Sales Order'!A$1:D$1029,4,0)</f>
        <v>44030</v>
      </c>
      <c r="C548" s="28" t="s">
        <v>35</v>
      </c>
      <c r="D548" s="34">
        <v>48</v>
      </c>
      <c r="E548" s="36">
        <v>83234400</v>
      </c>
      <c r="F548" s="37" t="s">
        <v>2921</v>
      </c>
      <c r="G548" s="76" t="str">
        <f>VLOOKUP(C548,Product!A$1:D$21,3,0)</f>
        <v>Stick Golf Wedge</v>
      </c>
      <c r="H548" s="76" t="str">
        <f>VLOOKUP(C548,Product!A$1:D$21,4,0)</f>
        <v>Golf</v>
      </c>
      <c r="I548" t="s">
        <v>37</v>
      </c>
      <c r="J548" s="34">
        <v>48</v>
      </c>
      <c r="K548" s="11" t="str">
        <f>VLOOKUP(A548,'Sales Order'!A$2:I$1029,9,0)</f>
        <v>Sales Java Region Team</v>
      </c>
      <c r="M548" t="str">
        <f>VLOOKUP(A548,'Sales Order'!A$1:L$1029,12,0)</f>
        <v>Retail</v>
      </c>
    </row>
    <row r="549" spans="1:13" ht="15.75" customHeight="1" x14ac:dyDescent="0.3">
      <c r="A549" s="28" t="s">
        <v>419</v>
      </c>
      <c r="B549" s="27">
        <f>VLOOKUP(A549,'Sales Order'!A$1:D$1029,4,0)</f>
        <v>44030</v>
      </c>
      <c r="C549" s="28" t="s">
        <v>61</v>
      </c>
      <c r="D549" s="34">
        <v>108</v>
      </c>
      <c r="E549" s="36">
        <v>46558800</v>
      </c>
      <c r="F549" s="37" t="s">
        <v>2922</v>
      </c>
      <c r="G549" s="76" t="str">
        <f>VLOOKUP(C549,Product!A$1:D$21,3,0)</f>
        <v>1 Set Basketball</v>
      </c>
      <c r="H549" s="76" t="str">
        <f>VLOOKUP(C549,Product!A$1:D$21,4,0)</f>
        <v>Basketball</v>
      </c>
      <c r="I549" t="s">
        <v>62</v>
      </c>
      <c r="J549" s="34">
        <v>108</v>
      </c>
      <c r="K549" s="11" t="str">
        <f>VLOOKUP(A549,'Sales Order'!A$2:I$1029,9,0)</f>
        <v>Sales Java Region Team</v>
      </c>
      <c r="M549" t="str">
        <f>VLOOKUP(A549,'Sales Order'!A$1:L$1029,12,0)</f>
        <v>Retail</v>
      </c>
    </row>
    <row r="550" spans="1:13" ht="15.75" customHeight="1" x14ac:dyDescent="0.3">
      <c r="A550" s="16" t="s">
        <v>420</v>
      </c>
      <c r="B550" s="27">
        <f>VLOOKUP(A550,'Sales Order'!A$1:D$1029,4,0)</f>
        <v>44031</v>
      </c>
      <c r="C550" s="28" t="s">
        <v>75</v>
      </c>
      <c r="D550" s="34">
        <v>114</v>
      </c>
      <c r="E550" s="36">
        <v>253764000</v>
      </c>
      <c r="F550" s="37" t="s">
        <v>2923</v>
      </c>
      <c r="G550" s="76" t="str">
        <f>VLOOKUP(C550,Product!A$1:D$21,3,0)</f>
        <v>Bench Press</v>
      </c>
      <c r="H550" s="76" t="str">
        <f>VLOOKUP(C550,Product!A$1:D$21,4,0)</f>
        <v>Gym &amp; Fitness</v>
      </c>
      <c r="I550" t="s">
        <v>76</v>
      </c>
      <c r="J550" s="34">
        <v>114</v>
      </c>
      <c r="K550" s="11" t="str">
        <f>VLOOKUP(A550,'Sales Order'!A$2:I$1029,9,0)</f>
        <v>Sales Region Sulawesi - Maluku Team</v>
      </c>
      <c r="M550" t="str">
        <f>VLOOKUP(A550,'Sales Order'!A$1:L$1029,12,0)</f>
        <v>Retail</v>
      </c>
    </row>
    <row r="551" spans="1:13" ht="15.75" customHeight="1" x14ac:dyDescent="0.3">
      <c r="A551" s="16" t="s">
        <v>421</v>
      </c>
      <c r="B551" s="27">
        <f>VLOOKUP(A551,'Sales Order'!A$1:D$1029,4,0)</f>
        <v>44032</v>
      </c>
      <c r="C551" s="28" t="s">
        <v>58</v>
      </c>
      <c r="D551" s="34">
        <v>33</v>
      </c>
      <c r="E551" s="36">
        <v>173060910</v>
      </c>
      <c r="F551" s="37" t="s">
        <v>2924</v>
      </c>
      <c r="G551" s="76" t="str">
        <f>VLOOKUP(C551,Product!A$1:D$21,3,0)</f>
        <v>Road Bike</v>
      </c>
      <c r="H551" s="76" t="str">
        <f>VLOOKUP(C551,Product!A$1:D$21,4,0)</f>
        <v>Bicycle</v>
      </c>
      <c r="I551" t="s">
        <v>59</v>
      </c>
      <c r="J551" s="34">
        <v>33</v>
      </c>
      <c r="K551" s="11" t="str">
        <f>VLOOKUP(A551,'Sales Order'!A$2:I$1029,9,0)</f>
        <v>Sales Sumatera -Kalimantan Region Team</v>
      </c>
      <c r="M551" t="str">
        <f>VLOOKUP(A551,'Sales Order'!A$1:L$1029,12,0)</f>
        <v>Retail</v>
      </c>
    </row>
    <row r="552" spans="1:13" ht="15.75" customHeight="1" x14ac:dyDescent="0.3">
      <c r="A552" s="28" t="s">
        <v>421</v>
      </c>
      <c r="B552" s="27">
        <f>VLOOKUP(A552,'Sales Order'!A$1:D$1029,4,0)</f>
        <v>44032</v>
      </c>
      <c r="C552" s="28" t="s">
        <v>65</v>
      </c>
      <c r="D552" s="34">
        <v>53</v>
      </c>
      <c r="E552" s="36">
        <v>11462310</v>
      </c>
      <c r="F552" s="37" t="s">
        <v>2925</v>
      </c>
      <c r="G552" s="76" t="str">
        <f>VLOOKUP(C552,Product!A$1:D$21,3,0)</f>
        <v>1 Set Futsalball</v>
      </c>
      <c r="H552" s="76" t="str">
        <f>VLOOKUP(C552,Product!A$1:D$21,4,0)</f>
        <v>Futsal</v>
      </c>
      <c r="I552" t="s">
        <v>66</v>
      </c>
      <c r="J552" s="34">
        <v>53</v>
      </c>
      <c r="K552" s="11" t="str">
        <f>VLOOKUP(A552,'Sales Order'!A$2:I$1029,9,0)</f>
        <v>Sales Sumatera -Kalimantan Region Team</v>
      </c>
      <c r="M552" t="str">
        <f>VLOOKUP(A552,'Sales Order'!A$1:L$1029,12,0)</f>
        <v>Retail</v>
      </c>
    </row>
    <row r="553" spans="1:13" ht="15.75" customHeight="1" x14ac:dyDescent="0.3">
      <c r="A553" s="28" t="s">
        <v>421</v>
      </c>
      <c r="B553" s="27">
        <f>VLOOKUP(A553,'Sales Order'!A$1:D$1029,4,0)</f>
        <v>44032</v>
      </c>
      <c r="C553" s="28" t="s">
        <v>72</v>
      </c>
      <c r="D553" s="34">
        <v>38</v>
      </c>
      <c r="E553" s="36">
        <v>9232860</v>
      </c>
      <c r="F553" s="37" t="s">
        <v>2926</v>
      </c>
      <c r="G553" s="76" t="str">
        <f>VLOOKUP(C553,Product!A$1:D$21,3,0)</f>
        <v>Pull Up Bar</v>
      </c>
      <c r="H553" s="76" t="str">
        <f>VLOOKUP(C553,Product!A$1:D$21,4,0)</f>
        <v>Gym &amp; Fitness</v>
      </c>
      <c r="I553" t="s">
        <v>73</v>
      </c>
      <c r="J553" s="34">
        <v>38</v>
      </c>
      <c r="K553" s="11" t="str">
        <f>VLOOKUP(A553,'Sales Order'!A$2:I$1029,9,0)</f>
        <v>Sales Sumatera -Kalimantan Region Team</v>
      </c>
      <c r="M553" t="str">
        <f>VLOOKUP(A553,'Sales Order'!A$1:L$1029,12,0)</f>
        <v>Retail</v>
      </c>
    </row>
    <row r="554" spans="1:13" ht="15.75" customHeight="1" x14ac:dyDescent="0.3">
      <c r="A554" s="28" t="s">
        <v>422</v>
      </c>
      <c r="B554" s="27">
        <f>VLOOKUP(A554,'Sales Order'!A$1:D$1029,4,0)</f>
        <v>44032</v>
      </c>
      <c r="C554" s="28" t="s">
        <v>43</v>
      </c>
      <c r="D554" s="34">
        <v>66</v>
      </c>
      <c r="E554" s="36">
        <v>171072000</v>
      </c>
      <c r="F554" s="37" t="s">
        <v>2927</v>
      </c>
      <c r="G554" s="76" t="str">
        <f>VLOOKUP(C554,Product!A$1:D$21,3,0)</f>
        <v>Stick Golf Bag</v>
      </c>
      <c r="H554" s="76" t="str">
        <f>VLOOKUP(C554,Product!A$1:D$21,4,0)</f>
        <v>Golf</v>
      </c>
      <c r="I554" t="s">
        <v>44</v>
      </c>
      <c r="J554" s="34">
        <v>66</v>
      </c>
      <c r="K554" s="11" t="str">
        <f>VLOOKUP(A554,'Sales Order'!A$2:I$1029,9,0)</f>
        <v>Online Sales Team</v>
      </c>
      <c r="M554" t="str">
        <f>VLOOKUP(A554,'Sales Order'!A$1:L$1029,12,0)</f>
        <v>Retail</v>
      </c>
    </row>
    <row r="555" spans="1:13" ht="15.75" customHeight="1" x14ac:dyDescent="0.3">
      <c r="A555" s="28" t="s">
        <v>422</v>
      </c>
      <c r="B555" s="27">
        <f>VLOOKUP(A555,'Sales Order'!A$1:D$1029,4,0)</f>
        <v>44032</v>
      </c>
      <c r="C555" s="28" t="s">
        <v>83</v>
      </c>
      <c r="D555" s="34">
        <v>80</v>
      </c>
      <c r="E555" s="36">
        <v>24139200</v>
      </c>
      <c r="F555" s="37" t="s">
        <v>2928</v>
      </c>
      <c r="G555" s="76" t="str">
        <f>VLOOKUP(C555,Product!A$1:D$21,3,0)</f>
        <v>Heavy bag</v>
      </c>
      <c r="H555" s="76" t="str">
        <f>VLOOKUP(C555,Product!A$1:D$21,4,0)</f>
        <v>Gym &amp; Fitness</v>
      </c>
      <c r="I555" t="s">
        <v>84</v>
      </c>
      <c r="J555" s="34">
        <v>80</v>
      </c>
      <c r="K555" s="11" t="str">
        <f>VLOOKUP(A555,'Sales Order'!A$2:I$1029,9,0)</f>
        <v>Online Sales Team</v>
      </c>
      <c r="M555" t="str">
        <f>VLOOKUP(A555,'Sales Order'!A$1:L$1029,12,0)</f>
        <v>Retail</v>
      </c>
    </row>
    <row r="556" spans="1:13" ht="15.75" customHeight="1" x14ac:dyDescent="0.3">
      <c r="A556" s="16" t="s">
        <v>423</v>
      </c>
      <c r="B556" s="27">
        <f>VLOOKUP(A556,'Sales Order'!A$1:D$1029,4,0)</f>
        <v>44034</v>
      </c>
      <c r="C556" s="28" t="s">
        <v>81</v>
      </c>
      <c r="D556" s="34">
        <v>130</v>
      </c>
      <c r="E556" s="36">
        <v>278350800</v>
      </c>
      <c r="F556" s="37" t="s">
        <v>2929</v>
      </c>
      <c r="G556" s="76" t="str">
        <f>VLOOKUP(C556,Product!A$1:D$21,3,0)</f>
        <v>Treadmill</v>
      </c>
      <c r="H556" s="76" t="str">
        <f>VLOOKUP(C556,Product!A$1:D$21,4,0)</f>
        <v>Gym &amp; Fitness</v>
      </c>
      <c r="I556" t="s">
        <v>82</v>
      </c>
      <c r="J556" s="34">
        <v>130</v>
      </c>
      <c r="K556" s="11" t="str">
        <f>VLOOKUP(A556,'Sales Order'!A$2:I$1029,9,0)</f>
        <v>Sales Region Sulawesi - Maluku Team</v>
      </c>
      <c r="M556" t="str">
        <f>VLOOKUP(A556,'Sales Order'!A$1:L$1029,12,0)</f>
        <v>Retail</v>
      </c>
    </row>
    <row r="557" spans="1:13" ht="15.75" customHeight="1" x14ac:dyDescent="0.3">
      <c r="A557" s="28" t="s">
        <v>423</v>
      </c>
      <c r="B557" s="27">
        <f>VLOOKUP(A557,'Sales Order'!A$1:D$1029,4,0)</f>
        <v>44034</v>
      </c>
      <c r="C557" s="28" t="s">
        <v>61</v>
      </c>
      <c r="D557" s="34">
        <v>65</v>
      </c>
      <c r="E557" s="36">
        <v>28955549.999999996</v>
      </c>
      <c r="F557" s="37" t="s">
        <v>2930</v>
      </c>
      <c r="G557" s="76" t="str">
        <f>VLOOKUP(C557,Product!A$1:D$21,3,0)</f>
        <v>1 Set Basketball</v>
      </c>
      <c r="H557" s="76" t="str">
        <f>VLOOKUP(C557,Product!A$1:D$21,4,0)</f>
        <v>Basketball</v>
      </c>
      <c r="I557" t="s">
        <v>62</v>
      </c>
      <c r="J557" s="34">
        <v>65</v>
      </c>
      <c r="K557" s="11" t="str">
        <f>VLOOKUP(A557,'Sales Order'!A$2:I$1029,9,0)</f>
        <v>Sales Region Sulawesi - Maluku Team</v>
      </c>
      <c r="M557" t="str">
        <f>VLOOKUP(A557,'Sales Order'!A$1:L$1029,12,0)</f>
        <v>Retail</v>
      </c>
    </row>
    <row r="558" spans="1:13" ht="15.75" customHeight="1" x14ac:dyDescent="0.3">
      <c r="A558" s="28" t="s">
        <v>423</v>
      </c>
      <c r="B558" s="27">
        <f>VLOOKUP(A558,'Sales Order'!A$1:D$1029,4,0)</f>
        <v>44034</v>
      </c>
      <c r="C558" s="28" t="s">
        <v>28</v>
      </c>
      <c r="D558" s="34">
        <v>149</v>
      </c>
      <c r="E558" s="36">
        <v>113749580.00000001</v>
      </c>
      <c r="F558" s="37" t="s">
        <v>2931</v>
      </c>
      <c r="G558" s="76" t="str">
        <f>VLOOKUP(C558,Product!A$1:D$21,3,0)</f>
        <v>Stick Billiard</v>
      </c>
      <c r="H558" s="76" t="str">
        <f>VLOOKUP(C558,Product!A$1:D$21,4,0)</f>
        <v>Billiard</v>
      </c>
      <c r="I558" t="s">
        <v>30</v>
      </c>
      <c r="J558" s="34">
        <v>149</v>
      </c>
      <c r="K558" s="11" t="str">
        <f>VLOOKUP(A558,'Sales Order'!A$2:I$1029,9,0)</f>
        <v>Sales Region Sulawesi - Maluku Team</v>
      </c>
      <c r="M558" t="str">
        <f>VLOOKUP(A558,'Sales Order'!A$1:L$1029,12,0)</f>
        <v>Retail</v>
      </c>
    </row>
    <row r="559" spans="1:13" ht="15.75" customHeight="1" x14ac:dyDescent="0.3">
      <c r="A559" s="28" t="s">
        <v>423</v>
      </c>
      <c r="B559" s="27">
        <f>VLOOKUP(A559,'Sales Order'!A$1:D$1029,4,0)</f>
        <v>44034</v>
      </c>
      <c r="C559" s="28" t="s">
        <v>35</v>
      </c>
      <c r="D559" s="34">
        <v>40</v>
      </c>
      <c r="E559" s="36">
        <v>67606000</v>
      </c>
      <c r="F559" s="37" t="s">
        <v>2932</v>
      </c>
      <c r="G559" s="76" t="str">
        <f>VLOOKUP(C559,Product!A$1:D$21,3,0)</f>
        <v>Stick Golf Wedge</v>
      </c>
      <c r="H559" s="76" t="str">
        <f>VLOOKUP(C559,Product!A$1:D$21,4,0)</f>
        <v>Golf</v>
      </c>
      <c r="I559" t="s">
        <v>37</v>
      </c>
      <c r="J559" s="34">
        <v>40</v>
      </c>
      <c r="K559" s="11" t="str">
        <f>VLOOKUP(A559,'Sales Order'!A$2:I$1029,9,0)</f>
        <v>Sales Region Sulawesi - Maluku Team</v>
      </c>
      <c r="M559" t="str">
        <f>VLOOKUP(A559,'Sales Order'!A$1:L$1029,12,0)</f>
        <v>Retail</v>
      </c>
    </row>
    <row r="560" spans="1:13" ht="15.75" customHeight="1" x14ac:dyDescent="0.3">
      <c r="A560" s="16" t="s">
        <v>424</v>
      </c>
      <c r="B560" s="27">
        <f>VLOOKUP(A560,'Sales Order'!A$1:D$1029,4,0)</f>
        <v>44035</v>
      </c>
      <c r="C560" s="28" t="s">
        <v>25</v>
      </c>
      <c r="D560" s="34">
        <v>57</v>
      </c>
      <c r="E560" s="36">
        <v>969000</v>
      </c>
      <c r="F560" s="37" t="s">
        <v>2933</v>
      </c>
      <c r="G560" s="76" t="str">
        <f>VLOOKUP(C560,Product!A$1:D$21,3,0)</f>
        <v>Fishing soft lure</v>
      </c>
      <c r="H560" s="76" t="str">
        <f>VLOOKUP(C560,Product!A$1:D$21,4,0)</f>
        <v>Fishing Equipment</v>
      </c>
      <c r="I560" t="s">
        <v>26</v>
      </c>
      <c r="J560" s="34">
        <v>57</v>
      </c>
      <c r="K560" s="11" t="str">
        <f>VLOOKUP(A560,'Sales Order'!A$2:I$1029,9,0)</f>
        <v>Sales Sumatera -Kalimantan Region Team</v>
      </c>
      <c r="M560" t="str">
        <f>VLOOKUP(A560,'Sales Order'!A$1:L$1029,12,0)</f>
        <v>Retail</v>
      </c>
    </row>
    <row r="561" spans="1:13" ht="15.75" customHeight="1" x14ac:dyDescent="0.3">
      <c r="A561" s="16" t="s">
        <v>425</v>
      </c>
      <c r="B561" s="27">
        <f>VLOOKUP(A561,'Sales Order'!A$1:D$1029,4,0)</f>
        <v>44035</v>
      </c>
      <c r="C561" s="28" t="s">
        <v>78</v>
      </c>
      <c r="D561" s="34">
        <v>138</v>
      </c>
      <c r="E561" s="36">
        <v>63871920</v>
      </c>
      <c r="F561" s="37" t="s">
        <v>2934</v>
      </c>
      <c r="G561" s="76" t="str">
        <f>VLOOKUP(C561,Product!A$1:D$21,3,0)</f>
        <v>Dumbell Set</v>
      </c>
      <c r="H561" s="76" t="str">
        <f>VLOOKUP(C561,Product!A$1:D$21,4,0)</f>
        <v>Gym &amp; Fitness</v>
      </c>
      <c r="I561" t="s">
        <v>79</v>
      </c>
      <c r="J561" s="34">
        <v>138</v>
      </c>
      <c r="K561" s="11" t="str">
        <f>VLOOKUP(A561,'Sales Order'!A$2:I$1029,9,0)</f>
        <v>Sales Sumatera -Kalimantan Region Team</v>
      </c>
      <c r="M561" t="str">
        <f>VLOOKUP(A561,'Sales Order'!A$1:L$1029,12,0)</f>
        <v>Retail</v>
      </c>
    </row>
    <row r="562" spans="1:13" ht="15.75" customHeight="1" x14ac:dyDescent="0.3">
      <c r="A562" s="28" t="s">
        <v>425</v>
      </c>
      <c r="B562" s="27">
        <f>VLOOKUP(A562,'Sales Order'!A$1:D$1029,4,0)</f>
        <v>44035</v>
      </c>
      <c r="C562" s="28" t="s">
        <v>33</v>
      </c>
      <c r="D562" s="34">
        <v>138</v>
      </c>
      <c r="E562" s="36">
        <v>26109600</v>
      </c>
      <c r="F562" s="37" t="s">
        <v>2935</v>
      </c>
      <c r="G562" s="76" t="str">
        <f>VLOOKUP(C562,Product!A$1:D$21,3,0)</f>
        <v>Stick Billiard Bag</v>
      </c>
      <c r="H562" s="76" t="str">
        <f>VLOOKUP(C562,Product!A$1:D$21,4,0)</f>
        <v>Billiard</v>
      </c>
      <c r="I562" t="s">
        <v>34</v>
      </c>
      <c r="J562" s="34">
        <v>138</v>
      </c>
      <c r="K562" s="11" t="str">
        <f>VLOOKUP(A562,'Sales Order'!A$2:I$1029,9,0)</f>
        <v>Sales Sumatera -Kalimantan Region Team</v>
      </c>
      <c r="M562" t="str">
        <f>VLOOKUP(A562,'Sales Order'!A$1:L$1029,12,0)</f>
        <v>Retail</v>
      </c>
    </row>
    <row r="563" spans="1:13" ht="15.75" customHeight="1" x14ac:dyDescent="0.3">
      <c r="A563" s="28" t="s">
        <v>425</v>
      </c>
      <c r="B563" s="27">
        <f>VLOOKUP(A563,'Sales Order'!A$1:D$1029,4,0)</f>
        <v>44035</v>
      </c>
      <c r="C563" s="28" t="s">
        <v>25</v>
      </c>
      <c r="D563" s="34">
        <v>75</v>
      </c>
      <c r="E563" s="36">
        <v>1425000</v>
      </c>
      <c r="F563" s="37" t="s">
        <v>2936</v>
      </c>
      <c r="G563" s="76" t="str">
        <f>VLOOKUP(C563,Product!A$1:D$21,3,0)</f>
        <v>Fishing soft lure</v>
      </c>
      <c r="H563" s="76" t="str">
        <f>VLOOKUP(C563,Product!A$1:D$21,4,0)</f>
        <v>Fishing Equipment</v>
      </c>
      <c r="I563" t="s">
        <v>26</v>
      </c>
      <c r="J563" s="34">
        <v>75</v>
      </c>
      <c r="K563" s="11" t="str">
        <f>VLOOKUP(A563,'Sales Order'!A$2:I$1029,9,0)</f>
        <v>Sales Sumatera -Kalimantan Region Team</v>
      </c>
      <c r="M563" t="str">
        <f>VLOOKUP(A563,'Sales Order'!A$1:L$1029,12,0)</f>
        <v>Retail</v>
      </c>
    </row>
    <row r="564" spans="1:13" ht="15.75" customHeight="1" x14ac:dyDescent="0.3">
      <c r="A564" s="28" t="s">
        <v>426</v>
      </c>
      <c r="B564" s="27">
        <f>VLOOKUP(A564,'Sales Order'!A$1:D$1029,4,0)</f>
        <v>44037</v>
      </c>
      <c r="C564" s="28" t="s">
        <v>33</v>
      </c>
      <c r="D564" s="34">
        <v>89</v>
      </c>
      <c r="E564" s="36">
        <v>16643000</v>
      </c>
      <c r="F564" s="37" t="s">
        <v>2937</v>
      </c>
      <c r="G564" s="76" t="str">
        <f>VLOOKUP(C564,Product!A$1:D$21,3,0)</f>
        <v>Stick Billiard Bag</v>
      </c>
      <c r="H564" s="76" t="str">
        <f>VLOOKUP(C564,Product!A$1:D$21,4,0)</f>
        <v>Billiard</v>
      </c>
      <c r="I564" t="s">
        <v>34</v>
      </c>
      <c r="J564" s="34">
        <v>89</v>
      </c>
      <c r="K564" s="11" t="str">
        <f>VLOOKUP(A564,'Sales Order'!A$2:I$1029,9,0)</f>
        <v>Sales Region Bali - Nusa Tenggara Team</v>
      </c>
      <c r="M564" t="str">
        <f>VLOOKUP(A564,'Sales Order'!A$1:L$1029,12,0)</f>
        <v>Retail</v>
      </c>
    </row>
    <row r="565" spans="1:13" ht="15.75" customHeight="1" x14ac:dyDescent="0.3">
      <c r="A565" s="28" t="s">
        <v>426</v>
      </c>
      <c r="B565" s="27">
        <f>VLOOKUP(A565,'Sales Order'!A$1:D$1029,4,0)</f>
        <v>44037</v>
      </c>
      <c r="C565" s="28" t="s">
        <v>83</v>
      </c>
      <c r="D565" s="34">
        <v>124</v>
      </c>
      <c r="E565" s="36">
        <v>35823600</v>
      </c>
      <c r="F565" s="37" t="s">
        <v>2938</v>
      </c>
      <c r="G565" s="76" t="str">
        <f>VLOOKUP(C565,Product!A$1:D$21,3,0)</f>
        <v>Heavy bag</v>
      </c>
      <c r="H565" s="76" t="str">
        <f>VLOOKUP(C565,Product!A$1:D$21,4,0)</f>
        <v>Gym &amp; Fitness</v>
      </c>
      <c r="I565" t="s">
        <v>84</v>
      </c>
      <c r="J565" s="34">
        <v>124</v>
      </c>
      <c r="K565" s="11" t="str">
        <f>VLOOKUP(A565,'Sales Order'!A$2:I$1029,9,0)</f>
        <v>Sales Region Bali - Nusa Tenggara Team</v>
      </c>
      <c r="M565" t="str">
        <f>VLOOKUP(A565,'Sales Order'!A$1:L$1029,12,0)</f>
        <v>Retail</v>
      </c>
    </row>
    <row r="566" spans="1:13" ht="15.75" customHeight="1" x14ac:dyDescent="0.3">
      <c r="A566" s="28" t="s">
        <v>426</v>
      </c>
      <c r="B566" s="27">
        <f>VLOOKUP(A566,'Sales Order'!A$1:D$1029,4,0)</f>
        <v>44037</v>
      </c>
      <c r="C566" s="28" t="s">
        <v>69</v>
      </c>
      <c r="D566" s="34">
        <v>78</v>
      </c>
      <c r="E566" s="36">
        <v>9434178</v>
      </c>
      <c r="F566" s="37" t="s">
        <v>2939</v>
      </c>
      <c r="G566" s="76" t="str">
        <f>VLOOKUP(C566,Product!A$1:D$21,3,0)</f>
        <v>Abs Roller</v>
      </c>
      <c r="H566" s="76" t="str">
        <f>VLOOKUP(C566,Product!A$1:D$21,4,0)</f>
        <v>Gym &amp; Fitness</v>
      </c>
      <c r="I566" t="s">
        <v>70</v>
      </c>
      <c r="J566" s="34">
        <v>78</v>
      </c>
      <c r="K566" s="11" t="str">
        <f>VLOOKUP(A566,'Sales Order'!A$2:I$1029,9,0)</f>
        <v>Sales Region Bali - Nusa Tenggara Team</v>
      </c>
      <c r="M566" t="str">
        <f>VLOOKUP(A566,'Sales Order'!A$1:L$1029,12,0)</f>
        <v>Retail</v>
      </c>
    </row>
    <row r="567" spans="1:13" ht="15.75" customHeight="1" x14ac:dyDescent="0.3">
      <c r="A567" s="28" t="s">
        <v>426</v>
      </c>
      <c r="B567" s="27">
        <f>VLOOKUP(A567,'Sales Order'!A$1:D$1029,4,0)</f>
        <v>44037</v>
      </c>
      <c r="C567" s="28" t="s">
        <v>43</v>
      </c>
      <c r="D567" s="34">
        <v>75</v>
      </c>
      <c r="E567" s="36">
        <v>213600000</v>
      </c>
      <c r="F567" s="37" t="s">
        <v>2940</v>
      </c>
      <c r="G567" s="76" t="str">
        <f>VLOOKUP(C567,Product!A$1:D$21,3,0)</f>
        <v>Stick Golf Bag</v>
      </c>
      <c r="H567" s="76" t="str">
        <f>VLOOKUP(C567,Product!A$1:D$21,4,0)</f>
        <v>Golf</v>
      </c>
      <c r="I567" t="s">
        <v>44</v>
      </c>
      <c r="J567" s="34">
        <v>75</v>
      </c>
      <c r="K567" s="11" t="str">
        <f>VLOOKUP(A567,'Sales Order'!A$2:I$1029,9,0)</f>
        <v>Sales Region Bali - Nusa Tenggara Team</v>
      </c>
      <c r="M567" t="str">
        <f>VLOOKUP(A567,'Sales Order'!A$1:L$1029,12,0)</f>
        <v>Retail</v>
      </c>
    </row>
    <row r="568" spans="1:13" ht="15.75" customHeight="1" x14ac:dyDescent="0.3">
      <c r="A568" s="16" t="s">
        <v>427</v>
      </c>
      <c r="B568" s="27">
        <f>VLOOKUP(A568,'Sales Order'!A$1:D$1029,4,0)</f>
        <v>44038</v>
      </c>
      <c r="C568" s="28" t="s">
        <v>43</v>
      </c>
      <c r="D568" s="34">
        <v>85</v>
      </c>
      <c r="E568" s="36">
        <v>212160000</v>
      </c>
      <c r="F568" s="37" t="s">
        <v>2941</v>
      </c>
      <c r="G568" s="76" t="str">
        <f>VLOOKUP(C568,Product!A$1:D$21,3,0)</f>
        <v>Stick Golf Bag</v>
      </c>
      <c r="H568" s="76" t="str">
        <f>VLOOKUP(C568,Product!A$1:D$21,4,0)</f>
        <v>Golf</v>
      </c>
      <c r="I568" t="s">
        <v>44</v>
      </c>
      <c r="J568" s="34">
        <v>85</v>
      </c>
      <c r="K568" s="11" t="str">
        <f>VLOOKUP(A568,'Sales Order'!A$2:I$1029,9,0)</f>
        <v>Sales Sumatera -Kalimantan Region Team</v>
      </c>
      <c r="M568" t="str">
        <f>VLOOKUP(A568,'Sales Order'!A$1:L$1029,12,0)</f>
        <v>Retail</v>
      </c>
    </row>
    <row r="569" spans="1:13" ht="15.75" customHeight="1" x14ac:dyDescent="0.3">
      <c r="A569" s="16" t="s">
        <v>428</v>
      </c>
      <c r="B569" s="27">
        <f>VLOOKUP(A569,'Sales Order'!A$1:D$1029,4,0)</f>
        <v>44039</v>
      </c>
      <c r="C569" s="28" t="s">
        <v>35</v>
      </c>
      <c r="D569" s="34">
        <v>64</v>
      </c>
      <c r="E569" s="36">
        <v>129241600</v>
      </c>
      <c r="F569" s="37" t="s">
        <v>2942</v>
      </c>
      <c r="G569" s="76" t="str">
        <f>VLOOKUP(C569,Product!A$1:D$21,3,0)</f>
        <v>Stick Golf Wedge</v>
      </c>
      <c r="H569" s="76" t="str">
        <f>VLOOKUP(C569,Product!A$1:D$21,4,0)</f>
        <v>Golf</v>
      </c>
      <c r="I569" t="s">
        <v>37</v>
      </c>
      <c r="J569" s="34">
        <v>64</v>
      </c>
      <c r="K569" s="11" t="str">
        <f>VLOOKUP(A569,'Sales Order'!A$2:I$1029,9,0)</f>
        <v>Sales Java Region Team</v>
      </c>
      <c r="M569" t="str">
        <f>VLOOKUP(A569,'Sales Order'!A$1:L$1029,12,0)</f>
        <v>Retail</v>
      </c>
    </row>
    <row r="570" spans="1:13" ht="15.75" customHeight="1" x14ac:dyDescent="0.3">
      <c r="A570" s="28" t="s">
        <v>428</v>
      </c>
      <c r="B570" s="27">
        <f>VLOOKUP(A570,'Sales Order'!A$1:D$1029,4,0)</f>
        <v>44039</v>
      </c>
      <c r="C570" s="28" t="s">
        <v>19</v>
      </c>
      <c r="D570" s="34">
        <v>140</v>
      </c>
      <c r="E570" s="36">
        <v>31025400</v>
      </c>
      <c r="F570" s="37" t="s">
        <v>2943</v>
      </c>
      <c r="G570" s="76" t="str">
        <f>VLOOKUP(C570,Product!A$1:D$21,3,0)</f>
        <v>1 Set Fishing Equipment</v>
      </c>
      <c r="H570" s="76" t="str">
        <f>VLOOKUP(C570,Product!A$1:D$21,4,0)</f>
        <v>Fishing Equipment</v>
      </c>
      <c r="I570" t="s">
        <v>21</v>
      </c>
      <c r="J570" s="34">
        <v>140</v>
      </c>
      <c r="K570" s="11" t="str">
        <f>VLOOKUP(A570,'Sales Order'!A$2:I$1029,9,0)</f>
        <v>Sales Java Region Team</v>
      </c>
      <c r="M570" t="str">
        <f>VLOOKUP(A570,'Sales Order'!A$1:L$1029,12,0)</f>
        <v>Retail</v>
      </c>
    </row>
    <row r="571" spans="1:13" ht="15.75" customHeight="1" x14ac:dyDescent="0.3">
      <c r="A571" s="28" t="s">
        <v>428</v>
      </c>
      <c r="B571" s="27">
        <f>VLOOKUP(A571,'Sales Order'!A$1:D$1029,4,0)</f>
        <v>44039</v>
      </c>
      <c r="C571" s="28" t="s">
        <v>48</v>
      </c>
      <c r="D571" s="34">
        <v>81</v>
      </c>
      <c r="E571" s="36">
        <v>9926550</v>
      </c>
      <c r="F571" s="37" t="s">
        <v>2944</v>
      </c>
      <c r="G571" s="76" t="str">
        <f>VLOOKUP(C571,Product!A$1:D$21,3,0)</f>
        <v>Tracking Pole</v>
      </c>
      <c r="H571" s="76" t="str">
        <f>VLOOKUP(C571,Product!A$1:D$21,4,0)</f>
        <v>Hiking &amp; Camping</v>
      </c>
      <c r="I571" t="s">
        <v>49</v>
      </c>
      <c r="J571" s="34">
        <v>81</v>
      </c>
      <c r="K571" s="11" t="str">
        <f>VLOOKUP(A571,'Sales Order'!A$2:I$1029,9,0)</f>
        <v>Sales Java Region Team</v>
      </c>
      <c r="M571" t="str">
        <f>VLOOKUP(A571,'Sales Order'!A$1:L$1029,12,0)</f>
        <v>Retail</v>
      </c>
    </row>
    <row r="572" spans="1:13" ht="15.75" customHeight="1" x14ac:dyDescent="0.3">
      <c r="A572" s="16" t="s">
        <v>429</v>
      </c>
      <c r="B572" s="27">
        <f>VLOOKUP(A572,'Sales Order'!A$1:D$1029,4,0)</f>
        <v>44041</v>
      </c>
      <c r="C572" s="28" t="s">
        <v>61</v>
      </c>
      <c r="D572" s="34">
        <v>116</v>
      </c>
      <c r="E572" s="36">
        <v>45006840</v>
      </c>
      <c r="F572" s="37" t="s">
        <v>2945</v>
      </c>
      <c r="G572" s="76" t="str">
        <f>VLOOKUP(C572,Product!A$1:D$21,3,0)</f>
        <v>1 Set Basketball</v>
      </c>
      <c r="H572" s="76" t="str">
        <f>VLOOKUP(C572,Product!A$1:D$21,4,0)</f>
        <v>Basketball</v>
      </c>
      <c r="I572" t="s">
        <v>62</v>
      </c>
      <c r="J572" s="34">
        <v>116</v>
      </c>
      <c r="K572" s="11" t="str">
        <f>VLOOKUP(A572,'Sales Order'!A$2:I$1029,9,0)</f>
        <v>Sales Region Sulawesi - Maluku Team</v>
      </c>
      <c r="M572" t="str">
        <f>VLOOKUP(A572,'Sales Order'!A$1:L$1029,12,0)</f>
        <v>Retail</v>
      </c>
    </row>
    <row r="573" spans="1:13" ht="15.75" customHeight="1" x14ac:dyDescent="0.3">
      <c r="A573" s="28" t="s">
        <v>429</v>
      </c>
      <c r="B573" s="27">
        <f>VLOOKUP(A573,'Sales Order'!A$1:D$1029,4,0)</f>
        <v>44041</v>
      </c>
      <c r="C573" s="28" t="s">
        <v>48</v>
      </c>
      <c r="D573" s="34">
        <v>77</v>
      </c>
      <c r="E573" s="36">
        <v>8045730.0000000009</v>
      </c>
      <c r="F573" s="37" t="s">
        <v>2946</v>
      </c>
      <c r="G573" s="76" t="str">
        <f>VLOOKUP(C573,Product!A$1:D$21,3,0)</f>
        <v>Tracking Pole</v>
      </c>
      <c r="H573" s="76" t="str">
        <f>VLOOKUP(C573,Product!A$1:D$21,4,0)</f>
        <v>Hiking &amp; Camping</v>
      </c>
      <c r="I573" t="s">
        <v>49</v>
      </c>
      <c r="J573" s="34">
        <v>77</v>
      </c>
      <c r="K573" s="11" t="str">
        <f>VLOOKUP(A573,'Sales Order'!A$2:I$1029,9,0)</f>
        <v>Sales Region Sulawesi - Maluku Team</v>
      </c>
      <c r="M573" t="str">
        <f>VLOOKUP(A573,'Sales Order'!A$1:L$1029,12,0)</f>
        <v>Retail</v>
      </c>
    </row>
    <row r="574" spans="1:13" ht="15.75" customHeight="1" x14ac:dyDescent="0.3">
      <c r="A574" s="28" t="s">
        <v>429</v>
      </c>
      <c r="B574" s="27">
        <f>VLOOKUP(A574,'Sales Order'!A$1:D$1029,4,0)</f>
        <v>44041</v>
      </c>
      <c r="C574" s="28" t="s">
        <v>25</v>
      </c>
      <c r="D574" s="34">
        <v>74</v>
      </c>
      <c r="E574" s="36">
        <v>1228400</v>
      </c>
      <c r="F574" s="37" t="s">
        <v>2947</v>
      </c>
      <c r="G574" s="76" t="str">
        <f>VLOOKUP(C574,Product!A$1:D$21,3,0)</f>
        <v>Fishing soft lure</v>
      </c>
      <c r="H574" s="76" t="str">
        <f>VLOOKUP(C574,Product!A$1:D$21,4,0)</f>
        <v>Fishing Equipment</v>
      </c>
      <c r="I574" t="s">
        <v>26</v>
      </c>
      <c r="J574" s="34">
        <v>74</v>
      </c>
      <c r="K574" s="11" t="str">
        <f>VLOOKUP(A574,'Sales Order'!A$2:I$1029,9,0)</f>
        <v>Sales Region Sulawesi - Maluku Team</v>
      </c>
      <c r="M574" t="str">
        <f>VLOOKUP(A574,'Sales Order'!A$1:L$1029,12,0)</f>
        <v>Retail</v>
      </c>
    </row>
    <row r="575" spans="1:13" ht="15.75" customHeight="1" x14ac:dyDescent="0.3">
      <c r="A575" s="16" t="s">
        <v>430</v>
      </c>
      <c r="B575" s="27">
        <f>VLOOKUP(A575,'Sales Order'!A$1:D$1029,4,0)</f>
        <v>44041</v>
      </c>
      <c r="C575" s="28" t="s">
        <v>75</v>
      </c>
      <c r="D575" s="34">
        <v>103</v>
      </c>
      <c r="E575" s="36">
        <v>240196000</v>
      </c>
      <c r="F575" s="37" t="s">
        <v>2948</v>
      </c>
      <c r="G575" s="76" t="str">
        <f>VLOOKUP(C575,Product!A$1:D$21,3,0)</f>
        <v>Bench Press</v>
      </c>
      <c r="H575" s="76" t="str">
        <f>VLOOKUP(C575,Product!A$1:D$21,4,0)</f>
        <v>Gym &amp; Fitness</v>
      </c>
      <c r="I575" t="s">
        <v>76</v>
      </c>
      <c r="J575" s="34">
        <v>103</v>
      </c>
      <c r="K575" s="11" t="str">
        <f>VLOOKUP(A575,'Sales Order'!A$2:I$1029,9,0)</f>
        <v>Sales Java Region Team</v>
      </c>
      <c r="M575" t="str">
        <f>VLOOKUP(A575,'Sales Order'!A$1:L$1029,12,0)</f>
        <v>Retail</v>
      </c>
    </row>
    <row r="576" spans="1:13" ht="15.75" customHeight="1" x14ac:dyDescent="0.3">
      <c r="A576" s="28" t="s">
        <v>430</v>
      </c>
      <c r="B576" s="27">
        <f>VLOOKUP(A576,'Sales Order'!A$1:D$1029,4,0)</f>
        <v>44041</v>
      </c>
      <c r="C576" s="28" t="s">
        <v>33</v>
      </c>
      <c r="D576" s="34">
        <v>113</v>
      </c>
      <c r="E576" s="36">
        <v>21379600</v>
      </c>
      <c r="F576" s="37" t="s">
        <v>2949</v>
      </c>
      <c r="G576" s="76" t="str">
        <f>VLOOKUP(C576,Product!A$1:D$21,3,0)</f>
        <v>Stick Billiard Bag</v>
      </c>
      <c r="H576" s="76" t="str">
        <f>VLOOKUP(C576,Product!A$1:D$21,4,0)</f>
        <v>Billiard</v>
      </c>
      <c r="I576" t="s">
        <v>34</v>
      </c>
      <c r="J576" s="34">
        <v>113</v>
      </c>
      <c r="K576" s="11" t="str">
        <f>VLOOKUP(A576,'Sales Order'!A$2:I$1029,9,0)</f>
        <v>Sales Java Region Team</v>
      </c>
      <c r="M576" t="str">
        <f>VLOOKUP(A576,'Sales Order'!A$1:L$1029,12,0)</f>
        <v>Retail</v>
      </c>
    </row>
    <row r="577" spans="1:13" ht="15.75" customHeight="1" x14ac:dyDescent="0.3">
      <c r="A577" s="16" t="s">
        <v>431</v>
      </c>
      <c r="B577" s="27">
        <f>VLOOKUP(A577,'Sales Order'!A$1:D$1029,4,0)</f>
        <v>44043</v>
      </c>
      <c r="C577" s="28" t="s">
        <v>58</v>
      </c>
      <c r="D577" s="34">
        <v>79</v>
      </c>
      <c r="E577" s="36">
        <v>374204040</v>
      </c>
      <c r="F577" s="37" t="s">
        <v>2950</v>
      </c>
      <c r="G577" s="76" t="str">
        <f>VLOOKUP(C577,Product!A$1:D$21,3,0)</f>
        <v>Road Bike</v>
      </c>
      <c r="H577" s="76" t="str">
        <f>VLOOKUP(C577,Product!A$1:D$21,4,0)</f>
        <v>Bicycle</v>
      </c>
      <c r="I577" t="s">
        <v>59</v>
      </c>
      <c r="J577" s="34">
        <v>79</v>
      </c>
      <c r="K577" s="11" t="str">
        <f>VLOOKUP(A577,'Sales Order'!A$2:I$1029,9,0)</f>
        <v>Sales Region Sulawesi - Maluku Team</v>
      </c>
      <c r="M577" t="str">
        <f>VLOOKUP(A577,'Sales Order'!A$1:L$1029,12,0)</f>
        <v>Retail</v>
      </c>
    </row>
    <row r="578" spans="1:13" ht="15.75" customHeight="1" x14ac:dyDescent="0.3">
      <c r="A578" s="28" t="s">
        <v>431</v>
      </c>
      <c r="B578" s="27">
        <f>VLOOKUP(A578,'Sales Order'!A$1:D$1029,4,0)</f>
        <v>44043</v>
      </c>
      <c r="C578" s="28" t="s">
        <v>45</v>
      </c>
      <c r="D578" s="34">
        <v>68</v>
      </c>
      <c r="E578" s="36">
        <v>9422760</v>
      </c>
      <c r="F578" s="37" t="s">
        <v>2951</v>
      </c>
      <c r="G578" s="76" t="str">
        <f>VLOOKUP(C578,Product!A$1:D$21,3,0)</f>
        <v>Sunglasses</v>
      </c>
      <c r="H578" s="76" t="str">
        <f>VLOOKUP(C578,Product!A$1:D$21,4,0)</f>
        <v>Outdoors Sport</v>
      </c>
      <c r="I578" t="s">
        <v>46</v>
      </c>
      <c r="J578" s="34">
        <v>68</v>
      </c>
      <c r="K578" s="11" t="str">
        <f>VLOOKUP(A578,'Sales Order'!A$2:I$1029,9,0)</f>
        <v>Sales Region Sulawesi - Maluku Team</v>
      </c>
      <c r="M578" t="str">
        <f>VLOOKUP(A578,'Sales Order'!A$1:L$1029,12,0)</f>
        <v>Retail</v>
      </c>
    </row>
    <row r="579" spans="1:13" ht="15.75" customHeight="1" x14ac:dyDescent="0.3">
      <c r="A579" s="28" t="s">
        <v>431</v>
      </c>
      <c r="B579" s="27">
        <f>VLOOKUP(A579,'Sales Order'!A$1:D$1029,4,0)</f>
        <v>44043</v>
      </c>
      <c r="C579" s="28" t="s">
        <v>69</v>
      </c>
      <c r="D579" s="34">
        <v>124</v>
      </c>
      <c r="E579" s="36">
        <v>14997924</v>
      </c>
      <c r="F579" s="37" t="s">
        <v>2952</v>
      </c>
      <c r="G579" s="76" t="str">
        <f>VLOOKUP(C579,Product!A$1:D$21,3,0)</f>
        <v>Abs Roller</v>
      </c>
      <c r="H579" s="76" t="str">
        <f>VLOOKUP(C579,Product!A$1:D$21,4,0)</f>
        <v>Gym &amp; Fitness</v>
      </c>
      <c r="I579" t="s">
        <v>70</v>
      </c>
      <c r="J579" s="34">
        <v>124</v>
      </c>
      <c r="K579" s="11" t="str">
        <f>VLOOKUP(A579,'Sales Order'!A$2:I$1029,9,0)</f>
        <v>Sales Region Sulawesi - Maluku Team</v>
      </c>
      <c r="M579" t="str">
        <f>VLOOKUP(A579,'Sales Order'!A$1:L$1029,12,0)</f>
        <v>Retail</v>
      </c>
    </row>
    <row r="580" spans="1:13" ht="15.75" customHeight="1" x14ac:dyDescent="0.3">
      <c r="A580" s="16" t="s">
        <v>432</v>
      </c>
      <c r="B580" s="27">
        <f>VLOOKUP(A580,'Sales Order'!A$1:D$1029,4,0)</f>
        <v>44043</v>
      </c>
      <c r="C580" s="28" t="s">
        <v>48</v>
      </c>
      <c r="D580" s="34">
        <v>102</v>
      </c>
      <c r="E580" s="36">
        <v>12368520</v>
      </c>
      <c r="F580" s="37" t="s">
        <v>2953</v>
      </c>
      <c r="G580" s="76" t="str">
        <f>VLOOKUP(C580,Product!A$1:D$21,3,0)</f>
        <v>Tracking Pole</v>
      </c>
      <c r="H580" s="76" t="str">
        <f>VLOOKUP(C580,Product!A$1:D$21,4,0)</f>
        <v>Hiking &amp; Camping</v>
      </c>
      <c r="I580" t="s">
        <v>49</v>
      </c>
      <c r="J580" s="34">
        <v>102</v>
      </c>
      <c r="K580" s="11" t="str">
        <f>VLOOKUP(A580,'Sales Order'!A$2:I$1029,9,0)</f>
        <v>Sales Java Region Team</v>
      </c>
      <c r="M580" t="str">
        <f>VLOOKUP(A580,'Sales Order'!A$1:L$1029,12,0)</f>
        <v>Retail</v>
      </c>
    </row>
    <row r="581" spans="1:13" ht="15.75" customHeight="1" x14ac:dyDescent="0.3">
      <c r="A581" s="28" t="s">
        <v>432</v>
      </c>
      <c r="B581" s="27">
        <f>VLOOKUP(A581,'Sales Order'!A$1:D$1029,4,0)</f>
        <v>44043</v>
      </c>
      <c r="C581" s="28" t="s">
        <v>33</v>
      </c>
      <c r="D581" s="34">
        <v>108</v>
      </c>
      <c r="E581" s="36">
        <v>19720800</v>
      </c>
      <c r="F581" s="37" t="s">
        <v>2954</v>
      </c>
      <c r="G581" s="76" t="str">
        <f>VLOOKUP(C581,Product!A$1:D$21,3,0)</f>
        <v>Stick Billiard Bag</v>
      </c>
      <c r="H581" s="76" t="str">
        <f>VLOOKUP(C581,Product!A$1:D$21,4,0)</f>
        <v>Billiard</v>
      </c>
      <c r="I581" t="s">
        <v>34</v>
      </c>
      <c r="J581" s="34">
        <v>108</v>
      </c>
      <c r="K581" s="11" t="str">
        <f>VLOOKUP(A581,'Sales Order'!A$2:I$1029,9,0)</f>
        <v>Sales Java Region Team</v>
      </c>
      <c r="M581" t="str">
        <f>VLOOKUP(A581,'Sales Order'!A$1:L$1029,12,0)</f>
        <v>Retail</v>
      </c>
    </row>
    <row r="582" spans="1:13" ht="15.75" customHeight="1" x14ac:dyDescent="0.3">
      <c r="A582" s="16" t="s">
        <v>433</v>
      </c>
      <c r="B582" s="27">
        <f>VLOOKUP(A582,'Sales Order'!A$1:D$1029,4,0)</f>
        <v>44044</v>
      </c>
      <c r="C582" s="28" t="s">
        <v>48</v>
      </c>
      <c r="D582" s="34">
        <v>68</v>
      </c>
      <c r="E582" s="36">
        <v>6754440</v>
      </c>
      <c r="F582" s="37" t="s">
        <v>2955</v>
      </c>
      <c r="G582" s="76" t="str">
        <f>VLOOKUP(C582,Product!A$1:D$21,3,0)</f>
        <v>Tracking Pole</v>
      </c>
      <c r="H582" s="76" t="str">
        <f>VLOOKUP(C582,Product!A$1:D$21,4,0)</f>
        <v>Hiking &amp; Camping</v>
      </c>
      <c r="I582" t="s">
        <v>49</v>
      </c>
      <c r="J582" s="34">
        <v>68</v>
      </c>
      <c r="K582" s="11" t="str">
        <f>VLOOKUP(A582,'Sales Order'!A$2:I$1029,9,0)</f>
        <v>Sales Region Sulawesi - Maluku Team</v>
      </c>
      <c r="M582" t="str">
        <f>VLOOKUP(A582,'Sales Order'!A$1:L$1029,12,0)</f>
        <v>Retail</v>
      </c>
    </row>
    <row r="583" spans="1:13" ht="15.75" customHeight="1" x14ac:dyDescent="0.3">
      <c r="A583" s="16" t="s">
        <v>434</v>
      </c>
      <c r="B583" s="27">
        <f>VLOOKUP(A583,'Sales Order'!A$1:D$1029,4,0)</f>
        <v>44045</v>
      </c>
      <c r="C583" s="28" t="s">
        <v>28</v>
      </c>
      <c r="D583" s="34">
        <v>150</v>
      </c>
      <c r="E583" s="36">
        <v>118702500</v>
      </c>
      <c r="F583" s="37" t="s">
        <v>2956</v>
      </c>
      <c r="G583" s="76" t="str">
        <f>VLOOKUP(C583,Product!A$1:D$21,3,0)</f>
        <v>Stick Billiard</v>
      </c>
      <c r="H583" s="76" t="str">
        <f>VLOOKUP(C583,Product!A$1:D$21,4,0)</f>
        <v>Billiard</v>
      </c>
      <c r="I583" t="s">
        <v>30</v>
      </c>
      <c r="J583" s="34">
        <v>150</v>
      </c>
      <c r="K583" s="11" t="str">
        <f>VLOOKUP(A583,'Sales Order'!A$2:I$1029,9,0)</f>
        <v>Sales Region Sulawesi - Maluku Team</v>
      </c>
      <c r="M583" t="str">
        <f>VLOOKUP(A583,'Sales Order'!A$1:L$1029,12,0)</f>
        <v>Retail</v>
      </c>
    </row>
    <row r="584" spans="1:13" ht="15.75" customHeight="1" x14ac:dyDescent="0.3">
      <c r="A584" s="28" t="s">
        <v>434</v>
      </c>
      <c r="B584" s="27">
        <f>VLOOKUP(A584,'Sales Order'!A$1:D$1029,4,0)</f>
        <v>44045</v>
      </c>
      <c r="C584" s="28" t="s">
        <v>52</v>
      </c>
      <c r="D584" s="34">
        <v>127</v>
      </c>
      <c r="E584" s="36">
        <v>33020000</v>
      </c>
      <c r="F584" s="37" t="s">
        <v>2957</v>
      </c>
      <c r="G584" s="76" t="str">
        <f>VLOOKUP(C584,Product!A$1:D$21,3,0)</f>
        <v>Hiking Shoes</v>
      </c>
      <c r="H584" s="76" t="str">
        <f>VLOOKUP(C584,Product!A$1:D$21,4,0)</f>
        <v>Hiking &amp; Camping</v>
      </c>
      <c r="I584" t="s">
        <v>53</v>
      </c>
      <c r="J584" s="34">
        <v>127</v>
      </c>
      <c r="K584" s="11" t="str">
        <f>VLOOKUP(A584,'Sales Order'!A$2:I$1029,9,0)</f>
        <v>Sales Region Sulawesi - Maluku Team</v>
      </c>
      <c r="M584" t="str">
        <f>VLOOKUP(A584,'Sales Order'!A$1:L$1029,12,0)</f>
        <v>Retail</v>
      </c>
    </row>
    <row r="585" spans="1:13" ht="15.75" customHeight="1" x14ac:dyDescent="0.3">
      <c r="A585" s="16" t="s">
        <v>435</v>
      </c>
      <c r="B585" s="27">
        <f>VLOOKUP(A585,'Sales Order'!A$1:D$1029,4,0)</f>
        <v>44045</v>
      </c>
      <c r="C585" s="28" t="s">
        <v>65</v>
      </c>
      <c r="D585" s="34">
        <v>101</v>
      </c>
      <c r="E585" s="36">
        <v>20225250</v>
      </c>
      <c r="F585" s="37" t="s">
        <v>2958</v>
      </c>
      <c r="G585" s="76" t="str">
        <f>VLOOKUP(C585,Product!A$1:D$21,3,0)</f>
        <v>1 Set Futsalball</v>
      </c>
      <c r="H585" s="76" t="str">
        <f>VLOOKUP(C585,Product!A$1:D$21,4,0)</f>
        <v>Futsal</v>
      </c>
      <c r="I585" t="s">
        <v>66</v>
      </c>
      <c r="J585" s="34">
        <v>101</v>
      </c>
      <c r="K585" s="11" t="str">
        <f>VLOOKUP(A585,'Sales Order'!A$2:I$1029,9,0)</f>
        <v>Sales Region Sulawesi - Maluku Team</v>
      </c>
      <c r="M585" t="str">
        <f>VLOOKUP(A585,'Sales Order'!A$1:L$1029,12,0)</f>
        <v>Retail</v>
      </c>
    </row>
    <row r="586" spans="1:13" ht="15.75" customHeight="1" x14ac:dyDescent="0.3">
      <c r="A586" s="28" t="s">
        <v>435</v>
      </c>
      <c r="B586" s="27">
        <f>VLOOKUP(A586,'Sales Order'!A$1:D$1029,4,0)</f>
        <v>44045</v>
      </c>
      <c r="C586" s="28" t="s">
        <v>19</v>
      </c>
      <c r="D586" s="34">
        <v>148</v>
      </c>
      <c r="E586" s="36">
        <v>29850120.000000004</v>
      </c>
      <c r="F586" s="37" t="s">
        <v>2959</v>
      </c>
      <c r="G586" s="76" t="str">
        <f>VLOOKUP(C586,Product!A$1:D$21,3,0)</f>
        <v>1 Set Fishing Equipment</v>
      </c>
      <c r="H586" s="76" t="str">
        <f>VLOOKUP(C586,Product!A$1:D$21,4,0)</f>
        <v>Fishing Equipment</v>
      </c>
      <c r="I586" t="s">
        <v>21</v>
      </c>
      <c r="J586" s="34">
        <v>148</v>
      </c>
      <c r="K586" s="11" t="str">
        <f>VLOOKUP(A586,'Sales Order'!A$2:I$1029,9,0)</f>
        <v>Sales Region Sulawesi - Maluku Team</v>
      </c>
      <c r="M586" t="str">
        <f>VLOOKUP(A586,'Sales Order'!A$1:L$1029,12,0)</f>
        <v>Retail</v>
      </c>
    </row>
    <row r="587" spans="1:13" ht="15.75" customHeight="1" x14ac:dyDescent="0.3">
      <c r="A587" s="28" t="s">
        <v>435</v>
      </c>
      <c r="B587" s="27">
        <f>VLOOKUP(A587,'Sales Order'!A$1:D$1029,4,0)</f>
        <v>44045</v>
      </c>
      <c r="C587" s="28" t="s">
        <v>75</v>
      </c>
      <c r="D587" s="34">
        <v>110</v>
      </c>
      <c r="E587" s="36">
        <v>276925000</v>
      </c>
      <c r="F587" s="37" t="s">
        <v>2960</v>
      </c>
      <c r="G587" s="76" t="str">
        <f>VLOOKUP(C587,Product!A$1:D$21,3,0)</f>
        <v>Bench Press</v>
      </c>
      <c r="H587" s="76" t="str">
        <f>VLOOKUP(C587,Product!A$1:D$21,4,0)</f>
        <v>Gym &amp; Fitness</v>
      </c>
      <c r="I587" t="s">
        <v>76</v>
      </c>
      <c r="J587" s="34">
        <v>110</v>
      </c>
      <c r="K587" s="11" t="str">
        <f>VLOOKUP(A587,'Sales Order'!A$2:I$1029,9,0)</f>
        <v>Sales Region Sulawesi - Maluku Team</v>
      </c>
      <c r="M587" t="str">
        <f>VLOOKUP(A587,'Sales Order'!A$1:L$1029,12,0)</f>
        <v>Retail</v>
      </c>
    </row>
    <row r="588" spans="1:13" ht="15.75" customHeight="1" x14ac:dyDescent="0.3">
      <c r="A588" s="28" t="s">
        <v>436</v>
      </c>
      <c r="B588" s="27">
        <f>VLOOKUP(A588,'Sales Order'!A$1:D$1029,4,0)</f>
        <v>44045</v>
      </c>
      <c r="C588" s="28" t="s">
        <v>35</v>
      </c>
      <c r="D588" s="34">
        <v>37</v>
      </c>
      <c r="E588" s="36">
        <v>63347700</v>
      </c>
      <c r="F588" s="37" t="s">
        <v>2961</v>
      </c>
      <c r="G588" s="76" t="str">
        <f>VLOOKUP(C588,Product!A$1:D$21,3,0)</f>
        <v>Stick Golf Wedge</v>
      </c>
      <c r="H588" s="76" t="str">
        <f>VLOOKUP(C588,Product!A$1:D$21,4,0)</f>
        <v>Golf</v>
      </c>
      <c r="I588" t="s">
        <v>37</v>
      </c>
      <c r="J588" s="34">
        <v>37</v>
      </c>
      <c r="K588" s="11" t="str">
        <f>VLOOKUP(A588,'Sales Order'!A$2:I$1029,9,0)</f>
        <v>Sales Region Sulawesi - Maluku Team</v>
      </c>
      <c r="M588" t="str">
        <f>VLOOKUP(A588,'Sales Order'!A$1:L$1029,12,0)</f>
        <v>Retail</v>
      </c>
    </row>
    <row r="589" spans="1:13" ht="15.75" customHeight="1" x14ac:dyDescent="0.3">
      <c r="A589" s="28" t="s">
        <v>436</v>
      </c>
      <c r="B589" s="27">
        <f>VLOOKUP(A589,'Sales Order'!A$1:D$1029,4,0)</f>
        <v>44045</v>
      </c>
      <c r="C589" s="28" t="s">
        <v>48</v>
      </c>
      <c r="D589" s="34">
        <v>42</v>
      </c>
      <c r="E589" s="36">
        <v>4388580</v>
      </c>
      <c r="F589" s="37" t="s">
        <v>2962</v>
      </c>
      <c r="G589" s="76" t="str">
        <f>VLOOKUP(C589,Product!A$1:D$21,3,0)</f>
        <v>Tracking Pole</v>
      </c>
      <c r="H589" s="76" t="str">
        <f>VLOOKUP(C589,Product!A$1:D$21,4,0)</f>
        <v>Hiking &amp; Camping</v>
      </c>
      <c r="I589" t="s">
        <v>49</v>
      </c>
      <c r="J589" s="34">
        <v>42</v>
      </c>
      <c r="K589" s="11" t="str">
        <f>VLOOKUP(A589,'Sales Order'!A$2:I$1029,9,0)</f>
        <v>Sales Region Sulawesi - Maluku Team</v>
      </c>
      <c r="M589" t="str">
        <f>VLOOKUP(A589,'Sales Order'!A$1:L$1029,12,0)</f>
        <v>Retail</v>
      </c>
    </row>
    <row r="590" spans="1:13" ht="15.75" customHeight="1" x14ac:dyDescent="0.3">
      <c r="A590" s="16" t="s">
        <v>437</v>
      </c>
      <c r="B590" s="27">
        <f>VLOOKUP(A590,'Sales Order'!A$1:D$1029,4,0)</f>
        <v>44046</v>
      </c>
      <c r="C590" s="28" t="s">
        <v>75</v>
      </c>
      <c r="D590" s="34">
        <v>127</v>
      </c>
      <c r="E590" s="36">
        <v>299529500</v>
      </c>
      <c r="F590" s="37" t="s">
        <v>2963</v>
      </c>
      <c r="G590" s="76" t="str">
        <f>VLOOKUP(C590,Product!A$1:D$21,3,0)</f>
        <v>Bench Press</v>
      </c>
      <c r="H590" s="76" t="str">
        <f>VLOOKUP(C590,Product!A$1:D$21,4,0)</f>
        <v>Gym &amp; Fitness</v>
      </c>
      <c r="I590" t="s">
        <v>76</v>
      </c>
      <c r="J590" s="34">
        <v>127</v>
      </c>
      <c r="K590" s="11" t="str">
        <f>VLOOKUP(A590,'Sales Order'!A$2:I$1029,9,0)</f>
        <v>Sales Region Sulawesi - Maluku Team</v>
      </c>
      <c r="M590" t="str">
        <f>VLOOKUP(A590,'Sales Order'!A$1:L$1029,12,0)</f>
        <v>Retail</v>
      </c>
    </row>
    <row r="591" spans="1:13" ht="15.75" customHeight="1" x14ac:dyDescent="0.3">
      <c r="A591" s="28" t="s">
        <v>437</v>
      </c>
      <c r="B591" s="27">
        <f>VLOOKUP(A591,'Sales Order'!A$1:D$1029,4,0)</f>
        <v>44046</v>
      </c>
      <c r="C591" s="28" t="s">
        <v>19</v>
      </c>
      <c r="D591" s="34">
        <v>105</v>
      </c>
      <c r="E591" s="36">
        <v>21177450</v>
      </c>
      <c r="F591" s="37" t="s">
        <v>2964</v>
      </c>
      <c r="G591" s="76" t="str">
        <f>VLOOKUP(C591,Product!A$1:D$21,3,0)</f>
        <v>1 Set Fishing Equipment</v>
      </c>
      <c r="H591" s="76" t="str">
        <f>VLOOKUP(C591,Product!A$1:D$21,4,0)</f>
        <v>Fishing Equipment</v>
      </c>
      <c r="I591" t="s">
        <v>21</v>
      </c>
      <c r="J591" s="34">
        <v>105</v>
      </c>
      <c r="K591" s="11" t="str">
        <f>VLOOKUP(A591,'Sales Order'!A$2:I$1029,9,0)</f>
        <v>Sales Region Sulawesi - Maluku Team</v>
      </c>
      <c r="M591" t="str">
        <f>VLOOKUP(A591,'Sales Order'!A$1:L$1029,12,0)</f>
        <v>Retail</v>
      </c>
    </row>
    <row r="592" spans="1:13" ht="15.75" customHeight="1" x14ac:dyDescent="0.3">
      <c r="A592" s="28" t="s">
        <v>437</v>
      </c>
      <c r="B592" s="27">
        <f>VLOOKUP(A592,'Sales Order'!A$1:D$1029,4,0)</f>
        <v>44046</v>
      </c>
      <c r="C592" s="28" t="s">
        <v>40</v>
      </c>
      <c r="D592" s="34">
        <v>67</v>
      </c>
      <c r="E592" s="36">
        <v>12462670</v>
      </c>
      <c r="F592" s="37" t="s">
        <v>2965</v>
      </c>
      <c r="G592" s="76" t="str">
        <f>VLOOKUP(C592,Product!A$1:D$21,3,0)</f>
        <v>1 set Golf Ball</v>
      </c>
      <c r="H592" s="76" t="str">
        <f>VLOOKUP(C592,Product!A$1:D$21,4,0)</f>
        <v>Golf</v>
      </c>
      <c r="I592" t="s">
        <v>41</v>
      </c>
      <c r="J592" s="34">
        <v>67</v>
      </c>
      <c r="K592" s="11" t="str">
        <f>VLOOKUP(A592,'Sales Order'!A$2:I$1029,9,0)</f>
        <v>Sales Region Sulawesi - Maluku Team</v>
      </c>
      <c r="M592" t="str">
        <f>VLOOKUP(A592,'Sales Order'!A$1:L$1029,12,0)</f>
        <v>Retail</v>
      </c>
    </row>
    <row r="593" spans="1:13" ht="15.75" customHeight="1" x14ac:dyDescent="0.3">
      <c r="A593" s="28" t="s">
        <v>437</v>
      </c>
      <c r="B593" s="27">
        <f>VLOOKUP(A593,'Sales Order'!A$1:D$1029,4,0)</f>
        <v>44046</v>
      </c>
      <c r="C593" s="28" t="s">
        <v>48</v>
      </c>
      <c r="D593" s="34">
        <v>141</v>
      </c>
      <c r="E593" s="36">
        <v>14369310</v>
      </c>
      <c r="F593" s="37" t="s">
        <v>2966</v>
      </c>
      <c r="G593" s="76" t="str">
        <f>VLOOKUP(C593,Product!A$1:D$21,3,0)</f>
        <v>Tracking Pole</v>
      </c>
      <c r="H593" s="76" t="str">
        <f>VLOOKUP(C593,Product!A$1:D$21,4,0)</f>
        <v>Hiking &amp; Camping</v>
      </c>
      <c r="I593" t="s">
        <v>49</v>
      </c>
      <c r="J593" s="34">
        <v>141</v>
      </c>
      <c r="K593" s="11" t="str">
        <f>VLOOKUP(A593,'Sales Order'!A$2:I$1029,9,0)</f>
        <v>Sales Region Sulawesi - Maluku Team</v>
      </c>
      <c r="M593" t="str">
        <f>VLOOKUP(A593,'Sales Order'!A$1:L$1029,12,0)</f>
        <v>Retail</v>
      </c>
    </row>
    <row r="594" spans="1:13" ht="15.75" customHeight="1" x14ac:dyDescent="0.3">
      <c r="A594" s="28" t="s">
        <v>437</v>
      </c>
      <c r="B594" s="27">
        <f>VLOOKUP(A594,'Sales Order'!A$1:D$1029,4,0)</f>
        <v>44046</v>
      </c>
      <c r="C594" s="28" t="s">
        <v>81</v>
      </c>
      <c r="D594" s="34">
        <v>134</v>
      </c>
      <c r="E594" s="36">
        <v>280084120</v>
      </c>
      <c r="F594" s="37" t="s">
        <v>2967</v>
      </c>
      <c r="G594" s="76" t="str">
        <f>VLOOKUP(C594,Product!A$1:D$21,3,0)</f>
        <v>Treadmill</v>
      </c>
      <c r="H594" s="76" t="str">
        <f>VLOOKUP(C594,Product!A$1:D$21,4,0)</f>
        <v>Gym &amp; Fitness</v>
      </c>
      <c r="I594" t="s">
        <v>82</v>
      </c>
      <c r="J594" s="34">
        <v>134</v>
      </c>
      <c r="K594" s="11" t="str">
        <f>VLOOKUP(A594,'Sales Order'!A$2:I$1029,9,0)</f>
        <v>Sales Region Sulawesi - Maluku Team</v>
      </c>
      <c r="M594" t="str">
        <f>VLOOKUP(A594,'Sales Order'!A$1:L$1029,12,0)</f>
        <v>Retail</v>
      </c>
    </row>
    <row r="595" spans="1:13" ht="15.75" customHeight="1" x14ac:dyDescent="0.3">
      <c r="A595" s="28" t="s">
        <v>437</v>
      </c>
      <c r="B595" s="27">
        <f>VLOOKUP(A595,'Sales Order'!A$1:D$1029,4,0)</f>
        <v>44046</v>
      </c>
      <c r="C595" s="28" t="s">
        <v>69</v>
      </c>
      <c r="D595" s="34">
        <v>96</v>
      </c>
      <c r="E595" s="36">
        <v>9784800</v>
      </c>
      <c r="F595" s="37" t="s">
        <v>2968</v>
      </c>
      <c r="G595" s="76" t="str">
        <f>VLOOKUP(C595,Product!A$1:D$21,3,0)</f>
        <v>Abs Roller</v>
      </c>
      <c r="H595" s="76" t="str">
        <f>VLOOKUP(C595,Product!A$1:D$21,4,0)</f>
        <v>Gym &amp; Fitness</v>
      </c>
      <c r="I595" t="s">
        <v>70</v>
      </c>
      <c r="J595" s="34">
        <v>96</v>
      </c>
      <c r="K595" s="11" t="str">
        <f>VLOOKUP(A595,'Sales Order'!A$2:I$1029,9,0)</f>
        <v>Sales Region Sulawesi - Maluku Team</v>
      </c>
      <c r="M595" t="str">
        <f>VLOOKUP(A595,'Sales Order'!A$1:L$1029,12,0)</f>
        <v>Retail</v>
      </c>
    </row>
    <row r="596" spans="1:13" ht="15.75" customHeight="1" x14ac:dyDescent="0.3">
      <c r="A596" s="16" t="s">
        <v>438</v>
      </c>
      <c r="B596" s="27">
        <f>VLOOKUP(A596,'Sales Order'!A$1:D$1029,4,0)</f>
        <v>44047</v>
      </c>
      <c r="C596" s="28" t="s">
        <v>48</v>
      </c>
      <c r="D596" s="34">
        <v>25</v>
      </c>
      <c r="E596" s="36">
        <v>2999250</v>
      </c>
      <c r="F596" s="37" t="s">
        <v>2969</v>
      </c>
      <c r="G596" s="76" t="str">
        <f>VLOOKUP(C596,Product!A$1:D$21,3,0)</f>
        <v>Tracking Pole</v>
      </c>
      <c r="H596" s="76" t="str">
        <f>VLOOKUP(C596,Product!A$1:D$21,4,0)</f>
        <v>Hiking &amp; Camping</v>
      </c>
      <c r="I596" t="s">
        <v>49</v>
      </c>
      <c r="J596" s="34">
        <v>25</v>
      </c>
      <c r="K596" s="11" t="str">
        <f>VLOOKUP(A596,'Sales Order'!A$2:I$1029,9,0)</f>
        <v>Sales Region Sulawesi - Maluku Team</v>
      </c>
      <c r="M596" t="str">
        <f>VLOOKUP(A596,'Sales Order'!A$1:L$1029,12,0)</f>
        <v>Distributor</v>
      </c>
    </row>
    <row r="597" spans="1:13" ht="15.75" customHeight="1" x14ac:dyDescent="0.3">
      <c r="A597" s="28" t="s">
        <v>438</v>
      </c>
      <c r="B597" s="27">
        <f>VLOOKUP(A597,'Sales Order'!A$1:D$1029,4,0)</f>
        <v>44047</v>
      </c>
      <c r="C597" s="28" t="s">
        <v>28</v>
      </c>
      <c r="D597" s="34">
        <v>82</v>
      </c>
      <c r="E597" s="36">
        <v>61073600</v>
      </c>
      <c r="F597" s="37" t="s">
        <v>2970</v>
      </c>
      <c r="G597" s="76" t="str">
        <f>VLOOKUP(C597,Product!A$1:D$21,3,0)</f>
        <v>Stick Billiard</v>
      </c>
      <c r="H597" s="76" t="str">
        <f>VLOOKUP(C597,Product!A$1:D$21,4,0)</f>
        <v>Billiard</v>
      </c>
      <c r="I597" t="s">
        <v>30</v>
      </c>
      <c r="J597" s="34">
        <v>82</v>
      </c>
      <c r="K597" s="11" t="str">
        <f>VLOOKUP(A597,'Sales Order'!A$2:I$1029,9,0)</f>
        <v>Sales Region Sulawesi - Maluku Team</v>
      </c>
      <c r="M597" t="str">
        <f>VLOOKUP(A597,'Sales Order'!A$1:L$1029,12,0)</f>
        <v>Distributor</v>
      </c>
    </row>
    <row r="598" spans="1:13" ht="15.75" customHeight="1" x14ac:dyDescent="0.3">
      <c r="A598" s="28" t="s">
        <v>438</v>
      </c>
      <c r="B598" s="27">
        <f>VLOOKUP(A598,'Sales Order'!A$1:D$1029,4,0)</f>
        <v>44047</v>
      </c>
      <c r="C598" s="28" t="s">
        <v>52</v>
      </c>
      <c r="D598" s="34">
        <v>33</v>
      </c>
      <c r="E598" s="36">
        <v>9009000</v>
      </c>
      <c r="F598" s="37" t="s">
        <v>2971</v>
      </c>
      <c r="G598" s="76" t="str">
        <f>VLOOKUP(C598,Product!A$1:D$21,3,0)</f>
        <v>Hiking Shoes</v>
      </c>
      <c r="H598" s="76" t="str">
        <f>VLOOKUP(C598,Product!A$1:D$21,4,0)</f>
        <v>Hiking &amp; Camping</v>
      </c>
      <c r="I598" t="s">
        <v>53</v>
      </c>
      <c r="J598" s="34">
        <v>33</v>
      </c>
      <c r="K598" s="11" t="str">
        <f>VLOOKUP(A598,'Sales Order'!A$2:I$1029,9,0)</f>
        <v>Sales Region Sulawesi - Maluku Team</v>
      </c>
      <c r="M598" t="str">
        <f>VLOOKUP(A598,'Sales Order'!A$1:L$1029,12,0)</f>
        <v>Distributor</v>
      </c>
    </row>
    <row r="599" spans="1:13" ht="15.75" customHeight="1" x14ac:dyDescent="0.3">
      <c r="A599" s="28" t="s">
        <v>438</v>
      </c>
      <c r="B599" s="27">
        <f>VLOOKUP(A599,'Sales Order'!A$1:D$1029,4,0)</f>
        <v>44047</v>
      </c>
      <c r="C599" s="28" t="s">
        <v>61</v>
      </c>
      <c r="D599" s="34">
        <v>54</v>
      </c>
      <c r="E599" s="36">
        <v>21727440</v>
      </c>
      <c r="F599" s="37" t="s">
        <v>2972</v>
      </c>
      <c r="G599" s="76" t="str">
        <f>VLOOKUP(C599,Product!A$1:D$21,3,0)</f>
        <v>1 Set Basketball</v>
      </c>
      <c r="H599" s="76" t="str">
        <f>VLOOKUP(C599,Product!A$1:D$21,4,0)</f>
        <v>Basketball</v>
      </c>
      <c r="I599" t="s">
        <v>62</v>
      </c>
      <c r="J599" s="34">
        <v>54</v>
      </c>
      <c r="K599" s="11" t="str">
        <f>VLOOKUP(A599,'Sales Order'!A$2:I$1029,9,0)</f>
        <v>Sales Region Sulawesi - Maluku Team</v>
      </c>
      <c r="M599" t="str">
        <f>VLOOKUP(A599,'Sales Order'!A$1:L$1029,12,0)</f>
        <v>Distributor</v>
      </c>
    </row>
    <row r="600" spans="1:13" ht="15.75" customHeight="1" x14ac:dyDescent="0.3">
      <c r="A600" s="16" t="s">
        <v>439</v>
      </c>
      <c r="B600" s="27">
        <f>VLOOKUP(A600,'Sales Order'!A$1:D$1029,4,0)</f>
        <v>44048</v>
      </c>
      <c r="C600" s="28" t="s">
        <v>52</v>
      </c>
      <c r="D600" s="34">
        <v>59</v>
      </c>
      <c r="E600" s="36">
        <v>18216250</v>
      </c>
      <c r="F600" s="37" t="s">
        <v>2973</v>
      </c>
      <c r="G600" s="76" t="str">
        <f>VLOOKUP(C600,Product!A$1:D$21,3,0)</f>
        <v>Hiking Shoes</v>
      </c>
      <c r="H600" s="76" t="str">
        <f>VLOOKUP(C600,Product!A$1:D$21,4,0)</f>
        <v>Hiking &amp; Camping</v>
      </c>
      <c r="I600" t="s">
        <v>53</v>
      </c>
      <c r="J600" s="34">
        <v>59</v>
      </c>
      <c r="K600" s="11" t="str">
        <f>VLOOKUP(A600,'Sales Order'!A$2:I$1029,9,0)</f>
        <v>Sales Sumatera -Kalimantan Region Team</v>
      </c>
      <c r="M600" t="str">
        <f>VLOOKUP(A600,'Sales Order'!A$1:L$1029,12,0)</f>
        <v>Retail</v>
      </c>
    </row>
    <row r="601" spans="1:13" ht="15.75" customHeight="1" x14ac:dyDescent="0.3">
      <c r="A601" s="28" t="s">
        <v>439</v>
      </c>
      <c r="B601" s="27">
        <f>VLOOKUP(A601,'Sales Order'!A$1:D$1029,4,0)</f>
        <v>44048</v>
      </c>
      <c r="C601" s="28" t="s">
        <v>81</v>
      </c>
      <c r="D601" s="34">
        <v>41</v>
      </c>
      <c r="E601" s="36">
        <v>83607200</v>
      </c>
      <c r="F601" s="37" t="s">
        <v>2974</v>
      </c>
      <c r="G601" s="76" t="str">
        <f>VLOOKUP(C601,Product!A$1:D$21,3,0)</f>
        <v>Treadmill</v>
      </c>
      <c r="H601" s="76" t="str">
        <f>VLOOKUP(C601,Product!A$1:D$21,4,0)</f>
        <v>Gym &amp; Fitness</v>
      </c>
      <c r="I601" t="s">
        <v>82</v>
      </c>
      <c r="J601" s="34">
        <v>41</v>
      </c>
      <c r="K601" s="11" t="str">
        <f>VLOOKUP(A601,'Sales Order'!A$2:I$1029,9,0)</f>
        <v>Sales Sumatera -Kalimantan Region Team</v>
      </c>
      <c r="M601" t="str">
        <f>VLOOKUP(A601,'Sales Order'!A$1:L$1029,12,0)</f>
        <v>Retail</v>
      </c>
    </row>
    <row r="602" spans="1:13" ht="15.75" customHeight="1" x14ac:dyDescent="0.3">
      <c r="A602" s="16" t="s">
        <v>440</v>
      </c>
      <c r="B602" s="27">
        <f>VLOOKUP(A602,'Sales Order'!A$1:D$1029,4,0)</f>
        <v>44048</v>
      </c>
      <c r="C602" s="28" t="s">
        <v>83</v>
      </c>
      <c r="D602" s="34">
        <v>77</v>
      </c>
      <c r="E602" s="36">
        <v>19032090</v>
      </c>
      <c r="F602" s="37" t="s">
        <v>2975</v>
      </c>
      <c r="G602" s="76" t="str">
        <f>VLOOKUP(C602,Product!A$1:D$21,3,0)</f>
        <v>Heavy bag</v>
      </c>
      <c r="H602" s="76" t="str">
        <f>VLOOKUP(C602,Product!A$1:D$21,4,0)</f>
        <v>Gym &amp; Fitness</v>
      </c>
      <c r="I602" t="s">
        <v>84</v>
      </c>
      <c r="J602" s="34">
        <v>77</v>
      </c>
      <c r="K602" s="11" t="str">
        <f>VLOOKUP(A602,'Sales Order'!A$2:I$1029,9,0)</f>
        <v>Sales Region Sulawesi - Maluku Team</v>
      </c>
      <c r="M602" t="str">
        <f>VLOOKUP(A602,'Sales Order'!A$1:L$1029,12,0)</f>
        <v>Retail</v>
      </c>
    </row>
    <row r="603" spans="1:13" ht="15.75" customHeight="1" x14ac:dyDescent="0.3">
      <c r="A603" s="28" t="s">
        <v>440</v>
      </c>
      <c r="B603" s="27">
        <f>VLOOKUP(A603,'Sales Order'!A$1:D$1029,4,0)</f>
        <v>44048</v>
      </c>
      <c r="C603" s="28" t="s">
        <v>48</v>
      </c>
      <c r="D603" s="34">
        <v>108</v>
      </c>
      <c r="E603" s="36">
        <v>12260160</v>
      </c>
      <c r="F603" s="37" t="s">
        <v>2976</v>
      </c>
      <c r="G603" s="76" t="str">
        <f>VLOOKUP(C603,Product!A$1:D$21,3,0)</f>
        <v>Tracking Pole</v>
      </c>
      <c r="H603" s="76" t="str">
        <f>VLOOKUP(C603,Product!A$1:D$21,4,0)</f>
        <v>Hiking &amp; Camping</v>
      </c>
      <c r="I603" t="s">
        <v>49</v>
      </c>
      <c r="J603" s="34">
        <v>108</v>
      </c>
      <c r="K603" s="11" t="str">
        <f>VLOOKUP(A603,'Sales Order'!A$2:I$1029,9,0)</f>
        <v>Sales Region Sulawesi - Maluku Team</v>
      </c>
      <c r="M603" t="str">
        <f>VLOOKUP(A603,'Sales Order'!A$1:L$1029,12,0)</f>
        <v>Retail</v>
      </c>
    </row>
    <row r="604" spans="1:13" ht="15.75" customHeight="1" x14ac:dyDescent="0.3">
      <c r="A604" s="28" t="s">
        <v>440</v>
      </c>
      <c r="B604" s="27">
        <f>VLOOKUP(A604,'Sales Order'!A$1:D$1029,4,0)</f>
        <v>44048</v>
      </c>
      <c r="C604" s="28" t="s">
        <v>40</v>
      </c>
      <c r="D604" s="34">
        <v>78</v>
      </c>
      <c r="E604" s="36">
        <v>15323880</v>
      </c>
      <c r="F604" s="37" t="s">
        <v>2977</v>
      </c>
      <c r="G604" s="76" t="str">
        <f>VLOOKUP(C604,Product!A$1:D$21,3,0)</f>
        <v>1 set Golf Ball</v>
      </c>
      <c r="H604" s="76" t="str">
        <f>VLOOKUP(C604,Product!A$1:D$21,4,0)</f>
        <v>Golf</v>
      </c>
      <c r="I604" t="s">
        <v>41</v>
      </c>
      <c r="J604" s="34">
        <v>78</v>
      </c>
      <c r="K604" s="11" t="str">
        <f>VLOOKUP(A604,'Sales Order'!A$2:I$1029,9,0)</f>
        <v>Sales Region Sulawesi - Maluku Team</v>
      </c>
      <c r="M604" t="str">
        <f>VLOOKUP(A604,'Sales Order'!A$1:L$1029,12,0)</f>
        <v>Retail</v>
      </c>
    </row>
    <row r="605" spans="1:13" ht="15.75" customHeight="1" x14ac:dyDescent="0.3">
      <c r="A605" s="16" t="s">
        <v>441</v>
      </c>
      <c r="B605" s="27">
        <f>VLOOKUP(A605,'Sales Order'!A$1:D$1029,4,0)</f>
        <v>44049</v>
      </c>
      <c r="C605" s="28" t="s">
        <v>58</v>
      </c>
      <c r="D605" s="34">
        <v>103</v>
      </c>
      <c r="E605" s="36">
        <v>516927130</v>
      </c>
      <c r="F605" s="37" t="s">
        <v>2978</v>
      </c>
      <c r="G605" s="76" t="str">
        <f>VLOOKUP(C605,Product!A$1:D$21,3,0)</f>
        <v>Road Bike</v>
      </c>
      <c r="H605" s="76" t="str">
        <f>VLOOKUP(C605,Product!A$1:D$21,4,0)</f>
        <v>Bicycle</v>
      </c>
      <c r="I605" t="s">
        <v>59</v>
      </c>
      <c r="J605" s="34">
        <v>103</v>
      </c>
      <c r="K605" s="11" t="str">
        <f>VLOOKUP(A605,'Sales Order'!A$2:I$1029,9,0)</f>
        <v>Sales Region Sulawesi - Maluku Team</v>
      </c>
      <c r="M605" t="str">
        <f>VLOOKUP(A605,'Sales Order'!A$1:L$1029,12,0)</f>
        <v>Retail</v>
      </c>
    </row>
    <row r="606" spans="1:13" ht="15.75" customHeight="1" x14ac:dyDescent="0.3">
      <c r="A606" s="28" t="s">
        <v>441</v>
      </c>
      <c r="B606" s="27">
        <f>VLOOKUP(A606,'Sales Order'!A$1:D$1029,4,0)</f>
        <v>44049</v>
      </c>
      <c r="C606" s="28" t="s">
        <v>61</v>
      </c>
      <c r="D606" s="34">
        <v>37</v>
      </c>
      <c r="E606" s="36">
        <v>14710090</v>
      </c>
      <c r="F606" s="37" t="s">
        <v>2979</v>
      </c>
      <c r="G606" s="76" t="str">
        <f>VLOOKUP(C606,Product!A$1:D$21,3,0)</f>
        <v>1 Set Basketball</v>
      </c>
      <c r="H606" s="76" t="str">
        <f>VLOOKUP(C606,Product!A$1:D$21,4,0)</f>
        <v>Basketball</v>
      </c>
      <c r="I606" t="s">
        <v>62</v>
      </c>
      <c r="J606" s="34">
        <v>37</v>
      </c>
      <c r="K606" s="11" t="str">
        <f>VLOOKUP(A606,'Sales Order'!A$2:I$1029,9,0)</f>
        <v>Sales Region Sulawesi - Maluku Team</v>
      </c>
      <c r="M606" t="str">
        <f>VLOOKUP(A606,'Sales Order'!A$1:L$1029,12,0)</f>
        <v>Retail</v>
      </c>
    </row>
    <row r="607" spans="1:13" ht="15.75" customHeight="1" x14ac:dyDescent="0.3">
      <c r="A607" s="28" t="s">
        <v>441</v>
      </c>
      <c r="B607" s="27">
        <f>VLOOKUP(A607,'Sales Order'!A$1:D$1029,4,0)</f>
        <v>44049</v>
      </c>
      <c r="C607" s="28" t="s">
        <v>78</v>
      </c>
      <c r="D607" s="34">
        <v>35</v>
      </c>
      <c r="E607" s="36">
        <v>14151200</v>
      </c>
      <c r="F607" s="37" t="s">
        <v>2980</v>
      </c>
      <c r="G607" s="76" t="str">
        <f>VLOOKUP(C607,Product!A$1:D$21,3,0)</f>
        <v>Dumbell Set</v>
      </c>
      <c r="H607" s="76" t="str">
        <f>VLOOKUP(C607,Product!A$1:D$21,4,0)</f>
        <v>Gym &amp; Fitness</v>
      </c>
      <c r="I607" t="s">
        <v>79</v>
      </c>
      <c r="J607" s="34">
        <v>35</v>
      </c>
      <c r="K607" s="11" t="str">
        <f>VLOOKUP(A607,'Sales Order'!A$2:I$1029,9,0)</f>
        <v>Sales Region Sulawesi - Maluku Team</v>
      </c>
      <c r="M607" t="str">
        <f>VLOOKUP(A607,'Sales Order'!A$1:L$1029,12,0)</f>
        <v>Retail</v>
      </c>
    </row>
    <row r="608" spans="1:13" ht="15.75" customHeight="1" x14ac:dyDescent="0.3">
      <c r="A608" s="28" t="s">
        <v>441</v>
      </c>
      <c r="B608" s="27">
        <f>VLOOKUP(A608,'Sales Order'!A$1:D$1029,4,0)</f>
        <v>44049</v>
      </c>
      <c r="C608" s="28" t="s">
        <v>19</v>
      </c>
      <c r="D608" s="34">
        <v>66</v>
      </c>
      <c r="E608" s="36">
        <v>14954940</v>
      </c>
      <c r="F608" s="37" t="s">
        <v>2981</v>
      </c>
      <c r="G608" s="76" t="str">
        <f>VLOOKUP(C608,Product!A$1:D$21,3,0)</f>
        <v>1 Set Fishing Equipment</v>
      </c>
      <c r="H608" s="76" t="str">
        <f>VLOOKUP(C608,Product!A$1:D$21,4,0)</f>
        <v>Fishing Equipment</v>
      </c>
      <c r="I608" t="s">
        <v>21</v>
      </c>
      <c r="J608" s="34">
        <v>66</v>
      </c>
      <c r="K608" s="11" t="str">
        <f>VLOOKUP(A608,'Sales Order'!A$2:I$1029,9,0)</f>
        <v>Sales Region Sulawesi - Maluku Team</v>
      </c>
      <c r="M608" t="str">
        <f>VLOOKUP(A608,'Sales Order'!A$1:L$1029,12,0)</f>
        <v>Retail</v>
      </c>
    </row>
    <row r="609" spans="1:13" ht="15.75" customHeight="1" x14ac:dyDescent="0.3">
      <c r="A609" s="16" t="s">
        <v>442</v>
      </c>
      <c r="B609" s="27">
        <f>VLOOKUP(A609,'Sales Order'!A$1:D$1029,4,0)</f>
        <v>44049</v>
      </c>
      <c r="C609" s="28" t="s">
        <v>33</v>
      </c>
      <c r="D609" s="34">
        <v>120</v>
      </c>
      <c r="E609" s="36">
        <v>23760000</v>
      </c>
      <c r="F609" s="37" t="s">
        <v>2982</v>
      </c>
      <c r="G609" s="76" t="str">
        <f>VLOOKUP(C609,Product!A$1:D$21,3,0)</f>
        <v>Stick Billiard Bag</v>
      </c>
      <c r="H609" s="76" t="str">
        <f>VLOOKUP(C609,Product!A$1:D$21,4,0)</f>
        <v>Billiard</v>
      </c>
      <c r="I609" t="s">
        <v>34</v>
      </c>
      <c r="J609" s="34">
        <v>120</v>
      </c>
      <c r="K609" s="11" t="str">
        <f>VLOOKUP(A609,'Sales Order'!A$2:I$1029,9,0)</f>
        <v>Sales Region Bali - Nusa Tenggara Team</v>
      </c>
      <c r="M609" t="str">
        <f>VLOOKUP(A609,'Sales Order'!A$1:L$1029,12,0)</f>
        <v>Retail</v>
      </c>
    </row>
    <row r="610" spans="1:13" ht="15.75" customHeight="1" x14ac:dyDescent="0.3">
      <c r="A610" s="28" t="s">
        <v>442</v>
      </c>
      <c r="B610" s="27">
        <f>VLOOKUP(A610,'Sales Order'!A$1:D$1029,4,0)</f>
        <v>44049</v>
      </c>
      <c r="C610" s="28" t="s">
        <v>43</v>
      </c>
      <c r="D610" s="34">
        <v>130</v>
      </c>
      <c r="E610" s="36">
        <v>324480000</v>
      </c>
      <c r="F610" s="37" t="s">
        <v>2983</v>
      </c>
      <c r="G610" s="76" t="str">
        <f>VLOOKUP(C610,Product!A$1:D$21,3,0)</f>
        <v>Stick Golf Bag</v>
      </c>
      <c r="H610" s="76" t="str">
        <f>VLOOKUP(C610,Product!A$1:D$21,4,0)</f>
        <v>Golf</v>
      </c>
      <c r="I610" t="s">
        <v>44</v>
      </c>
      <c r="J610" s="34">
        <v>130</v>
      </c>
      <c r="K610" s="11" t="str">
        <f>VLOOKUP(A610,'Sales Order'!A$2:I$1029,9,0)</f>
        <v>Sales Region Bali - Nusa Tenggara Team</v>
      </c>
      <c r="M610" t="str">
        <f>VLOOKUP(A610,'Sales Order'!A$1:L$1029,12,0)</f>
        <v>Retail</v>
      </c>
    </row>
    <row r="611" spans="1:13" ht="15.75" customHeight="1" x14ac:dyDescent="0.3">
      <c r="A611" s="28" t="s">
        <v>442</v>
      </c>
      <c r="B611" s="27">
        <f>VLOOKUP(A611,'Sales Order'!A$1:D$1029,4,0)</f>
        <v>44049</v>
      </c>
      <c r="C611" s="28" t="s">
        <v>45</v>
      </c>
      <c r="D611" s="34">
        <v>114</v>
      </c>
      <c r="E611" s="36">
        <v>14438100</v>
      </c>
      <c r="F611" s="37" t="s">
        <v>2984</v>
      </c>
      <c r="G611" s="76" t="str">
        <f>VLOOKUP(C611,Product!A$1:D$21,3,0)</f>
        <v>Sunglasses</v>
      </c>
      <c r="H611" s="76" t="str">
        <f>VLOOKUP(C611,Product!A$1:D$21,4,0)</f>
        <v>Outdoors Sport</v>
      </c>
      <c r="I611" t="s">
        <v>46</v>
      </c>
      <c r="J611" s="34">
        <v>114</v>
      </c>
      <c r="K611" s="11" t="str">
        <f>VLOOKUP(A611,'Sales Order'!A$2:I$1029,9,0)</f>
        <v>Sales Region Bali - Nusa Tenggara Team</v>
      </c>
      <c r="M611" t="str">
        <f>VLOOKUP(A611,'Sales Order'!A$1:L$1029,12,0)</f>
        <v>Retail</v>
      </c>
    </row>
    <row r="612" spans="1:13" ht="15.75" customHeight="1" x14ac:dyDescent="0.3">
      <c r="A612" s="16" t="s">
        <v>443</v>
      </c>
      <c r="B612" s="27">
        <f>VLOOKUP(A612,'Sales Order'!A$1:D$1029,4,0)</f>
        <v>44051</v>
      </c>
      <c r="C612" s="28" t="s">
        <v>58</v>
      </c>
      <c r="D612" s="34">
        <v>100</v>
      </c>
      <c r="E612" s="36">
        <v>479315000</v>
      </c>
      <c r="F612" s="37" t="s">
        <v>2985</v>
      </c>
      <c r="G612" s="76" t="str">
        <f>VLOOKUP(C612,Product!A$1:D$21,3,0)</f>
        <v>Road Bike</v>
      </c>
      <c r="H612" s="76" t="str">
        <f>VLOOKUP(C612,Product!A$1:D$21,4,0)</f>
        <v>Bicycle</v>
      </c>
      <c r="I612" t="s">
        <v>59</v>
      </c>
      <c r="J612" s="34">
        <v>100</v>
      </c>
      <c r="K612" s="11" t="str">
        <f>VLOOKUP(A612,'Sales Order'!A$2:I$1029,9,0)</f>
        <v>Sales Region Sulawesi - Maluku Team</v>
      </c>
      <c r="M612" t="str">
        <f>VLOOKUP(A612,'Sales Order'!A$1:L$1029,12,0)</f>
        <v>Retail</v>
      </c>
    </row>
    <row r="613" spans="1:13" ht="15.75" customHeight="1" x14ac:dyDescent="0.3">
      <c r="A613" s="28" t="s">
        <v>443</v>
      </c>
      <c r="B613" s="27">
        <f>VLOOKUP(A613,'Sales Order'!A$1:D$1029,4,0)</f>
        <v>44051</v>
      </c>
      <c r="C613" s="28" t="s">
        <v>75</v>
      </c>
      <c r="D613" s="34">
        <v>107</v>
      </c>
      <c r="E613" s="36">
        <v>215498000</v>
      </c>
      <c r="F613" s="37" t="s">
        <v>2986</v>
      </c>
      <c r="G613" s="76" t="str">
        <f>VLOOKUP(C613,Product!A$1:D$21,3,0)</f>
        <v>Bench Press</v>
      </c>
      <c r="H613" s="76" t="str">
        <f>VLOOKUP(C613,Product!A$1:D$21,4,0)</f>
        <v>Gym &amp; Fitness</v>
      </c>
      <c r="I613" t="s">
        <v>76</v>
      </c>
      <c r="J613" s="34">
        <v>107</v>
      </c>
      <c r="K613" s="11" t="str">
        <f>VLOOKUP(A613,'Sales Order'!A$2:I$1029,9,0)</f>
        <v>Sales Region Sulawesi - Maluku Team</v>
      </c>
      <c r="M613" t="str">
        <f>VLOOKUP(A613,'Sales Order'!A$1:L$1029,12,0)</f>
        <v>Retail</v>
      </c>
    </row>
    <row r="614" spans="1:13" ht="15.75" customHeight="1" x14ac:dyDescent="0.3">
      <c r="A614" s="28" t="s">
        <v>443</v>
      </c>
      <c r="B614" s="27">
        <f>VLOOKUP(A614,'Sales Order'!A$1:D$1029,4,0)</f>
        <v>44051</v>
      </c>
      <c r="C614" s="28" t="s">
        <v>61</v>
      </c>
      <c r="D614" s="34">
        <v>92</v>
      </c>
      <c r="E614" s="36">
        <v>38339160</v>
      </c>
      <c r="F614" s="37" t="s">
        <v>2987</v>
      </c>
      <c r="G614" s="76" t="str">
        <f>VLOOKUP(C614,Product!A$1:D$21,3,0)</f>
        <v>1 Set Basketball</v>
      </c>
      <c r="H614" s="76" t="str">
        <f>VLOOKUP(C614,Product!A$1:D$21,4,0)</f>
        <v>Basketball</v>
      </c>
      <c r="I614" t="s">
        <v>62</v>
      </c>
      <c r="J614" s="34">
        <v>92</v>
      </c>
      <c r="K614" s="11" t="str">
        <f>VLOOKUP(A614,'Sales Order'!A$2:I$1029,9,0)</f>
        <v>Sales Region Sulawesi - Maluku Team</v>
      </c>
      <c r="M614" t="str">
        <f>VLOOKUP(A614,'Sales Order'!A$1:L$1029,12,0)</f>
        <v>Retail</v>
      </c>
    </row>
    <row r="615" spans="1:13" ht="15.75" customHeight="1" x14ac:dyDescent="0.3">
      <c r="A615" s="16" t="s">
        <v>444</v>
      </c>
      <c r="B615" s="27">
        <f>VLOOKUP(A615,'Sales Order'!A$1:D$1029,4,0)</f>
        <v>44051</v>
      </c>
      <c r="C615" s="28" t="s">
        <v>43</v>
      </c>
      <c r="D615" s="34">
        <v>78</v>
      </c>
      <c r="E615" s="36">
        <v>212160000</v>
      </c>
      <c r="F615" s="37" t="s">
        <v>2988</v>
      </c>
      <c r="G615" s="76" t="str">
        <f>VLOOKUP(C615,Product!A$1:D$21,3,0)</f>
        <v>Stick Golf Bag</v>
      </c>
      <c r="H615" s="76" t="str">
        <f>VLOOKUP(C615,Product!A$1:D$21,4,0)</f>
        <v>Golf</v>
      </c>
      <c r="I615" t="s">
        <v>44</v>
      </c>
      <c r="J615" s="34">
        <v>78</v>
      </c>
      <c r="K615" s="11" t="str">
        <f>VLOOKUP(A615,'Sales Order'!A$2:I$1029,9,0)</f>
        <v>Sales Region Sulawesi - Maluku Team</v>
      </c>
      <c r="M615" t="str">
        <f>VLOOKUP(A615,'Sales Order'!A$1:L$1029,12,0)</f>
        <v>Retail</v>
      </c>
    </row>
    <row r="616" spans="1:13" ht="15.75" customHeight="1" x14ac:dyDescent="0.3">
      <c r="A616" s="28" t="s">
        <v>444</v>
      </c>
      <c r="B616" s="27">
        <f>VLOOKUP(A616,'Sales Order'!A$1:D$1029,4,0)</f>
        <v>44051</v>
      </c>
      <c r="C616" s="28" t="s">
        <v>65</v>
      </c>
      <c r="D616" s="34">
        <v>87</v>
      </c>
      <c r="E616" s="36">
        <v>21370680</v>
      </c>
      <c r="F616" s="37" t="s">
        <v>2989</v>
      </c>
      <c r="G616" s="76" t="str">
        <f>VLOOKUP(C616,Product!A$1:D$21,3,0)</f>
        <v>1 Set Futsalball</v>
      </c>
      <c r="H616" s="76" t="str">
        <f>VLOOKUP(C616,Product!A$1:D$21,4,0)</f>
        <v>Futsal</v>
      </c>
      <c r="I616" t="s">
        <v>66</v>
      </c>
      <c r="J616" s="34">
        <v>87</v>
      </c>
      <c r="K616" s="11" t="str">
        <f>VLOOKUP(A616,'Sales Order'!A$2:I$1029,9,0)</f>
        <v>Sales Region Sulawesi - Maluku Team</v>
      </c>
      <c r="M616" t="str">
        <f>VLOOKUP(A616,'Sales Order'!A$1:L$1029,12,0)</f>
        <v>Retail</v>
      </c>
    </row>
    <row r="617" spans="1:13" ht="15.75" customHeight="1" x14ac:dyDescent="0.3">
      <c r="A617" s="28" t="s">
        <v>444</v>
      </c>
      <c r="B617" s="27">
        <f>VLOOKUP(A617,'Sales Order'!A$1:D$1029,4,0)</f>
        <v>44051</v>
      </c>
      <c r="C617" s="28" t="s">
        <v>33</v>
      </c>
      <c r="D617" s="34">
        <v>57</v>
      </c>
      <c r="E617" s="36">
        <v>10909800</v>
      </c>
      <c r="F617" s="37" t="s">
        <v>2990</v>
      </c>
      <c r="G617" s="76" t="str">
        <f>VLOOKUP(C617,Product!A$1:D$21,3,0)</f>
        <v>Stick Billiard Bag</v>
      </c>
      <c r="H617" s="76" t="str">
        <f>VLOOKUP(C617,Product!A$1:D$21,4,0)</f>
        <v>Billiard</v>
      </c>
      <c r="I617" t="s">
        <v>34</v>
      </c>
      <c r="J617" s="34">
        <v>57</v>
      </c>
      <c r="K617" s="11" t="str">
        <f>VLOOKUP(A617,'Sales Order'!A$2:I$1029,9,0)</f>
        <v>Sales Region Sulawesi - Maluku Team</v>
      </c>
      <c r="M617" t="str">
        <f>VLOOKUP(A617,'Sales Order'!A$1:L$1029,12,0)</f>
        <v>Retail</v>
      </c>
    </row>
    <row r="618" spans="1:13" ht="15.75" customHeight="1" x14ac:dyDescent="0.3">
      <c r="A618" s="28" t="s">
        <v>444</v>
      </c>
      <c r="B618" s="27">
        <f>VLOOKUP(A618,'Sales Order'!A$1:D$1029,4,0)</f>
        <v>44051</v>
      </c>
      <c r="C618" s="28" t="s">
        <v>83</v>
      </c>
      <c r="D618" s="34">
        <v>107</v>
      </c>
      <c r="E618" s="36">
        <v>26103720</v>
      </c>
      <c r="F618" s="37" t="s">
        <v>2991</v>
      </c>
      <c r="G618" s="76" t="str">
        <f>VLOOKUP(C618,Product!A$1:D$21,3,0)</f>
        <v>Heavy bag</v>
      </c>
      <c r="H618" s="76" t="str">
        <f>VLOOKUP(C618,Product!A$1:D$21,4,0)</f>
        <v>Gym &amp; Fitness</v>
      </c>
      <c r="I618" t="s">
        <v>84</v>
      </c>
      <c r="J618" s="34">
        <v>107</v>
      </c>
      <c r="K618" s="11" t="str">
        <f>VLOOKUP(A618,'Sales Order'!A$2:I$1029,9,0)</f>
        <v>Sales Region Sulawesi - Maluku Team</v>
      </c>
      <c r="M618" t="str">
        <f>VLOOKUP(A618,'Sales Order'!A$1:L$1029,12,0)</f>
        <v>Retail</v>
      </c>
    </row>
    <row r="619" spans="1:13" ht="15.75" customHeight="1" x14ac:dyDescent="0.3">
      <c r="A619" s="28" t="s">
        <v>444</v>
      </c>
      <c r="B619" s="27">
        <f>VLOOKUP(A619,'Sales Order'!A$1:D$1029,4,0)</f>
        <v>44051</v>
      </c>
      <c r="C619" s="28" t="s">
        <v>48</v>
      </c>
      <c r="D619" s="34">
        <v>137</v>
      </c>
      <c r="E619" s="36">
        <v>14491860.000000002</v>
      </c>
      <c r="F619" s="37" t="s">
        <v>2992</v>
      </c>
      <c r="G619" s="76" t="str">
        <f>VLOOKUP(C619,Product!A$1:D$21,3,0)</f>
        <v>Tracking Pole</v>
      </c>
      <c r="H619" s="76" t="str">
        <f>VLOOKUP(C619,Product!A$1:D$21,4,0)</f>
        <v>Hiking &amp; Camping</v>
      </c>
      <c r="I619" t="s">
        <v>49</v>
      </c>
      <c r="J619" s="34">
        <v>137</v>
      </c>
      <c r="K619" s="11" t="str">
        <f>VLOOKUP(A619,'Sales Order'!A$2:I$1029,9,0)</f>
        <v>Sales Region Sulawesi - Maluku Team</v>
      </c>
      <c r="M619" t="str">
        <f>VLOOKUP(A619,'Sales Order'!A$1:L$1029,12,0)</f>
        <v>Retail</v>
      </c>
    </row>
    <row r="620" spans="1:13" ht="15.75" customHeight="1" x14ac:dyDescent="0.3">
      <c r="A620" s="28" t="s">
        <v>445</v>
      </c>
      <c r="B620" s="27">
        <f>VLOOKUP(A620,'Sales Order'!A$1:D$1029,4,0)</f>
        <v>44052</v>
      </c>
      <c r="C620" s="28" t="s">
        <v>35</v>
      </c>
      <c r="D620" s="34">
        <v>41</v>
      </c>
      <c r="E620" s="36">
        <v>79195600</v>
      </c>
      <c r="F620" s="37" t="s">
        <v>2993</v>
      </c>
      <c r="G620" s="76" t="str">
        <f>VLOOKUP(C620,Product!A$1:D$21,3,0)</f>
        <v>Stick Golf Wedge</v>
      </c>
      <c r="H620" s="76" t="str">
        <f>VLOOKUP(C620,Product!A$1:D$21,4,0)</f>
        <v>Golf</v>
      </c>
      <c r="I620" t="s">
        <v>37</v>
      </c>
      <c r="J620" s="34">
        <v>41</v>
      </c>
      <c r="K620" s="11" t="str">
        <f>VLOOKUP(A620,'Sales Order'!A$2:I$1029,9,0)</f>
        <v>Online Sales Team</v>
      </c>
      <c r="M620" t="str">
        <f>VLOOKUP(A620,'Sales Order'!A$1:L$1029,12,0)</f>
        <v>Retail</v>
      </c>
    </row>
    <row r="621" spans="1:13" ht="15.75" customHeight="1" x14ac:dyDescent="0.3">
      <c r="A621" s="28" t="s">
        <v>445</v>
      </c>
      <c r="B621" s="27">
        <f>VLOOKUP(A621,'Sales Order'!A$1:D$1029,4,0)</f>
        <v>44052</v>
      </c>
      <c r="C621" s="28" t="s">
        <v>75</v>
      </c>
      <c r="D621" s="34">
        <v>47</v>
      </c>
      <c r="E621" s="36">
        <v>110849500</v>
      </c>
      <c r="F621" s="37" t="s">
        <v>2994</v>
      </c>
      <c r="G621" s="76" t="str">
        <f>VLOOKUP(C621,Product!A$1:D$21,3,0)</f>
        <v>Bench Press</v>
      </c>
      <c r="H621" s="76" t="str">
        <f>VLOOKUP(C621,Product!A$1:D$21,4,0)</f>
        <v>Gym &amp; Fitness</v>
      </c>
      <c r="I621" t="s">
        <v>76</v>
      </c>
      <c r="J621" s="34">
        <v>47</v>
      </c>
      <c r="K621" s="11" t="str">
        <f>VLOOKUP(A621,'Sales Order'!A$2:I$1029,9,0)</f>
        <v>Online Sales Team</v>
      </c>
      <c r="M621" t="str">
        <f>VLOOKUP(A621,'Sales Order'!A$1:L$1029,12,0)</f>
        <v>Retail</v>
      </c>
    </row>
    <row r="622" spans="1:13" ht="15.75" customHeight="1" x14ac:dyDescent="0.3">
      <c r="A622" s="28" t="s">
        <v>446</v>
      </c>
      <c r="B622" s="27">
        <f>VLOOKUP(A622,'Sales Order'!A$1:D$1029,4,0)</f>
        <v>44053</v>
      </c>
      <c r="C622" s="28" t="s">
        <v>83</v>
      </c>
      <c r="D622" s="34">
        <v>113</v>
      </c>
      <c r="E622" s="36">
        <v>34096620</v>
      </c>
      <c r="F622" s="37" t="s">
        <v>2995</v>
      </c>
      <c r="G622" s="76" t="str">
        <f>VLOOKUP(C622,Product!A$1:D$21,3,0)</f>
        <v>Heavy bag</v>
      </c>
      <c r="H622" s="76" t="str">
        <f>VLOOKUP(C622,Product!A$1:D$21,4,0)</f>
        <v>Gym &amp; Fitness</v>
      </c>
      <c r="I622" t="s">
        <v>84</v>
      </c>
      <c r="J622" s="34">
        <v>113</v>
      </c>
      <c r="K622" s="11" t="str">
        <f>VLOOKUP(A622,'Sales Order'!A$2:I$1029,9,0)</f>
        <v>Sales Java Region Team</v>
      </c>
      <c r="M622" t="str">
        <f>VLOOKUP(A622,'Sales Order'!A$1:L$1029,12,0)</f>
        <v>Retail</v>
      </c>
    </row>
    <row r="623" spans="1:13" ht="15.75" customHeight="1" x14ac:dyDescent="0.3">
      <c r="A623" s="28" t="s">
        <v>446</v>
      </c>
      <c r="B623" s="27">
        <f>VLOOKUP(A623,'Sales Order'!A$1:D$1029,4,0)</f>
        <v>44053</v>
      </c>
      <c r="C623" s="28" t="s">
        <v>61</v>
      </c>
      <c r="D623" s="34">
        <v>54</v>
      </c>
      <c r="E623" s="36">
        <v>23279400</v>
      </c>
      <c r="F623" s="37" t="s">
        <v>2996</v>
      </c>
      <c r="G623" s="76" t="str">
        <f>VLOOKUP(C623,Product!A$1:D$21,3,0)</f>
        <v>1 Set Basketball</v>
      </c>
      <c r="H623" s="76" t="str">
        <f>VLOOKUP(C623,Product!A$1:D$21,4,0)</f>
        <v>Basketball</v>
      </c>
      <c r="I623" t="s">
        <v>62</v>
      </c>
      <c r="J623" s="34">
        <v>54</v>
      </c>
      <c r="K623" s="11" t="str">
        <f>VLOOKUP(A623,'Sales Order'!A$2:I$1029,9,0)</f>
        <v>Sales Java Region Team</v>
      </c>
      <c r="M623" t="str">
        <f>VLOOKUP(A623,'Sales Order'!A$1:L$1029,12,0)</f>
        <v>Retail</v>
      </c>
    </row>
    <row r="624" spans="1:13" ht="15.75" customHeight="1" x14ac:dyDescent="0.3">
      <c r="A624" s="28" t="s">
        <v>446</v>
      </c>
      <c r="B624" s="27">
        <f>VLOOKUP(A624,'Sales Order'!A$1:D$1029,4,0)</f>
        <v>44053</v>
      </c>
      <c r="C624" s="28" t="s">
        <v>19</v>
      </c>
      <c r="D624" s="34">
        <v>118</v>
      </c>
      <c r="E624" s="36">
        <v>27031440</v>
      </c>
      <c r="F624" s="37" t="s">
        <v>2997</v>
      </c>
      <c r="G624" s="76" t="str">
        <f>VLOOKUP(C624,Product!A$1:D$21,3,0)</f>
        <v>1 Set Fishing Equipment</v>
      </c>
      <c r="H624" s="76" t="str">
        <f>VLOOKUP(C624,Product!A$1:D$21,4,0)</f>
        <v>Fishing Equipment</v>
      </c>
      <c r="I624" t="s">
        <v>21</v>
      </c>
      <c r="J624" s="34">
        <v>118</v>
      </c>
      <c r="K624" s="11" t="str">
        <f>VLOOKUP(A624,'Sales Order'!A$2:I$1029,9,0)</f>
        <v>Sales Java Region Team</v>
      </c>
      <c r="M624" t="str">
        <f>VLOOKUP(A624,'Sales Order'!A$1:L$1029,12,0)</f>
        <v>Retail</v>
      </c>
    </row>
    <row r="625" spans="1:13" ht="15.75" customHeight="1" x14ac:dyDescent="0.3">
      <c r="A625" s="16" t="s">
        <v>447</v>
      </c>
      <c r="B625" s="27">
        <f>VLOOKUP(A625,'Sales Order'!A$1:D$1029,4,0)</f>
        <v>44054</v>
      </c>
      <c r="C625" s="28" t="s">
        <v>78</v>
      </c>
      <c r="D625" s="34">
        <v>99</v>
      </c>
      <c r="E625" s="36">
        <v>39501000</v>
      </c>
      <c r="F625" s="37" t="s">
        <v>2998</v>
      </c>
      <c r="G625" s="76" t="str">
        <f>VLOOKUP(C625,Product!A$1:D$21,3,0)</f>
        <v>Dumbell Set</v>
      </c>
      <c r="H625" s="76" t="str">
        <f>VLOOKUP(C625,Product!A$1:D$21,4,0)</f>
        <v>Gym &amp; Fitness</v>
      </c>
      <c r="I625" t="s">
        <v>79</v>
      </c>
      <c r="J625" s="34">
        <v>99</v>
      </c>
      <c r="K625" s="11" t="str">
        <f>VLOOKUP(A625,'Sales Order'!A$2:I$1029,9,0)</f>
        <v>Sales Region Sulawesi - Maluku Team</v>
      </c>
      <c r="M625" t="str">
        <f>VLOOKUP(A625,'Sales Order'!A$1:L$1029,12,0)</f>
        <v>Retail</v>
      </c>
    </row>
    <row r="626" spans="1:13" ht="15.75" customHeight="1" x14ac:dyDescent="0.3">
      <c r="A626" s="28" t="s">
        <v>447</v>
      </c>
      <c r="B626" s="27">
        <f>VLOOKUP(A626,'Sales Order'!A$1:D$1029,4,0)</f>
        <v>44054</v>
      </c>
      <c r="C626" s="28" t="s">
        <v>83</v>
      </c>
      <c r="D626" s="34">
        <v>25</v>
      </c>
      <c r="E626" s="36">
        <v>6741000</v>
      </c>
      <c r="F626" s="37" t="s">
        <v>2999</v>
      </c>
      <c r="G626" s="76" t="str">
        <f>VLOOKUP(C626,Product!A$1:D$21,3,0)</f>
        <v>Heavy bag</v>
      </c>
      <c r="H626" s="76" t="str">
        <f>VLOOKUP(C626,Product!A$1:D$21,4,0)</f>
        <v>Gym &amp; Fitness</v>
      </c>
      <c r="I626" t="s">
        <v>84</v>
      </c>
      <c r="J626" s="34">
        <v>25</v>
      </c>
      <c r="K626" s="11" t="str">
        <f>VLOOKUP(A626,'Sales Order'!A$2:I$1029,9,0)</f>
        <v>Sales Region Sulawesi - Maluku Team</v>
      </c>
      <c r="M626" t="str">
        <f>VLOOKUP(A626,'Sales Order'!A$1:L$1029,12,0)</f>
        <v>Retail</v>
      </c>
    </row>
    <row r="627" spans="1:13" ht="15.75" customHeight="1" x14ac:dyDescent="0.3">
      <c r="A627" s="16" t="s">
        <v>448</v>
      </c>
      <c r="B627" s="27">
        <f>VLOOKUP(A627,'Sales Order'!A$1:D$1029,4,0)</f>
        <v>44055</v>
      </c>
      <c r="C627" s="28" t="s">
        <v>45</v>
      </c>
      <c r="D627" s="34">
        <v>64</v>
      </c>
      <c r="E627" s="36">
        <v>8487040</v>
      </c>
      <c r="F627" s="37" t="s">
        <v>3000</v>
      </c>
      <c r="G627" s="76" t="str">
        <f>VLOOKUP(C627,Product!A$1:D$21,3,0)</f>
        <v>Sunglasses</v>
      </c>
      <c r="H627" s="76" t="str">
        <f>VLOOKUP(C627,Product!A$1:D$21,4,0)</f>
        <v>Outdoors Sport</v>
      </c>
      <c r="I627" t="s">
        <v>46</v>
      </c>
      <c r="J627" s="34">
        <v>64</v>
      </c>
      <c r="K627" s="11" t="str">
        <f>VLOOKUP(A627,'Sales Order'!A$2:I$1029,9,0)</f>
        <v>Sales Region Sulawesi - Maluku Team</v>
      </c>
      <c r="M627" t="str">
        <f>VLOOKUP(A627,'Sales Order'!A$1:L$1029,12,0)</f>
        <v>Retail</v>
      </c>
    </row>
    <row r="628" spans="1:13" ht="15.75" customHeight="1" x14ac:dyDescent="0.3">
      <c r="A628" s="28" t="s">
        <v>448</v>
      </c>
      <c r="B628" s="27">
        <f>VLOOKUP(A628,'Sales Order'!A$1:D$1029,4,0)</f>
        <v>44055</v>
      </c>
      <c r="C628" s="28" t="s">
        <v>19</v>
      </c>
      <c r="D628" s="34">
        <v>128</v>
      </c>
      <c r="E628" s="36">
        <v>28684800</v>
      </c>
      <c r="F628" s="37" t="s">
        <v>3001</v>
      </c>
      <c r="G628" s="76" t="str">
        <f>VLOOKUP(C628,Product!A$1:D$21,3,0)</f>
        <v>1 Set Fishing Equipment</v>
      </c>
      <c r="H628" s="76" t="str">
        <f>VLOOKUP(C628,Product!A$1:D$21,4,0)</f>
        <v>Fishing Equipment</v>
      </c>
      <c r="I628" t="s">
        <v>21</v>
      </c>
      <c r="J628" s="34">
        <v>128</v>
      </c>
      <c r="K628" s="11" t="str">
        <f>VLOOKUP(A628,'Sales Order'!A$2:I$1029,9,0)</f>
        <v>Sales Region Sulawesi - Maluku Team</v>
      </c>
      <c r="M628" t="str">
        <f>VLOOKUP(A628,'Sales Order'!A$1:L$1029,12,0)</f>
        <v>Retail</v>
      </c>
    </row>
    <row r="629" spans="1:13" ht="15.75" customHeight="1" x14ac:dyDescent="0.3">
      <c r="A629" s="28" t="s">
        <v>449</v>
      </c>
      <c r="B629" s="27">
        <f>VLOOKUP(A629,'Sales Order'!A$1:D$1029,4,0)</f>
        <v>44055</v>
      </c>
      <c r="C629" s="28" t="s">
        <v>61</v>
      </c>
      <c r="D629" s="34">
        <v>28</v>
      </c>
      <c r="E629" s="36">
        <v>11131960</v>
      </c>
      <c r="F629" s="37" t="s">
        <v>3002</v>
      </c>
      <c r="G629" s="76" t="str">
        <f>VLOOKUP(C629,Product!A$1:D$21,3,0)</f>
        <v>1 Set Basketball</v>
      </c>
      <c r="H629" s="76" t="str">
        <f>VLOOKUP(C629,Product!A$1:D$21,4,0)</f>
        <v>Basketball</v>
      </c>
      <c r="I629" t="s">
        <v>62</v>
      </c>
      <c r="J629" s="34">
        <v>28</v>
      </c>
      <c r="K629" s="11" t="str">
        <f>VLOOKUP(A629,'Sales Order'!A$2:I$1029,9,0)</f>
        <v>Sales Region Sulawesi - Maluku Team</v>
      </c>
      <c r="M629" t="str">
        <f>VLOOKUP(A629,'Sales Order'!A$1:L$1029,12,0)</f>
        <v>Retail</v>
      </c>
    </row>
    <row r="630" spans="1:13" ht="15.75" customHeight="1" x14ac:dyDescent="0.3">
      <c r="A630" s="28" t="s">
        <v>449</v>
      </c>
      <c r="B630" s="27">
        <f>VLOOKUP(A630,'Sales Order'!A$1:D$1029,4,0)</f>
        <v>44055</v>
      </c>
      <c r="C630" s="28" t="s">
        <v>45</v>
      </c>
      <c r="D630" s="34">
        <v>29</v>
      </c>
      <c r="E630" s="36">
        <v>3845690</v>
      </c>
      <c r="F630" s="37" t="s">
        <v>3003</v>
      </c>
      <c r="G630" s="76" t="str">
        <f>VLOOKUP(C630,Product!A$1:D$21,3,0)</f>
        <v>Sunglasses</v>
      </c>
      <c r="H630" s="76" t="str">
        <f>VLOOKUP(C630,Product!A$1:D$21,4,0)</f>
        <v>Outdoors Sport</v>
      </c>
      <c r="I630" t="s">
        <v>46</v>
      </c>
      <c r="J630" s="34">
        <v>29</v>
      </c>
      <c r="K630" s="11" t="str">
        <f>VLOOKUP(A630,'Sales Order'!A$2:I$1029,9,0)</f>
        <v>Sales Region Sulawesi - Maluku Team</v>
      </c>
      <c r="M630" t="str">
        <f>VLOOKUP(A630,'Sales Order'!A$1:L$1029,12,0)</f>
        <v>Retail</v>
      </c>
    </row>
    <row r="631" spans="1:13" ht="15.75" customHeight="1" x14ac:dyDescent="0.3">
      <c r="A631" s="28" t="s">
        <v>449</v>
      </c>
      <c r="B631" s="27">
        <f>VLOOKUP(A631,'Sales Order'!A$1:D$1029,4,0)</f>
        <v>44055</v>
      </c>
      <c r="C631" s="28" t="s">
        <v>75</v>
      </c>
      <c r="D631" s="34">
        <v>60</v>
      </c>
      <c r="E631" s="36">
        <v>133560000</v>
      </c>
      <c r="F631" s="37" t="s">
        <v>3004</v>
      </c>
      <c r="G631" s="76" t="str">
        <f>VLOOKUP(C631,Product!A$1:D$21,3,0)</f>
        <v>Bench Press</v>
      </c>
      <c r="H631" s="76" t="str">
        <f>VLOOKUP(C631,Product!A$1:D$21,4,0)</f>
        <v>Gym &amp; Fitness</v>
      </c>
      <c r="I631" t="s">
        <v>76</v>
      </c>
      <c r="J631" s="34">
        <v>60</v>
      </c>
      <c r="K631" s="11" t="str">
        <f>VLOOKUP(A631,'Sales Order'!A$2:I$1029,9,0)</f>
        <v>Sales Region Sulawesi - Maluku Team</v>
      </c>
      <c r="M631" t="str">
        <f>VLOOKUP(A631,'Sales Order'!A$1:L$1029,12,0)</f>
        <v>Retail</v>
      </c>
    </row>
    <row r="632" spans="1:13" ht="15.75" customHeight="1" x14ac:dyDescent="0.3">
      <c r="A632" s="16" t="s">
        <v>451</v>
      </c>
      <c r="B632" s="27">
        <f>VLOOKUP(A632,'Sales Order'!A$1:D$1029,4,0)</f>
        <v>44060</v>
      </c>
      <c r="C632" s="28" t="s">
        <v>61</v>
      </c>
      <c r="D632" s="34">
        <v>133</v>
      </c>
      <c r="E632" s="36">
        <v>54788020</v>
      </c>
      <c r="F632" s="37" t="s">
        <v>3005</v>
      </c>
      <c r="G632" s="76" t="str">
        <f>VLOOKUP(C632,Product!A$1:D$21,3,0)</f>
        <v>1 Set Basketball</v>
      </c>
      <c r="H632" s="76" t="str">
        <f>VLOOKUP(C632,Product!A$1:D$21,4,0)</f>
        <v>Basketball</v>
      </c>
      <c r="I632" t="s">
        <v>62</v>
      </c>
      <c r="J632" s="34">
        <v>133</v>
      </c>
      <c r="K632" s="11" t="str">
        <f>VLOOKUP(A632,'Sales Order'!A$2:I$1029,9,0)</f>
        <v>Sales Sumatera -Kalimantan Region Team</v>
      </c>
      <c r="M632" t="str">
        <f>VLOOKUP(A632,'Sales Order'!A$1:L$1029,12,0)</f>
        <v>Retail</v>
      </c>
    </row>
    <row r="633" spans="1:13" ht="15.75" customHeight="1" x14ac:dyDescent="0.3">
      <c r="A633" s="28" t="s">
        <v>451</v>
      </c>
      <c r="B633" s="27">
        <f>VLOOKUP(A633,'Sales Order'!A$1:D$1029,4,0)</f>
        <v>44060</v>
      </c>
      <c r="C633" s="28" t="s">
        <v>58</v>
      </c>
      <c r="D633" s="34">
        <v>72</v>
      </c>
      <c r="E633" s="36">
        <v>385707600</v>
      </c>
      <c r="F633" s="37" t="s">
        <v>3006</v>
      </c>
      <c r="G633" s="76" t="str">
        <f>VLOOKUP(C633,Product!A$1:D$21,3,0)</f>
        <v>Road Bike</v>
      </c>
      <c r="H633" s="76" t="str">
        <f>VLOOKUP(C633,Product!A$1:D$21,4,0)</f>
        <v>Bicycle</v>
      </c>
      <c r="I633" t="s">
        <v>59</v>
      </c>
      <c r="J633" s="34">
        <v>72</v>
      </c>
      <c r="K633" s="11" t="str">
        <f>VLOOKUP(A633,'Sales Order'!A$2:I$1029,9,0)</f>
        <v>Sales Sumatera -Kalimantan Region Team</v>
      </c>
      <c r="M633" t="str">
        <f>VLOOKUP(A633,'Sales Order'!A$1:L$1029,12,0)</f>
        <v>Retail</v>
      </c>
    </row>
    <row r="634" spans="1:13" ht="15.75" customHeight="1" x14ac:dyDescent="0.3">
      <c r="A634" s="28" t="s">
        <v>451</v>
      </c>
      <c r="B634" s="27">
        <f>VLOOKUP(A634,'Sales Order'!A$1:D$1029,4,0)</f>
        <v>44060</v>
      </c>
      <c r="C634" s="28" t="s">
        <v>40</v>
      </c>
      <c r="D634" s="34">
        <v>141</v>
      </c>
      <c r="E634" s="36">
        <v>25932720</v>
      </c>
      <c r="F634" s="37" t="s">
        <v>3007</v>
      </c>
      <c r="G634" s="76" t="str">
        <f>VLOOKUP(C634,Product!A$1:D$21,3,0)</f>
        <v>1 set Golf Ball</v>
      </c>
      <c r="H634" s="76" t="str">
        <f>VLOOKUP(C634,Product!A$1:D$21,4,0)</f>
        <v>Golf</v>
      </c>
      <c r="I634" t="s">
        <v>41</v>
      </c>
      <c r="J634" s="34">
        <v>141</v>
      </c>
      <c r="K634" s="11" t="str">
        <f>VLOOKUP(A634,'Sales Order'!A$2:I$1029,9,0)</f>
        <v>Sales Sumatera -Kalimantan Region Team</v>
      </c>
      <c r="M634" t="str">
        <f>VLOOKUP(A634,'Sales Order'!A$1:L$1029,12,0)</f>
        <v>Retail</v>
      </c>
    </row>
    <row r="635" spans="1:13" ht="15.75" customHeight="1" x14ac:dyDescent="0.3">
      <c r="A635" s="28" t="s">
        <v>451</v>
      </c>
      <c r="B635" s="27">
        <f>VLOOKUP(A635,'Sales Order'!A$1:D$1029,4,0)</f>
        <v>44060</v>
      </c>
      <c r="C635" s="28" t="s">
        <v>83</v>
      </c>
      <c r="D635" s="34">
        <v>85</v>
      </c>
      <c r="E635" s="36">
        <v>23192250</v>
      </c>
      <c r="F635" s="37" t="s">
        <v>3008</v>
      </c>
      <c r="G635" s="76" t="str">
        <f>VLOOKUP(C635,Product!A$1:D$21,3,0)</f>
        <v>Heavy bag</v>
      </c>
      <c r="H635" s="76" t="str">
        <f>VLOOKUP(C635,Product!A$1:D$21,4,0)</f>
        <v>Gym &amp; Fitness</v>
      </c>
      <c r="I635" t="s">
        <v>84</v>
      </c>
      <c r="J635" s="34">
        <v>85</v>
      </c>
      <c r="K635" s="11" t="str">
        <f>VLOOKUP(A635,'Sales Order'!A$2:I$1029,9,0)</f>
        <v>Sales Sumatera -Kalimantan Region Team</v>
      </c>
      <c r="M635" t="str">
        <f>VLOOKUP(A635,'Sales Order'!A$1:L$1029,12,0)</f>
        <v>Retail</v>
      </c>
    </row>
    <row r="636" spans="1:13" ht="15.75" customHeight="1" x14ac:dyDescent="0.3">
      <c r="A636" s="16" t="s">
        <v>452</v>
      </c>
      <c r="B636" s="27">
        <f>VLOOKUP(A636,'Sales Order'!A$1:D$1029,4,0)</f>
        <v>44061</v>
      </c>
      <c r="C636" s="28" t="s">
        <v>58</v>
      </c>
      <c r="D636" s="34">
        <v>57</v>
      </c>
      <c r="E636" s="36">
        <v>260352630.00000003</v>
      </c>
      <c r="F636" s="37" t="s">
        <v>3009</v>
      </c>
      <c r="G636" s="76" t="str">
        <f>VLOOKUP(C636,Product!A$1:D$21,3,0)</f>
        <v>Road Bike</v>
      </c>
      <c r="H636" s="76" t="str">
        <f>VLOOKUP(C636,Product!A$1:D$21,4,0)</f>
        <v>Bicycle</v>
      </c>
      <c r="I636" t="s">
        <v>59</v>
      </c>
      <c r="J636" s="34">
        <v>57</v>
      </c>
      <c r="K636" s="11" t="str">
        <f>VLOOKUP(A636,'Sales Order'!A$2:I$1029,9,0)</f>
        <v>Sales Region Sulawesi - Maluku Team</v>
      </c>
      <c r="M636" t="str">
        <f>VLOOKUP(A636,'Sales Order'!A$1:L$1029,12,0)</f>
        <v>Retail</v>
      </c>
    </row>
    <row r="637" spans="1:13" ht="15.75" customHeight="1" x14ac:dyDescent="0.3">
      <c r="A637" s="28" t="s">
        <v>452</v>
      </c>
      <c r="B637" s="27">
        <f>VLOOKUP(A637,'Sales Order'!A$1:D$1029,4,0)</f>
        <v>44061</v>
      </c>
      <c r="C637" s="28" t="s">
        <v>55</v>
      </c>
      <c r="D637" s="34">
        <v>33</v>
      </c>
      <c r="E637" s="36">
        <v>69283830</v>
      </c>
      <c r="F637" s="37" t="s">
        <v>3010</v>
      </c>
      <c r="G637" s="76" t="str">
        <f>VLOOKUP(C637,Product!A$1:D$21,3,0)</f>
        <v>Mountain Bike</v>
      </c>
      <c r="H637" s="76" t="str">
        <f>VLOOKUP(C637,Product!A$1:D$21,4,0)</f>
        <v>Bicycle</v>
      </c>
      <c r="I637" t="s">
        <v>5854</v>
      </c>
      <c r="J637" s="34">
        <v>33</v>
      </c>
      <c r="K637" s="11" t="str">
        <f>VLOOKUP(A637,'Sales Order'!A$2:I$1029,9,0)</f>
        <v>Sales Region Sulawesi - Maluku Team</v>
      </c>
      <c r="M637" t="str">
        <f>VLOOKUP(A637,'Sales Order'!A$1:L$1029,12,0)</f>
        <v>Retail</v>
      </c>
    </row>
    <row r="638" spans="1:13" ht="15.75" customHeight="1" x14ac:dyDescent="0.3">
      <c r="A638" s="28" t="s">
        <v>452</v>
      </c>
      <c r="B638" s="27">
        <f>VLOOKUP(A638,'Sales Order'!A$1:D$1029,4,0)</f>
        <v>44061</v>
      </c>
      <c r="C638" s="28" t="s">
        <v>43</v>
      </c>
      <c r="D638" s="34">
        <v>38</v>
      </c>
      <c r="E638" s="36">
        <v>114304000</v>
      </c>
      <c r="F638" s="37" t="s">
        <v>3011</v>
      </c>
      <c r="G638" s="76" t="str">
        <f>VLOOKUP(C638,Product!A$1:D$21,3,0)</f>
        <v>Stick Golf Bag</v>
      </c>
      <c r="H638" s="76" t="str">
        <f>VLOOKUP(C638,Product!A$1:D$21,4,0)</f>
        <v>Golf</v>
      </c>
      <c r="I638" t="s">
        <v>44</v>
      </c>
      <c r="J638" s="34">
        <v>38</v>
      </c>
      <c r="K638" s="11" t="str">
        <f>VLOOKUP(A638,'Sales Order'!A$2:I$1029,9,0)</f>
        <v>Sales Region Sulawesi - Maluku Team</v>
      </c>
      <c r="M638" t="str">
        <f>VLOOKUP(A638,'Sales Order'!A$1:L$1029,12,0)</f>
        <v>Retail</v>
      </c>
    </row>
    <row r="639" spans="1:13" ht="15.75" customHeight="1" x14ac:dyDescent="0.3">
      <c r="A639" s="16" t="s">
        <v>453</v>
      </c>
      <c r="B639" s="27">
        <f>VLOOKUP(A639,'Sales Order'!A$1:D$1029,4,0)</f>
        <v>44061</v>
      </c>
      <c r="C639" s="28" t="s">
        <v>19</v>
      </c>
      <c r="D639" s="34">
        <v>138</v>
      </c>
      <c r="E639" s="36">
        <v>31613040</v>
      </c>
      <c r="F639" s="37" t="s">
        <v>3012</v>
      </c>
      <c r="G639" s="76" t="str">
        <f>VLOOKUP(C639,Product!A$1:D$21,3,0)</f>
        <v>1 Set Fishing Equipment</v>
      </c>
      <c r="H639" s="76" t="str">
        <f>VLOOKUP(C639,Product!A$1:D$21,4,0)</f>
        <v>Fishing Equipment</v>
      </c>
      <c r="I639" t="s">
        <v>21</v>
      </c>
      <c r="J639" s="34">
        <v>138</v>
      </c>
      <c r="K639" s="11" t="str">
        <f>VLOOKUP(A639,'Sales Order'!A$2:I$1029,9,0)</f>
        <v>Sales Region Sulawesi - Maluku Team</v>
      </c>
      <c r="M639" t="str">
        <f>VLOOKUP(A639,'Sales Order'!A$1:L$1029,12,0)</f>
        <v>Retail</v>
      </c>
    </row>
    <row r="640" spans="1:13" ht="15.75" customHeight="1" x14ac:dyDescent="0.3">
      <c r="A640" s="28" t="s">
        <v>453</v>
      </c>
      <c r="B640" s="27">
        <f>VLOOKUP(A640,'Sales Order'!A$1:D$1029,4,0)</f>
        <v>44061</v>
      </c>
      <c r="C640" s="28" t="s">
        <v>48</v>
      </c>
      <c r="D640" s="34">
        <v>27</v>
      </c>
      <c r="E640" s="36">
        <v>3308850</v>
      </c>
      <c r="F640" s="37" t="s">
        <v>3013</v>
      </c>
      <c r="G640" s="76" t="str">
        <f>VLOOKUP(C640,Product!A$1:D$21,3,0)</f>
        <v>Tracking Pole</v>
      </c>
      <c r="H640" s="76" t="str">
        <f>VLOOKUP(C640,Product!A$1:D$21,4,0)</f>
        <v>Hiking &amp; Camping</v>
      </c>
      <c r="I640" t="s">
        <v>49</v>
      </c>
      <c r="J640" s="34">
        <v>27</v>
      </c>
      <c r="K640" s="11" t="str">
        <f>VLOOKUP(A640,'Sales Order'!A$2:I$1029,9,0)</f>
        <v>Sales Region Sulawesi - Maluku Team</v>
      </c>
      <c r="M640" t="str">
        <f>VLOOKUP(A640,'Sales Order'!A$1:L$1029,12,0)</f>
        <v>Retail</v>
      </c>
    </row>
    <row r="641" spans="1:13" ht="15.75" customHeight="1" x14ac:dyDescent="0.3">
      <c r="A641" s="28" t="s">
        <v>453</v>
      </c>
      <c r="B641" s="27">
        <f>VLOOKUP(A641,'Sales Order'!A$1:D$1029,4,0)</f>
        <v>44061</v>
      </c>
      <c r="C641" s="28" t="s">
        <v>28</v>
      </c>
      <c r="D641" s="34">
        <v>129</v>
      </c>
      <c r="E641" s="36">
        <v>94878210</v>
      </c>
      <c r="F641" s="37" t="s">
        <v>3014</v>
      </c>
      <c r="G641" s="76" t="str">
        <f>VLOOKUP(C641,Product!A$1:D$21,3,0)</f>
        <v>Stick Billiard</v>
      </c>
      <c r="H641" s="76" t="str">
        <f>VLOOKUP(C641,Product!A$1:D$21,4,0)</f>
        <v>Billiard</v>
      </c>
      <c r="I641" t="s">
        <v>30</v>
      </c>
      <c r="J641" s="34">
        <v>129</v>
      </c>
      <c r="K641" s="11" t="str">
        <f>VLOOKUP(A641,'Sales Order'!A$2:I$1029,9,0)</f>
        <v>Sales Region Sulawesi - Maluku Team</v>
      </c>
      <c r="M641" t="str">
        <f>VLOOKUP(A641,'Sales Order'!A$1:L$1029,12,0)</f>
        <v>Retail</v>
      </c>
    </row>
    <row r="642" spans="1:13" ht="15.75" customHeight="1" x14ac:dyDescent="0.3">
      <c r="A642" s="28" t="s">
        <v>453</v>
      </c>
      <c r="B642" s="27">
        <f>VLOOKUP(A642,'Sales Order'!A$1:D$1029,4,0)</f>
        <v>44061</v>
      </c>
      <c r="C642" s="28" t="s">
        <v>81</v>
      </c>
      <c r="D642" s="34">
        <v>56</v>
      </c>
      <c r="E642" s="36">
        <v>115622640.00000001</v>
      </c>
      <c r="F642" s="37" t="s">
        <v>3015</v>
      </c>
      <c r="G642" s="76" t="str">
        <f>VLOOKUP(C642,Product!A$1:D$21,3,0)</f>
        <v>Treadmill</v>
      </c>
      <c r="H642" s="76" t="str">
        <f>VLOOKUP(C642,Product!A$1:D$21,4,0)</f>
        <v>Gym &amp; Fitness</v>
      </c>
      <c r="I642" t="s">
        <v>82</v>
      </c>
      <c r="J642" s="34">
        <v>56</v>
      </c>
      <c r="K642" s="11" t="str">
        <f>VLOOKUP(A642,'Sales Order'!A$2:I$1029,9,0)</f>
        <v>Sales Region Sulawesi - Maluku Team</v>
      </c>
      <c r="M642" t="str">
        <f>VLOOKUP(A642,'Sales Order'!A$1:L$1029,12,0)</f>
        <v>Retail</v>
      </c>
    </row>
    <row r="643" spans="1:13" ht="15.75" customHeight="1" x14ac:dyDescent="0.3">
      <c r="A643" s="28" t="s">
        <v>453</v>
      </c>
      <c r="B643" s="27">
        <f>VLOOKUP(A643,'Sales Order'!A$1:D$1029,4,0)</f>
        <v>44061</v>
      </c>
      <c r="C643" s="28" t="s">
        <v>55</v>
      </c>
      <c r="D643" s="34">
        <v>32</v>
      </c>
      <c r="E643" s="36">
        <v>61900160.000000007</v>
      </c>
      <c r="F643" s="37" t="s">
        <v>3016</v>
      </c>
      <c r="G643" s="76" t="str">
        <f>VLOOKUP(C643,Product!A$1:D$21,3,0)</f>
        <v>Mountain Bike</v>
      </c>
      <c r="H643" s="76" t="str">
        <f>VLOOKUP(C643,Product!A$1:D$21,4,0)</f>
        <v>Bicycle</v>
      </c>
      <c r="I643" t="s">
        <v>5854</v>
      </c>
      <c r="J643" s="34">
        <v>32</v>
      </c>
      <c r="K643" s="11" t="str">
        <f>VLOOKUP(A643,'Sales Order'!A$2:I$1029,9,0)</f>
        <v>Sales Region Sulawesi - Maluku Team</v>
      </c>
      <c r="M643" t="str">
        <f>VLOOKUP(A643,'Sales Order'!A$1:L$1029,12,0)</f>
        <v>Retail</v>
      </c>
    </row>
    <row r="644" spans="1:13" ht="15.75" customHeight="1" x14ac:dyDescent="0.3">
      <c r="A644" s="28" t="s">
        <v>453</v>
      </c>
      <c r="B644" s="27">
        <f>VLOOKUP(A644,'Sales Order'!A$1:D$1029,4,0)</f>
        <v>44061</v>
      </c>
      <c r="C644" s="28" t="s">
        <v>52</v>
      </c>
      <c r="D644" s="34">
        <v>97</v>
      </c>
      <c r="E644" s="36">
        <v>27426750</v>
      </c>
      <c r="F644" s="37" t="s">
        <v>3017</v>
      </c>
      <c r="G644" s="76" t="str">
        <f>VLOOKUP(C644,Product!A$1:D$21,3,0)</f>
        <v>Hiking Shoes</v>
      </c>
      <c r="H644" s="76" t="str">
        <f>VLOOKUP(C644,Product!A$1:D$21,4,0)</f>
        <v>Hiking &amp; Camping</v>
      </c>
      <c r="I644" t="s">
        <v>53</v>
      </c>
      <c r="J644" s="34">
        <v>97</v>
      </c>
      <c r="K644" s="11" t="str">
        <f>VLOOKUP(A644,'Sales Order'!A$2:I$1029,9,0)</f>
        <v>Sales Region Sulawesi - Maluku Team</v>
      </c>
      <c r="M644" t="str">
        <f>VLOOKUP(A644,'Sales Order'!A$1:L$1029,12,0)</f>
        <v>Retail</v>
      </c>
    </row>
    <row r="645" spans="1:13" ht="15.75" customHeight="1" x14ac:dyDescent="0.3">
      <c r="A645" s="16" t="s">
        <v>454</v>
      </c>
      <c r="B645" s="27">
        <f>VLOOKUP(A645,'Sales Order'!A$1:D$1029,4,0)</f>
        <v>44061</v>
      </c>
      <c r="C645" s="28" t="s">
        <v>72</v>
      </c>
      <c r="D645" s="34">
        <v>40</v>
      </c>
      <c r="E645" s="36">
        <v>8223600</v>
      </c>
      <c r="F645" s="37" t="s">
        <v>3018</v>
      </c>
      <c r="G645" s="76" t="str">
        <f>VLOOKUP(C645,Product!A$1:D$21,3,0)</f>
        <v>Pull Up Bar</v>
      </c>
      <c r="H645" s="76" t="str">
        <f>VLOOKUP(C645,Product!A$1:D$21,4,0)</f>
        <v>Gym &amp; Fitness</v>
      </c>
      <c r="I645" t="s">
        <v>73</v>
      </c>
      <c r="J645" s="34">
        <v>40</v>
      </c>
      <c r="K645" s="11" t="str">
        <f>VLOOKUP(A645,'Sales Order'!A$2:I$1029,9,0)</f>
        <v>Sales Region Sulawesi - Maluku Team</v>
      </c>
      <c r="M645" t="str">
        <f>VLOOKUP(A645,'Sales Order'!A$1:L$1029,12,0)</f>
        <v>Distributor</v>
      </c>
    </row>
    <row r="646" spans="1:13" ht="15.75" customHeight="1" x14ac:dyDescent="0.3">
      <c r="A646" s="28" t="s">
        <v>454</v>
      </c>
      <c r="B646" s="27">
        <f>VLOOKUP(A646,'Sales Order'!A$1:D$1029,4,0)</f>
        <v>44061</v>
      </c>
      <c r="C646" s="28" t="s">
        <v>83</v>
      </c>
      <c r="D646" s="34">
        <v>47</v>
      </c>
      <c r="E646" s="36">
        <v>13125690</v>
      </c>
      <c r="F646" s="37" t="s">
        <v>3019</v>
      </c>
      <c r="G646" s="76" t="str">
        <f>VLOOKUP(C646,Product!A$1:D$21,3,0)</f>
        <v>Heavy bag</v>
      </c>
      <c r="H646" s="76" t="str">
        <f>VLOOKUP(C646,Product!A$1:D$21,4,0)</f>
        <v>Gym &amp; Fitness</v>
      </c>
      <c r="I646" t="s">
        <v>84</v>
      </c>
      <c r="J646" s="34">
        <v>47</v>
      </c>
      <c r="K646" s="11" t="str">
        <f>VLOOKUP(A646,'Sales Order'!A$2:I$1029,9,0)</f>
        <v>Sales Region Sulawesi - Maluku Team</v>
      </c>
      <c r="M646" t="str">
        <f>VLOOKUP(A646,'Sales Order'!A$1:L$1029,12,0)</f>
        <v>Distributor</v>
      </c>
    </row>
    <row r="647" spans="1:13" ht="15.75" customHeight="1" x14ac:dyDescent="0.3">
      <c r="A647" s="28" t="s">
        <v>454</v>
      </c>
      <c r="B647" s="27">
        <f>VLOOKUP(A647,'Sales Order'!A$1:D$1029,4,0)</f>
        <v>44061</v>
      </c>
      <c r="C647" s="28" t="s">
        <v>28</v>
      </c>
      <c r="D647" s="34">
        <v>135</v>
      </c>
      <c r="E647" s="36">
        <v>100548000</v>
      </c>
      <c r="F647" s="37" t="s">
        <v>3020</v>
      </c>
      <c r="G647" s="76" t="str">
        <f>VLOOKUP(C647,Product!A$1:D$21,3,0)</f>
        <v>Stick Billiard</v>
      </c>
      <c r="H647" s="76" t="str">
        <f>VLOOKUP(C647,Product!A$1:D$21,4,0)</f>
        <v>Billiard</v>
      </c>
      <c r="I647" t="s">
        <v>30</v>
      </c>
      <c r="J647" s="34">
        <v>135</v>
      </c>
      <c r="K647" s="11" t="str">
        <f>VLOOKUP(A647,'Sales Order'!A$2:I$1029,9,0)</f>
        <v>Sales Region Sulawesi - Maluku Team</v>
      </c>
      <c r="M647" t="str">
        <f>VLOOKUP(A647,'Sales Order'!A$1:L$1029,12,0)</f>
        <v>Distributor</v>
      </c>
    </row>
    <row r="648" spans="1:13" ht="15.75" customHeight="1" x14ac:dyDescent="0.3">
      <c r="A648" s="16" t="s">
        <v>455</v>
      </c>
      <c r="B648" s="27">
        <f>VLOOKUP(A648,'Sales Order'!A$1:D$1029,4,0)</f>
        <v>44061</v>
      </c>
      <c r="C648" s="28" t="s">
        <v>25</v>
      </c>
      <c r="D648" s="34">
        <v>46</v>
      </c>
      <c r="E648" s="36">
        <v>763600</v>
      </c>
      <c r="F648" s="37" t="s">
        <v>3021</v>
      </c>
      <c r="G648" s="76" t="str">
        <f>VLOOKUP(C648,Product!A$1:D$21,3,0)</f>
        <v>Fishing soft lure</v>
      </c>
      <c r="H648" s="76" t="str">
        <f>VLOOKUP(C648,Product!A$1:D$21,4,0)</f>
        <v>Fishing Equipment</v>
      </c>
      <c r="I648" t="s">
        <v>26</v>
      </c>
      <c r="J648" s="34">
        <v>46</v>
      </c>
      <c r="K648" s="11" t="str">
        <f>VLOOKUP(A648,'Sales Order'!A$2:I$1029,9,0)</f>
        <v>Sales Region Sulawesi - Maluku Team</v>
      </c>
      <c r="M648" t="str">
        <f>VLOOKUP(A648,'Sales Order'!A$1:L$1029,12,0)</f>
        <v>Retail</v>
      </c>
    </row>
    <row r="649" spans="1:13" ht="15.75" customHeight="1" x14ac:dyDescent="0.3">
      <c r="A649" s="28" t="s">
        <v>455</v>
      </c>
      <c r="B649" s="27">
        <f>VLOOKUP(A649,'Sales Order'!A$1:D$1029,4,0)</f>
        <v>44061</v>
      </c>
      <c r="C649" s="28" t="s">
        <v>40</v>
      </c>
      <c r="D649" s="34">
        <v>51</v>
      </c>
      <c r="E649" s="36">
        <v>9486510</v>
      </c>
      <c r="F649" s="37" t="s">
        <v>3022</v>
      </c>
      <c r="G649" s="76" t="str">
        <f>VLOOKUP(C649,Product!A$1:D$21,3,0)</f>
        <v>1 set Golf Ball</v>
      </c>
      <c r="H649" s="76" t="str">
        <f>VLOOKUP(C649,Product!A$1:D$21,4,0)</f>
        <v>Golf</v>
      </c>
      <c r="I649" t="s">
        <v>41</v>
      </c>
      <c r="J649" s="34">
        <v>51</v>
      </c>
      <c r="K649" s="11" t="str">
        <f>VLOOKUP(A649,'Sales Order'!A$2:I$1029,9,0)</f>
        <v>Sales Region Sulawesi - Maluku Team</v>
      </c>
      <c r="M649" t="str">
        <f>VLOOKUP(A649,'Sales Order'!A$1:L$1029,12,0)</f>
        <v>Retail</v>
      </c>
    </row>
    <row r="650" spans="1:13" ht="15.75" customHeight="1" x14ac:dyDescent="0.3">
      <c r="A650" s="16" t="s">
        <v>456</v>
      </c>
      <c r="B650" s="27">
        <f>VLOOKUP(A650,'Sales Order'!A$1:D$1029,4,0)</f>
        <v>44062</v>
      </c>
      <c r="C650" s="28" t="s">
        <v>28</v>
      </c>
      <c r="D650" s="34">
        <v>60</v>
      </c>
      <c r="E650" s="36">
        <v>51391200</v>
      </c>
      <c r="F650" s="37" t="s">
        <v>3023</v>
      </c>
      <c r="G650" s="76" t="str">
        <f>VLOOKUP(C650,Product!A$1:D$21,3,0)</f>
        <v>Stick Billiard</v>
      </c>
      <c r="H650" s="76" t="str">
        <f>VLOOKUP(C650,Product!A$1:D$21,4,0)</f>
        <v>Billiard</v>
      </c>
      <c r="I650" t="s">
        <v>30</v>
      </c>
      <c r="J650" s="34">
        <v>60</v>
      </c>
      <c r="K650" s="11" t="str">
        <f>VLOOKUP(A650,'Sales Order'!A$2:I$1029,9,0)</f>
        <v>Sales Region Bali - Nusa Tenggara Team</v>
      </c>
      <c r="M650" t="str">
        <f>VLOOKUP(A650,'Sales Order'!A$1:L$1029,12,0)</f>
        <v>Retail</v>
      </c>
    </row>
    <row r="651" spans="1:13" ht="15.75" customHeight="1" x14ac:dyDescent="0.3">
      <c r="A651" s="16" t="s">
        <v>457</v>
      </c>
      <c r="B651" s="27">
        <f>VLOOKUP(A651,'Sales Order'!A$1:D$1029,4,0)</f>
        <v>44063</v>
      </c>
      <c r="C651" s="28" t="s">
        <v>28</v>
      </c>
      <c r="D651" s="34">
        <v>93</v>
      </c>
      <c r="E651" s="36">
        <v>71863890</v>
      </c>
      <c r="F651" s="37" t="s">
        <v>3024</v>
      </c>
      <c r="G651" s="76" t="str">
        <f>VLOOKUP(C651,Product!A$1:D$21,3,0)</f>
        <v>Stick Billiard</v>
      </c>
      <c r="H651" s="76" t="str">
        <f>VLOOKUP(C651,Product!A$1:D$21,4,0)</f>
        <v>Billiard</v>
      </c>
      <c r="I651" t="s">
        <v>30</v>
      </c>
      <c r="J651" s="34">
        <v>93</v>
      </c>
      <c r="K651" s="11" t="str">
        <f>VLOOKUP(A651,'Sales Order'!A$2:I$1029,9,0)</f>
        <v>Sales Region Bali - Nusa Tenggara Team</v>
      </c>
      <c r="M651" t="str">
        <f>VLOOKUP(A651,'Sales Order'!A$1:L$1029,12,0)</f>
        <v>Retail</v>
      </c>
    </row>
    <row r="652" spans="1:13" ht="15.75" customHeight="1" x14ac:dyDescent="0.3">
      <c r="A652" s="28" t="s">
        <v>457</v>
      </c>
      <c r="B652" s="27">
        <f>VLOOKUP(A652,'Sales Order'!A$1:D$1029,4,0)</f>
        <v>44063</v>
      </c>
      <c r="C652" s="28" t="s">
        <v>35</v>
      </c>
      <c r="D652" s="34">
        <v>85</v>
      </c>
      <c r="E652" s="36">
        <v>177246250</v>
      </c>
      <c r="F652" s="37" t="s">
        <v>3025</v>
      </c>
      <c r="G652" s="76" t="str">
        <f>VLOOKUP(C652,Product!A$1:D$21,3,0)</f>
        <v>Stick Golf Wedge</v>
      </c>
      <c r="H652" s="76" t="str">
        <f>VLOOKUP(C652,Product!A$1:D$21,4,0)</f>
        <v>Golf</v>
      </c>
      <c r="I652" t="s">
        <v>37</v>
      </c>
      <c r="J652" s="34">
        <v>85</v>
      </c>
      <c r="K652" s="11" t="str">
        <f>VLOOKUP(A652,'Sales Order'!A$2:I$1029,9,0)</f>
        <v>Sales Region Bali - Nusa Tenggara Team</v>
      </c>
      <c r="M652" t="str">
        <f>VLOOKUP(A652,'Sales Order'!A$1:L$1029,12,0)</f>
        <v>Retail</v>
      </c>
    </row>
    <row r="653" spans="1:13" ht="15.75" customHeight="1" x14ac:dyDescent="0.3">
      <c r="A653" s="28" t="s">
        <v>457</v>
      </c>
      <c r="B653" s="27">
        <f>VLOOKUP(A653,'Sales Order'!A$1:D$1029,4,0)</f>
        <v>44063</v>
      </c>
      <c r="C653" s="28" t="s">
        <v>45</v>
      </c>
      <c r="D653" s="34">
        <v>142</v>
      </c>
      <c r="E653" s="36">
        <v>19042200</v>
      </c>
      <c r="F653" s="37" t="s">
        <v>3026</v>
      </c>
      <c r="G653" s="76" t="str">
        <f>VLOOKUP(C653,Product!A$1:D$21,3,0)</f>
        <v>Sunglasses</v>
      </c>
      <c r="H653" s="76" t="str">
        <f>VLOOKUP(C653,Product!A$1:D$21,4,0)</f>
        <v>Outdoors Sport</v>
      </c>
      <c r="I653" t="s">
        <v>46</v>
      </c>
      <c r="J653" s="34">
        <v>142</v>
      </c>
      <c r="K653" s="11" t="str">
        <f>VLOOKUP(A653,'Sales Order'!A$2:I$1029,9,0)</f>
        <v>Sales Region Bali - Nusa Tenggara Team</v>
      </c>
      <c r="M653" t="str">
        <f>VLOOKUP(A653,'Sales Order'!A$1:L$1029,12,0)</f>
        <v>Retail</v>
      </c>
    </row>
    <row r="654" spans="1:13" ht="15.75" customHeight="1" x14ac:dyDescent="0.3">
      <c r="A654" s="16" t="s">
        <v>458</v>
      </c>
      <c r="B654" s="27">
        <f>VLOOKUP(A654,'Sales Order'!A$1:D$1029,4,0)</f>
        <v>44063</v>
      </c>
      <c r="C654" s="28" t="s">
        <v>35</v>
      </c>
      <c r="D654" s="34">
        <v>41</v>
      </c>
      <c r="E654" s="36">
        <v>70196100</v>
      </c>
      <c r="F654" s="37" t="s">
        <v>3027</v>
      </c>
      <c r="G654" s="76" t="str">
        <f>VLOOKUP(C654,Product!A$1:D$21,3,0)</f>
        <v>Stick Golf Wedge</v>
      </c>
      <c r="H654" s="76" t="str">
        <f>VLOOKUP(C654,Product!A$1:D$21,4,0)</f>
        <v>Golf</v>
      </c>
      <c r="I654" t="s">
        <v>37</v>
      </c>
      <c r="J654" s="34">
        <v>41</v>
      </c>
      <c r="K654" s="11" t="str">
        <f>VLOOKUP(A654,'Sales Order'!A$2:I$1029,9,0)</f>
        <v>Sales Sumatera -Kalimantan Region Team</v>
      </c>
      <c r="M654" t="str">
        <f>VLOOKUP(A654,'Sales Order'!A$1:L$1029,12,0)</f>
        <v>Retail</v>
      </c>
    </row>
    <row r="655" spans="1:13" ht="15.75" customHeight="1" x14ac:dyDescent="0.3">
      <c r="A655" s="28" t="s">
        <v>458</v>
      </c>
      <c r="B655" s="27">
        <f>VLOOKUP(A655,'Sales Order'!A$1:D$1029,4,0)</f>
        <v>44063</v>
      </c>
      <c r="C655" s="28" t="s">
        <v>43</v>
      </c>
      <c r="D655" s="34">
        <v>146</v>
      </c>
      <c r="E655" s="36">
        <v>359744000</v>
      </c>
      <c r="F655" s="37" t="s">
        <v>3028</v>
      </c>
      <c r="G655" s="76" t="str">
        <f>VLOOKUP(C655,Product!A$1:D$21,3,0)</f>
        <v>Stick Golf Bag</v>
      </c>
      <c r="H655" s="76" t="str">
        <f>VLOOKUP(C655,Product!A$1:D$21,4,0)</f>
        <v>Golf</v>
      </c>
      <c r="I655" t="s">
        <v>44</v>
      </c>
      <c r="J655" s="34">
        <v>146</v>
      </c>
      <c r="K655" s="11" t="str">
        <f>VLOOKUP(A655,'Sales Order'!A$2:I$1029,9,0)</f>
        <v>Sales Sumatera -Kalimantan Region Team</v>
      </c>
      <c r="M655" t="str">
        <f>VLOOKUP(A655,'Sales Order'!A$1:L$1029,12,0)</f>
        <v>Retail</v>
      </c>
    </row>
    <row r="656" spans="1:13" ht="15.75" customHeight="1" x14ac:dyDescent="0.3">
      <c r="A656" s="16" t="s">
        <v>459</v>
      </c>
      <c r="B656" s="27">
        <f>VLOOKUP(A656,'Sales Order'!A$1:D$1029,4,0)</f>
        <v>44063</v>
      </c>
      <c r="C656" s="28" t="s">
        <v>45</v>
      </c>
      <c r="D656" s="34">
        <v>52</v>
      </c>
      <c r="E656" s="36">
        <v>7205639.9999999991</v>
      </c>
      <c r="F656" s="37" t="s">
        <v>3029</v>
      </c>
      <c r="G656" s="76" t="str">
        <f>VLOOKUP(C656,Product!A$1:D$21,3,0)</f>
        <v>Sunglasses</v>
      </c>
      <c r="H656" s="76" t="str">
        <f>VLOOKUP(C656,Product!A$1:D$21,4,0)</f>
        <v>Outdoors Sport</v>
      </c>
      <c r="I656" t="s">
        <v>46</v>
      </c>
      <c r="J656" s="34">
        <v>52</v>
      </c>
      <c r="K656" s="11" t="str">
        <f>VLOOKUP(A656,'Sales Order'!A$2:I$1029,9,0)</f>
        <v>Sales Sumatera -Kalimantan Region Team</v>
      </c>
      <c r="M656" t="str">
        <f>VLOOKUP(A656,'Sales Order'!A$1:L$1029,12,0)</f>
        <v>Retail</v>
      </c>
    </row>
    <row r="657" spans="1:13" ht="15.75" customHeight="1" x14ac:dyDescent="0.3">
      <c r="A657" s="28" t="s">
        <v>459</v>
      </c>
      <c r="B657" s="27">
        <f>VLOOKUP(A657,'Sales Order'!A$1:D$1029,4,0)</f>
        <v>44063</v>
      </c>
      <c r="C657" s="28" t="s">
        <v>19</v>
      </c>
      <c r="D657" s="34">
        <v>114</v>
      </c>
      <c r="E657" s="36">
        <v>21289500</v>
      </c>
      <c r="F657" s="37" t="s">
        <v>3030</v>
      </c>
      <c r="G657" s="76" t="str">
        <f>VLOOKUP(C657,Product!A$1:D$21,3,0)</f>
        <v>1 Set Fishing Equipment</v>
      </c>
      <c r="H657" s="76" t="str">
        <f>VLOOKUP(C657,Product!A$1:D$21,4,0)</f>
        <v>Fishing Equipment</v>
      </c>
      <c r="I657" t="s">
        <v>21</v>
      </c>
      <c r="J657" s="34">
        <v>114</v>
      </c>
      <c r="K657" s="11" t="str">
        <f>VLOOKUP(A657,'Sales Order'!A$2:I$1029,9,0)</f>
        <v>Sales Sumatera -Kalimantan Region Team</v>
      </c>
      <c r="M657" t="str">
        <f>VLOOKUP(A657,'Sales Order'!A$1:L$1029,12,0)</f>
        <v>Retail</v>
      </c>
    </row>
    <row r="658" spans="1:13" ht="15.75" customHeight="1" x14ac:dyDescent="0.3">
      <c r="A658" s="16" t="s">
        <v>460</v>
      </c>
      <c r="B658" s="27">
        <f>VLOOKUP(A658,'Sales Order'!A$1:D$1029,4,0)</f>
        <v>44064</v>
      </c>
      <c r="C658" s="28" t="s">
        <v>78</v>
      </c>
      <c r="D658" s="34">
        <v>32</v>
      </c>
      <c r="E658" s="36">
        <v>12938240</v>
      </c>
      <c r="F658" s="37" t="s">
        <v>3031</v>
      </c>
      <c r="G658" s="76" t="str">
        <f>VLOOKUP(C658,Product!A$1:D$21,3,0)</f>
        <v>Dumbell Set</v>
      </c>
      <c r="H658" s="76" t="str">
        <f>VLOOKUP(C658,Product!A$1:D$21,4,0)</f>
        <v>Gym &amp; Fitness</v>
      </c>
      <c r="I658" t="s">
        <v>79</v>
      </c>
      <c r="J658" s="34">
        <v>32</v>
      </c>
      <c r="K658" s="11" t="str">
        <f>VLOOKUP(A658,'Sales Order'!A$2:I$1029,9,0)</f>
        <v>Sales Region Sulawesi - Maluku Team</v>
      </c>
      <c r="M658" t="str">
        <f>VLOOKUP(A658,'Sales Order'!A$1:L$1029,12,0)</f>
        <v>Retail</v>
      </c>
    </row>
    <row r="659" spans="1:13" ht="15.75" customHeight="1" x14ac:dyDescent="0.3">
      <c r="A659" s="28" t="s">
        <v>460</v>
      </c>
      <c r="B659" s="27">
        <f>VLOOKUP(A659,'Sales Order'!A$1:D$1029,4,0)</f>
        <v>44064</v>
      </c>
      <c r="C659" s="28" t="s">
        <v>61</v>
      </c>
      <c r="D659" s="34">
        <v>35</v>
      </c>
      <c r="E659" s="36">
        <v>14417900</v>
      </c>
      <c r="F659" s="37" t="s">
        <v>3032</v>
      </c>
      <c r="G659" s="76" t="str">
        <f>VLOOKUP(C659,Product!A$1:D$21,3,0)</f>
        <v>1 Set Basketball</v>
      </c>
      <c r="H659" s="76" t="str">
        <f>VLOOKUP(C659,Product!A$1:D$21,4,0)</f>
        <v>Basketball</v>
      </c>
      <c r="I659" t="s">
        <v>62</v>
      </c>
      <c r="J659" s="34">
        <v>35</v>
      </c>
      <c r="K659" s="11" t="str">
        <f>VLOOKUP(A659,'Sales Order'!A$2:I$1029,9,0)</f>
        <v>Sales Region Sulawesi - Maluku Team</v>
      </c>
      <c r="M659" t="str">
        <f>VLOOKUP(A659,'Sales Order'!A$1:L$1029,12,0)</f>
        <v>Retail</v>
      </c>
    </row>
    <row r="660" spans="1:13" ht="15.75" customHeight="1" x14ac:dyDescent="0.3">
      <c r="A660" s="28" t="s">
        <v>460</v>
      </c>
      <c r="B660" s="27">
        <f>VLOOKUP(A660,'Sales Order'!A$1:D$1029,4,0)</f>
        <v>44064</v>
      </c>
      <c r="C660" s="28" t="s">
        <v>58</v>
      </c>
      <c r="D660" s="34">
        <v>64</v>
      </c>
      <c r="E660" s="36">
        <v>285107840</v>
      </c>
      <c r="F660" s="37" t="s">
        <v>3033</v>
      </c>
      <c r="G660" s="76" t="str">
        <f>VLOOKUP(C660,Product!A$1:D$21,3,0)</f>
        <v>Road Bike</v>
      </c>
      <c r="H660" s="76" t="str">
        <f>VLOOKUP(C660,Product!A$1:D$21,4,0)</f>
        <v>Bicycle</v>
      </c>
      <c r="I660" t="s">
        <v>59</v>
      </c>
      <c r="J660" s="34">
        <v>64</v>
      </c>
      <c r="K660" s="11" t="str">
        <f>VLOOKUP(A660,'Sales Order'!A$2:I$1029,9,0)</f>
        <v>Sales Region Sulawesi - Maluku Team</v>
      </c>
      <c r="M660" t="str">
        <f>VLOOKUP(A660,'Sales Order'!A$1:L$1029,12,0)</f>
        <v>Retail</v>
      </c>
    </row>
    <row r="661" spans="1:13" ht="15.75" customHeight="1" x14ac:dyDescent="0.3">
      <c r="A661" s="16" t="s">
        <v>461</v>
      </c>
      <c r="B661" s="27">
        <f>VLOOKUP(A661,'Sales Order'!A$1:D$1029,4,0)</f>
        <v>44065</v>
      </c>
      <c r="C661" s="28" t="s">
        <v>28</v>
      </c>
      <c r="D661" s="34">
        <v>130</v>
      </c>
      <c r="E661" s="36">
        <v>90772500</v>
      </c>
      <c r="F661" s="37" t="s">
        <v>3034</v>
      </c>
      <c r="G661" s="76" t="str">
        <f>VLOOKUP(C661,Product!A$1:D$21,3,0)</f>
        <v>Stick Billiard</v>
      </c>
      <c r="H661" s="76" t="str">
        <f>VLOOKUP(C661,Product!A$1:D$21,4,0)</f>
        <v>Billiard</v>
      </c>
      <c r="I661" t="s">
        <v>30</v>
      </c>
      <c r="J661" s="34">
        <v>130</v>
      </c>
      <c r="K661" s="11" t="str">
        <f>VLOOKUP(A661,'Sales Order'!A$2:I$1029,9,0)</f>
        <v>Online Sales Team</v>
      </c>
      <c r="M661" t="str">
        <f>VLOOKUP(A661,'Sales Order'!A$1:L$1029,12,0)</f>
        <v>Retail</v>
      </c>
    </row>
    <row r="662" spans="1:13" ht="15.75" customHeight="1" x14ac:dyDescent="0.3">
      <c r="A662" s="28" t="s">
        <v>461</v>
      </c>
      <c r="B662" s="27">
        <f>VLOOKUP(A662,'Sales Order'!A$1:D$1029,4,0)</f>
        <v>44065</v>
      </c>
      <c r="C662" s="28" t="s">
        <v>48</v>
      </c>
      <c r="D662" s="34">
        <v>65</v>
      </c>
      <c r="E662" s="36">
        <v>7294950</v>
      </c>
      <c r="F662" s="37" t="s">
        <v>3035</v>
      </c>
      <c r="G662" s="76" t="str">
        <f>VLOOKUP(C662,Product!A$1:D$21,3,0)</f>
        <v>Tracking Pole</v>
      </c>
      <c r="H662" s="76" t="str">
        <f>VLOOKUP(C662,Product!A$1:D$21,4,0)</f>
        <v>Hiking &amp; Camping</v>
      </c>
      <c r="I662" t="s">
        <v>49</v>
      </c>
      <c r="J662" s="34">
        <v>65</v>
      </c>
      <c r="K662" s="11" t="str">
        <f>VLOOKUP(A662,'Sales Order'!A$2:I$1029,9,0)</f>
        <v>Online Sales Team</v>
      </c>
      <c r="M662" t="str">
        <f>VLOOKUP(A662,'Sales Order'!A$1:L$1029,12,0)</f>
        <v>Retail</v>
      </c>
    </row>
    <row r="663" spans="1:13" ht="15.75" customHeight="1" x14ac:dyDescent="0.3">
      <c r="A663" s="28" t="s">
        <v>461</v>
      </c>
      <c r="B663" s="27">
        <f>VLOOKUP(A663,'Sales Order'!A$1:D$1029,4,0)</f>
        <v>44065</v>
      </c>
      <c r="C663" s="28" t="s">
        <v>75</v>
      </c>
      <c r="D663" s="34">
        <v>106</v>
      </c>
      <c r="E663" s="36">
        <v>238765000</v>
      </c>
      <c r="F663" s="37" t="s">
        <v>3036</v>
      </c>
      <c r="G663" s="76" t="str">
        <f>VLOOKUP(C663,Product!A$1:D$21,3,0)</f>
        <v>Bench Press</v>
      </c>
      <c r="H663" s="76" t="str">
        <f>VLOOKUP(C663,Product!A$1:D$21,4,0)</f>
        <v>Gym &amp; Fitness</v>
      </c>
      <c r="I663" t="s">
        <v>76</v>
      </c>
      <c r="J663" s="34">
        <v>106</v>
      </c>
      <c r="K663" s="11" t="str">
        <f>VLOOKUP(A663,'Sales Order'!A$2:I$1029,9,0)</f>
        <v>Online Sales Team</v>
      </c>
      <c r="M663" t="str">
        <f>VLOOKUP(A663,'Sales Order'!A$1:L$1029,12,0)</f>
        <v>Retail</v>
      </c>
    </row>
    <row r="664" spans="1:13" ht="15.75" customHeight="1" x14ac:dyDescent="0.3">
      <c r="A664" s="28" t="s">
        <v>461</v>
      </c>
      <c r="B664" s="27">
        <f>VLOOKUP(A664,'Sales Order'!A$1:D$1029,4,0)</f>
        <v>44065</v>
      </c>
      <c r="C664" s="28" t="s">
        <v>81</v>
      </c>
      <c r="D664" s="34">
        <v>143</v>
      </c>
      <c r="E664" s="36">
        <v>346281650</v>
      </c>
      <c r="F664" s="37" t="s">
        <v>3037</v>
      </c>
      <c r="G664" s="76" t="str">
        <f>VLOOKUP(C664,Product!A$1:D$21,3,0)</f>
        <v>Treadmill</v>
      </c>
      <c r="H664" s="76" t="str">
        <f>VLOOKUP(C664,Product!A$1:D$21,4,0)</f>
        <v>Gym &amp; Fitness</v>
      </c>
      <c r="I664" t="s">
        <v>82</v>
      </c>
      <c r="J664" s="34">
        <v>143</v>
      </c>
      <c r="K664" s="11" t="str">
        <f>VLOOKUP(A664,'Sales Order'!A$2:I$1029,9,0)</f>
        <v>Online Sales Team</v>
      </c>
      <c r="M664" t="str">
        <f>VLOOKUP(A664,'Sales Order'!A$1:L$1029,12,0)</f>
        <v>Retail</v>
      </c>
    </row>
    <row r="665" spans="1:13" ht="15.75" customHeight="1" x14ac:dyDescent="0.3">
      <c r="A665" s="28" t="s">
        <v>461</v>
      </c>
      <c r="B665" s="27">
        <f>VLOOKUP(A665,'Sales Order'!A$1:D$1029,4,0)</f>
        <v>44065</v>
      </c>
      <c r="C665" s="28" t="s">
        <v>83</v>
      </c>
      <c r="D665" s="34">
        <v>64</v>
      </c>
      <c r="E665" s="36">
        <v>15818880</v>
      </c>
      <c r="F665" s="37" t="s">
        <v>3038</v>
      </c>
      <c r="G665" s="76" t="str">
        <f>VLOOKUP(C665,Product!A$1:D$21,3,0)</f>
        <v>Heavy bag</v>
      </c>
      <c r="H665" s="76" t="str">
        <f>VLOOKUP(C665,Product!A$1:D$21,4,0)</f>
        <v>Gym &amp; Fitness</v>
      </c>
      <c r="I665" t="s">
        <v>84</v>
      </c>
      <c r="J665" s="34">
        <v>64</v>
      </c>
      <c r="K665" s="11" t="str">
        <f>VLOOKUP(A665,'Sales Order'!A$2:I$1029,9,0)</f>
        <v>Online Sales Team</v>
      </c>
      <c r="M665" t="str">
        <f>VLOOKUP(A665,'Sales Order'!A$1:L$1029,12,0)</f>
        <v>Retail</v>
      </c>
    </row>
    <row r="666" spans="1:13" ht="15.75" customHeight="1" x14ac:dyDescent="0.3">
      <c r="A666" s="28" t="s">
        <v>462</v>
      </c>
      <c r="B666" s="27">
        <f>VLOOKUP(A666,'Sales Order'!A$1:D$1029,4,0)</f>
        <v>44065</v>
      </c>
      <c r="C666" s="28" t="s">
        <v>69</v>
      </c>
      <c r="D666" s="34">
        <v>129</v>
      </c>
      <c r="E666" s="36">
        <v>15777990</v>
      </c>
      <c r="F666" s="37" t="s">
        <v>3039</v>
      </c>
      <c r="G666" s="76" t="str">
        <f>VLOOKUP(C666,Product!A$1:D$21,3,0)</f>
        <v>Abs Roller</v>
      </c>
      <c r="H666" s="76" t="str">
        <f>VLOOKUP(C666,Product!A$1:D$21,4,0)</f>
        <v>Gym &amp; Fitness</v>
      </c>
      <c r="I666" t="s">
        <v>70</v>
      </c>
      <c r="J666" s="34">
        <v>129</v>
      </c>
      <c r="K666" s="11" t="str">
        <f>VLOOKUP(A666,'Sales Order'!A$2:I$1029,9,0)</f>
        <v>Sales Region Sulawesi - Maluku Team</v>
      </c>
      <c r="M666" t="str">
        <f>VLOOKUP(A666,'Sales Order'!A$1:L$1029,12,0)</f>
        <v>Retail</v>
      </c>
    </row>
    <row r="667" spans="1:13" ht="15.75" customHeight="1" x14ac:dyDescent="0.3">
      <c r="A667" s="16" t="s">
        <v>463</v>
      </c>
      <c r="B667" s="27">
        <f>VLOOKUP(A667,'Sales Order'!A$1:D$1029,4,0)</f>
        <v>44066</v>
      </c>
      <c r="C667" s="28" t="s">
        <v>33</v>
      </c>
      <c r="D667" s="34">
        <v>52</v>
      </c>
      <c r="E667" s="36">
        <v>9952800</v>
      </c>
      <c r="F667" s="37" t="s">
        <v>3040</v>
      </c>
      <c r="G667" s="76" t="str">
        <f>VLOOKUP(C667,Product!A$1:D$21,3,0)</f>
        <v>Stick Billiard Bag</v>
      </c>
      <c r="H667" s="76" t="str">
        <f>VLOOKUP(C667,Product!A$1:D$21,4,0)</f>
        <v>Billiard</v>
      </c>
      <c r="I667" t="s">
        <v>34</v>
      </c>
      <c r="J667" s="34">
        <v>52</v>
      </c>
      <c r="K667" s="11" t="str">
        <f>VLOOKUP(A667,'Sales Order'!A$2:I$1029,9,0)</f>
        <v>Online Sales Team</v>
      </c>
      <c r="M667" t="str">
        <f>VLOOKUP(A667,'Sales Order'!A$1:L$1029,12,0)</f>
        <v>Retail</v>
      </c>
    </row>
    <row r="668" spans="1:13" ht="15.75" customHeight="1" x14ac:dyDescent="0.3">
      <c r="A668" s="28" t="s">
        <v>463</v>
      </c>
      <c r="B668" s="27">
        <f>VLOOKUP(A668,'Sales Order'!A$1:D$1029,4,0)</f>
        <v>44066</v>
      </c>
      <c r="C668" s="28" t="s">
        <v>61</v>
      </c>
      <c r="D668" s="34">
        <v>139</v>
      </c>
      <c r="E668" s="36">
        <v>49935750</v>
      </c>
      <c r="F668" s="37" t="s">
        <v>3041</v>
      </c>
      <c r="G668" s="76" t="str">
        <f>VLOOKUP(C668,Product!A$1:D$21,3,0)</f>
        <v>1 Set Basketball</v>
      </c>
      <c r="H668" s="76" t="str">
        <f>VLOOKUP(C668,Product!A$1:D$21,4,0)</f>
        <v>Basketball</v>
      </c>
      <c r="I668" t="s">
        <v>62</v>
      </c>
      <c r="J668" s="34">
        <v>139</v>
      </c>
      <c r="K668" s="11" t="str">
        <f>VLOOKUP(A668,'Sales Order'!A$2:I$1029,9,0)</f>
        <v>Online Sales Team</v>
      </c>
      <c r="M668" t="str">
        <f>VLOOKUP(A668,'Sales Order'!A$1:L$1029,12,0)</f>
        <v>Retail</v>
      </c>
    </row>
    <row r="669" spans="1:13" ht="15.75" customHeight="1" x14ac:dyDescent="0.3">
      <c r="A669" s="28" t="s">
        <v>463</v>
      </c>
      <c r="B669" s="27">
        <f>VLOOKUP(A669,'Sales Order'!A$1:D$1029,4,0)</f>
        <v>44066</v>
      </c>
      <c r="C669" s="28" t="s">
        <v>28</v>
      </c>
      <c r="D669" s="34">
        <v>103</v>
      </c>
      <c r="E669" s="36">
        <v>82467980</v>
      </c>
      <c r="F669" s="37" t="s">
        <v>3042</v>
      </c>
      <c r="G669" s="76" t="str">
        <f>VLOOKUP(C669,Product!A$1:D$21,3,0)</f>
        <v>Stick Billiard</v>
      </c>
      <c r="H669" s="76" t="str">
        <f>VLOOKUP(C669,Product!A$1:D$21,4,0)</f>
        <v>Billiard</v>
      </c>
      <c r="I669" t="s">
        <v>30</v>
      </c>
      <c r="J669" s="34">
        <v>103</v>
      </c>
      <c r="K669" s="11" t="str">
        <f>VLOOKUP(A669,'Sales Order'!A$2:I$1029,9,0)</f>
        <v>Online Sales Team</v>
      </c>
      <c r="M669" t="str">
        <f>VLOOKUP(A669,'Sales Order'!A$1:L$1029,12,0)</f>
        <v>Retail</v>
      </c>
    </row>
    <row r="670" spans="1:13" ht="15.75" customHeight="1" x14ac:dyDescent="0.3">
      <c r="A670" s="28" t="s">
        <v>463</v>
      </c>
      <c r="B670" s="27">
        <f>VLOOKUP(A670,'Sales Order'!A$1:D$1029,4,0)</f>
        <v>44066</v>
      </c>
      <c r="C670" s="28" t="s">
        <v>45</v>
      </c>
      <c r="D670" s="34">
        <v>42</v>
      </c>
      <c r="E670" s="36">
        <v>5569620</v>
      </c>
      <c r="F670" s="37" t="s">
        <v>3043</v>
      </c>
      <c r="G670" s="76" t="str">
        <f>VLOOKUP(C670,Product!A$1:D$21,3,0)</f>
        <v>Sunglasses</v>
      </c>
      <c r="H670" s="76" t="str">
        <f>VLOOKUP(C670,Product!A$1:D$21,4,0)</f>
        <v>Outdoors Sport</v>
      </c>
      <c r="I670" t="s">
        <v>46</v>
      </c>
      <c r="J670" s="34">
        <v>42</v>
      </c>
      <c r="K670" s="11" t="str">
        <f>VLOOKUP(A670,'Sales Order'!A$2:I$1029,9,0)</f>
        <v>Online Sales Team</v>
      </c>
      <c r="M670" t="str">
        <f>VLOOKUP(A670,'Sales Order'!A$1:L$1029,12,0)</f>
        <v>Retail</v>
      </c>
    </row>
    <row r="671" spans="1:13" ht="15.75" customHeight="1" x14ac:dyDescent="0.3">
      <c r="A671" s="28" t="s">
        <v>463</v>
      </c>
      <c r="B671" s="27">
        <f>VLOOKUP(A671,'Sales Order'!A$1:D$1029,4,0)</f>
        <v>44066</v>
      </c>
      <c r="C671" s="28" t="s">
        <v>40</v>
      </c>
      <c r="D671" s="34">
        <v>91</v>
      </c>
      <c r="E671" s="36">
        <v>17307290</v>
      </c>
      <c r="F671" s="37" t="s">
        <v>3044</v>
      </c>
      <c r="G671" s="76" t="str">
        <f>VLOOKUP(C671,Product!A$1:D$21,3,0)</f>
        <v>1 set Golf Ball</v>
      </c>
      <c r="H671" s="76" t="str">
        <f>VLOOKUP(C671,Product!A$1:D$21,4,0)</f>
        <v>Golf</v>
      </c>
      <c r="I671" t="s">
        <v>41</v>
      </c>
      <c r="J671" s="34">
        <v>91</v>
      </c>
      <c r="K671" s="11" t="str">
        <f>VLOOKUP(A671,'Sales Order'!A$2:I$1029,9,0)</f>
        <v>Online Sales Team</v>
      </c>
      <c r="M671" t="str">
        <f>VLOOKUP(A671,'Sales Order'!A$1:L$1029,12,0)</f>
        <v>Retail</v>
      </c>
    </row>
    <row r="672" spans="1:13" ht="15.75" customHeight="1" x14ac:dyDescent="0.3">
      <c r="A672" s="16" t="s">
        <v>464</v>
      </c>
      <c r="B672" s="27">
        <f>VLOOKUP(A672,'Sales Order'!A$1:D$1029,4,0)</f>
        <v>44067</v>
      </c>
      <c r="C672" s="28" t="s">
        <v>45</v>
      </c>
      <c r="D672" s="34">
        <v>135</v>
      </c>
      <c r="E672" s="36">
        <v>15488550</v>
      </c>
      <c r="F672" s="37" t="s">
        <v>3045</v>
      </c>
      <c r="G672" s="76" t="str">
        <f>VLOOKUP(C672,Product!A$1:D$21,3,0)</f>
        <v>Sunglasses</v>
      </c>
      <c r="H672" s="76" t="str">
        <f>VLOOKUP(C672,Product!A$1:D$21,4,0)</f>
        <v>Outdoors Sport</v>
      </c>
      <c r="I672" t="s">
        <v>46</v>
      </c>
      <c r="J672" s="34">
        <v>135</v>
      </c>
      <c r="K672" s="11" t="str">
        <f>VLOOKUP(A672,'Sales Order'!A$2:I$1029,9,0)</f>
        <v>Sales Sumatera -Kalimantan Region Team</v>
      </c>
      <c r="M672" t="str">
        <f>VLOOKUP(A672,'Sales Order'!A$1:L$1029,12,0)</f>
        <v>Retail</v>
      </c>
    </row>
    <row r="673" spans="1:13" ht="15.75" customHeight="1" x14ac:dyDescent="0.3">
      <c r="A673" s="28" t="s">
        <v>464</v>
      </c>
      <c r="B673" s="27">
        <f>VLOOKUP(A673,'Sales Order'!A$1:D$1029,4,0)</f>
        <v>44067</v>
      </c>
      <c r="C673" s="28" t="s">
        <v>72</v>
      </c>
      <c r="D673" s="34">
        <v>36</v>
      </c>
      <c r="E673" s="36">
        <v>7881840.0000000009</v>
      </c>
      <c r="F673" s="37" t="s">
        <v>3046</v>
      </c>
      <c r="G673" s="76" t="str">
        <f>VLOOKUP(C673,Product!A$1:D$21,3,0)</f>
        <v>Pull Up Bar</v>
      </c>
      <c r="H673" s="76" t="str">
        <f>VLOOKUP(C673,Product!A$1:D$21,4,0)</f>
        <v>Gym &amp; Fitness</v>
      </c>
      <c r="I673" t="s">
        <v>73</v>
      </c>
      <c r="J673" s="34">
        <v>36</v>
      </c>
      <c r="K673" s="11" t="str">
        <f>VLOOKUP(A673,'Sales Order'!A$2:I$1029,9,0)</f>
        <v>Sales Sumatera -Kalimantan Region Team</v>
      </c>
      <c r="M673" t="str">
        <f>VLOOKUP(A673,'Sales Order'!A$1:L$1029,12,0)</f>
        <v>Retail</v>
      </c>
    </row>
    <row r="674" spans="1:13" ht="15.75" customHeight="1" x14ac:dyDescent="0.3">
      <c r="A674" s="28" t="s">
        <v>464</v>
      </c>
      <c r="B674" s="27">
        <f>VLOOKUP(A674,'Sales Order'!A$1:D$1029,4,0)</f>
        <v>44067</v>
      </c>
      <c r="C674" s="28" t="s">
        <v>19</v>
      </c>
      <c r="D674" s="34">
        <v>79</v>
      </c>
      <c r="E674" s="36">
        <v>15343380</v>
      </c>
      <c r="F674" s="37" t="s">
        <v>3047</v>
      </c>
      <c r="G674" s="76" t="str">
        <f>VLOOKUP(C674,Product!A$1:D$21,3,0)</f>
        <v>1 Set Fishing Equipment</v>
      </c>
      <c r="H674" s="76" t="str">
        <f>VLOOKUP(C674,Product!A$1:D$21,4,0)</f>
        <v>Fishing Equipment</v>
      </c>
      <c r="I674" t="s">
        <v>21</v>
      </c>
      <c r="J674" s="34">
        <v>79</v>
      </c>
      <c r="K674" s="11" t="str">
        <f>VLOOKUP(A674,'Sales Order'!A$2:I$1029,9,0)</f>
        <v>Sales Sumatera -Kalimantan Region Team</v>
      </c>
      <c r="M674" t="str">
        <f>VLOOKUP(A674,'Sales Order'!A$1:L$1029,12,0)</f>
        <v>Retail</v>
      </c>
    </row>
    <row r="675" spans="1:13" ht="15.75" customHeight="1" x14ac:dyDescent="0.3">
      <c r="A675" s="28" t="s">
        <v>464</v>
      </c>
      <c r="B675" s="27">
        <f>VLOOKUP(A675,'Sales Order'!A$1:D$1029,4,0)</f>
        <v>44067</v>
      </c>
      <c r="C675" s="28" t="s">
        <v>75</v>
      </c>
      <c r="D675" s="34">
        <v>66</v>
      </c>
      <c r="E675" s="36">
        <v>141669000</v>
      </c>
      <c r="F675" s="37" t="s">
        <v>3048</v>
      </c>
      <c r="G675" s="76" t="str">
        <f>VLOOKUP(C675,Product!A$1:D$21,3,0)</f>
        <v>Bench Press</v>
      </c>
      <c r="H675" s="76" t="str">
        <f>VLOOKUP(C675,Product!A$1:D$21,4,0)</f>
        <v>Gym &amp; Fitness</v>
      </c>
      <c r="I675" t="s">
        <v>76</v>
      </c>
      <c r="J675" s="34">
        <v>66</v>
      </c>
      <c r="K675" s="11" t="str">
        <f>VLOOKUP(A675,'Sales Order'!A$2:I$1029,9,0)</f>
        <v>Sales Sumatera -Kalimantan Region Team</v>
      </c>
      <c r="M675" t="str">
        <f>VLOOKUP(A675,'Sales Order'!A$1:L$1029,12,0)</f>
        <v>Retail</v>
      </c>
    </row>
    <row r="676" spans="1:13" ht="15.75" customHeight="1" x14ac:dyDescent="0.3">
      <c r="A676" s="28" t="s">
        <v>464</v>
      </c>
      <c r="B676" s="27">
        <f>VLOOKUP(A676,'Sales Order'!A$1:D$1029,4,0)</f>
        <v>44067</v>
      </c>
      <c r="C676" s="28" t="s">
        <v>78</v>
      </c>
      <c r="D676" s="34">
        <v>47</v>
      </c>
      <c r="E676" s="36">
        <v>19753160</v>
      </c>
      <c r="F676" s="37" t="s">
        <v>3049</v>
      </c>
      <c r="G676" s="76" t="str">
        <f>VLOOKUP(C676,Product!A$1:D$21,3,0)</f>
        <v>Dumbell Set</v>
      </c>
      <c r="H676" s="76" t="str">
        <f>VLOOKUP(C676,Product!A$1:D$21,4,0)</f>
        <v>Gym &amp; Fitness</v>
      </c>
      <c r="I676" t="s">
        <v>79</v>
      </c>
      <c r="J676" s="34">
        <v>47</v>
      </c>
      <c r="K676" s="11" t="str">
        <f>VLOOKUP(A676,'Sales Order'!A$2:I$1029,9,0)</f>
        <v>Sales Sumatera -Kalimantan Region Team</v>
      </c>
      <c r="M676" t="str">
        <f>VLOOKUP(A676,'Sales Order'!A$1:L$1029,12,0)</f>
        <v>Retail</v>
      </c>
    </row>
    <row r="677" spans="1:13" ht="15.75" customHeight="1" x14ac:dyDescent="0.3">
      <c r="A677" s="16" t="s">
        <v>465</v>
      </c>
      <c r="B677" s="27">
        <f>VLOOKUP(A677,'Sales Order'!A$1:D$1029,4,0)</f>
        <v>44068</v>
      </c>
      <c r="C677" s="28" t="s">
        <v>52</v>
      </c>
      <c r="D677" s="34">
        <v>47</v>
      </c>
      <c r="E677" s="36">
        <v>14205749.999999998</v>
      </c>
      <c r="F677" s="37" t="s">
        <v>3050</v>
      </c>
      <c r="G677" s="76" t="str">
        <f>VLOOKUP(C677,Product!A$1:D$21,3,0)</f>
        <v>Hiking Shoes</v>
      </c>
      <c r="H677" s="76" t="str">
        <f>VLOOKUP(C677,Product!A$1:D$21,4,0)</f>
        <v>Hiking &amp; Camping</v>
      </c>
      <c r="I677" t="s">
        <v>53</v>
      </c>
      <c r="J677" s="34">
        <v>47</v>
      </c>
      <c r="K677" s="11" t="str">
        <f>VLOOKUP(A677,'Sales Order'!A$2:I$1029,9,0)</f>
        <v>Online Sales Team</v>
      </c>
      <c r="M677" t="str">
        <f>VLOOKUP(A677,'Sales Order'!A$1:L$1029,12,0)</f>
        <v>Retail</v>
      </c>
    </row>
    <row r="678" spans="1:13" ht="15.75" customHeight="1" x14ac:dyDescent="0.3">
      <c r="A678" s="28" t="s">
        <v>465</v>
      </c>
      <c r="B678" s="27">
        <f>VLOOKUP(A678,'Sales Order'!A$1:D$1029,4,0)</f>
        <v>44068</v>
      </c>
      <c r="C678" s="28" t="s">
        <v>81</v>
      </c>
      <c r="D678" s="34">
        <v>29</v>
      </c>
      <c r="E678" s="36">
        <v>59136800</v>
      </c>
      <c r="F678" s="37" t="s">
        <v>3051</v>
      </c>
      <c r="G678" s="76" t="str">
        <f>VLOOKUP(C678,Product!A$1:D$21,3,0)</f>
        <v>Treadmill</v>
      </c>
      <c r="H678" s="76" t="str">
        <f>VLOOKUP(C678,Product!A$1:D$21,4,0)</f>
        <v>Gym &amp; Fitness</v>
      </c>
      <c r="I678" t="s">
        <v>82</v>
      </c>
      <c r="J678" s="34">
        <v>29</v>
      </c>
      <c r="K678" s="11" t="str">
        <f>VLOOKUP(A678,'Sales Order'!A$2:I$1029,9,0)</f>
        <v>Online Sales Team</v>
      </c>
      <c r="M678" t="str">
        <f>VLOOKUP(A678,'Sales Order'!A$1:L$1029,12,0)</f>
        <v>Retail</v>
      </c>
    </row>
    <row r="679" spans="1:13" ht="15.75" customHeight="1" x14ac:dyDescent="0.3">
      <c r="A679" s="16" t="s">
        <v>466</v>
      </c>
      <c r="B679" s="27">
        <f>VLOOKUP(A679,'Sales Order'!A$1:D$1029,4,0)</f>
        <v>44068</v>
      </c>
      <c r="C679" s="28" t="s">
        <v>43</v>
      </c>
      <c r="D679" s="34">
        <v>49</v>
      </c>
      <c r="E679" s="36">
        <v>147392000</v>
      </c>
      <c r="F679" s="37" t="s">
        <v>3052</v>
      </c>
      <c r="G679" s="76" t="str">
        <f>VLOOKUP(C679,Product!A$1:D$21,3,0)</f>
        <v>Stick Golf Bag</v>
      </c>
      <c r="H679" s="76" t="str">
        <f>VLOOKUP(C679,Product!A$1:D$21,4,0)</f>
        <v>Golf</v>
      </c>
      <c r="I679" t="s">
        <v>44</v>
      </c>
      <c r="J679" s="34">
        <v>49</v>
      </c>
      <c r="K679" s="11" t="str">
        <f>VLOOKUP(A679,'Sales Order'!A$2:I$1029,9,0)</f>
        <v>Sales Sumatera -Kalimantan Region Team</v>
      </c>
      <c r="M679" t="str">
        <f>VLOOKUP(A679,'Sales Order'!A$1:L$1029,12,0)</f>
        <v>Retail</v>
      </c>
    </row>
    <row r="680" spans="1:13" ht="15.75" customHeight="1" x14ac:dyDescent="0.3">
      <c r="A680" s="28" t="s">
        <v>466</v>
      </c>
      <c r="B680" s="27">
        <f>VLOOKUP(A680,'Sales Order'!A$1:D$1029,4,0)</f>
        <v>44068</v>
      </c>
      <c r="C680" s="28" t="s">
        <v>35</v>
      </c>
      <c r="D680" s="34">
        <v>62</v>
      </c>
      <c r="E680" s="36">
        <v>115676500</v>
      </c>
      <c r="F680" s="37" t="s">
        <v>3053</v>
      </c>
      <c r="G680" s="76" t="str">
        <f>VLOOKUP(C680,Product!A$1:D$21,3,0)</f>
        <v>Stick Golf Wedge</v>
      </c>
      <c r="H680" s="76" t="str">
        <f>VLOOKUP(C680,Product!A$1:D$21,4,0)</f>
        <v>Golf</v>
      </c>
      <c r="I680" t="s">
        <v>37</v>
      </c>
      <c r="J680" s="34">
        <v>62</v>
      </c>
      <c r="K680" s="11" t="str">
        <f>VLOOKUP(A680,'Sales Order'!A$2:I$1029,9,0)</f>
        <v>Sales Sumatera -Kalimantan Region Team</v>
      </c>
      <c r="M680" t="str">
        <f>VLOOKUP(A680,'Sales Order'!A$1:L$1029,12,0)</f>
        <v>Retail</v>
      </c>
    </row>
    <row r="681" spans="1:13" ht="15.75" customHeight="1" x14ac:dyDescent="0.3">
      <c r="A681" s="28" t="s">
        <v>466</v>
      </c>
      <c r="B681" s="27">
        <f>VLOOKUP(A681,'Sales Order'!A$1:D$1029,4,0)</f>
        <v>44068</v>
      </c>
      <c r="C681" s="28" t="s">
        <v>25</v>
      </c>
      <c r="D681" s="34">
        <v>131</v>
      </c>
      <c r="E681" s="36">
        <v>2384200</v>
      </c>
      <c r="F681" s="37" t="s">
        <v>3054</v>
      </c>
      <c r="G681" s="76" t="str">
        <f>VLOOKUP(C681,Product!A$1:D$21,3,0)</f>
        <v>Fishing soft lure</v>
      </c>
      <c r="H681" s="76" t="str">
        <f>VLOOKUP(C681,Product!A$1:D$21,4,0)</f>
        <v>Fishing Equipment</v>
      </c>
      <c r="I681" t="s">
        <v>26</v>
      </c>
      <c r="J681" s="34">
        <v>131</v>
      </c>
      <c r="K681" s="11" t="str">
        <f>VLOOKUP(A681,'Sales Order'!A$2:I$1029,9,0)</f>
        <v>Sales Sumatera -Kalimantan Region Team</v>
      </c>
      <c r="M681" t="str">
        <f>VLOOKUP(A681,'Sales Order'!A$1:L$1029,12,0)</f>
        <v>Retail</v>
      </c>
    </row>
    <row r="682" spans="1:13" ht="15.75" customHeight="1" x14ac:dyDescent="0.3">
      <c r="A682" s="28" t="s">
        <v>466</v>
      </c>
      <c r="B682" s="27">
        <f>VLOOKUP(A682,'Sales Order'!A$1:D$1029,4,0)</f>
        <v>44068</v>
      </c>
      <c r="C682" s="28" t="s">
        <v>81</v>
      </c>
      <c r="D682" s="34">
        <v>96</v>
      </c>
      <c r="E682" s="36">
        <v>200657280.00000003</v>
      </c>
      <c r="F682" s="37" t="s">
        <v>3055</v>
      </c>
      <c r="G682" s="76" t="str">
        <f>VLOOKUP(C682,Product!A$1:D$21,3,0)</f>
        <v>Treadmill</v>
      </c>
      <c r="H682" s="76" t="str">
        <f>VLOOKUP(C682,Product!A$1:D$21,4,0)</f>
        <v>Gym &amp; Fitness</v>
      </c>
      <c r="I682" t="s">
        <v>82</v>
      </c>
      <c r="J682" s="34">
        <v>96</v>
      </c>
      <c r="K682" s="11" t="str">
        <f>VLOOKUP(A682,'Sales Order'!A$2:I$1029,9,0)</f>
        <v>Sales Sumatera -Kalimantan Region Team</v>
      </c>
      <c r="M682" t="str">
        <f>VLOOKUP(A682,'Sales Order'!A$1:L$1029,12,0)</f>
        <v>Retail</v>
      </c>
    </row>
    <row r="683" spans="1:13" ht="15.75" customHeight="1" x14ac:dyDescent="0.3">
      <c r="A683" s="16" t="s">
        <v>467</v>
      </c>
      <c r="B683" s="27">
        <f>VLOOKUP(A683,'Sales Order'!A$1:D$1029,4,0)</f>
        <v>44070</v>
      </c>
      <c r="C683" s="28" t="s">
        <v>55</v>
      </c>
      <c r="D683" s="34">
        <v>135</v>
      </c>
      <c r="E683" s="36">
        <v>299357100</v>
      </c>
      <c r="F683" s="37" t="s">
        <v>3056</v>
      </c>
      <c r="G683" s="76" t="str">
        <f>VLOOKUP(C683,Product!A$1:D$21,3,0)</f>
        <v>Mountain Bike</v>
      </c>
      <c r="H683" s="76" t="str">
        <f>VLOOKUP(C683,Product!A$1:D$21,4,0)</f>
        <v>Bicycle</v>
      </c>
      <c r="I683" t="s">
        <v>5854</v>
      </c>
      <c r="J683" s="34">
        <v>135</v>
      </c>
      <c r="K683" s="11" t="str">
        <f>VLOOKUP(A683,'Sales Order'!A$2:I$1029,9,0)</f>
        <v>Online Sales Team</v>
      </c>
      <c r="M683" t="str">
        <f>VLOOKUP(A683,'Sales Order'!A$1:L$1029,12,0)</f>
        <v>Retail</v>
      </c>
    </row>
    <row r="684" spans="1:13" ht="15.75" customHeight="1" x14ac:dyDescent="0.3">
      <c r="A684" s="28" t="s">
        <v>467</v>
      </c>
      <c r="B684" s="27">
        <f>VLOOKUP(A684,'Sales Order'!A$1:D$1029,4,0)</f>
        <v>44070</v>
      </c>
      <c r="C684" s="28" t="s">
        <v>78</v>
      </c>
      <c r="D684" s="34">
        <v>112</v>
      </c>
      <c r="E684" s="36">
        <v>46475520</v>
      </c>
      <c r="F684" s="37" t="s">
        <v>3057</v>
      </c>
      <c r="G684" s="76" t="str">
        <f>VLOOKUP(C684,Product!A$1:D$21,3,0)</f>
        <v>Dumbell Set</v>
      </c>
      <c r="H684" s="76" t="str">
        <f>VLOOKUP(C684,Product!A$1:D$21,4,0)</f>
        <v>Gym &amp; Fitness</v>
      </c>
      <c r="I684" t="s">
        <v>79</v>
      </c>
      <c r="J684" s="34">
        <v>112</v>
      </c>
      <c r="K684" s="11" t="str">
        <f>VLOOKUP(A684,'Sales Order'!A$2:I$1029,9,0)</f>
        <v>Online Sales Team</v>
      </c>
      <c r="M684" t="str">
        <f>VLOOKUP(A684,'Sales Order'!A$1:L$1029,12,0)</f>
        <v>Retail</v>
      </c>
    </row>
    <row r="685" spans="1:13" ht="15.75" customHeight="1" x14ac:dyDescent="0.3">
      <c r="A685" s="28" t="s">
        <v>468</v>
      </c>
      <c r="B685" s="27">
        <f>VLOOKUP(A685,'Sales Order'!A$1:D$1029,4,0)</f>
        <v>44070</v>
      </c>
      <c r="C685" s="28" t="s">
        <v>33</v>
      </c>
      <c r="D685" s="34">
        <v>126</v>
      </c>
      <c r="E685" s="36">
        <v>20790000</v>
      </c>
      <c r="F685" s="37" t="s">
        <v>3058</v>
      </c>
      <c r="G685" s="76" t="str">
        <f>VLOOKUP(C685,Product!A$1:D$21,3,0)</f>
        <v>Stick Billiard Bag</v>
      </c>
      <c r="H685" s="76" t="str">
        <f>VLOOKUP(C685,Product!A$1:D$21,4,0)</f>
        <v>Billiard</v>
      </c>
      <c r="I685" t="s">
        <v>34</v>
      </c>
      <c r="J685" s="34">
        <v>126</v>
      </c>
      <c r="K685" s="11" t="str">
        <f>VLOOKUP(A685,'Sales Order'!A$2:I$1029,9,0)</f>
        <v>Sales Region Bali - Nusa Tenggara Team</v>
      </c>
      <c r="M685" t="str">
        <f>VLOOKUP(A685,'Sales Order'!A$1:L$1029,12,0)</f>
        <v>Retail</v>
      </c>
    </row>
    <row r="686" spans="1:13" ht="15.75" customHeight="1" x14ac:dyDescent="0.3">
      <c r="A686" s="16" t="s">
        <v>469</v>
      </c>
      <c r="B686" s="27">
        <f>VLOOKUP(A686,'Sales Order'!A$1:D$1029,4,0)</f>
        <v>44071</v>
      </c>
      <c r="C686" s="28" t="s">
        <v>75</v>
      </c>
      <c r="D686" s="34">
        <v>78</v>
      </c>
      <c r="E686" s="36">
        <v>196365000</v>
      </c>
      <c r="F686" s="37" t="s">
        <v>3059</v>
      </c>
      <c r="G686" s="76" t="str">
        <f>VLOOKUP(C686,Product!A$1:D$21,3,0)</f>
        <v>Bench Press</v>
      </c>
      <c r="H686" s="76" t="str">
        <f>VLOOKUP(C686,Product!A$1:D$21,4,0)</f>
        <v>Gym &amp; Fitness</v>
      </c>
      <c r="I686" t="s">
        <v>76</v>
      </c>
      <c r="J686" s="34">
        <v>78</v>
      </c>
      <c r="K686" s="11" t="str">
        <f>VLOOKUP(A686,'Sales Order'!A$2:I$1029,9,0)</f>
        <v>Sales Sumatera -Kalimantan Region Team</v>
      </c>
      <c r="M686" t="str">
        <f>VLOOKUP(A686,'Sales Order'!A$1:L$1029,12,0)</f>
        <v>Retail</v>
      </c>
    </row>
    <row r="687" spans="1:13" ht="15.75" customHeight="1" x14ac:dyDescent="0.3">
      <c r="A687" s="28" t="s">
        <v>469</v>
      </c>
      <c r="B687" s="27">
        <f>VLOOKUP(A687,'Sales Order'!A$1:D$1029,4,0)</f>
        <v>44071</v>
      </c>
      <c r="C687" s="28" t="s">
        <v>40</v>
      </c>
      <c r="D687" s="34">
        <v>111</v>
      </c>
      <c r="E687" s="36">
        <v>19255170</v>
      </c>
      <c r="F687" s="37" t="s">
        <v>3060</v>
      </c>
      <c r="G687" s="76" t="str">
        <f>VLOOKUP(C687,Product!A$1:D$21,3,0)</f>
        <v>1 set Golf Ball</v>
      </c>
      <c r="H687" s="76" t="str">
        <f>VLOOKUP(C687,Product!A$1:D$21,4,0)</f>
        <v>Golf</v>
      </c>
      <c r="I687" t="s">
        <v>41</v>
      </c>
      <c r="J687" s="34">
        <v>111</v>
      </c>
      <c r="K687" s="11" t="str">
        <f>VLOOKUP(A687,'Sales Order'!A$2:I$1029,9,0)</f>
        <v>Sales Sumatera -Kalimantan Region Team</v>
      </c>
      <c r="M687" t="str">
        <f>VLOOKUP(A687,'Sales Order'!A$1:L$1029,12,0)</f>
        <v>Retail</v>
      </c>
    </row>
    <row r="688" spans="1:13" ht="15.75" customHeight="1" x14ac:dyDescent="0.3">
      <c r="A688" s="16" t="s">
        <v>470</v>
      </c>
      <c r="B688" s="27">
        <f>VLOOKUP(A688,'Sales Order'!A$1:D$1029,4,0)</f>
        <v>44076</v>
      </c>
      <c r="C688" s="28" t="s">
        <v>33</v>
      </c>
      <c r="D688" s="34">
        <v>94</v>
      </c>
      <c r="E688" s="36">
        <v>19025600</v>
      </c>
      <c r="F688" s="37" t="s">
        <v>3061</v>
      </c>
      <c r="G688" s="76" t="str">
        <f>VLOOKUP(C688,Product!A$1:D$21,3,0)</f>
        <v>Stick Billiard Bag</v>
      </c>
      <c r="H688" s="76" t="str">
        <f>VLOOKUP(C688,Product!A$1:D$21,4,0)</f>
        <v>Billiard</v>
      </c>
      <c r="I688" t="s">
        <v>34</v>
      </c>
      <c r="J688" s="34">
        <v>94</v>
      </c>
      <c r="K688" s="11" t="str">
        <f>VLOOKUP(A688,'Sales Order'!A$2:I$1029,9,0)</f>
        <v>Sales Region Sulawesi - Maluku Team</v>
      </c>
      <c r="M688" t="str">
        <f>VLOOKUP(A688,'Sales Order'!A$1:L$1029,12,0)</f>
        <v>Retail</v>
      </c>
    </row>
    <row r="689" spans="1:13" ht="15.75" customHeight="1" x14ac:dyDescent="0.3">
      <c r="A689" s="28" t="s">
        <v>470</v>
      </c>
      <c r="B689" s="27">
        <f>VLOOKUP(A689,'Sales Order'!A$1:D$1029,4,0)</f>
        <v>44076</v>
      </c>
      <c r="C689" s="28" t="s">
        <v>52</v>
      </c>
      <c r="D689" s="34">
        <v>37</v>
      </c>
      <c r="E689" s="36">
        <v>9620000</v>
      </c>
      <c r="F689" s="37" t="s">
        <v>3062</v>
      </c>
      <c r="G689" s="76" t="str">
        <f>VLOOKUP(C689,Product!A$1:D$21,3,0)</f>
        <v>Hiking Shoes</v>
      </c>
      <c r="H689" s="76" t="str">
        <f>VLOOKUP(C689,Product!A$1:D$21,4,0)</f>
        <v>Hiking &amp; Camping</v>
      </c>
      <c r="I689" t="s">
        <v>53</v>
      </c>
      <c r="J689" s="34">
        <v>37</v>
      </c>
      <c r="K689" s="11" t="str">
        <f>VLOOKUP(A689,'Sales Order'!A$2:I$1029,9,0)</f>
        <v>Sales Region Sulawesi - Maluku Team</v>
      </c>
      <c r="M689" t="str">
        <f>VLOOKUP(A689,'Sales Order'!A$1:L$1029,12,0)</f>
        <v>Retail</v>
      </c>
    </row>
    <row r="690" spans="1:13" ht="15.75" customHeight="1" x14ac:dyDescent="0.3">
      <c r="A690" s="16" t="s">
        <v>471</v>
      </c>
      <c r="B690" s="27">
        <f>VLOOKUP(A690,'Sales Order'!A$1:D$1029,4,0)</f>
        <v>44077</v>
      </c>
      <c r="C690" s="28" t="s">
        <v>61</v>
      </c>
      <c r="D690" s="34">
        <v>125</v>
      </c>
      <c r="E690" s="36">
        <v>55085000</v>
      </c>
      <c r="F690" s="37" t="s">
        <v>3063</v>
      </c>
      <c r="G690" s="76" t="str">
        <f>VLOOKUP(C690,Product!A$1:D$21,3,0)</f>
        <v>1 Set Basketball</v>
      </c>
      <c r="H690" s="76" t="str">
        <f>VLOOKUP(C690,Product!A$1:D$21,4,0)</f>
        <v>Basketball</v>
      </c>
      <c r="I690" t="s">
        <v>62</v>
      </c>
      <c r="J690" s="34">
        <v>125</v>
      </c>
      <c r="K690" s="11" t="str">
        <f>VLOOKUP(A690,'Sales Order'!A$2:I$1029,9,0)</f>
        <v>Sales Java Region Team</v>
      </c>
      <c r="M690" t="str">
        <f>VLOOKUP(A690,'Sales Order'!A$1:L$1029,12,0)</f>
        <v>Retail</v>
      </c>
    </row>
    <row r="691" spans="1:13" ht="15.75" customHeight="1" x14ac:dyDescent="0.3">
      <c r="A691" s="16" t="s">
        <v>472</v>
      </c>
      <c r="B691" s="27">
        <f>VLOOKUP(A691,'Sales Order'!A$1:D$1029,4,0)</f>
        <v>44077</v>
      </c>
      <c r="C691" s="28" t="s">
        <v>61</v>
      </c>
      <c r="D691" s="34">
        <v>66</v>
      </c>
      <c r="E691" s="36">
        <v>28768740</v>
      </c>
      <c r="F691" s="37" t="s">
        <v>3064</v>
      </c>
      <c r="G691" s="76" t="str">
        <f>VLOOKUP(C691,Product!A$1:D$21,3,0)</f>
        <v>1 Set Basketball</v>
      </c>
      <c r="H691" s="76" t="str">
        <f>VLOOKUP(C691,Product!A$1:D$21,4,0)</f>
        <v>Basketball</v>
      </c>
      <c r="I691" t="s">
        <v>62</v>
      </c>
      <c r="J691" s="34">
        <v>66</v>
      </c>
      <c r="K691" s="11" t="str">
        <f>VLOOKUP(A691,'Sales Order'!A$2:I$1029,9,0)</f>
        <v>Online Sales Team</v>
      </c>
      <c r="M691" t="str">
        <f>VLOOKUP(A691,'Sales Order'!A$1:L$1029,12,0)</f>
        <v>Retail</v>
      </c>
    </row>
    <row r="692" spans="1:13" ht="15.75" customHeight="1" x14ac:dyDescent="0.3">
      <c r="A692" s="28" t="s">
        <v>472</v>
      </c>
      <c r="B692" s="27">
        <f>VLOOKUP(A692,'Sales Order'!A$1:D$1029,4,0)</f>
        <v>44077</v>
      </c>
      <c r="C692" s="28" t="s">
        <v>55</v>
      </c>
      <c r="D692" s="34">
        <v>37</v>
      </c>
      <c r="E692" s="36">
        <v>80300360</v>
      </c>
      <c r="F692" s="37" t="s">
        <v>3065</v>
      </c>
      <c r="G692" s="76" t="str">
        <f>VLOOKUP(C692,Product!A$1:D$21,3,0)</f>
        <v>Mountain Bike</v>
      </c>
      <c r="H692" s="76" t="str">
        <f>VLOOKUP(C692,Product!A$1:D$21,4,0)</f>
        <v>Bicycle</v>
      </c>
      <c r="I692" t="s">
        <v>5854</v>
      </c>
      <c r="J692" s="34">
        <v>37</v>
      </c>
      <c r="K692" s="11" t="str">
        <f>VLOOKUP(A692,'Sales Order'!A$2:I$1029,9,0)</f>
        <v>Online Sales Team</v>
      </c>
      <c r="M692" t="str">
        <f>VLOOKUP(A692,'Sales Order'!A$1:L$1029,12,0)</f>
        <v>Retail</v>
      </c>
    </row>
    <row r="693" spans="1:13" ht="15.75" customHeight="1" x14ac:dyDescent="0.3">
      <c r="A693" s="16" t="s">
        <v>473</v>
      </c>
      <c r="B693" s="27">
        <f>VLOOKUP(A693,'Sales Order'!A$1:D$1029,4,0)</f>
        <v>44079</v>
      </c>
      <c r="C693" s="28" t="s">
        <v>43</v>
      </c>
      <c r="D693" s="34">
        <v>113</v>
      </c>
      <c r="E693" s="36">
        <v>339904000</v>
      </c>
      <c r="F693" s="37" t="s">
        <v>3066</v>
      </c>
      <c r="G693" s="76" t="str">
        <f>VLOOKUP(C693,Product!A$1:D$21,3,0)</f>
        <v>Stick Golf Bag</v>
      </c>
      <c r="H693" s="76" t="str">
        <f>VLOOKUP(C693,Product!A$1:D$21,4,0)</f>
        <v>Golf</v>
      </c>
      <c r="I693" t="s">
        <v>44</v>
      </c>
      <c r="J693" s="34">
        <v>113</v>
      </c>
      <c r="K693" s="11" t="str">
        <f>VLOOKUP(A693,'Sales Order'!A$2:I$1029,9,0)</f>
        <v>Sales Sumatera -Kalimantan Region Team</v>
      </c>
      <c r="M693" t="str">
        <f>VLOOKUP(A693,'Sales Order'!A$1:L$1029,12,0)</f>
        <v>Distributor</v>
      </c>
    </row>
    <row r="694" spans="1:13" ht="15.75" customHeight="1" x14ac:dyDescent="0.3">
      <c r="A694" s="16" t="s">
        <v>474</v>
      </c>
      <c r="B694" s="27">
        <f>VLOOKUP(A694,'Sales Order'!A$1:D$1029,4,0)</f>
        <v>44083</v>
      </c>
      <c r="C694" s="28" t="s">
        <v>78</v>
      </c>
      <c r="D694" s="34">
        <v>97</v>
      </c>
      <c r="E694" s="36">
        <v>38703000</v>
      </c>
      <c r="F694" s="37" t="s">
        <v>3067</v>
      </c>
      <c r="G694" s="76" t="str">
        <f>VLOOKUP(C694,Product!A$1:D$21,3,0)</f>
        <v>Dumbell Set</v>
      </c>
      <c r="H694" s="76" t="str">
        <f>VLOOKUP(C694,Product!A$1:D$21,4,0)</f>
        <v>Gym &amp; Fitness</v>
      </c>
      <c r="I694" t="s">
        <v>79</v>
      </c>
      <c r="J694" s="34">
        <v>97</v>
      </c>
      <c r="K694" s="11" t="str">
        <f>VLOOKUP(A694,'Sales Order'!A$2:I$1029,9,0)</f>
        <v>Sales Region Bali - Nusa Tenggara Team</v>
      </c>
      <c r="M694" t="str">
        <f>VLOOKUP(A694,'Sales Order'!A$1:L$1029,12,0)</f>
        <v>Retail</v>
      </c>
    </row>
    <row r="695" spans="1:13" ht="15.75" customHeight="1" x14ac:dyDescent="0.3">
      <c r="A695" s="28" t="s">
        <v>474</v>
      </c>
      <c r="B695" s="27">
        <f>VLOOKUP(A695,'Sales Order'!A$1:D$1029,4,0)</f>
        <v>44083</v>
      </c>
      <c r="C695" s="28" t="s">
        <v>28</v>
      </c>
      <c r="D695" s="34">
        <v>74</v>
      </c>
      <c r="E695" s="36">
        <v>57182020</v>
      </c>
      <c r="F695" s="37" t="s">
        <v>3068</v>
      </c>
      <c r="G695" s="76" t="str">
        <f>VLOOKUP(C695,Product!A$1:D$21,3,0)</f>
        <v>Stick Billiard</v>
      </c>
      <c r="H695" s="76" t="str">
        <f>VLOOKUP(C695,Product!A$1:D$21,4,0)</f>
        <v>Billiard</v>
      </c>
      <c r="I695" t="s">
        <v>30</v>
      </c>
      <c r="J695" s="34">
        <v>74</v>
      </c>
      <c r="K695" s="11" t="str">
        <f>VLOOKUP(A695,'Sales Order'!A$2:I$1029,9,0)</f>
        <v>Sales Region Bali - Nusa Tenggara Team</v>
      </c>
      <c r="M695" t="str">
        <f>VLOOKUP(A695,'Sales Order'!A$1:L$1029,12,0)</f>
        <v>Retail</v>
      </c>
    </row>
    <row r="696" spans="1:13" ht="15.75" customHeight="1" x14ac:dyDescent="0.3">
      <c r="A696" s="16" t="s">
        <v>475</v>
      </c>
      <c r="B696" s="27">
        <f>VLOOKUP(A696,'Sales Order'!A$1:D$1029,4,0)</f>
        <v>44083</v>
      </c>
      <c r="C696" s="28" t="s">
        <v>81</v>
      </c>
      <c r="D696" s="34">
        <v>31</v>
      </c>
      <c r="E696" s="36">
        <v>72697480</v>
      </c>
      <c r="F696" s="37" t="s">
        <v>3069</v>
      </c>
      <c r="G696" s="76" t="str">
        <f>VLOOKUP(C696,Product!A$1:D$21,3,0)</f>
        <v>Treadmill</v>
      </c>
      <c r="H696" s="76" t="str">
        <f>VLOOKUP(C696,Product!A$1:D$21,4,0)</f>
        <v>Gym &amp; Fitness</v>
      </c>
      <c r="I696" t="s">
        <v>82</v>
      </c>
      <c r="J696" s="34">
        <v>31</v>
      </c>
      <c r="K696" s="11" t="str">
        <f>VLOOKUP(A696,'Sales Order'!A$2:I$1029,9,0)</f>
        <v>Sales Region Sulawesi - Maluku Team</v>
      </c>
      <c r="M696" t="str">
        <f>VLOOKUP(A696,'Sales Order'!A$1:L$1029,12,0)</f>
        <v>Retail</v>
      </c>
    </row>
    <row r="697" spans="1:13" ht="15.75" customHeight="1" x14ac:dyDescent="0.3">
      <c r="A697" s="28" t="s">
        <v>475</v>
      </c>
      <c r="B697" s="27">
        <f>VLOOKUP(A697,'Sales Order'!A$1:D$1029,4,0)</f>
        <v>44083</v>
      </c>
      <c r="C697" s="28" t="s">
        <v>72</v>
      </c>
      <c r="D697" s="34">
        <v>98</v>
      </c>
      <c r="E697" s="36">
        <v>23549400</v>
      </c>
      <c r="F697" s="37" t="s">
        <v>3070</v>
      </c>
      <c r="G697" s="76" t="str">
        <f>VLOOKUP(C697,Product!A$1:D$21,3,0)</f>
        <v>Pull Up Bar</v>
      </c>
      <c r="H697" s="76" t="str">
        <f>VLOOKUP(C697,Product!A$1:D$21,4,0)</f>
        <v>Gym &amp; Fitness</v>
      </c>
      <c r="I697" t="s">
        <v>73</v>
      </c>
      <c r="J697" s="34">
        <v>98</v>
      </c>
      <c r="K697" s="11" t="str">
        <f>VLOOKUP(A697,'Sales Order'!A$2:I$1029,9,0)</f>
        <v>Sales Region Sulawesi - Maluku Team</v>
      </c>
      <c r="M697" t="str">
        <f>VLOOKUP(A697,'Sales Order'!A$1:L$1029,12,0)</f>
        <v>Retail</v>
      </c>
    </row>
    <row r="698" spans="1:13" ht="15.75" customHeight="1" x14ac:dyDescent="0.3">
      <c r="A698" s="28" t="s">
        <v>475</v>
      </c>
      <c r="B698" s="27">
        <f>VLOOKUP(A698,'Sales Order'!A$1:D$1029,4,0)</f>
        <v>44083</v>
      </c>
      <c r="C698" s="28" t="s">
        <v>35</v>
      </c>
      <c r="D698" s="34">
        <v>115</v>
      </c>
      <c r="E698" s="36">
        <v>191843000</v>
      </c>
      <c r="F698" s="37" t="s">
        <v>3071</v>
      </c>
      <c r="G698" s="76" t="str">
        <f>VLOOKUP(C698,Product!A$1:D$21,3,0)</f>
        <v>Stick Golf Wedge</v>
      </c>
      <c r="H698" s="76" t="str">
        <f>VLOOKUP(C698,Product!A$1:D$21,4,0)</f>
        <v>Golf</v>
      </c>
      <c r="I698" t="s">
        <v>37</v>
      </c>
      <c r="J698" s="34">
        <v>115</v>
      </c>
      <c r="K698" s="11" t="str">
        <f>VLOOKUP(A698,'Sales Order'!A$2:I$1029,9,0)</f>
        <v>Sales Region Sulawesi - Maluku Team</v>
      </c>
      <c r="M698" t="str">
        <f>VLOOKUP(A698,'Sales Order'!A$1:L$1029,12,0)</f>
        <v>Retail</v>
      </c>
    </row>
    <row r="699" spans="1:13" ht="15.75" customHeight="1" x14ac:dyDescent="0.3">
      <c r="A699" s="16" t="s">
        <v>476</v>
      </c>
      <c r="B699" s="27">
        <f>VLOOKUP(A699,'Sales Order'!A$1:D$1029,4,0)</f>
        <v>44084</v>
      </c>
      <c r="C699" s="28" t="s">
        <v>58</v>
      </c>
      <c r="D699" s="34">
        <v>115</v>
      </c>
      <c r="E699" s="36">
        <v>499333450</v>
      </c>
      <c r="F699" s="37" t="s">
        <v>3072</v>
      </c>
      <c r="G699" s="76" t="str">
        <f>VLOOKUP(C699,Product!A$1:D$21,3,0)</f>
        <v>Road Bike</v>
      </c>
      <c r="H699" s="76" t="str">
        <f>VLOOKUP(C699,Product!A$1:D$21,4,0)</f>
        <v>Bicycle</v>
      </c>
      <c r="I699" t="s">
        <v>59</v>
      </c>
      <c r="J699" s="34">
        <v>115</v>
      </c>
      <c r="K699" s="11" t="str">
        <f>VLOOKUP(A699,'Sales Order'!A$2:I$1029,9,0)</f>
        <v>Sales Sumatera -Kalimantan Region Team</v>
      </c>
      <c r="M699" t="str">
        <f>VLOOKUP(A699,'Sales Order'!A$1:L$1029,12,0)</f>
        <v>Retail</v>
      </c>
    </row>
    <row r="700" spans="1:13" ht="15.75" customHeight="1" x14ac:dyDescent="0.3">
      <c r="A700" s="28" t="s">
        <v>476</v>
      </c>
      <c r="B700" s="27">
        <f>VLOOKUP(A700,'Sales Order'!A$1:D$1029,4,0)</f>
        <v>44084</v>
      </c>
      <c r="C700" s="28" t="s">
        <v>33</v>
      </c>
      <c r="D700" s="34">
        <v>32</v>
      </c>
      <c r="E700" s="36">
        <v>5561600</v>
      </c>
      <c r="F700" s="37" t="s">
        <v>3073</v>
      </c>
      <c r="G700" s="76" t="str">
        <f>VLOOKUP(C700,Product!A$1:D$21,3,0)</f>
        <v>Stick Billiard Bag</v>
      </c>
      <c r="H700" s="76" t="str">
        <f>VLOOKUP(C700,Product!A$1:D$21,4,0)</f>
        <v>Billiard</v>
      </c>
      <c r="I700" t="s">
        <v>34</v>
      </c>
      <c r="J700" s="34">
        <v>32</v>
      </c>
      <c r="K700" s="11" t="str">
        <f>VLOOKUP(A700,'Sales Order'!A$2:I$1029,9,0)</f>
        <v>Sales Sumatera -Kalimantan Region Team</v>
      </c>
      <c r="M700" t="str">
        <f>VLOOKUP(A700,'Sales Order'!A$1:L$1029,12,0)</f>
        <v>Retail</v>
      </c>
    </row>
    <row r="701" spans="1:13" ht="15.75" customHeight="1" x14ac:dyDescent="0.3">
      <c r="A701" s="16" t="s">
        <v>477</v>
      </c>
      <c r="B701" s="27">
        <f>VLOOKUP(A701,'Sales Order'!A$1:D$1029,4,0)</f>
        <v>44086</v>
      </c>
      <c r="C701" s="28" t="s">
        <v>45</v>
      </c>
      <c r="D701" s="34">
        <v>80</v>
      </c>
      <c r="E701" s="36">
        <v>9893600</v>
      </c>
      <c r="F701" s="37" t="s">
        <v>3074</v>
      </c>
      <c r="G701" s="76" t="str">
        <f>VLOOKUP(C701,Product!A$1:D$21,3,0)</f>
        <v>Sunglasses</v>
      </c>
      <c r="H701" s="76" t="str">
        <f>VLOOKUP(C701,Product!A$1:D$21,4,0)</f>
        <v>Outdoors Sport</v>
      </c>
      <c r="I701" t="s">
        <v>46</v>
      </c>
      <c r="J701" s="34">
        <v>80</v>
      </c>
      <c r="K701" s="11" t="str">
        <f>VLOOKUP(A701,'Sales Order'!A$2:I$1029,9,0)</f>
        <v>Sales Sumatera -Kalimantan Region Team</v>
      </c>
      <c r="M701" t="str">
        <f>VLOOKUP(A701,'Sales Order'!A$1:L$1029,12,0)</f>
        <v>Retail</v>
      </c>
    </row>
    <row r="702" spans="1:13" ht="15.75" customHeight="1" x14ac:dyDescent="0.3">
      <c r="A702" s="28" t="s">
        <v>477</v>
      </c>
      <c r="B702" s="27">
        <f>VLOOKUP(A702,'Sales Order'!A$1:D$1029,4,0)</f>
        <v>44086</v>
      </c>
      <c r="C702" s="28" t="s">
        <v>78</v>
      </c>
      <c r="D702" s="34">
        <v>102</v>
      </c>
      <c r="E702" s="36">
        <v>48294960</v>
      </c>
      <c r="F702" s="37" t="s">
        <v>3075</v>
      </c>
      <c r="G702" s="76" t="str">
        <f>VLOOKUP(C702,Product!A$1:D$21,3,0)</f>
        <v>Dumbell Set</v>
      </c>
      <c r="H702" s="76" t="str">
        <f>VLOOKUP(C702,Product!A$1:D$21,4,0)</f>
        <v>Gym &amp; Fitness</v>
      </c>
      <c r="I702" t="s">
        <v>79</v>
      </c>
      <c r="J702" s="34">
        <v>102</v>
      </c>
      <c r="K702" s="11" t="str">
        <f>VLOOKUP(A702,'Sales Order'!A$2:I$1029,9,0)</f>
        <v>Sales Sumatera -Kalimantan Region Team</v>
      </c>
      <c r="M702" t="str">
        <f>VLOOKUP(A702,'Sales Order'!A$1:L$1029,12,0)</f>
        <v>Retail</v>
      </c>
    </row>
    <row r="703" spans="1:13" ht="15.75" customHeight="1" x14ac:dyDescent="0.3">
      <c r="A703" s="28" t="s">
        <v>477</v>
      </c>
      <c r="B703" s="27">
        <f>VLOOKUP(A703,'Sales Order'!A$1:D$1029,4,0)</f>
        <v>44086</v>
      </c>
      <c r="C703" s="28" t="s">
        <v>19</v>
      </c>
      <c r="D703" s="34">
        <v>126</v>
      </c>
      <c r="E703" s="36">
        <v>28236600</v>
      </c>
      <c r="F703" s="37" t="s">
        <v>3076</v>
      </c>
      <c r="G703" s="76" t="str">
        <f>VLOOKUP(C703,Product!A$1:D$21,3,0)</f>
        <v>1 Set Fishing Equipment</v>
      </c>
      <c r="H703" s="76" t="str">
        <f>VLOOKUP(C703,Product!A$1:D$21,4,0)</f>
        <v>Fishing Equipment</v>
      </c>
      <c r="I703" t="s">
        <v>21</v>
      </c>
      <c r="J703" s="34">
        <v>126</v>
      </c>
      <c r="K703" s="11" t="str">
        <f>VLOOKUP(A703,'Sales Order'!A$2:I$1029,9,0)</f>
        <v>Sales Sumatera -Kalimantan Region Team</v>
      </c>
      <c r="M703" t="str">
        <f>VLOOKUP(A703,'Sales Order'!A$1:L$1029,12,0)</f>
        <v>Retail</v>
      </c>
    </row>
    <row r="704" spans="1:13" ht="15.75" customHeight="1" x14ac:dyDescent="0.3">
      <c r="A704" s="28" t="s">
        <v>477</v>
      </c>
      <c r="B704" s="27">
        <f>VLOOKUP(A704,'Sales Order'!A$1:D$1029,4,0)</f>
        <v>44086</v>
      </c>
      <c r="C704" s="28" t="s">
        <v>25</v>
      </c>
      <c r="D704" s="34">
        <v>108</v>
      </c>
      <c r="E704" s="36">
        <v>2008799.9999999998</v>
      </c>
      <c r="F704" s="37" t="s">
        <v>3077</v>
      </c>
      <c r="G704" s="76" t="str">
        <f>VLOOKUP(C704,Product!A$1:D$21,3,0)</f>
        <v>Fishing soft lure</v>
      </c>
      <c r="H704" s="76" t="str">
        <f>VLOOKUP(C704,Product!A$1:D$21,4,0)</f>
        <v>Fishing Equipment</v>
      </c>
      <c r="I704" t="s">
        <v>26</v>
      </c>
      <c r="J704" s="34">
        <v>108</v>
      </c>
      <c r="K704" s="11" t="str">
        <f>VLOOKUP(A704,'Sales Order'!A$2:I$1029,9,0)</f>
        <v>Sales Sumatera -Kalimantan Region Team</v>
      </c>
      <c r="M704" t="str">
        <f>VLOOKUP(A704,'Sales Order'!A$1:L$1029,12,0)</f>
        <v>Retail</v>
      </c>
    </row>
    <row r="705" spans="1:13" ht="15.75" customHeight="1" x14ac:dyDescent="0.3">
      <c r="A705" s="16" t="s">
        <v>478</v>
      </c>
      <c r="B705" s="27">
        <f>VLOOKUP(A705,'Sales Order'!A$1:D$1029,4,0)</f>
        <v>44086</v>
      </c>
      <c r="C705" s="28" t="s">
        <v>48</v>
      </c>
      <c r="D705" s="34">
        <v>45</v>
      </c>
      <c r="E705" s="36">
        <v>5456700</v>
      </c>
      <c r="F705" s="37" t="s">
        <v>3078</v>
      </c>
      <c r="G705" s="76" t="str">
        <f>VLOOKUP(C705,Product!A$1:D$21,3,0)</f>
        <v>Tracking Pole</v>
      </c>
      <c r="H705" s="76" t="str">
        <f>VLOOKUP(C705,Product!A$1:D$21,4,0)</f>
        <v>Hiking &amp; Camping</v>
      </c>
      <c r="I705" t="s">
        <v>49</v>
      </c>
      <c r="J705" s="34">
        <v>45</v>
      </c>
      <c r="K705" s="11" t="str">
        <f>VLOOKUP(A705,'Sales Order'!A$2:I$1029,9,0)</f>
        <v>Sales Sumatera -Kalimantan Region Team</v>
      </c>
      <c r="M705" t="str">
        <f>VLOOKUP(A705,'Sales Order'!A$1:L$1029,12,0)</f>
        <v>Retail</v>
      </c>
    </row>
    <row r="706" spans="1:13" ht="15.75" customHeight="1" x14ac:dyDescent="0.3">
      <c r="A706" s="28" t="s">
        <v>478</v>
      </c>
      <c r="B706" s="27">
        <f>VLOOKUP(A706,'Sales Order'!A$1:D$1029,4,0)</f>
        <v>44086</v>
      </c>
      <c r="C706" s="28" t="s">
        <v>65</v>
      </c>
      <c r="D706" s="34">
        <v>60</v>
      </c>
      <c r="E706" s="36">
        <v>15058800</v>
      </c>
      <c r="F706" s="37" t="s">
        <v>3079</v>
      </c>
      <c r="G706" s="76" t="str">
        <f>VLOOKUP(C706,Product!A$1:D$21,3,0)</f>
        <v>1 Set Futsalball</v>
      </c>
      <c r="H706" s="76" t="str">
        <f>VLOOKUP(C706,Product!A$1:D$21,4,0)</f>
        <v>Futsal</v>
      </c>
      <c r="I706" t="s">
        <v>66</v>
      </c>
      <c r="J706" s="34">
        <v>60</v>
      </c>
      <c r="K706" s="11" t="str">
        <f>VLOOKUP(A706,'Sales Order'!A$2:I$1029,9,0)</f>
        <v>Sales Sumatera -Kalimantan Region Team</v>
      </c>
      <c r="M706" t="str">
        <f>VLOOKUP(A706,'Sales Order'!A$1:L$1029,12,0)</f>
        <v>Retail</v>
      </c>
    </row>
    <row r="707" spans="1:13" ht="15.75" customHeight="1" x14ac:dyDescent="0.3">
      <c r="A707" s="28" t="s">
        <v>478</v>
      </c>
      <c r="B707" s="27">
        <f>VLOOKUP(A707,'Sales Order'!A$1:D$1029,4,0)</f>
        <v>44086</v>
      </c>
      <c r="C707" s="28" t="s">
        <v>69</v>
      </c>
      <c r="D707" s="34">
        <v>88</v>
      </c>
      <c r="E707" s="36">
        <v>10284912</v>
      </c>
      <c r="F707" s="37" t="s">
        <v>3080</v>
      </c>
      <c r="G707" s="76" t="str">
        <f>VLOOKUP(C707,Product!A$1:D$21,3,0)</f>
        <v>Abs Roller</v>
      </c>
      <c r="H707" s="76" t="str">
        <f>VLOOKUP(C707,Product!A$1:D$21,4,0)</f>
        <v>Gym &amp; Fitness</v>
      </c>
      <c r="I707" t="s">
        <v>70</v>
      </c>
      <c r="J707" s="34">
        <v>88</v>
      </c>
      <c r="K707" s="11" t="str">
        <f>VLOOKUP(A707,'Sales Order'!A$2:I$1029,9,0)</f>
        <v>Sales Sumatera -Kalimantan Region Team</v>
      </c>
      <c r="M707" t="str">
        <f>VLOOKUP(A707,'Sales Order'!A$1:L$1029,12,0)</f>
        <v>Retail</v>
      </c>
    </row>
    <row r="708" spans="1:13" ht="15.75" customHeight="1" x14ac:dyDescent="0.3">
      <c r="A708" s="28" t="s">
        <v>478</v>
      </c>
      <c r="B708" s="27">
        <f>VLOOKUP(A708,'Sales Order'!A$1:D$1029,4,0)</f>
        <v>44086</v>
      </c>
      <c r="C708" s="28" t="s">
        <v>33</v>
      </c>
      <c r="D708" s="34">
        <v>26</v>
      </c>
      <c r="E708" s="36">
        <v>4976400</v>
      </c>
      <c r="F708" s="37" t="s">
        <v>3081</v>
      </c>
      <c r="G708" s="76" t="str">
        <f>VLOOKUP(C708,Product!A$1:D$21,3,0)</f>
        <v>Stick Billiard Bag</v>
      </c>
      <c r="H708" s="76" t="str">
        <f>VLOOKUP(C708,Product!A$1:D$21,4,0)</f>
        <v>Billiard</v>
      </c>
      <c r="I708" t="s">
        <v>34</v>
      </c>
      <c r="J708" s="34">
        <v>26</v>
      </c>
      <c r="K708" s="11" t="str">
        <f>VLOOKUP(A708,'Sales Order'!A$2:I$1029,9,0)</f>
        <v>Sales Sumatera -Kalimantan Region Team</v>
      </c>
      <c r="M708" t="str">
        <f>VLOOKUP(A708,'Sales Order'!A$1:L$1029,12,0)</f>
        <v>Retail</v>
      </c>
    </row>
    <row r="709" spans="1:13" ht="15.75" customHeight="1" x14ac:dyDescent="0.3">
      <c r="A709" s="28" t="s">
        <v>478</v>
      </c>
      <c r="B709" s="27">
        <f>VLOOKUP(A709,'Sales Order'!A$1:D$1029,4,0)</f>
        <v>44086</v>
      </c>
      <c r="C709" s="28" t="s">
        <v>61</v>
      </c>
      <c r="D709" s="34">
        <v>44</v>
      </c>
      <c r="E709" s="36">
        <v>16439280</v>
      </c>
      <c r="F709" s="37" t="s">
        <v>3082</v>
      </c>
      <c r="G709" s="76" t="str">
        <f>VLOOKUP(C709,Product!A$1:D$21,3,0)</f>
        <v>1 Set Basketball</v>
      </c>
      <c r="H709" s="76" t="str">
        <f>VLOOKUP(C709,Product!A$1:D$21,4,0)</f>
        <v>Basketball</v>
      </c>
      <c r="I709" t="s">
        <v>62</v>
      </c>
      <c r="J709" s="34">
        <v>44</v>
      </c>
      <c r="K709" s="11" t="str">
        <f>VLOOKUP(A709,'Sales Order'!A$2:I$1029,9,0)</f>
        <v>Sales Sumatera -Kalimantan Region Team</v>
      </c>
      <c r="M709" t="str">
        <f>VLOOKUP(A709,'Sales Order'!A$1:L$1029,12,0)</f>
        <v>Retail</v>
      </c>
    </row>
    <row r="710" spans="1:13" ht="15.75" customHeight="1" x14ac:dyDescent="0.3">
      <c r="A710" s="28" t="s">
        <v>478</v>
      </c>
      <c r="B710" s="27">
        <f>VLOOKUP(A710,'Sales Order'!A$1:D$1029,4,0)</f>
        <v>44086</v>
      </c>
      <c r="C710" s="28" t="s">
        <v>78</v>
      </c>
      <c r="D710" s="34">
        <v>91</v>
      </c>
      <c r="E710" s="36">
        <v>40181960</v>
      </c>
      <c r="F710" s="37" t="s">
        <v>3083</v>
      </c>
      <c r="G710" s="76" t="str">
        <f>VLOOKUP(C710,Product!A$1:D$21,3,0)</f>
        <v>Dumbell Set</v>
      </c>
      <c r="H710" s="76" t="str">
        <f>VLOOKUP(C710,Product!A$1:D$21,4,0)</f>
        <v>Gym &amp; Fitness</v>
      </c>
      <c r="I710" t="s">
        <v>79</v>
      </c>
      <c r="J710" s="34">
        <v>91</v>
      </c>
      <c r="K710" s="11" t="str">
        <f>VLOOKUP(A710,'Sales Order'!A$2:I$1029,9,0)</f>
        <v>Sales Sumatera -Kalimantan Region Team</v>
      </c>
      <c r="M710" t="str">
        <f>VLOOKUP(A710,'Sales Order'!A$1:L$1029,12,0)</f>
        <v>Retail</v>
      </c>
    </row>
    <row r="711" spans="1:13" ht="15.75" customHeight="1" x14ac:dyDescent="0.3">
      <c r="A711" s="16" t="s">
        <v>479</v>
      </c>
      <c r="B711" s="27">
        <f>VLOOKUP(A711,'Sales Order'!A$1:D$1029,4,0)</f>
        <v>44089</v>
      </c>
      <c r="C711" s="28" t="s">
        <v>25</v>
      </c>
      <c r="D711" s="34">
        <v>131</v>
      </c>
      <c r="E711" s="36">
        <v>2410400</v>
      </c>
      <c r="F711" s="37" t="s">
        <v>3084</v>
      </c>
      <c r="G711" s="76" t="str">
        <f>VLOOKUP(C711,Product!A$1:D$21,3,0)</f>
        <v>Fishing soft lure</v>
      </c>
      <c r="H711" s="76" t="str">
        <f>VLOOKUP(C711,Product!A$1:D$21,4,0)</f>
        <v>Fishing Equipment</v>
      </c>
      <c r="I711" t="s">
        <v>26</v>
      </c>
      <c r="J711" s="34">
        <v>131</v>
      </c>
      <c r="K711" s="11" t="str">
        <f>VLOOKUP(A711,'Sales Order'!A$2:I$1029,9,0)</f>
        <v>Sales Region Sulawesi - Maluku Team</v>
      </c>
      <c r="M711" t="str">
        <f>VLOOKUP(A711,'Sales Order'!A$1:L$1029,12,0)</f>
        <v>Retail</v>
      </c>
    </row>
    <row r="712" spans="1:13" ht="15.75" customHeight="1" x14ac:dyDescent="0.3">
      <c r="A712" s="28" t="s">
        <v>479</v>
      </c>
      <c r="B712" s="27">
        <f>VLOOKUP(A712,'Sales Order'!A$1:D$1029,4,0)</f>
        <v>44089</v>
      </c>
      <c r="C712" s="28" t="s">
        <v>19</v>
      </c>
      <c r="D712" s="34">
        <v>25</v>
      </c>
      <c r="E712" s="36">
        <v>5789250</v>
      </c>
      <c r="F712" s="37" t="s">
        <v>3085</v>
      </c>
      <c r="G712" s="76" t="str">
        <f>VLOOKUP(C712,Product!A$1:D$21,3,0)</f>
        <v>1 Set Fishing Equipment</v>
      </c>
      <c r="H712" s="76" t="str">
        <f>VLOOKUP(C712,Product!A$1:D$21,4,0)</f>
        <v>Fishing Equipment</v>
      </c>
      <c r="I712" t="s">
        <v>21</v>
      </c>
      <c r="J712" s="34">
        <v>25</v>
      </c>
      <c r="K712" s="11" t="str">
        <f>VLOOKUP(A712,'Sales Order'!A$2:I$1029,9,0)</f>
        <v>Sales Region Sulawesi - Maluku Team</v>
      </c>
      <c r="M712" t="str">
        <f>VLOOKUP(A712,'Sales Order'!A$1:L$1029,12,0)</f>
        <v>Retail</v>
      </c>
    </row>
    <row r="713" spans="1:13" ht="15.75" customHeight="1" x14ac:dyDescent="0.3">
      <c r="A713" s="16" t="s">
        <v>480</v>
      </c>
      <c r="B713" s="27">
        <f>VLOOKUP(A713,'Sales Order'!A$1:D$1029,4,0)</f>
        <v>44090</v>
      </c>
      <c r="C713" s="28" t="s">
        <v>28</v>
      </c>
      <c r="D713" s="34">
        <v>28</v>
      </c>
      <c r="E713" s="36">
        <v>23200520</v>
      </c>
      <c r="F713" s="37" t="s">
        <v>3086</v>
      </c>
      <c r="G713" s="76" t="str">
        <f>VLOOKUP(C713,Product!A$1:D$21,3,0)</f>
        <v>Stick Billiard</v>
      </c>
      <c r="H713" s="76" t="str">
        <f>VLOOKUP(C713,Product!A$1:D$21,4,0)</f>
        <v>Billiard</v>
      </c>
      <c r="I713" t="s">
        <v>30</v>
      </c>
      <c r="J713" s="34">
        <v>28</v>
      </c>
      <c r="K713" s="11" t="str">
        <f>VLOOKUP(A713,'Sales Order'!A$2:I$1029,9,0)</f>
        <v>Sales Java Region Team</v>
      </c>
      <c r="M713" t="str">
        <f>VLOOKUP(A713,'Sales Order'!A$1:L$1029,12,0)</f>
        <v>Retail</v>
      </c>
    </row>
    <row r="714" spans="1:13" ht="15.75" customHeight="1" x14ac:dyDescent="0.3">
      <c r="A714" s="28" t="s">
        <v>480</v>
      </c>
      <c r="B714" s="27">
        <f>VLOOKUP(A714,'Sales Order'!A$1:D$1029,4,0)</f>
        <v>44090</v>
      </c>
      <c r="C714" s="28" t="s">
        <v>75</v>
      </c>
      <c r="D714" s="34">
        <v>85</v>
      </c>
      <c r="E714" s="36">
        <v>177947500</v>
      </c>
      <c r="F714" s="37" t="s">
        <v>3087</v>
      </c>
      <c r="G714" s="76" t="str">
        <f>VLOOKUP(C714,Product!A$1:D$21,3,0)</f>
        <v>Bench Press</v>
      </c>
      <c r="H714" s="76" t="str">
        <f>VLOOKUP(C714,Product!A$1:D$21,4,0)</f>
        <v>Gym &amp; Fitness</v>
      </c>
      <c r="I714" t="s">
        <v>76</v>
      </c>
      <c r="J714" s="34">
        <v>85</v>
      </c>
      <c r="K714" s="11" t="str">
        <f>VLOOKUP(A714,'Sales Order'!A$2:I$1029,9,0)</f>
        <v>Sales Java Region Team</v>
      </c>
      <c r="M714" t="str">
        <f>VLOOKUP(A714,'Sales Order'!A$1:L$1029,12,0)</f>
        <v>Retail</v>
      </c>
    </row>
    <row r="715" spans="1:13" ht="15.75" customHeight="1" x14ac:dyDescent="0.3">
      <c r="A715" s="28" t="s">
        <v>480</v>
      </c>
      <c r="B715" s="27">
        <f>VLOOKUP(A715,'Sales Order'!A$1:D$1029,4,0)</f>
        <v>44090</v>
      </c>
      <c r="C715" s="28" t="s">
        <v>33</v>
      </c>
      <c r="D715" s="34">
        <v>33</v>
      </c>
      <c r="E715" s="36">
        <v>6171000</v>
      </c>
      <c r="F715" s="37" t="s">
        <v>3088</v>
      </c>
      <c r="G715" s="76" t="str">
        <f>VLOOKUP(C715,Product!A$1:D$21,3,0)</f>
        <v>Stick Billiard Bag</v>
      </c>
      <c r="H715" s="76" t="str">
        <f>VLOOKUP(C715,Product!A$1:D$21,4,0)</f>
        <v>Billiard</v>
      </c>
      <c r="I715" t="s">
        <v>34</v>
      </c>
      <c r="J715" s="34">
        <v>33</v>
      </c>
      <c r="K715" s="11" t="str">
        <f>VLOOKUP(A715,'Sales Order'!A$2:I$1029,9,0)</f>
        <v>Sales Java Region Team</v>
      </c>
      <c r="M715" t="str">
        <f>VLOOKUP(A715,'Sales Order'!A$1:L$1029,12,0)</f>
        <v>Retail</v>
      </c>
    </row>
    <row r="716" spans="1:13" ht="15.75" customHeight="1" x14ac:dyDescent="0.3">
      <c r="A716" s="28" t="s">
        <v>480</v>
      </c>
      <c r="B716" s="27">
        <f>VLOOKUP(A716,'Sales Order'!A$1:D$1029,4,0)</f>
        <v>44090</v>
      </c>
      <c r="C716" s="28" t="s">
        <v>40</v>
      </c>
      <c r="D716" s="34">
        <v>111</v>
      </c>
      <c r="E716" s="36">
        <v>18791190</v>
      </c>
      <c r="F716" s="37" t="s">
        <v>3089</v>
      </c>
      <c r="G716" s="76" t="str">
        <f>VLOOKUP(C716,Product!A$1:D$21,3,0)</f>
        <v>1 set Golf Ball</v>
      </c>
      <c r="H716" s="76" t="str">
        <f>VLOOKUP(C716,Product!A$1:D$21,4,0)</f>
        <v>Golf</v>
      </c>
      <c r="I716" t="s">
        <v>41</v>
      </c>
      <c r="J716" s="34">
        <v>111</v>
      </c>
      <c r="K716" s="11" t="str">
        <f>VLOOKUP(A716,'Sales Order'!A$2:I$1029,9,0)</f>
        <v>Sales Java Region Team</v>
      </c>
      <c r="M716" t="str">
        <f>VLOOKUP(A716,'Sales Order'!A$1:L$1029,12,0)</f>
        <v>Retail</v>
      </c>
    </row>
    <row r="717" spans="1:13" ht="15.75" customHeight="1" x14ac:dyDescent="0.3">
      <c r="A717" s="28" t="s">
        <v>480</v>
      </c>
      <c r="B717" s="27">
        <f>VLOOKUP(A717,'Sales Order'!A$1:D$1029,4,0)</f>
        <v>44090</v>
      </c>
      <c r="C717" s="28" t="s">
        <v>48</v>
      </c>
      <c r="D717" s="34">
        <v>75</v>
      </c>
      <c r="E717" s="36">
        <v>8030250</v>
      </c>
      <c r="F717" s="37" t="s">
        <v>3090</v>
      </c>
      <c r="G717" s="76" t="str">
        <f>VLOOKUP(C717,Product!A$1:D$21,3,0)</f>
        <v>Tracking Pole</v>
      </c>
      <c r="H717" s="76" t="str">
        <f>VLOOKUP(C717,Product!A$1:D$21,4,0)</f>
        <v>Hiking &amp; Camping</v>
      </c>
      <c r="I717" t="s">
        <v>49</v>
      </c>
      <c r="J717" s="34">
        <v>75</v>
      </c>
      <c r="K717" s="11" t="str">
        <f>VLOOKUP(A717,'Sales Order'!A$2:I$1029,9,0)</f>
        <v>Sales Java Region Team</v>
      </c>
      <c r="M717" t="str">
        <f>VLOOKUP(A717,'Sales Order'!A$1:L$1029,12,0)</f>
        <v>Retail</v>
      </c>
    </row>
    <row r="718" spans="1:13" ht="15.75" customHeight="1" x14ac:dyDescent="0.3">
      <c r="A718" s="28" t="s">
        <v>480</v>
      </c>
      <c r="B718" s="27">
        <f>VLOOKUP(A718,'Sales Order'!A$1:D$1029,4,0)</f>
        <v>44090</v>
      </c>
      <c r="C718" s="28" t="s">
        <v>45</v>
      </c>
      <c r="D718" s="34">
        <v>100</v>
      </c>
      <c r="E718" s="36">
        <v>13857000</v>
      </c>
      <c r="F718" s="37" t="s">
        <v>3091</v>
      </c>
      <c r="G718" s="76" t="str">
        <f>VLOOKUP(C718,Product!A$1:D$21,3,0)</f>
        <v>Sunglasses</v>
      </c>
      <c r="H718" s="76" t="str">
        <f>VLOOKUP(C718,Product!A$1:D$21,4,0)</f>
        <v>Outdoors Sport</v>
      </c>
      <c r="I718" t="s">
        <v>46</v>
      </c>
      <c r="J718" s="34">
        <v>100</v>
      </c>
      <c r="K718" s="11" t="str">
        <f>VLOOKUP(A718,'Sales Order'!A$2:I$1029,9,0)</f>
        <v>Sales Java Region Team</v>
      </c>
      <c r="M718" t="str">
        <f>VLOOKUP(A718,'Sales Order'!A$1:L$1029,12,0)</f>
        <v>Retail</v>
      </c>
    </row>
    <row r="719" spans="1:13" ht="15.75" customHeight="1" x14ac:dyDescent="0.3">
      <c r="A719" s="16" t="s">
        <v>481</v>
      </c>
      <c r="B719" s="27">
        <f>VLOOKUP(A719,'Sales Order'!A$1:D$1029,4,0)</f>
        <v>44090</v>
      </c>
      <c r="C719" s="28" t="s">
        <v>45</v>
      </c>
      <c r="D719" s="34">
        <v>89</v>
      </c>
      <c r="E719" s="36">
        <v>11404460</v>
      </c>
      <c r="F719" s="37" t="s">
        <v>3092</v>
      </c>
      <c r="G719" s="76" t="str">
        <f>VLOOKUP(C719,Product!A$1:D$21,3,0)</f>
        <v>Sunglasses</v>
      </c>
      <c r="H719" s="76" t="str">
        <f>VLOOKUP(C719,Product!A$1:D$21,4,0)</f>
        <v>Outdoors Sport</v>
      </c>
      <c r="I719" t="s">
        <v>46</v>
      </c>
      <c r="J719" s="34">
        <v>89</v>
      </c>
      <c r="K719" s="11" t="str">
        <f>VLOOKUP(A719,'Sales Order'!A$2:I$1029,9,0)</f>
        <v>Sales Region Sulawesi - Maluku Team</v>
      </c>
      <c r="M719" t="str">
        <f>VLOOKUP(A719,'Sales Order'!A$1:L$1029,12,0)</f>
        <v>Retail</v>
      </c>
    </row>
    <row r="720" spans="1:13" ht="15.75" customHeight="1" x14ac:dyDescent="0.3">
      <c r="A720" s="28" t="s">
        <v>481</v>
      </c>
      <c r="B720" s="27">
        <f>VLOOKUP(A720,'Sales Order'!A$1:D$1029,4,0)</f>
        <v>44090</v>
      </c>
      <c r="C720" s="28" t="s">
        <v>48</v>
      </c>
      <c r="D720" s="34">
        <v>117</v>
      </c>
      <c r="E720" s="36">
        <v>13432770</v>
      </c>
      <c r="F720" s="37" t="s">
        <v>3093</v>
      </c>
      <c r="G720" s="76" t="str">
        <f>VLOOKUP(C720,Product!A$1:D$21,3,0)</f>
        <v>Tracking Pole</v>
      </c>
      <c r="H720" s="76" t="str">
        <f>VLOOKUP(C720,Product!A$1:D$21,4,0)</f>
        <v>Hiking &amp; Camping</v>
      </c>
      <c r="I720" t="s">
        <v>49</v>
      </c>
      <c r="J720" s="34">
        <v>117</v>
      </c>
      <c r="K720" s="11" t="str">
        <f>VLOOKUP(A720,'Sales Order'!A$2:I$1029,9,0)</f>
        <v>Sales Region Sulawesi - Maluku Team</v>
      </c>
      <c r="M720" t="str">
        <f>VLOOKUP(A720,'Sales Order'!A$1:L$1029,12,0)</f>
        <v>Retail</v>
      </c>
    </row>
    <row r="721" spans="1:13" ht="15.75" customHeight="1" x14ac:dyDescent="0.3">
      <c r="A721" s="28" t="s">
        <v>481</v>
      </c>
      <c r="B721" s="27">
        <f>VLOOKUP(A721,'Sales Order'!A$1:D$1029,4,0)</f>
        <v>44090</v>
      </c>
      <c r="C721" s="28" t="s">
        <v>28</v>
      </c>
      <c r="D721" s="34">
        <v>41</v>
      </c>
      <c r="E721" s="36">
        <v>31300220.000000004</v>
      </c>
      <c r="F721" s="37" t="s">
        <v>3094</v>
      </c>
      <c r="G721" s="76" t="str">
        <f>VLOOKUP(C721,Product!A$1:D$21,3,0)</f>
        <v>Stick Billiard</v>
      </c>
      <c r="H721" s="76" t="str">
        <f>VLOOKUP(C721,Product!A$1:D$21,4,0)</f>
        <v>Billiard</v>
      </c>
      <c r="I721" t="s">
        <v>30</v>
      </c>
      <c r="J721" s="34">
        <v>41</v>
      </c>
      <c r="K721" s="11" t="str">
        <f>VLOOKUP(A721,'Sales Order'!A$2:I$1029,9,0)</f>
        <v>Sales Region Sulawesi - Maluku Team</v>
      </c>
      <c r="M721" t="str">
        <f>VLOOKUP(A721,'Sales Order'!A$1:L$1029,12,0)</f>
        <v>Retail</v>
      </c>
    </row>
    <row r="722" spans="1:13" ht="15.75" customHeight="1" x14ac:dyDescent="0.3">
      <c r="A722" s="28" t="s">
        <v>481</v>
      </c>
      <c r="B722" s="27">
        <f>VLOOKUP(A722,'Sales Order'!A$1:D$1029,4,0)</f>
        <v>44090</v>
      </c>
      <c r="C722" s="28" t="s">
        <v>43</v>
      </c>
      <c r="D722" s="34">
        <v>107</v>
      </c>
      <c r="E722" s="36">
        <v>311584000</v>
      </c>
      <c r="F722" s="37" t="s">
        <v>3095</v>
      </c>
      <c r="G722" s="76" t="str">
        <f>VLOOKUP(C722,Product!A$1:D$21,3,0)</f>
        <v>Stick Golf Bag</v>
      </c>
      <c r="H722" s="76" t="str">
        <f>VLOOKUP(C722,Product!A$1:D$21,4,0)</f>
        <v>Golf</v>
      </c>
      <c r="I722" t="s">
        <v>44</v>
      </c>
      <c r="J722" s="34">
        <v>107</v>
      </c>
      <c r="K722" s="11" t="str">
        <f>VLOOKUP(A722,'Sales Order'!A$2:I$1029,9,0)</f>
        <v>Sales Region Sulawesi - Maluku Team</v>
      </c>
      <c r="M722" t="str">
        <f>VLOOKUP(A722,'Sales Order'!A$1:L$1029,12,0)</f>
        <v>Retail</v>
      </c>
    </row>
    <row r="723" spans="1:13" ht="15.75" customHeight="1" x14ac:dyDescent="0.3">
      <c r="A723" s="16" t="s">
        <v>482</v>
      </c>
      <c r="B723" s="27">
        <f>VLOOKUP(A723,'Sales Order'!A$1:D$1029,4,0)</f>
        <v>44091</v>
      </c>
      <c r="C723" s="28" t="s">
        <v>45</v>
      </c>
      <c r="D723" s="34">
        <v>102</v>
      </c>
      <c r="E723" s="36">
        <v>13830180</v>
      </c>
      <c r="F723" s="37" t="s">
        <v>3096</v>
      </c>
      <c r="G723" s="76" t="str">
        <f>VLOOKUP(C723,Product!A$1:D$21,3,0)</f>
        <v>Sunglasses</v>
      </c>
      <c r="H723" s="76" t="str">
        <f>VLOOKUP(C723,Product!A$1:D$21,4,0)</f>
        <v>Outdoors Sport</v>
      </c>
      <c r="I723" t="s">
        <v>46</v>
      </c>
      <c r="J723" s="34">
        <v>102</v>
      </c>
      <c r="K723" s="11" t="str">
        <f>VLOOKUP(A723,'Sales Order'!A$2:I$1029,9,0)</f>
        <v>Online Sales Team</v>
      </c>
      <c r="M723" t="str">
        <f>VLOOKUP(A723,'Sales Order'!A$1:L$1029,12,0)</f>
        <v>Retail</v>
      </c>
    </row>
    <row r="724" spans="1:13" ht="15.75" customHeight="1" x14ac:dyDescent="0.3">
      <c r="A724" s="28" t="s">
        <v>482</v>
      </c>
      <c r="B724" s="27">
        <f>VLOOKUP(A724,'Sales Order'!A$1:D$1029,4,0)</f>
        <v>44091</v>
      </c>
      <c r="C724" s="28" t="s">
        <v>65</v>
      </c>
      <c r="D724" s="34">
        <v>111</v>
      </c>
      <c r="E724" s="36">
        <v>26969670</v>
      </c>
      <c r="F724" s="37" t="s">
        <v>3097</v>
      </c>
      <c r="G724" s="76" t="str">
        <f>VLOOKUP(C724,Product!A$1:D$21,3,0)</f>
        <v>1 Set Futsalball</v>
      </c>
      <c r="H724" s="76" t="str">
        <f>VLOOKUP(C724,Product!A$1:D$21,4,0)</f>
        <v>Futsal</v>
      </c>
      <c r="I724" t="s">
        <v>66</v>
      </c>
      <c r="J724" s="34">
        <v>111</v>
      </c>
      <c r="K724" s="11" t="str">
        <f>VLOOKUP(A724,'Sales Order'!A$2:I$1029,9,0)</f>
        <v>Online Sales Team</v>
      </c>
      <c r="M724" t="str">
        <f>VLOOKUP(A724,'Sales Order'!A$1:L$1029,12,0)</f>
        <v>Retail</v>
      </c>
    </row>
    <row r="725" spans="1:13" ht="15.75" customHeight="1" x14ac:dyDescent="0.3">
      <c r="A725" s="16" t="s">
        <v>483</v>
      </c>
      <c r="B725" s="27">
        <f>VLOOKUP(A725,'Sales Order'!A$1:D$1029,4,0)</f>
        <v>44091</v>
      </c>
      <c r="C725" s="28" t="s">
        <v>43</v>
      </c>
      <c r="D725" s="34">
        <v>103</v>
      </c>
      <c r="E725" s="36">
        <v>247200000</v>
      </c>
      <c r="F725" s="37" t="s">
        <v>3098</v>
      </c>
      <c r="G725" s="76" t="str">
        <f>VLOOKUP(C725,Product!A$1:D$21,3,0)</f>
        <v>Stick Golf Bag</v>
      </c>
      <c r="H725" s="76" t="str">
        <f>VLOOKUP(C725,Product!A$1:D$21,4,0)</f>
        <v>Golf</v>
      </c>
      <c r="I725" t="s">
        <v>44</v>
      </c>
      <c r="J725" s="34">
        <v>103</v>
      </c>
      <c r="K725" s="11" t="str">
        <f>VLOOKUP(A725,'Sales Order'!A$2:I$1029,9,0)</f>
        <v>Sales Sumatera -Kalimantan Region Team</v>
      </c>
      <c r="M725" t="str">
        <f>VLOOKUP(A725,'Sales Order'!A$1:L$1029,12,0)</f>
        <v>Retail</v>
      </c>
    </row>
    <row r="726" spans="1:13" ht="15.75" customHeight="1" x14ac:dyDescent="0.3">
      <c r="A726" s="28" t="s">
        <v>483</v>
      </c>
      <c r="B726" s="27">
        <f>VLOOKUP(A726,'Sales Order'!A$1:D$1029,4,0)</f>
        <v>44091</v>
      </c>
      <c r="C726" s="28" t="s">
        <v>55</v>
      </c>
      <c r="D726" s="34">
        <v>59</v>
      </c>
      <c r="E726" s="36">
        <v>122479280</v>
      </c>
      <c r="F726" s="37" t="s">
        <v>3099</v>
      </c>
      <c r="G726" s="76" t="str">
        <f>VLOOKUP(C726,Product!A$1:D$21,3,0)</f>
        <v>Mountain Bike</v>
      </c>
      <c r="H726" s="76" t="str">
        <f>VLOOKUP(C726,Product!A$1:D$21,4,0)</f>
        <v>Bicycle</v>
      </c>
      <c r="I726" t="s">
        <v>5854</v>
      </c>
      <c r="J726" s="34">
        <v>59</v>
      </c>
      <c r="K726" s="11" t="str">
        <f>VLOOKUP(A726,'Sales Order'!A$2:I$1029,9,0)</f>
        <v>Sales Sumatera -Kalimantan Region Team</v>
      </c>
      <c r="M726" t="str">
        <f>VLOOKUP(A726,'Sales Order'!A$1:L$1029,12,0)</f>
        <v>Retail</v>
      </c>
    </row>
    <row r="727" spans="1:13" ht="15.75" customHeight="1" x14ac:dyDescent="0.3">
      <c r="A727" s="16" t="s">
        <v>484</v>
      </c>
      <c r="B727" s="27">
        <f>VLOOKUP(A727,'Sales Order'!A$1:D$1029,4,0)</f>
        <v>44095</v>
      </c>
      <c r="C727" s="28" t="s">
        <v>58</v>
      </c>
      <c r="D727" s="34">
        <v>84</v>
      </c>
      <c r="E727" s="36">
        <v>397887840</v>
      </c>
      <c r="F727" s="37" t="s">
        <v>3100</v>
      </c>
      <c r="G727" s="76" t="str">
        <f>VLOOKUP(C727,Product!A$1:D$21,3,0)</f>
        <v>Road Bike</v>
      </c>
      <c r="H727" s="76" t="str">
        <f>VLOOKUP(C727,Product!A$1:D$21,4,0)</f>
        <v>Bicycle</v>
      </c>
      <c r="I727" t="s">
        <v>59</v>
      </c>
      <c r="J727" s="34">
        <v>84</v>
      </c>
      <c r="K727" s="11" t="str">
        <f>VLOOKUP(A727,'Sales Order'!A$2:I$1029,9,0)</f>
        <v>Online Sales Team</v>
      </c>
      <c r="M727" t="str">
        <f>VLOOKUP(A727,'Sales Order'!A$1:L$1029,12,0)</f>
        <v>Retail</v>
      </c>
    </row>
    <row r="728" spans="1:13" ht="15.75" customHeight="1" x14ac:dyDescent="0.3">
      <c r="A728" s="28" t="s">
        <v>484</v>
      </c>
      <c r="B728" s="27">
        <f>VLOOKUP(A728,'Sales Order'!A$1:D$1029,4,0)</f>
        <v>44095</v>
      </c>
      <c r="C728" s="28" t="s">
        <v>19</v>
      </c>
      <c r="D728" s="34">
        <v>41</v>
      </c>
      <c r="E728" s="36">
        <v>9290190</v>
      </c>
      <c r="F728" s="37" t="s">
        <v>3101</v>
      </c>
      <c r="G728" s="76" t="str">
        <f>VLOOKUP(C728,Product!A$1:D$21,3,0)</f>
        <v>1 Set Fishing Equipment</v>
      </c>
      <c r="H728" s="76" t="str">
        <f>VLOOKUP(C728,Product!A$1:D$21,4,0)</f>
        <v>Fishing Equipment</v>
      </c>
      <c r="I728" t="s">
        <v>21</v>
      </c>
      <c r="J728" s="34">
        <v>41</v>
      </c>
      <c r="K728" s="11" t="str">
        <f>VLOOKUP(A728,'Sales Order'!A$2:I$1029,9,0)</f>
        <v>Online Sales Team</v>
      </c>
      <c r="M728" t="str">
        <f>VLOOKUP(A728,'Sales Order'!A$1:L$1029,12,0)</f>
        <v>Retail</v>
      </c>
    </row>
    <row r="729" spans="1:13" ht="15.75" customHeight="1" x14ac:dyDescent="0.3">
      <c r="A729" s="16" t="s">
        <v>485</v>
      </c>
      <c r="B729" s="27">
        <f>VLOOKUP(A729,'Sales Order'!A$1:D$1029,4,0)</f>
        <v>44098</v>
      </c>
      <c r="C729" s="28" t="s">
        <v>48</v>
      </c>
      <c r="D729" s="34">
        <v>30</v>
      </c>
      <c r="E729" s="36">
        <v>3483000</v>
      </c>
      <c r="F729" s="37" t="s">
        <v>3102</v>
      </c>
      <c r="G729" s="76" t="str">
        <f>VLOOKUP(C729,Product!A$1:D$21,3,0)</f>
        <v>Tracking Pole</v>
      </c>
      <c r="H729" s="76" t="str">
        <f>VLOOKUP(C729,Product!A$1:D$21,4,0)</f>
        <v>Hiking &amp; Camping</v>
      </c>
      <c r="I729" t="s">
        <v>49</v>
      </c>
      <c r="J729" s="34">
        <v>30</v>
      </c>
      <c r="K729" s="11" t="str">
        <f>VLOOKUP(A729,'Sales Order'!A$2:I$1029,9,0)</f>
        <v>Sales Region Sulawesi - Maluku Team</v>
      </c>
      <c r="M729" t="str">
        <f>VLOOKUP(A729,'Sales Order'!A$1:L$1029,12,0)</f>
        <v>Retail</v>
      </c>
    </row>
    <row r="730" spans="1:13" ht="15.75" customHeight="1" x14ac:dyDescent="0.3">
      <c r="A730" s="28" t="s">
        <v>485</v>
      </c>
      <c r="B730" s="27">
        <f>VLOOKUP(A730,'Sales Order'!A$1:D$1029,4,0)</f>
        <v>44098</v>
      </c>
      <c r="C730" s="28" t="s">
        <v>35</v>
      </c>
      <c r="D730" s="34">
        <v>141</v>
      </c>
      <c r="E730" s="36">
        <v>269260650</v>
      </c>
      <c r="F730" s="37" t="s">
        <v>3103</v>
      </c>
      <c r="G730" s="76" t="str">
        <f>VLOOKUP(C730,Product!A$1:D$21,3,0)</f>
        <v>Stick Golf Wedge</v>
      </c>
      <c r="H730" s="76" t="str">
        <f>VLOOKUP(C730,Product!A$1:D$21,4,0)</f>
        <v>Golf</v>
      </c>
      <c r="I730" t="s">
        <v>37</v>
      </c>
      <c r="J730" s="34">
        <v>141</v>
      </c>
      <c r="K730" s="11" t="str">
        <f>VLOOKUP(A730,'Sales Order'!A$2:I$1029,9,0)</f>
        <v>Sales Region Sulawesi - Maluku Team</v>
      </c>
      <c r="M730" t="str">
        <f>VLOOKUP(A730,'Sales Order'!A$1:L$1029,12,0)</f>
        <v>Retail</v>
      </c>
    </row>
    <row r="731" spans="1:13" ht="15.75" customHeight="1" x14ac:dyDescent="0.3">
      <c r="A731" s="28" t="s">
        <v>485</v>
      </c>
      <c r="B731" s="27">
        <f>VLOOKUP(A731,'Sales Order'!A$1:D$1029,4,0)</f>
        <v>44098</v>
      </c>
      <c r="C731" s="28" t="s">
        <v>61</v>
      </c>
      <c r="D731" s="34">
        <v>65</v>
      </c>
      <c r="E731" s="36">
        <v>28955549.999999996</v>
      </c>
      <c r="F731" s="37" t="s">
        <v>3104</v>
      </c>
      <c r="G731" s="76" t="str">
        <f>VLOOKUP(C731,Product!A$1:D$21,3,0)</f>
        <v>1 Set Basketball</v>
      </c>
      <c r="H731" s="76" t="str">
        <f>VLOOKUP(C731,Product!A$1:D$21,4,0)</f>
        <v>Basketball</v>
      </c>
      <c r="I731" t="s">
        <v>62</v>
      </c>
      <c r="J731" s="34">
        <v>65</v>
      </c>
      <c r="K731" s="11" t="str">
        <f>VLOOKUP(A731,'Sales Order'!A$2:I$1029,9,0)</f>
        <v>Sales Region Sulawesi - Maluku Team</v>
      </c>
      <c r="M731" t="str">
        <f>VLOOKUP(A731,'Sales Order'!A$1:L$1029,12,0)</f>
        <v>Retail</v>
      </c>
    </row>
    <row r="732" spans="1:13" ht="15.75" customHeight="1" x14ac:dyDescent="0.3">
      <c r="A732" s="28" t="s">
        <v>485</v>
      </c>
      <c r="B732" s="27">
        <f>VLOOKUP(A732,'Sales Order'!A$1:D$1029,4,0)</f>
        <v>44098</v>
      </c>
      <c r="C732" s="28" t="s">
        <v>78</v>
      </c>
      <c r="D732" s="34">
        <v>129</v>
      </c>
      <c r="E732" s="36">
        <v>54902400</v>
      </c>
      <c r="F732" s="37" t="s">
        <v>3105</v>
      </c>
      <c r="G732" s="76" t="str">
        <f>VLOOKUP(C732,Product!A$1:D$21,3,0)</f>
        <v>Dumbell Set</v>
      </c>
      <c r="H732" s="76" t="str">
        <f>VLOOKUP(C732,Product!A$1:D$21,4,0)</f>
        <v>Gym &amp; Fitness</v>
      </c>
      <c r="I732" t="s">
        <v>79</v>
      </c>
      <c r="J732" s="34">
        <v>129</v>
      </c>
      <c r="K732" s="11" t="str">
        <f>VLOOKUP(A732,'Sales Order'!A$2:I$1029,9,0)</f>
        <v>Sales Region Sulawesi - Maluku Team</v>
      </c>
      <c r="M732" t="str">
        <f>VLOOKUP(A732,'Sales Order'!A$1:L$1029,12,0)</f>
        <v>Retail</v>
      </c>
    </row>
    <row r="733" spans="1:13" ht="15.75" customHeight="1" x14ac:dyDescent="0.3">
      <c r="A733" s="16" t="s">
        <v>486</v>
      </c>
      <c r="B733" s="27">
        <f>VLOOKUP(A733,'Sales Order'!A$1:D$1029,4,0)</f>
        <v>44098</v>
      </c>
      <c r="C733" s="28" t="s">
        <v>43</v>
      </c>
      <c r="D733" s="34">
        <v>114</v>
      </c>
      <c r="E733" s="36">
        <v>280896000</v>
      </c>
      <c r="F733" s="37" t="s">
        <v>3106</v>
      </c>
      <c r="G733" s="76" t="str">
        <f>VLOOKUP(C733,Product!A$1:D$21,3,0)</f>
        <v>Stick Golf Bag</v>
      </c>
      <c r="H733" s="76" t="str">
        <f>VLOOKUP(C733,Product!A$1:D$21,4,0)</f>
        <v>Golf</v>
      </c>
      <c r="I733" t="s">
        <v>44</v>
      </c>
      <c r="J733" s="34">
        <v>114</v>
      </c>
      <c r="K733" s="11" t="str">
        <f>VLOOKUP(A733,'Sales Order'!A$2:I$1029,9,0)</f>
        <v>Online Sales Team</v>
      </c>
      <c r="M733" t="str">
        <f>VLOOKUP(A733,'Sales Order'!A$1:L$1029,12,0)</f>
        <v>Retail</v>
      </c>
    </row>
    <row r="734" spans="1:13" ht="15.75" customHeight="1" x14ac:dyDescent="0.3">
      <c r="A734" s="28" t="s">
        <v>486</v>
      </c>
      <c r="B734" s="27">
        <f>VLOOKUP(A734,'Sales Order'!A$1:D$1029,4,0)</f>
        <v>44098</v>
      </c>
      <c r="C734" s="28" t="s">
        <v>19</v>
      </c>
      <c r="D734" s="34">
        <v>114</v>
      </c>
      <c r="E734" s="36">
        <v>26115120</v>
      </c>
      <c r="F734" s="37" t="s">
        <v>3107</v>
      </c>
      <c r="G734" s="76" t="str">
        <f>VLOOKUP(C734,Product!A$1:D$21,3,0)</f>
        <v>1 Set Fishing Equipment</v>
      </c>
      <c r="H734" s="76" t="str">
        <f>VLOOKUP(C734,Product!A$1:D$21,4,0)</f>
        <v>Fishing Equipment</v>
      </c>
      <c r="I734" t="s">
        <v>21</v>
      </c>
      <c r="J734" s="34">
        <v>114</v>
      </c>
      <c r="K734" s="11" t="str">
        <f>VLOOKUP(A734,'Sales Order'!A$2:I$1029,9,0)</f>
        <v>Online Sales Team</v>
      </c>
      <c r="M734" t="str">
        <f>VLOOKUP(A734,'Sales Order'!A$1:L$1029,12,0)</f>
        <v>Retail</v>
      </c>
    </row>
    <row r="735" spans="1:13" ht="15.75" customHeight="1" x14ac:dyDescent="0.3">
      <c r="A735" s="28" t="s">
        <v>486</v>
      </c>
      <c r="B735" s="27">
        <f>VLOOKUP(A735,'Sales Order'!A$1:D$1029,4,0)</f>
        <v>44098</v>
      </c>
      <c r="C735" s="28" t="s">
        <v>35</v>
      </c>
      <c r="D735" s="34">
        <v>57</v>
      </c>
      <c r="E735" s="36">
        <v>111352350</v>
      </c>
      <c r="F735" s="37" t="s">
        <v>3108</v>
      </c>
      <c r="G735" s="76" t="str">
        <f>VLOOKUP(C735,Product!A$1:D$21,3,0)</f>
        <v>Stick Golf Wedge</v>
      </c>
      <c r="H735" s="76" t="str">
        <f>VLOOKUP(C735,Product!A$1:D$21,4,0)</f>
        <v>Golf</v>
      </c>
      <c r="I735" t="s">
        <v>37</v>
      </c>
      <c r="J735" s="34">
        <v>57</v>
      </c>
      <c r="K735" s="11" t="str">
        <f>VLOOKUP(A735,'Sales Order'!A$2:I$1029,9,0)</f>
        <v>Online Sales Team</v>
      </c>
      <c r="M735" t="str">
        <f>VLOOKUP(A735,'Sales Order'!A$1:L$1029,12,0)</f>
        <v>Retail</v>
      </c>
    </row>
    <row r="736" spans="1:13" ht="15.75" customHeight="1" x14ac:dyDescent="0.3">
      <c r="A736" s="16" t="s">
        <v>487</v>
      </c>
      <c r="B736" s="27">
        <f>VLOOKUP(A736,'Sales Order'!A$1:D$1029,4,0)</f>
        <v>44099</v>
      </c>
      <c r="C736" s="28" t="s">
        <v>58</v>
      </c>
      <c r="D736" s="34">
        <v>103</v>
      </c>
      <c r="E736" s="36">
        <v>476269940.00000006</v>
      </c>
      <c r="F736" s="37" t="s">
        <v>3109</v>
      </c>
      <c r="G736" s="76" t="str">
        <f>VLOOKUP(C736,Product!A$1:D$21,3,0)</f>
        <v>Road Bike</v>
      </c>
      <c r="H736" s="76" t="str">
        <f>VLOOKUP(C736,Product!A$1:D$21,4,0)</f>
        <v>Bicycle</v>
      </c>
      <c r="I736" t="s">
        <v>59</v>
      </c>
      <c r="J736" s="34">
        <v>103</v>
      </c>
      <c r="K736" s="11" t="str">
        <f>VLOOKUP(A736,'Sales Order'!A$2:I$1029,9,0)</f>
        <v>Online Sales Team</v>
      </c>
      <c r="M736" t="str">
        <f>VLOOKUP(A736,'Sales Order'!A$1:L$1029,12,0)</f>
        <v>Retail</v>
      </c>
    </row>
    <row r="737" spans="1:13" ht="15.75" customHeight="1" x14ac:dyDescent="0.3">
      <c r="A737" s="28" t="s">
        <v>487</v>
      </c>
      <c r="B737" s="27">
        <f>VLOOKUP(A737,'Sales Order'!A$1:D$1029,4,0)</f>
        <v>44099</v>
      </c>
      <c r="C737" s="28" t="s">
        <v>33</v>
      </c>
      <c r="D737" s="34">
        <v>62</v>
      </c>
      <c r="E737" s="36">
        <v>12548800</v>
      </c>
      <c r="F737" s="37" t="s">
        <v>3110</v>
      </c>
      <c r="G737" s="76" t="str">
        <f>VLOOKUP(C737,Product!A$1:D$21,3,0)</f>
        <v>Stick Billiard Bag</v>
      </c>
      <c r="H737" s="76" t="str">
        <f>VLOOKUP(C737,Product!A$1:D$21,4,0)</f>
        <v>Billiard</v>
      </c>
      <c r="I737" t="s">
        <v>34</v>
      </c>
      <c r="J737" s="34">
        <v>62</v>
      </c>
      <c r="K737" s="11" t="str">
        <f>VLOOKUP(A737,'Sales Order'!A$2:I$1029,9,0)</f>
        <v>Online Sales Team</v>
      </c>
      <c r="M737" t="str">
        <f>VLOOKUP(A737,'Sales Order'!A$1:L$1029,12,0)</f>
        <v>Retail</v>
      </c>
    </row>
    <row r="738" spans="1:13" ht="15.75" customHeight="1" x14ac:dyDescent="0.3">
      <c r="A738" s="28" t="s">
        <v>487</v>
      </c>
      <c r="B738" s="27">
        <f>VLOOKUP(A738,'Sales Order'!A$1:D$1029,4,0)</f>
        <v>44099</v>
      </c>
      <c r="C738" s="28" t="s">
        <v>55</v>
      </c>
      <c r="D738" s="34">
        <v>126</v>
      </c>
      <c r="E738" s="36">
        <v>270482940</v>
      </c>
      <c r="F738" s="37" t="s">
        <v>3111</v>
      </c>
      <c r="G738" s="76" t="str">
        <f>VLOOKUP(C738,Product!A$1:D$21,3,0)</f>
        <v>Mountain Bike</v>
      </c>
      <c r="H738" s="76" t="str">
        <f>VLOOKUP(C738,Product!A$1:D$21,4,0)</f>
        <v>Bicycle</v>
      </c>
      <c r="I738" t="s">
        <v>5854</v>
      </c>
      <c r="J738" s="34">
        <v>126</v>
      </c>
      <c r="K738" s="11" t="str">
        <f>VLOOKUP(A738,'Sales Order'!A$2:I$1029,9,0)</f>
        <v>Online Sales Team</v>
      </c>
      <c r="M738" t="str">
        <f>VLOOKUP(A738,'Sales Order'!A$1:L$1029,12,0)</f>
        <v>Retail</v>
      </c>
    </row>
    <row r="739" spans="1:13" ht="15.75" customHeight="1" x14ac:dyDescent="0.3">
      <c r="A739" s="16" t="s">
        <v>488</v>
      </c>
      <c r="B739" s="27">
        <f>VLOOKUP(A739,'Sales Order'!A$1:D$1029,4,0)</f>
        <v>44101</v>
      </c>
      <c r="C739" s="28" t="s">
        <v>33</v>
      </c>
      <c r="D739" s="34">
        <v>135</v>
      </c>
      <c r="E739" s="36">
        <v>23166000</v>
      </c>
      <c r="F739" s="37" t="s">
        <v>3112</v>
      </c>
      <c r="G739" s="76" t="str">
        <f>VLOOKUP(C739,Product!A$1:D$21,3,0)</f>
        <v>Stick Billiard Bag</v>
      </c>
      <c r="H739" s="76" t="str">
        <f>VLOOKUP(C739,Product!A$1:D$21,4,0)</f>
        <v>Billiard</v>
      </c>
      <c r="I739" t="s">
        <v>34</v>
      </c>
      <c r="J739" s="34">
        <v>135</v>
      </c>
      <c r="K739" s="11" t="str">
        <f>VLOOKUP(A739,'Sales Order'!A$2:I$1029,9,0)</f>
        <v>Sales Region Sulawesi - Maluku Team</v>
      </c>
      <c r="M739" t="str">
        <f>VLOOKUP(A739,'Sales Order'!A$1:L$1029,12,0)</f>
        <v>Retail</v>
      </c>
    </row>
    <row r="740" spans="1:13" ht="15.75" customHeight="1" x14ac:dyDescent="0.3">
      <c r="A740" s="28" t="s">
        <v>488</v>
      </c>
      <c r="B740" s="27">
        <f>VLOOKUP(A740,'Sales Order'!A$1:D$1029,4,0)</f>
        <v>44101</v>
      </c>
      <c r="C740" s="28" t="s">
        <v>19</v>
      </c>
      <c r="D740" s="34">
        <v>51</v>
      </c>
      <c r="E740" s="36">
        <v>10413180</v>
      </c>
      <c r="F740" s="37" t="s">
        <v>3113</v>
      </c>
      <c r="G740" s="76" t="str">
        <f>VLOOKUP(C740,Product!A$1:D$21,3,0)</f>
        <v>1 Set Fishing Equipment</v>
      </c>
      <c r="H740" s="76" t="str">
        <f>VLOOKUP(C740,Product!A$1:D$21,4,0)</f>
        <v>Fishing Equipment</v>
      </c>
      <c r="I740" t="s">
        <v>21</v>
      </c>
      <c r="J740" s="34">
        <v>51</v>
      </c>
      <c r="K740" s="11" t="str">
        <f>VLOOKUP(A740,'Sales Order'!A$2:I$1029,9,0)</f>
        <v>Sales Region Sulawesi - Maluku Team</v>
      </c>
      <c r="M740" t="str">
        <f>VLOOKUP(A740,'Sales Order'!A$1:L$1029,12,0)</f>
        <v>Retail</v>
      </c>
    </row>
    <row r="741" spans="1:13" ht="15.75" customHeight="1" x14ac:dyDescent="0.3">
      <c r="A741" s="28" t="s">
        <v>488</v>
      </c>
      <c r="B741" s="27">
        <f>VLOOKUP(A741,'Sales Order'!A$1:D$1029,4,0)</f>
        <v>44101</v>
      </c>
      <c r="C741" s="28" t="s">
        <v>48</v>
      </c>
      <c r="D741" s="34">
        <v>55</v>
      </c>
      <c r="E741" s="36">
        <v>5605050</v>
      </c>
      <c r="F741" s="37" t="s">
        <v>3114</v>
      </c>
      <c r="G741" s="76" t="str">
        <f>VLOOKUP(C741,Product!A$1:D$21,3,0)</f>
        <v>Tracking Pole</v>
      </c>
      <c r="H741" s="76" t="str">
        <f>VLOOKUP(C741,Product!A$1:D$21,4,0)</f>
        <v>Hiking &amp; Camping</v>
      </c>
      <c r="I741" t="s">
        <v>49</v>
      </c>
      <c r="J741" s="34">
        <v>55</v>
      </c>
      <c r="K741" s="11" t="str">
        <f>VLOOKUP(A741,'Sales Order'!A$2:I$1029,9,0)</f>
        <v>Sales Region Sulawesi - Maluku Team</v>
      </c>
      <c r="M741" t="str">
        <f>VLOOKUP(A741,'Sales Order'!A$1:L$1029,12,0)</f>
        <v>Retail</v>
      </c>
    </row>
    <row r="742" spans="1:13" ht="15.75" customHeight="1" x14ac:dyDescent="0.3">
      <c r="A742" s="16" t="s">
        <v>489</v>
      </c>
      <c r="B742" s="27">
        <f>VLOOKUP(A742,'Sales Order'!A$1:D$1029,4,0)</f>
        <v>44101</v>
      </c>
      <c r="C742" s="28" t="s">
        <v>35</v>
      </c>
      <c r="D742" s="34">
        <v>38</v>
      </c>
      <c r="E742" s="36">
        <v>68396200</v>
      </c>
      <c r="F742" s="37" t="s">
        <v>3115</v>
      </c>
      <c r="G742" s="76" t="str">
        <f>VLOOKUP(C742,Product!A$1:D$21,3,0)</f>
        <v>Stick Golf Wedge</v>
      </c>
      <c r="H742" s="76" t="str">
        <f>VLOOKUP(C742,Product!A$1:D$21,4,0)</f>
        <v>Golf</v>
      </c>
      <c r="I742" t="s">
        <v>37</v>
      </c>
      <c r="J742" s="34">
        <v>38</v>
      </c>
      <c r="K742" s="11" t="str">
        <f>VLOOKUP(A742,'Sales Order'!A$2:I$1029,9,0)</f>
        <v>Sales Region Sulawesi - Maluku Team</v>
      </c>
      <c r="M742" t="str">
        <f>VLOOKUP(A742,'Sales Order'!A$1:L$1029,12,0)</f>
        <v>Retail</v>
      </c>
    </row>
    <row r="743" spans="1:13" ht="15.75" customHeight="1" x14ac:dyDescent="0.3">
      <c r="A743" s="28" t="s">
        <v>489</v>
      </c>
      <c r="B743" s="27">
        <f>VLOOKUP(A743,'Sales Order'!A$1:D$1029,4,0)</f>
        <v>44101</v>
      </c>
      <c r="C743" s="28" t="s">
        <v>40</v>
      </c>
      <c r="D743" s="34">
        <v>55</v>
      </c>
      <c r="E743" s="36">
        <v>8966100</v>
      </c>
      <c r="F743" s="37" t="s">
        <v>3116</v>
      </c>
      <c r="G743" s="76" t="str">
        <f>VLOOKUP(C743,Product!A$1:D$21,3,0)</f>
        <v>1 set Golf Ball</v>
      </c>
      <c r="H743" s="76" t="str">
        <f>VLOOKUP(C743,Product!A$1:D$21,4,0)</f>
        <v>Golf</v>
      </c>
      <c r="I743" t="s">
        <v>41</v>
      </c>
      <c r="J743" s="34">
        <v>55</v>
      </c>
      <c r="K743" s="11" t="str">
        <f>VLOOKUP(A743,'Sales Order'!A$2:I$1029,9,0)</f>
        <v>Sales Region Sulawesi - Maluku Team</v>
      </c>
      <c r="M743" t="str">
        <f>VLOOKUP(A743,'Sales Order'!A$1:L$1029,12,0)</f>
        <v>Retail</v>
      </c>
    </row>
    <row r="744" spans="1:13" ht="15.75" customHeight="1" x14ac:dyDescent="0.3">
      <c r="A744" s="28" t="s">
        <v>489</v>
      </c>
      <c r="B744" s="27">
        <f>VLOOKUP(A744,'Sales Order'!A$1:D$1029,4,0)</f>
        <v>44101</v>
      </c>
      <c r="C744" s="28" t="s">
        <v>55</v>
      </c>
      <c r="D744" s="34">
        <v>129</v>
      </c>
      <c r="E744" s="36">
        <v>286052340</v>
      </c>
      <c r="F744" s="37" t="s">
        <v>3117</v>
      </c>
      <c r="G744" s="76" t="str">
        <f>VLOOKUP(C744,Product!A$1:D$21,3,0)</f>
        <v>Mountain Bike</v>
      </c>
      <c r="H744" s="76" t="str">
        <f>VLOOKUP(C744,Product!A$1:D$21,4,0)</f>
        <v>Bicycle</v>
      </c>
      <c r="I744" t="s">
        <v>5854</v>
      </c>
      <c r="J744" s="34">
        <v>129</v>
      </c>
      <c r="K744" s="11" t="str">
        <f>VLOOKUP(A744,'Sales Order'!A$2:I$1029,9,0)</f>
        <v>Sales Region Sulawesi - Maluku Team</v>
      </c>
      <c r="M744" t="str">
        <f>VLOOKUP(A744,'Sales Order'!A$1:L$1029,12,0)</f>
        <v>Retail</v>
      </c>
    </row>
    <row r="745" spans="1:13" ht="15.75" customHeight="1" x14ac:dyDescent="0.3">
      <c r="A745" s="16" t="s">
        <v>490</v>
      </c>
      <c r="B745" s="27">
        <f>VLOOKUP(A745,'Sales Order'!A$1:D$1029,4,0)</f>
        <v>44102</v>
      </c>
      <c r="C745" s="28" t="s">
        <v>48</v>
      </c>
      <c r="D745" s="34">
        <v>78</v>
      </c>
      <c r="E745" s="36">
        <v>8854560</v>
      </c>
      <c r="F745" s="37" t="s">
        <v>3118</v>
      </c>
      <c r="G745" s="76" t="str">
        <f>VLOOKUP(C745,Product!A$1:D$21,3,0)</f>
        <v>Tracking Pole</v>
      </c>
      <c r="H745" s="76" t="str">
        <f>VLOOKUP(C745,Product!A$1:D$21,4,0)</f>
        <v>Hiking &amp; Camping</v>
      </c>
      <c r="I745" t="s">
        <v>49</v>
      </c>
      <c r="J745" s="34">
        <v>78</v>
      </c>
      <c r="K745" s="11" t="str">
        <f>VLOOKUP(A745,'Sales Order'!A$2:I$1029,9,0)</f>
        <v>Sales Region Sulawesi - Maluku Team</v>
      </c>
      <c r="M745" t="str">
        <f>VLOOKUP(A745,'Sales Order'!A$1:L$1029,12,0)</f>
        <v>Retail</v>
      </c>
    </row>
    <row r="746" spans="1:13" ht="15.75" customHeight="1" x14ac:dyDescent="0.3">
      <c r="A746" s="28" t="s">
        <v>490</v>
      </c>
      <c r="B746" s="27">
        <f>VLOOKUP(A746,'Sales Order'!A$1:D$1029,4,0)</f>
        <v>44102</v>
      </c>
      <c r="C746" s="28" t="s">
        <v>72</v>
      </c>
      <c r="D746" s="34">
        <v>146</v>
      </c>
      <c r="E746" s="36">
        <v>35863440</v>
      </c>
      <c r="F746" s="37" t="s">
        <v>3119</v>
      </c>
      <c r="G746" s="76" t="str">
        <f>VLOOKUP(C746,Product!A$1:D$21,3,0)</f>
        <v>Pull Up Bar</v>
      </c>
      <c r="H746" s="76" t="str">
        <f>VLOOKUP(C746,Product!A$1:D$21,4,0)</f>
        <v>Gym &amp; Fitness</v>
      </c>
      <c r="I746" t="s">
        <v>73</v>
      </c>
      <c r="J746" s="34">
        <v>146</v>
      </c>
      <c r="K746" s="11" t="str">
        <f>VLOOKUP(A746,'Sales Order'!A$2:I$1029,9,0)</f>
        <v>Sales Region Sulawesi - Maluku Team</v>
      </c>
      <c r="M746" t="str">
        <f>VLOOKUP(A746,'Sales Order'!A$1:L$1029,12,0)</f>
        <v>Retail</v>
      </c>
    </row>
    <row r="747" spans="1:13" ht="15.75" customHeight="1" x14ac:dyDescent="0.3">
      <c r="A747" s="28" t="s">
        <v>490</v>
      </c>
      <c r="B747" s="27">
        <f>VLOOKUP(A747,'Sales Order'!A$1:D$1029,4,0)</f>
        <v>44102</v>
      </c>
      <c r="C747" s="28" t="s">
        <v>28</v>
      </c>
      <c r="D747" s="34">
        <v>38</v>
      </c>
      <c r="E747" s="36">
        <v>26887280</v>
      </c>
      <c r="F747" s="37" t="s">
        <v>3120</v>
      </c>
      <c r="G747" s="76" t="str">
        <f>VLOOKUP(C747,Product!A$1:D$21,3,0)</f>
        <v>Stick Billiard</v>
      </c>
      <c r="H747" s="76" t="str">
        <f>VLOOKUP(C747,Product!A$1:D$21,4,0)</f>
        <v>Billiard</v>
      </c>
      <c r="I747" t="s">
        <v>30</v>
      </c>
      <c r="J747" s="34">
        <v>38</v>
      </c>
      <c r="K747" s="11" t="str">
        <f>VLOOKUP(A747,'Sales Order'!A$2:I$1029,9,0)</f>
        <v>Sales Region Sulawesi - Maluku Team</v>
      </c>
      <c r="M747" t="str">
        <f>VLOOKUP(A747,'Sales Order'!A$1:L$1029,12,0)</f>
        <v>Retail</v>
      </c>
    </row>
    <row r="748" spans="1:13" ht="15.75" customHeight="1" x14ac:dyDescent="0.3">
      <c r="A748" s="28" t="s">
        <v>490</v>
      </c>
      <c r="B748" s="27">
        <f>VLOOKUP(A748,'Sales Order'!A$1:D$1029,4,0)</f>
        <v>44102</v>
      </c>
      <c r="C748" s="28" t="s">
        <v>25</v>
      </c>
      <c r="D748" s="34">
        <v>74</v>
      </c>
      <c r="E748" s="36">
        <v>1272800</v>
      </c>
      <c r="F748" s="37" t="s">
        <v>3121</v>
      </c>
      <c r="G748" s="76" t="str">
        <f>VLOOKUP(C748,Product!A$1:D$21,3,0)</f>
        <v>Fishing soft lure</v>
      </c>
      <c r="H748" s="76" t="str">
        <f>VLOOKUP(C748,Product!A$1:D$21,4,0)</f>
        <v>Fishing Equipment</v>
      </c>
      <c r="I748" t="s">
        <v>26</v>
      </c>
      <c r="J748" s="34">
        <v>74</v>
      </c>
      <c r="K748" s="11" t="str">
        <f>VLOOKUP(A748,'Sales Order'!A$2:I$1029,9,0)</f>
        <v>Sales Region Sulawesi - Maluku Team</v>
      </c>
      <c r="M748" t="str">
        <f>VLOOKUP(A748,'Sales Order'!A$1:L$1029,12,0)</f>
        <v>Retail</v>
      </c>
    </row>
    <row r="749" spans="1:13" ht="15.75" customHeight="1" x14ac:dyDescent="0.3">
      <c r="A749" s="16" t="s">
        <v>491</v>
      </c>
      <c r="B749" s="27">
        <f>VLOOKUP(A749,'Sales Order'!A$1:D$1029,4,0)</f>
        <v>44105</v>
      </c>
      <c r="C749" s="28" t="s">
        <v>75</v>
      </c>
      <c r="D749" s="34">
        <v>93</v>
      </c>
      <c r="E749" s="36">
        <v>207018000</v>
      </c>
      <c r="F749" s="37" t="s">
        <v>3122</v>
      </c>
      <c r="G749" s="76" t="str">
        <f>VLOOKUP(C749,Product!A$1:D$21,3,0)</f>
        <v>Bench Press</v>
      </c>
      <c r="H749" s="76" t="str">
        <f>VLOOKUP(C749,Product!A$1:D$21,4,0)</f>
        <v>Gym &amp; Fitness</v>
      </c>
      <c r="I749" t="s">
        <v>76</v>
      </c>
      <c r="J749" s="34">
        <v>93</v>
      </c>
      <c r="K749" s="11" t="str">
        <f>VLOOKUP(A749,'Sales Order'!A$2:I$1029,9,0)</f>
        <v>Sales Java Region Team</v>
      </c>
      <c r="M749" t="str">
        <f>VLOOKUP(A749,'Sales Order'!A$1:L$1029,12,0)</f>
        <v>Retail</v>
      </c>
    </row>
    <row r="750" spans="1:13" ht="15.75" customHeight="1" x14ac:dyDescent="0.3">
      <c r="A750" s="28" t="s">
        <v>491</v>
      </c>
      <c r="B750" s="27">
        <f>VLOOKUP(A750,'Sales Order'!A$1:D$1029,4,0)</f>
        <v>44105</v>
      </c>
      <c r="C750" s="28" t="s">
        <v>83</v>
      </c>
      <c r="D750" s="34">
        <v>142</v>
      </c>
      <c r="E750" s="36">
        <v>37833060</v>
      </c>
      <c r="F750" s="37" t="s">
        <v>3123</v>
      </c>
      <c r="G750" s="76" t="str">
        <f>VLOOKUP(C750,Product!A$1:D$21,3,0)</f>
        <v>Heavy bag</v>
      </c>
      <c r="H750" s="76" t="str">
        <f>VLOOKUP(C750,Product!A$1:D$21,4,0)</f>
        <v>Gym &amp; Fitness</v>
      </c>
      <c r="I750" t="s">
        <v>84</v>
      </c>
      <c r="J750" s="34">
        <v>142</v>
      </c>
      <c r="K750" s="11" t="str">
        <f>VLOOKUP(A750,'Sales Order'!A$2:I$1029,9,0)</f>
        <v>Sales Java Region Team</v>
      </c>
      <c r="M750" t="str">
        <f>VLOOKUP(A750,'Sales Order'!A$1:L$1029,12,0)</f>
        <v>Retail</v>
      </c>
    </row>
    <row r="751" spans="1:13" ht="15.75" customHeight="1" x14ac:dyDescent="0.3">
      <c r="A751" s="16" t="s">
        <v>492</v>
      </c>
      <c r="B751" s="27">
        <f>VLOOKUP(A751,'Sales Order'!A$1:D$1029,4,0)</f>
        <v>44106</v>
      </c>
      <c r="C751" s="28" t="s">
        <v>83</v>
      </c>
      <c r="D751" s="34">
        <v>89</v>
      </c>
      <c r="E751" s="36">
        <v>21712440</v>
      </c>
      <c r="F751" s="37" t="s">
        <v>3124</v>
      </c>
      <c r="G751" s="76" t="str">
        <f>VLOOKUP(C751,Product!A$1:D$21,3,0)</f>
        <v>Heavy bag</v>
      </c>
      <c r="H751" s="76" t="str">
        <f>VLOOKUP(C751,Product!A$1:D$21,4,0)</f>
        <v>Gym &amp; Fitness</v>
      </c>
      <c r="I751" t="s">
        <v>84</v>
      </c>
      <c r="J751" s="34">
        <v>89</v>
      </c>
      <c r="K751" s="11" t="str">
        <f>VLOOKUP(A751,'Sales Order'!A$2:I$1029,9,0)</f>
        <v>Sales Java Region Team</v>
      </c>
      <c r="M751" t="str">
        <f>VLOOKUP(A751,'Sales Order'!A$1:L$1029,12,0)</f>
        <v>Retail</v>
      </c>
    </row>
    <row r="752" spans="1:13" ht="15.75" customHeight="1" x14ac:dyDescent="0.3">
      <c r="A752" s="28" t="s">
        <v>492</v>
      </c>
      <c r="B752" s="27">
        <f>VLOOKUP(A752,'Sales Order'!A$1:D$1029,4,0)</f>
        <v>44106</v>
      </c>
      <c r="C752" s="28" t="s">
        <v>40</v>
      </c>
      <c r="D752" s="34">
        <v>44</v>
      </c>
      <c r="E752" s="36">
        <v>7816600</v>
      </c>
      <c r="F752" s="37" t="s">
        <v>3125</v>
      </c>
      <c r="G752" s="76" t="str">
        <f>VLOOKUP(C752,Product!A$1:D$21,3,0)</f>
        <v>1 set Golf Ball</v>
      </c>
      <c r="H752" s="76" t="str">
        <f>VLOOKUP(C752,Product!A$1:D$21,4,0)</f>
        <v>Golf</v>
      </c>
      <c r="I752" t="s">
        <v>41</v>
      </c>
      <c r="J752" s="34">
        <v>44</v>
      </c>
      <c r="K752" s="11" t="str">
        <f>VLOOKUP(A752,'Sales Order'!A$2:I$1029,9,0)</f>
        <v>Sales Java Region Team</v>
      </c>
      <c r="M752" t="str">
        <f>VLOOKUP(A752,'Sales Order'!A$1:L$1029,12,0)</f>
        <v>Retail</v>
      </c>
    </row>
    <row r="753" spans="1:13" ht="15.75" customHeight="1" x14ac:dyDescent="0.3">
      <c r="A753" s="28" t="s">
        <v>492</v>
      </c>
      <c r="B753" s="27">
        <f>VLOOKUP(A753,'Sales Order'!A$1:D$1029,4,0)</f>
        <v>44106</v>
      </c>
      <c r="C753" s="28" t="s">
        <v>75</v>
      </c>
      <c r="D753" s="34">
        <v>147</v>
      </c>
      <c r="E753" s="36">
        <v>319431000</v>
      </c>
      <c r="F753" s="37" t="s">
        <v>3126</v>
      </c>
      <c r="G753" s="76" t="str">
        <f>VLOOKUP(C753,Product!A$1:D$21,3,0)</f>
        <v>Bench Press</v>
      </c>
      <c r="H753" s="76" t="str">
        <f>VLOOKUP(C753,Product!A$1:D$21,4,0)</f>
        <v>Gym &amp; Fitness</v>
      </c>
      <c r="I753" t="s">
        <v>76</v>
      </c>
      <c r="J753" s="34">
        <v>147</v>
      </c>
      <c r="K753" s="11" t="str">
        <f>VLOOKUP(A753,'Sales Order'!A$2:I$1029,9,0)</f>
        <v>Sales Java Region Team</v>
      </c>
      <c r="M753" t="str">
        <f>VLOOKUP(A753,'Sales Order'!A$1:L$1029,12,0)</f>
        <v>Retail</v>
      </c>
    </row>
    <row r="754" spans="1:13" ht="15.75" customHeight="1" x14ac:dyDescent="0.3">
      <c r="A754" s="28" t="s">
        <v>492</v>
      </c>
      <c r="B754" s="27">
        <f>VLOOKUP(A754,'Sales Order'!A$1:D$1029,4,0)</f>
        <v>44106</v>
      </c>
      <c r="C754" s="28" t="s">
        <v>81</v>
      </c>
      <c r="D754" s="34">
        <v>149</v>
      </c>
      <c r="E754" s="36">
        <v>330426870</v>
      </c>
      <c r="F754" s="37" t="s">
        <v>3127</v>
      </c>
      <c r="G754" s="76" t="str">
        <f>VLOOKUP(C754,Product!A$1:D$21,3,0)</f>
        <v>Treadmill</v>
      </c>
      <c r="H754" s="76" t="str">
        <f>VLOOKUP(C754,Product!A$1:D$21,4,0)</f>
        <v>Gym &amp; Fitness</v>
      </c>
      <c r="I754" t="s">
        <v>82</v>
      </c>
      <c r="J754" s="34">
        <v>149</v>
      </c>
      <c r="K754" s="11" t="str">
        <f>VLOOKUP(A754,'Sales Order'!A$2:I$1029,9,0)</f>
        <v>Sales Java Region Team</v>
      </c>
      <c r="M754" t="str">
        <f>VLOOKUP(A754,'Sales Order'!A$1:L$1029,12,0)</f>
        <v>Retail</v>
      </c>
    </row>
    <row r="755" spans="1:13" ht="15.75" customHeight="1" x14ac:dyDescent="0.3">
      <c r="A755" s="16" t="s">
        <v>493</v>
      </c>
      <c r="B755" s="27">
        <f>VLOOKUP(A755,'Sales Order'!A$1:D$1029,4,0)</f>
        <v>44108</v>
      </c>
      <c r="C755" s="28" t="s">
        <v>33</v>
      </c>
      <c r="D755" s="34">
        <v>57</v>
      </c>
      <c r="E755" s="36">
        <v>9906600</v>
      </c>
      <c r="F755" s="37" t="s">
        <v>3128</v>
      </c>
      <c r="G755" s="76" t="str">
        <f>VLOOKUP(C755,Product!A$1:D$21,3,0)</f>
        <v>Stick Billiard Bag</v>
      </c>
      <c r="H755" s="76" t="str">
        <f>VLOOKUP(C755,Product!A$1:D$21,4,0)</f>
        <v>Billiard</v>
      </c>
      <c r="I755" t="s">
        <v>34</v>
      </c>
      <c r="J755" s="34">
        <v>57</v>
      </c>
      <c r="K755" s="11" t="str">
        <f>VLOOKUP(A755,'Sales Order'!A$2:I$1029,9,0)</f>
        <v>Sales Java Region Team</v>
      </c>
      <c r="M755" t="str">
        <f>VLOOKUP(A755,'Sales Order'!A$1:L$1029,12,0)</f>
        <v>Retail</v>
      </c>
    </row>
    <row r="756" spans="1:13" ht="15.75" customHeight="1" x14ac:dyDescent="0.3">
      <c r="A756" s="28" t="s">
        <v>493</v>
      </c>
      <c r="B756" s="27">
        <f>VLOOKUP(A756,'Sales Order'!A$1:D$1029,4,0)</f>
        <v>44108</v>
      </c>
      <c r="C756" s="28" t="s">
        <v>83</v>
      </c>
      <c r="D756" s="34">
        <v>134</v>
      </c>
      <c r="E756" s="36">
        <v>37852320</v>
      </c>
      <c r="F756" s="37" t="s">
        <v>3129</v>
      </c>
      <c r="G756" s="76" t="str">
        <f>VLOOKUP(C756,Product!A$1:D$21,3,0)</f>
        <v>Heavy bag</v>
      </c>
      <c r="H756" s="76" t="str">
        <f>VLOOKUP(C756,Product!A$1:D$21,4,0)</f>
        <v>Gym &amp; Fitness</v>
      </c>
      <c r="I756" t="s">
        <v>84</v>
      </c>
      <c r="J756" s="34">
        <v>134</v>
      </c>
      <c r="K756" s="11" t="str">
        <f>VLOOKUP(A756,'Sales Order'!A$2:I$1029,9,0)</f>
        <v>Sales Java Region Team</v>
      </c>
      <c r="M756" t="str">
        <f>VLOOKUP(A756,'Sales Order'!A$1:L$1029,12,0)</f>
        <v>Retail</v>
      </c>
    </row>
    <row r="757" spans="1:13" ht="15.75" customHeight="1" x14ac:dyDescent="0.3">
      <c r="A757" s="28" t="s">
        <v>493</v>
      </c>
      <c r="B757" s="27">
        <f>VLOOKUP(A757,'Sales Order'!A$1:D$1029,4,0)</f>
        <v>44108</v>
      </c>
      <c r="C757" s="28" t="s">
        <v>35</v>
      </c>
      <c r="D757" s="34">
        <v>139</v>
      </c>
      <c r="E757" s="36">
        <v>283747650</v>
      </c>
      <c r="F757" s="37" t="s">
        <v>3130</v>
      </c>
      <c r="G757" s="76" t="str">
        <f>VLOOKUP(C757,Product!A$1:D$21,3,0)</f>
        <v>Stick Golf Wedge</v>
      </c>
      <c r="H757" s="76" t="str">
        <f>VLOOKUP(C757,Product!A$1:D$21,4,0)</f>
        <v>Golf</v>
      </c>
      <c r="I757" t="s">
        <v>37</v>
      </c>
      <c r="J757" s="34">
        <v>139</v>
      </c>
      <c r="K757" s="11" t="str">
        <f>VLOOKUP(A757,'Sales Order'!A$2:I$1029,9,0)</f>
        <v>Sales Java Region Team</v>
      </c>
      <c r="M757" t="str">
        <f>VLOOKUP(A757,'Sales Order'!A$1:L$1029,12,0)</f>
        <v>Retail</v>
      </c>
    </row>
    <row r="758" spans="1:13" ht="15.75" customHeight="1" x14ac:dyDescent="0.3">
      <c r="A758" s="28" t="s">
        <v>493</v>
      </c>
      <c r="B758" s="27">
        <f>VLOOKUP(A758,'Sales Order'!A$1:D$1029,4,0)</f>
        <v>44108</v>
      </c>
      <c r="C758" s="28" t="s">
        <v>19</v>
      </c>
      <c r="D758" s="34">
        <v>33</v>
      </c>
      <c r="E758" s="36">
        <v>7806150</v>
      </c>
      <c r="F758" s="37" t="s">
        <v>3131</v>
      </c>
      <c r="G758" s="76" t="str">
        <f>VLOOKUP(C758,Product!A$1:D$21,3,0)</f>
        <v>1 Set Fishing Equipment</v>
      </c>
      <c r="H758" s="76" t="str">
        <f>VLOOKUP(C758,Product!A$1:D$21,4,0)</f>
        <v>Fishing Equipment</v>
      </c>
      <c r="I758" t="s">
        <v>21</v>
      </c>
      <c r="J758" s="34">
        <v>33</v>
      </c>
      <c r="K758" s="11" t="str">
        <f>VLOOKUP(A758,'Sales Order'!A$2:I$1029,9,0)</f>
        <v>Sales Java Region Team</v>
      </c>
      <c r="M758" t="str">
        <f>VLOOKUP(A758,'Sales Order'!A$1:L$1029,12,0)</f>
        <v>Retail</v>
      </c>
    </row>
    <row r="759" spans="1:13" ht="15.75" customHeight="1" x14ac:dyDescent="0.3">
      <c r="A759" s="16" t="s">
        <v>494</v>
      </c>
      <c r="B759" s="27">
        <f>VLOOKUP(A759,'Sales Order'!A$1:D$1029,4,0)</f>
        <v>44114</v>
      </c>
      <c r="C759" s="28" t="s">
        <v>65</v>
      </c>
      <c r="D759" s="34">
        <v>67</v>
      </c>
      <c r="E759" s="36">
        <v>16994550</v>
      </c>
      <c r="F759" s="37" t="s">
        <v>3132</v>
      </c>
      <c r="G759" s="76" t="str">
        <f>VLOOKUP(C759,Product!A$1:D$21,3,0)</f>
        <v>1 Set Futsalball</v>
      </c>
      <c r="H759" s="76" t="str">
        <f>VLOOKUP(C759,Product!A$1:D$21,4,0)</f>
        <v>Futsal</v>
      </c>
      <c r="I759" t="s">
        <v>66</v>
      </c>
      <c r="J759" s="34">
        <v>67</v>
      </c>
      <c r="K759" s="11" t="str">
        <f>VLOOKUP(A759,'Sales Order'!A$2:I$1029,9,0)</f>
        <v>Online Sales Team</v>
      </c>
      <c r="M759" t="str">
        <f>VLOOKUP(A759,'Sales Order'!A$1:L$1029,12,0)</f>
        <v>Retail</v>
      </c>
    </row>
    <row r="760" spans="1:13" ht="15.75" customHeight="1" x14ac:dyDescent="0.3">
      <c r="A760" s="28" t="s">
        <v>494</v>
      </c>
      <c r="B760" s="27">
        <f>VLOOKUP(A760,'Sales Order'!A$1:D$1029,4,0)</f>
        <v>44114</v>
      </c>
      <c r="C760" s="28" t="s">
        <v>55</v>
      </c>
      <c r="D760" s="34">
        <v>150</v>
      </c>
      <c r="E760" s="36">
        <v>293695500</v>
      </c>
      <c r="F760" s="37" t="s">
        <v>3133</v>
      </c>
      <c r="G760" s="76" t="str">
        <f>VLOOKUP(C760,Product!A$1:D$21,3,0)</f>
        <v>Mountain Bike</v>
      </c>
      <c r="H760" s="76" t="str">
        <f>VLOOKUP(C760,Product!A$1:D$21,4,0)</f>
        <v>Bicycle</v>
      </c>
      <c r="I760" t="s">
        <v>5854</v>
      </c>
      <c r="J760" s="34">
        <v>150</v>
      </c>
      <c r="K760" s="11" t="str">
        <f>VLOOKUP(A760,'Sales Order'!A$2:I$1029,9,0)</f>
        <v>Online Sales Team</v>
      </c>
      <c r="M760" t="str">
        <f>VLOOKUP(A760,'Sales Order'!A$1:L$1029,12,0)</f>
        <v>Retail</v>
      </c>
    </row>
    <row r="761" spans="1:13" ht="15.75" customHeight="1" x14ac:dyDescent="0.3">
      <c r="A761" s="28" t="s">
        <v>494</v>
      </c>
      <c r="B761" s="27">
        <f>VLOOKUP(A761,'Sales Order'!A$1:D$1029,4,0)</f>
        <v>44114</v>
      </c>
      <c r="C761" s="28" t="s">
        <v>25</v>
      </c>
      <c r="D761" s="34">
        <v>45</v>
      </c>
      <c r="E761" s="36">
        <v>711000</v>
      </c>
      <c r="F761" s="37" t="s">
        <v>3134</v>
      </c>
      <c r="G761" s="76" t="str">
        <f>VLOOKUP(C761,Product!A$1:D$21,3,0)</f>
        <v>Fishing soft lure</v>
      </c>
      <c r="H761" s="76" t="str">
        <f>VLOOKUP(C761,Product!A$1:D$21,4,0)</f>
        <v>Fishing Equipment</v>
      </c>
      <c r="I761" t="s">
        <v>26</v>
      </c>
      <c r="J761" s="34">
        <v>45</v>
      </c>
      <c r="K761" s="11" t="str">
        <f>VLOOKUP(A761,'Sales Order'!A$2:I$1029,9,0)</f>
        <v>Online Sales Team</v>
      </c>
      <c r="M761" t="str">
        <f>VLOOKUP(A761,'Sales Order'!A$1:L$1029,12,0)</f>
        <v>Retail</v>
      </c>
    </row>
    <row r="762" spans="1:13" ht="15.75" customHeight="1" x14ac:dyDescent="0.3">
      <c r="A762" s="16" t="s">
        <v>495</v>
      </c>
      <c r="B762" s="27">
        <f>VLOOKUP(A762,'Sales Order'!A$1:D$1029,4,0)</f>
        <v>44115</v>
      </c>
      <c r="C762" s="28" t="s">
        <v>48</v>
      </c>
      <c r="D762" s="34">
        <v>54</v>
      </c>
      <c r="E762" s="36">
        <v>6060420</v>
      </c>
      <c r="F762" s="37" t="s">
        <v>3135</v>
      </c>
      <c r="G762" s="76" t="str">
        <f>VLOOKUP(C762,Product!A$1:D$21,3,0)</f>
        <v>Tracking Pole</v>
      </c>
      <c r="H762" s="76" t="str">
        <f>VLOOKUP(C762,Product!A$1:D$21,4,0)</f>
        <v>Hiking &amp; Camping</v>
      </c>
      <c r="I762" t="s">
        <v>49</v>
      </c>
      <c r="J762" s="34">
        <v>54</v>
      </c>
      <c r="K762" s="11" t="str">
        <f>VLOOKUP(A762,'Sales Order'!A$2:I$1029,9,0)</f>
        <v>Sales Region Sulawesi - Maluku Team</v>
      </c>
      <c r="M762" t="str">
        <f>VLOOKUP(A762,'Sales Order'!A$1:L$1029,12,0)</f>
        <v>Retail</v>
      </c>
    </row>
    <row r="763" spans="1:13" ht="15.75" customHeight="1" x14ac:dyDescent="0.3">
      <c r="A763" s="28" t="s">
        <v>495</v>
      </c>
      <c r="B763" s="27">
        <f>VLOOKUP(A763,'Sales Order'!A$1:D$1029,4,0)</f>
        <v>44115</v>
      </c>
      <c r="C763" s="28" t="s">
        <v>65</v>
      </c>
      <c r="D763" s="34">
        <v>136</v>
      </c>
      <c r="E763" s="36">
        <v>30865200</v>
      </c>
      <c r="F763" s="37" t="s">
        <v>3136</v>
      </c>
      <c r="G763" s="76" t="str">
        <f>VLOOKUP(C763,Product!A$1:D$21,3,0)</f>
        <v>1 Set Futsalball</v>
      </c>
      <c r="H763" s="76" t="str">
        <f>VLOOKUP(C763,Product!A$1:D$21,4,0)</f>
        <v>Futsal</v>
      </c>
      <c r="I763" t="s">
        <v>66</v>
      </c>
      <c r="J763" s="34">
        <v>136</v>
      </c>
      <c r="K763" s="11" t="str">
        <f>VLOOKUP(A763,'Sales Order'!A$2:I$1029,9,0)</f>
        <v>Sales Region Sulawesi - Maluku Team</v>
      </c>
      <c r="M763" t="str">
        <f>VLOOKUP(A763,'Sales Order'!A$1:L$1029,12,0)</f>
        <v>Retail</v>
      </c>
    </row>
    <row r="764" spans="1:13" ht="15.75" customHeight="1" x14ac:dyDescent="0.3">
      <c r="A764" s="28" t="s">
        <v>495</v>
      </c>
      <c r="B764" s="27">
        <f>VLOOKUP(A764,'Sales Order'!A$1:D$1029,4,0)</f>
        <v>44115</v>
      </c>
      <c r="C764" s="28" t="s">
        <v>33</v>
      </c>
      <c r="D764" s="34">
        <v>44</v>
      </c>
      <c r="E764" s="36">
        <v>8712000</v>
      </c>
      <c r="F764" s="37" t="s">
        <v>3137</v>
      </c>
      <c r="G764" s="76" t="str">
        <f>VLOOKUP(C764,Product!A$1:D$21,3,0)</f>
        <v>Stick Billiard Bag</v>
      </c>
      <c r="H764" s="76" t="str">
        <f>VLOOKUP(C764,Product!A$1:D$21,4,0)</f>
        <v>Billiard</v>
      </c>
      <c r="I764" t="s">
        <v>34</v>
      </c>
      <c r="J764" s="34">
        <v>44</v>
      </c>
      <c r="K764" s="11" t="str">
        <f>VLOOKUP(A764,'Sales Order'!A$2:I$1029,9,0)</f>
        <v>Sales Region Sulawesi - Maluku Team</v>
      </c>
      <c r="M764" t="str">
        <f>VLOOKUP(A764,'Sales Order'!A$1:L$1029,12,0)</f>
        <v>Retail</v>
      </c>
    </row>
    <row r="765" spans="1:13" ht="15.75" customHeight="1" x14ac:dyDescent="0.3">
      <c r="A765" s="28" t="s">
        <v>495</v>
      </c>
      <c r="B765" s="27">
        <f>VLOOKUP(A765,'Sales Order'!A$1:D$1029,4,0)</f>
        <v>44115</v>
      </c>
      <c r="C765" s="28" t="s">
        <v>58</v>
      </c>
      <c r="D765" s="34">
        <v>130</v>
      </c>
      <c r="E765" s="36">
        <v>667093700</v>
      </c>
      <c r="F765" s="37" t="s">
        <v>3138</v>
      </c>
      <c r="G765" s="76" t="str">
        <f>VLOOKUP(C765,Product!A$1:D$21,3,0)</f>
        <v>Road Bike</v>
      </c>
      <c r="H765" s="76" t="str">
        <f>VLOOKUP(C765,Product!A$1:D$21,4,0)</f>
        <v>Bicycle</v>
      </c>
      <c r="I765" t="s">
        <v>59</v>
      </c>
      <c r="J765" s="34">
        <v>130</v>
      </c>
      <c r="K765" s="11" t="str">
        <f>VLOOKUP(A765,'Sales Order'!A$2:I$1029,9,0)</f>
        <v>Sales Region Sulawesi - Maluku Team</v>
      </c>
      <c r="M765" t="str">
        <f>VLOOKUP(A765,'Sales Order'!A$1:L$1029,12,0)</f>
        <v>Retail</v>
      </c>
    </row>
    <row r="766" spans="1:13" ht="15.75" customHeight="1" x14ac:dyDescent="0.3">
      <c r="A766" s="16" t="s">
        <v>496</v>
      </c>
      <c r="B766" s="27">
        <f>VLOOKUP(A766,'Sales Order'!A$1:D$1029,4,0)</f>
        <v>44116</v>
      </c>
      <c r="C766" s="28" t="s">
        <v>81</v>
      </c>
      <c r="D766" s="34">
        <v>80</v>
      </c>
      <c r="E766" s="36">
        <v>181488800</v>
      </c>
      <c r="F766" s="37" t="s">
        <v>3139</v>
      </c>
      <c r="G766" s="76" t="str">
        <f>VLOOKUP(C766,Product!A$1:D$21,3,0)</f>
        <v>Treadmill</v>
      </c>
      <c r="H766" s="76" t="str">
        <f>VLOOKUP(C766,Product!A$1:D$21,4,0)</f>
        <v>Gym &amp; Fitness</v>
      </c>
      <c r="I766" t="s">
        <v>82</v>
      </c>
      <c r="J766" s="34">
        <v>80</v>
      </c>
      <c r="K766" s="11" t="str">
        <f>VLOOKUP(A766,'Sales Order'!A$2:I$1029,9,0)</f>
        <v>Sales Region Sulawesi - Maluku Team</v>
      </c>
      <c r="M766" t="str">
        <f>VLOOKUP(A766,'Sales Order'!A$1:L$1029,12,0)</f>
        <v>Distributor</v>
      </c>
    </row>
    <row r="767" spans="1:13" ht="15.75" customHeight="1" x14ac:dyDescent="0.3">
      <c r="A767" s="28" t="s">
        <v>496</v>
      </c>
      <c r="B767" s="27">
        <f>VLOOKUP(A767,'Sales Order'!A$1:D$1029,4,0)</f>
        <v>44116</v>
      </c>
      <c r="C767" s="28" t="s">
        <v>72</v>
      </c>
      <c r="D767" s="34">
        <v>112</v>
      </c>
      <c r="E767" s="36">
        <v>24521280</v>
      </c>
      <c r="F767" s="37" t="s">
        <v>3140</v>
      </c>
      <c r="G767" s="76" t="str">
        <f>VLOOKUP(C767,Product!A$1:D$21,3,0)</f>
        <v>Pull Up Bar</v>
      </c>
      <c r="H767" s="76" t="str">
        <f>VLOOKUP(C767,Product!A$1:D$21,4,0)</f>
        <v>Gym &amp; Fitness</v>
      </c>
      <c r="I767" t="s">
        <v>73</v>
      </c>
      <c r="J767" s="34">
        <v>112</v>
      </c>
      <c r="K767" s="11" t="str">
        <f>VLOOKUP(A767,'Sales Order'!A$2:I$1029,9,0)</f>
        <v>Sales Region Sulawesi - Maluku Team</v>
      </c>
      <c r="M767" t="str">
        <f>VLOOKUP(A767,'Sales Order'!A$1:L$1029,12,0)</f>
        <v>Distributor</v>
      </c>
    </row>
    <row r="768" spans="1:13" ht="15.75" customHeight="1" x14ac:dyDescent="0.3">
      <c r="A768" s="28" t="s">
        <v>496</v>
      </c>
      <c r="B768" s="27">
        <f>VLOOKUP(A768,'Sales Order'!A$1:D$1029,4,0)</f>
        <v>44116</v>
      </c>
      <c r="C768" s="28" t="s">
        <v>45</v>
      </c>
      <c r="D768" s="34">
        <v>143</v>
      </c>
      <c r="E768" s="36">
        <v>18537090</v>
      </c>
      <c r="F768" s="37" t="s">
        <v>3141</v>
      </c>
      <c r="G768" s="76" t="str">
        <f>VLOOKUP(C768,Product!A$1:D$21,3,0)</f>
        <v>Sunglasses</v>
      </c>
      <c r="H768" s="76" t="str">
        <f>VLOOKUP(C768,Product!A$1:D$21,4,0)</f>
        <v>Outdoors Sport</v>
      </c>
      <c r="I768" t="s">
        <v>46</v>
      </c>
      <c r="J768" s="34">
        <v>143</v>
      </c>
      <c r="K768" s="11" t="str">
        <f>VLOOKUP(A768,'Sales Order'!A$2:I$1029,9,0)</f>
        <v>Sales Region Sulawesi - Maluku Team</v>
      </c>
      <c r="M768" t="str">
        <f>VLOOKUP(A768,'Sales Order'!A$1:L$1029,12,0)</f>
        <v>Distributor</v>
      </c>
    </row>
    <row r="769" spans="1:13" ht="15.75" customHeight="1" x14ac:dyDescent="0.3">
      <c r="A769" s="28" t="s">
        <v>496</v>
      </c>
      <c r="B769" s="27">
        <f>VLOOKUP(A769,'Sales Order'!A$1:D$1029,4,0)</f>
        <v>44116</v>
      </c>
      <c r="C769" s="28" t="s">
        <v>43</v>
      </c>
      <c r="D769" s="34">
        <v>127</v>
      </c>
      <c r="E769" s="36">
        <v>312928000</v>
      </c>
      <c r="F769" s="37" t="s">
        <v>3142</v>
      </c>
      <c r="G769" s="76" t="str">
        <f>VLOOKUP(C769,Product!A$1:D$21,3,0)</f>
        <v>Stick Golf Bag</v>
      </c>
      <c r="H769" s="76" t="str">
        <f>VLOOKUP(C769,Product!A$1:D$21,4,0)</f>
        <v>Golf</v>
      </c>
      <c r="I769" t="s">
        <v>44</v>
      </c>
      <c r="J769" s="34">
        <v>127</v>
      </c>
      <c r="K769" s="11" t="str">
        <f>VLOOKUP(A769,'Sales Order'!A$2:I$1029,9,0)</f>
        <v>Sales Region Sulawesi - Maluku Team</v>
      </c>
      <c r="M769" t="str">
        <f>VLOOKUP(A769,'Sales Order'!A$1:L$1029,12,0)</f>
        <v>Distributor</v>
      </c>
    </row>
    <row r="770" spans="1:13" ht="15.75" customHeight="1" x14ac:dyDescent="0.3">
      <c r="A770" s="16" t="s">
        <v>497</v>
      </c>
      <c r="B770" s="27">
        <f>VLOOKUP(A770,'Sales Order'!A$1:D$1029,4,0)</f>
        <v>44116</v>
      </c>
      <c r="C770" s="28" t="s">
        <v>61</v>
      </c>
      <c r="D770" s="34">
        <v>82</v>
      </c>
      <c r="E770" s="36">
        <v>31422400</v>
      </c>
      <c r="F770" s="37" t="s">
        <v>3143</v>
      </c>
      <c r="G770" s="76" t="str">
        <f>VLOOKUP(C770,Product!A$1:D$21,3,0)</f>
        <v>1 Set Basketball</v>
      </c>
      <c r="H770" s="76" t="str">
        <f>VLOOKUP(C770,Product!A$1:D$21,4,0)</f>
        <v>Basketball</v>
      </c>
      <c r="I770" t="s">
        <v>62</v>
      </c>
      <c r="J770" s="34">
        <v>82</v>
      </c>
      <c r="K770" s="11" t="str">
        <f>VLOOKUP(A770,'Sales Order'!A$2:I$1029,9,0)</f>
        <v>Sales Region Bali - Nusa Tenggara Team</v>
      </c>
      <c r="M770" t="str">
        <f>VLOOKUP(A770,'Sales Order'!A$1:L$1029,12,0)</f>
        <v>Retail</v>
      </c>
    </row>
    <row r="771" spans="1:13" ht="15.75" customHeight="1" x14ac:dyDescent="0.3">
      <c r="A771" s="28" t="s">
        <v>497</v>
      </c>
      <c r="B771" s="27">
        <f>VLOOKUP(A771,'Sales Order'!A$1:D$1029,4,0)</f>
        <v>44116</v>
      </c>
      <c r="C771" s="28" t="s">
        <v>43</v>
      </c>
      <c r="D771" s="34">
        <v>40</v>
      </c>
      <c r="E771" s="36">
        <v>111360000</v>
      </c>
      <c r="F771" s="37" t="s">
        <v>3144</v>
      </c>
      <c r="G771" s="76" t="str">
        <f>VLOOKUP(C771,Product!A$1:D$21,3,0)</f>
        <v>Stick Golf Bag</v>
      </c>
      <c r="H771" s="76" t="str">
        <f>VLOOKUP(C771,Product!A$1:D$21,4,0)</f>
        <v>Golf</v>
      </c>
      <c r="I771" t="s">
        <v>44</v>
      </c>
      <c r="J771" s="34">
        <v>40</v>
      </c>
      <c r="K771" s="11" t="str">
        <f>VLOOKUP(A771,'Sales Order'!A$2:I$1029,9,0)</f>
        <v>Sales Region Bali - Nusa Tenggara Team</v>
      </c>
      <c r="M771" t="str">
        <f>VLOOKUP(A771,'Sales Order'!A$1:L$1029,12,0)</f>
        <v>Retail</v>
      </c>
    </row>
    <row r="772" spans="1:13" ht="15.75" customHeight="1" x14ac:dyDescent="0.3">
      <c r="A772" s="16" t="s">
        <v>498</v>
      </c>
      <c r="B772" s="27">
        <f>VLOOKUP(A772,'Sales Order'!A$1:D$1029,4,0)</f>
        <v>44116</v>
      </c>
      <c r="C772" s="28" t="s">
        <v>55</v>
      </c>
      <c r="D772" s="34">
        <v>85</v>
      </c>
      <c r="E772" s="36">
        <v>164422300</v>
      </c>
      <c r="F772" s="37" t="s">
        <v>3145</v>
      </c>
      <c r="G772" s="76" t="str">
        <f>VLOOKUP(C772,Product!A$1:D$21,3,0)</f>
        <v>Mountain Bike</v>
      </c>
      <c r="H772" s="76" t="str">
        <f>VLOOKUP(C772,Product!A$1:D$21,4,0)</f>
        <v>Bicycle</v>
      </c>
      <c r="I772" t="s">
        <v>5854</v>
      </c>
      <c r="J772" s="34">
        <v>85</v>
      </c>
      <c r="K772" s="11" t="str">
        <f>VLOOKUP(A772,'Sales Order'!A$2:I$1029,9,0)</f>
        <v>Sales Sumatera -Kalimantan Region Team</v>
      </c>
      <c r="M772" t="str">
        <f>VLOOKUP(A772,'Sales Order'!A$1:L$1029,12,0)</f>
        <v>Retail</v>
      </c>
    </row>
    <row r="773" spans="1:13" ht="15.75" customHeight="1" x14ac:dyDescent="0.3">
      <c r="A773" s="28" t="s">
        <v>498</v>
      </c>
      <c r="B773" s="27">
        <f>VLOOKUP(A773,'Sales Order'!A$1:D$1029,4,0)</f>
        <v>44116</v>
      </c>
      <c r="C773" s="28" t="s">
        <v>33</v>
      </c>
      <c r="D773" s="34">
        <v>112</v>
      </c>
      <c r="E773" s="36">
        <v>20204800</v>
      </c>
      <c r="F773" s="37" t="s">
        <v>3146</v>
      </c>
      <c r="G773" s="76" t="str">
        <f>VLOOKUP(C773,Product!A$1:D$21,3,0)</f>
        <v>Stick Billiard Bag</v>
      </c>
      <c r="H773" s="76" t="str">
        <f>VLOOKUP(C773,Product!A$1:D$21,4,0)</f>
        <v>Billiard</v>
      </c>
      <c r="I773" t="s">
        <v>34</v>
      </c>
      <c r="J773" s="34">
        <v>112</v>
      </c>
      <c r="K773" s="11" t="str">
        <f>VLOOKUP(A773,'Sales Order'!A$2:I$1029,9,0)</f>
        <v>Sales Sumatera -Kalimantan Region Team</v>
      </c>
      <c r="M773" t="str">
        <f>VLOOKUP(A773,'Sales Order'!A$1:L$1029,12,0)</f>
        <v>Retail</v>
      </c>
    </row>
    <row r="774" spans="1:13" ht="15.75" customHeight="1" x14ac:dyDescent="0.3">
      <c r="A774" s="16" t="s">
        <v>499</v>
      </c>
      <c r="B774" s="27">
        <f>VLOOKUP(A774,'Sales Order'!A$1:D$1029,4,0)</f>
        <v>44116</v>
      </c>
      <c r="C774" s="28" t="s">
        <v>19</v>
      </c>
      <c r="D774" s="34">
        <v>64</v>
      </c>
      <c r="E774" s="36">
        <v>14820479.999999998</v>
      </c>
      <c r="F774" s="37" t="s">
        <v>3147</v>
      </c>
      <c r="G774" s="76" t="str">
        <f>VLOOKUP(C774,Product!A$1:D$21,3,0)</f>
        <v>1 Set Fishing Equipment</v>
      </c>
      <c r="H774" s="76" t="str">
        <f>VLOOKUP(C774,Product!A$1:D$21,4,0)</f>
        <v>Fishing Equipment</v>
      </c>
      <c r="I774" t="s">
        <v>21</v>
      </c>
      <c r="J774" s="34">
        <v>64</v>
      </c>
      <c r="K774" s="11" t="str">
        <f>VLOOKUP(A774,'Sales Order'!A$2:I$1029,9,0)</f>
        <v>Sales Region Bali - Nusa Tenggara Team</v>
      </c>
      <c r="M774" t="str">
        <f>VLOOKUP(A774,'Sales Order'!A$1:L$1029,12,0)</f>
        <v>Retail</v>
      </c>
    </row>
    <row r="775" spans="1:13" ht="15.75" customHeight="1" x14ac:dyDescent="0.3">
      <c r="A775" s="28" t="s">
        <v>499</v>
      </c>
      <c r="B775" s="27">
        <f>VLOOKUP(A775,'Sales Order'!A$1:D$1029,4,0)</f>
        <v>44116</v>
      </c>
      <c r="C775" s="28" t="s">
        <v>83</v>
      </c>
      <c r="D775" s="34">
        <v>134</v>
      </c>
      <c r="E775" s="36">
        <v>32690640</v>
      </c>
      <c r="F775" s="37" t="s">
        <v>3148</v>
      </c>
      <c r="G775" s="76" t="str">
        <f>VLOOKUP(C775,Product!A$1:D$21,3,0)</f>
        <v>Heavy bag</v>
      </c>
      <c r="H775" s="76" t="str">
        <f>VLOOKUP(C775,Product!A$1:D$21,4,0)</f>
        <v>Gym &amp; Fitness</v>
      </c>
      <c r="I775" t="s">
        <v>84</v>
      </c>
      <c r="J775" s="34">
        <v>134</v>
      </c>
      <c r="K775" s="11" t="str">
        <f>VLOOKUP(A775,'Sales Order'!A$2:I$1029,9,0)</f>
        <v>Sales Region Bali - Nusa Tenggara Team</v>
      </c>
      <c r="M775" t="str">
        <f>VLOOKUP(A775,'Sales Order'!A$1:L$1029,12,0)</f>
        <v>Retail</v>
      </c>
    </row>
    <row r="776" spans="1:13" ht="15.75" customHeight="1" x14ac:dyDescent="0.3">
      <c r="A776" s="16" t="s">
        <v>500</v>
      </c>
      <c r="B776" s="27">
        <f>VLOOKUP(A776,'Sales Order'!A$1:D$1029,4,0)</f>
        <v>44118</v>
      </c>
      <c r="C776" s="28" t="s">
        <v>69</v>
      </c>
      <c r="D776" s="34">
        <v>70</v>
      </c>
      <c r="E776" s="36">
        <v>8847090</v>
      </c>
      <c r="F776" s="37" t="s">
        <v>3149</v>
      </c>
      <c r="G776" s="76" t="str">
        <f>VLOOKUP(C776,Product!A$1:D$21,3,0)</f>
        <v>Abs Roller</v>
      </c>
      <c r="H776" s="76" t="str">
        <f>VLOOKUP(C776,Product!A$1:D$21,4,0)</f>
        <v>Gym &amp; Fitness</v>
      </c>
      <c r="I776" t="s">
        <v>70</v>
      </c>
      <c r="J776" s="34">
        <v>70</v>
      </c>
      <c r="K776" s="11" t="str">
        <f>VLOOKUP(A776,'Sales Order'!A$2:I$1029,9,0)</f>
        <v>Online Sales Team</v>
      </c>
      <c r="M776" t="str">
        <f>VLOOKUP(A776,'Sales Order'!A$1:L$1029,12,0)</f>
        <v>Retail</v>
      </c>
    </row>
    <row r="777" spans="1:13" ht="15.75" customHeight="1" x14ac:dyDescent="0.3">
      <c r="A777" s="16" t="s">
        <v>501</v>
      </c>
      <c r="B777" s="27">
        <f>VLOOKUP(A777,'Sales Order'!A$1:D$1029,4,0)</f>
        <v>44121</v>
      </c>
      <c r="C777" s="28" t="s">
        <v>75</v>
      </c>
      <c r="D777" s="34">
        <v>108</v>
      </c>
      <c r="E777" s="36">
        <v>260442000</v>
      </c>
      <c r="F777" s="37" t="s">
        <v>3150</v>
      </c>
      <c r="G777" s="76" t="str">
        <f>VLOOKUP(C777,Product!A$1:D$21,3,0)</f>
        <v>Bench Press</v>
      </c>
      <c r="H777" s="76" t="str">
        <f>VLOOKUP(C777,Product!A$1:D$21,4,0)</f>
        <v>Gym &amp; Fitness</v>
      </c>
      <c r="I777" t="s">
        <v>76</v>
      </c>
      <c r="J777" s="34">
        <v>108</v>
      </c>
      <c r="K777" s="11" t="str">
        <f>VLOOKUP(A777,'Sales Order'!A$2:I$1029,9,0)</f>
        <v>Sales Sumatera -Kalimantan Region Team</v>
      </c>
      <c r="M777" t="str">
        <f>VLOOKUP(A777,'Sales Order'!A$1:L$1029,12,0)</f>
        <v>Retail</v>
      </c>
    </row>
    <row r="778" spans="1:13" ht="15.75" customHeight="1" x14ac:dyDescent="0.3">
      <c r="A778" s="16" t="s">
        <v>502</v>
      </c>
      <c r="B778" s="27">
        <f>VLOOKUP(A778,'Sales Order'!A$1:D$1029,4,0)</f>
        <v>44122</v>
      </c>
      <c r="C778" s="28" t="s">
        <v>45</v>
      </c>
      <c r="D778" s="34">
        <v>132</v>
      </c>
      <c r="E778" s="36">
        <v>15144360</v>
      </c>
      <c r="F778" s="37" t="s">
        <v>3151</v>
      </c>
      <c r="G778" s="76" t="str">
        <f>VLOOKUP(C778,Product!A$1:D$21,3,0)</f>
        <v>Sunglasses</v>
      </c>
      <c r="H778" s="76" t="str">
        <f>VLOOKUP(C778,Product!A$1:D$21,4,0)</f>
        <v>Outdoors Sport</v>
      </c>
      <c r="I778" t="s">
        <v>46</v>
      </c>
      <c r="J778" s="34">
        <v>132</v>
      </c>
      <c r="K778" s="11" t="str">
        <f>VLOOKUP(A778,'Sales Order'!A$2:I$1029,9,0)</f>
        <v>Sales Region Bali - Nusa Tenggara Team</v>
      </c>
      <c r="M778" t="str">
        <f>VLOOKUP(A778,'Sales Order'!A$1:L$1029,12,0)</f>
        <v>Distributor</v>
      </c>
    </row>
    <row r="779" spans="1:13" ht="15.75" customHeight="1" x14ac:dyDescent="0.3">
      <c r="A779" s="28" t="s">
        <v>502</v>
      </c>
      <c r="B779" s="27">
        <f>VLOOKUP(A779,'Sales Order'!A$1:D$1029,4,0)</f>
        <v>44122</v>
      </c>
      <c r="C779" s="28" t="s">
        <v>69</v>
      </c>
      <c r="D779" s="34">
        <v>143</v>
      </c>
      <c r="E779" s="36">
        <v>17295993</v>
      </c>
      <c r="F779" s="37" t="s">
        <v>3152</v>
      </c>
      <c r="G779" s="76" t="str">
        <f>VLOOKUP(C779,Product!A$1:D$21,3,0)</f>
        <v>Abs Roller</v>
      </c>
      <c r="H779" s="76" t="str">
        <f>VLOOKUP(C779,Product!A$1:D$21,4,0)</f>
        <v>Gym &amp; Fitness</v>
      </c>
      <c r="I779" t="s">
        <v>70</v>
      </c>
      <c r="J779" s="34">
        <v>143</v>
      </c>
      <c r="K779" s="11" t="str">
        <f>VLOOKUP(A779,'Sales Order'!A$2:I$1029,9,0)</f>
        <v>Sales Region Bali - Nusa Tenggara Team</v>
      </c>
      <c r="M779" t="str">
        <f>VLOOKUP(A779,'Sales Order'!A$1:L$1029,12,0)</f>
        <v>Distributor</v>
      </c>
    </row>
    <row r="780" spans="1:13" ht="15.75" customHeight="1" x14ac:dyDescent="0.3">
      <c r="A780" s="16" t="s">
        <v>503</v>
      </c>
      <c r="B780" s="27">
        <f>VLOOKUP(A780,'Sales Order'!A$1:D$1029,4,0)</f>
        <v>44122</v>
      </c>
      <c r="C780" s="28" t="s">
        <v>58</v>
      </c>
      <c r="D780" s="34">
        <v>89</v>
      </c>
      <c r="E780" s="36">
        <v>456702610</v>
      </c>
      <c r="F780" s="37" t="s">
        <v>3153</v>
      </c>
      <c r="G780" s="76" t="str">
        <f>VLOOKUP(C780,Product!A$1:D$21,3,0)</f>
        <v>Road Bike</v>
      </c>
      <c r="H780" s="76" t="str">
        <f>VLOOKUP(C780,Product!A$1:D$21,4,0)</f>
        <v>Bicycle</v>
      </c>
      <c r="I780" t="s">
        <v>59</v>
      </c>
      <c r="J780" s="34">
        <v>89</v>
      </c>
      <c r="K780" s="11" t="str">
        <f>VLOOKUP(A780,'Sales Order'!A$2:I$1029,9,0)</f>
        <v>Online Sales Team</v>
      </c>
      <c r="M780" t="str">
        <f>VLOOKUP(A780,'Sales Order'!A$1:L$1029,12,0)</f>
        <v>Retail</v>
      </c>
    </row>
    <row r="781" spans="1:13" ht="15.75" customHeight="1" x14ac:dyDescent="0.3">
      <c r="A781" s="16" t="s">
        <v>504</v>
      </c>
      <c r="B781" s="27">
        <f>VLOOKUP(A781,'Sales Order'!A$1:D$1029,4,0)</f>
        <v>44122</v>
      </c>
      <c r="C781" s="28" t="s">
        <v>83</v>
      </c>
      <c r="D781" s="34">
        <v>80</v>
      </c>
      <c r="E781" s="36">
        <v>24139200</v>
      </c>
      <c r="F781" s="37" t="s">
        <v>3154</v>
      </c>
      <c r="G781" s="76" t="str">
        <f>VLOOKUP(C781,Product!A$1:D$21,3,0)</f>
        <v>Heavy bag</v>
      </c>
      <c r="H781" s="76" t="str">
        <f>VLOOKUP(C781,Product!A$1:D$21,4,0)</f>
        <v>Gym &amp; Fitness</v>
      </c>
      <c r="I781" t="s">
        <v>84</v>
      </c>
      <c r="J781" s="34">
        <v>80</v>
      </c>
      <c r="K781" s="11" t="str">
        <f>VLOOKUP(A781,'Sales Order'!A$2:I$1029,9,0)</f>
        <v>Sales Region Sulawesi - Maluku Team</v>
      </c>
      <c r="M781" t="str">
        <f>VLOOKUP(A781,'Sales Order'!A$1:L$1029,12,0)</f>
        <v>Retail</v>
      </c>
    </row>
    <row r="782" spans="1:13" ht="15.75" customHeight="1" x14ac:dyDescent="0.3">
      <c r="A782" s="28" t="s">
        <v>504</v>
      </c>
      <c r="B782" s="27">
        <f>VLOOKUP(A782,'Sales Order'!A$1:D$1029,4,0)</f>
        <v>44122</v>
      </c>
      <c r="C782" s="28" t="s">
        <v>40</v>
      </c>
      <c r="D782" s="34">
        <v>136</v>
      </c>
      <c r="E782" s="36">
        <v>25865840</v>
      </c>
      <c r="F782" s="37" t="s">
        <v>3155</v>
      </c>
      <c r="G782" s="76" t="str">
        <f>VLOOKUP(C782,Product!A$1:D$21,3,0)</f>
        <v>1 set Golf Ball</v>
      </c>
      <c r="H782" s="76" t="str">
        <f>VLOOKUP(C782,Product!A$1:D$21,4,0)</f>
        <v>Golf</v>
      </c>
      <c r="I782" t="s">
        <v>41</v>
      </c>
      <c r="J782" s="34">
        <v>136</v>
      </c>
      <c r="K782" s="11" t="str">
        <f>VLOOKUP(A782,'Sales Order'!A$2:I$1029,9,0)</f>
        <v>Sales Region Sulawesi - Maluku Team</v>
      </c>
      <c r="M782" t="str">
        <f>VLOOKUP(A782,'Sales Order'!A$1:L$1029,12,0)</f>
        <v>Retail</v>
      </c>
    </row>
    <row r="783" spans="1:13" ht="15.75" customHeight="1" x14ac:dyDescent="0.3">
      <c r="A783" s="28" t="s">
        <v>504</v>
      </c>
      <c r="B783" s="27">
        <f>VLOOKUP(A783,'Sales Order'!A$1:D$1029,4,0)</f>
        <v>44122</v>
      </c>
      <c r="C783" s="28" t="s">
        <v>19</v>
      </c>
      <c r="D783" s="34">
        <v>112</v>
      </c>
      <c r="E783" s="36">
        <v>24262560</v>
      </c>
      <c r="F783" s="37" t="s">
        <v>3156</v>
      </c>
      <c r="G783" s="76" t="str">
        <f>VLOOKUP(C783,Product!A$1:D$21,3,0)</f>
        <v>1 Set Fishing Equipment</v>
      </c>
      <c r="H783" s="76" t="str">
        <f>VLOOKUP(C783,Product!A$1:D$21,4,0)</f>
        <v>Fishing Equipment</v>
      </c>
      <c r="I783" t="s">
        <v>21</v>
      </c>
      <c r="J783" s="34">
        <v>112</v>
      </c>
      <c r="K783" s="11" t="str">
        <f>VLOOKUP(A783,'Sales Order'!A$2:I$1029,9,0)</f>
        <v>Sales Region Sulawesi - Maluku Team</v>
      </c>
      <c r="M783" t="str">
        <f>VLOOKUP(A783,'Sales Order'!A$1:L$1029,12,0)</f>
        <v>Retail</v>
      </c>
    </row>
    <row r="784" spans="1:13" ht="15.75" customHeight="1" x14ac:dyDescent="0.3">
      <c r="A784" s="16" t="s">
        <v>505</v>
      </c>
      <c r="B784" s="27">
        <f>VLOOKUP(A784,'Sales Order'!A$1:D$1029,4,0)</f>
        <v>44124</v>
      </c>
      <c r="C784" s="28" t="s">
        <v>58</v>
      </c>
      <c r="D784" s="34">
        <v>145</v>
      </c>
      <c r="E784" s="36">
        <v>629594350</v>
      </c>
      <c r="F784" s="37" t="s">
        <v>3157</v>
      </c>
      <c r="G784" s="76" t="str">
        <f>VLOOKUP(C784,Product!A$1:D$21,3,0)</f>
        <v>Road Bike</v>
      </c>
      <c r="H784" s="76" t="str">
        <f>VLOOKUP(C784,Product!A$1:D$21,4,0)</f>
        <v>Bicycle</v>
      </c>
      <c r="I784" t="s">
        <v>59</v>
      </c>
      <c r="J784" s="34">
        <v>145</v>
      </c>
      <c r="K784" s="11" t="str">
        <f>VLOOKUP(A784,'Sales Order'!A$2:I$1029,9,0)</f>
        <v>Sales Sumatera -Kalimantan Region Team</v>
      </c>
      <c r="M784" t="str">
        <f>VLOOKUP(A784,'Sales Order'!A$1:L$1029,12,0)</f>
        <v>Retail</v>
      </c>
    </row>
    <row r="785" spans="1:13" ht="15.75" customHeight="1" x14ac:dyDescent="0.3">
      <c r="A785" s="28" t="s">
        <v>505</v>
      </c>
      <c r="B785" s="27">
        <f>VLOOKUP(A785,'Sales Order'!A$1:D$1029,4,0)</f>
        <v>44124</v>
      </c>
      <c r="C785" s="28" t="s">
        <v>83</v>
      </c>
      <c r="D785" s="34">
        <v>132</v>
      </c>
      <c r="E785" s="36">
        <v>34321320</v>
      </c>
      <c r="F785" s="37" t="s">
        <v>3158</v>
      </c>
      <c r="G785" s="76" t="str">
        <f>VLOOKUP(C785,Product!A$1:D$21,3,0)</f>
        <v>Heavy bag</v>
      </c>
      <c r="H785" s="76" t="str">
        <f>VLOOKUP(C785,Product!A$1:D$21,4,0)</f>
        <v>Gym &amp; Fitness</v>
      </c>
      <c r="I785" t="s">
        <v>84</v>
      </c>
      <c r="J785" s="34">
        <v>132</v>
      </c>
      <c r="K785" s="11" t="str">
        <f>VLOOKUP(A785,'Sales Order'!A$2:I$1029,9,0)</f>
        <v>Sales Sumatera -Kalimantan Region Team</v>
      </c>
      <c r="M785" t="str">
        <f>VLOOKUP(A785,'Sales Order'!A$1:L$1029,12,0)</f>
        <v>Retail</v>
      </c>
    </row>
    <row r="786" spans="1:13" ht="15.75" customHeight="1" x14ac:dyDescent="0.3">
      <c r="A786" s="28" t="s">
        <v>505</v>
      </c>
      <c r="B786" s="27">
        <f>VLOOKUP(A786,'Sales Order'!A$1:D$1029,4,0)</f>
        <v>44124</v>
      </c>
      <c r="C786" s="28" t="s">
        <v>28</v>
      </c>
      <c r="D786" s="34">
        <v>50</v>
      </c>
      <c r="E786" s="36">
        <v>43291500</v>
      </c>
      <c r="F786" s="37" t="s">
        <v>3159</v>
      </c>
      <c r="G786" s="76" t="str">
        <f>VLOOKUP(C786,Product!A$1:D$21,3,0)</f>
        <v>Stick Billiard</v>
      </c>
      <c r="H786" s="76" t="str">
        <f>VLOOKUP(C786,Product!A$1:D$21,4,0)</f>
        <v>Billiard</v>
      </c>
      <c r="I786" t="s">
        <v>30</v>
      </c>
      <c r="J786" s="34">
        <v>50</v>
      </c>
      <c r="K786" s="11" t="str">
        <f>VLOOKUP(A786,'Sales Order'!A$2:I$1029,9,0)</f>
        <v>Sales Sumatera -Kalimantan Region Team</v>
      </c>
      <c r="M786" t="str">
        <f>VLOOKUP(A786,'Sales Order'!A$1:L$1029,12,0)</f>
        <v>Retail</v>
      </c>
    </row>
    <row r="787" spans="1:13" ht="15.75" customHeight="1" x14ac:dyDescent="0.3">
      <c r="A787" s="28" t="s">
        <v>505</v>
      </c>
      <c r="B787" s="27">
        <f>VLOOKUP(A787,'Sales Order'!A$1:D$1029,4,0)</f>
        <v>44124</v>
      </c>
      <c r="C787" s="28" t="s">
        <v>65</v>
      </c>
      <c r="D787" s="34">
        <v>36</v>
      </c>
      <c r="E787" s="36">
        <v>7689600</v>
      </c>
      <c r="F787" s="37" t="s">
        <v>3160</v>
      </c>
      <c r="G787" s="76" t="str">
        <f>VLOOKUP(C787,Product!A$1:D$21,3,0)</f>
        <v>1 Set Futsalball</v>
      </c>
      <c r="H787" s="76" t="str">
        <f>VLOOKUP(C787,Product!A$1:D$21,4,0)</f>
        <v>Futsal</v>
      </c>
      <c r="I787" t="s">
        <v>66</v>
      </c>
      <c r="J787" s="34">
        <v>36</v>
      </c>
      <c r="K787" s="11" t="str">
        <f>VLOOKUP(A787,'Sales Order'!A$2:I$1029,9,0)</f>
        <v>Sales Sumatera -Kalimantan Region Team</v>
      </c>
      <c r="M787" t="str">
        <f>VLOOKUP(A787,'Sales Order'!A$1:L$1029,12,0)</f>
        <v>Retail</v>
      </c>
    </row>
    <row r="788" spans="1:13" ht="15.75" customHeight="1" x14ac:dyDescent="0.3">
      <c r="A788" s="16" t="s">
        <v>506</v>
      </c>
      <c r="B788" s="27">
        <f>VLOOKUP(A788,'Sales Order'!A$1:D$1029,4,0)</f>
        <v>44126</v>
      </c>
      <c r="C788" s="28" t="s">
        <v>78</v>
      </c>
      <c r="D788" s="34">
        <v>116</v>
      </c>
      <c r="E788" s="36">
        <v>54923680</v>
      </c>
      <c r="F788" s="37" t="s">
        <v>3161</v>
      </c>
      <c r="G788" s="76" t="str">
        <f>VLOOKUP(C788,Product!A$1:D$21,3,0)</f>
        <v>Dumbell Set</v>
      </c>
      <c r="H788" s="76" t="str">
        <f>VLOOKUP(C788,Product!A$1:D$21,4,0)</f>
        <v>Gym &amp; Fitness</v>
      </c>
      <c r="I788" t="s">
        <v>79</v>
      </c>
      <c r="J788" s="34">
        <v>116</v>
      </c>
      <c r="K788" s="11" t="str">
        <f>VLOOKUP(A788,'Sales Order'!A$2:I$1029,9,0)</f>
        <v>Sales Sumatera -Kalimantan Region Team</v>
      </c>
      <c r="M788" t="str">
        <f>VLOOKUP(A788,'Sales Order'!A$1:L$1029,12,0)</f>
        <v>Retail</v>
      </c>
    </row>
    <row r="789" spans="1:13" ht="15.75" customHeight="1" x14ac:dyDescent="0.3">
      <c r="A789" s="28" t="s">
        <v>506</v>
      </c>
      <c r="B789" s="27">
        <f>VLOOKUP(A789,'Sales Order'!A$1:D$1029,4,0)</f>
        <v>44126</v>
      </c>
      <c r="C789" s="28" t="s">
        <v>28</v>
      </c>
      <c r="D789" s="34">
        <v>44</v>
      </c>
      <c r="E789" s="36">
        <v>32771200</v>
      </c>
      <c r="F789" s="37" t="s">
        <v>3162</v>
      </c>
      <c r="G789" s="76" t="str">
        <f>VLOOKUP(C789,Product!A$1:D$21,3,0)</f>
        <v>Stick Billiard</v>
      </c>
      <c r="H789" s="76" t="str">
        <f>VLOOKUP(C789,Product!A$1:D$21,4,0)</f>
        <v>Billiard</v>
      </c>
      <c r="I789" t="s">
        <v>30</v>
      </c>
      <c r="J789" s="34">
        <v>44</v>
      </c>
      <c r="K789" s="11" t="str">
        <f>VLOOKUP(A789,'Sales Order'!A$2:I$1029,9,0)</f>
        <v>Sales Sumatera -Kalimantan Region Team</v>
      </c>
      <c r="M789" t="str">
        <f>VLOOKUP(A789,'Sales Order'!A$1:L$1029,12,0)</f>
        <v>Retail</v>
      </c>
    </row>
    <row r="790" spans="1:13" ht="15.75" customHeight="1" x14ac:dyDescent="0.3">
      <c r="A790" s="28" t="s">
        <v>506</v>
      </c>
      <c r="B790" s="27">
        <f>VLOOKUP(A790,'Sales Order'!A$1:D$1029,4,0)</f>
        <v>44126</v>
      </c>
      <c r="C790" s="28" t="s">
        <v>25</v>
      </c>
      <c r="D790" s="34">
        <v>99</v>
      </c>
      <c r="E790" s="36">
        <v>1782000</v>
      </c>
      <c r="F790" s="37" t="s">
        <v>3163</v>
      </c>
      <c r="G790" s="76" t="str">
        <f>VLOOKUP(C790,Product!A$1:D$21,3,0)</f>
        <v>Fishing soft lure</v>
      </c>
      <c r="H790" s="76" t="str">
        <f>VLOOKUP(C790,Product!A$1:D$21,4,0)</f>
        <v>Fishing Equipment</v>
      </c>
      <c r="I790" t="s">
        <v>26</v>
      </c>
      <c r="J790" s="34">
        <v>99</v>
      </c>
      <c r="K790" s="11" t="str">
        <f>VLOOKUP(A790,'Sales Order'!A$2:I$1029,9,0)</f>
        <v>Sales Sumatera -Kalimantan Region Team</v>
      </c>
      <c r="M790" t="str">
        <f>VLOOKUP(A790,'Sales Order'!A$1:L$1029,12,0)</f>
        <v>Retail</v>
      </c>
    </row>
    <row r="791" spans="1:13" ht="15.75" customHeight="1" x14ac:dyDescent="0.3">
      <c r="A791" s="28" t="s">
        <v>506</v>
      </c>
      <c r="B791" s="27">
        <f>VLOOKUP(A791,'Sales Order'!A$1:D$1029,4,0)</f>
        <v>44126</v>
      </c>
      <c r="C791" s="28" t="s">
        <v>52</v>
      </c>
      <c r="D791" s="34">
        <v>134</v>
      </c>
      <c r="E791" s="36">
        <v>40937000</v>
      </c>
      <c r="F791" s="37" t="s">
        <v>3164</v>
      </c>
      <c r="G791" s="76" t="str">
        <f>VLOOKUP(C791,Product!A$1:D$21,3,0)</f>
        <v>Hiking Shoes</v>
      </c>
      <c r="H791" s="76" t="str">
        <f>VLOOKUP(C791,Product!A$1:D$21,4,0)</f>
        <v>Hiking &amp; Camping</v>
      </c>
      <c r="I791" t="s">
        <v>53</v>
      </c>
      <c r="J791" s="34">
        <v>134</v>
      </c>
      <c r="K791" s="11" t="str">
        <f>VLOOKUP(A791,'Sales Order'!A$2:I$1029,9,0)</f>
        <v>Sales Sumatera -Kalimantan Region Team</v>
      </c>
      <c r="M791" t="str">
        <f>VLOOKUP(A791,'Sales Order'!A$1:L$1029,12,0)</f>
        <v>Retail</v>
      </c>
    </row>
    <row r="792" spans="1:13" ht="15.75" customHeight="1" x14ac:dyDescent="0.3">
      <c r="A792" s="28" t="s">
        <v>506</v>
      </c>
      <c r="B792" s="27">
        <f>VLOOKUP(A792,'Sales Order'!A$1:D$1029,4,0)</f>
        <v>44126</v>
      </c>
      <c r="C792" s="28" t="s">
        <v>45</v>
      </c>
      <c r="D792" s="34">
        <v>130</v>
      </c>
      <c r="E792" s="36">
        <v>18014100</v>
      </c>
      <c r="F792" s="37" t="s">
        <v>3165</v>
      </c>
      <c r="G792" s="76" t="str">
        <f>VLOOKUP(C792,Product!A$1:D$21,3,0)</f>
        <v>Sunglasses</v>
      </c>
      <c r="H792" s="76" t="str">
        <f>VLOOKUP(C792,Product!A$1:D$21,4,0)</f>
        <v>Outdoors Sport</v>
      </c>
      <c r="I792" t="s">
        <v>46</v>
      </c>
      <c r="J792" s="34">
        <v>130</v>
      </c>
      <c r="K792" s="11" t="str">
        <f>VLOOKUP(A792,'Sales Order'!A$2:I$1029,9,0)</f>
        <v>Sales Sumatera -Kalimantan Region Team</v>
      </c>
      <c r="M792" t="str">
        <f>VLOOKUP(A792,'Sales Order'!A$1:L$1029,12,0)</f>
        <v>Retail</v>
      </c>
    </row>
    <row r="793" spans="1:13" ht="15.75" customHeight="1" x14ac:dyDescent="0.3">
      <c r="A793" s="28" t="s">
        <v>507</v>
      </c>
      <c r="B793" s="27">
        <f>VLOOKUP(A793,'Sales Order'!A$1:D$1029,4,0)</f>
        <v>44128</v>
      </c>
      <c r="C793" s="28" t="s">
        <v>52</v>
      </c>
      <c r="D793" s="34">
        <v>140</v>
      </c>
      <c r="E793" s="36">
        <v>39585000</v>
      </c>
      <c r="F793" s="37" t="s">
        <v>3166</v>
      </c>
      <c r="G793" s="76" t="str">
        <f>VLOOKUP(C793,Product!A$1:D$21,3,0)</f>
        <v>Hiking Shoes</v>
      </c>
      <c r="H793" s="76" t="str">
        <f>VLOOKUP(C793,Product!A$1:D$21,4,0)</f>
        <v>Hiking &amp; Camping</v>
      </c>
      <c r="I793" t="s">
        <v>53</v>
      </c>
      <c r="J793" s="34">
        <v>140</v>
      </c>
      <c r="K793" s="11" t="str">
        <f>VLOOKUP(A793,'Sales Order'!A$2:I$1029,9,0)</f>
        <v>Sales Region Sulawesi - Maluku Team</v>
      </c>
      <c r="M793" t="str">
        <f>VLOOKUP(A793,'Sales Order'!A$1:L$1029,12,0)</f>
        <v>Retail</v>
      </c>
    </row>
    <row r="794" spans="1:13" ht="15.75" customHeight="1" x14ac:dyDescent="0.3">
      <c r="A794" s="28" t="s">
        <v>507</v>
      </c>
      <c r="B794" s="27">
        <f>VLOOKUP(A794,'Sales Order'!A$1:D$1029,4,0)</f>
        <v>44128</v>
      </c>
      <c r="C794" s="28" t="s">
        <v>83</v>
      </c>
      <c r="D794" s="34">
        <v>93</v>
      </c>
      <c r="E794" s="36">
        <v>26270640</v>
      </c>
      <c r="F794" s="37" t="s">
        <v>3167</v>
      </c>
      <c r="G794" s="76" t="str">
        <f>VLOOKUP(C794,Product!A$1:D$21,3,0)</f>
        <v>Heavy bag</v>
      </c>
      <c r="H794" s="76" t="str">
        <f>VLOOKUP(C794,Product!A$1:D$21,4,0)</f>
        <v>Gym &amp; Fitness</v>
      </c>
      <c r="I794" t="s">
        <v>84</v>
      </c>
      <c r="J794" s="34">
        <v>93</v>
      </c>
      <c r="K794" s="11" t="str">
        <f>VLOOKUP(A794,'Sales Order'!A$2:I$1029,9,0)</f>
        <v>Sales Region Sulawesi - Maluku Team</v>
      </c>
      <c r="M794" t="str">
        <f>VLOOKUP(A794,'Sales Order'!A$1:L$1029,12,0)</f>
        <v>Retail</v>
      </c>
    </row>
    <row r="795" spans="1:13" ht="15.75" customHeight="1" x14ac:dyDescent="0.3">
      <c r="A795" s="16" t="s">
        <v>508</v>
      </c>
      <c r="B795" s="27">
        <f>VLOOKUP(A795,'Sales Order'!A$1:D$1029,4,0)</f>
        <v>44128</v>
      </c>
      <c r="C795" s="28" t="s">
        <v>40</v>
      </c>
      <c r="D795" s="34">
        <v>98</v>
      </c>
      <c r="E795" s="36">
        <v>16795240</v>
      </c>
      <c r="F795" s="37" t="s">
        <v>3168</v>
      </c>
      <c r="G795" s="76" t="str">
        <f>VLOOKUP(C795,Product!A$1:D$21,3,0)</f>
        <v>1 set Golf Ball</v>
      </c>
      <c r="H795" s="76" t="str">
        <f>VLOOKUP(C795,Product!A$1:D$21,4,0)</f>
        <v>Golf</v>
      </c>
      <c r="I795" t="s">
        <v>41</v>
      </c>
      <c r="J795" s="34">
        <v>98</v>
      </c>
      <c r="K795" s="11" t="str">
        <f>VLOOKUP(A795,'Sales Order'!A$2:I$1029,9,0)</f>
        <v>Sales Java Region Team</v>
      </c>
      <c r="M795" t="str">
        <f>VLOOKUP(A795,'Sales Order'!A$1:L$1029,12,0)</f>
        <v>Retail</v>
      </c>
    </row>
    <row r="796" spans="1:13" ht="15.75" customHeight="1" x14ac:dyDescent="0.3">
      <c r="A796" s="16" t="s">
        <v>509</v>
      </c>
      <c r="B796" s="27">
        <f>VLOOKUP(A796,'Sales Order'!A$1:D$1029,4,0)</f>
        <v>44128</v>
      </c>
      <c r="C796" s="28" t="s">
        <v>33</v>
      </c>
      <c r="D796" s="34">
        <v>103</v>
      </c>
      <c r="E796" s="36">
        <v>19714200</v>
      </c>
      <c r="F796" s="37" t="s">
        <v>3169</v>
      </c>
      <c r="G796" s="76" t="str">
        <f>VLOOKUP(C796,Product!A$1:D$21,3,0)</f>
        <v>Stick Billiard Bag</v>
      </c>
      <c r="H796" s="76" t="str">
        <f>VLOOKUP(C796,Product!A$1:D$21,4,0)</f>
        <v>Billiard</v>
      </c>
      <c r="I796" t="s">
        <v>34</v>
      </c>
      <c r="J796" s="34">
        <v>103</v>
      </c>
      <c r="K796" s="11" t="str">
        <f>VLOOKUP(A796,'Sales Order'!A$2:I$1029,9,0)</f>
        <v>Sales Region Sulawesi - Maluku Team</v>
      </c>
      <c r="M796" t="str">
        <f>VLOOKUP(A796,'Sales Order'!A$1:L$1029,12,0)</f>
        <v>Retail</v>
      </c>
    </row>
    <row r="797" spans="1:13" ht="15.75" customHeight="1" x14ac:dyDescent="0.3">
      <c r="A797" s="28" t="s">
        <v>509</v>
      </c>
      <c r="B797" s="27">
        <f>VLOOKUP(A797,'Sales Order'!A$1:D$1029,4,0)</f>
        <v>44128</v>
      </c>
      <c r="C797" s="28" t="s">
        <v>40</v>
      </c>
      <c r="D797" s="34">
        <v>86</v>
      </c>
      <c r="E797" s="36">
        <v>17075300</v>
      </c>
      <c r="F797" s="37" t="s">
        <v>3170</v>
      </c>
      <c r="G797" s="76" t="str">
        <f>VLOOKUP(C797,Product!A$1:D$21,3,0)</f>
        <v>1 set Golf Ball</v>
      </c>
      <c r="H797" s="76" t="str">
        <f>VLOOKUP(C797,Product!A$1:D$21,4,0)</f>
        <v>Golf</v>
      </c>
      <c r="I797" t="s">
        <v>41</v>
      </c>
      <c r="J797" s="34">
        <v>86</v>
      </c>
      <c r="K797" s="11" t="str">
        <f>VLOOKUP(A797,'Sales Order'!A$2:I$1029,9,0)</f>
        <v>Sales Region Sulawesi - Maluku Team</v>
      </c>
      <c r="M797" t="str">
        <f>VLOOKUP(A797,'Sales Order'!A$1:L$1029,12,0)</f>
        <v>Retail</v>
      </c>
    </row>
    <row r="798" spans="1:13" ht="15.75" customHeight="1" x14ac:dyDescent="0.3">
      <c r="A798" s="28" t="s">
        <v>509</v>
      </c>
      <c r="B798" s="27">
        <f>VLOOKUP(A798,'Sales Order'!A$1:D$1029,4,0)</f>
        <v>44128</v>
      </c>
      <c r="C798" s="28" t="s">
        <v>45</v>
      </c>
      <c r="D798" s="34">
        <v>91</v>
      </c>
      <c r="E798" s="36">
        <v>10711610</v>
      </c>
      <c r="F798" s="37" t="s">
        <v>3171</v>
      </c>
      <c r="G798" s="76" t="str">
        <f>VLOOKUP(C798,Product!A$1:D$21,3,0)</f>
        <v>Sunglasses</v>
      </c>
      <c r="H798" s="76" t="str">
        <f>VLOOKUP(C798,Product!A$1:D$21,4,0)</f>
        <v>Outdoors Sport</v>
      </c>
      <c r="I798" t="s">
        <v>46</v>
      </c>
      <c r="J798" s="34">
        <v>91</v>
      </c>
      <c r="K798" s="11" t="str">
        <f>VLOOKUP(A798,'Sales Order'!A$2:I$1029,9,0)</f>
        <v>Sales Region Sulawesi - Maluku Team</v>
      </c>
      <c r="M798" t="str">
        <f>VLOOKUP(A798,'Sales Order'!A$1:L$1029,12,0)</f>
        <v>Retail</v>
      </c>
    </row>
    <row r="799" spans="1:13" ht="15.75" customHeight="1" x14ac:dyDescent="0.3">
      <c r="A799" s="28" t="s">
        <v>509</v>
      </c>
      <c r="B799" s="27">
        <f>VLOOKUP(A799,'Sales Order'!A$1:D$1029,4,0)</f>
        <v>44128</v>
      </c>
      <c r="C799" s="28" t="s">
        <v>75</v>
      </c>
      <c r="D799" s="34">
        <v>138</v>
      </c>
      <c r="E799" s="36">
        <v>321816000</v>
      </c>
      <c r="F799" s="37" t="s">
        <v>3172</v>
      </c>
      <c r="G799" s="76" t="str">
        <f>VLOOKUP(C799,Product!A$1:D$21,3,0)</f>
        <v>Bench Press</v>
      </c>
      <c r="H799" s="76" t="str">
        <f>VLOOKUP(C799,Product!A$1:D$21,4,0)</f>
        <v>Gym &amp; Fitness</v>
      </c>
      <c r="I799" t="s">
        <v>76</v>
      </c>
      <c r="J799" s="34">
        <v>138</v>
      </c>
      <c r="K799" s="11" t="str">
        <f>VLOOKUP(A799,'Sales Order'!A$2:I$1029,9,0)</f>
        <v>Sales Region Sulawesi - Maluku Team</v>
      </c>
      <c r="M799" t="str">
        <f>VLOOKUP(A799,'Sales Order'!A$1:L$1029,12,0)</f>
        <v>Retail</v>
      </c>
    </row>
    <row r="800" spans="1:13" ht="15.75" customHeight="1" x14ac:dyDescent="0.3">
      <c r="A800" s="16" t="s">
        <v>510</v>
      </c>
      <c r="B800" s="27">
        <f>VLOOKUP(A800,'Sales Order'!A$1:D$1029,4,0)</f>
        <v>44129</v>
      </c>
      <c r="C800" s="28" t="s">
        <v>35</v>
      </c>
      <c r="D800" s="34">
        <v>125</v>
      </c>
      <c r="E800" s="36">
        <v>222243750</v>
      </c>
      <c r="F800" s="37" t="s">
        <v>3173</v>
      </c>
      <c r="G800" s="76" t="str">
        <f>VLOOKUP(C800,Product!A$1:D$21,3,0)</f>
        <v>Stick Golf Wedge</v>
      </c>
      <c r="H800" s="76" t="str">
        <f>VLOOKUP(C800,Product!A$1:D$21,4,0)</f>
        <v>Golf</v>
      </c>
      <c r="I800" t="s">
        <v>37</v>
      </c>
      <c r="J800" s="34">
        <v>125</v>
      </c>
      <c r="K800" s="11" t="str">
        <f>VLOOKUP(A800,'Sales Order'!A$2:I$1029,9,0)</f>
        <v>Sales Sumatera -Kalimantan Region Team</v>
      </c>
      <c r="M800" t="str">
        <f>VLOOKUP(A800,'Sales Order'!A$1:L$1029,12,0)</f>
        <v>Distributor</v>
      </c>
    </row>
    <row r="801" spans="1:13" ht="15.75" customHeight="1" x14ac:dyDescent="0.3">
      <c r="A801" s="28" t="s">
        <v>510</v>
      </c>
      <c r="B801" s="27">
        <f>VLOOKUP(A801,'Sales Order'!A$1:D$1029,4,0)</f>
        <v>44129</v>
      </c>
      <c r="C801" s="28" t="s">
        <v>69</v>
      </c>
      <c r="D801" s="34">
        <v>89</v>
      </c>
      <c r="E801" s="36">
        <v>10159884</v>
      </c>
      <c r="F801" s="37" t="s">
        <v>3174</v>
      </c>
      <c r="G801" s="76" t="str">
        <f>VLOOKUP(C801,Product!A$1:D$21,3,0)</f>
        <v>Abs Roller</v>
      </c>
      <c r="H801" s="76" t="str">
        <f>VLOOKUP(C801,Product!A$1:D$21,4,0)</f>
        <v>Gym &amp; Fitness</v>
      </c>
      <c r="I801" t="s">
        <v>70</v>
      </c>
      <c r="J801" s="34">
        <v>89</v>
      </c>
      <c r="K801" s="11" t="str">
        <f>VLOOKUP(A801,'Sales Order'!A$2:I$1029,9,0)</f>
        <v>Sales Sumatera -Kalimantan Region Team</v>
      </c>
      <c r="M801" t="str">
        <f>VLOOKUP(A801,'Sales Order'!A$1:L$1029,12,0)</f>
        <v>Distributor</v>
      </c>
    </row>
    <row r="802" spans="1:13" ht="15.75" customHeight="1" x14ac:dyDescent="0.3">
      <c r="A802" s="16" t="s">
        <v>511</v>
      </c>
      <c r="B802" s="27">
        <f>VLOOKUP(A802,'Sales Order'!A$1:D$1029,4,0)</f>
        <v>44129</v>
      </c>
      <c r="C802" s="28" t="s">
        <v>28</v>
      </c>
      <c r="D802" s="34">
        <v>74</v>
      </c>
      <c r="E802" s="36">
        <v>65449300</v>
      </c>
      <c r="F802" s="37" t="s">
        <v>3175</v>
      </c>
      <c r="G802" s="76" t="str">
        <f>VLOOKUP(C802,Product!A$1:D$21,3,0)</f>
        <v>Stick Billiard</v>
      </c>
      <c r="H802" s="76" t="str">
        <f>VLOOKUP(C802,Product!A$1:D$21,4,0)</f>
        <v>Billiard</v>
      </c>
      <c r="I802" t="s">
        <v>30</v>
      </c>
      <c r="J802" s="34">
        <v>74</v>
      </c>
      <c r="K802" s="11" t="str">
        <f>VLOOKUP(A802,'Sales Order'!A$2:I$1029,9,0)</f>
        <v>Online Sales Team</v>
      </c>
      <c r="M802" t="str">
        <f>VLOOKUP(A802,'Sales Order'!A$1:L$1029,12,0)</f>
        <v>Retail</v>
      </c>
    </row>
    <row r="803" spans="1:13" ht="15.75" customHeight="1" x14ac:dyDescent="0.3">
      <c r="A803" s="28" t="s">
        <v>511</v>
      </c>
      <c r="B803" s="27">
        <f>VLOOKUP(A803,'Sales Order'!A$1:D$1029,4,0)</f>
        <v>44129</v>
      </c>
      <c r="C803" s="28" t="s">
        <v>58</v>
      </c>
      <c r="D803" s="34">
        <v>38</v>
      </c>
      <c r="E803" s="36">
        <v>182139700</v>
      </c>
      <c r="F803" s="37" t="s">
        <v>3176</v>
      </c>
      <c r="G803" s="76" t="str">
        <f>VLOOKUP(C803,Product!A$1:D$21,3,0)</f>
        <v>Road Bike</v>
      </c>
      <c r="H803" s="76" t="str">
        <f>VLOOKUP(C803,Product!A$1:D$21,4,0)</f>
        <v>Bicycle</v>
      </c>
      <c r="I803" t="s">
        <v>59</v>
      </c>
      <c r="J803" s="34">
        <v>38</v>
      </c>
      <c r="K803" s="11" t="str">
        <f>VLOOKUP(A803,'Sales Order'!A$2:I$1029,9,0)</f>
        <v>Online Sales Team</v>
      </c>
      <c r="M803" t="str">
        <f>VLOOKUP(A803,'Sales Order'!A$1:L$1029,12,0)</f>
        <v>Retail</v>
      </c>
    </row>
    <row r="804" spans="1:13" ht="15.75" customHeight="1" x14ac:dyDescent="0.3">
      <c r="A804" s="28" t="s">
        <v>511</v>
      </c>
      <c r="B804" s="27">
        <f>VLOOKUP(A804,'Sales Order'!A$1:D$1029,4,0)</f>
        <v>44129</v>
      </c>
      <c r="C804" s="28" t="s">
        <v>52</v>
      </c>
      <c r="D804" s="34">
        <v>102</v>
      </c>
      <c r="E804" s="36">
        <v>30829499.999999996</v>
      </c>
      <c r="F804" s="37" t="s">
        <v>3177</v>
      </c>
      <c r="G804" s="76" t="str">
        <f>VLOOKUP(C804,Product!A$1:D$21,3,0)</f>
        <v>Hiking Shoes</v>
      </c>
      <c r="H804" s="76" t="str">
        <f>VLOOKUP(C804,Product!A$1:D$21,4,0)</f>
        <v>Hiking &amp; Camping</v>
      </c>
      <c r="I804" t="s">
        <v>53</v>
      </c>
      <c r="J804" s="34">
        <v>102</v>
      </c>
      <c r="K804" s="11" t="str">
        <f>VLOOKUP(A804,'Sales Order'!A$2:I$1029,9,0)</f>
        <v>Online Sales Team</v>
      </c>
      <c r="M804" t="str">
        <f>VLOOKUP(A804,'Sales Order'!A$1:L$1029,12,0)</f>
        <v>Retail</v>
      </c>
    </row>
    <row r="805" spans="1:13" ht="15.75" customHeight="1" x14ac:dyDescent="0.3">
      <c r="A805" s="28" t="s">
        <v>511</v>
      </c>
      <c r="B805" s="27">
        <f>VLOOKUP(A805,'Sales Order'!A$1:D$1029,4,0)</f>
        <v>44129</v>
      </c>
      <c r="C805" s="28" t="s">
        <v>48</v>
      </c>
      <c r="D805" s="34">
        <v>138</v>
      </c>
      <c r="E805" s="36">
        <v>14241600</v>
      </c>
      <c r="F805" s="37" t="s">
        <v>3178</v>
      </c>
      <c r="G805" s="76" t="str">
        <f>VLOOKUP(C805,Product!A$1:D$21,3,0)</f>
        <v>Tracking Pole</v>
      </c>
      <c r="H805" s="76" t="str">
        <f>VLOOKUP(C805,Product!A$1:D$21,4,0)</f>
        <v>Hiking &amp; Camping</v>
      </c>
      <c r="I805" t="s">
        <v>49</v>
      </c>
      <c r="J805" s="34">
        <v>138</v>
      </c>
      <c r="K805" s="11" t="str">
        <f>VLOOKUP(A805,'Sales Order'!A$2:I$1029,9,0)</f>
        <v>Online Sales Team</v>
      </c>
      <c r="M805" t="str">
        <f>VLOOKUP(A805,'Sales Order'!A$1:L$1029,12,0)</f>
        <v>Retail</v>
      </c>
    </row>
    <row r="806" spans="1:13" ht="15.75" customHeight="1" x14ac:dyDescent="0.3">
      <c r="A806" s="16" t="s">
        <v>512</v>
      </c>
      <c r="B806" s="27">
        <f>VLOOKUP(A806,'Sales Order'!A$1:D$1029,4,0)</f>
        <v>44130</v>
      </c>
      <c r="C806" s="28" t="s">
        <v>52</v>
      </c>
      <c r="D806" s="34">
        <v>54</v>
      </c>
      <c r="E806" s="36">
        <v>16672500</v>
      </c>
      <c r="F806" s="37" t="s">
        <v>3179</v>
      </c>
      <c r="G806" s="76" t="str">
        <f>VLOOKUP(C806,Product!A$1:D$21,3,0)</f>
        <v>Hiking Shoes</v>
      </c>
      <c r="H806" s="76" t="str">
        <f>VLOOKUP(C806,Product!A$1:D$21,4,0)</f>
        <v>Hiking &amp; Camping</v>
      </c>
      <c r="I806" t="s">
        <v>53</v>
      </c>
      <c r="J806" s="34">
        <v>54</v>
      </c>
      <c r="K806" s="11" t="str">
        <f>VLOOKUP(A806,'Sales Order'!A$2:I$1029,9,0)</f>
        <v>Sales Java Region Team</v>
      </c>
      <c r="M806" t="str">
        <f>VLOOKUP(A806,'Sales Order'!A$1:L$1029,12,0)</f>
        <v>Retail</v>
      </c>
    </row>
    <row r="807" spans="1:13" ht="15.75" customHeight="1" x14ac:dyDescent="0.3">
      <c r="A807" s="28" t="s">
        <v>512</v>
      </c>
      <c r="B807" s="27">
        <f>VLOOKUP(A807,'Sales Order'!A$1:D$1029,4,0)</f>
        <v>44130</v>
      </c>
      <c r="C807" s="28" t="s">
        <v>72</v>
      </c>
      <c r="D807" s="34">
        <v>32</v>
      </c>
      <c r="E807" s="36">
        <v>6920640</v>
      </c>
      <c r="F807" s="37" t="s">
        <v>3180</v>
      </c>
      <c r="G807" s="76" t="str">
        <f>VLOOKUP(C807,Product!A$1:D$21,3,0)</f>
        <v>Pull Up Bar</v>
      </c>
      <c r="H807" s="76" t="str">
        <f>VLOOKUP(C807,Product!A$1:D$21,4,0)</f>
        <v>Gym &amp; Fitness</v>
      </c>
      <c r="I807" t="s">
        <v>73</v>
      </c>
      <c r="J807" s="34">
        <v>32</v>
      </c>
      <c r="K807" s="11" t="str">
        <f>VLOOKUP(A807,'Sales Order'!A$2:I$1029,9,0)</f>
        <v>Sales Java Region Team</v>
      </c>
      <c r="M807" t="str">
        <f>VLOOKUP(A807,'Sales Order'!A$1:L$1029,12,0)</f>
        <v>Retail</v>
      </c>
    </row>
    <row r="808" spans="1:13" ht="15.75" customHeight="1" x14ac:dyDescent="0.3">
      <c r="A808" s="16" t="s">
        <v>514</v>
      </c>
      <c r="B808" s="27">
        <f>VLOOKUP(A808,'Sales Order'!A$1:D$1029,4,0)</f>
        <v>44135</v>
      </c>
      <c r="C808" s="28" t="s">
        <v>55</v>
      </c>
      <c r="D808" s="34">
        <v>98</v>
      </c>
      <c r="E808" s="36">
        <v>184945600</v>
      </c>
      <c r="F808" s="37" t="s">
        <v>3181</v>
      </c>
      <c r="G808" s="76" t="str">
        <f>VLOOKUP(C808,Product!A$1:D$21,3,0)</f>
        <v>Mountain Bike</v>
      </c>
      <c r="H808" s="76" t="str">
        <f>VLOOKUP(C808,Product!A$1:D$21,4,0)</f>
        <v>Bicycle</v>
      </c>
      <c r="I808" t="s">
        <v>5854</v>
      </c>
      <c r="J808" s="34">
        <v>98</v>
      </c>
      <c r="K808" s="11" t="str">
        <f>VLOOKUP(A808,'Sales Order'!A$2:I$1029,9,0)</f>
        <v>Sales Region Sulawesi - Maluku Team</v>
      </c>
      <c r="M808" t="str">
        <f>VLOOKUP(A808,'Sales Order'!A$1:L$1029,12,0)</f>
        <v>Retail</v>
      </c>
    </row>
    <row r="809" spans="1:13" ht="15.75" customHeight="1" x14ac:dyDescent="0.3">
      <c r="A809" s="28" t="s">
        <v>514</v>
      </c>
      <c r="B809" s="27">
        <f>VLOOKUP(A809,'Sales Order'!A$1:D$1029,4,0)</f>
        <v>44135</v>
      </c>
      <c r="C809" s="28" t="s">
        <v>83</v>
      </c>
      <c r="D809" s="34">
        <v>126</v>
      </c>
      <c r="E809" s="36">
        <v>36805860</v>
      </c>
      <c r="F809" s="37" t="s">
        <v>3182</v>
      </c>
      <c r="G809" s="76" t="str">
        <f>VLOOKUP(C809,Product!A$1:D$21,3,0)</f>
        <v>Heavy bag</v>
      </c>
      <c r="H809" s="76" t="str">
        <f>VLOOKUP(C809,Product!A$1:D$21,4,0)</f>
        <v>Gym &amp; Fitness</v>
      </c>
      <c r="I809" t="s">
        <v>84</v>
      </c>
      <c r="J809" s="34">
        <v>126</v>
      </c>
      <c r="K809" s="11" t="str">
        <f>VLOOKUP(A809,'Sales Order'!A$2:I$1029,9,0)</f>
        <v>Sales Region Sulawesi - Maluku Team</v>
      </c>
      <c r="M809" t="str">
        <f>VLOOKUP(A809,'Sales Order'!A$1:L$1029,12,0)</f>
        <v>Retail</v>
      </c>
    </row>
    <row r="810" spans="1:13" ht="15.75" customHeight="1" x14ac:dyDescent="0.3">
      <c r="A810" s="28" t="s">
        <v>514</v>
      </c>
      <c r="B810" s="27">
        <f>VLOOKUP(A810,'Sales Order'!A$1:D$1029,4,0)</f>
        <v>44135</v>
      </c>
      <c r="C810" s="28" t="s">
        <v>81</v>
      </c>
      <c r="D810" s="34">
        <v>144</v>
      </c>
      <c r="E810" s="36">
        <v>319338720</v>
      </c>
      <c r="F810" s="37" t="s">
        <v>3183</v>
      </c>
      <c r="G810" s="76" t="str">
        <f>VLOOKUP(C810,Product!A$1:D$21,3,0)</f>
        <v>Treadmill</v>
      </c>
      <c r="H810" s="76" t="str">
        <f>VLOOKUP(C810,Product!A$1:D$21,4,0)</f>
        <v>Gym &amp; Fitness</v>
      </c>
      <c r="I810" t="s">
        <v>82</v>
      </c>
      <c r="J810" s="34">
        <v>144</v>
      </c>
      <c r="K810" s="11" t="str">
        <f>VLOOKUP(A810,'Sales Order'!A$2:I$1029,9,0)</f>
        <v>Sales Region Sulawesi - Maluku Team</v>
      </c>
      <c r="M810" t="str">
        <f>VLOOKUP(A810,'Sales Order'!A$1:L$1029,12,0)</f>
        <v>Retail</v>
      </c>
    </row>
    <row r="811" spans="1:13" ht="15.75" customHeight="1" x14ac:dyDescent="0.3">
      <c r="A811" s="16" t="s">
        <v>515</v>
      </c>
      <c r="B811" s="27">
        <f>VLOOKUP(A811,'Sales Order'!A$1:D$1029,4,0)</f>
        <v>44136</v>
      </c>
      <c r="C811" s="28" t="s">
        <v>45</v>
      </c>
      <c r="D811" s="34">
        <v>150</v>
      </c>
      <c r="E811" s="36">
        <v>18997500</v>
      </c>
      <c r="F811" s="37" t="s">
        <v>3184</v>
      </c>
      <c r="G811" s="76" t="str">
        <f>VLOOKUP(C811,Product!A$1:D$21,3,0)</f>
        <v>Sunglasses</v>
      </c>
      <c r="H811" s="76" t="str">
        <f>VLOOKUP(C811,Product!A$1:D$21,4,0)</f>
        <v>Outdoors Sport</v>
      </c>
      <c r="I811" t="s">
        <v>46</v>
      </c>
      <c r="J811" s="34">
        <v>150</v>
      </c>
      <c r="K811" s="11" t="str">
        <f>VLOOKUP(A811,'Sales Order'!A$2:I$1029,9,0)</f>
        <v>Sales Region Sulawesi - Maluku Team</v>
      </c>
      <c r="M811" t="str">
        <f>VLOOKUP(A811,'Sales Order'!A$1:L$1029,12,0)</f>
        <v>Retail</v>
      </c>
    </row>
    <row r="812" spans="1:13" ht="15.75" customHeight="1" x14ac:dyDescent="0.3">
      <c r="A812" s="28" t="s">
        <v>515</v>
      </c>
      <c r="B812" s="27">
        <f>VLOOKUP(A812,'Sales Order'!A$1:D$1029,4,0)</f>
        <v>44136</v>
      </c>
      <c r="C812" s="28" t="s">
        <v>33</v>
      </c>
      <c r="D812" s="34">
        <v>35</v>
      </c>
      <c r="E812" s="36">
        <v>6006000</v>
      </c>
      <c r="F812" s="37" t="s">
        <v>3185</v>
      </c>
      <c r="G812" s="76" t="str">
        <f>VLOOKUP(C812,Product!A$1:D$21,3,0)</f>
        <v>Stick Billiard Bag</v>
      </c>
      <c r="H812" s="76" t="str">
        <f>VLOOKUP(C812,Product!A$1:D$21,4,0)</f>
        <v>Billiard</v>
      </c>
      <c r="I812" t="s">
        <v>34</v>
      </c>
      <c r="J812" s="34">
        <v>35</v>
      </c>
      <c r="K812" s="11" t="str">
        <f>VLOOKUP(A812,'Sales Order'!A$2:I$1029,9,0)</f>
        <v>Sales Region Sulawesi - Maluku Team</v>
      </c>
      <c r="M812" t="str">
        <f>VLOOKUP(A812,'Sales Order'!A$1:L$1029,12,0)</f>
        <v>Retail</v>
      </c>
    </row>
    <row r="813" spans="1:13" ht="15.75" customHeight="1" x14ac:dyDescent="0.3">
      <c r="A813" s="28" t="s">
        <v>515</v>
      </c>
      <c r="B813" s="27">
        <f>VLOOKUP(A813,'Sales Order'!A$1:D$1029,4,0)</f>
        <v>44136</v>
      </c>
      <c r="C813" s="28" t="s">
        <v>78</v>
      </c>
      <c r="D813" s="34">
        <v>99</v>
      </c>
      <c r="E813" s="36">
        <v>50034600</v>
      </c>
      <c r="F813" s="37" t="s">
        <v>3186</v>
      </c>
      <c r="G813" s="76" t="str">
        <f>VLOOKUP(C813,Product!A$1:D$21,3,0)</f>
        <v>Dumbell Set</v>
      </c>
      <c r="H813" s="76" t="str">
        <f>VLOOKUP(C813,Product!A$1:D$21,4,0)</f>
        <v>Gym &amp; Fitness</v>
      </c>
      <c r="I813" t="s">
        <v>79</v>
      </c>
      <c r="J813" s="34">
        <v>99</v>
      </c>
      <c r="K813" s="11" t="str">
        <f>VLOOKUP(A813,'Sales Order'!A$2:I$1029,9,0)</f>
        <v>Sales Region Sulawesi - Maluku Team</v>
      </c>
      <c r="M813" t="str">
        <f>VLOOKUP(A813,'Sales Order'!A$1:L$1029,12,0)</f>
        <v>Retail</v>
      </c>
    </row>
    <row r="814" spans="1:13" ht="15.75" customHeight="1" x14ac:dyDescent="0.3">
      <c r="A814" s="28" t="s">
        <v>515</v>
      </c>
      <c r="B814" s="27">
        <f>VLOOKUP(A814,'Sales Order'!A$1:D$1029,4,0)</f>
        <v>44136</v>
      </c>
      <c r="C814" s="28" t="s">
        <v>61</v>
      </c>
      <c r="D814" s="34">
        <v>77</v>
      </c>
      <c r="E814" s="36">
        <v>29137570</v>
      </c>
      <c r="F814" s="37" t="s">
        <v>3187</v>
      </c>
      <c r="G814" s="76" t="str">
        <f>VLOOKUP(C814,Product!A$1:D$21,3,0)</f>
        <v>1 Set Basketball</v>
      </c>
      <c r="H814" s="76" t="str">
        <f>VLOOKUP(C814,Product!A$1:D$21,4,0)</f>
        <v>Basketball</v>
      </c>
      <c r="I814" t="s">
        <v>62</v>
      </c>
      <c r="J814" s="34">
        <v>77</v>
      </c>
      <c r="K814" s="11" t="str">
        <f>VLOOKUP(A814,'Sales Order'!A$2:I$1029,9,0)</f>
        <v>Sales Region Sulawesi - Maluku Team</v>
      </c>
      <c r="M814" t="str">
        <f>VLOOKUP(A814,'Sales Order'!A$1:L$1029,12,0)</f>
        <v>Retail</v>
      </c>
    </row>
    <row r="815" spans="1:13" ht="15.75" customHeight="1" x14ac:dyDescent="0.3">
      <c r="A815" s="16" t="s">
        <v>516</v>
      </c>
      <c r="B815" s="27">
        <f>VLOOKUP(A815,'Sales Order'!A$1:D$1029,4,0)</f>
        <v>44136</v>
      </c>
      <c r="C815" s="28" t="s">
        <v>58</v>
      </c>
      <c r="D815" s="34">
        <v>112</v>
      </c>
      <c r="E815" s="36">
        <v>581042560</v>
      </c>
      <c r="F815" s="37" t="s">
        <v>3188</v>
      </c>
      <c r="G815" s="76" t="str">
        <f>VLOOKUP(C815,Product!A$1:D$21,3,0)</f>
        <v>Road Bike</v>
      </c>
      <c r="H815" s="76" t="str">
        <f>VLOOKUP(C815,Product!A$1:D$21,4,0)</f>
        <v>Bicycle</v>
      </c>
      <c r="I815" t="s">
        <v>59</v>
      </c>
      <c r="J815" s="34">
        <v>112</v>
      </c>
      <c r="K815" s="11" t="str">
        <f>VLOOKUP(A815,'Sales Order'!A$2:I$1029,9,0)</f>
        <v>Sales Java Region Team</v>
      </c>
      <c r="M815" t="str">
        <f>VLOOKUP(A815,'Sales Order'!A$1:L$1029,12,0)</f>
        <v>Retail</v>
      </c>
    </row>
    <row r="816" spans="1:13" ht="15.75" customHeight="1" x14ac:dyDescent="0.3">
      <c r="A816" s="28" t="s">
        <v>516</v>
      </c>
      <c r="B816" s="27">
        <f>VLOOKUP(A816,'Sales Order'!A$1:D$1029,4,0)</f>
        <v>44136</v>
      </c>
      <c r="C816" s="28" t="s">
        <v>43</v>
      </c>
      <c r="D816" s="34">
        <v>46</v>
      </c>
      <c r="E816" s="36">
        <v>135424000</v>
      </c>
      <c r="F816" s="37" t="s">
        <v>3189</v>
      </c>
      <c r="G816" s="76" t="str">
        <f>VLOOKUP(C816,Product!A$1:D$21,3,0)</f>
        <v>Stick Golf Bag</v>
      </c>
      <c r="H816" s="76" t="str">
        <f>VLOOKUP(C816,Product!A$1:D$21,4,0)</f>
        <v>Golf</v>
      </c>
      <c r="I816" t="s">
        <v>44</v>
      </c>
      <c r="J816" s="34">
        <v>46</v>
      </c>
      <c r="K816" s="11" t="str">
        <f>VLOOKUP(A816,'Sales Order'!A$2:I$1029,9,0)</f>
        <v>Sales Java Region Team</v>
      </c>
      <c r="M816" t="str">
        <f>VLOOKUP(A816,'Sales Order'!A$1:L$1029,12,0)</f>
        <v>Retail</v>
      </c>
    </row>
    <row r="817" spans="1:13" ht="15.75" customHeight="1" x14ac:dyDescent="0.3">
      <c r="A817" s="28" t="s">
        <v>516</v>
      </c>
      <c r="B817" s="27">
        <f>VLOOKUP(A817,'Sales Order'!A$1:D$1029,4,0)</f>
        <v>44136</v>
      </c>
      <c r="C817" s="28" t="s">
        <v>35</v>
      </c>
      <c r="D817" s="34">
        <v>124</v>
      </c>
      <c r="E817" s="36">
        <v>225909400</v>
      </c>
      <c r="F817" s="37" t="s">
        <v>3190</v>
      </c>
      <c r="G817" s="76" t="str">
        <f>VLOOKUP(C817,Product!A$1:D$21,3,0)</f>
        <v>Stick Golf Wedge</v>
      </c>
      <c r="H817" s="76" t="str">
        <f>VLOOKUP(C817,Product!A$1:D$21,4,0)</f>
        <v>Golf</v>
      </c>
      <c r="I817" t="s">
        <v>37</v>
      </c>
      <c r="J817" s="34">
        <v>124</v>
      </c>
      <c r="K817" s="11" t="str">
        <f>VLOOKUP(A817,'Sales Order'!A$2:I$1029,9,0)</f>
        <v>Sales Java Region Team</v>
      </c>
      <c r="M817" t="str">
        <f>VLOOKUP(A817,'Sales Order'!A$1:L$1029,12,0)</f>
        <v>Retail</v>
      </c>
    </row>
    <row r="818" spans="1:13" ht="15.75" customHeight="1" x14ac:dyDescent="0.3">
      <c r="A818" s="28" t="s">
        <v>516</v>
      </c>
      <c r="B818" s="27">
        <f>VLOOKUP(A818,'Sales Order'!A$1:D$1029,4,0)</f>
        <v>44136</v>
      </c>
      <c r="C818" s="28" t="s">
        <v>78</v>
      </c>
      <c r="D818" s="34">
        <v>135</v>
      </c>
      <c r="E818" s="36">
        <v>58174200.000000007</v>
      </c>
      <c r="F818" s="37" t="s">
        <v>3191</v>
      </c>
      <c r="G818" s="76" t="str">
        <f>VLOOKUP(C818,Product!A$1:D$21,3,0)</f>
        <v>Dumbell Set</v>
      </c>
      <c r="H818" s="76" t="str">
        <f>VLOOKUP(C818,Product!A$1:D$21,4,0)</f>
        <v>Gym &amp; Fitness</v>
      </c>
      <c r="I818" t="s">
        <v>79</v>
      </c>
      <c r="J818" s="34">
        <v>135</v>
      </c>
      <c r="K818" s="11" t="str">
        <f>VLOOKUP(A818,'Sales Order'!A$2:I$1029,9,0)</f>
        <v>Sales Java Region Team</v>
      </c>
      <c r="M818" t="str">
        <f>VLOOKUP(A818,'Sales Order'!A$1:L$1029,12,0)</f>
        <v>Retail</v>
      </c>
    </row>
    <row r="819" spans="1:13" ht="15.75" customHeight="1" x14ac:dyDescent="0.3">
      <c r="A819" s="16" t="s">
        <v>517</v>
      </c>
      <c r="B819" s="27">
        <f>VLOOKUP(A819,'Sales Order'!A$1:D$1029,4,0)</f>
        <v>44137</v>
      </c>
      <c r="C819" s="28" t="s">
        <v>55</v>
      </c>
      <c r="D819" s="34">
        <v>87</v>
      </c>
      <c r="E819" s="36">
        <v>158029410</v>
      </c>
      <c r="F819" s="37" t="s">
        <v>3192</v>
      </c>
      <c r="G819" s="76" t="str">
        <f>VLOOKUP(C819,Product!A$1:D$21,3,0)</f>
        <v>Mountain Bike</v>
      </c>
      <c r="H819" s="76" t="str">
        <f>VLOOKUP(C819,Product!A$1:D$21,4,0)</f>
        <v>Bicycle</v>
      </c>
      <c r="I819" t="s">
        <v>5854</v>
      </c>
      <c r="J819" s="34">
        <v>87</v>
      </c>
      <c r="K819" s="11" t="str">
        <f>VLOOKUP(A819,'Sales Order'!A$2:I$1029,9,0)</f>
        <v>Sales Region Bali - Nusa Tenggara Team</v>
      </c>
      <c r="M819" t="str">
        <f>VLOOKUP(A819,'Sales Order'!A$1:L$1029,12,0)</f>
        <v>Retail</v>
      </c>
    </row>
    <row r="820" spans="1:13" ht="15.75" customHeight="1" x14ac:dyDescent="0.3">
      <c r="A820" s="28" t="s">
        <v>517</v>
      </c>
      <c r="B820" s="27">
        <f>VLOOKUP(A820,'Sales Order'!A$1:D$1029,4,0)</f>
        <v>44137</v>
      </c>
      <c r="C820" s="28" t="s">
        <v>35</v>
      </c>
      <c r="D820" s="34">
        <v>120</v>
      </c>
      <c r="E820" s="36">
        <v>221256000</v>
      </c>
      <c r="F820" s="37" t="s">
        <v>3193</v>
      </c>
      <c r="G820" s="76" t="str">
        <f>VLOOKUP(C820,Product!A$1:D$21,3,0)</f>
        <v>Stick Golf Wedge</v>
      </c>
      <c r="H820" s="76" t="str">
        <f>VLOOKUP(C820,Product!A$1:D$21,4,0)</f>
        <v>Golf</v>
      </c>
      <c r="I820" t="s">
        <v>37</v>
      </c>
      <c r="J820" s="34">
        <v>120</v>
      </c>
      <c r="K820" s="11" t="str">
        <f>VLOOKUP(A820,'Sales Order'!A$2:I$1029,9,0)</f>
        <v>Sales Region Bali - Nusa Tenggara Team</v>
      </c>
      <c r="M820" t="str">
        <f>VLOOKUP(A820,'Sales Order'!A$1:L$1029,12,0)</f>
        <v>Retail</v>
      </c>
    </row>
    <row r="821" spans="1:13" ht="15.75" customHeight="1" x14ac:dyDescent="0.3">
      <c r="A821" s="28" t="s">
        <v>517</v>
      </c>
      <c r="B821" s="27">
        <f>VLOOKUP(A821,'Sales Order'!A$1:D$1029,4,0)</f>
        <v>44137</v>
      </c>
      <c r="C821" s="28" t="s">
        <v>33</v>
      </c>
      <c r="D821" s="34">
        <v>136</v>
      </c>
      <c r="E821" s="36">
        <v>28124800</v>
      </c>
      <c r="F821" s="37" t="s">
        <v>3194</v>
      </c>
      <c r="G821" s="76" t="str">
        <f>VLOOKUP(C821,Product!A$1:D$21,3,0)</f>
        <v>Stick Billiard Bag</v>
      </c>
      <c r="H821" s="76" t="str">
        <f>VLOOKUP(C821,Product!A$1:D$21,4,0)</f>
        <v>Billiard</v>
      </c>
      <c r="I821" t="s">
        <v>34</v>
      </c>
      <c r="J821" s="34">
        <v>136</v>
      </c>
      <c r="K821" s="11" t="str">
        <f>VLOOKUP(A821,'Sales Order'!A$2:I$1029,9,0)</f>
        <v>Sales Region Bali - Nusa Tenggara Team</v>
      </c>
      <c r="M821" t="str">
        <f>VLOOKUP(A821,'Sales Order'!A$1:L$1029,12,0)</f>
        <v>Retail</v>
      </c>
    </row>
    <row r="822" spans="1:13" ht="15.75" customHeight="1" x14ac:dyDescent="0.3">
      <c r="A822" s="16" t="s">
        <v>518</v>
      </c>
      <c r="B822" s="27">
        <f>VLOOKUP(A822,'Sales Order'!A$1:D$1029,4,0)</f>
        <v>44137</v>
      </c>
      <c r="C822" s="28" t="s">
        <v>33</v>
      </c>
      <c r="D822" s="34">
        <v>44</v>
      </c>
      <c r="E822" s="36">
        <v>8034400</v>
      </c>
      <c r="F822" s="37" t="s">
        <v>3195</v>
      </c>
      <c r="G822" s="76" t="str">
        <f>VLOOKUP(C822,Product!A$1:D$21,3,0)</f>
        <v>Stick Billiard Bag</v>
      </c>
      <c r="H822" s="76" t="str">
        <f>VLOOKUP(C822,Product!A$1:D$21,4,0)</f>
        <v>Billiard</v>
      </c>
      <c r="I822" t="s">
        <v>34</v>
      </c>
      <c r="J822" s="34">
        <v>44</v>
      </c>
      <c r="K822" s="11" t="str">
        <f>VLOOKUP(A822,'Sales Order'!A$2:I$1029,9,0)</f>
        <v>Sales Region Sulawesi - Maluku Team</v>
      </c>
      <c r="M822" t="str">
        <f>VLOOKUP(A822,'Sales Order'!A$1:L$1029,12,0)</f>
        <v>Retail</v>
      </c>
    </row>
    <row r="823" spans="1:13" ht="15.75" customHeight="1" x14ac:dyDescent="0.3">
      <c r="A823" s="28" t="s">
        <v>518</v>
      </c>
      <c r="B823" s="27">
        <f>VLOOKUP(A823,'Sales Order'!A$1:D$1029,4,0)</f>
        <v>44137</v>
      </c>
      <c r="C823" s="28" t="s">
        <v>19</v>
      </c>
      <c r="D823" s="34">
        <v>59</v>
      </c>
      <c r="E823" s="36">
        <v>13662630</v>
      </c>
      <c r="F823" s="37" t="s">
        <v>3196</v>
      </c>
      <c r="G823" s="76" t="str">
        <f>VLOOKUP(C823,Product!A$1:D$21,3,0)</f>
        <v>1 Set Fishing Equipment</v>
      </c>
      <c r="H823" s="76" t="str">
        <f>VLOOKUP(C823,Product!A$1:D$21,4,0)</f>
        <v>Fishing Equipment</v>
      </c>
      <c r="I823" t="s">
        <v>21</v>
      </c>
      <c r="J823" s="34">
        <v>59</v>
      </c>
      <c r="K823" s="11" t="str">
        <f>VLOOKUP(A823,'Sales Order'!A$2:I$1029,9,0)</f>
        <v>Sales Region Sulawesi - Maluku Team</v>
      </c>
      <c r="M823" t="str">
        <f>VLOOKUP(A823,'Sales Order'!A$1:L$1029,12,0)</f>
        <v>Retail</v>
      </c>
    </row>
    <row r="824" spans="1:13" ht="15.75" customHeight="1" x14ac:dyDescent="0.3">
      <c r="A824" s="28" t="s">
        <v>518</v>
      </c>
      <c r="B824" s="27">
        <f>VLOOKUP(A824,'Sales Order'!A$1:D$1029,4,0)</f>
        <v>44137</v>
      </c>
      <c r="C824" s="28" t="s">
        <v>48</v>
      </c>
      <c r="D824" s="34">
        <v>85</v>
      </c>
      <c r="E824" s="36">
        <v>9758850</v>
      </c>
      <c r="F824" s="37" t="s">
        <v>3197</v>
      </c>
      <c r="G824" s="76" t="str">
        <f>VLOOKUP(C824,Product!A$1:D$21,3,0)</f>
        <v>Tracking Pole</v>
      </c>
      <c r="H824" s="76" t="str">
        <f>VLOOKUP(C824,Product!A$1:D$21,4,0)</f>
        <v>Hiking &amp; Camping</v>
      </c>
      <c r="I824" t="s">
        <v>49</v>
      </c>
      <c r="J824" s="34">
        <v>85</v>
      </c>
      <c r="K824" s="11" t="str">
        <f>VLOOKUP(A824,'Sales Order'!A$2:I$1029,9,0)</f>
        <v>Sales Region Sulawesi - Maluku Team</v>
      </c>
      <c r="M824" t="str">
        <f>VLOOKUP(A824,'Sales Order'!A$1:L$1029,12,0)</f>
        <v>Retail</v>
      </c>
    </row>
    <row r="825" spans="1:13" ht="15.75" customHeight="1" x14ac:dyDescent="0.3">
      <c r="A825" s="16" t="s">
        <v>519</v>
      </c>
      <c r="B825" s="27">
        <f>VLOOKUP(A825,'Sales Order'!A$1:D$1029,4,0)</f>
        <v>44141</v>
      </c>
      <c r="C825" s="28" t="s">
        <v>52</v>
      </c>
      <c r="D825" s="34">
        <v>52</v>
      </c>
      <c r="E825" s="36">
        <v>14365000</v>
      </c>
      <c r="F825" s="37" t="s">
        <v>3198</v>
      </c>
      <c r="G825" s="76" t="str">
        <f>VLOOKUP(C825,Product!A$1:D$21,3,0)</f>
        <v>Hiking Shoes</v>
      </c>
      <c r="H825" s="76" t="str">
        <f>VLOOKUP(C825,Product!A$1:D$21,4,0)</f>
        <v>Hiking &amp; Camping</v>
      </c>
      <c r="I825" t="s">
        <v>53</v>
      </c>
      <c r="J825" s="34">
        <v>52</v>
      </c>
      <c r="K825" s="11" t="str">
        <f>VLOOKUP(A825,'Sales Order'!A$2:I$1029,9,0)</f>
        <v>Online Sales Team</v>
      </c>
      <c r="M825" t="str">
        <f>VLOOKUP(A825,'Sales Order'!A$1:L$1029,12,0)</f>
        <v>Retail</v>
      </c>
    </row>
    <row r="826" spans="1:13" ht="15.75" customHeight="1" x14ac:dyDescent="0.3">
      <c r="A826" s="28" t="s">
        <v>519</v>
      </c>
      <c r="B826" s="27">
        <f>VLOOKUP(A826,'Sales Order'!A$1:D$1029,4,0)</f>
        <v>44141</v>
      </c>
      <c r="C826" s="28" t="s">
        <v>58</v>
      </c>
      <c r="D826" s="34">
        <v>84</v>
      </c>
      <c r="E826" s="36">
        <v>440518680</v>
      </c>
      <c r="F826" s="37" t="s">
        <v>3199</v>
      </c>
      <c r="G826" s="76" t="str">
        <f>VLOOKUP(C826,Product!A$1:D$21,3,0)</f>
        <v>Road Bike</v>
      </c>
      <c r="H826" s="76" t="str">
        <f>VLOOKUP(C826,Product!A$1:D$21,4,0)</f>
        <v>Bicycle</v>
      </c>
      <c r="I826" t="s">
        <v>59</v>
      </c>
      <c r="J826" s="34">
        <v>84</v>
      </c>
      <c r="K826" s="11" t="str">
        <f>VLOOKUP(A826,'Sales Order'!A$2:I$1029,9,0)</f>
        <v>Online Sales Team</v>
      </c>
      <c r="M826" t="str">
        <f>VLOOKUP(A826,'Sales Order'!A$1:L$1029,12,0)</f>
        <v>Retail</v>
      </c>
    </row>
    <row r="827" spans="1:13" ht="15.75" customHeight="1" x14ac:dyDescent="0.3">
      <c r="A827" s="28" t="s">
        <v>519</v>
      </c>
      <c r="B827" s="27">
        <f>VLOOKUP(A827,'Sales Order'!A$1:D$1029,4,0)</f>
        <v>44141</v>
      </c>
      <c r="C827" s="28" t="s">
        <v>81</v>
      </c>
      <c r="D827" s="34">
        <v>86</v>
      </c>
      <c r="E827" s="36">
        <v>197292600</v>
      </c>
      <c r="F827" s="37" t="s">
        <v>3200</v>
      </c>
      <c r="G827" s="76" t="str">
        <f>VLOOKUP(C827,Product!A$1:D$21,3,0)</f>
        <v>Treadmill</v>
      </c>
      <c r="H827" s="76" t="str">
        <f>VLOOKUP(C827,Product!A$1:D$21,4,0)</f>
        <v>Gym &amp; Fitness</v>
      </c>
      <c r="I827" t="s">
        <v>82</v>
      </c>
      <c r="J827" s="34">
        <v>86</v>
      </c>
      <c r="K827" s="11" t="str">
        <f>VLOOKUP(A827,'Sales Order'!A$2:I$1029,9,0)</f>
        <v>Online Sales Team</v>
      </c>
      <c r="M827" t="str">
        <f>VLOOKUP(A827,'Sales Order'!A$1:L$1029,12,0)</f>
        <v>Retail</v>
      </c>
    </row>
    <row r="828" spans="1:13" ht="15.75" customHeight="1" x14ac:dyDescent="0.3">
      <c r="A828" s="28" t="s">
        <v>519</v>
      </c>
      <c r="B828" s="27">
        <f>VLOOKUP(A828,'Sales Order'!A$1:D$1029,4,0)</f>
        <v>44141</v>
      </c>
      <c r="C828" s="28" t="s">
        <v>28</v>
      </c>
      <c r="D828" s="34">
        <v>33</v>
      </c>
      <c r="E828" s="36">
        <v>24271170</v>
      </c>
      <c r="F828" s="37" t="s">
        <v>3201</v>
      </c>
      <c r="G828" s="76" t="str">
        <f>VLOOKUP(C828,Product!A$1:D$21,3,0)</f>
        <v>Stick Billiard</v>
      </c>
      <c r="H828" s="76" t="str">
        <f>VLOOKUP(C828,Product!A$1:D$21,4,0)</f>
        <v>Billiard</v>
      </c>
      <c r="I828" t="s">
        <v>30</v>
      </c>
      <c r="J828" s="34">
        <v>33</v>
      </c>
      <c r="K828" s="11" t="str">
        <f>VLOOKUP(A828,'Sales Order'!A$2:I$1029,9,0)</f>
        <v>Online Sales Team</v>
      </c>
      <c r="M828" t="str">
        <f>VLOOKUP(A828,'Sales Order'!A$1:L$1029,12,0)</f>
        <v>Retail</v>
      </c>
    </row>
    <row r="829" spans="1:13" ht="15.75" customHeight="1" x14ac:dyDescent="0.3">
      <c r="A829" s="28" t="s">
        <v>519</v>
      </c>
      <c r="B829" s="27">
        <f>VLOOKUP(A829,'Sales Order'!A$1:D$1029,4,0)</f>
        <v>44141</v>
      </c>
      <c r="C829" s="28" t="s">
        <v>69</v>
      </c>
      <c r="D829" s="34">
        <v>105</v>
      </c>
      <c r="E829" s="36">
        <v>10702125</v>
      </c>
      <c r="F829" s="37" t="s">
        <v>3202</v>
      </c>
      <c r="G829" s="76" t="str">
        <f>VLOOKUP(C829,Product!A$1:D$21,3,0)</f>
        <v>Abs Roller</v>
      </c>
      <c r="H829" s="76" t="str">
        <f>VLOOKUP(C829,Product!A$1:D$21,4,0)</f>
        <v>Gym &amp; Fitness</v>
      </c>
      <c r="I829" t="s">
        <v>70</v>
      </c>
      <c r="J829" s="34">
        <v>105</v>
      </c>
      <c r="K829" s="11" t="str">
        <f>VLOOKUP(A829,'Sales Order'!A$2:I$1029,9,0)</f>
        <v>Online Sales Team</v>
      </c>
      <c r="M829" t="str">
        <f>VLOOKUP(A829,'Sales Order'!A$1:L$1029,12,0)</f>
        <v>Retail</v>
      </c>
    </row>
    <row r="830" spans="1:13" ht="15.75" customHeight="1" x14ac:dyDescent="0.3">
      <c r="A830" s="28" t="s">
        <v>519</v>
      </c>
      <c r="B830" s="27">
        <f>VLOOKUP(A830,'Sales Order'!A$1:D$1029,4,0)</f>
        <v>44141</v>
      </c>
      <c r="C830" s="28" t="s">
        <v>43</v>
      </c>
      <c r="D830" s="34">
        <v>139</v>
      </c>
      <c r="E830" s="36">
        <v>391424000</v>
      </c>
      <c r="F830" s="37" t="s">
        <v>3203</v>
      </c>
      <c r="G830" s="76" t="str">
        <f>VLOOKUP(C830,Product!A$1:D$21,3,0)</f>
        <v>Stick Golf Bag</v>
      </c>
      <c r="H830" s="76" t="str">
        <f>VLOOKUP(C830,Product!A$1:D$21,4,0)</f>
        <v>Golf</v>
      </c>
      <c r="I830" t="s">
        <v>44</v>
      </c>
      <c r="J830" s="34">
        <v>139</v>
      </c>
      <c r="K830" s="11" t="str">
        <f>VLOOKUP(A830,'Sales Order'!A$2:I$1029,9,0)</f>
        <v>Online Sales Team</v>
      </c>
      <c r="M830" t="str">
        <f>VLOOKUP(A830,'Sales Order'!A$1:L$1029,12,0)</f>
        <v>Retail</v>
      </c>
    </row>
    <row r="831" spans="1:13" ht="15.75" customHeight="1" x14ac:dyDescent="0.3">
      <c r="A831" s="28" t="s">
        <v>519</v>
      </c>
      <c r="B831" s="27">
        <f>VLOOKUP(A831,'Sales Order'!A$1:D$1029,4,0)</f>
        <v>44141</v>
      </c>
      <c r="C831" s="28" t="s">
        <v>19</v>
      </c>
      <c r="D831" s="34">
        <v>101</v>
      </c>
      <c r="E831" s="36">
        <v>20119200</v>
      </c>
      <c r="F831" s="37" t="s">
        <v>3204</v>
      </c>
      <c r="G831" s="76" t="str">
        <f>VLOOKUP(C831,Product!A$1:D$21,3,0)</f>
        <v>1 Set Fishing Equipment</v>
      </c>
      <c r="H831" s="76" t="str">
        <f>VLOOKUP(C831,Product!A$1:D$21,4,0)</f>
        <v>Fishing Equipment</v>
      </c>
      <c r="I831" t="s">
        <v>21</v>
      </c>
      <c r="J831" s="34">
        <v>101</v>
      </c>
      <c r="K831" s="11" t="str">
        <f>VLOOKUP(A831,'Sales Order'!A$2:I$1029,9,0)</f>
        <v>Online Sales Team</v>
      </c>
      <c r="M831" t="str">
        <f>VLOOKUP(A831,'Sales Order'!A$1:L$1029,12,0)</f>
        <v>Retail</v>
      </c>
    </row>
    <row r="832" spans="1:13" ht="15.75" customHeight="1" x14ac:dyDescent="0.3">
      <c r="A832" s="28" t="s">
        <v>520</v>
      </c>
      <c r="B832" s="27">
        <f>VLOOKUP(A832,'Sales Order'!A$1:D$1029,4,0)</f>
        <v>44141</v>
      </c>
      <c r="C832" s="28" t="s">
        <v>55</v>
      </c>
      <c r="D832" s="34">
        <v>48</v>
      </c>
      <c r="E832" s="36">
        <v>91717920</v>
      </c>
      <c r="F832" s="37" t="s">
        <v>3205</v>
      </c>
      <c r="G832" s="76" t="str">
        <f>VLOOKUP(C832,Product!A$1:D$21,3,0)</f>
        <v>Mountain Bike</v>
      </c>
      <c r="H832" s="76" t="str">
        <f>VLOOKUP(C832,Product!A$1:D$21,4,0)</f>
        <v>Bicycle</v>
      </c>
      <c r="I832" t="s">
        <v>5854</v>
      </c>
      <c r="J832" s="34">
        <v>48</v>
      </c>
      <c r="K832" s="11" t="str">
        <f>VLOOKUP(A832,'Sales Order'!A$2:I$1029,9,0)</f>
        <v>Sales Java Region Team</v>
      </c>
      <c r="M832" t="str">
        <f>VLOOKUP(A832,'Sales Order'!A$1:L$1029,12,0)</f>
        <v>Retail</v>
      </c>
    </row>
    <row r="833" spans="1:13" ht="15.75" customHeight="1" x14ac:dyDescent="0.3">
      <c r="A833" s="16" t="s">
        <v>521</v>
      </c>
      <c r="B833" s="27">
        <f>VLOOKUP(A833,'Sales Order'!A$1:D$1029,4,0)</f>
        <v>44141</v>
      </c>
      <c r="C833" s="28" t="s">
        <v>43</v>
      </c>
      <c r="D833" s="34">
        <v>127</v>
      </c>
      <c r="E833" s="36">
        <v>316992000</v>
      </c>
      <c r="F833" s="37" t="s">
        <v>3206</v>
      </c>
      <c r="G833" s="76" t="str">
        <f>VLOOKUP(C833,Product!A$1:D$21,3,0)</f>
        <v>Stick Golf Bag</v>
      </c>
      <c r="H833" s="76" t="str">
        <f>VLOOKUP(C833,Product!A$1:D$21,4,0)</f>
        <v>Golf</v>
      </c>
      <c r="I833" t="s">
        <v>44</v>
      </c>
      <c r="J833" s="34">
        <v>127</v>
      </c>
      <c r="K833" s="11" t="str">
        <f>VLOOKUP(A833,'Sales Order'!A$2:I$1029,9,0)</f>
        <v>Sales Region Sulawesi - Maluku Team</v>
      </c>
      <c r="M833" t="str">
        <f>VLOOKUP(A833,'Sales Order'!A$1:L$1029,12,0)</f>
        <v>Retail</v>
      </c>
    </row>
    <row r="834" spans="1:13" ht="15.75" customHeight="1" x14ac:dyDescent="0.3">
      <c r="A834" s="28" t="s">
        <v>521</v>
      </c>
      <c r="B834" s="27">
        <f>VLOOKUP(A834,'Sales Order'!A$1:D$1029,4,0)</f>
        <v>44141</v>
      </c>
      <c r="C834" s="28" t="s">
        <v>55</v>
      </c>
      <c r="D834" s="34">
        <v>95</v>
      </c>
      <c r="E834" s="36">
        <v>210658700</v>
      </c>
      <c r="F834" s="37" t="s">
        <v>3207</v>
      </c>
      <c r="G834" s="76" t="str">
        <f>VLOOKUP(C834,Product!A$1:D$21,3,0)</f>
        <v>Mountain Bike</v>
      </c>
      <c r="H834" s="76" t="str">
        <f>VLOOKUP(C834,Product!A$1:D$21,4,0)</f>
        <v>Bicycle</v>
      </c>
      <c r="I834" t="s">
        <v>5854</v>
      </c>
      <c r="J834" s="34">
        <v>95</v>
      </c>
      <c r="K834" s="11" t="str">
        <f>VLOOKUP(A834,'Sales Order'!A$2:I$1029,9,0)</f>
        <v>Sales Region Sulawesi - Maluku Team</v>
      </c>
      <c r="M834" t="str">
        <f>VLOOKUP(A834,'Sales Order'!A$1:L$1029,12,0)</f>
        <v>Retail</v>
      </c>
    </row>
    <row r="835" spans="1:13" ht="15.75" customHeight="1" x14ac:dyDescent="0.3">
      <c r="A835" s="28" t="s">
        <v>521</v>
      </c>
      <c r="B835" s="27">
        <f>VLOOKUP(A835,'Sales Order'!A$1:D$1029,4,0)</f>
        <v>44141</v>
      </c>
      <c r="C835" s="28" t="s">
        <v>33</v>
      </c>
      <c r="D835" s="34">
        <v>76</v>
      </c>
      <c r="E835" s="36">
        <v>14212000</v>
      </c>
      <c r="F835" s="37" t="s">
        <v>3208</v>
      </c>
      <c r="G835" s="76" t="str">
        <f>VLOOKUP(C835,Product!A$1:D$21,3,0)</f>
        <v>Stick Billiard Bag</v>
      </c>
      <c r="H835" s="76" t="str">
        <f>VLOOKUP(C835,Product!A$1:D$21,4,0)</f>
        <v>Billiard</v>
      </c>
      <c r="I835" t="s">
        <v>34</v>
      </c>
      <c r="J835" s="34">
        <v>76</v>
      </c>
      <c r="K835" s="11" t="str">
        <f>VLOOKUP(A835,'Sales Order'!A$2:I$1029,9,0)</f>
        <v>Sales Region Sulawesi - Maluku Team</v>
      </c>
      <c r="M835" t="str">
        <f>VLOOKUP(A835,'Sales Order'!A$1:L$1029,12,0)</f>
        <v>Retail</v>
      </c>
    </row>
    <row r="836" spans="1:13" ht="15.75" customHeight="1" x14ac:dyDescent="0.3">
      <c r="A836" s="28" t="s">
        <v>521</v>
      </c>
      <c r="B836" s="27">
        <f>VLOOKUP(A836,'Sales Order'!A$1:D$1029,4,0)</f>
        <v>44141</v>
      </c>
      <c r="C836" s="28" t="s">
        <v>72</v>
      </c>
      <c r="D836" s="34">
        <v>144</v>
      </c>
      <c r="E836" s="36">
        <v>36525600</v>
      </c>
      <c r="F836" s="37" t="s">
        <v>3209</v>
      </c>
      <c r="G836" s="76" t="str">
        <f>VLOOKUP(C836,Product!A$1:D$21,3,0)</f>
        <v>Pull Up Bar</v>
      </c>
      <c r="H836" s="76" t="str">
        <f>VLOOKUP(C836,Product!A$1:D$21,4,0)</f>
        <v>Gym &amp; Fitness</v>
      </c>
      <c r="I836" t="s">
        <v>73</v>
      </c>
      <c r="J836" s="34">
        <v>144</v>
      </c>
      <c r="K836" s="11" t="str">
        <f>VLOOKUP(A836,'Sales Order'!A$2:I$1029,9,0)</f>
        <v>Sales Region Sulawesi - Maluku Team</v>
      </c>
      <c r="M836" t="str">
        <f>VLOOKUP(A836,'Sales Order'!A$1:L$1029,12,0)</f>
        <v>Retail</v>
      </c>
    </row>
    <row r="837" spans="1:13" ht="15.75" customHeight="1" x14ac:dyDescent="0.3">
      <c r="A837" s="28" t="s">
        <v>521</v>
      </c>
      <c r="B837" s="27">
        <f>VLOOKUP(A837,'Sales Order'!A$1:D$1029,4,0)</f>
        <v>44141</v>
      </c>
      <c r="C837" s="28" t="s">
        <v>58</v>
      </c>
      <c r="D837" s="34">
        <v>110</v>
      </c>
      <c r="E837" s="36">
        <v>539652300</v>
      </c>
      <c r="F837" s="37" t="s">
        <v>3210</v>
      </c>
      <c r="G837" s="76" t="str">
        <f>VLOOKUP(C837,Product!A$1:D$21,3,0)</f>
        <v>Road Bike</v>
      </c>
      <c r="H837" s="76" t="str">
        <f>VLOOKUP(C837,Product!A$1:D$21,4,0)</f>
        <v>Bicycle</v>
      </c>
      <c r="I837" t="s">
        <v>59</v>
      </c>
      <c r="J837" s="34">
        <v>110</v>
      </c>
      <c r="K837" s="11" t="str">
        <f>VLOOKUP(A837,'Sales Order'!A$2:I$1029,9,0)</f>
        <v>Sales Region Sulawesi - Maluku Team</v>
      </c>
      <c r="M837" t="str">
        <f>VLOOKUP(A837,'Sales Order'!A$1:L$1029,12,0)</f>
        <v>Retail</v>
      </c>
    </row>
    <row r="838" spans="1:13" ht="15.75" customHeight="1" x14ac:dyDescent="0.3">
      <c r="A838" s="16" t="s">
        <v>522</v>
      </c>
      <c r="B838" s="27">
        <f>VLOOKUP(A838,'Sales Order'!A$1:D$1029,4,0)</f>
        <v>44141</v>
      </c>
      <c r="C838" s="28" t="s">
        <v>83</v>
      </c>
      <c r="D838" s="34">
        <v>131</v>
      </c>
      <c r="E838" s="36">
        <v>31958760</v>
      </c>
      <c r="F838" s="37" t="s">
        <v>3211</v>
      </c>
      <c r="G838" s="76" t="str">
        <f>VLOOKUP(C838,Product!A$1:D$21,3,0)</f>
        <v>Heavy bag</v>
      </c>
      <c r="H838" s="76" t="str">
        <f>VLOOKUP(C838,Product!A$1:D$21,4,0)</f>
        <v>Gym &amp; Fitness</v>
      </c>
      <c r="I838" t="s">
        <v>84</v>
      </c>
      <c r="J838" s="34">
        <v>131</v>
      </c>
      <c r="K838" s="11" t="str">
        <f>VLOOKUP(A838,'Sales Order'!A$2:I$1029,9,0)</f>
        <v>Online Sales Team</v>
      </c>
      <c r="M838" t="str">
        <f>VLOOKUP(A838,'Sales Order'!A$1:L$1029,12,0)</f>
        <v>Retail</v>
      </c>
    </row>
    <row r="839" spans="1:13" ht="15.75" customHeight="1" x14ac:dyDescent="0.3">
      <c r="A839" s="28" t="s">
        <v>522</v>
      </c>
      <c r="B839" s="27">
        <f>VLOOKUP(A839,'Sales Order'!A$1:D$1029,4,0)</f>
        <v>44141</v>
      </c>
      <c r="C839" s="28" t="s">
        <v>35</v>
      </c>
      <c r="D839" s="34">
        <v>117</v>
      </c>
      <c r="E839" s="36">
        <v>192611250</v>
      </c>
      <c r="F839" s="37" t="s">
        <v>3212</v>
      </c>
      <c r="G839" s="76" t="str">
        <f>VLOOKUP(C839,Product!A$1:D$21,3,0)</f>
        <v>Stick Golf Wedge</v>
      </c>
      <c r="H839" s="76" t="str">
        <f>VLOOKUP(C839,Product!A$1:D$21,4,0)</f>
        <v>Golf</v>
      </c>
      <c r="I839" t="s">
        <v>37</v>
      </c>
      <c r="J839" s="34">
        <v>117</v>
      </c>
      <c r="K839" s="11" t="str">
        <f>VLOOKUP(A839,'Sales Order'!A$2:I$1029,9,0)</f>
        <v>Online Sales Team</v>
      </c>
      <c r="M839" t="str">
        <f>VLOOKUP(A839,'Sales Order'!A$1:L$1029,12,0)</f>
        <v>Retail</v>
      </c>
    </row>
    <row r="840" spans="1:13" ht="15.75" customHeight="1" x14ac:dyDescent="0.3">
      <c r="A840" s="28" t="s">
        <v>522</v>
      </c>
      <c r="B840" s="27">
        <f>VLOOKUP(A840,'Sales Order'!A$1:D$1029,4,0)</f>
        <v>44141</v>
      </c>
      <c r="C840" s="28" t="s">
        <v>45</v>
      </c>
      <c r="D840" s="34">
        <v>111</v>
      </c>
      <c r="E840" s="36">
        <v>13396590</v>
      </c>
      <c r="F840" s="37" t="s">
        <v>3213</v>
      </c>
      <c r="G840" s="76" t="str">
        <f>VLOOKUP(C840,Product!A$1:D$21,3,0)</f>
        <v>Sunglasses</v>
      </c>
      <c r="H840" s="76" t="str">
        <f>VLOOKUP(C840,Product!A$1:D$21,4,0)</f>
        <v>Outdoors Sport</v>
      </c>
      <c r="I840" t="s">
        <v>46</v>
      </c>
      <c r="J840" s="34">
        <v>111</v>
      </c>
      <c r="K840" s="11" t="str">
        <f>VLOOKUP(A840,'Sales Order'!A$2:I$1029,9,0)</f>
        <v>Online Sales Team</v>
      </c>
      <c r="M840" t="str">
        <f>VLOOKUP(A840,'Sales Order'!A$1:L$1029,12,0)</f>
        <v>Retail</v>
      </c>
    </row>
    <row r="841" spans="1:13" ht="15.75" customHeight="1" x14ac:dyDescent="0.3">
      <c r="A841" s="28" t="s">
        <v>522</v>
      </c>
      <c r="B841" s="27">
        <f>VLOOKUP(A841,'Sales Order'!A$1:D$1029,4,0)</f>
        <v>44141</v>
      </c>
      <c r="C841" s="28" t="s">
        <v>55</v>
      </c>
      <c r="D841" s="34">
        <v>104</v>
      </c>
      <c r="E841" s="36">
        <v>188908720</v>
      </c>
      <c r="F841" s="37" t="s">
        <v>3214</v>
      </c>
      <c r="G841" s="76" t="str">
        <f>VLOOKUP(C841,Product!A$1:D$21,3,0)</f>
        <v>Mountain Bike</v>
      </c>
      <c r="H841" s="76" t="str">
        <f>VLOOKUP(C841,Product!A$1:D$21,4,0)</f>
        <v>Bicycle</v>
      </c>
      <c r="I841" t="s">
        <v>5854</v>
      </c>
      <c r="J841" s="34">
        <v>104</v>
      </c>
      <c r="K841" s="11" t="str">
        <f>VLOOKUP(A841,'Sales Order'!A$2:I$1029,9,0)</f>
        <v>Online Sales Team</v>
      </c>
      <c r="M841" t="str">
        <f>VLOOKUP(A841,'Sales Order'!A$1:L$1029,12,0)</f>
        <v>Retail</v>
      </c>
    </row>
    <row r="842" spans="1:13" ht="15.75" customHeight="1" x14ac:dyDescent="0.3">
      <c r="A842" s="28" t="s">
        <v>522</v>
      </c>
      <c r="B842" s="27">
        <f>VLOOKUP(A842,'Sales Order'!A$1:D$1029,4,0)</f>
        <v>44141</v>
      </c>
      <c r="C842" s="28" t="s">
        <v>61</v>
      </c>
      <c r="D842" s="34">
        <v>93</v>
      </c>
      <c r="E842" s="36">
        <v>40983240</v>
      </c>
      <c r="F842" s="37" t="s">
        <v>3215</v>
      </c>
      <c r="G842" s="76" t="str">
        <f>VLOOKUP(C842,Product!A$1:D$21,3,0)</f>
        <v>1 Set Basketball</v>
      </c>
      <c r="H842" s="76" t="str">
        <f>VLOOKUP(C842,Product!A$1:D$21,4,0)</f>
        <v>Basketball</v>
      </c>
      <c r="I842" t="s">
        <v>62</v>
      </c>
      <c r="J842" s="34">
        <v>93</v>
      </c>
      <c r="K842" s="11" t="str">
        <f>VLOOKUP(A842,'Sales Order'!A$2:I$1029,9,0)</f>
        <v>Online Sales Team</v>
      </c>
      <c r="M842" t="str">
        <f>VLOOKUP(A842,'Sales Order'!A$1:L$1029,12,0)</f>
        <v>Retail</v>
      </c>
    </row>
    <row r="843" spans="1:13" ht="15.75" customHeight="1" x14ac:dyDescent="0.3">
      <c r="A843" s="16" t="s">
        <v>523</v>
      </c>
      <c r="B843" s="27">
        <f>VLOOKUP(A843,'Sales Order'!A$1:D$1029,4,0)</f>
        <v>44141</v>
      </c>
      <c r="C843" s="28" t="s">
        <v>72</v>
      </c>
      <c r="D843" s="34">
        <v>132</v>
      </c>
      <c r="E843" s="36">
        <v>26785440</v>
      </c>
      <c r="F843" s="37" t="s">
        <v>3216</v>
      </c>
      <c r="G843" s="76" t="str">
        <f>VLOOKUP(C843,Product!A$1:D$21,3,0)</f>
        <v>Pull Up Bar</v>
      </c>
      <c r="H843" s="76" t="str">
        <f>VLOOKUP(C843,Product!A$1:D$21,4,0)</f>
        <v>Gym &amp; Fitness</v>
      </c>
      <c r="I843" t="s">
        <v>73</v>
      </c>
      <c r="J843" s="34">
        <v>132</v>
      </c>
      <c r="K843" s="11" t="str">
        <f>VLOOKUP(A843,'Sales Order'!A$2:I$1029,9,0)</f>
        <v>Online Sales Team</v>
      </c>
      <c r="M843" t="str">
        <f>VLOOKUP(A843,'Sales Order'!A$1:L$1029,12,0)</f>
        <v>Retail</v>
      </c>
    </row>
    <row r="844" spans="1:13" ht="15.75" customHeight="1" x14ac:dyDescent="0.3">
      <c r="A844" s="28" t="s">
        <v>523</v>
      </c>
      <c r="B844" s="27">
        <f>VLOOKUP(A844,'Sales Order'!A$1:D$1029,4,0)</f>
        <v>44141</v>
      </c>
      <c r="C844" s="28" t="s">
        <v>81</v>
      </c>
      <c r="D844" s="34">
        <v>29</v>
      </c>
      <c r="E844" s="36">
        <v>57658380</v>
      </c>
      <c r="F844" s="37" t="s">
        <v>3217</v>
      </c>
      <c r="G844" s="76" t="str">
        <f>VLOOKUP(C844,Product!A$1:D$21,3,0)</f>
        <v>Treadmill</v>
      </c>
      <c r="H844" s="76" t="str">
        <f>VLOOKUP(C844,Product!A$1:D$21,4,0)</f>
        <v>Gym &amp; Fitness</v>
      </c>
      <c r="I844" t="s">
        <v>82</v>
      </c>
      <c r="J844" s="34">
        <v>29</v>
      </c>
      <c r="K844" s="11" t="str">
        <f>VLOOKUP(A844,'Sales Order'!A$2:I$1029,9,0)</f>
        <v>Online Sales Team</v>
      </c>
      <c r="M844" t="str">
        <f>VLOOKUP(A844,'Sales Order'!A$1:L$1029,12,0)</f>
        <v>Retail</v>
      </c>
    </row>
    <row r="845" spans="1:13" ht="15.75" customHeight="1" x14ac:dyDescent="0.3">
      <c r="A845" s="28" t="s">
        <v>523</v>
      </c>
      <c r="B845" s="27">
        <f>VLOOKUP(A845,'Sales Order'!A$1:D$1029,4,0)</f>
        <v>44141</v>
      </c>
      <c r="C845" s="28" t="s">
        <v>65</v>
      </c>
      <c r="D845" s="34">
        <v>32</v>
      </c>
      <c r="E845" s="36">
        <v>8031360</v>
      </c>
      <c r="F845" s="37" t="s">
        <v>3218</v>
      </c>
      <c r="G845" s="76" t="str">
        <f>VLOOKUP(C845,Product!A$1:D$21,3,0)</f>
        <v>1 Set Futsalball</v>
      </c>
      <c r="H845" s="76" t="str">
        <f>VLOOKUP(C845,Product!A$1:D$21,4,0)</f>
        <v>Futsal</v>
      </c>
      <c r="I845" t="s">
        <v>66</v>
      </c>
      <c r="J845" s="34">
        <v>32</v>
      </c>
      <c r="K845" s="11" t="str">
        <f>VLOOKUP(A845,'Sales Order'!A$2:I$1029,9,0)</f>
        <v>Online Sales Team</v>
      </c>
      <c r="M845" t="str">
        <f>VLOOKUP(A845,'Sales Order'!A$1:L$1029,12,0)</f>
        <v>Retail</v>
      </c>
    </row>
    <row r="846" spans="1:13" ht="15.75" customHeight="1" x14ac:dyDescent="0.3">
      <c r="A846" s="28" t="s">
        <v>523</v>
      </c>
      <c r="B846" s="27">
        <f>VLOOKUP(A846,'Sales Order'!A$1:D$1029,4,0)</f>
        <v>44141</v>
      </c>
      <c r="C846" s="28" t="s">
        <v>78</v>
      </c>
      <c r="D846" s="34">
        <v>130</v>
      </c>
      <c r="E846" s="36">
        <v>51870000</v>
      </c>
      <c r="F846" s="37" t="s">
        <v>3219</v>
      </c>
      <c r="G846" s="76" t="str">
        <f>VLOOKUP(C846,Product!A$1:D$21,3,0)</f>
        <v>Dumbell Set</v>
      </c>
      <c r="H846" s="76" t="str">
        <f>VLOOKUP(C846,Product!A$1:D$21,4,0)</f>
        <v>Gym &amp; Fitness</v>
      </c>
      <c r="I846" t="s">
        <v>79</v>
      </c>
      <c r="J846" s="34">
        <v>130</v>
      </c>
      <c r="K846" s="11" t="str">
        <f>VLOOKUP(A846,'Sales Order'!A$2:I$1029,9,0)</f>
        <v>Online Sales Team</v>
      </c>
      <c r="M846" t="str">
        <f>VLOOKUP(A846,'Sales Order'!A$1:L$1029,12,0)</f>
        <v>Retail</v>
      </c>
    </row>
    <row r="847" spans="1:13" ht="15.75" customHeight="1" x14ac:dyDescent="0.3">
      <c r="A847" s="28" t="s">
        <v>523</v>
      </c>
      <c r="B847" s="27">
        <f>VLOOKUP(A847,'Sales Order'!A$1:D$1029,4,0)</f>
        <v>44141</v>
      </c>
      <c r="C847" s="28" t="s">
        <v>33</v>
      </c>
      <c r="D847" s="34">
        <v>53</v>
      </c>
      <c r="E847" s="36">
        <v>9677800</v>
      </c>
      <c r="F847" s="37" t="s">
        <v>3220</v>
      </c>
      <c r="G847" s="76" t="str">
        <f>VLOOKUP(C847,Product!A$1:D$21,3,0)</f>
        <v>Stick Billiard Bag</v>
      </c>
      <c r="H847" s="76" t="str">
        <f>VLOOKUP(C847,Product!A$1:D$21,4,0)</f>
        <v>Billiard</v>
      </c>
      <c r="I847" t="s">
        <v>34</v>
      </c>
      <c r="J847" s="34">
        <v>53</v>
      </c>
      <c r="K847" s="11" t="str">
        <f>VLOOKUP(A847,'Sales Order'!A$2:I$1029,9,0)</f>
        <v>Online Sales Team</v>
      </c>
      <c r="M847" t="str">
        <f>VLOOKUP(A847,'Sales Order'!A$1:L$1029,12,0)</f>
        <v>Retail</v>
      </c>
    </row>
    <row r="848" spans="1:13" ht="15.75" customHeight="1" x14ac:dyDescent="0.3">
      <c r="A848" s="16" t="s">
        <v>524</v>
      </c>
      <c r="B848" s="27">
        <f>VLOOKUP(A848,'Sales Order'!A$1:D$1029,4,0)</f>
        <v>44143</v>
      </c>
      <c r="C848" s="28" t="s">
        <v>45</v>
      </c>
      <c r="D848" s="34">
        <v>111</v>
      </c>
      <c r="E848" s="36">
        <v>14885100</v>
      </c>
      <c r="F848" s="37" t="s">
        <v>3221</v>
      </c>
      <c r="G848" s="76" t="str">
        <f>VLOOKUP(C848,Product!A$1:D$21,3,0)</f>
        <v>Sunglasses</v>
      </c>
      <c r="H848" s="76" t="str">
        <f>VLOOKUP(C848,Product!A$1:D$21,4,0)</f>
        <v>Outdoors Sport</v>
      </c>
      <c r="I848" t="s">
        <v>46</v>
      </c>
      <c r="J848" s="34">
        <v>111</v>
      </c>
      <c r="K848" s="11" t="str">
        <f>VLOOKUP(A848,'Sales Order'!A$2:I$1029,9,0)</f>
        <v>Sales Region Sulawesi - Maluku Team</v>
      </c>
      <c r="M848" t="str">
        <f>VLOOKUP(A848,'Sales Order'!A$1:L$1029,12,0)</f>
        <v>Retail</v>
      </c>
    </row>
    <row r="849" spans="1:13" ht="15.75" customHeight="1" x14ac:dyDescent="0.3">
      <c r="A849" s="28" t="s">
        <v>524</v>
      </c>
      <c r="B849" s="27">
        <f>VLOOKUP(A849,'Sales Order'!A$1:D$1029,4,0)</f>
        <v>44143</v>
      </c>
      <c r="C849" s="28" t="s">
        <v>55</v>
      </c>
      <c r="D849" s="34">
        <v>56</v>
      </c>
      <c r="E849" s="36">
        <v>105683200</v>
      </c>
      <c r="F849" s="37" t="s">
        <v>3222</v>
      </c>
      <c r="G849" s="76" t="str">
        <f>VLOOKUP(C849,Product!A$1:D$21,3,0)</f>
        <v>Mountain Bike</v>
      </c>
      <c r="H849" s="76" t="str">
        <f>VLOOKUP(C849,Product!A$1:D$21,4,0)</f>
        <v>Bicycle</v>
      </c>
      <c r="I849" t="s">
        <v>5854</v>
      </c>
      <c r="J849" s="34">
        <v>56</v>
      </c>
      <c r="K849" s="11" t="str">
        <f>VLOOKUP(A849,'Sales Order'!A$2:I$1029,9,0)</f>
        <v>Sales Region Sulawesi - Maluku Team</v>
      </c>
      <c r="M849" t="str">
        <f>VLOOKUP(A849,'Sales Order'!A$1:L$1029,12,0)</f>
        <v>Retail</v>
      </c>
    </row>
    <row r="850" spans="1:13" ht="15.75" customHeight="1" x14ac:dyDescent="0.3">
      <c r="A850" s="28" t="s">
        <v>524</v>
      </c>
      <c r="B850" s="27">
        <f>VLOOKUP(A850,'Sales Order'!A$1:D$1029,4,0)</f>
        <v>44143</v>
      </c>
      <c r="C850" s="28" t="s">
        <v>61</v>
      </c>
      <c r="D850" s="34">
        <v>51</v>
      </c>
      <c r="E850" s="36">
        <v>21741810</v>
      </c>
      <c r="F850" s="37" t="s">
        <v>3223</v>
      </c>
      <c r="G850" s="76" t="str">
        <f>VLOOKUP(C850,Product!A$1:D$21,3,0)</f>
        <v>1 Set Basketball</v>
      </c>
      <c r="H850" s="76" t="str">
        <f>VLOOKUP(C850,Product!A$1:D$21,4,0)</f>
        <v>Basketball</v>
      </c>
      <c r="I850" t="s">
        <v>62</v>
      </c>
      <c r="J850" s="34">
        <v>51</v>
      </c>
      <c r="K850" s="11" t="str">
        <f>VLOOKUP(A850,'Sales Order'!A$2:I$1029,9,0)</f>
        <v>Sales Region Sulawesi - Maluku Team</v>
      </c>
      <c r="M850" t="str">
        <f>VLOOKUP(A850,'Sales Order'!A$1:L$1029,12,0)</f>
        <v>Retail</v>
      </c>
    </row>
    <row r="851" spans="1:13" ht="15.75" customHeight="1" x14ac:dyDescent="0.3">
      <c r="A851" s="28" t="s">
        <v>524</v>
      </c>
      <c r="B851" s="27">
        <f>VLOOKUP(A851,'Sales Order'!A$1:D$1029,4,0)</f>
        <v>44143</v>
      </c>
      <c r="C851" s="28" t="s">
        <v>65</v>
      </c>
      <c r="D851" s="34">
        <v>28</v>
      </c>
      <c r="E851" s="36">
        <v>5607000</v>
      </c>
      <c r="F851" s="37" t="s">
        <v>3224</v>
      </c>
      <c r="G851" s="76" t="str">
        <f>VLOOKUP(C851,Product!A$1:D$21,3,0)</f>
        <v>1 Set Futsalball</v>
      </c>
      <c r="H851" s="76" t="str">
        <f>VLOOKUP(C851,Product!A$1:D$21,4,0)</f>
        <v>Futsal</v>
      </c>
      <c r="I851" t="s">
        <v>66</v>
      </c>
      <c r="J851" s="34">
        <v>28</v>
      </c>
      <c r="K851" s="11" t="str">
        <f>VLOOKUP(A851,'Sales Order'!A$2:I$1029,9,0)</f>
        <v>Sales Region Sulawesi - Maluku Team</v>
      </c>
      <c r="M851" t="str">
        <f>VLOOKUP(A851,'Sales Order'!A$1:L$1029,12,0)</f>
        <v>Retail</v>
      </c>
    </row>
    <row r="852" spans="1:13" ht="15.75" customHeight="1" x14ac:dyDescent="0.3">
      <c r="A852" s="28" t="s">
        <v>524</v>
      </c>
      <c r="B852" s="27">
        <f>VLOOKUP(A852,'Sales Order'!A$1:D$1029,4,0)</f>
        <v>44143</v>
      </c>
      <c r="C852" s="28" t="s">
        <v>72</v>
      </c>
      <c r="D852" s="34">
        <v>83</v>
      </c>
      <c r="E852" s="36">
        <v>19723290</v>
      </c>
      <c r="F852" s="37" t="s">
        <v>3225</v>
      </c>
      <c r="G852" s="76" t="str">
        <f>VLOOKUP(C852,Product!A$1:D$21,3,0)</f>
        <v>Pull Up Bar</v>
      </c>
      <c r="H852" s="76" t="str">
        <f>VLOOKUP(C852,Product!A$1:D$21,4,0)</f>
        <v>Gym &amp; Fitness</v>
      </c>
      <c r="I852" t="s">
        <v>73</v>
      </c>
      <c r="J852" s="34">
        <v>83</v>
      </c>
      <c r="K852" s="11" t="str">
        <f>VLOOKUP(A852,'Sales Order'!A$2:I$1029,9,0)</f>
        <v>Sales Region Sulawesi - Maluku Team</v>
      </c>
      <c r="M852" t="str">
        <f>VLOOKUP(A852,'Sales Order'!A$1:L$1029,12,0)</f>
        <v>Retail</v>
      </c>
    </row>
    <row r="853" spans="1:13" ht="15.75" customHeight="1" x14ac:dyDescent="0.3">
      <c r="A853" s="28" t="s">
        <v>524</v>
      </c>
      <c r="B853" s="27">
        <f>VLOOKUP(A853,'Sales Order'!A$1:D$1029,4,0)</f>
        <v>44143</v>
      </c>
      <c r="C853" s="28" t="s">
        <v>43</v>
      </c>
      <c r="D853" s="34">
        <v>120</v>
      </c>
      <c r="E853" s="36">
        <v>311040000</v>
      </c>
      <c r="F853" s="37" t="s">
        <v>3226</v>
      </c>
      <c r="G853" s="76" t="str">
        <f>VLOOKUP(C853,Product!A$1:D$21,3,0)</f>
        <v>Stick Golf Bag</v>
      </c>
      <c r="H853" s="76" t="str">
        <f>VLOOKUP(C853,Product!A$1:D$21,4,0)</f>
        <v>Golf</v>
      </c>
      <c r="I853" t="s">
        <v>44</v>
      </c>
      <c r="J853" s="34">
        <v>120</v>
      </c>
      <c r="K853" s="11" t="str">
        <f>VLOOKUP(A853,'Sales Order'!A$2:I$1029,9,0)</f>
        <v>Sales Region Sulawesi - Maluku Team</v>
      </c>
      <c r="M853" t="str">
        <f>VLOOKUP(A853,'Sales Order'!A$1:L$1029,12,0)</f>
        <v>Retail</v>
      </c>
    </row>
    <row r="854" spans="1:13" ht="15.75" customHeight="1" x14ac:dyDescent="0.3">
      <c r="A854" s="28" t="s">
        <v>524</v>
      </c>
      <c r="B854" s="27">
        <f>VLOOKUP(A854,'Sales Order'!A$1:D$1029,4,0)</f>
        <v>44143</v>
      </c>
      <c r="C854" s="28" t="s">
        <v>52</v>
      </c>
      <c r="D854" s="34">
        <v>136</v>
      </c>
      <c r="E854" s="36">
        <v>34034000</v>
      </c>
      <c r="F854" s="37" t="s">
        <v>3227</v>
      </c>
      <c r="G854" s="76" t="str">
        <f>VLOOKUP(C854,Product!A$1:D$21,3,0)</f>
        <v>Hiking Shoes</v>
      </c>
      <c r="H854" s="76" t="str">
        <f>VLOOKUP(C854,Product!A$1:D$21,4,0)</f>
        <v>Hiking &amp; Camping</v>
      </c>
      <c r="I854" t="s">
        <v>53</v>
      </c>
      <c r="J854" s="34">
        <v>136</v>
      </c>
      <c r="K854" s="11" t="str">
        <f>VLOOKUP(A854,'Sales Order'!A$2:I$1029,9,0)</f>
        <v>Sales Region Sulawesi - Maluku Team</v>
      </c>
      <c r="M854" t="str">
        <f>VLOOKUP(A854,'Sales Order'!A$1:L$1029,12,0)</f>
        <v>Retail</v>
      </c>
    </row>
    <row r="855" spans="1:13" ht="15.75" customHeight="1" x14ac:dyDescent="0.3">
      <c r="A855" s="16" t="s">
        <v>525</v>
      </c>
      <c r="B855" s="27">
        <f>VLOOKUP(A855,'Sales Order'!A$1:D$1029,4,0)</f>
        <v>44143</v>
      </c>
      <c r="C855" s="28" t="s">
        <v>72</v>
      </c>
      <c r="D855" s="34">
        <v>105</v>
      </c>
      <c r="E855" s="36">
        <v>25792200</v>
      </c>
      <c r="F855" s="37" t="s">
        <v>3228</v>
      </c>
      <c r="G855" s="76" t="str">
        <f>VLOOKUP(C855,Product!A$1:D$21,3,0)</f>
        <v>Pull Up Bar</v>
      </c>
      <c r="H855" s="76" t="str">
        <f>VLOOKUP(C855,Product!A$1:D$21,4,0)</f>
        <v>Gym &amp; Fitness</v>
      </c>
      <c r="I855" t="s">
        <v>73</v>
      </c>
      <c r="J855" s="34">
        <v>105</v>
      </c>
      <c r="K855" s="11" t="str">
        <f>VLOOKUP(A855,'Sales Order'!A$2:I$1029,9,0)</f>
        <v>Sales Sumatera -Kalimantan Region Team</v>
      </c>
      <c r="M855" t="str">
        <f>VLOOKUP(A855,'Sales Order'!A$1:L$1029,12,0)</f>
        <v>Retail</v>
      </c>
    </row>
    <row r="856" spans="1:13" ht="15.75" customHeight="1" x14ac:dyDescent="0.3">
      <c r="A856" s="28" t="s">
        <v>525</v>
      </c>
      <c r="B856" s="27">
        <f>VLOOKUP(A856,'Sales Order'!A$1:D$1029,4,0)</f>
        <v>44143</v>
      </c>
      <c r="C856" s="28" t="s">
        <v>45</v>
      </c>
      <c r="D856" s="34">
        <v>131</v>
      </c>
      <c r="E856" s="36">
        <v>16200770</v>
      </c>
      <c r="F856" s="37" t="s">
        <v>3229</v>
      </c>
      <c r="G856" s="76" t="str">
        <f>VLOOKUP(C856,Product!A$1:D$21,3,0)</f>
        <v>Sunglasses</v>
      </c>
      <c r="H856" s="76" t="str">
        <f>VLOOKUP(C856,Product!A$1:D$21,4,0)</f>
        <v>Outdoors Sport</v>
      </c>
      <c r="I856" t="s">
        <v>46</v>
      </c>
      <c r="J856" s="34">
        <v>131</v>
      </c>
      <c r="K856" s="11" t="str">
        <f>VLOOKUP(A856,'Sales Order'!A$2:I$1029,9,0)</f>
        <v>Sales Sumatera -Kalimantan Region Team</v>
      </c>
      <c r="M856" t="str">
        <f>VLOOKUP(A856,'Sales Order'!A$1:L$1029,12,0)</f>
        <v>Retail</v>
      </c>
    </row>
    <row r="857" spans="1:13" ht="15.75" customHeight="1" x14ac:dyDescent="0.3">
      <c r="A857" s="28" t="s">
        <v>525</v>
      </c>
      <c r="B857" s="27">
        <f>VLOOKUP(A857,'Sales Order'!A$1:D$1029,4,0)</f>
        <v>44143</v>
      </c>
      <c r="C857" s="28" t="s">
        <v>35</v>
      </c>
      <c r="D857" s="34">
        <v>79</v>
      </c>
      <c r="E857" s="36">
        <v>156064500</v>
      </c>
      <c r="F857" s="37" t="s">
        <v>3230</v>
      </c>
      <c r="G857" s="76" t="str">
        <f>VLOOKUP(C857,Product!A$1:D$21,3,0)</f>
        <v>Stick Golf Wedge</v>
      </c>
      <c r="H857" s="76" t="str">
        <f>VLOOKUP(C857,Product!A$1:D$21,4,0)</f>
        <v>Golf</v>
      </c>
      <c r="I857" t="s">
        <v>37</v>
      </c>
      <c r="J857" s="34">
        <v>79</v>
      </c>
      <c r="K857" s="11" t="str">
        <f>VLOOKUP(A857,'Sales Order'!A$2:I$1029,9,0)</f>
        <v>Sales Sumatera -Kalimantan Region Team</v>
      </c>
      <c r="M857" t="str">
        <f>VLOOKUP(A857,'Sales Order'!A$1:L$1029,12,0)</f>
        <v>Retail</v>
      </c>
    </row>
    <row r="858" spans="1:13" ht="15.75" customHeight="1" x14ac:dyDescent="0.3">
      <c r="A858" s="28" t="s">
        <v>525</v>
      </c>
      <c r="B858" s="27">
        <f>VLOOKUP(A858,'Sales Order'!A$1:D$1029,4,0)</f>
        <v>44143</v>
      </c>
      <c r="C858" s="28" t="s">
        <v>33</v>
      </c>
      <c r="D858" s="34">
        <v>68</v>
      </c>
      <c r="E858" s="36">
        <v>13464000</v>
      </c>
      <c r="F858" s="37" t="s">
        <v>3231</v>
      </c>
      <c r="G858" s="76" t="str">
        <f>VLOOKUP(C858,Product!A$1:D$21,3,0)</f>
        <v>Stick Billiard Bag</v>
      </c>
      <c r="H858" s="76" t="str">
        <f>VLOOKUP(C858,Product!A$1:D$21,4,0)</f>
        <v>Billiard</v>
      </c>
      <c r="I858" t="s">
        <v>34</v>
      </c>
      <c r="J858" s="34">
        <v>68</v>
      </c>
      <c r="K858" s="11" t="str">
        <f>VLOOKUP(A858,'Sales Order'!A$2:I$1029,9,0)</f>
        <v>Sales Sumatera -Kalimantan Region Team</v>
      </c>
      <c r="M858" t="str">
        <f>VLOOKUP(A858,'Sales Order'!A$1:L$1029,12,0)</f>
        <v>Retail</v>
      </c>
    </row>
    <row r="859" spans="1:13" ht="15.75" customHeight="1" x14ac:dyDescent="0.3">
      <c r="A859" s="16" t="s">
        <v>526</v>
      </c>
      <c r="B859" s="27">
        <f>VLOOKUP(A859,'Sales Order'!A$1:D$1029,4,0)</f>
        <v>44147</v>
      </c>
      <c r="C859" s="28" t="s">
        <v>83</v>
      </c>
      <c r="D859" s="34">
        <v>34</v>
      </c>
      <c r="E859" s="36">
        <v>10368300</v>
      </c>
      <c r="F859" s="37" t="s">
        <v>3232</v>
      </c>
      <c r="G859" s="76" t="str">
        <f>VLOOKUP(C859,Product!A$1:D$21,3,0)</f>
        <v>Heavy bag</v>
      </c>
      <c r="H859" s="76" t="str">
        <f>VLOOKUP(C859,Product!A$1:D$21,4,0)</f>
        <v>Gym &amp; Fitness</v>
      </c>
      <c r="I859" t="s">
        <v>84</v>
      </c>
      <c r="J859" s="34">
        <v>34</v>
      </c>
      <c r="K859" s="11" t="str">
        <f>VLOOKUP(A859,'Sales Order'!A$2:I$1029,9,0)</f>
        <v>Sales Region Sulawesi - Maluku Team</v>
      </c>
      <c r="M859" t="str">
        <f>VLOOKUP(A859,'Sales Order'!A$1:L$1029,12,0)</f>
        <v>Distributor</v>
      </c>
    </row>
    <row r="860" spans="1:13" ht="15.75" customHeight="1" x14ac:dyDescent="0.3">
      <c r="A860" s="28" t="s">
        <v>526</v>
      </c>
      <c r="B860" s="27">
        <f>VLOOKUP(A860,'Sales Order'!A$1:D$1029,4,0)</f>
        <v>44147</v>
      </c>
      <c r="C860" s="28" t="s">
        <v>55</v>
      </c>
      <c r="D860" s="34">
        <v>139</v>
      </c>
      <c r="E860" s="36">
        <v>259041790</v>
      </c>
      <c r="F860" s="37" t="s">
        <v>3233</v>
      </c>
      <c r="G860" s="76" t="str">
        <f>VLOOKUP(C860,Product!A$1:D$21,3,0)</f>
        <v>Mountain Bike</v>
      </c>
      <c r="H860" s="76" t="str">
        <f>VLOOKUP(C860,Product!A$1:D$21,4,0)</f>
        <v>Bicycle</v>
      </c>
      <c r="I860" t="s">
        <v>5854</v>
      </c>
      <c r="J860" s="34">
        <v>139</v>
      </c>
      <c r="K860" s="11" t="str">
        <f>VLOOKUP(A860,'Sales Order'!A$2:I$1029,9,0)</f>
        <v>Sales Region Sulawesi - Maluku Team</v>
      </c>
      <c r="M860" t="str">
        <f>VLOOKUP(A860,'Sales Order'!A$1:L$1029,12,0)</f>
        <v>Distributor</v>
      </c>
    </row>
    <row r="861" spans="1:13" ht="15.75" customHeight="1" x14ac:dyDescent="0.3">
      <c r="A861" s="28" t="s">
        <v>526</v>
      </c>
      <c r="B861" s="27">
        <f>VLOOKUP(A861,'Sales Order'!A$1:D$1029,4,0)</f>
        <v>44147</v>
      </c>
      <c r="C861" s="28" t="s">
        <v>25</v>
      </c>
      <c r="D861" s="34">
        <v>39</v>
      </c>
      <c r="E861" s="36">
        <v>655200</v>
      </c>
      <c r="F861" s="37" t="s">
        <v>3234</v>
      </c>
      <c r="G861" s="76" t="str">
        <f>VLOOKUP(C861,Product!A$1:D$21,3,0)</f>
        <v>Fishing soft lure</v>
      </c>
      <c r="H861" s="76" t="str">
        <f>VLOOKUP(C861,Product!A$1:D$21,4,0)</f>
        <v>Fishing Equipment</v>
      </c>
      <c r="I861" t="s">
        <v>26</v>
      </c>
      <c r="J861" s="34">
        <v>39</v>
      </c>
      <c r="K861" s="11" t="str">
        <f>VLOOKUP(A861,'Sales Order'!A$2:I$1029,9,0)</f>
        <v>Sales Region Sulawesi - Maluku Team</v>
      </c>
      <c r="M861" t="str">
        <f>VLOOKUP(A861,'Sales Order'!A$1:L$1029,12,0)</f>
        <v>Distributor</v>
      </c>
    </row>
    <row r="862" spans="1:13" ht="15.75" customHeight="1" x14ac:dyDescent="0.3">
      <c r="A862" s="16" t="s">
        <v>527</v>
      </c>
      <c r="B862" s="27">
        <f>VLOOKUP(A862,'Sales Order'!A$1:D$1029,4,0)</f>
        <v>44147</v>
      </c>
      <c r="C862" s="28" t="s">
        <v>61</v>
      </c>
      <c r="D862" s="34">
        <v>100</v>
      </c>
      <c r="E862" s="36">
        <v>38320000</v>
      </c>
      <c r="F862" s="37" t="s">
        <v>3235</v>
      </c>
      <c r="G862" s="76" t="str">
        <f>VLOOKUP(C862,Product!A$1:D$21,3,0)</f>
        <v>1 Set Basketball</v>
      </c>
      <c r="H862" s="76" t="str">
        <f>VLOOKUP(C862,Product!A$1:D$21,4,0)</f>
        <v>Basketball</v>
      </c>
      <c r="I862" t="s">
        <v>62</v>
      </c>
      <c r="J862" s="34">
        <v>100</v>
      </c>
      <c r="K862" s="11" t="str">
        <f>VLOOKUP(A862,'Sales Order'!A$2:I$1029,9,0)</f>
        <v>Online Sales Team</v>
      </c>
      <c r="M862" t="str">
        <f>VLOOKUP(A862,'Sales Order'!A$1:L$1029,12,0)</f>
        <v>Retail</v>
      </c>
    </row>
    <row r="863" spans="1:13" ht="15.75" customHeight="1" x14ac:dyDescent="0.3">
      <c r="A863" s="28" t="s">
        <v>527</v>
      </c>
      <c r="B863" s="27">
        <f>VLOOKUP(A863,'Sales Order'!A$1:D$1029,4,0)</f>
        <v>44147</v>
      </c>
      <c r="C863" s="28" t="s">
        <v>52</v>
      </c>
      <c r="D863" s="34">
        <v>131</v>
      </c>
      <c r="E863" s="36">
        <v>40446250</v>
      </c>
      <c r="F863" s="37" t="s">
        <v>3236</v>
      </c>
      <c r="G863" s="76" t="str">
        <f>VLOOKUP(C863,Product!A$1:D$21,3,0)</f>
        <v>Hiking Shoes</v>
      </c>
      <c r="H863" s="76" t="str">
        <f>VLOOKUP(C863,Product!A$1:D$21,4,0)</f>
        <v>Hiking &amp; Camping</v>
      </c>
      <c r="I863" t="s">
        <v>53</v>
      </c>
      <c r="J863" s="34">
        <v>131</v>
      </c>
      <c r="K863" s="11" t="str">
        <f>VLOOKUP(A863,'Sales Order'!A$2:I$1029,9,0)</f>
        <v>Online Sales Team</v>
      </c>
      <c r="M863" t="str">
        <f>VLOOKUP(A863,'Sales Order'!A$1:L$1029,12,0)</f>
        <v>Retail</v>
      </c>
    </row>
    <row r="864" spans="1:13" ht="15.75" customHeight="1" x14ac:dyDescent="0.3">
      <c r="A864" s="16" t="s">
        <v>528</v>
      </c>
      <c r="B864" s="27">
        <f>VLOOKUP(A864,'Sales Order'!A$1:D$1029,4,0)</f>
        <v>44149</v>
      </c>
      <c r="C864" s="28" t="s">
        <v>45</v>
      </c>
      <c r="D864" s="34">
        <v>53</v>
      </c>
      <c r="E864" s="36">
        <v>6396570</v>
      </c>
      <c r="F864" s="37" t="s">
        <v>3237</v>
      </c>
      <c r="G864" s="76" t="str">
        <f>VLOOKUP(C864,Product!A$1:D$21,3,0)</f>
        <v>Sunglasses</v>
      </c>
      <c r="H864" s="76" t="str">
        <f>VLOOKUP(C864,Product!A$1:D$21,4,0)</f>
        <v>Outdoors Sport</v>
      </c>
      <c r="I864" t="s">
        <v>46</v>
      </c>
      <c r="J864" s="34">
        <v>53</v>
      </c>
      <c r="K864" s="11" t="str">
        <f>VLOOKUP(A864,'Sales Order'!A$2:I$1029,9,0)</f>
        <v>Online Sales Team</v>
      </c>
      <c r="M864" t="str">
        <f>VLOOKUP(A864,'Sales Order'!A$1:L$1029,12,0)</f>
        <v>Retail</v>
      </c>
    </row>
    <row r="865" spans="1:13" ht="15.75" customHeight="1" x14ac:dyDescent="0.3">
      <c r="A865" s="28" t="s">
        <v>528</v>
      </c>
      <c r="B865" s="27">
        <f>VLOOKUP(A865,'Sales Order'!A$1:D$1029,4,0)</f>
        <v>44149</v>
      </c>
      <c r="C865" s="28" t="s">
        <v>72</v>
      </c>
      <c r="D865" s="34">
        <v>44</v>
      </c>
      <c r="E865" s="36">
        <v>9633360</v>
      </c>
      <c r="F865" s="37" t="s">
        <v>3238</v>
      </c>
      <c r="G865" s="76" t="str">
        <f>VLOOKUP(C865,Product!A$1:D$21,3,0)</f>
        <v>Pull Up Bar</v>
      </c>
      <c r="H865" s="76" t="str">
        <f>VLOOKUP(C865,Product!A$1:D$21,4,0)</f>
        <v>Gym &amp; Fitness</v>
      </c>
      <c r="I865" t="s">
        <v>73</v>
      </c>
      <c r="J865" s="34">
        <v>44</v>
      </c>
      <c r="K865" s="11" t="str">
        <f>VLOOKUP(A865,'Sales Order'!A$2:I$1029,9,0)</f>
        <v>Online Sales Team</v>
      </c>
      <c r="M865" t="str">
        <f>VLOOKUP(A865,'Sales Order'!A$1:L$1029,12,0)</f>
        <v>Retail</v>
      </c>
    </row>
    <row r="866" spans="1:13" ht="15.75" customHeight="1" x14ac:dyDescent="0.3">
      <c r="A866" s="28" t="s">
        <v>528</v>
      </c>
      <c r="B866" s="27">
        <f>VLOOKUP(A866,'Sales Order'!A$1:D$1029,4,0)</f>
        <v>44149</v>
      </c>
      <c r="C866" s="28" t="s">
        <v>33</v>
      </c>
      <c r="D866" s="34">
        <v>30</v>
      </c>
      <c r="E866" s="36">
        <v>5544000</v>
      </c>
      <c r="F866" s="37" t="s">
        <v>3239</v>
      </c>
      <c r="G866" s="76" t="str">
        <f>VLOOKUP(C866,Product!A$1:D$21,3,0)</f>
        <v>Stick Billiard Bag</v>
      </c>
      <c r="H866" s="76" t="str">
        <f>VLOOKUP(C866,Product!A$1:D$21,4,0)</f>
        <v>Billiard</v>
      </c>
      <c r="I866" t="s">
        <v>34</v>
      </c>
      <c r="J866" s="34">
        <v>30</v>
      </c>
      <c r="K866" s="11" t="str">
        <f>VLOOKUP(A866,'Sales Order'!A$2:I$1029,9,0)</f>
        <v>Online Sales Team</v>
      </c>
      <c r="M866" t="str">
        <f>VLOOKUP(A866,'Sales Order'!A$1:L$1029,12,0)</f>
        <v>Retail</v>
      </c>
    </row>
    <row r="867" spans="1:13" ht="15.75" customHeight="1" x14ac:dyDescent="0.3">
      <c r="A867" s="28" t="s">
        <v>528</v>
      </c>
      <c r="B867" s="27">
        <f>VLOOKUP(A867,'Sales Order'!A$1:D$1029,4,0)</f>
        <v>44149</v>
      </c>
      <c r="C867" s="28" t="s">
        <v>69</v>
      </c>
      <c r="D867" s="34">
        <v>26</v>
      </c>
      <c r="E867" s="36">
        <v>2685384</v>
      </c>
      <c r="F867" s="37" t="s">
        <v>3240</v>
      </c>
      <c r="G867" s="76" t="str">
        <f>VLOOKUP(C867,Product!A$1:D$21,3,0)</f>
        <v>Abs Roller</v>
      </c>
      <c r="H867" s="76" t="str">
        <f>VLOOKUP(C867,Product!A$1:D$21,4,0)</f>
        <v>Gym &amp; Fitness</v>
      </c>
      <c r="I867" t="s">
        <v>70</v>
      </c>
      <c r="J867" s="34">
        <v>26</v>
      </c>
      <c r="K867" s="11" t="str">
        <f>VLOOKUP(A867,'Sales Order'!A$2:I$1029,9,0)</f>
        <v>Online Sales Team</v>
      </c>
      <c r="M867" t="str">
        <f>VLOOKUP(A867,'Sales Order'!A$1:L$1029,12,0)</f>
        <v>Retail</v>
      </c>
    </row>
    <row r="868" spans="1:13" ht="15.75" customHeight="1" x14ac:dyDescent="0.3">
      <c r="A868" s="16" t="s">
        <v>529</v>
      </c>
      <c r="B868" s="27">
        <f>VLOOKUP(A868,'Sales Order'!A$1:D$1029,4,0)</f>
        <v>44149</v>
      </c>
      <c r="C868" s="28" t="s">
        <v>43</v>
      </c>
      <c r="D868" s="34">
        <v>60</v>
      </c>
      <c r="E868" s="36">
        <v>163200000</v>
      </c>
      <c r="F868" s="37" t="s">
        <v>3241</v>
      </c>
      <c r="G868" s="76" t="str">
        <f>VLOOKUP(C868,Product!A$1:D$21,3,0)</f>
        <v>Stick Golf Bag</v>
      </c>
      <c r="H868" s="76" t="str">
        <f>VLOOKUP(C868,Product!A$1:D$21,4,0)</f>
        <v>Golf</v>
      </c>
      <c r="I868" t="s">
        <v>44</v>
      </c>
      <c r="J868" s="34">
        <v>60</v>
      </c>
      <c r="K868" s="11" t="str">
        <f>VLOOKUP(A868,'Sales Order'!A$2:I$1029,9,0)</f>
        <v>Sales Sumatera -Kalimantan Region Team</v>
      </c>
      <c r="M868" t="str">
        <f>VLOOKUP(A868,'Sales Order'!A$1:L$1029,12,0)</f>
        <v>Distributor</v>
      </c>
    </row>
    <row r="869" spans="1:13" ht="15.75" customHeight="1" x14ac:dyDescent="0.3">
      <c r="A869" s="28" t="s">
        <v>529</v>
      </c>
      <c r="B869" s="27">
        <f>VLOOKUP(A869,'Sales Order'!A$1:D$1029,4,0)</f>
        <v>44149</v>
      </c>
      <c r="C869" s="28" t="s">
        <v>48</v>
      </c>
      <c r="D869" s="34">
        <v>78</v>
      </c>
      <c r="E869" s="36">
        <v>9357660</v>
      </c>
      <c r="F869" s="37" t="s">
        <v>3242</v>
      </c>
      <c r="G869" s="76" t="str">
        <f>VLOOKUP(C869,Product!A$1:D$21,3,0)</f>
        <v>Tracking Pole</v>
      </c>
      <c r="H869" s="76" t="str">
        <f>VLOOKUP(C869,Product!A$1:D$21,4,0)</f>
        <v>Hiking &amp; Camping</v>
      </c>
      <c r="I869" t="s">
        <v>49</v>
      </c>
      <c r="J869" s="34">
        <v>78</v>
      </c>
      <c r="K869" s="11" t="str">
        <f>VLOOKUP(A869,'Sales Order'!A$2:I$1029,9,0)</f>
        <v>Sales Sumatera -Kalimantan Region Team</v>
      </c>
      <c r="M869" t="str">
        <f>VLOOKUP(A869,'Sales Order'!A$1:L$1029,12,0)</f>
        <v>Distributor</v>
      </c>
    </row>
    <row r="870" spans="1:13" ht="15.75" customHeight="1" x14ac:dyDescent="0.3">
      <c r="A870" s="28" t="s">
        <v>529</v>
      </c>
      <c r="B870" s="27">
        <f>VLOOKUP(A870,'Sales Order'!A$1:D$1029,4,0)</f>
        <v>44149</v>
      </c>
      <c r="C870" s="28" t="s">
        <v>45</v>
      </c>
      <c r="D870" s="34">
        <v>85</v>
      </c>
      <c r="E870" s="36">
        <v>10511950</v>
      </c>
      <c r="F870" s="37" t="s">
        <v>3243</v>
      </c>
      <c r="G870" s="76" t="str">
        <f>VLOOKUP(C870,Product!A$1:D$21,3,0)</f>
        <v>Sunglasses</v>
      </c>
      <c r="H870" s="76" t="str">
        <f>VLOOKUP(C870,Product!A$1:D$21,4,0)</f>
        <v>Outdoors Sport</v>
      </c>
      <c r="I870" t="s">
        <v>46</v>
      </c>
      <c r="J870" s="34">
        <v>85</v>
      </c>
      <c r="K870" s="11" t="str">
        <f>VLOOKUP(A870,'Sales Order'!A$2:I$1029,9,0)</f>
        <v>Sales Sumatera -Kalimantan Region Team</v>
      </c>
      <c r="M870" t="str">
        <f>VLOOKUP(A870,'Sales Order'!A$1:L$1029,12,0)</f>
        <v>Distributor</v>
      </c>
    </row>
    <row r="871" spans="1:13" ht="15.75" customHeight="1" x14ac:dyDescent="0.3">
      <c r="A871" s="28" t="s">
        <v>529</v>
      </c>
      <c r="B871" s="27">
        <f>VLOOKUP(A871,'Sales Order'!A$1:D$1029,4,0)</f>
        <v>44149</v>
      </c>
      <c r="C871" s="28" t="s">
        <v>58</v>
      </c>
      <c r="D871" s="34">
        <v>124</v>
      </c>
      <c r="E871" s="36">
        <v>643297120</v>
      </c>
      <c r="F871" s="37" t="s">
        <v>3244</v>
      </c>
      <c r="G871" s="76" t="str">
        <f>VLOOKUP(C871,Product!A$1:D$21,3,0)</f>
        <v>Road Bike</v>
      </c>
      <c r="H871" s="76" t="str">
        <f>VLOOKUP(C871,Product!A$1:D$21,4,0)</f>
        <v>Bicycle</v>
      </c>
      <c r="I871" t="s">
        <v>59</v>
      </c>
      <c r="J871" s="34">
        <v>124</v>
      </c>
      <c r="K871" s="11" t="str">
        <f>VLOOKUP(A871,'Sales Order'!A$2:I$1029,9,0)</f>
        <v>Sales Sumatera -Kalimantan Region Team</v>
      </c>
      <c r="M871" t="str">
        <f>VLOOKUP(A871,'Sales Order'!A$1:L$1029,12,0)</f>
        <v>Distributor</v>
      </c>
    </row>
    <row r="872" spans="1:13" ht="15.75" customHeight="1" x14ac:dyDescent="0.3">
      <c r="A872" s="28" t="s">
        <v>529</v>
      </c>
      <c r="B872" s="27">
        <f>VLOOKUP(A872,'Sales Order'!A$1:D$1029,4,0)</f>
        <v>44149</v>
      </c>
      <c r="C872" s="28" t="s">
        <v>33</v>
      </c>
      <c r="D872" s="34">
        <v>137</v>
      </c>
      <c r="E872" s="36">
        <v>25016200</v>
      </c>
      <c r="F872" s="37" t="s">
        <v>3245</v>
      </c>
      <c r="G872" s="76" t="str">
        <f>VLOOKUP(C872,Product!A$1:D$21,3,0)</f>
        <v>Stick Billiard Bag</v>
      </c>
      <c r="H872" s="76" t="str">
        <f>VLOOKUP(C872,Product!A$1:D$21,4,0)</f>
        <v>Billiard</v>
      </c>
      <c r="I872" t="s">
        <v>34</v>
      </c>
      <c r="J872" s="34">
        <v>137</v>
      </c>
      <c r="K872" s="11" t="str">
        <f>VLOOKUP(A872,'Sales Order'!A$2:I$1029,9,0)</f>
        <v>Sales Sumatera -Kalimantan Region Team</v>
      </c>
      <c r="M872" t="str">
        <f>VLOOKUP(A872,'Sales Order'!A$1:L$1029,12,0)</f>
        <v>Distributor</v>
      </c>
    </row>
    <row r="873" spans="1:13" ht="15.75" customHeight="1" x14ac:dyDescent="0.3">
      <c r="A873" s="16" t="s">
        <v>530</v>
      </c>
      <c r="B873" s="27">
        <f>VLOOKUP(A873,'Sales Order'!A$1:D$1029,4,0)</f>
        <v>44149</v>
      </c>
      <c r="C873" s="28" t="s">
        <v>43</v>
      </c>
      <c r="D873" s="34">
        <v>101</v>
      </c>
      <c r="E873" s="36">
        <v>255328000</v>
      </c>
      <c r="F873" s="37" t="s">
        <v>3246</v>
      </c>
      <c r="G873" s="76" t="str">
        <f>VLOOKUP(C873,Product!A$1:D$21,3,0)</f>
        <v>Stick Golf Bag</v>
      </c>
      <c r="H873" s="76" t="str">
        <f>VLOOKUP(C873,Product!A$1:D$21,4,0)</f>
        <v>Golf</v>
      </c>
      <c r="I873" t="s">
        <v>44</v>
      </c>
      <c r="J873" s="34">
        <v>101</v>
      </c>
      <c r="K873" s="11" t="str">
        <f>VLOOKUP(A873,'Sales Order'!A$2:I$1029,9,0)</f>
        <v>Sales Sumatera -Kalimantan Region Team</v>
      </c>
      <c r="M873" t="str">
        <f>VLOOKUP(A873,'Sales Order'!A$1:L$1029,12,0)</f>
        <v>Distributor</v>
      </c>
    </row>
    <row r="874" spans="1:13" ht="15.75" customHeight="1" x14ac:dyDescent="0.3">
      <c r="A874" s="28" t="s">
        <v>530</v>
      </c>
      <c r="B874" s="27">
        <f>VLOOKUP(A874,'Sales Order'!A$1:D$1029,4,0)</f>
        <v>44149</v>
      </c>
      <c r="C874" s="28" t="s">
        <v>52</v>
      </c>
      <c r="D874" s="34">
        <v>64</v>
      </c>
      <c r="E874" s="36">
        <v>18720000</v>
      </c>
      <c r="F874" s="37" t="s">
        <v>3247</v>
      </c>
      <c r="G874" s="76" t="str">
        <f>VLOOKUP(C874,Product!A$1:D$21,3,0)</f>
        <v>Hiking Shoes</v>
      </c>
      <c r="H874" s="76" t="str">
        <f>VLOOKUP(C874,Product!A$1:D$21,4,0)</f>
        <v>Hiking &amp; Camping</v>
      </c>
      <c r="I874" t="s">
        <v>53</v>
      </c>
      <c r="J874" s="34">
        <v>64</v>
      </c>
      <c r="K874" s="11" t="str">
        <f>VLOOKUP(A874,'Sales Order'!A$2:I$1029,9,0)</f>
        <v>Sales Sumatera -Kalimantan Region Team</v>
      </c>
      <c r="M874" t="str">
        <f>VLOOKUP(A874,'Sales Order'!A$1:L$1029,12,0)</f>
        <v>Distributor</v>
      </c>
    </row>
    <row r="875" spans="1:13" ht="15.75" customHeight="1" x14ac:dyDescent="0.3">
      <c r="A875" s="16" t="s">
        <v>531</v>
      </c>
      <c r="B875" s="27">
        <f>VLOOKUP(A875,'Sales Order'!A$1:D$1029,4,0)</f>
        <v>44149</v>
      </c>
      <c r="C875" s="28" t="s">
        <v>81</v>
      </c>
      <c r="D875" s="34">
        <v>112</v>
      </c>
      <c r="E875" s="36">
        <v>271213600</v>
      </c>
      <c r="F875" s="37" t="s">
        <v>3248</v>
      </c>
      <c r="G875" s="76" t="str">
        <f>VLOOKUP(C875,Product!A$1:D$21,3,0)</f>
        <v>Treadmill</v>
      </c>
      <c r="H875" s="76" t="str">
        <f>VLOOKUP(C875,Product!A$1:D$21,4,0)</f>
        <v>Gym &amp; Fitness</v>
      </c>
      <c r="I875" t="s">
        <v>82</v>
      </c>
      <c r="J875" s="34">
        <v>112</v>
      </c>
      <c r="K875" s="11" t="str">
        <f>VLOOKUP(A875,'Sales Order'!A$2:I$1029,9,0)</f>
        <v>Online Sales Team</v>
      </c>
      <c r="M875" t="str">
        <f>VLOOKUP(A875,'Sales Order'!A$1:L$1029,12,0)</f>
        <v>Retail</v>
      </c>
    </row>
    <row r="876" spans="1:13" ht="15.75" customHeight="1" x14ac:dyDescent="0.3">
      <c r="A876" s="28" t="s">
        <v>531</v>
      </c>
      <c r="B876" s="27">
        <f>VLOOKUP(A876,'Sales Order'!A$1:D$1029,4,0)</f>
        <v>44149</v>
      </c>
      <c r="C876" s="28" t="s">
        <v>83</v>
      </c>
      <c r="D876" s="34">
        <v>87</v>
      </c>
      <c r="E876" s="36">
        <v>23737950</v>
      </c>
      <c r="F876" s="37" t="s">
        <v>3249</v>
      </c>
      <c r="G876" s="76" t="str">
        <f>VLOOKUP(C876,Product!A$1:D$21,3,0)</f>
        <v>Heavy bag</v>
      </c>
      <c r="H876" s="76" t="str">
        <f>VLOOKUP(C876,Product!A$1:D$21,4,0)</f>
        <v>Gym &amp; Fitness</v>
      </c>
      <c r="I876" t="s">
        <v>84</v>
      </c>
      <c r="J876" s="34">
        <v>87</v>
      </c>
      <c r="K876" s="11" t="str">
        <f>VLOOKUP(A876,'Sales Order'!A$2:I$1029,9,0)</f>
        <v>Online Sales Team</v>
      </c>
      <c r="M876" t="str">
        <f>VLOOKUP(A876,'Sales Order'!A$1:L$1029,12,0)</f>
        <v>Retail</v>
      </c>
    </row>
    <row r="877" spans="1:13" ht="15.75" customHeight="1" x14ac:dyDescent="0.3">
      <c r="A877" s="28" t="s">
        <v>531</v>
      </c>
      <c r="B877" s="27">
        <f>VLOOKUP(A877,'Sales Order'!A$1:D$1029,4,0)</f>
        <v>44149</v>
      </c>
      <c r="C877" s="28" t="s">
        <v>55</v>
      </c>
      <c r="D877" s="34">
        <v>72</v>
      </c>
      <c r="E877" s="36">
        <v>146069280</v>
      </c>
      <c r="F877" s="37" t="s">
        <v>3250</v>
      </c>
      <c r="G877" s="76" t="str">
        <f>VLOOKUP(C877,Product!A$1:D$21,3,0)</f>
        <v>Mountain Bike</v>
      </c>
      <c r="H877" s="76" t="str">
        <f>VLOOKUP(C877,Product!A$1:D$21,4,0)</f>
        <v>Bicycle</v>
      </c>
      <c r="I877" t="s">
        <v>5854</v>
      </c>
      <c r="J877" s="34">
        <v>72</v>
      </c>
      <c r="K877" s="11" t="str">
        <f>VLOOKUP(A877,'Sales Order'!A$2:I$1029,9,0)</f>
        <v>Online Sales Team</v>
      </c>
      <c r="M877" t="str">
        <f>VLOOKUP(A877,'Sales Order'!A$1:L$1029,12,0)</f>
        <v>Retail</v>
      </c>
    </row>
    <row r="878" spans="1:13" ht="15.75" customHeight="1" x14ac:dyDescent="0.3">
      <c r="A878" s="16" t="s">
        <v>532</v>
      </c>
      <c r="B878" s="27">
        <f>VLOOKUP(A878,'Sales Order'!A$1:D$1029,4,0)</f>
        <v>44151</v>
      </c>
      <c r="C878" s="28" t="s">
        <v>65</v>
      </c>
      <c r="D878" s="34">
        <v>57</v>
      </c>
      <c r="E878" s="36">
        <v>13544910</v>
      </c>
      <c r="F878" s="37" t="s">
        <v>3251</v>
      </c>
      <c r="G878" s="76" t="str">
        <f>VLOOKUP(C878,Product!A$1:D$21,3,0)</f>
        <v>1 Set Futsalball</v>
      </c>
      <c r="H878" s="76" t="str">
        <f>VLOOKUP(C878,Product!A$1:D$21,4,0)</f>
        <v>Futsal</v>
      </c>
      <c r="I878" t="s">
        <v>66</v>
      </c>
      <c r="J878" s="34">
        <v>57</v>
      </c>
      <c r="K878" s="11" t="str">
        <f>VLOOKUP(A878,'Sales Order'!A$2:I$1029,9,0)</f>
        <v>Online Sales Team</v>
      </c>
      <c r="M878" t="str">
        <f>VLOOKUP(A878,'Sales Order'!A$1:L$1029,12,0)</f>
        <v>Retail</v>
      </c>
    </row>
    <row r="879" spans="1:13" ht="15.75" customHeight="1" x14ac:dyDescent="0.3">
      <c r="A879" s="28" t="s">
        <v>532</v>
      </c>
      <c r="B879" s="27">
        <f>VLOOKUP(A879,'Sales Order'!A$1:D$1029,4,0)</f>
        <v>44151</v>
      </c>
      <c r="C879" s="28" t="s">
        <v>48</v>
      </c>
      <c r="D879" s="34">
        <v>105</v>
      </c>
      <c r="E879" s="36">
        <v>12732300</v>
      </c>
      <c r="F879" s="37" t="s">
        <v>3252</v>
      </c>
      <c r="G879" s="76" t="str">
        <f>VLOOKUP(C879,Product!A$1:D$21,3,0)</f>
        <v>Tracking Pole</v>
      </c>
      <c r="H879" s="76" t="str">
        <f>VLOOKUP(C879,Product!A$1:D$21,4,0)</f>
        <v>Hiking &amp; Camping</v>
      </c>
      <c r="I879" t="s">
        <v>49</v>
      </c>
      <c r="J879" s="34">
        <v>105</v>
      </c>
      <c r="K879" s="11" t="str">
        <f>VLOOKUP(A879,'Sales Order'!A$2:I$1029,9,0)</f>
        <v>Online Sales Team</v>
      </c>
      <c r="M879" t="str">
        <f>VLOOKUP(A879,'Sales Order'!A$1:L$1029,12,0)</f>
        <v>Retail</v>
      </c>
    </row>
    <row r="880" spans="1:13" ht="15.75" customHeight="1" x14ac:dyDescent="0.3">
      <c r="A880" s="16" t="s">
        <v>533</v>
      </c>
      <c r="B880" s="27">
        <f>VLOOKUP(A880,'Sales Order'!A$1:D$1029,4,0)</f>
        <v>44152</v>
      </c>
      <c r="C880" s="28" t="s">
        <v>19</v>
      </c>
      <c r="D880" s="34">
        <v>103</v>
      </c>
      <c r="E880" s="36">
        <v>22312890</v>
      </c>
      <c r="F880" s="37" t="s">
        <v>3253</v>
      </c>
      <c r="G880" s="76" t="str">
        <f>VLOOKUP(C880,Product!A$1:D$21,3,0)</f>
        <v>1 Set Fishing Equipment</v>
      </c>
      <c r="H880" s="76" t="str">
        <f>VLOOKUP(C880,Product!A$1:D$21,4,0)</f>
        <v>Fishing Equipment</v>
      </c>
      <c r="I880" t="s">
        <v>21</v>
      </c>
      <c r="J880" s="34">
        <v>103</v>
      </c>
      <c r="K880" s="11" t="str">
        <f>VLOOKUP(A880,'Sales Order'!A$2:I$1029,9,0)</f>
        <v>Sales Java Region Team</v>
      </c>
      <c r="M880" t="str">
        <f>VLOOKUP(A880,'Sales Order'!A$1:L$1029,12,0)</f>
        <v>Retail</v>
      </c>
    </row>
    <row r="881" spans="1:13" ht="15.75" customHeight="1" x14ac:dyDescent="0.3">
      <c r="A881" s="28" t="s">
        <v>533</v>
      </c>
      <c r="B881" s="27">
        <f>VLOOKUP(A881,'Sales Order'!A$1:D$1029,4,0)</f>
        <v>44152</v>
      </c>
      <c r="C881" s="28" t="s">
        <v>65</v>
      </c>
      <c r="D881" s="34">
        <v>73</v>
      </c>
      <c r="E881" s="36">
        <v>18516450</v>
      </c>
      <c r="F881" s="37" t="s">
        <v>3254</v>
      </c>
      <c r="G881" s="76" t="str">
        <f>VLOOKUP(C881,Product!A$1:D$21,3,0)</f>
        <v>1 Set Futsalball</v>
      </c>
      <c r="H881" s="76" t="str">
        <f>VLOOKUP(C881,Product!A$1:D$21,4,0)</f>
        <v>Futsal</v>
      </c>
      <c r="I881" t="s">
        <v>66</v>
      </c>
      <c r="J881" s="34">
        <v>73</v>
      </c>
      <c r="K881" s="11" t="str">
        <f>VLOOKUP(A881,'Sales Order'!A$2:I$1029,9,0)</f>
        <v>Sales Java Region Team</v>
      </c>
      <c r="M881" t="str">
        <f>VLOOKUP(A881,'Sales Order'!A$1:L$1029,12,0)</f>
        <v>Retail</v>
      </c>
    </row>
    <row r="882" spans="1:13" ht="15.75" customHeight="1" x14ac:dyDescent="0.3">
      <c r="A882" s="28" t="s">
        <v>533</v>
      </c>
      <c r="B882" s="27">
        <f>VLOOKUP(A882,'Sales Order'!A$1:D$1029,4,0)</f>
        <v>44152</v>
      </c>
      <c r="C882" s="28" t="s">
        <v>35</v>
      </c>
      <c r="D882" s="34">
        <v>37</v>
      </c>
      <c r="E882" s="36">
        <v>61723400</v>
      </c>
      <c r="F882" s="37" t="s">
        <v>3255</v>
      </c>
      <c r="G882" s="76" t="str">
        <f>VLOOKUP(C882,Product!A$1:D$21,3,0)</f>
        <v>Stick Golf Wedge</v>
      </c>
      <c r="H882" s="76" t="str">
        <f>VLOOKUP(C882,Product!A$1:D$21,4,0)</f>
        <v>Golf</v>
      </c>
      <c r="I882" t="s">
        <v>37</v>
      </c>
      <c r="J882" s="34">
        <v>37</v>
      </c>
      <c r="K882" s="11" t="str">
        <f>VLOOKUP(A882,'Sales Order'!A$2:I$1029,9,0)</f>
        <v>Sales Java Region Team</v>
      </c>
      <c r="M882" t="str">
        <f>VLOOKUP(A882,'Sales Order'!A$1:L$1029,12,0)</f>
        <v>Retail</v>
      </c>
    </row>
    <row r="883" spans="1:13" ht="15.75" customHeight="1" x14ac:dyDescent="0.3">
      <c r="A883" s="28" t="s">
        <v>533</v>
      </c>
      <c r="B883" s="27">
        <f>VLOOKUP(A883,'Sales Order'!A$1:D$1029,4,0)</f>
        <v>44152</v>
      </c>
      <c r="C883" s="28" t="s">
        <v>61</v>
      </c>
      <c r="D883" s="34">
        <v>54</v>
      </c>
      <c r="E883" s="36">
        <v>20434140</v>
      </c>
      <c r="F883" s="37" t="s">
        <v>3256</v>
      </c>
      <c r="G883" s="76" t="str">
        <f>VLOOKUP(C883,Product!A$1:D$21,3,0)</f>
        <v>1 Set Basketball</v>
      </c>
      <c r="H883" s="76" t="str">
        <f>VLOOKUP(C883,Product!A$1:D$21,4,0)</f>
        <v>Basketball</v>
      </c>
      <c r="I883" t="s">
        <v>62</v>
      </c>
      <c r="J883" s="34">
        <v>54</v>
      </c>
      <c r="K883" s="11" t="str">
        <f>VLOOKUP(A883,'Sales Order'!A$2:I$1029,9,0)</f>
        <v>Sales Java Region Team</v>
      </c>
      <c r="M883" t="str">
        <f>VLOOKUP(A883,'Sales Order'!A$1:L$1029,12,0)</f>
        <v>Retail</v>
      </c>
    </row>
    <row r="884" spans="1:13" ht="15.75" customHeight="1" x14ac:dyDescent="0.3">
      <c r="A884" s="16" t="s">
        <v>534</v>
      </c>
      <c r="B884" s="27">
        <f>VLOOKUP(A884,'Sales Order'!A$1:D$1029,4,0)</f>
        <v>44154</v>
      </c>
      <c r="C884" s="28" t="s">
        <v>72</v>
      </c>
      <c r="D884" s="34">
        <v>88</v>
      </c>
      <c r="E884" s="36">
        <v>22321200</v>
      </c>
      <c r="F884" s="37" t="s">
        <v>3257</v>
      </c>
      <c r="G884" s="76" t="str">
        <f>VLOOKUP(C884,Product!A$1:D$21,3,0)</f>
        <v>Pull Up Bar</v>
      </c>
      <c r="H884" s="76" t="str">
        <f>VLOOKUP(C884,Product!A$1:D$21,4,0)</f>
        <v>Gym &amp; Fitness</v>
      </c>
      <c r="I884" t="s">
        <v>73</v>
      </c>
      <c r="J884" s="34">
        <v>88</v>
      </c>
      <c r="K884" s="11" t="str">
        <f>VLOOKUP(A884,'Sales Order'!A$2:I$1029,9,0)</f>
        <v>Sales Sumatera -Kalimantan Region Team</v>
      </c>
      <c r="M884" t="str">
        <f>VLOOKUP(A884,'Sales Order'!A$1:L$1029,12,0)</f>
        <v>Retail</v>
      </c>
    </row>
    <row r="885" spans="1:13" ht="15.75" customHeight="1" x14ac:dyDescent="0.3">
      <c r="A885" s="28" t="s">
        <v>534</v>
      </c>
      <c r="B885" s="27">
        <f>VLOOKUP(A885,'Sales Order'!A$1:D$1029,4,0)</f>
        <v>44154</v>
      </c>
      <c r="C885" s="28" t="s">
        <v>33</v>
      </c>
      <c r="D885" s="34">
        <v>34</v>
      </c>
      <c r="E885" s="36">
        <v>6058800</v>
      </c>
      <c r="F885" s="37" t="s">
        <v>3258</v>
      </c>
      <c r="G885" s="76" t="str">
        <f>VLOOKUP(C885,Product!A$1:D$21,3,0)</f>
        <v>Stick Billiard Bag</v>
      </c>
      <c r="H885" s="76" t="str">
        <f>VLOOKUP(C885,Product!A$1:D$21,4,0)</f>
        <v>Billiard</v>
      </c>
      <c r="I885" t="s">
        <v>34</v>
      </c>
      <c r="J885" s="34">
        <v>34</v>
      </c>
      <c r="K885" s="11" t="str">
        <f>VLOOKUP(A885,'Sales Order'!A$2:I$1029,9,0)</f>
        <v>Sales Sumatera -Kalimantan Region Team</v>
      </c>
      <c r="M885" t="str">
        <f>VLOOKUP(A885,'Sales Order'!A$1:L$1029,12,0)</f>
        <v>Retail</v>
      </c>
    </row>
    <row r="886" spans="1:13" ht="15.75" customHeight="1" x14ac:dyDescent="0.3">
      <c r="A886" s="28" t="s">
        <v>534</v>
      </c>
      <c r="B886" s="27">
        <f>VLOOKUP(A886,'Sales Order'!A$1:D$1029,4,0)</f>
        <v>44154</v>
      </c>
      <c r="C886" s="28" t="s">
        <v>52</v>
      </c>
      <c r="D886" s="34">
        <v>103</v>
      </c>
      <c r="E886" s="36">
        <v>26110500</v>
      </c>
      <c r="F886" s="37" t="s">
        <v>3259</v>
      </c>
      <c r="G886" s="76" t="str">
        <f>VLOOKUP(C886,Product!A$1:D$21,3,0)</f>
        <v>Hiking Shoes</v>
      </c>
      <c r="H886" s="76" t="str">
        <f>VLOOKUP(C886,Product!A$1:D$21,4,0)</f>
        <v>Hiking &amp; Camping</v>
      </c>
      <c r="I886" t="s">
        <v>53</v>
      </c>
      <c r="J886" s="34">
        <v>103</v>
      </c>
      <c r="K886" s="11" t="str">
        <f>VLOOKUP(A886,'Sales Order'!A$2:I$1029,9,0)</f>
        <v>Sales Sumatera -Kalimantan Region Team</v>
      </c>
      <c r="M886" t="str">
        <f>VLOOKUP(A886,'Sales Order'!A$1:L$1029,12,0)</f>
        <v>Retail</v>
      </c>
    </row>
    <row r="887" spans="1:13" ht="15.75" customHeight="1" x14ac:dyDescent="0.3">
      <c r="A887" s="28" t="s">
        <v>534</v>
      </c>
      <c r="B887" s="27">
        <f>VLOOKUP(A887,'Sales Order'!A$1:D$1029,4,0)</f>
        <v>44154</v>
      </c>
      <c r="C887" s="28" t="s">
        <v>35</v>
      </c>
      <c r="D887" s="34">
        <v>64</v>
      </c>
      <c r="E887" s="36">
        <v>112384000</v>
      </c>
      <c r="F887" s="37" t="s">
        <v>3260</v>
      </c>
      <c r="G887" s="76" t="str">
        <f>VLOOKUP(C887,Product!A$1:D$21,3,0)</f>
        <v>Stick Golf Wedge</v>
      </c>
      <c r="H887" s="76" t="str">
        <f>VLOOKUP(C887,Product!A$1:D$21,4,0)</f>
        <v>Golf</v>
      </c>
      <c r="I887" t="s">
        <v>37</v>
      </c>
      <c r="J887" s="34">
        <v>64</v>
      </c>
      <c r="K887" s="11" t="str">
        <f>VLOOKUP(A887,'Sales Order'!A$2:I$1029,9,0)</f>
        <v>Sales Sumatera -Kalimantan Region Team</v>
      </c>
      <c r="M887" t="str">
        <f>VLOOKUP(A887,'Sales Order'!A$1:L$1029,12,0)</f>
        <v>Retail</v>
      </c>
    </row>
    <row r="888" spans="1:13" ht="15.75" customHeight="1" x14ac:dyDescent="0.3">
      <c r="A888" s="16" t="s">
        <v>535</v>
      </c>
      <c r="B888" s="27">
        <f>VLOOKUP(A888,'Sales Order'!A$1:D$1029,4,0)</f>
        <v>44155</v>
      </c>
      <c r="C888" s="28" t="s">
        <v>69</v>
      </c>
      <c r="D888" s="34">
        <v>104</v>
      </c>
      <c r="E888" s="36">
        <v>12578904</v>
      </c>
      <c r="F888" s="37" t="s">
        <v>3261</v>
      </c>
      <c r="G888" s="76" t="str">
        <f>VLOOKUP(C888,Product!A$1:D$21,3,0)</f>
        <v>Abs Roller</v>
      </c>
      <c r="H888" s="76" t="str">
        <f>VLOOKUP(C888,Product!A$1:D$21,4,0)</f>
        <v>Gym &amp; Fitness</v>
      </c>
      <c r="I888" t="s">
        <v>70</v>
      </c>
      <c r="J888" s="34">
        <v>104</v>
      </c>
      <c r="K888" s="11" t="str">
        <f>VLOOKUP(A888,'Sales Order'!A$2:I$1029,9,0)</f>
        <v>Sales Java Region Team</v>
      </c>
      <c r="M888" t="str">
        <f>VLOOKUP(A888,'Sales Order'!A$1:L$1029,12,0)</f>
        <v>Retail</v>
      </c>
    </row>
    <row r="889" spans="1:13" ht="15.75" customHeight="1" x14ac:dyDescent="0.3">
      <c r="A889" s="28" t="s">
        <v>535</v>
      </c>
      <c r="B889" s="27">
        <f>VLOOKUP(A889,'Sales Order'!A$1:D$1029,4,0)</f>
        <v>44155</v>
      </c>
      <c r="C889" s="28" t="s">
        <v>58</v>
      </c>
      <c r="D889" s="34">
        <v>75</v>
      </c>
      <c r="E889" s="36">
        <v>351027750</v>
      </c>
      <c r="F889" s="37" t="s">
        <v>3262</v>
      </c>
      <c r="G889" s="76" t="str">
        <f>VLOOKUP(C889,Product!A$1:D$21,3,0)</f>
        <v>Road Bike</v>
      </c>
      <c r="H889" s="76" t="str">
        <f>VLOOKUP(C889,Product!A$1:D$21,4,0)</f>
        <v>Bicycle</v>
      </c>
      <c r="I889" t="s">
        <v>59</v>
      </c>
      <c r="J889" s="34">
        <v>75</v>
      </c>
      <c r="K889" s="11" t="str">
        <f>VLOOKUP(A889,'Sales Order'!A$2:I$1029,9,0)</f>
        <v>Sales Java Region Team</v>
      </c>
      <c r="M889" t="str">
        <f>VLOOKUP(A889,'Sales Order'!A$1:L$1029,12,0)</f>
        <v>Retail</v>
      </c>
    </row>
    <row r="890" spans="1:13" ht="15.75" customHeight="1" x14ac:dyDescent="0.3">
      <c r="A890" s="28" t="s">
        <v>535</v>
      </c>
      <c r="B890" s="27">
        <f>VLOOKUP(A890,'Sales Order'!A$1:D$1029,4,0)</f>
        <v>44155</v>
      </c>
      <c r="C890" s="28" t="s">
        <v>61</v>
      </c>
      <c r="D890" s="34">
        <v>137</v>
      </c>
      <c r="E890" s="36">
        <v>55123320</v>
      </c>
      <c r="F890" s="37" t="s">
        <v>3263</v>
      </c>
      <c r="G890" s="76" t="str">
        <f>VLOOKUP(C890,Product!A$1:D$21,3,0)</f>
        <v>1 Set Basketball</v>
      </c>
      <c r="H890" s="76" t="str">
        <f>VLOOKUP(C890,Product!A$1:D$21,4,0)</f>
        <v>Basketball</v>
      </c>
      <c r="I890" t="s">
        <v>62</v>
      </c>
      <c r="J890" s="34">
        <v>137</v>
      </c>
      <c r="K890" s="11" t="str">
        <f>VLOOKUP(A890,'Sales Order'!A$2:I$1029,9,0)</f>
        <v>Sales Java Region Team</v>
      </c>
      <c r="M890" t="str">
        <f>VLOOKUP(A890,'Sales Order'!A$1:L$1029,12,0)</f>
        <v>Retail</v>
      </c>
    </row>
    <row r="891" spans="1:13" ht="15.75" customHeight="1" x14ac:dyDescent="0.3">
      <c r="A891" s="28" t="s">
        <v>535</v>
      </c>
      <c r="B891" s="27">
        <f>VLOOKUP(A891,'Sales Order'!A$1:D$1029,4,0)</f>
        <v>44155</v>
      </c>
      <c r="C891" s="28" t="s">
        <v>52</v>
      </c>
      <c r="D891" s="34">
        <v>131</v>
      </c>
      <c r="E891" s="36">
        <v>34060000</v>
      </c>
      <c r="F891" s="37" t="s">
        <v>3264</v>
      </c>
      <c r="G891" s="76" t="str">
        <f>VLOOKUP(C891,Product!A$1:D$21,3,0)</f>
        <v>Hiking Shoes</v>
      </c>
      <c r="H891" s="76" t="str">
        <f>VLOOKUP(C891,Product!A$1:D$21,4,0)</f>
        <v>Hiking &amp; Camping</v>
      </c>
      <c r="I891" t="s">
        <v>53</v>
      </c>
      <c r="J891" s="34">
        <v>131</v>
      </c>
      <c r="K891" s="11" t="str">
        <f>VLOOKUP(A891,'Sales Order'!A$2:I$1029,9,0)</f>
        <v>Sales Java Region Team</v>
      </c>
      <c r="M891" t="str">
        <f>VLOOKUP(A891,'Sales Order'!A$1:L$1029,12,0)</f>
        <v>Retail</v>
      </c>
    </row>
    <row r="892" spans="1:13" ht="15.75" customHeight="1" x14ac:dyDescent="0.3">
      <c r="A892" s="28" t="s">
        <v>535</v>
      </c>
      <c r="B892" s="27">
        <f>VLOOKUP(A892,'Sales Order'!A$1:D$1029,4,0)</f>
        <v>44155</v>
      </c>
      <c r="C892" s="28" t="s">
        <v>81</v>
      </c>
      <c r="D892" s="34">
        <v>56</v>
      </c>
      <c r="E892" s="36">
        <v>134179359.99999999</v>
      </c>
      <c r="F892" s="37" t="s">
        <v>3265</v>
      </c>
      <c r="G892" s="76" t="str">
        <f>VLOOKUP(C892,Product!A$1:D$21,3,0)</f>
        <v>Treadmill</v>
      </c>
      <c r="H892" s="76" t="str">
        <f>VLOOKUP(C892,Product!A$1:D$21,4,0)</f>
        <v>Gym &amp; Fitness</v>
      </c>
      <c r="I892" t="s">
        <v>82</v>
      </c>
      <c r="J892" s="34">
        <v>56</v>
      </c>
      <c r="K892" s="11" t="str">
        <f>VLOOKUP(A892,'Sales Order'!A$2:I$1029,9,0)</f>
        <v>Sales Java Region Team</v>
      </c>
      <c r="M892" t="str">
        <f>VLOOKUP(A892,'Sales Order'!A$1:L$1029,12,0)</f>
        <v>Retail</v>
      </c>
    </row>
    <row r="893" spans="1:13" ht="15.75" customHeight="1" x14ac:dyDescent="0.3">
      <c r="A893" s="16" t="s">
        <v>536</v>
      </c>
      <c r="B893" s="27">
        <f>VLOOKUP(A893,'Sales Order'!A$1:D$1029,4,0)</f>
        <v>44157</v>
      </c>
      <c r="C893" s="28" t="s">
        <v>81</v>
      </c>
      <c r="D893" s="34">
        <v>113</v>
      </c>
      <c r="E893" s="36">
        <v>239070710</v>
      </c>
      <c r="F893" s="37" t="s">
        <v>3266</v>
      </c>
      <c r="G893" s="76" t="str">
        <f>VLOOKUP(C893,Product!A$1:D$21,3,0)</f>
        <v>Treadmill</v>
      </c>
      <c r="H893" s="76" t="str">
        <f>VLOOKUP(C893,Product!A$1:D$21,4,0)</f>
        <v>Gym &amp; Fitness</v>
      </c>
      <c r="I893" t="s">
        <v>82</v>
      </c>
      <c r="J893" s="34">
        <v>113</v>
      </c>
      <c r="K893" s="11" t="str">
        <f>VLOOKUP(A893,'Sales Order'!A$2:I$1029,9,0)</f>
        <v>Sales Region Sulawesi - Maluku Team</v>
      </c>
      <c r="M893" t="str">
        <f>VLOOKUP(A893,'Sales Order'!A$1:L$1029,12,0)</f>
        <v>Retail</v>
      </c>
    </row>
    <row r="894" spans="1:13" ht="15.75" customHeight="1" x14ac:dyDescent="0.3">
      <c r="A894" s="28" t="s">
        <v>536</v>
      </c>
      <c r="B894" s="27">
        <f>VLOOKUP(A894,'Sales Order'!A$1:D$1029,4,0)</f>
        <v>44157</v>
      </c>
      <c r="C894" s="28" t="s">
        <v>45</v>
      </c>
      <c r="D894" s="34">
        <v>94</v>
      </c>
      <c r="E894" s="36">
        <v>12885520</v>
      </c>
      <c r="F894" s="37" t="s">
        <v>3267</v>
      </c>
      <c r="G894" s="76" t="str">
        <f>VLOOKUP(C894,Product!A$1:D$21,3,0)</f>
        <v>Sunglasses</v>
      </c>
      <c r="H894" s="76" t="str">
        <f>VLOOKUP(C894,Product!A$1:D$21,4,0)</f>
        <v>Outdoors Sport</v>
      </c>
      <c r="I894" t="s">
        <v>46</v>
      </c>
      <c r="J894" s="34">
        <v>94</v>
      </c>
      <c r="K894" s="11" t="str">
        <f>VLOOKUP(A894,'Sales Order'!A$2:I$1029,9,0)</f>
        <v>Sales Region Sulawesi - Maluku Team</v>
      </c>
      <c r="M894" t="str">
        <f>VLOOKUP(A894,'Sales Order'!A$1:L$1029,12,0)</f>
        <v>Retail</v>
      </c>
    </row>
    <row r="895" spans="1:13" ht="15.75" customHeight="1" x14ac:dyDescent="0.3">
      <c r="A895" s="28" t="s">
        <v>537</v>
      </c>
      <c r="B895" s="27">
        <f>VLOOKUP(A895,'Sales Order'!A$1:D$1029,4,0)</f>
        <v>44158</v>
      </c>
      <c r="C895" s="28" t="s">
        <v>43</v>
      </c>
      <c r="D895" s="34">
        <v>87</v>
      </c>
      <c r="E895" s="36">
        <v>222720000</v>
      </c>
      <c r="F895" s="37" t="s">
        <v>3268</v>
      </c>
      <c r="G895" s="76" t="str">
        <f>VLOOKUP(C895,Product!A$1:D$21,3,0)</f>
        <v>Stick Golf Bag</v>
      </c>
      <c r="H895" s="76" t="str">
        <f>VLOOKUP(C895,Product!A$1:D$21,4,0)</f>
        <v>Golf</v>
      </c>
      <c r="I895" t="s">
        <v>44</v>
      </c>
      <c r="J895" s="34">
        <v>87</v>
      </c>
      <c r="K895" s="11" t="str">
        <f>VLOOKUP(A895,'Sales Order'!A$2:I$1029,9,0)</f>
        <v>Sales Region Sulawesi - Maluku Team</v>
      </c>
      <c r="M895" t="str">
        <f>VLOOKUP(A895,'Sales Order'!A$1:L$1029,12,0)</f>
        <v>Retail</v>
      </c>
    </row>
    <row r="896" spans="1:13" ht="15.75" customHeight="1" x14ac:dyDescent="0.3">
      <c r="A896" s="28" t="s">
        <v>538</v>
      </c>
      <c r="B896" s="27">
        <f>VLOOKUP(A896,'Sales Order'!A$1:D$1029,4,0)</f>
        <v>44158</v>
      </c>
      <c r="C896" s="28" t="s">
        <v>75</v>
      </c>
      <c r="D896" s="34">
        <v>141</v>
      </c>
      <c r="E896" s="36">
        <v>340021500</v>
      </c>
      <c r="F896" s="37" t="s">
        <v>3269</v>
      </c>
      <c r="G896" s="76" t="str">
        <f>VLOOKUP(C896,Product!A$1:D$21,3,0)</f>
        <v>Bench Press</v>
      </c>
      <c r="H896" s="76" t="str">
        <f>VLOOKUP(C896,Product!A$1:D$21,4,0)</f>
        <v>Gym &amp; Fitness</v>
      </c>
      <c r="I896" t="s">
        <v>76</v>
      </c>
      <c r="J896" s="34">
        <v>141</v>
      </c>
      <c r="K896" s="11" t="str">
        <f>VLOOKUP(A896,'Sales Order'!A$2:I$1029,9,0)</f>
        <v>Sales Java Region Team</v>
      </c>
      <c r="M896" t="str">
        <f>VLOOKUP(A896,'Sales Order'!A$1:L$1029,12,0)</f>
        <v>Retail</v>
      </c>
    </row>
    <row r="897" spans="1:13" ht="15.75" customHeight="1" x14ac:dyDescent="0.3">
      <c r="A897" s="28" t="s">
        <v>538</v>
      </c>
      <c r="B897" s="27">
        <f>VLOOKUP(A897,'Sales Order'!A$1:D$1029,4,0)</f>
        <v>44158</v>
      </c>
      <c r="C897" s="28" t="s">
        <v>58</v>
      </c>
      <c r="D897" s="34">
        <v>79</v>
      </c>
      <c r="E897" s="36">
        <v>387568470</v>
      </c>
      <c r="F897" s="37" t="s">
        <v>3270</v>
      </c>
      <c r="G897" s="76" t="str">
        <f>VLOOKUP(C897,Product!A$1:D$21,3,0)</f>
        <v>Road Bike</v>
      </c>
      <c r="H897" s="76" t="str">
        <f>VLOOKUP(C897,Product!A$1:D$21,4,0)</f>
        <v>Bicycle</v>
      </c>
      <c r="I897" t="s">
        <v>59</v>
      </c>
      <c r="J897" s="34">
        <v>79</v>
      </c>
      <c r="K897" s="11" t="str">
        <f>VLOOKUP(A897,'Sales Order'!A$2:I$1029,9,0)</f>
        <v>Sales Java Region Team</v>
      </c>
      <c r="M897" t="str">
        <f>VLOOKUP(A897,'Sales Order'!A$1:L$1029,12,0)</f>
        <v>Retail</v>
      </c>
    </row>
    <row r="898" spans="1:13" ht="15.75" customHeight="1" x14ac:dyDescent="0.3">
      <c r="A898" s="16" t="s">
        <v>539</v>
      </c>
      <c r="B898" s="27">
        <f>VLOOKUP(A898,'Sales Order'!A$1:D$1029,4,0)</f>
        <v>44159</v>
      </c>
      <c r="C898" s="28" t="s">
        <v>81</v>
      </c>
      <c r="D898" s="34">
        <v>75</v>
      </c>
      <c r="E898" s="36">
        <v>162498750</v>
      </c>
      <c r="F898" s="37" t="s">
        <v>3271</v>
      </c>
      <c r="G898" s="76" t="str">
        <f>VLOOKUP(C898,Product!A$1:D$21,3,0)</f>
        <v>Treadmill</v>
      </c>
      <c r="H898" s="76" t="str">
        <f>VLOOKUP(C898,Product!A$1:D$21,4,0)</f>
        <v>Gym &amp; Fitness</v>
      </c>
      <c r="I898" t="s">
        <v>82</v>
      </c>
      <c r="J898" s="34">
        <v>75</v>
      </c>
      <c r="K898" s="11" t="str">
        <f>VLOOKUP(A898,'Sales Order'!A$2:I$1029,9,0)</f>
        <v>Sales Sumatera -Kalimantan Region Team</v>
      </c>
      <c r="M898" t="str">
        <f>VLOOKUP(A898,'Sales Order'!A$1:L$1029,12,0)</f>
        <v>Distributor</v>
      </c>
    </row>
    <row r="899" spans="1:13" ht="15.75" customHeight="1" x14ac:dyDescent="0.3">
      <c r="A899" s="16" t="s">
        <v>540</v>
      </c>
      <c r="B899" s="27">
        <f>VLOOKUP(A899,'Sales Order'!A$1:D$1029,4,0)</f>
        <v>44160</v>
      </c>
      <c r="C899" s="28" t="s">
        <v>81</v>
      </c>
      <c r="D899" s="34">
        <v>104</v>
      </c>
      <c r="E899" s="36">
        <v>246539279.99999997</v>
      </c>
      <c r="F899" s="37" t="s">
        <v>3272</v>
      </c>
      <c r="G899" s="76" t="str">
        <f>VLOOKUP(C899,Product!A$1:D$21,3,0)</f>
        <v>Treadmill</v>
      </c>
      <c r="H899" s="76" t="str">
        <f>VLOOKUP(C899,Product!A$1:D$21,4,0)</f>
        <v>Gym &amp; Fitness</v>
      </c>
      <c r="I899" t="s">
        <v>82</v>
      </c>
      <c r="J899" s="34">
        <v>104</v>
      </c>
      <c r="K899" s="11" t="str">
        <f>VLOOKUP(A899,'Sales Order'!A$2:I$1029,9,0)</f>
        <v>Sales Region Bali - Nusa Tenggara Team</v>
      </c>
      <c r="M899" t="str">
        <f>VLOOKUP(A899,'Sales Order'!A$1:L$1029,12,0)</f>
        <v>Distributor</v>
      </c>
    </row>
    <row r="900" spans="1:13" ht="15.75" customHeight="1" x14ac:dyDescent="0.3">
      <c r="A900" s="28" t="s">
        <v>540</v>
      </c>
      <c r="B900" s="27">
        <f>VLOOKUP(A900,'Sales Order'!A$1:D$1029,4,0)</f>
        <v>44160</v>
      </c>
      <c r="C900" s="28" t="s">
        <v>75</v>
      </c>
      <c r="D900" s="34">
        <v>82</v>
      </c>
      <c r="E900" s="36">
        <v>202089000</v>
      </c>
      <c r="F900" s="37" t="s">
        <v>3273</v>
      </c>
      <c r="G900" s="76" t="str">
        <f>VLOOKUP(C900,Product!A$1:D$21,3,0)</f>
        <v>Bench Press</v>
      </c>
      <c r="H900" s="76" t="str">
        <f>VLOOKUP(C900,Product!A$1:D$21,4,0)</f>
        <v>Gym &amp; Fitness</v>
      </c>
      <c r="I900" t="s">
        <v>76</v>
      </c>
      <c r="J900" s="34">
        <v>82</v>
      </c>
      <c r="K900" s="11" t="str">
        <f>VLOOKUP(A900,'Sales Order'!A$2:I$1029,9,0)</f>
        <v>Sales Region Bali - Nusa Tenggara Team</v>
      </c>
      <c r="M900" t="str">
        <f>VLOOKUP(A900,'Sales Order'!A$1:L$1029,12,0)</f>
        <v>Distributor</v>
      </c>
    </row>
    <row r="901" spans="1:13" ht="15.75" customHeight="1" x14ac:dyDescent="0.3">
      <c r="A901" s="16" t="s">
        <v>541</v>
      </c>
      <c r="B901" s="27">
        <f>VLOOKUP(A901,'Sales Order'!A$1:D$1029,4,0)</f>
        <v>44160</v>
      </c>
      <c r="C901" s="28" t="s">
        <v>48</v>
      </c>
      <c r="D901" s="34">
        <v>87</v>
      </c>
      <c r="E901" s="36">
        <v>10100700</v>
      </c>
      <c r="F901" s="37" t="s">
        <v>3274</v>
      </c>
      <c r="G901" s="76" t="str">
        <f>VLOOKUP(C901,Product!A$1:D$21,3,0)</f>
        <v>Tracking Pole</v>
      </c>
      <c r="H901" s="76" t="str">
        <f>VLOOKUP(C901,Product!A$1:D$21,4,0)</f>
        <v>Hiking &amp; Camping</v>
      </c>
      <c r="I901" t="s">
        <v>49</v>
      </c>
      <c r="J901" s="34">
        <v>87</v>
      </c>
      <c r="K901" s="11" t="str">
        <f>VLOOKUP(A901,'Sales Order'!A$2:I$1029,9,0)</f>
        <v>Sales Sumatera -Kalimantan Region Team</v>
      </c>
      <c r="M901" t="str">
        <f>VLOOKUP(A901,'Sales Order'!A$1:L$1029,12,0)</f>
        <v>Retail</v>
      </c>
    </row>
    <row r="902" spans="1:13" ht="15.75" customHeight="1" x14ac:dyDescent="0.3">
      <c r="A902" s="28" t="s">
        <v>541</v>
      </c>
      <c r="B902" s="27">
        <f>VLOOKUP(A902,'Sales Order'!A$1:D$1029,4,0)</f>
        <v>44160</v>
      </c>
      <c r="C902" s="28" t="s">
        <v>35</v>
      </c>
      <c r="D902" s="34">
        <v>123</v>
      </c>
      <c r="E902" s="36">
        <v>251086049.99999997</v>
      </c>
      <c r="F902" s="37" t="s">
        <v>3275</v>
      </c>
      <c r="G902" s="76" t="str">
        <f>VLOOKUP(C902,Product!A$1:D$21,3,0)</f>
        <v>Stick Golf Wedge</v>
      </c>
      <c r="H902" s="76" t="str">
        <f>VLOOKUP(C902,Product!A$1:D$21,4,0)</f>
        <v>Golf</v>
      </c>
      <c r="I902" t="s">
        <v>37</v>
      </c>
      <c r="J902" s="34">
        <v>123</v>
      </c>
      <c r="K902" s="11" t="str">
        <f>VLOOKUP(A902,'Sales Order'!A$2:I$1029,9,0)</f>
        <v>Sales Sumatera -Kalimantan Region Team</v>
      </c>
      <c r="M902" t="str">
        <f>VLOOKUP(A902,'Sales Order'!A$1:L$1029,12,0)</f>
        <v>Retail</v>
      </c>
    </row>
    <row r="903" spans="1:13" ht="15.75" customHeight="1" x14ac:dyDescent="0.3">
      <c r="A903" s="28" t="s">
        <v>541</v>
      </c>
      <c r="B903" s="27">
        <f>VLOOKUP(A903,'Sales Order'!A$1:D$1029,4,0)</f>
        <v>44160</v>
      </c>
      <c r="C903" s="28" t="s">
        <v>43</v>
      </c>
      <c r="D903" s="34">
        <v>71</v>
      </c>
      <c r="E903" s="36">
        <v>204480000</v>
      </c>
      <c r="F903" s="37" t="s">
        <v>3276</v>
      </c>
      <c r="G903" s="76" t="str">
        <f>VLOOKUP(C903,Product!A$1:D$21,3,0)</f>
        <v>Stick Golf Bag</v>
      </c>
      <c r="H903" s="76" t="str">
        <f>VLOOKUP(C903,Product!A$1:D$21,4,0)</f>
        <v>Golf</v>
      </c>
      <c r="I903" t="s">
        <v>44</v>
      </c>
      <c r="J903" s="34">
        <v>71</v>
      </c>
      <c r="K903" s="11" t="str">
        <f>VLOOKUP(A903,'Sales Order'!A$2:I$1029,9,0)</f>
        <v>Sales Sumatera -Kalimantan Region Team</v>
      </c>
      <c r="M903" t="str">
        <f>VLOOKUP(A903,'Sales Order'!A$1:L$1029,12,0)</f>
        <v>Retail</v>
      </c>
    </row>
    <row r="904" spans="1:13" ht="15.75" customHeight="1" x14ac:dyDescent="0.3">
      <c r="A904" s="28" t="s">
        <v>541</v>
      </c>
      <c r="B904" s="27">
        <f>VLOOKUP(A904,'Sales Order'!A$1:D$1029,4,0)</f>
        <v>44160</v>
      </c>
      <c r="C904" s="28" t="s">
        <v>72</v>
      </c>
      <c r="D904" s="34">
        <v>79</v>
      </c>
      <c r="E904" s="36">
        <v>15819750</v>
      </c>
      <c r="F904" s="37" t="s">
        <v>3277</v>
      </c>
      <c r="G904" s="76" t="str">
        <f>VLOOKUP(C904,Product!A$1:D$21,3,0)</f>
        <v>Pull Up Bar</v>
      </c>
      <c r="H904" s="76" t="str">
        <f>VLOOKUP(C904,Product!A$1:D$21,4,0)</f>
        <v>Gym &amp; Fitness</v>
      </c>
      <c r="I904" t="s">
        <v>73</v>
      </c>
      <c r="J904" s="34">
        <v>79</v>
      </c>
      <c r="K904" s="11" t="str">
        <f>VLOOKUP(A904,'Sales Order'!A$2:I$1029,9,0)</f>
        <v>Sales Sumatera -Kalimantan Region Team</v>
      </c>
      <c r="M904" t="str">
        <f>VLOOKUP(A904,'Sales Order'!A$1:L$1029,12,0)</f>
        <v>Retail</v>
      </c>
    </row>
    <row r="905" spans="1:13" ht="15.75" customHeight="1" x14ac:dyDescent="0.3">
      <c r="A905" s="16" t="s">
        <v>542</v>
      </c>
      <c r="B905" s="27">
        <f>VLOOKUP(A905,'Sales Order'!A$1:D$1029,4,0)</f>
        <v>44160</v>
      </c>
      <c r="C905" s="28" t="s">
        <v>52</v>
      </c>
      <c r="D905" s="34">
        <v>114</v>
      </c>
      <c r="E905" s="36">
        <v>30381000.000000004</v>
      </c>
      <c r="F905" s="37" t="s">
        <v>3278</v>
      </c>
      <c r="G905" s="76" t="str">
        <f>VLOOKUP(C905,Product!A$1:D$21,3,0)</f>
        <v>Hiking Shoes</v>
      </c>
      <c r="H905" s="76" t="str">
        <f>VLOOKUP(C905,Product!A$1:D$21,4,0)</f>
        <v>Hiking &amp; Camping</v>
      </c>
      <c r="I905" t="s">
        <v>53</v>
      </c>
      <c r="J905" s="34">
        <v>114</v>
      </c>
      <c r="K905" s="11" t="str">
        <f>VLOOKUP(A905,'Sales Order'!A$2:I$1029,9,0)</f>
        <v>Online Sales Team</v>
      </c>
      <c r="M905" t="str">
        <f>VLOOKUP(A905,'Sales Order'!A$1:L$1029,12,0)</f>
        <v>Retail</v>
      </c>
    </row>
    <row r="906" spans="1:13" ht="15.75" customHeight="1" x14ac:dyDescent="0.3">
      <c r="A906" s="28" t="s">
        <v>542</v>
      </c>
      <c r="B906" s="27">
        <f>VLOOKUP(A906,'Sales Order'!A$1:D$1029,4,0)</f>
        <v>44160</v>
      </c>
      <c r="C906" s="28" t="s">
        <v>40</v>
      </c>
      <c r="D906" s="34">
        <v>89</v>
      </c>
      <c r="E906" s="36">
        <v>16926910</v>
      </c>
      <c r="F906" s="37" t="s">
        <v>3279</v>
      </c>
      <c r="G906" s="76" t="str">
        <f>VLOOKUP(C906,Product!A$1:D$21,3,0)</f>
        <v>1 set Golf Ball</v>
      </c>
      <c r="H906" s="76" t="str">
        <f>VLOOKUP(C906,Product!A$1:D$21,4,0)</f>
        <v>Golf</v>
      </c>
      <c r="I906" t="s">
        <v>41</v>
      </c>
      <c r="J906" s="34">
        <v>89</v>
      </c>
      <c r="K906" s="11" t="str">
        <f>VLOOKUP(A906,'Sales Order'!A$2:I$1029,9,0)</f>
        <v>Online Sales Team</v>
      </c>
      <c r="M906" t="str">
        <f>VLOOKUP(A906,'Sales Order'!A$1:L$1029,12,0)</f>
        <v>Retail</v>
      </c>
    </row>
    <row r="907" spans="1:13" ht="15.75" customHeight="1" x14ac:dyDescent="0.3">
      <c r="A907" s="28" t="s">
        <v>542</v>
      </c>
      <c r="B907" s="27">
        <f>VLOOKUP(A907,'Sales Order'!A$1:D$1029,4,0)</f>
        <v>44160</v>
      </c>
      <c r="C907" s="28" t="s">
        <v>43</v>
      </c>
      <c r="D907" s="34">
        <v>81</v>
      </c>
      <c r="E907" s="36">
        <v>209952000</v>
      </c>
      <c r="F907" s="37" t="s">
        <v>3280</v>
      </c>
      <c r="G907" s="76" t="str">
        <f>VLOOKUP(C907,Product!A$1:D$21,3,0)</f>
        <v>Stick Golf Bag</v>
      </c>
      <c r="H907" s="76" t="str">
        <f>VLOOKUP(C907,Product!A$1:D$21,4,0)</f>
        <v>Golf</v>
      </c>
      <c r="I907" t="s">
        <v>44</v>
      </c>
      <c r="J907" s="34">
        <v>81</v>
      </c>
      <c r="K907" s="11" t="str">
        <f>VLOOKUP(A907,'Sales Order'!A$2:I$1029,9,0)</f>
        <v>Online Sales Team</v>
      </c>
      <c r="M907" t="str">
        <f>VLOOKUP(A907,'Sales Order'!A$1:L$1029,12,0)</f>
        <v>Retail</v>
      </c>
    </row>
    <row r="908" spans="1:13" ht="15.75" customHeight="1" x14ac:dyDescent="0.3">
      <c r="A908" s="16" t="s">
        <v>543</v>
      </c>
      <c r="B908" s="27">
        <f>VLOOKUP(A908,'Sales Order'!A$1:D$1029,4,0)</f>
        <v>44160</v>
      </c>
      <c r="C908" s="28" t="s">
        <v>45</v>
      </c>
      <c r="D908" s="34">
        <v>74</v>
      </c>
      <c r="E908" s="36">
        <v>9702880</v>
      </c>
      <c r="F908" s="37" t="s">
        <v>3281</v>
      </c>
      <c r="G908" s="76" t="str">
        <f>VLOOKUP(C908,Product!A$1:D$21,3,0)</f>
        <v>Sunglasses</v>
      </c>
      <c r="H908" s="76" t="str">
        <f>VLOOKUP(C908,Product!A$1:D$21,4,0)</f>
        <v>Outdoors Sport</v>
      </c>
      <c r="I908" t="s">
        <v>46</v>
      </c>
      <c r="J908" s="34">
        <v>74</v>
      </c>
      <c r="K908" s="11" t="str">
        <f>VLOOKUP(A908,'Sales Order'!A$2:I$1029,9,0)</f>
        <v>Sales Java Region Team</v>
      </c>
      <c r="M908" t="str">
        <f>VLOOKUP(A908,'Sales Order'!A$1:L$1029,12,0)</f>
        <v>Retail</v>
      </c>
    </row>
    <row r="909" spans="1:13" ht="15.75" customHeight="1" x14ac:dyDescent="0.3">
      <c r="A909" s="28" t="s">
        <v>543</v>
      </c>
      <c r="B909" s="27">
        <f>VLOOKUP(A909,'Sales Order'!A$1:D$1029,4,0)</f>
        <v>44160</v>
      </c>
      <c r="C909" s="28" t="s">
        <v>40</v>
      </c>
      <c r="D909" s="34">
        <v>100</v>
      </c>
      <c r="E909" s="36">
        <v>16511000</v>
      </c>
      <c r="F909" s="37" t="s">
        <v>3282</v>
      </c>
      <c r="G909" s="76" t="str">
        <f>VLOOKUP(C909,Product!A$1:D$21,3,0)</f>
        <v>1 set Golf Ball</v>
      </c>
      <c r="H909" s="76" t="str">
        <f>VLOOKUP(C909,Product!A$1:D$21,4,0)</f>
        <v>Golf</v>
      </c>
      <c r="I909" t="s">
        <v>41</v>
      </c>
      <c r="J909" s="34">
        <v>100</v>
      </c>
      <c r="K909" s="11" t="str">
        <f>VLOOKUP(A909,'Sales Order'!A$2:I$1029,9,0)</f>
        <v>Sales Java Region Team</v>
      </c>
      <c r="M909" t="str">
        <f>VLOOKUP(A909,'Sales Order'!A$1:L$1029,12,0)</f>
        <v>Retail</v>
      </c>
    </row>
    <row r="910" spans="1:13" ht="15.75" customHeight="1" x14ac:dyDescent="0.3">
      <c r="A910" s="28" t="s">
        <v>543</v>
      </c>
      <c r="B910" s="27">
        <f>VLOOKUP(A910,'Sales Order'!A$1:D$1029,4,0)</f>
        <v>44160</v>
      </c>
      <c r="C910" s="28" t="s">
        <v>58</v>
      </c>
      <c r="D910" s="34">
        <v>113</v>
      </c>
      <c r="E910" s="36">
        <v>528881810</v>
      </c>
      <c r="F910" s="37" t="s">
        <v>3283</v>
      </c>
      <c r="G910" s="76" t="str">
        <f>VLOOKUP(C910,Product!A$1:D$21,3,0)</f>
        <v>Road Bike</v>
      </c>
      <c r="H910" s="76" t="str">
        <f>VLOOKUP(C910,Product!A$1:D$21,4,0)</f>
        <v>Bicycle</v>
      </c>
      <c r="I910" t="s">
        <v>59</v>
      </c>
      <c r="J910" s="34">
        <v>113</v>
      </c>
      <c r="K910" s="11" t="str">
        <f>VLOOKUP(A910,'Sales Order'!A$2:I$1029,9,0)</f>
        <v>Sales Java Region Team</v>
      </c>
      <c r="M910" t="str">
        <f>VLOOKUP(A910,'Sales Order'!A$1:L$1029,12,0)</f>
        <v>Retail</v>
      </c>
    </row>
    <row r="911" spans="1:13" ht="15.75" customHeight="1" x14ac:dyDescent="0.3">
      <c r="A911" s="16" t="s">
        <v>544</v>
      </c>
      <c r="B911" s="27">
        <f>VLOOKUP(A911,'Sales Order'!A$1:D$1029,4,0)</f>
        <v>44161</v>
      </c>
      <c r="C911" s="28" t="s">
        <v>40</v>
      </c>
      <c r="D911" s="34">
        <v>72</v>
      </c>
      <c r="E911" s="36">
        <v>12790800</v>
      </c>
      <c r="F911" s="37" t="s">
        <v>3284</v>
      </c>
      <c r="G911" s="76" t="str">
        <f>VLOOKUP(C911,Product!A$1:D$21,3,0)</f>
        <v>1 set Golf Ball</v>
      </c>
      <c r="H911" s="76" t="str">
        <f>VLOOKUP(C911,Product!A$1:D$21,4,0)</f>
        <v>Golf</v>
      </c>
      <c r="I911" t="s">
        <v>41</v>
      </c>
      <c r="J911" s="34">
        <v>72</v>
      </c>
      <c r="K911" s="11" t="str">
        <f>VLOOKUP(A911,'Sales Order'!A$2:I$1029,9,0)</f>
        <v>Sales Sumatera -Kalimantan Region Team</v>
      </c>
      <c r="M911" t="str">
        <f>VLOOKUP(A911,'Sales Order'!A$1:L$1029,12,0)</f>
        <v>Retail</v>
      </c>
    </row>
    <row r="912" spans="1:13" ht="15.75" customHeight="1" x14ac:dyDescent="0.3">
      <c r="A912" s="28" t="s">
        <v>544</v>
      </c>
      <c r="B912" s="27">
        <f>VLOOKUP(A912,'Sales Order'!A$1:D$1029,4,0)</f>
        <v>44161</v>
      </c>
      <c r="C912" s="28" t="s">
        <v>28</v>
      </c>
      <c r="D912" s="34">
        <v>111</v>
      </c>
      <c r="E912" s="36">
        <v>81639390</v>
      </c>
      <c r="F912" s="37" t="s">
        <v>3285</v>
      </c>
      <c r="G912" s="76" t="str">
        <f>VLOOKUP(C912,Product!A$1:D$21,3,0)</f>
        <v>Stick Billiard</v>
      </c>
      <c r="H912" s="76" t="str">
        <f>VLOOKUP(C912,Product!A$1:D$21,4,0)</f>
        <v>Billiard</v>
      </c>
      <c r="I912" t="s">
        <v>30</v>
      </c>
      <c r="J912" s="34">
        <v>111</v>
      </c>
      <c r="K912" s="11" t="str">
        <f>VLOOKUP(A912,'Sales Order'!A$2:I$1029,9,0)</f>
        <v>Sales Sumatera -Kalimantan Region Team</v>
      </c>
      <c r="M912" t="str">
        <f>VLOOKUP(A912,'Sales Order'!A$1:L$1029,12,0)</f>
        <v>Retail</v>
      </c>
    </row>
    <row r="913" spans="1:13" ht="15.75" customHeight="1" x14ac:dyDescent="0.3">
      <c r="A913" s="28" t="s">
        <v>544</v>
      </c>
      <c r="B913" s="27">
        <f>VLOOKUP(A913,'Sales Order'!A$1:D$1029,4,0)</f>
        <v>44161</v>
      </c>
      <c r="C913" s="28" t="s">
        <v>83</v>
      </c>
      <c r="D913" s="34">
        <v>89</v>
      </c>
      <c r="E913" s="36">
        <v>22569510</v>
      </c>
      <c r="F913" s="37" t="s">
        <v>3286</v>
      </c>
      <c r="G913" s="76" t="str">
        <f>VLOOKUP(C913,Product!A$1:D$21,3,0)</f>
        <v>Heavy bag</v>
      </c>
      <c r="H913" s="76" t="str">
        <f>VLOOKUP(C913,Product!A$1:D$21,4,0)</f>
        <v>Gym &amp; Fitness</v>
      </c>
      <c r="I913" t="s">
        <v>84</v>
      </c>
      <c r="J913" s="34">
        <v>89</v>
      </c>
      <c r="K913" s="11" t="str">
        <f>VLOOKUP(A913,'Sales Order'!A$2:I$1029,9,0)</f>
        <v>Sales Sumatera -Kalimantan Region Team</v>
      </c>
      <c r="M913" t="str">
        <f>VLOOKUP(A913,'Sales Order'!A$1:L$1029,12,0)</f>
        <v>Retail</v>
      </c>
    </row>
    <row r="914" spans="1:13" ht="15.75" customHeight="1" x14ac:dyDescent="0.3">
      <c r="A914" s="16" t="s">
        <v>545</v>
      </c>
      <c r="B914" s="27">
        <f>VLOOKUP(A914,'Sales Order'!A$1:D$1029,4,0)</f>
        <v>44162</v>
      </c>
      <c r="C914" s="28" t="s">
        <v>25</v>
      </c>
      <c r="D914" s="34">
        <v>58</v>
      </c>
      <c r="E914" s="36">
        <v>974400</v>
      </c>
      <c r="F914" s="37" t="s">
        <v>3287</v>
      </c>
      <c r="G914" s="76" t="str">
        <f>VLOOKUP(C914,Product!A$1:D$21,3,0)</f>
        <v>Fishing soft lure</v>
      </c>
      <c r="H914" s="76" t="str">
        <f>VLOOKUP(C914,Product!A$1:D$21,4,0)</f>
        <v>Fishing Equipment</v>
      </c>
      <c r="I914" t="s">
        <v>26</v>
      </c>
      <c r="J914" s="34">
        <v>58</v>
      </c>
      <c r="K914" s="11" t="str">
        <f>VLOOKUP(A914,'Sales Order'!A$2:I$1029,9,0)</f>
        <v>Sales Region Sulawesi - Maluku Team</v>
      </c>
      <c r="M914" t="str">
        <f>VLOOKUP(A914,'Sales Order'!A$1:L$1029,12,0)</f>
        <v>Retail</v>
      </c>
    </row>
    <row r="915" spans="1:13" ht="15.75" customHeight="1" x14ac:dyDescent="0.3">
      <c r="A915" s="28" t="s">
        <v>545</v>
      </c>
      <c r="B915" s="27">
        <f>VLOOKUP(A915,'Sales Order'!A$1:D$1029,4,0)</f>
        <v>44162</v>
      </c>
      <c r="C915" s="28" t="s">
        <v>75</v>
      </c>
      <c r="D915" s="34">
        <v>127</v>
      </c>
      <c r="E915" s="36">
        <v>252412500</v>
      </c>
      <c r="F915" s="37" t="s">
        <v>3288</v>
      </c>
      <c r="G915" s="76" t="str">
        <f>VLOOKUP(C915,Product!A$1:D$21,3,0)</f>
        <v>Bench Press</v>
      </c>
      <c r="H915" s="76" t="str">
        <f>VLOOKUP(C915,Product!A$1:D$21,4,0)</f>
        <v>Gym &amp; Fitness</v>
      </c>
      <c r="I915" t="s">
        <v>76</v>
      </c>
      <c r="J915" s="34">
        <v>127</v>
      </c>
      <c r="K915" s="11" t="str">
        <f>VLOOKUP(A915,'Sales Order'!A$2:I$1029,9,0)</f>
        <v>Sales Region Sulawesi - Maluku Team</v>
      </c>
      <c r="M915" t="str">
        <f>VLOOKUP(A915,'Sales Order'!A$1:L$1029,12,0)</f>
        <v>Retail</v>
      </c>
    </row>
    <row r="916" spans="1:13" ht="15.75" customHeight="1" x14ac:dyDescent="0.3">
      <c r="A916" s="16" t="s">
        <v>546</v>
      </c>
      <c r="B916" s="27">
        <f>VLOOKUP(A916,'Sales Order'!A$1:D$1029,4,0)</f>
        <v>44162</v>
      </c>
      <c r="C916" s="28" t="s">
        <v>78</v>
      </c>
      <c r="D916" s="34">
        <v>28</v>
      </c>
      <c r="E916" s="36">
        <v>12810560</v>
      </c>
      <c r="F916" s="37" t="s">
        <v>3289</v>
      </c>
      <c r="G916" s="76" t="str">
        <f>VLOOKUP(C916,Product!A$1:D$21,3,0)</f>
        <v>Dumbell Set</v>
      </c>
      <c r="H916" s="76" t="str">
        <f>VLOOKUP(C916,Product!A$1:D$21,4,0)</f>
        <v>Gym &amp; Fitness</v>
      </c>
      <c r="I916" t="s">
        <v>79</v>
      </c>
      <c r="J916" s="34">
        <v>28</v>
      </c>
      <c r="K916" s="11" t="str">
        <f>VLOOKUP(A916,'Sales Order'!A$2:I$1029,9,0)</f>
        <v>Sales Region Sulawesi - Maluku Team</v>
      </c>
      <c r="M916" t="str">
        <f>VLOOKUP(A916,'Sales Order'!A$1:L$1029,12,0)</f>
        <v>Retail</v>
      </c>
    </row>
    <row r="917" spans="1:13" ht="15.75" customHeight="1" x14ac:dyDescent="0.3">
      <c r="A917" s="28" t="s">
        <v>546</v>
      </c>
      <c r="B917" s="27">
        <f>VLOOKUP(A917,'Sales Order'!A$1:D$1029,4,0)</f>
        <v>44162</v>
      </c>
      <c r="C917" s="28" t="s">
        <v>81</v>
      </c>
      <c r="D917" s="34">
        <v>103</v>
      </c>
      <c r="E917" s="36">
        <v>217914010</v>
      </c>
      <c r="F917" s="37" t="s">
        <v>3290</v>
      </c>
      <c r="G917" s="76" t="str">
        <f>VLOOKUP(C917,Product!A$1:D$21,3,0)</f>
        <v>Treadmill</v>
      </c>
      <c r="H917" s="76" t="str">
        <f>VLOOKUP(C917,Product!A$1:D$21,4,0)</f>
        <v>Gym &amp; Fitness</v>
      </c>
      <c r="I917" t="s">
        <v>82</v>
      </c>
      <c r="J917" s="34">
        <v>103</v>
      </c>
      <c r="K917" s="11" t="str">
        <f>VLOOKUP(A917,'Sales Order'!A$2:I$1029,9,0)</f>
        <v>Sales Region Sulawesi - Maluku Team</v>
      </c>
      <c r="M917" t="str">
        <f>VLOOKUP(A917,'Sales Order'!A$1:L$1029,12,0)</f>
        <v>Retail</v>
      </c>
    </row>
    <row r="918" spans="1:13" ht="15.75" customHeight="1" x14ac:dyDescent="0.3">
      <c r="A918" s="28" t="s">
        <v>546</v>
      </c>
      <c r="B918" s="27">
        <f>VLOOKUP(A918,'Sales Order'!A$1:D$1029,4,0)</f>
        <v>44162</v>
      </c>
      <c r="C918" s="28" t="s">
        <v>65</v>
      </c>
      <c r="D918" s="34">
        <v>115</v>
      </c>
      <c r="E918" s="36">
        <v>27020400</v>
      </c>
      <c r="F918" s="37" t="s">
        <v>3291</v>
      </c>
      <c r="G918" s="76" t="str">
        <f>VLOOKUP(C918,Product!A$1:D$21,3,0)</f>
        <v>1 Set Futsalball</v>
      </c>
      <c r="H918" s="76" t="str">
        <f>VLOOKUP(C918,Product!A$1:D$21,4,0)</f>
        <v>Futsal</v>
      </c>
      <c r="I918" t="s">
        <v>66</v>
      </c>
      <c r="J918" s="34">
        <v>115</v>
      </c>
      <c r="K918" s="11" t="str">
        <f>VLOOKUP(A918,'Sales Order'!A$2:I$1029,9,0)</f>
        <v>Sales Region Sulawesi - Maluku Team</v>
      </c>
      <c r="M918" t="str">
        <f>VLOOKUP(A918,'Sales Order'!A$1:L$1029,12,0)</f>
        <v>Retail</v>
      </c>
    </row>
    <row r="919" spans="1:13" ht="15.75" customHeight="1" x14ac:dyDescent="0.3">
      <c r="A919" s="16" t="s">
        <v>547</v>
      </c>
      <c r="B919" s="27">
        <f>VLOOKUP(A919,'Sales Order'!A$1:D$1029,4,0)</f>
        <v>44162</v>
      </c>
      <c r="C919" s="28" t="s">
        <v>52</v>
      </c>
      <c r="D919" s="34">
        <v>92</v>
      </c>
      <c r="E919" s="36">
        <v>26611000</v>
      </c>
      <c r="F919" s="37" t="s">
        <v>3292</v>
      </c>
      <c r="G919" s="76" t="str">
        <f>VLOOKUP(C919,Product!A$1:D$21,3,0)</f>
        <v>Hiking Shoes</v>
      </c>
      <c r="H919" s="76" t="str">
        <f>VLOOKUP(C919,Product!A$1:D$21,4,0)</f>
        <v>Hiking &amp; Camping</v>
      </c>
      <c r="I919" t="s">
        <v>53</v>
      </c>
      <c r="J919" s="34">
        <v>92</v>
      </c>
      <c r="K919" s="11" t="str">
        <f>VLOOKUP(A919,'Sales Order'!A$2:I$1029,9,0)</f>
        <v>Sales Region Sulawesi - Maluku Team</v>
      </c>
      <c r="M919" t="str">
        <f>VLOOKUP(A919,'Sales Order'!A$1:L$1029,12,0)</f>
        <v>Retail</v>
      </c>
    </row>
    <row r="920" spans="1:13" ht="15.75" customHeight="1" x14ac:dyDescent="0.3">
      <c r="A920" s="28" t="s">
        <v>547</v>
      </c>
      <c r="B920" s="27">
        <f>VLOOKUP(A920,'Sales Order'!A$1:D$1029,4,0)</f>
        <v>44162</v>
      </c>
      <c r="C920" s="28" t="s">
        <v>35</v>
      </c>
      <c r="D920" s="34">
        <v>28</v>
      </c>
      <c r="E920" s="36">
        <v>57157799.999999993</v>
      </c>
      <c r="F920" s="37" t="s">
        <v>3293</v>
      </c>
      <c r="G920" s="76" t="str">
        <f>VLOOKUP(C920,Product!A$1:D$21,3,0)</f>
        <v>Stick Golf Wedge</v>
      </c>
      <c r="H920" s="76" t="str">
        <f>VLOOKUP(C920,Product!A$1:D$21,4,0)</f>
        <v>Golf</v>
      </c>
      <c r="I920" t="s">
        <v>37</v>
      </c>
      <c r="J920" s="34">
        <v>28</v>
      </c>
      <c r="K920" s="11" t="str">
        <f>VLOOKUP(A920,'Sales Order'!A$2:I$1029,9,0)</f>
        <v>Sales Region Sulawesi - Maluku Team</v>
      </c>
      <c r="M920" t="str">
        <f>VLOOKUP(A920,'Sales Order'!A$1:L$1029,12,0)</f>
        <v>Retail</v>
      </c>
    </row>
    <row r="921" spans="1:13" ht="15.75" customHeight="1" x14ac:dyDescent="0.3">
      <c r="A921" s="28" t="s">
        <v>547</v>
      </c>
      <c r="B921" s="27">
        <f>VLOOKUP(A921,'Sales Order'!A$1:D$1029,4,0)</f>
        <v>44162</v>
      </c>
      <c r="C921" s="28" t="s">
        <v>28</v>
      </c>
      <c r="D921" s="34">
        <v>94</v>
      </c>
      <c r="E921" s="36">
        <v>71761480</v>
      </c>
      <c r="F921" s="37" t="s">
        <v>3294</v>
      </c>
      <c r="G921" s="76" t="str">
        <f>VLOOKUP(C921,Product!A$1:D$21,3,0)</f>
        <v>Stick Billiard</v>
      </c>
      <c r="H921" s="76" t="str">
        <f>VLOOKUP(C921,Product!A$1:D$21,4,0)</f>
        <v>Billiard</v>
      </c>
      <c r="I921" t="s">
        <v>30</v>
      </c>
      <c r="J921" s="34">
        <v>94</v>
      </c>
      <c r="K921" s="11" t="str">
        <f>VLOOKUP(A921,'Sales Order'!A$2:I$1029,9,0)</f>
        <v>Sales Region Sulawesi - Maluku Team</v>
      </c>
      <c r="M921" t="str">
        <f>VLOOKUP(A921,'Sales Order'!A$1:L$1029,12,0)</f>
        <v>Retail</v>
      </c>
    </row>
    <row r="922" spans="1:13" ht="15.75" customHeight="1" x14ac:dyDescent="0.3">
      <c r="A922" s="16" t="s">
        <v>548</v>
      </c>
      <c r="B922" s="27">
        <f>VLOOKUP(A922,'Sales Order'!A$1:D$1029,4,0)</f>
        <v>44164</v>
      </c>
      <c r="C922" s="28" t="s">
        <v>48</v>
      </c>
      <c r="D922" s="34">
        <v>111</v>
      </c>
      <c r="E922" s="36">
        <v>11741580</v>
      </c>
      <c r="F922" s="37" t="s">
        <v>3295</v>
      </c>
      <c r="G922" s="76" t="str">
        <f>VLOOKUP(C922,Product!A$1:D$21,3,0)</f>
        <v>Tracking Pole</v>
      </c>
      <c r="H922" s="76" t="str">
        <f>VLOOKUP(C922,Product!A$1:D$21,4,0)</f>
        <v>Hiking &amp; Camping</v>
      </c>
      <c r="I922" t="s">
        <v>49</v>
      </c>
      <c r="J922" s="34">
        <v>111</v>
      </c>
      <c r="K922" s="11" t="str">
        <f>VLOOKUP(A922,'Sales Order'!A$2:I$1029,9,0)</f>
        <v>Sales Sumatera -Kalimantan Region Team</v>
      </c>
      <c r="M922" t="str">
        <f>VLOOKUP(A922,'Sales Order'!A$1:L$1029,12,0)</f>
        <v>Retail</v>
      </c>
    </row>
    <row r="923" spans="1:13" ht="15.75" customHeight="1" x14ac:dyDescent="0.3">
      <c r="A923" s="28" t="s">
        <v>548</v>
      </c>
      <c r="B923" s="27">
        <f>VLOOKUP(A923,'Sales Order'!A$1:D$1029,4,0)</f>
        <v>44164</v>
      </c>
      <c r="C923" s="28" t="s">
        <v>72</v>
      </c>
      <c r="D923" s="34">
        <v>100</v>
      </c>
      <c r="E923" s="36">
        <v>22695000</v>
      </c>
      <c r="F923" s="37" t="s">
        <v>3296</v>
      </c>
      <c r="G923" s="76" t="str">
        <f>VLOOKUP(C923,Product!A$1:D$21,3,0)</f>
        <v>Pull Up Bar</v>
      </c>
      <c r="H923" s="76" t="str">
        <f>VLOOKUP(C923,Product!A$1:D$21,4,0)</f>
        <v>Gym &amp; Fitness</v>
      </c>
      <c r="I923" t="s">
        <v>73</v>
      </c>
      <c r="J923" s="34">
        <v>100</v>
      </c>
      <c r="K923" s="11" t="str">
        <f>VLOOKUP(A923,'Sales Order'!A$2:I$1029,9,0)</f>
        <v>Sales Sumatera -Kalimantan Region Team</v>
      </c>
      <c r="M923" t="str">
        <f>VLOOKUP(A923,'Sales Order'!A$1:L$1029,12,0)</f>
        <v>Retail</v>
      </c>
    </row>
    <row r="924" spans="1:13" ht="15.75" customHeight="1" x14ac:dyDescent="0.3">
      <c r="A924" s="28" t="s">
        <v>548</v>
      </c>
      <c r="B924" s="27">
        <f>VLOOKUP(A924,'Sales Order'!A$1:D$1029,4,0)</f>
        <v>44164</v>
      </c>
      <c r="C924" s="28" t="s">
        <v>81</v>
      </c>
      <c r="D924" s="34">
        <v>121</v>
      </c>
      <c r="E924" s="36">
        <v>246743200</v>
      </c>
      <c r="F924" s="37" t="s">
        <v>3297</v>
      </c>
      <c r="G924" s="76" t="str">
        <f>VLOOKUP(C924,Product!A$1:D$21,3,0)</f>
        <v>Treadmill</v>
      </c>
      <c r="H924" s="76" t="str">
        <f>VLOOKUP(C924,Product!A$1:D$21,4,0)</f>
        <v>Gym &amp; Fitness</v>
      </c>
      <c r="I924" t="s">
        <v>82</v>
      </c>
      <c r="J924" s="34">
        <v>121</v>
      </c>
      <c r="K924" s="11" t="str">
        <f>VLOOKUP(A924,'Sales Order'!A$2:I$1029,9,0)</f>
        <v>Sales Sumatera -Kalimantan Region Team</v>
      </c>
      <c r="M924" t="str">
        <f>VLOOKUP(A924,'Sales Order'!A$1:L$1029,12,0)</f>
        <v>Retail</v>
      </c>
    </row>
    <row r="925" spans="1:13" ht="15.75" customHeight="1" x14ac:dyDescent="0.3">
      <c r="A925" s="16" t="s">
        <v>549</v>
      </c>
      <c r="B925" s="27">
        <f>VLOOKUP(A925,'Sales Order'!A$1:D$1029,4,0)</f>
        <v>44164</v>
      </c>
      <c r="C925" s="28" t="s">
        <v>78</v>
      </c>
      <c r="D925" s="34">
        <v>132</v>
      </c>
      <c r="E925" s="36">
        <v>63201600</v>
      </c>
      <c r="F925" s="37" t="s">
        <v>3298</v>
      </c>
      <c r="G925" s="76" t="str">
        <f>VLOOKUP(C925,Product!A$1:D$21,3,0)</f>
        <v>Dumbell Set</v>
      </c>
      <c r="H925" s="76" t="str">
        <f>VLOOKUP(C925,Product!A$1:D$21,4,0)</f>
        <v>Gym &amp; Fitness</v>
      </c>
      <c r="I925" t="s">
        <v>79</v>
      </c>
      <c r="J925" s="34">
        <v>132</v>
      </c>
      <c r="K925" s="11" t="str">
        <f>VLOOKUP(A925,'Sales Order'!A$2:I$1029,9,0)</f>
        <v>Sales Region Sulawesi - Maluku Team</v>
      </c>
      <c r="M925" t="str">
        <f>VLOOKUP(A925,'Sales Order'!A$1:L$1029,12,0)</f>
        <v>Retail</v>
      </c>
    </row>
    <row r="926" spans="1:13" ht="15.75" customHeight="1" x14ac:dyDescent="0.3">
      <c r="A926" s="16" t="s">
        <v>550</v>
      </c>
      <c r="B926" s="27">
        <f>VLOOKUP(A926,'Sales Order'!A$1:D$1029,4,0)</f>
        <v>44167</v>
      </c>
      <c r="C926" s="28" t="s">
        <v>33</v>
      </c>
      <c r="D926" s="34">
        <v>150</v>
      </c>
      <c r="E926" s="36">
        <v>24750000</v>
      </c>
      <c r="F926" s="37" t="s">
        <v>3299</v>
      </c>
      <c r="G926" s="76" t="str">
        <f>VLOOKUP(C926,Product!A$1:D$21,3,0)</f>
        <v>Stick Billiard Bag</v>
      </c>
      <c r="H926" s="76" t="str">
        <f>VLOOKUP(C926,Product!A$1:D$21,4,0)</f>
        <v>Billiard</v>
      </c>
      <c r="I926" t="s">
        <v>34</v>
      </c>
      <c r="J926" s="34">
        <v>150</v>
      </c>
      <c r="K926" s="11" t="str">
        <f>VLOOKUP(A926,'Sales Order'!A$2:I$1029,9,0)</f>
        <v>Online Sales Team</v>
      </c>
      <c r="M926" t="str">
        <f>VLOOKUP(A926,'Sales Order'!A$1:L$1029,12,0)</f>
        <v>Retail</v>
      </c>
    </row>
    <row r="927" spans="1:13" ht="15.75" customHeight="1" x14ac:dyDescent="0.3">
      <c r="A927" s="16" t="s">
        <v>551</v>
      </c>
      <c r="B927" s="27">
        <f>VLOOKUP(A927,'Sales Order'!A$1:D$1029,4,0)</f>
        <v>44167</v>
      </c>
      <c r="C927" s="28" t="s">
        <v>61</v>
      </c>
      <c r="D927" s="34">
        <v>73</v>
      </c>
      <c r="E927" s="36">
        <v>29372280</v>
      </c>
      <c r="F927" s="37" t="s">
        <v>3300</v>
      </c>
      <c r="G927" s="76" t="str">
        <f>VLOOKUP(C927,Product!A$1:D$21,3,0)</f>
        <v>1 Set Basketball</v>
      </c>
      <c r="H927" s="76" t="str">
        <f>VLOOKUP(C927,Product!A$1:D$21,4,0)</f>
        <v>Basketball</v>
      </c>
      <c r="I927" t="s">
        <v>62</v>
      </c>
      <c r="J927" s="34">
        <v>73</v>
      </c>
      <c r="K927" s="11" t="str">
        <f>VLOOKUP(A927,'Sales Order'!A$2:I$1029,9,0)</f>
        <v>Sales Region Sulawesi - Maluku Team</v>
      </c>
      <c r="M927" t="str">
        <f>VLOOKUP(A927,'Sales Order'!A$1:L$1029,12,0)</f>
        <v>Distributor</v>
      </c>
    </row>
    <row r="928" spans="1:13" ht="15.75" customHeight="1" x14ac:dyDescent="0.3">
      <c r="A928" s="28" t="s">
        <v>551</v>
      </c>
      <c r="B928" s="27">
        <f>VLOOKUP(A928,'Sales Order'!A$1:D$1029,4,0)</f>
        <v>44167</v>
      </c>
      <c r="C928" s="28" t="s">
        <v>40</v>
      </c>
      <c r="D928" s="34">
        <v>92</v>
      </c>
      <c r="E928" s="36">
        <v>14613280</v>
      </c>
      <c r="F928" s="37" t="s">
        <v>3301</v>
      </c>
      <c r="G928" s="76" t="str">
        <f>VLOOKUP(C928,Product!A$1:D$21,3,0)</f>
        <v>1 set Golf Ball</v>
      </c>
      <c r="H928" s="76" t="str">
        <f>VLOOKUP(C928,Product!A$1:D$21,4,0)</f>
        <v>Golf</v>
      </c>
      <c r="I928" t="s">
        <v>41</v>
      </c>
      <c r="J928" s="34">
        <v>92</v>
      </c>
      <c r="K928" s="11" t="str">
        <f>VLOOKUP(A928,'Sales Order'!A$2:I$1029,9,0)</f>
        <v>Sales Region Sulawesi - Maluku Team</v>
      </c>
      <c r="M928" t="str">
        <f>VLOOKUP(A928,'Sales Order'!A$1:L$1029,12,0)</f>
        <v>Distributor</v>
      </c>
    </row>
    <row r="929" spans="1:13" ht="15.75" customHeight="1" x14ac:dyDescent="0.3">
      <c r="A929" s="28" t="s">
        <v>551</v>
      </c>
      <c r="B929" s="27">
        <f>VLOOKUP(A929,'Sales Order'!A$1:D$1029,4,0)</f>
        <v>44167</v>
      </c>
      <c r="C929" s="28" t="s">
        <v>28</v>
      </c>
      <c r="D929" s="34">
        <v>43</v>
      </c>
      <c r="E929" s="36">
        <v>36430030</v>
      </c>
      <c r="F929" s="37" t="s">
        <v>3302</v>
      </c>
      <c r="G929" s="76" t="str">
        <f>VLOOKUP(C929,Product!A$1:D$21,3,0)</f>
        <v>Stick Billiard</v>
      </c>
      <c r="H929" s="76" t="str">
        <f>VLOOKUP(C929,Product!A$1:D$21,4,0)</f>
        <v>Billiard</v>
      </c>
      <c r="I929" t="s">
        <v>30</v>
      </c>
      <c r="J929" s="34">
        <v>43</v>
      </c>
      <c r="K929" s="11" t="str">
        <f>VLOOKUP(A929,'Sales Order'!A$2:I$1029,9,0)</f>
        <v>Sales Region Sulawesi - Maluku Team</v>
      </c>
      <c r="M929" t="str">
        <f>VLOOKUP(A929,'Sales Order'!A$1:L$1029,12,0)</f>
        <v>Distributor</v>
      </c>
    </row>
    <row r="930" spans="1:13" ht="15.75" customHeight="1" x14ac:dyDescent="0.3">
      <c r="A930" s="16" t="s">
        <v>552</v>
      </c>
      <c r="B930" s="27">
        <f>VLOOKUP(A930,'Sales Order'!A$1:D$1029,4,0)</f>
        <v>44168</v>
      </c>
      <c r="C930" s="28" t="s">
        <v>45</v>
      </c>
      <c r="D930" s="34">
        <v>60</v>
      </c>
      <c r="E930" s="36">
        <v>7241400.0000000009</v>
      </c>
      <c r="F930" s="37" t="s">
        <v>3303</v>
      </c>
      <c r="G930" s="76" t="str">
        <f>VLOOKUP(C930,Product!A$1:D$21,3,0)</f>
        <v>Sunglasses</v>
      </c>
      <c r="H930" s="76" t="str">
        <f>VLOOKUP(C930,Product!A$1:D$21,4,0)</f>
        <v>Outdoors Sport</v>
      </c>
      <c r="I930" t="s">
        <v>46</v>
      </c>
      <c r="J930" s="34">
        <v>60</v>
      </c>
      <c r="K930" s="11" t="str">
        <f>VLOOKUP(A930,'Sales Order'!A$2:I$1029,9,0)</f>
        <v>Sales Sumatera -Kalimantan Region Team</v>
      </c>
      <c r="M930" t="str">
        <f>VLOOKUP(A930,'Sales Order'!A$1:L$1029,12,0)</f>
        <v>Retail</v>
      </c>
    </row>
    <row r="931" spans="1:13" ht="15.75" customHeight="1" x14ac:dyDescent="0.3">
      <c r="A931" s="28" t="s">
        <v>552</v>
      </c>
      <c r="B931" s="27">
        <f>VLOOKUP(A931,'Sales Order'!A$1:D$1029,4,0)</f>
        <v>44168</v>
      </c>
      <c r="C931" s="28" t="s">
        <v>65</v>
      </c>
      <c r="D931" s="34">
        <v>76</v>
      </c>
      <c r="E931" s="36">
        <v>15421920</v>
      </c>
      <c r="F931" s="37" t="s">
        <v>3304</v>
      </c>
      <c r="G931" s="76" t="str">
        <f>VLOOKUP(C931,Product!A$1:D$21,3,0)</f>
        <v>1 Set Futsalball</v>
      </c>
      <c r="H931" s="76" t="str">
        <f>VLOOKUP(C931,Product!A$1:D$21,4,0)</f>
        <v>Futsal</v>
      </c>
      <c r="I931" t="s">
        <v>66</v>
      </c>
      <c r="J931" s="34">
        <v>76</v>
      </c>
      <c r="K931" s="11" t="str">
        <f>VLOOKUP(A931,'Sales Order'!A$2:I$1029,9,0)</f>
        <v>Sales Sumatera -Kalimantan Region Team</v>
      </c>
      <c r="M931" t="str">
        <f>VLOOKUP(A931,'Sales Order'!A$1:L$1029,12,0)</f>
        <v>Retail</v>
      </c>
    </row>
    <row r="932" spans="1:13" ht="15.75" customHeight="1" x14ac:dyDescent="0.3">
      <c r="A932" s="28" t="s">
        <v>552</v>
      </c>
      <c r="B932" s="27">
        <f>VLOOKUP(A932,'Sales Order'!A$1:D$1029,4,0)</f>
        <v>44168</v>
      </c>
      <c r="C932" s="28" t="s">
        <v>35</v>
      </c>
      <c r="D932" s="34">
        <v>35</v>
      </c>
      <c r="E932" s="36">
        <v>63764750</v>
      </c>
      <c r="F932" s="37" t="s">
        <v>3305</v>
      </c>
      <c r="G932" s="76" t="str">
        <f>VLOOKUP(C932,Product!A$1:D$21,3,0)</f>
        <v>Stick Golf Wedge</v>
      </c>
      <c r="H932" s="76" t="str">
        <f>VLOOKUP(C932,Product!A$1:D$21,4,0)</f>
        <v>Golf</v>
      </c>
      <c r="I932" t="s">
        <v>37</v>
      </c>
      <c r="J932" s="34">
        <v>35</v>
      </c>
      <c r="K932" s="11" t="str">
        <f>VLOOKUP(A932,'Sales Order'!A$2:I$1029,9,0)</f>
        <v>Sales Sumatera -Kalimantan Region Team</v>
      </c>
      <c r="M932" t="str">
        <f>VLOOKUP(A932,'Sales Order'!A$1:L$1029,12,0)</f>
        <v>Retail</v>
      </c>
    </row>
    <row r="933" spans="1:13" ht="15.75" customHeight="1" x14ac:dyDescent="0.3">
      <c r="A933" s="16" t="s">
        <v>553</v>
      </c>
      <c r="B933" s="27">
        <f>VLOOKUP(A933,'Sales Order'!A$1:D$1029,4,0)</f>
        <v>44168</v>
      </c>
      <c r="C933" s="28" t="s">
        <v>75</v>
      </c>
      <c r="D933" s="34">
        <v>145</v>
      </c>
      <c r="E933" s="36">
        <v>288187500</v>
      </c>
      <c r="F933" s="37" t="s">
        <v>3306</v>
      </c>
      <c r="G933" s="76" t="str">
        <f>VLOOKUP(C933,Product!A$1:D$21,3,0)</f>
        <v>Bench Press</v>
      </c>
      <c r="H933" s="76" t="str">
        <f>VLOOKUP(C933,Product!A$1:D$21,4,0)</f>
        <v>Gym &amp; Fitness</v>
      </c>
      <c r="I933" t="s">
        <v>76</v>
      </c>
      <c r="J933" s="34">
        <v>145</v>
      </c>
      <c r="K933" s="11" t="str">
        <f>VLOOKUP(A933,'Sales Order'!A$2:I$1029,9,0)</f>
        <v>Sales Region Sulawesi - Maluku Team</v>
      </c>
      <c r="M933" t="str">
        <f>VLOOKUP(A933,'Sales Order'!A$1:L$1029,12,0)</f>
        <v>Retail</v>
      </c>
    </row>
    <row r="934" spans="1:13" ht="15.75" customHeight="1" x14ac:dyDescent="0.3">
      <c r="A934" s="28" t="s">
        <v>553</v>
      </c>
      <c r="B934" s="27">
        <f>VLOOKUP(A934,'Sales Order'!A$1:D$1029,4,0)</f>
        <v>44168</v>
      </c>
      <c r="C934" s="28" t="s">
        <v>81</v>
      </c>
      <c r="D934" s="34">
        <v>109</v>
      </c>
      <c r="E934" s="36">
        <v>222272800</v>
      </c>
      <c r="F934" s="37" t="s">
        <v>3307</v>
      </c>
      <c r="G934" s="76" t="str">
        <f>VLOOKUP(C934,Product!A$1:D$21,3,0)</f>
        <v>Treadmill</v>
      </c>
      <c r="H934" s="76" t="str">
        <f>VLOOKUP(C934,Product!A$1:D$21,4,0)</f>
        <v>Gym &amp; Fitness</v>
      </c>
      <c r="I934" t="s">
        <v>82</v>
      </c>
      <c r="J934" s="34">
        <v>109</v>
      </c>
      <c r="K934" s="11" t="str">
        <f>VLOOKUP(A934,'Sales Order'!A$2:I$1029,9,0)</f>
        <v>Sales Region Sulawesi - Maluku Team</v>
      </c>
      <c r="M934" t="str">
        <f>VLOOKUP(A934,'Sales Order'!A$1:L$1029,12,0)</f>
        <v>Retail</v>
      </c>
    </row>
    <row r="935" spans="1:13" ht="15.75" customHeight="1" x14ac:dyDescent="0.3">
      <c r="A935" s="28" t="s">
        <v>553</v>
      </c>
      <c r="B935" s="27">
        <f>VLOOKUP(A935,'Sales Order'!A$1:D$1029,4,0)</f>
        <v>44168</v>
      </c>
      <c r="C935" s="28" t="s">
        <v>61</v>
      </c>
      <c r="D935" s="34">
        <v>96</v>
      </c>
      <c r="E935" s="36">
        <v>39086400</v>
      </c>
      <c r="F935" s="37" t="s">
        <v>3308</v>
      </c>
      <c r="G935" s="76" t="str">
        <f>VLOOKUP(C935,Product!A$1:D$21,3,0)</f>
        <v>1 Set Basketball</v>
      </c>
      <c r="H935" s="76" t="str">
        <f>VLOOKUP(C935,Product!A$1:D$21,4,0)</f>
        <v>Basketball</v>
      </c>
      <c r="I935" t="s">
        <v>62</v>
      </c>
      <c r="J935" s="34">
        <v>96</v>
      </c>
      <c r="K935" s="11" t="str">
        <f>VLOOKUP(A935,'Sales Order'!A$2:I$1029,9,0)</f>
        <v>Sales Region Sulawesi - Maluku Team</v>
      </c>
      <c r="M935" t="str">
        <f>VLOOKUP(A935,'Sales Order'!A$1:L$1029,12,0)</f>
        <v>Retail</v>
      </c>
    </row>
    <row r="936" spans="1:13" ht="15.75" customHeight="1" x14ac:dyDescent="0.3">
      <c r="A936" s="16" t="s">
        <v>554</v>
      </c>
      <c r="B936" s="27">
        <f>VLOOKUP(A936,'Sales Order'!A$1:D$1029,4,0)</f>
        <v>44168</v>
      </c>
      <c r="C936" s="28" t="s">
        <v>35</v>
      </c>
      <c r="D936" s="34">
        <v>27</v>
      </c>
      <c r="E936" s="36">
        <v>53338500</v>
      </c>
      <c r="F936" s="37" t="s">
        <v>3309</v>
      </c>
      <c r="G936" s="76" t="str">
        <f>VLOOKUP(C936,Product!A$1:D$21,3,0)</f>
        <v>Stick Golf Wedge</v>
      </c>
      <c r="H936" s="76" t="str">
        <f>VLOOKUP(C936,Product!A$1:D$21,4,0)</f>
        <v>Golf</v>
      </c>
      <c r="I936" t="s">
        <v>37</v>
      </c>
      <c r="J936" s="34">
        <v>27</v>
      </c>
      <c r="K936" s="11" t="str">
        <f>VLOOKUP(A936,'Sales Order'!A$2:I$1029,9,0)</f>
        <v>Sales Sumatera -Kalimantan Region Team</v>
      </c>
      <c r="M936" t="str">
        <f>VLOOKUP(A936,'Sales Order'!A$1:L$1029,12,0)</f>
        <v>Retail</v>
      </c>
    </row>
    <row r="937" spans="1:13" ht="15.75" customHeight="1" x14ac:dyDescent="0.3">
      <c r="A937" s="28" t="s">
        <v>554</v>
      </c>
      <c r="B937" s="27">
        <f>VLOOKUP(A937,'Sales Order'!A$1:D$1029,4,0)</f>
        <v>44168</v>
      </c>
      <c r="C937" s="28" t="s">
        <v>43</v>
      </c>
      <c r="D937" s="34">
        <v>93</v>
      </c>
      <c r="E937" s="36">
        <v>276768000</v>
      </c>
      <c r="F937" s="37" t="s">
        <v>3310</v>
      </c>
      <c r="G937" s="76" t="str">
        <f>VLOOKUP(C937,Product!A$1:D$21,3,0)</f>
        <v>Stick Golf Bag</v>
      </c>
      <c r="H937" s="76" t="str">
        <f>VLOOKUP(C937,Product!A$1:D$21,4,0)</f>
        <v>Golf</v>
      </c>
      <c r="I937" t="s">
        <v>44</v>
      </c>
      <c r="J937" s="34">
        <v>93</v>
      </c>
      <c r="K937" s="11" t="str">
        <f>VLOOKUP(A937,'Sales Order'!A$2:I$1029,9,0)</f>
        <v>Sales Sumatera -Kalimantan Region Team</v>
      </c>
      <c r="M937" t="str">
        <f>VLOOKUP(A937,'Sales Order'!A$1:L$1029,12,0)</f>
        <v>Retail</v>
      </c>
    </row>
    <row r="938" spans="1:13" ht="15.75" customHeight="1" x14ac:dyDescent="0.3">
      <c r="A938" s="28" t="s">
        <v>554</v>
      </c>
      <c r="B938" s="27">
        <f>VLOOKUP(A938,'Sales Order'!A$1:D$1029,4,0)</f>
        <v>44168</v>
      </c>
      <c r="C938" s="28" t="s">
        <v>52</v>
      </c>
      <c r="D938" s="34">
        <v>35</v>
      </c>
      <c r="E938" s="36">
        <v>8986250</v>
      </c>
      <c r="F938" s="37" t="s">
        <v>3311</v>
      </c>
      <c r="G938" s="76" t="str">
        <f>VLOOKUP(C938,Product!A$1:D$21,3,0)</f>
        <v>Hiking Shoes</v>
      </c>
      <c r="H938" s="76" t="str">
        <f>VLOOKUP(C938,Product!A$1:D$21,4,0)</f>
        <v>Hiking &amp; Camping</v>
      </c>
      <c r="I938" t="s">
        <v>53</v>
      </c>
      <c r="J938" s="34">
        <v>35</v>
      </c>
      <c r="K938" s="11" t="str">
        <f>VLOOKUP(A938,'Sales Order'!A$2:I$1029,9,0)</f>
        <v>Sales Sumatera -Kalimantan Region Team</v>
      </c>
      <c r="M938" t="str">
        <f>VLOOKUP(A938,'Sales Order'!A$1:L$1029,12,0)</f>
        <v>Retail</v>
      </c>
    </row>
    <row r="939" spans="1:13" ht="15.75" customHeight="1" x14ac:dyDescent="0.3">
      <c r="A939" s="16" t="s">
        <v>555</v>
      </c>
      <c r="B939" s="27">
        <f>VLOOKUP(A939,'Sales Order'!A$1:D$1029,4,0)</f>
        <v>44169</v>
      </c>
      <c r="C939" s="28" t="s">
        <v>65</v>
      </c>
      <c r="D939" s="34">
        <v>32</v>
      </c>
      <c r="E939" s="36">
        <v>7775040</v>
      </c>
      <c r="F939" s="37" t="s">
        <v>3312</v>
      </c>
      <c r="G939" s="76" t="str">
        <f>VLOOKUP(C939,Product!A$1:D$21,3,0)</f>
        <v>1 Set Futsalball</v>
      </c>
      <c r="H939" s="76" t="str">
        <f>VLOOKUP(C939,Product!A$1:D$21,4,0)</f>
        <v>Futsal</v>
      </c>
      <c r="I939" t="s">
        <v>66</v>
      </c>
      <c r="J939" s="34">
        <v>32</v>
      </c>
      <c r="K939" s="11" t="str">
        <f>VLOOKUP(A939,'Sales Order'!A$2:I$1029,9,0)</f>
        <v>Online Sales Team</v>
      </c>
      <c r="M939" t="str">
        <f>VLOOKUP(A939,'Sales Order'!A$1:L$1029,12,0)</f>
        <v>Retail</v>
      </c>
    </row>
    <row r="940" spans="1:13" ht="15.75" customHeight="1" x14ac:dyDescent="0.3">
      <c r="A940" s="28" t="s">
        <v>555</v>
      </c>
      <c r="B940" s="27">
        <f>VLOOKUP(A940,'Sales Order'!A$1:D$1029,4,0)</f>
        <v>44169</v>
      </c>
      <c r="C940" s="28" t="s">
        <v>52</v>
      </c>
      <c r="D940" s="34">
        <v>99</v>
      </c>
      <c r="E940" s="36">
        <v>25418250</v>
      </c>
      <c r="F940" s="37" t="s">
        <v>3313</v>
      </c>
      <c r="G940" s="76" t="str">
        <f>VLOOKUP(C940,Product!A$1:D$21,3,0)</f>
        <v>Hiking Shoes</v>
      </c>
      <c r="H940" s="76" t="str">
        <f>VLOOKUP(C940,Product!A$1:D$21,4,0)</f>
        <v>Hiking &amp; Camping</v>
      </c>
      <c r="I940" t="s">
        <v>53</v>
      </c>
      <c r="J940" s="34">
        <v>99</v>
      </c>
      <c r="K940" s="11" t="str">
        <f>VLOOKUP(A940,'Sales Order'!A$2:I$1029,9,0)</f>
        <v>Online Sales Team</v>
      </c>
      <c r="M940" t="str">
        <f>VLOOKUP(A940,'Sales Order'!A$1:L$1029,12,0)</f>
        <v>Retail</v>
      </c>
    </row>
    <row r="941" spans="1:13" ht="15.75" customHeight="1" x14ac:dyDescent="0.3">
      <c r="A941" s="28" t="s">
        <v>555</v>
      </c>
      <c r="B941" s="27">
        <f>VLOOKUP(A941,'Sales Order'!A$1:D$1029,4,0)</f>
        <v>44169</v>
      </c>
      <c r="C941" s="28" t="s">
        <v>69</v>
      </c>
      <c r="D941" s="34">
        <v>93</v>
      </c>
      <c r="E941" s="36">
        <v>9984573</v>
      </c>
      <c r="F941" s="37" t="s">
        <v>3314</v>
      </c>
      <c r="G941" s="76" t="str">
        <f>VLOOKUP(C941,Product!A$1:D$21,3,0)</f>
        <v>Abs Roller</v>
      </c>
      <c r="H941" s="76" t="str">
        <f>VLOOKUP(C941,Product!A$1:D$21,4,0)</f>
        <v>Gym &amp; Fitness</v>
      </c>
      <c r="I941" t="s">
        <v>70</v>
      </c>
      <c r="J941" s="34">
        <v>93</v>
      </c>
      <c r="K941" s="11" t="str">
        <f>VLOOKUP(A941,'Sales Order'!A$2:I$1029,9,0)</f>
        <v>Online Sales Team</v>
      </c>
      <c r="M941" t="str">
        <f>VLOOKUP(A941,'Sales Order'!A$1:L$1029,12,0)</f>
        <v>Retail</v>
      </c>
    </row>
    <row r="942" spans="1:13" ht="15.75" customHeight="1" x14ac:dyDescent="0.3">
      <c r="A942" s="16" t="s">
        <v>556</v>
      </c>
      <c r="B942" s="27">
        <f>VLOOKUP(A942,'Sales Order'!A$1:D$1029,4,0)</f>
        <v>44169</v>
      </c>
      <c r="C942" s="28" t="s">
        <v>65</v>
      </c>
      <c r="D942" s="34">
        <v>123</v>
      </c>
      <c r="E942" s="36">
        <v>24959160</v>
      </c>
      <c r="F942" s="37" t="s">
        <v>3315</v>
      </c>
      <c r="G942" s="76" t="str">
        <f>VLOOKUP(C942,Product!A$1:D$21,3,0)</f>
        <v>1 Set Futsalball</v>
      </c>
      <c r="H942" s="76" t="str">
        <f>VLOOKUP(C942,Product!A$1:D$21,4,0)</f>
        <v>Futsal</v>
      </c>
      <c r="I942" t="s">
        <v>66</v>
      </c>
      <c r="J942" s="34">
        <v>123</v>
      </c>
      <c r="K942" s="11" t="str">
        <f>VLOOKUP(A942,'Sales Order'!A$2:I$1029,9,0)</f>
        <v>Sales Sumatera -Kalimantan Region Team</v>
      </c>
      <c r="M942" t="str">
        <f>VLOOKUP(A942,'Sales Order'!A$1:L$1029,12,0)</f>
        <v>Retail</v>
      </c>
    </row>
    <row r="943" spans="1:13" ht="15.75" customHeight="1" x14ac:dyDescent="0.3">
      <c r="A943" s="28" t="s">
        <v>556</v>
      </c>
      <c r="B943" s="27">
        <f>VLOOKUP(A943,'Sales Order'!A$1:D$1029,4,0)</f>
        <v>44169</v>
      </c>
      <c r="C943" s="28" t="s">
        <v>78</v>
      </c>
      <c r="D943" s="34">
        <v>54</v>
      </c>
      <c r="E943" s="36">
        <v>23844240</v>
      </c>
      <c r="F943" s="37" t="s">
        <v>3316</v>
      </c>
      <c r="G943" s="76" t="str">
        <f>VLOOKUP(C943,Product!A$1:D$21,3,0)</f>
        <v>Dumbell Set</v>
      </c>
      <c r="H943" s="76" t="str">
        <f>VLOOKUP(C943,Product!A$1:D$21,4,0)</f>
        <v>Gym &amp; Fitness</v>
      </c>
      <c r="I943" t="s">
        <v>79</v>
      </c>
      <c r="J943" s="34">
        <v>54</v>
      </c>
      <c r="K943" s="11" t="str">
        <f>VLOOKUP(A943,'Sales Order'!A$2:I$1029,9,0)</f>
        <v>Sales Sumatera -Kalimantan Region Team</v>
      </c>
      <c r="M943" t="str">
        <f>VLOOKUP(A943,'Sales Order'!A$1:L$1029,12,0)</f>
        <v>Retail</v>
      </c>
    </row>
    <row r="944" spans="1:13" ht="15.75" customHeight="1" x14ac:dyDescent="0.3">
      <c r="A944" s="28" t="s">
        <v>556</v>
      </c>
      <c r="B944" s="27">
        <f>VLOOKUP(A944,'Sales Order'!A$1:D$1029,4,0)</f>
        <v>44169</v>
      </c>
      <c r="C944" s="28" t="s">
        <v>81</v>
      </c>
      <c r="D944" s="34">
        <v>85</v>
      </c>
      <c r="E944" s="36">
        <v>194998500</v>
      </c>
      <c r="F944" s="37" t="s">
        <v>3317</v>
      </c>
      <c r="G944" s="76" t="str">
        <f>VLOOKUP(C944,Product!A$1:D$21,3,0)</f>
        <v>Treadmill</v>
      </c>
      <c r="H944" s="76" t="str">
        <f>VLOOKUP(C944,Product!A$1:D$21,4,0)</f>
        <v>Gym &amp; Fitness</v>
      </c>
      <c r="I944" t="s">
        <v>82</v>
      </c>
      <c r="J944" s="34">
        <v>85</v>
      </c>
      <c r="K944" s="11" t="str">
        <f>VLOOKUP(A944,'Sales Order'!A$2:I$1029,9,0)</f>
        <v>Sales Sumatera -Kalimantan Region Team</v>
      </c>
      <c r="M944" t="str">
        <f>VLOOKUP(A944,'Sales Order'!A$1:L$1029,12,0)</f>
        <v>Retail</v>
      </c>
    </row>
    <row r="945" spans="1:13" ht="15.75" customHeight="1" x14ac:dyDescent="0.3">
      <c r="A945" s="28" t="s">
        <v>557</v>
      </c>
      <c r="B945" s="27">
        <f>VLOOKUP(A945,'Sales Order'!A$1:D$1029,4,0)</f>
        <v>44170</v>
      </c>
      <c r="C945" s="28" t="s">
        <v>55</v>
      </c>
      <c r="D945" s="34">
        <v>75</v>
      </c>
      <c r="E945" s="36">
        <v>132693750</v>
      </c>
      <c r="F945" s="37" t="s">
        <v>3318</v>
      </c>
      <c r="G945" s="76" t="str">
        <f>VLOOKUP(C945,Product!A$1:D$21,3,0)</f>
        <v>Mountain Bike</v>
      </c>
      <c r="H945" s="76" t="str">
        <f>VLOOKUP(C945,Product!A$1:D$21,4,0)</f>
        <v>Bicycle</v>
      </c>
      <c r="I945" t="s">
        <v>5854</v>
      </c>
      <c r="J945" s="34">
        <v>75</v>
      </c>
      <c r="K945" s="11" t="str">
        <f>VLOOKUP(A945,'Sales Order'!A$2:I$1029,9,0)</f>
        <v>Sales Region Sulawesi - Maluku Team</v>
      </c>
      <c r="M945" t="str">
        <f>VLOOKUP(A945,'Sales Order'!A$1:L$1029,12,0)</f>
        <v>Retail</v>
      </c>
    </row>
    <row r="946" spans="1:13" ht="15.75" customHeight="1" x14ac:dyDescent="0.3">
      <c r="A946" s="16" t="s">
        <v>558</v>
      </c>
      <c r="B946" s="27">
        <f>VLOOKUP(A946,'Sales Order'!A$1:D$1029,4,0)</f>
        <v>44171</v>
      </c>
      <c r="C946" s="28" t="s">
        <v>48</v>
      </c>
      <c r="D946" s="34">
        <v>56</v>
      </c>
      <c r="E946" s="36">
        <v>6068160</v>
      </c>
      <c r="F946" s="37" t="s">
        <v>3319</v>
      </c>
      <c r="G946" s="76" t="str">
        <f>VLOOKUP(C946,Product!A$1:D$21,3,0)</f>
        <v>Tracking Pole</v>
      </c>
      <c r="H946" s="76" t="str">
        <f>VLOOKUP(C946,Product!A$1:D$21,4,0)</f>
        <v>Hiking &amp; Camping</v>
      </c>
      <c r="I946" t="s">
        <v>49</v>
      </c>
      <c r="J946" s="34">
        <v>56</v>
      </c>
      <c r="K946" s="11" t="str">
        <f>VLOOKUP(A946,'Sales Order'!A$2:I$1029,9,0)</f>
        <v>Sales Region Sulawesi - Maluku Team</v>
      </c>
      <c r="M946" t="str">
        <f>VLOOKUP(A946,'Sales Order'!A$1:L$1029,12,0)</f>
        <v>Retail</v>
      </c>
    </row>
    <row r="947" spans="1:13" ht="15.75" customHeight="1" x14ac:dyDescent="0.3">
      <c r="A947" s="28" t="s">
        <v>558</v>
      </c>
      <c r="B947" s="27">
        <f>VLOOKUP(A947,'Sales Order'!A$1:D$1029,4,0)</f>
        <v>44171</v>
      </c>
      <c r="C947" s="28" t="s">
        <v>65</v>
      </c>
      <c r="D947" s="34">
        <v>44</v>
      </c>
      <c r="E947" s="36">
        <v>10808160</v>
      </c>
      <c r="F947" s="37" t="s">
        <v>3320</v>
      </c>
      <c r="G947" s="76" t="str">
        <f>VLOOKUP(C947,Product!A$1:D$21,3,0)</f>
        <v>1 Set Futsalball</v>
      </c>
      <c r="H947" s="76" t="str">
        <f>VLOOKUP(C947,Product!A$1:D$21,4,0)</f>
        <v>Futsal</v>
      </c>
      <c r="I947" t="s">
        <v>66</v>
      </c>
      <c r="J947" s="34">
        <v>44</v>
      </c>
      <c r="K947" s="11" t="str">
        <f>VLOOKUP(A947,'Sales Order'!A$2:I$1029,9,0)</f>
        <v>Sales Region Sulawesi - Maluku Team</v>
      </c>
      <c r="M947" t="str">
        <f>VLOOKUP(A947,'Sales Order'!A$1:L$1029,12,0)</f>
        <v>Retail</v>
      </c>
    </row>
    <row r="948" spans="1:13" ht="15.75" customHeight="1" x14ac:dyDescent="0.3">
      <c r="A948" s="16" t="s">
        <v>559</v>
      </c>
      <c r="B948" s="27">
        <f>VLOOKUP(A948,'Sales Order'!A$1:D$1029,4,0)</f>
        <v>44171</v>
      </c>
      <c r="C948" s="28" t="s">
        <v>28</v>
      </c>
      <c r="D948" s="34">
        <v>59</v>
      </c>
      <c r="E948" s="36">
        <v>46140360</v>
      </c>
      <c r="F948" s="37" t="s">
        <v>3321</v>
      </c>
      <c r="G948" s="76" t="str">
        <f>VLOOKUP(C948,Product!A$1:D$21,3,0)</f>
        <v>Stick Billiard</v>
      </c>
      <c r="H948" s="76" t="str">
        <f>VLOOKUP(C948,Product!A$1:D$21,4,0)</f>
        <v>Billiard</v>
      </c>
      <c r="I948" t="s">
        <v>30</v>
      </c>
      <c r="J948" s="34">
        <v>59</v>
      </c>
      <c r="K948" s="11" t="str">
        <f>VLOOKUP(A948,'Sales Order'!A$2:I$1029,9,0)</f>
        <v>Sales Sumatera -Kalimantan Region Team</v>
      </c>
      <c r="M948" t="str">
        <f>VLOOKUP(A948,'Sales Order'!A$1:L$1029,12,0)</f>
        <v>Retail</v>
      </c>
    </row>
    <row r="949" spans="1:13" ht="15.75" customHeight="1" x14ac:dyDescent="0.3">
      <c r="A949" s="28" t="s">
        <v>559</v>
      </c>
      <c r="B949" s="27">
        <f>VLOOKUP(A949,'Sales Order'!A$1:D$1029,4,0)</f>
        <v>44171</v>
      </c>
      <c r="C949" s="28" t="s">
        <v>45</v>
      </c>
      <c r="D949" s="34">
        <v>131</v>
      </c>
      <c r="E949" s="36">
        <v>14834440</v>
      </c>
      <c r="F949" s="37" t="s">
        <v>3322</v>
      </c>
      <c r="G949" s="76" t="str">
        <f>VLOOKUP(C949,Product!A$1:D$21,3,0)</f>
        <v>Sunglasses</v>
      </c>
      <c r="H949" s="76" t="str">
        <f>VLOOKUP(C949,Product!A$1:D$21,4,0)</f>
        <v>Outdoors Sport</v>
      </c>
      <c r="I949" t="s">
        <v>46</v>
      </c>
      <c r="J949" s="34">
        <v>131</v>
      </c>
      <c r="K949" s="11" t="str">
        <f>VLOOKUP(A949,'Sales Order'!A$2:I$1029,9,0)</f>
        <v>Sales Sumatera -Kalimantan Region Team</v>
      </c>
      <c r="M949" t="str">
        <f>VLOOKUP(A949,'Sales Order'!A$1:L$1029,12,0)</f>
        <v>Retail</v>
      </c>
    </row>
    <row r="950" spans="1:13" ht="15.75" customHeight="1" x14ac:dyDescent="0.3">
      <c r="A950" s="28" t="s">
        <v>559</v>
      </c>
      <c r="B950" s="27">
        <f>VLOOKUP(A950,'Sales Order'!A$1:D$1029,4,0)</f>
        <v>44171</v>
      </c>
      <c r="C950" s="28" t="s">
        <v>61</v>
      </c>
      <c r="D950" s="34">
        <v>36</v>
      </c>
      <c r="E950" s="36">
        <v>15002280</v>
      </c>
      <c r="F950" s="37" t="s">
        <v>3323</v>
      </c>
      <c r="G950" s="76" t="str">
        <f>VLOOKUP(C950,Product!A$1:D$21,3,0)</f>
        <v>1 Set Basketball</v>
      </c>
      <c r="H950" s="76" t="str">
        <f>VLOOKUP(C950,Product!A$1:D$21,4,0)</f>
        <v>Basketball</v>
      </c>
      <c r="I950" t="s">
        <v>62</v>
      </c>
      <c r="J950" s="34">
        <v>36</v>
      </c>
      <c r="K950" s="11" t="str">
        <f>VLOOKUP(A950,'Sales Order'!A$2:I$1029,9,0)</f>
        <v>Sales Sumatera -Kalimantan Region Team</v>
      </c>
      <c r="M950" t="str">
        <f>VLOOKUP(A950,'Sales Order'!A$1:L$1029,12,0)</f>
        <v>Retail</v>
      </c>
    </row>
    <row r="951" spans="1:13" ht="15.75" customHeight="1" x14ac:dyDescent="0.3">
      <c r="A951" s="28" t="s">
        <v>559</v>
      </c>
      <c r="B951" s="27">
        <f>VLOOKUP(A951,'Sales Order'!A$1:D$1029,4,0)</f>
        <v>44171</v>
      </c>
      <c r="C951" s="28" t="s">
        <v>19</v>
      </c>
      <c r="D951" s="34">
        <v>145</v>
      </c>
      <c r="E951" s="36">
        <v>29245050.000000004</v>
      </c>
      <c r="F951" s="37" t="s">
        <v>3324</v>
      </c>
      <c r="G951" s="76" t="str">
        <f>VLOOKUP(C951,Product!A$1:D$21,3,0)</f>
        <v>1 Set Fishing Equipment</v>
      </c>
      <c r="H951" s="76" t="str">
        <f>VLOOKUP(C951,Product!A$1:D$21,4,0)</f>
        <v>Fishing Equipment</v>
      </c>
      <c r="I951" t="s">
        <v>21</v>
      </c>
      <c r="J951" s="34">
        <v>145</v>
      </c>
      <c r="K951" s="11" t="str">
        <f>VLOOKUP(A951,'Sales Order'!A$2:I$1029,9,0)</f>
        <v>Sales Sumatera -Kalimantan Region Team</v>
      </c>
      <c r="M951" t="str">
        <f>VLOOKUP(A951,'Sales Order'!A$1:L$1029,12,0)</f>
        <v>Retail</v>
      </c>
    </row>
    <row r="952" spans="1:13" ht="15.75" customHeight="1" x14ac:dyDescent="0.3">
      <c r="A952" s="16" t="s">
        <v>560</v>
      </c>
      <c r="B952" s="27">
        <f>VLOOKUP(A952,'Sales Order'!A$1:D$1029,4,0)</f>
        <v>44172</v>
      </c>
      <c r="C952" s="28" t="s">
        <v>35</v>
      </c>
      <c r="D952" s="34">
        <v>105</v>
      </c>
      <c r="E952" s="36">
        <v>216646500</v>
      </c>
      <c r="F952" s="37" t="s">
        <v>3325</v>
      </c>
      <c r="G952" s="76" t="str">
        <f>VLOOKUP(C952,Product!A$1:D$21,3,0)</f>
        <v>Stick Golf Wedge</v>
      </c>
      <c r="H952" s="76" t="str">
        <f>VLOOKUP(C952,Product!A$1:D$21,4,0)</f>
        <v>Golf</v>
      </c>
      <c r="I952" t="s">
        <v>37</v>
      </c>
      <c r="J952" s="34">
        <v>105</v>
      </c>
      <c r="K952" s="11" t="str">
        <f>VLOOKUP(A952,'Sales Order'!A$2:I$1029,9,0)</f>
        <v>Sales Region Bali - Nusa Tenggara Team</v>
      </c>
      <c r="M952" t="str">
        <f>VLOOKUP(A952,'Sales Order'!A$1:L$1029,12,0)</f>
        <v>Retail</v>
      </c>
    </row>
    <row r="953" spans="1:13" ht="15.75" customHeight="1" x14ac:dyDescent="0.3">
      <c r="A953" s="28" t="s">
        <v>560</v>
      </c>
      <c r="B953" s="27">
        <f>VLOOKUP(A953,'Sales Order'!A$1:D$1029,4,0)</f>
        <v>44172</v>
      </c>
      <c r="C953" s="28" t="s">
        <v>45</v>
      </c>
      <c r="D953" s="34">
        <v>91</v>
      </c>
      <c r="E953" s="36">
        <v>11253970</v>
      </c>
      <c r="F953" s="37" t="s">
        <v>3326</v>
      </c>
      <c r="G953" s="76" t="str">
        <f>VLOOKUP(C953,Product!A$1:D$21,3,0)</f>
        <v>Sunglasses</v>
      </c>
      <c r="H953" s="76" t="str">
        <f>VLOOKUP(C953,Product!A$1:D$21,4,0)</f>
        <v>Outdoors Sport</v>
      </c>
      <c r="I953" t="s">
        <v>46</v>
      </c>
      <c r="J953" s="34">
        <v>91</v>
      </c>
      <c r="K953" s="11" t="str">
        <f>VLOOKUP(A953,'Sales Order'!A$2:I$1029,9,0)</f>
        <v>Sales Region Bali - Nusa Tenggara Team</v>
      </c>
      <c r="M953" t="str">
        <f>VLOOKUP(A953,'Sales Order'!A$1:L$1029,12,0)</f>
        <v>Retail</v>
      </c>
    </row>
    <row r="954" spans="1:13" ht="15.75" customHeight="1" x14ac:dyDescent="0.3">
      <c r="A954" s="28" t="s">
        <v>560</v>
      </c>
      <c r="B954" s="27">
        <f>VLOOKUP(A954,'Sales Order'!A$1:D$1029,4,0)</f>
        <v>44172</v>
      </c>
      <c r="C954" s="28" t="s">
        <v>58</v>
      </c>
      <c r="D954" s="34">
        <v>33</v>
      </c>
      <c r="E954" s="36">
        <v>143286990</v>
      </c>
      <c r="F954" s="37" t="s">
        <v>3327</v>
      </c>
      <c r="G954" s="76" t="str">
        <f>VLOOKUP(C954,Product!A$1:D$21,3,0)</f>
        <v>Road Bike</v>
      </c>
      <c r="H954" s="76" t="str">
        <f>VLOOKUP(C954,Product!A$1:D$21,4,0)</f>
        <v>Bicycle</v>
      </c>
      <c r="I954" t="s">
        <v>59</v>
      </c>
      <c r="J954" s="34">
        <v>33</v>
      </c>
      <c r="K954" s="11" t="str">
        <f>VLOOKUP(A954,'Sales Order'!A$2:I$1029,9,0)</f>
        <v>Sales Region Bali - Nusa Tenggara Team</v>
      </c>
      <c r="M954" t="str">
        <f>VLOOKUP(A954,'Sales Order'!A$1:L$1029,12,0)</f>
        <v>Retail</v>
      </c>
    </row>
    <row r="955" spans="1:13" ht="15.75" customHeight="1" x14ac:dyDescent="0.3">
      <c r="A955" s="16" t="s">
        <v>561</v>
      </c>
      <c r="B955" s="27">
        <f>VLOOKUP(A955,'Sales Order'!A$1:D$1029,4,0)</f>
        <v>44173</v>
      </c>
      <c r="C955" s="28" t="s">
        <v>35</v>
      </c>
      <c r="D955" s="34">
        <v>145</v>
      </c>
      <c r="E955" s="36">
        <v>260985500.00000003</v>
      </c>
      <c r="F955" s="37" t="s">
        <v>3328</v>
      </c>
      <c r="G955" s="76" t="str">
        <f>VLOOKUP(C955,Product!A$1:D$21,3,0)</f>
        <v>Stick Golf Wedge</v>
      </c>
      <c r="H955" s="76" t="str">
        <f>VLOOKUP(C955,Product!A$1:D$21,4,0)</f>
        <v>Golf</v>
      </c>
      <c r="I955" t="s">
        <v>37</v>
      </c>
      <c r="J955" s="34">
        <v>145</v>
      </c>
      <c r="K955" s="11" t="str">
        <f>VLOOKUP(A955,'Sales Order'!A$2:I$1029,9,0)</f>
        <v>Sales Sumatera -Kalimantan Region Team</v>
      </c>
      <c r="M955" t="str">
        <f>VLOOKUP(A955,'Sales Order'!A$1:L$1029,12,0)</f>
        <v>Retail</v>
      </c>
    </row>
    <row r="956" spans="1:13" ht="15.75" customHeight="1" x14ac:dyDescent="0.3">
      <c r="A956" s="28" t="s">
        <v>561</v>
      </c>
      <c r="B956" s="27">
        <f>VLOOKUP(A956,'Sales Order'!A$1:D$1029,4,0)</f>
        <v>44173</v>
      </c>
      <c r="C956" s="28" t="s">
        <v>40</v>
      </c>
      <c r="D956" s="34">
        <v>140</v>
      </c>
      <c r="E956" s="36">
        <v>26919200</v>
      </c>
      <c r="F956" s="37" t="s">
        <v>3329</v>
      </c>
      <c r="G956" s="76" t="str">
        <f>VLOOKUP(C956,Product!A$1:D$21,3,0)</f>
        <v>1 set Golf Ball</v>
      </c>
      <c r="H956" s="76" t="str">
        <f>VLOOKUP(C956,Product!A$1:D$21,4,0)</f>
        <v>Golf</v>
      </c>
      <c r="I956" t="s">
        <v>41</v>
      </c>
      <c r="J956" s="34">
        <v>140</v>
      </c>
      <c r="K956" s="11" t="str">
        <f>VLOOKUP(A956,'Sales Order'!A$2:I$1029,9,0)</f>
        <v>Sales Sumatera -Kalimantan Region Team</v>
      </c>
      <c r="M956" t="str">
        <f>VLOOKUP(A956,'Sales Order'!A$1:L$1029,12,0)</f>
        <v>Retail</v>
      </c>
    </row>
    <row r="957" spans="1:13" ht="15.75" customHeight="1" x14ac:dyDescent="0.3">
      <c r="A957" s="16" t="s">
        <v>562</v>
      </c>
      <c r="B957" s="27">
        <f>VLOOKUP(A957,'Sales Order'!A$1:D$1029,4,0)</f>
        <v>44174</v>
      </c>
      <c r="C957" s="28" t="s">
        <v>33</v>
      </c>
      <c r="D957" s="34">
        <v>112</v>
      </c>
      <c r="E957" s="36">
        <v>22915200</v>
      </c>
      <c r="F957" s="37" t="s">
        <v>3330</v>
      </c>
      <c r="G957" s="76" t="str">
        <f>VLOOKUP(C957,Product!A$1:D$21,3,0)</f>
        <v>Stick Billiard Bag</v>
      </c>
      <c r="H957" s="76" t="str">
        <f>VLOOKUP(C957,Product!A$1:D$21,4,0)</f>
        <v>Billiard</v>
      </c>
      <c r="I957" t="s">
        <v>34</v>
      </c>
      <c r="J957" s="34">
        <v>112</v>
      </c>
      <c r="K957" s="11" t="str">
        <f>VLOOKUP(A957,'Sales Order'!A$2:I$1029,9,0)</f>
        <v>Sales Sumatera -Kalimantan Region Team</v>
      </c>
      <c r="M957" t="str">
        <f>VLOOKUP(A957,'Sales Order'!A$1:L$1029,12,0)</f>
        <v>Retail</v>
      </c>
    </row>
    <row r="958" spans="1:13" ht="15.75" customHeight="1" x14ac:dyDescent="0.3">
      <c r="A958" s="28" t="s">
        <v>562</v>
      </c>
      <c r="B958" s="27">
        <f>VLOOKUP(A958,'Sales Order'!A$1:D$1029,4,0)</f>
        <v>44174</v>
      </c>
      <c r="C958" s="28" t="s">
        <v>81</v>
      </c>
      <c r="D958" s="34">
        <v>48</v>
      </c>
      <c r="E958" s="36">
        <v>96658080</v>
      </c>
      <c r="F958" s="37" t="s">
        <v>3331</v>
      </c>
      <c r="G958" s="76" t="str">
        <f>VLOOKUP(C958,Product!A$1:D$21,3,0)</f>
        <v>Treadmill</v>
      </c>
      <c r="H958" s="76" t="str">
        <f>VLOOKUP(C958,Product!A$1:D$21,4,0)</f>
        <v>Gym &amp; Fitness</v>
      </c>
      <c r="I958" t="s">
        <v>82</v>
      </c>
      <c r="J958" s="34">
        <v>48</v>
      </c>
      <c r="K958" s="11" t="str">
        <f>VLOOKUP(A958,'Sales Order'!A$2:I$1029,9,0)</f>
        <v>Sales Sumatera -Kalimantan Region Team</v>
      </c>
      <c r="M958" t="str">
        <f>VLOOKUP(A958,'Sales Order'!A$1:L$1029,12,0)</f>
        <v>Retail</v>
      </c>
    </row>
    <row r="959" spans="1:13" ht="15.75" customHeight="1" x14ac:dyDescent="0.3">
      <c r="A959" s="28" t="s">
        <v>562</v>
      </c>
      <c r="B959" s="27">
        <f>VLOOKUP(A959,'Sales Order'!A$1:D$1029,4,0)</f>
        <v>44174</v>
      </c>
      <c r="C959" s="28" t="s">
        <v>55</v>
      </c>
      <c r="D959" s="34">
        <v>76</v>
      </c>
      <c r="E959" s="36">
        <v>154184240</v>
      </c>
      <c r="F959" s="37" t="s">
        <v>3332</v>
      </c>
      <c r="G959" s="76" t="str">
        <f>VLOOKUP(C959,Product!A$1:D$21,3,0)</f>
        <v>Mountain Bike</v>
      </c>
      <c r="H959" s="76" t="str">
        <f>VLOOKUP(C959,Product!A$1:D$21,4,0)</f>
        <v>Bicycle</v>
      </c>
      <c r="I959" t="s">
        <v>5854</v>
      </c>
      <c r="J959" s="34">
        <v>76</v>
      </c>
      <c r="K959" s="11" t="str">
        <f>VLOOKUP(A959,'Sales Order'!A$2:I$1029,9,0)</f>
        <v>Sales Sumatera -Kalimantan Region Team</v>
      </c>
      <c r="M959" t="str">
        <f>VLOOKUP(A959,'Sales Order'!A$1:L$1029,12,0)</f>
        <v>Retail</v>
      </c>
    </row>
    <row r="960" spans="1:13" ht="15.75" customHeight="1" x14ac:dyDescent="0.3">
      <c r="A960" s="28" t="s">
        <v>562</v>
      </c>
      <c r="B960" s="27">
        <f>VLOOKUP(A960,'Sales Order'!A$1:D$1029,4,0)</f>
        <v>44174</v>
      </c>
      <c r="C960" s="28" t="s">
        <v>83</v>
      </c>
      <c r="D960" s="34">
        <v>62</v>
      </c>
      <c r="E960" s="36">
        <v>16717680</v>
      </c>
      <c r="F960" s="37" t="s">
        <v>3333</v>
      </c>
      <c r="G960" s="76" t="str">
        <f>VLOOKUP(C960,Product!A$1:D$21,3,0)</f>
        <v>Heavy bag</v>
      </c>
      <c r="H960" s="76" t="str">
        <f>VLOOKUP(C960,Product!A$1:D$21,4,0)</f>
        <v>Gym &amp; Fitness</v>
      </c>
      <c r="I960" t="s">
        <v>84</v>
      </c>
      <c r="J960" s="34">
        <v>62</v>
      </c>
      <c r="K960" s="11" t="str">
        <f>VLOOKUP(A960,'Sales Order'!A$2:I$1029,9,0)</f>
        <v>Sales Sumatera -Kalimantan Region Team</v>
      </c>
      <c r="M960" t="str">
        <f>VLOOKUP(A960,'Sales Order'!A$1:L$1029,12,0)</f>
        <v>Retail</v>
      </c>
    </row>
    <row r="961" spans="1:13" ht="15.75" customHeight="1" x14ac:dyDescent="0.3">
      <c r="A961" s="16" t="s">
        <v>563</v>
      </c>
      <c r="B961" s="27">
        <f>VLOOKUP(A961,'Sales Order'!A$1:D$1029,4,0)</f>
        <v>44175</v>
      </c>
      <c r="C961" s="28" t="s">
        <v>72</v>
      </c>
      <c r="D961" s="34">
        <v>53</v>
      </c>
      <c r="E961" s="36">
        <v>11603820</v>
      </c>
      <c r="F961" s="37" t="s">
        <v>3334</v>
      </c>
      <c r="G961" s="76" t="str">
        <f>VLOOKUP(C961,Product!A$1:D$21,3,0)</f>
        <v>Pull Up Bar</v>
      </c>
      <c r="H961" s="76" t="str">
        <f>VLOOKUP(C961,Product!A$1:D$21,4,0)</f>
        <v>Gym &amp; Fitness</v>
      </c>
      <c r="I961" t="s">
        <v>73</v>
      </c>
      <c r="J961" s="34">
        <v>53</v>
      </c>
      <c r="K961" s="11" t="str">
        <f>VLOOKUP(A961,'Sales Order'!A$2:I$1029,9,0)</f>
        <v>Sales Region Sulawesi - Maluku Team</v>
      </c>
      <c r="M961" t="str">
        <f>VLOOKUP(A961,'Sales Order'!A$1:L$1029,12,0)</f>
        <v>Retail</v>
      </c>
    </row>
    <row r="962" spans="1:13" ht="15.75" customHeight="1" x14ac:dyDescent="0.3">
      <c r="A962" s="28" t="s">
        <v>563</v>
      </c>
      <c r="B962" s="27">
        <f>VLOOKUP(A962,'Sales Order'!A$1:D$1029,4,0)</f>
        <v>44175</v>
      </c>
      <c r="C962" s="28" t="s">
        <v>43</v>
      </c>
      <c r="D962" s="34">
        <v>50</v>
      </c>
      <c r="E962" s="36">
        <v>136000000</v>
      </c>
      <c r="F962" s="37" t="s">
        <v>3335</v>
      </c>
      <c r="G962" s="76" t="str">
        <f>VLOOKUP(C962,Product!A$1:D$21,3,0)</f>
        <v>Stick Golf Bag</v>
      </c>
      <c r="H962" s="76" t="str">
        <f>VLOOKUP(C962,Product!A$1:D$21,4,0)</f>
        <v>Golf</v>
      </c>
      <c r="I962" t="s">
        <v>44</v>
      </c>
      <c r="J962" s="34">
        <v>50</v>
      </c>
      <c r="K962" s="11" t="str">
        <f>VLOOKUP(A962,'Sales Order'!A$2:I$1029,9,0)</f>
        <v>Sales Region Sulawesi - Maluku Team</v>
      </c>
      <c r="M962" t="str">
        <f>VLOOKUP(A962,'Sales Order'!A$1:L$1029,12,0)</f>
        <v>Retail</v>
      </c>
    </row>
    <row r="963" spans="1:13" ht="15.75" customHeight="1" x14ac:dyDescent="0.3">
      <c r="A963" s="16" t="s">
        <v>564</v>
      </c>
      <c r="B963" s="27">
        <f>VLOOKUP(A963,'Sales Order'!A$1:D$1029,4,0)</f>
        <v>44176</v>
      </c>
      <c r="C963" s="28" t="s">
        <v>48</v>
      </c>
      <c r="D963" s="34">
        <v>54</v>
      </c>
      <c r="E963" s="36">
        <v>6478380</v>
      </c>
      <c r="F963" s="37" t="s">
        <v>3336</v>
      </c>
      <c r="G963" s="76" t="str">
        <f>VLOOKUP(C963,Product!A$1:D$21,3,0)</f>
        <v>Tracking Pole</v>
      </c>
      <c r="H963" s="76" t="str">
        <f>VLOOKUP(C963,Product!A$1:D$21,4,0)</f>
        <v>Hiking &amp; Camping</v>
      </c>
      <c r="I963" t="s">
        <v>49</v>
      </c>
      <c r="J963" s="34">
        <v>54</v>
      </c>
      <c r="K963" s="11" t="str">
        <f>VLOOKUP(A963,'Sales Order'!A$2:I$1029,9,0)</f>
        <v>Sales Sumatera -Kalimantan Region Team</v>
      </c>
      <c r="M963" t="str">
        <f>VLOOKUP(A963,'Sales Order'!A$1:L$1029,12,0)</f>
        <v>Retail</v>
      </c>
    </row>
    <row r="964" spans="1:13" ht="15.75" customHeight="1" x14ac:dyDescent="0.3">
      <c r="A964" s="16" t="s">
        <v>565</v>
      </c>
      <c r="B964" s="27">
        <f>VLOOKUP(A964,'Sales Order'!A$1:D$1029,4,0)</f>
        <v>44176</v>
      </c>
      <c r="C964" s="28" t="s">
        <v>75</v>
      </c>
      <c r="D964" s="34">
        <v>132</v>
      </c>
      <c r="E964" s="36">
        <v>311322000</v>
      </c>
      <c r="F964" s="37" t="s">
        <v>3337</v>
      </c>
      <c r="G964" s="76" t="str">
        <f>VLOOKUP(C964,Product!A$1:D$21,3,0)</f>
        <v>Bench Press</v>
      </c>
      <c r="H964" s="76" t="str">
        <f>VLOOKUP(C964,Product!A$1:D$21,4,0)</f>
        <v>Gym &amp; Fitness</v>
      </c>
      <c r="I964" t="s">
        <v>76</v>
      </c>
      <c r="J964" s="34">
        <v>132</v>
      </c>
      <c r="K964" s="11" t="str">
        <f>VLOOKUP(A964,'Sales Order'!A$2:I$1029,9,0)</f>
        <v>Sales Region Sulawesi - Maluku Team</v>
      </c>
      <c r="M964" t="str">
        <f>VLOOKUP(A964,'Sales Order'!A$1:L$1029,12,0)</f>
        <v>Retail</v>
      </c>
    </row>
    <row r="965" spans="1:13" ht="15.75" customHeight="1" x14ac:dyDescent="0.3">
      <c r="A965" s="16" t="s">
        <v>566</v>
      </c>
      <c r="B965" s="27">
        <f>VLOOKUP(A965,'Sales Order'!A$1:D$1029,4,0)</f>
        <v>44176</v>
      </c>
      <c r="C965" s="28" t="s">
        <v>45</v>
      </c>
      <c r="D965" s="34">
        <v>76</v>
      </c>
      <c r="E965" s="36">
        <v>9398920</v>
      </c>
      <c r="F965" s="37" t="s">
        <v>3338</v>
      </c>
      <c r="G965" s="76" t="str">
        <f>VLOOKUP(C965,Product!A$1:D$21,3,0)</f>
        <v>Sunglasses</v>
      </c>
      <c r="H965" s="76" t="str">
        <f>VLOOKUP(C965,Product!A$1:D$21,4,0)</f>
        <v>Outdoors Sport</v>
      </c>
      <c r="I965" t="s">
        <v>46</v>
      </c>
      <c r="J965" s="34">
        <v>76</v>
      </c>
      <c r="K965" s="11" t="str">
        <f>VLOOKUP(A965,'Sales Order'!A$2:I$1029,9,0)</f>
        <v>Sales Java Region Team</v>
      </c>
      <c r="M965" t="str">
        <f>VLOOKUP(A965,'Sales Order'!A$1:L$1029,12,0)</f>
        <v>Retail</v>
      </c>
    </row>
    <row r="966" spans="1:13" ht="15.75" customHeight="1" x14ac:dyDescent="0.3">
      <c r="A966" s="28" t="s">
        <v>566</v>
      </c>
      <c r="B966" s="27">
        <f>VLOOKUP(A966,'Sales Order'!A$1:D$1029,4,0)</f>
        <v>44176</v>
      </c>
      <c r="C966" s="28" t="s">
        <v>48</v>
      </c>
      <c r="D966" s="34">
        <v>111</v>
      </c>
      <c r="E966" s="36">
        <v>11455200</v>
      </c>
      <c r="F966" s="37" t="s">
        <v>3339</v>
      </c>
      <c r="G966" s="76" t="str">
        <f>VLOOKUP(C966,Product!A$1:D$21,3,0)</f>
        <v>Tracking Pole</v>
      </c>
      <c r="H966" s="76" t="str">
        <f>VLOOKUP(C966,Product!A$1:D$21,4,0)</f>
        <v>Hiking &amp; Camping</v>
      </c>
      <c r="I966" t="s">
        <v>49</v>
      </c>
      <c r="J966" s="34">
        <v>111</v>
      </c>
      <c r="K966" s="11" t="str">
        <f>VLOOKUP(A966,'Sales Order'!A$2:I$1029,9,0)</f>
        <v>Sales Java Region Team</v>
      </c>
      <c r="M966" t="str">
        <f>VLOOKUP(A966,'Sales Order'!A$1:L$1029,12,0)</f>
        <v>Retail</v>
      </c>
    </row>
    <row r="967" spans="1:13" ht="15.75" customHeight="1" x14ac:dyDescent="0.3">
      <c r="A967" s="28" t="s">
        <v>566</v>
      </c>
      <c r="B967" s="27">
        <f>VLOOKUP(A967,'Sales Order'!A$1:D$1029,4,0)</f>
        <v>44176</v>
      </c>
      <c r="C967" s="28" t="s">
        <v>28</v>
      </c>
      <c r="D967" s="34">
        <v>110</v>
      </c>
      <c r="E967" s="36">
        <v>77831600</v>
      </c>
      <c r="F967" s="37" t="s">
        <v>3340</v>
      </c>
      <c r="G967" s="76" t="str">
        <f>VLOOKUP(C967,Product!A$1:D$21,3,0)</f>
        <v>Stick Billiard</v>
      </c>
      <c r="H967" s="76" t="str">
        <f>VLOOKUP(C967,Product!A$1:D$21,4,0)</f>
        <v>Billiard</v>
      </c>
      <c r="I967" t="s">
        <v>30</v>
      </c>
      <c r="J967" s="34">
        <v>110</v>
      </c>
      <c r="K967" s="11" t="str">
        <f>VLOOKUP(A967,'Sales Order'!A$2:I$1029,9,0)</f>
        <v>Sales Java Region Team</v>
      </c>
      <c r="M967" t="str">
        <f>VLOOKUP(A967,'Sales Order'!A$1:L$1029,12,0)</f>
        <v>Retail</v>
      </c>
    </row>
    <row r="968" spans="1:13" ht="15.75" customHeight="1" x14ac:dyDescent="0.3">
      <c r="A968" s="28" t="s">
        <v>566</v>
      </c>
      <c r="B968" s="27">
        <f>VLOOKUP(A968,'Sales Order'!A$1:D$1029,4,0)</f>
        <v>44176</v>
      </c>
      <c r="C968" s="28" t="s">
        <v>78</v>
      </c>
      <c r="D968" s="34">
        <v>122</v>
      </c>
      <c r="E968" s="36">
        <v>55168400</v>
      </c>
      <c r="F968" s="37" t="s">
        <v>3341</v>
      </c>
      <c r="G968" s="76" t="str">
        <f>VLOOKUP(C968,Product!A$1:D$21,3,0)</f>
        <v>Dumbell Set</v>
      </c>
      <c r="H968" s="76" t="str">
        <f>VLOOKUP(C968,Product!A$1:D$21,4,0)</f>
        <v>Gym &amp; Fitness</v>
      </c>
      <c r="I968" t="s">
        <v>79</v>
      </c>
      <c r="J968" s="34">
        <v>122</v>
      </c>
      <c r="K968" s="11" t="str">
        <f>VLOOKUP(A968,'Sales Order'!A$2:I$1029,9,0)</f>
        <v>Sales Java Region Team</v>
      </c>
      <c r="M968" t="str">
        <f>VLOOKUP(A968,'Sales Order'!A$1:L$1029,12,0)</f>
        <v>Retail</v>
      </c>
    </row>
    <row r="969" spans="1:13" ht="15.75" customHeight="1" x14ac:dyDescent="0.3">
      <c r="A969" s="16" t="s">
        <v>567</v>
      </c>
      <c r="B969" s="27">
        <f>VLOOKUP(A969,'Sales Order'!A$1:D$1029,4,0)</f>
        <v>44177</v>
      </c>
      <c r="C969" s="28" t="s">
        <v>81</v>
      </c>
      <c r="D969" s="34">
        <v>128</v>
      </c>
      <c r="E969" s="36">
        <v>280593920</v>
      </c>
      <c r="F969" s="37" t="s">
        <v>3342</v>
      </c>
      <c r="G969" s="76" t="str">
        <f>VLOOKUP(C969,Product!A$1:D$21,3,0)</f>
        <v>Treadmill</v>
      </c>
      <c r="H969" s="76" t="str">
        <f>VLOOKUP(C969,Product!A$1:D$21,4,0)</f>
        <v>Gym &amp; Fitness</v>
      </c>
      <c r="I969" t="s">
        <v>82</v>
      </c>
      <c r="J969" s="34">
        <v>128</v>
      </c>
      <c r="K969" s="11" t="str">
        <f>VLOOKUP(A969,'Sales Order'!A$2:I$1029,9,0)</f>
        <v>Sales Region Sulawesi - Maluku Team</v>
      </c>
      <c r="M969" t="str">
        <f>VLOOKUP(A969,'Sales Order'!A$1:L$1029,12,0)</f>
        <v>Retail</v>
      </c>
    </row>
    <row r="970" spans="1:13" ht="15.75" customHeight="1" x14ac:dyDescent="0.3">
      <c r="A970" s="28" t="s">
        <v>567</v>
      </c>
      <c r="B970" s="27">
        <f>VLOOKUP(A970,'Sales Order'!A$1:D$1029,4,0)</f>
        <v>44177</v>
      </c>
      <c r="C970" s="28" t="s">
        <v>43</v>
      </c>
      <c r="D970" s="34">
        <v>128</v>
      </c>
      <c r="E970" s="36">
        <v>348160000</v>
      </c>
      <c r="F970" s="37" t="s">
        <v>3343</v>
      </c>
      <c r="G970" s="76" t="str">
        <f>VLOOKUP(C970,Product!A$1:D$21,3,0)</f>
        <v>Stick Golf Bag</v>
      </c>
      <c r="H970" s="76" t="str">
        <f>VLOOKUP(C970,Product!A$1:D$21,4,0)</f>
        <v>Golf</v>
      </c>
      <c r="I970" t="s">
        <v>44</v>
      </c>
      <c r="J970" s="34">
        <v>128</v>
      </c>
      <c r="K970" s="11" t="str">
        <f>VLOOKUP(A970,'Sales Order'!A$2:I$1029,9,0)</f>
        <v>Sales Region Sulawesi - Maluku Team</v>
      </c>
      <c r="M970" t="str">
        <f>VLOOKUP(A970,'Sales Order'!A$1:L$1029,12,0)</f>
        <v>Retail</v>
      </c>
    </row>
    <row r="971" spans="1:13" ht="15.75" customHeight="1" x14ac:dyDescent="0.3">
      <c r="A971" s="16" t="s">
        <v>568</v>
      </c>
      <c r="B971" s="27">
        <f>VLOOKUP(A971,'Sales Order'!A$1:D$1029,4,0)</f>
        <v>44177</v>
      </c>
      <c r="C971" s="28" t="s">
        <v>28</v>
      </c>
      <c r="D971" s="34">
        <v>113</v>
      </c>
      <c r="E971" s="36">
        <v>99942850</v>
      </c>
      <c r="F971" s="37" t="s">
        <v>3344</v>
      </c>
      <c r="G971" s="76" t="str">
        <f>VLOOKUP(C971,Product!A$1:D$21,3,0)</f>
        <v>Stick Billiard</v>
      </c>
      <c r="H971" s="76" t="str">
        <f>VLOOKUP(C971,Product!A$1:D$21,4,0)</f>
        <v>Billiard</v>
      </c>
      <c r="I971" t="s">
        <v>30</v>
      </c>
      <c r="J971" s="34">
        <v>113</v>
      </c>
      <c r="K971" s="11" t="str">
        <f>VLOOKUP(A971,'Sales Order'!A$2:I$1029,9,0)</f>
        <v>Sales Sumatera -Kalimantan Region Team</v>
      </c>
      <c r="M971" t="str">
        <f>VLOOKUP(A971,'Sales Order'!A$1:L$1029,12,0)</f>
        <v>Distributor</v>
      </c>
    </row>
    <row r="972" spans="1:13" ht="15.75" customHeight="1" x14ac:dyDescent="0.3">
      <c r="A972" s="28" t="s">
        <v>568</v>
      </c>
      <c r="B972" s="27">
        <f>VLOOKUP(A972,'Sales Order'!A$1:D$1029,4,0)</f>
        <v>44177</v>
      </c>
      <c r="C972" s="28" t="s">
        <v>48</v>
      </c>
      <c r="D972" s="34">
        <v>121</v>
      </c>
      <c r="E972" s="36">
        <v>14048100</v>
      </c>
      <c r="F972" s="37" t="s">
        <v>3345</v>
      </c>
      <c r="G972" s="76" t="str">
        <f>VLOOKUP(C972,Product!A$1:D$21,3,0)</f>
        <v>Tracking Pole</v>
      </c>
      <c r="H972" s="76" t="str">
        <f>VLOOKUP(C972,Product!A$1:D$21,4,0)</f>
        <v>Hiking &amp; Camping</v>
      </c>
      <c r="I972" t="s">
        <v>49</v>
      </c>
      <c r="J972" s="34">
        <v>121</v>
      </c>
      <c r="K972" s="11" t="str">
        <f>VLOOKUP(A972,'Sales Order'!A$2:I$1029,9,0)</f>
        <v>Sales Sumatera -Kalimantan Region Team</v>
      </c>
      <c r="M972" t="str">
        <f>VLOOKUP(A972,'Sales Order'!A$1:L$1029,12,0)</f>
        <v>Distributor</v>
      </c>
    </row>
    <row r="973" spans="1:13" ht="15.75" customHeight="1" x14ac:dyDescent="0.3">
      <c r="A973" s="28" t="s">
        <v>568</v>
      </c>
      <c r="B973" s="27">
        <f>VLOOKUP(A973,'Sales Order'!A$1:D$1029,4,0)</f>
        <v>44177</v>
      </c>
      <c r="C973" s="28" t="s">
        <v>33</v>
      </c>
      <c r="D973" s="34">
        <v>80</v>
      </c>
      <c r="E973" s="36">
        <v>16192000</v>
      </c>
      <c r="F973" s="37" t="s">
        <v>3346</v>
      </c>
      <c r="G973" s="76" t="str">
        <f>VLOOKUP(C973,Product!A$1:D$21,3,0)</f>
        <v>Stick Billiard Bag</v>
      </c>
      <c r="H973" s="76" t="str">
        <f>VLOOKUP(C973,Product!A$1:D$21,4,0)</f>
        <v>Billiard</v>
      </c>
      <c r="I973" t="s">
        <v>34</v>
      </c>
      <c r="J973" s="34">
        <v>80</v>
      </c>
      <c r="K973" s="11" t="str">
        <f>VLOOKUP(A973,'Sales Order'!A$2:I$1029,9,0)</f>
        <v>Sales Sumatera -Kalimantan Region Team</v>
      </c>
      <c r="M973" t="str">
        <f>VLOOKUP(A973,'Sales Order'!A$1:L$1029,12,0)</f>
        <v>Distributor</v>
      </c>
    </row>
    <row r="974" spans="1:13" ht="15.75" customHeight="1" x14ac:dyDescent="0.3">
      <c r="A974" s="28" t="s">
        <v>568</v>
      </c>
      <c r="B974" s="27">
        <f>VLOOKUP(A974,'Sales Order'!A$1:D$1029,4,0)</f>
        <v>44177</v>
      </c>
      <c r="C974" s="28" t="s">
        <v>61</v>
      </c>
      <c r="D974" s="34">
        <v>123</v>
      </c>
      <c r="E974" s="36">
        <v>55971150</v>
      </c>
      <c r="F974" s="37" t="s">
        <v>3347</v>
      </c>
      <c r="G974" s="76" t="str">
        <f>VLOOKUP(C974,Product!A$1:D$21,3,0)</f>
        <v>1 Set Basketball</v>
      </c>
      <c r="H974" s="76" t="str">
        <f>VLOOKUP(C974,Product!A$1:D$21,4,0)</f>
        <v>Basketball</v>
      </c>
      <c r="I974" t="s">
        <v>62</v>
      </c>
      <c r="J974" s="34">
        <v>123</v>
      </c>
      <c r="K974" s="11" t="str">
        <f>VLOOKUP(A974,'Sales Order'!A$2:I$1029,9,0)</f>
        <v>Sales Sumatera -Kalimantan Region Team</v>
      </c>
      <c r="M974" t="str">
        <f>VLOOKUP(A974,'Sales Order'!A$1:L$1029,12,0)</f>
        <v>Distributor</v>
      </c>
    </row>
    <row r="975" spans="1:13" ht="15.75" customHeight="1" x14ac:dyDescent="0.3">
      <c r="A975" s="28" t="s">
        <v>568</v>
      </c>
      <c r="B975" s="27">
        <f>VLOOKUP(A975,'Sales Order'!A$1:D$1029,4,0)</f>
        <v>44177</v>
      </c>
      <c r="C975" s="28" t="s">
        <v>43</v>
      </c>
      <c r="D975" s="34">
        <v>61</v>
      </c>
      <c r="E975" s="36">
        <v>185440000</v>
      </c>
      <c r="F975" s="37" t="s">
        <v>3348</v>
      </c>
      <c r="G975" s="76" t="str">
        <f>VLOOKUP(C975,Product!A$1:D$21,3,0)</f>
        <v>Stick Golf Bag</v>
      </c>
      <c r="H975" s="76" t="str">
        <f>VLOOKUP(C975,Product!A$1:D$21,4,0)</f>
        <v>Golf</v>
      </c>
      <c r="I975" t="s">
        <v>44</v>
      </c>
      <c r="J975" s="34">
        <v>61</v>
      </c>
      <c r="K975" s="11" t="str">
        <f>VLOOKUP(A975,'Sales Order'!A$2:I$1029,9,0)</f>
        <v>Sales Sumatera -Kalimantan Region Team</v>
      </c>
      <c r="M975" t="str">
        <f>VLOOKUP(A975,'Sales Order'!A$1:L$1029,12,0)</f>
        <v>Distributor</v>
      </c>
    </row>
    <row r="976" spans="1:13" ht="15.75" customHeight="1" x14ac:dyDescent="0.3">
      <c r="A976" s="16" t="s">
        <v>569</v>
      </c>
      <c r="B976" s="27">
        <f>VLOOKUP(A976,'Sales Order'!A$1:D$1029,4,0)</f>
        <v>44179</v>
      </c>
      <c r="C976" s="28" t="s">
        <v>58</v>
      </c>
      <c r="D976" s="34">
        <v>88</v>
      </c>
      <c r="E976" s="36">
        <v>416834880</v>
      </c>
      <c r="F976" s="37" t="s">
        <v>3349</v>
      </c>
      <c r="G976" s="76" t="str">
        <f>VLOOKUP(C976,Product!A$1:D$21,3,0)</f>
        <v>Road Bike</v>
      </c>
      <c r="H976" s="76" t="str">
        <f>VLOOKUP(C976,Product!A$1:D$21,4,0)</f>
        <v>Bicycle</v>
      </c>
      <c r="I976" t="s">
        <v>59</v>
      </c>
      <c r="J976" s="34">
        <v>88</v>
      </c>
      <c r="K976" s="11" t="str">
        <f>VLOOKUP(A976,'Sales Order'!A$2:I$1029,9,0)</f>
        <v>Sales Sumatera -Kalimantan Region Team</v>
      </c>
      <c r="M976" t="str">
        <f>VLOOKUP(A976,'Sales Order'!A$1:L$1029,12,0)</f>
        <v>Retail</v>
      </c>
    </row>
    <row r="977" spans="1:13" ht="15.75" customHeight="1" x14ac:dyDescent="0.3">
      <c r="A977" s="28" t="s">
        <v>569</v>
      </c>
      <c r="B977" s="27">
        <f>VLOOKUP(A977,'Sales Order'!A$1:D$1029,4,0)</f>
        <v>44179</v>
      </c>
      <c r="C977" s="28" t="s">
        <v>55</v>
      </c>
      <c r="D977" s="34">
        <v>83</v>
      </c>
      <c r="E977" s="36">
        <v>152721660</v>
      </c>
      <c r="F977" s="37" t="s">
        <v>3350</v>
      </c>
      <c r="G977" s="76" t="str">
        <f>VLOOKUP(C977,Product!A$1:D$21,3,0)</f>
        <v>Mountain Bike</v>
      </c>
      <c r="H977" s="76" t="str">
        <f>VLOOKUP(C977,Product!A$1:D$21,4,0)</f>
        <v>Bicycle</v>
      </c>
      <c r="I977" t="s">
        <v>5854</v>
      </c>
      <c r="J977" s="34">
        <v>83</v>
      </c>
      <c r="K977" s="11" t="str">
        <f>VLOOKUP(A977,'Sales Order'!A$2:I$1029,9,0)</f>
        <v>Sales Sumatera -Kalimantan Region Team</v>
      </c>
      <c r="M977" t="str">
        <f>VLOOKUP(A977,'Sales Order'!A$1:L$1029,12,0)</f>
        <v>Retail</v>
      </c>
    </row>
    <row r="978" spans="1:13" ht="15.75" customHeight="1" x14ac:dyDescent="0.3">
      <c r="A978" s="28" t="s">
        <v>569</v>
      </c>
      <c r="B978" s="27">
        <f>VLOOKUP(A978,'Sales Order'!A$1:D$1029,4,0)</f>
        <v>44179</v>
      </c>
      <c r="C978" s="28" t="s">
        <v>48</v>
      </c>
      <c r="D978" s="34">
        <v>139</v>
      </c>
      <c r="E978" s="36">
        <v>16675829.999999998</v>
      </c>
      <c r="F978" s="37" t="s">
        <v>3351</v>
      </c>
      <c r="G978" s="76" t="str">
        <f>VLOOKUP(C978,Product!A$1:D$21,3,0)</f>
        <v>Tracking Pole</v>
      </c>
      <c r="H978" s="76" t="str">
        <f>VLOOKUP(C978,Product!A$1:D$21,4,0)</f>
        <v>Hiking &amp; Camping</v>
      </c>
      <c r="I978" t="s">
        <v>49</v>
      </c>
      <c r="J978" s="34">
        <v>139</v>
      </c>
      <c r="K978" s="11" t="str">
        <f>VLOOKUP(A978,'Sales Order'!A$2:I$1029,9,0)</f>
        <v>Sales Sumatera -Kalimantan Region Team</v>
      </c>
      <c r="M978" t="str">
        <f>VLOOKUP(A978,'Sales Order'!A$1:L$1029,12,0)</f>
        <v>Retail</v>
      </c>
    </row>
    <row r="979" spans="1:13" ht="15.75" customHeight="1" x14ac:dyDescent="0.3">
      <c r="A979" s="28" t="s">
        <v>569</v>
      </c>
      <c r="B979" s="27">
        <f>VLOOKUP(A979,'Sales Order'!A$1:D$1029,4,0)</f>
        <v>44179</v>
      </c>
      <c r="C979" s="28" t="s">
        <v>45</v>
      </c>
      <c r="D979" s="34">
        <v>91</v>
      </c>
      <c r="E979" s="36">
        <v>11253970</v>
      </c>
      <c r="F979" s="37" t="s">
        <v>3352</v>
      </c>
      <c r="G979" s="76" t="str">
        <f>VLOOKUP(C979,Product!A$1:D$21,3,0)</f>
        <v>Sunglasses</v>
      </c>
      <c r="H979" s="76" t="str">
        <f>VLOOKUP(C979,Product!A$1:D$21,4,0)</f>
        <v>Outdoors Sport</v>
      </c>
      <c r="I979" t="s">
        <v>46</v>
      </c>
      <c r="J979" s="34">
        <v>91</v>
      </c>
      <c r="K979" s="11" t="str">
        <f>VLOOKUP(A979,'Sales Order'!A$2:I$1029,9,0)</f>
        <v>Sales Sumatera -Kalimantan Region Team</v>
      </c>
      <c r="M979" t="str">
        <f>VLOOKUP(A979,'Sales Order'!A$1:L$1029,12,0)</f>
        <v>Retail</v>
      </c>
    </row>
    <row r="980" spans="1:13" ht="15.75" customHeight="1" x14ac:dyDescent="0.3">
      <c r="A980" s="16" t="s">
        <v>570</v>
      </c>
      <c r="B980" s="27">
        <f>VLOOKUP(A980,'Sales Order'!A$1:D$1029,4,0)</f>
        <v>44179</v>
      </c>
      <c r="C980" s="28" t="s">
        <v>83</v>
      </c>
      <c r="D980" s="34">
        <v>25</v>
      </c>
      <c r="E980" s="36">
        <v>6821250</v>
      </c>
      <c r="F980" s="37" t="s">
        <v>3353</v>
      </c>
      <c r="G980" s="76" t="str">
        <f>VLOOKUP(C980,Product!A$1:D$21,3,0)</f>
        <v>Heavy bag</v>
      </c>
      <c r="H980" s="76" t="str">
        <f>VLOOKUP(C980,Product!A$1:D$21,4,0)</f>
        <v>Gym &amp; Fitness</v>
      </c>
      <c r="I980" t="s">
        <v>84</v>
      </c>
      <c r="J980" s="34">
        <v>25</v>
      </c>
      <c r="K980" s="11" t="str">
        <f>VLOOKUP(A980,'Sales Order'!A$2:I$1029,9,0)</f>
        <v>Sales Region Sulawesi - Maluku Team</v>
      </c>
      <c r="M980" t="str">
        <f>VLOOKUP(A980,'Sales Order'!A$1:L$1029,12,0)</f>
        <v>Retail</v>
      </c>
    </row>
    <row r="981" spans="1:13" ht="15.75" customHeight="1" x14ac:dyDescent="0.3">
      <c r="A981" s="28" t="s">
        <v>570</v>
      </c>
      <c r="B981" s="27">
        <f>VLOOKUP(A981,'Sales Order'!A$1:D$1029,4,0)</f>
        <v>44179</v>
      </c>
      <c r="C981" s="28" t="s">
        <v>72</v>
      </c>
      <c r="D981" s="34">
        <v>100</v>
      </c>
      <c r="E981" s="36">
        <v>20559000</v>
      </c>
      <c r="F981" s="37" t="s">
        <v>3354</v>
      </c>
      <c r="G981" s="76" t="str">
        <f>VLOOKUP(C981,Product!A$1:D$21,3,0)</f>
        <v>Pull Up Bar</v>
      </c>
      <c r="H981" s="76" t="str">
        <f>VLOOKUP(C981,Product!A$1:D$21,4,0)</f>
        <v>Gym &amp; Fitness</v>
      </c>
      <c r="I981" t="s">
        <v>73</v>
      </c>
      <c r="J981" s="34">
        <v>100</v>
      </c>
      <c r="K981" s="11" t="str">
        <f>VLOOKUP(A981,'Sales Order'!A$2:I$1029,9,0)</f>
        <v>Sales Region Sulawesi - Maluku Team</v>
      </c>
      <c r="M981" t="str">
        <f>VLOOKUP(A981,'Sales Order'!A$1:L$1029,12,0)</f>
        <v>Retail</v>
      </c>
    </row>
    <row r="982" spans="1:13" ht="15.75" customHeight="1" x14ac:dyDescent="0.3">
      <c r="A982" s="28" t="s">
        <v>570</v>
      </c>
      <c r="B982" s="27">
        <f>VLOOKUP(A982,'Sales Order'!A$1:D$1029,4,0)</f>
        <v>44179</v>
      </c>
      <c r="C982" s="28" t="s">
        <v>81</v>
      </c>
      <c r="D982" s="34">
        <v>53</v>
      </c>
      <c r="E982" s="36">
        <v>101322750</v>
      </c>
      <c r="F982" s="37" t="s">
        <v>3355</v>
      </c>
      <c r="G982" s="76" t="str">
        <f>VLOOKUP(C982,Product!A$1:D$21,3,0)</f>
        <v>Treadmill</v>
      </c>
      <c r="H982" s="76" t="str">
        <f>VLOOKUP(C982,Product!A$1:D$21,4,0)</f>
        <v>Gym &amp; Fitness</v>
      </c>
      <c r="I982" t="s">
        <v>82</v>
      </c>
      <c r="J982" s="34">
        <v>53</v>
      </c>
      <c r="K982" s="11" t="str">
        <f>VLOOKUP(A982,'Sales Order'!A$2:I$1029,9,0)</f>
        <v>Sales Region Sulawesi - Maluku Team</v>
      </c>
      <c r="M982" t="str">
        <f>VLOOKUP(A982,'Sales Order'!A$1:L$1029,12,0)</f>
        <v>Retail</v>
      </c>
    </row>
    <row r="983" spans="1:13" ht="15.75" customHeight="1" x14ac:dyDescent="0.3">
      <c r="A983" s="28" t="s">
        <v>570</v>
      </c>
      <c r="B983" s="27">
        <f>VLOOKUP(A983,'Sales Order'!A$1:D$1029,4,0)</f>
        <v>44179</v>
      </c>
      <c r="C983" s="28" t="s">
        <v>28</v>
      </c>
      <c r="D983" s="34">
        <v>127</v>
      </c>
      <c r="E983" s="36">
        <v>94589600</v>
      </c>
      <c r="F983" s="37" t="s">
        <v>3356</v>
      </c>
      <c r="G983" s="76" t="str">
        <f>VLOOKUP(C983,Product!A$1:D$21,3,0)</f>
        <v>Stick Billiard</v>
      </c>
      <c r="H983" s="76" t="str">
        <f>VLOOKUP(C983,Product!A$1:D$21,4,0)</f>
        <v>Billiard</v>
      </c>
      <c r="I983" t="s">
        <v>30</v>
      </c>
      <c r="J983" s="34">
        <v>127</v>
      </c>
      <c r="K983" s="11" t="str">
        <f>VLOOKUP(A983,'Sales Order'!A$2:I$1029,9,0)</f>
        <v>Sales Region Sulawesi - Maluku Team</v>
      </c>
      <c r="M983" t="str">
        <f>VLOOKUP(A983,'Sales Order'!A$1:L$1029,12,0)</f>
        <v>Retail</v>
      </c>
    </row>
    <row r="984" spans="1:13" ht="15.75" customHeight="1" x14ac:dyDescent="0.3">
      <c r="A984" s="16" t="s">
        <v>571</v>
      </c>
      <c r="B984" s="27">
        <f>VLOOKUP(A984,'Sales Order'!A$1:D$1029,4,0)</f>
        <v>44179</v>
      </c>
      <c r="C984" s="28" t="s">
        <v>61</v>
      </c>
      <c r="D984" s="34">
        <v>59</v>
      </c>
      <c r="E984" s="36">
        <v>25434900</v>
      </c>
      <c r="F984" s="37" t="s">
        <v>3357</v>
      </c>
      <c r="G984" s="76" t="str">
        <f>VLOOKUP(C984,Product!A$1:D$21,3,0)</f>
        <v>1 Set Basketball</v>
      </c>
      <c r="H984" s="76" t="str">
        <f>VLOOKUP(C984,Product!A$1:D$21,4,0)</f>
        <v>Basketball</v>
      </c>
      <c r="I984" t="s">
        <v>62</v>
      </c>
      <c r="J984" s="34">
        <v>59</v>
      </c>
      <c r="K984" s="11" t="str">
        <f>VLOOKUP(A984,'Sales Order'!A$2:I$1029,9,0)</f>
        <v>Sales Region Bali - Nusa Tenggara Team</v>
      </c>
      <c r="M984" t="str">
        <f>VLOOKUP(A984,'Sales Order'!A$1:L$1029,12,0)</f>
        <v>Retail</v>
      </c>
    </row>
    <row r="985" spans="1:13" ht="15.75" customHeight="1" x14ac:dyDescent="0.3">
      <c r="A985" s="28" t="s">
        <v>571</v>
      </c>
      <c r="B985" s="27">
        <f>VLOOKUP(A985,'Sales Order'!A$1:D$1029,4,0)</f>
        <v>44179</v>
      </c>
      <c r="C985" s="28" t="s">
        <v>28</v>
      </c>
      <c r="D985" s="34">
        <v>73</v>
      </c>
      <c r="E985" s="36">
        <v>50972250</v>
      </c>
      <c r="F985" s="37" t="s">
        <v>3358</v>
      </c>
      <c r="G985" s="76" t="str">
        <f>VLOOKUP(C985,Product!A$1:D$21,3,0)</f>
        <v>Stick Billiard</v>
      </c>
      <c r="H985" s="76" t="str">
        <f>VLOOKUP(C985,Product!A$1:D$21,4,0)</f>
        <v>Billiard</v>
      </c>
      <c r="I985" t="s">
        <v>30</v>
      </c>
      <c r="J985" s="34">
        <v>73</v>
      </c>
      <c r="K985" s="11" t="str">
        <f>VLOOKUP(A985,'Sales Order'!A$2:I$1029,9,0)</f>
        <v>Sales Region Bali - Nusa Tenggara Team</v>
      </c>
      <c r="M985" t="str">
        <f>VLOOKUP(A985,'Sales Order'!A$1:L$1029,12,0)</f>
        <v>Retail</v>
      </c>
    </row>
    <row r="986" spans="1:13" ht="15.75" customHeight="1" x14ac:dyDescent="0.3">
      <c r="A986" s="28" t="s">
        <v>571</v>
      </c>
      <c r="B986" s="27">
        <f>VLOOKUP(A986,'Sales Order'!A$1:D$1029,4,0)</f>
        <v>44179</v>
      </c>
      <c r="C986" s="28" t="s">
        <v>55</v>
      </c>
      <c r="D986" s="34">
        <v>68</v>
      </c>
      <c r="E986" s="36">
        <v>134746080</v>
      </c>
      <c r="F986" s="37" t="s">
        <v>3359</v>
      </c>
      <c r="G986" s="76" t="str">
        <f>VLOOKUP(C986,Product!A$1:D$21,3,0)</f>
        <v>Mountain Bike</v>
      </c>
      <c r="H986" s="76" t="str">
        <f>VLOOKUP(C986,Product!A$1:D$21,4,0)</f>
        <v>Bicycle</v>
      </c>
      <c r="I986" t="s">
        <v>5854</v>
      </c>
      <c r="J986" s="34">
        <v>68</v>
      </c>
      <c r="K986" s="11" t="str">
        <f>VLOOKUP(A986,'Sales Order'!A$2:I$1029,9,0)</f>
        <v>Sales Region Bali - Nusa Tenggara Team</v>
      </c>
      <c r="M986" t="str">
        <f>VLOOKUP(A986,'Sales Order'!A$1:L$1029,12,0)</f>
        <v>Retail</v>
      </c>
    </row>
    <row r="987" spans="1:13" ht="15.75" customHeight="1" x14ac:dyDescent="0.3">
      <c r="A987" s="28" t="s">
        <v>572</v>
      </c>
      <c r="B987" s="27">
        <f>VLOOKUP(A987,'Sales Order'!A$1:D$1029,4,0)</f>
        <v>44179</v>
      </c>
      <c r="C987" s="28" t="s">
        <v>33</v>
      </c>
      <c r="D987" s="34">
        <v>126</v>
      </c>
      <c r="E987" s="36">
        <v>24948000</v>
      </c>
      <c r="F987" s="37" t="s">
        <v>3360</v>
      </c>
      <c r="G987" s="76" t="str">
        <f>VLOOKUP(C987,Product!A$1:D$21,3,0)</f>
        <v>Stick Billiard Bag</v>
      </c>
      <c r="H987" s="76" t="str">
        <f>VLOOKUP(C987,Product!A$1:D$21,4,0)</f>
        <v>Billiard</v>
      </c>
      <c r="I987" t="s">
        <v>34</v>
      </c>
      <c r="J987" s="34">
        <v>126</v>
      </c>
      <c r="K987" s="11" t="str">
        <f>VLOOKUP(A987,'Sales Order'!A$2:I$1029,9,0)</f>
        <v>Sales Region Sulawesi - Maluku Team</v>
      </c>
      <c r="M987" t="str">
        <f>VLOOKUP(A987,'Sales Order'!A$1:L$1029,12,0)</f>
        <v>Retail</v>
      </c>
    </row>
    <row r="988" spans="1:13" ht="15.75" customHeight="1" x14ac:dyDescent="0.3">
      <c r="A988" s="28" t="s">
        <v>572</v>
      </c>
      <c r="B988" s="27">
        <f>VLOOKUP(A988,'Sales Order'!A$1:D$1029,4,0)</f>
        <v>44179</v>
      </c>
      <c r="C988" s="28" t="s">
        <v>19</v>
      </c>
      <c r="D988" s="34">
        <v>31</v>
      </c>
      <c r="E988" s="36">
        <v>5789250</v>
      </c>
      <c r="F988" s="37" t="s">
        <v>3361</v>
      </c>
      <c r="G988" s="76" t="str">
        <f>VLOOKUP(C988,Product!A$1:D$21,3,0)</f>
        <v>1 Set Fishing Equipment</v>
      </c>
      <c r="H988" s="76" t="str">
        <f>VLOOKUP(C988,Product!A$1:D$21,4,0)</f>
        <v>Fishing Equipment</v>
      </c>
      <c r="I988" t="s">
        <v>21</v>
      </c>
      <c r="J988" s="34">
        <v>31</v>
      </c>
      <c r="K988" s="11" t="str">
        <f>VLOOKUP(A988,'Sales Order'!A$2:I$1029,9,0)</f>
        <v>Sales Region Sulawesi - Maluku Team</v>
      </c>
      <c r="M988" t="str">
        <f>VLOOKUP(A988,'Sales Order'!A$1:L$1029,12,0)</f>
        <v>Retail</v>
      </c>
    </row>
    <row r="989" spans="1:13" ht="15.75" customHeight="1" x14ac:dyDescent="0.3">
      <c r="A989" s="28" t="s">
        <v>572</v>
      </c>
      <c r="B989" s="27">
        <f>VLOOKUP(A989,'Sales Order'!A$1:D$1029,4,0)</f>
        <v>44179</v>
      </c>
      <c r="C989" s="28" t="s">
        <v>61</v>
      </c>
      <c r="D989" s="34">
        <v>142</v>
      </c>
      <c r="E989" s="36">
        <v>51013500</v>
      </c>
      <c r="F989" s="37" t="s">
        <v>3362</v>
      </c>
      <c r="G989" s="76" t="str">
        <f>VLOOKUP(C989,Product!A$1:D$21,3,0)</f>
        <v>1 Set Basketball</v>
      </c>
      <c r="H989" s="76" t="str">
        <f>VLOOKUP(C989,Product!A$1:D$21,4,0)</f>
        <v>Basketball</v>
      </c>
      <c r="I989" t="s">
        <v>62</v>
      </c>
      <c r="J989" s="34">
        <v>142</v>
      </c>
      <c r="K989" s="11" t="str">
        <f>VLOOKUP(A989,'Sales Order'!A$2:I$1029,9,0)</f>
        <v>Sales Region Sulawesi - Maluku Team</v>
      </c>
      <c r="M989" t="str">
        <f>VLOOKUP(A989,'Sales Order'!A$1:L$1029,12,0)</f>
        <v>Retail</v>
      </c>
    </row>
    <row r="990" spans="1:13" ht="15.75" customHeight="1" x14ac:dyDescent="0.3">
      <c r="A990" s="28" t="s">
        <v>572</v>
      </c>
      <c r="B990" s="27">
        <f>VLOOKUP(A990,'Sales Order'!A$1:D$1029,4,0)</f>
        <v>44179</v>
      </c>
      <c r="C990" s="28" t="s">
        <v>25</v>
      </c>
      <c r="D990" s="34">
        <v>117</v>
      </c>
      <c r="E990" s="36">
        <v>1918800.0000000002</v>
      </c>
      <c r="F990" s="37" t="s">
        <v>3363</v>
      </c>
      <c r="G990" s="76" t="str">
        <f>VLOOKUP(C990,Product!A$1:D$21,3,0)</f>
        <v>Fishing soft lure</v>
      </c>
      <c r="H990" s="76" t="str">
        <f>VLOOKUP(C990,Product!A$1:D$21,4,0)</f>
        <v>Fishing Equipment</v>
      </c>
      <c r="I990" t="s">
        <v>26</v>
      </c>
      <c r="J990" s="34">
        <v>117</v>
      </c>
      <c r="K990" s="11" t="str">
        <f>VLOOKUP(A990,'Sales Order'!A$2:I$1029,9,0)</f>
        <v>Sales Region Sulawesi - Maluku Team</v>
      </c>
      <c r="M990" t="str">
        <f>VLOOKUP(A990,'Sales Order'!A$1:L$1029,12,0)</f>
        <v>Retail</v>
      </c>
    </row>
    <row r="991" spans="1:13" ht="15.75" customHeight="1" x14ac:dyDescent="0.3">
      <c r="A991" s="16" t="s">
        <v>573</v>
      </c>
      <c r="B991" s="27">
        <f>VLOOKUP(A991,'Sales Order'!A$1:D$1029,4,0)</f>
        <v>44179</v>
      </c>
      <c r="C991" s="28" t="s">
        <v>55</v>
      </c>
      <c r="D991" s="34">
        <v>121</v>
      </c>
      <c r="E991" s="36">
        <v>242623150</v>
      </c>
      <c r="F991" s="37" t="s">
        <v>3364</v>
      </c>
      <c r="G991" s="76" t="str">
        <f>VLOOKUP(C991,Product!A$1:D$21,3,0)</f>
        <v>Mountain Bike</v>
      </c>
      <c r="H991" s="76" t="str">
        <f>VLOOKUP(C991,Product!A$1:D$21,4,0)</f>
        <v>Bicycle</v>
      </c>
      <c r="I991" t="s">
        <v>5854</v>
      </c>
      <c r="J991" s="34">
        <v>121</v>
      </c>
      <c r="K991" s="11" t="str">
        <f>VLOOKUP(A991,'Sales Order'!A$2:I$1029,9,0)</f>
        <v>Sales Region Sulawesi - Maluku Team</v>
      </c>
      <c r="M991" t="str">
        <f>VLOOKUP(A991,'Sales Order'!A$1:L$1029,12,0)</f>
        <v>Retail</v>
      </c>
    </row>
    <row r="992" spans="1:13" ht="15.75" customHeight="1" x14ac:dyDescent="0.3">
      <c r="A992" s="28" t="s">
        <v>573</v>
      </c>
      <c r="B992" s="27">
        <f>VLOOKUP(A992,'Sales Order'!A$1:D$1029,4,0)</f>
        <v>44179</v>
      </c>
      <c r="C992" s="28" t="s">
        <v>81</v>
      </c>
      <c r="D992" s="34">
        <v>85</v>
      </c>
      <c r="E992" s="36">
        <v>203665100</v>
      </c>
      <c r="F992" s="37" t="s">
        <v>3365</v>
      </c>
      <c r="G992" s="76" t="str">
        <f>VLOOKUP(C992,Product!A$1:D$21,3,0)</f>
        <v>Treadmill</v>
      </c>
      <c r="H992" s="76" t="str">
        <f>VLOOKUP(C992,Product!A$1:D$21,4,0)</f>
        <v>Gym &amp; Fitness</v>
      </c>
      <c r="I992" t="s">
        <v>82</v>
      </c>
      <c r="J992" s="34">
        <v>85</v>
      </c>
      <c r="K992" s="11" t="str">
        <f>VLOOKUP(A992,'Sales Order'!A$2:I$1029,9,0)</f>
        <v>Sales Region Sulawesi - Maluku Team</v>
      </c>
      <c r="M992" t="str">
        <f>VLOOKUP(A992,'Sales Order'!A$1:L$1029,12,0)</f>
        <v>Retail</v>
      </c>
    </row>
    <row r="993" spans="1:13" ht="15.75" customHeight="1" x14ac:dyDescent="0.3">
      <c r="A993" s="28" t="s">
        <v>573</v>
      </c>
      <c r="B993" s="27">
        <f>VLOOKUP(A993,'Sales Order'!A$1:D$1029,4,0)</f>
        <v>44179</v>
      </c>
      <c r="C993" s="28" t="s">
        <v>83</v>
      </c>
      <c r="D993" s="34">
        <v>115</v>
      </c>
      <c r="E993" s="36">
        <v>33223500</v>
      </c>
      <c r="F993" s="37" t="s">
        <v>3366</v>
      </c>
      <c r="G993" s="76" t="str">
        <f>VLOOKUP(C993,Product!A$1:D$21,3,0)</f>
        <v>Heavy bag</v>
      </c>
      <c r="H993" s="76" t="str">
        <f>VLOOKUP(C993,Product!A$1:D$21,4,0)</f>
        <v>Gym &amp; Fitness</v>
      </c>
      <c r="I993" t="s">
        <v>84</v>
      </c>
      <c r="J993" s="34">
        <v>115</v>
      </c>
      <c r="K993" s="11" t="str">
        <f>VLOOKUP(A993,'Sales Order'!A$2:I$1029,9,0)</f>
        <v>Sales Region Sulawesi - Maluku Team</v>
      </c>
      <c r="M993" t="str">
        <f>VLOOKUP(A993,'Sales Order'!A$1:L$1029,12,0)</f>
        <v>Retail</v>
      </c>
    </row>
    <row r="994" spans="1:13" ht="15.75" customHeight="1" x14ac:dyDescent="0.3">
      <c r="A994" s="16" t="s">
        <v>574</v>
      </c>
      <c r="B994" s="27">
        <f>VLOOKUP(A994,'Sales Order'!A$1:D$1029,4,0)</f>
        <v>44179</v>
      </c>
      <c r="C994" s="28" t="s">
        <v>48</v>
      </c>
      <c r="D994" s="34">
        <v>133</v>
      </c>
      <c r="E994" s="36">
        <v>14926590</v>
      </c>
      <c r="F994" s="37" t="s">
        <v>3367</v>
      </c>
      <c r="G994" s="76" t="str">
        <f>VLOOKUP(C994,Product!A$1:D$21,3,0)</f>
        <v>Tracking Pole</v>
      </c>
      <c r="H994" s="76" t="str">
        <f>VLOOKUP(C994,Product!A$1:D$21,4,0)</f>
        <v>Hiking &amp; Camping</v>
      </c>
      <c r="I994" t="s">
        <v>49</v>
      </c>
      <c r="J994" s="34">
        <v>133</v>
      </c>
      <c r="K994" s="11" t="str">
        <f>VLOOKUP(A994,'Sales Order'!A$2:I$1029,9,0)</f>
        <v>Sales Sumatera -Kalimantan Region Team</v>
      </c>
      <c r="M994" t="str">
        <f>VLOOKUP(A994,'Sales Order'!A$1:L$1029,12,0)</f>
        <v>Retail</v>
      </c>
    </row>
    <row r="995" spans="1:13" ht="15.75" customHeight="1" x14ac:dyDescent="0.3">
      <c r="A995" s="28" t="s">
        <v>574</v>
      </c>
      <c r="B995" s="27">
        <f>VLOOKUP(A995,'Sales Order'!A$1:D$1029,4,0)</f>
        <v>44179</v>
      </c>
      <c r="C995" s="28" t="s">
        <v>43</v>
      </c>
      <c r="D995" s="34">
        <v>74</v>
      </c>
      <c r="E995" s="36">
        <v>220224000</v>
      </c>
      <c r="F995" s="37" t="s">
        <v>3368</v>
      </c>
      <c r="G995" s="76" t="str">
        <f>VLOOKUP(C995,Product!A$1:D$21,3,0)</f>
        <v>Stick Golf Bag</v>
      </c>
      <c r="H995" s="76" t="str">
        <f>VLOOKUP(C995,Product!A$1:D$21,4,0)</f>
        <v>Golf</v>
      </c>
      <c r="I995" t="s">
        <v>44</v>
      </c>
      <c r="J995" s="34">
        <v>74</v>
      </c>
      <c r="K995" s="11" t="str">
        <f>VLOOKUP(A995,'Sales Order'!A$2:I$1029,9,0)</f>
        <v>Sales Sumatera -Kalimantan Region Team</v>
      </c>
      <c r="M995" t="str">
        <f>VLOOKUP(A995,'Sales Order'!A$1:L$1029,12,0)</f>
        <v>Retail</v>
      </c>
    </row>
    <row r="996" spans="1:13" ht="15.75" customHeight="1" x14ac:dyDescent="0.3">
      <c r="A996" s="28" t="s">
        <v>574</v>
      </c>
      <c r="B996" s="27">
        <f>VLOOKUP(A996,'Sales Order'!A$1:D$1029,4,0)</f>
        <v>44179</v>
      </c>
      <c r="C996" s="28" t="s">
        <v>65</v>
      </c>
      <c r="D996" s="34">
        <v>55</v>
      </c>
      <c r="E996" s="36">
        <v>12041700</v>
      </c>
      <c r="F996" s="37" t="s">
        <v>3369</v>
      </c>
      <c r="G996" s="76" t="str">
        <f>VLOOKUP(C996,Product!A$1:D$21,3,0)</f>
        <v>1 Set Futsalball</v>
      </c>
      <c r="H996" s="76" t="str">
        <f>VLOOKUP(C996,Product!A$1:D$21,4,0)</f>
        <v>Futsal</v>
      </c>
      <c r="I996" t="s">
        <v>66</v>
      </c>
      <c r="J996" s="34">
        <v>55</v>
      </c>
      <c r="K996" s="11" t="str">
        <f>VLOOKUP(A996,'Sales Order'!A$2:I$1029,9,0)</f>
        <v>Sales Sumatera -Kalimantan Region Team</v>
      </c>
      <c r="M996" t="str">
        <f>VLOOKUP(A996,'Sales Order'!A$1:L$1029,12,0)</f>
        <v>Retail</v>
      </c>
    </row>
    <row r="997" spans="1:13" ht="15.75" customHeight="1" x14ac:dyDescent="0.3">
      <c r="A997" s="28" t="s">
        <v>574</v>
      </c>
      <c r="B997" s="27">
        <f>VLOOKUP(A997,'Sales Order'!A$1:D$1029,4,0)</f>
        <v>44179</v>
      </c>
      <c r="C997" s="28" t="s">
        <v>35</v>
      </c>
      <c r="D997" s="34">
        <v>44</v>
      </c>
      <c r="E997" s="36">
        <v>80161400</v>
      </c>
      <c r="F997" s="37" t="s">
        <v>3370</v>
      </c>
      <c r="G997" s="76" t="str">
        <f>VLOOKUP(C997,Product!A$1:D$21,3,0)</f>
        <v>Stick Golf Wedge</v>
      </c>
      <c r="H997" s="76" t="str">
        <f>VLOOKUP(C997,Product!A$1:D$21,4,0)</f>
        <v>Golf</v>
      </c>
      <c r="I997" t="s">
        <v>37</v>
      </c>
      <c r="J997" s="34">
        <v>44</v>
      </c>
      <c r="K997" s="11" t="str">
        <f>VLOOKUP(A997,'Sales Order'!A$2:I$1029,9,0)</f>
        <v>Sales Sumatera -Kalimantan Region Team</v>
      </c>
      <c r="M997" t="str">
        <f>VLOOKUP(A997,'Sales Order'!A$1:L$1029,12,0)</f>
        <v>Retail</v>
      </c>
    </row>
    <row r="998" spans="1:13" ht="15.75" customHeight="1" x14ac:dyDescent="0.3">
      <c r="A998" s="28" t="s">
        <v>574</v>
      </c>
      <c r="B998" s="27">
        <f>VLOOKUP(A998,'Sales Order'!A$1:D$1029,4,0)</f>
        <v>44179</v>
      </c>
      <c r="C998" s="28" t="s">
        <v>33</v>
      </c>
      <c r="D998" s="34">
        <v>58</v>
      </c>
      <c r="E998" s="36">
        <v>10973600</v>
      </c>
      <c r="F998" s="37" t="s">
        <v>3371</v>
      </c>
      <c r="G998" s="76" t="str">
        <f>VLOOKUP(C998,Product!A$1:D$21,3,0)</f>
        <v>Stick Billiard Bag</v>
      </c>
      <c r="H998" s="76" t="str">
        <f>VLOOKUP(C998,Product!A$1:D$21,4,0)</f>
        <v>Billiard</v>
      </c>
      <c r="I998" t="s">
        <v>34</v>
      </c>
      <c r="J998" s="34">
        <v>58</v>
      </c>
      <c r="K998" s="11" t="str">
        <f>VLOOKUP(A998,'Sales Order'!A$2:I$1029,9,0)</f>
        <v>Sales Sumatera -Kalimantan Region Team</v>
      </c>
      <c r="M998" t="str">
        <f>VLOOKUP(A998,'Sales Order'!A$1:L$1029,12,0)</f>
        <v>Retail</v>
      </c>
    </row>
    <row r="999" spans="1:13" ht="15.75" customHeight="1" x14ac:dyDescent="0.3">
      <c r="A999" s="28" t="s">
        <v>574</v>
      </c>
      <c r="B999" s="27">
        <f>VLOOKUP(A999,'Sales Order'!A$1:D$1029,4,0)</f>
        <v>44179</v>
      </c>
      <c r="C999" s="28" t="s">
        <v>81</v>
      </c>
      <c r="D999" s="34">
        <v>102</v>
      </c>
      <c r="E999" s="36">
        <v>215798340</v>
      </c>
      <c r="F999" s="37" t="s">
        <v>3372</v>
      </c>
      <c r="G999" s="76" t="str">
        <f>VLOOKUP(C999,Product!A$1:D$21,3,0)</f>
        <v>Treadmill</v>
      </c>
      <c r="H999" s="76" t="str">
        <f>VLOOKUP(C999,Product!A$1:D$21,4,0)</f>
        <v>Gym &amp; Fitness</v>
      </c>
      <c r="I999" t="s">
        <v>82</v>
      </c>
      <c r="J999" s="34">
        <v>102</v>
      </c>
      <c r="K999" s="11" t="str">
        <f>VLOOKUP(A999,'Sales Order'!A$2:I$1029,9,0)</f>
        <v>Sales Sumatera -Kalimantan Region Team</v>
      </c>
      <c r="M999" t="str">
        <f>VLOOKUP(A999,'Sales Order'!A$1:L$1029,12,0)</f>
        <v>Retail</v>
      </c>
    </row>
    <row r="1000" spans="1:13" ht="15.75" customHeight="1" x14ac:dyDescent="0.3">
      <c r="A1000" s="16" t="s">
        <v>575</v>
      </c>
      <c r="B1000" s="27">
        <f>VLOOKUP(A1000,'Sales Order'!A$1:D$1029,4,0)</f>
        <v>44181</v>
      </c>
      <c r="C1000" s="28" t="s">
        <v>48</v>
      </c>
      <c r="D1000" s="34">
        <v>69</v>
      </c>
      <c r="E1000" s="36">
        <v>7832880</v>
      </c>
      <c r="F1000" s="37" t="s">
        <v>3373</v>
      </c>
      <c r="G1000" s="76" t="str">
        <f>VLOOKUP(C1000,Product!A$1:D$21,3,0)</f>
        <v>Tracking Pole</v>
      </c>
      <c r="H1000" s="76" t="str">
        <f>VLOOKUP(C1000,Product!A$1:D$21,4,0)</f>
        <v>Hiking &amp; Camping</v>
      </c>
      <c r="I1000" t="s">
        <v>49</v>
      </c>
      <c r="J1000" s="34">
        <v>69</v>
      </c>
      <c r="K1000" s="11" t="str">
        <f>VLOOKUP(A1000,'Sales Order'!A$2:I$1029,9,0)</f>
        <v>Sales Region Sulawesi - Maluku Team</v>
      </c>
      <c r="M1000" t="str">
        <f>VLOOKUP(A1000,'Sales Order'!A$1:L$1029,12,0)</f>
        <v>Retail</v>
      </c>
    </row>
    <row r="1001" spans="1:13" ht="15.75" customHeight="1" x14ac:dyDescent="0.3">
      <c r="A1001" s="28" t="s">
        <v>575</v>
      </c>
      <c r="B1001" s="27">
        <f>VLOOKUP(A1001,'Sales Order'!A$1:D$1029,4,0)</f>
        <v>44181</v>
      </c>
      <c r="C1001" s="28" t="s">
        <v>52</v>
      </c>
      <c r="D1001" s="34">
        <v>104</v>
      </c>
      <c r="E1001" s="36">
        <v>25350000</v>
      </c>
      <c r="F1001" s="37" t="s">
        <v>3374</v>
      </c>
      <c r="G1001" s="76" t="str">
        <f>VLOOKUP(C1001,Product!A$1:D$21,3,0)</f>
        <v>Hiking Shoes</v>
      </c>
      <c r="H1001" s="76" t="str">
        <f>VLOOKUP(C1001,Product!A$1:D$21,4,0)</f>
        <v>Hiking &amp; Camping</v>
      </c>
      <c r="I1001" t="s">
        <v>53</v>
      </c>
      <c r="J1001" s="34">
        <v>104</v>
      </c>
      <c r="K1001" s="11" t="str">
        <f>VLOOKUP(A1001,'Sales Order'!A$2:I$1029,9,0)</f>
        <v>Sales Region Sulawesi - Maluku Team</v>
      </c>
      <c r="M1001" t="str">
        <f>VLOOKUP(A1001,'Sales Order'!A$1:L$1029,12,0)</f>
        <v>Retail</v>
      </c>
    </row>
    <row r="1002" spans="1:13" ht="15.75" customHeight="1" x14ac:dyDescent="0.3">
      <c r="A1002" s="28" t="s">
        <v>575</v>
      </c>
      <c r="B1002" s="27">
        <f>VLOOKUP(A1002,'Sales Order'!A$1:D$1029,4,0)</f>
        <v>44181</v>
      </c>
      <c r="C1002" s="28" t="s">
        <v>58</v>
      </c>
      <c r="D1002" s="34">
        <v>80</v>
      </c>
      <c r="E1002" s="36">
        <v>428564000</v>
      </c>
      <c r="F1002" s="37" t="s">
        <v>3375</v>
      </c>
      <c r="G1002" s="76" t="str">
        <f>VLOOKUP(C1002,Product!A$1:D$21,3,0)</f>
        <v>Road Bike</v>
      </c>
      <c r="H1002" s="76" t="str">
        <f>VLOOKUP(C1002,Product!A$1:D$21,4,0)</f>
        <v>Bicycle</v>
      </c>
      <c r="I1002" t="s">
        <v>59</v>
      </c>
      <c r="J1002" s="34">
        <v>80</v>
      </c>
      <c r="K1002" s="11" t="str">
        <f>VLOOKUP(A1002,'Sales Order'!A$2:I$1029,9,0)</f>
        <v>Sales Region Sulawesi - Maluku Team</v>
      </c>
      <c r="M1002" t="str">
        <f>VLOOKUP(A1002,'Sales Order'!A$1:L$1029,12,0)</f>
        <v>Retail</v>
      </c>
    </row>
    <row r="1003" spans="1:13" ht="15.75" customHeight="1" x14ac:dyDescent="0.3">
      <c r="A1003" s="28" t="s">
        <v>575</v>
      </c>
      <c r="B1003" s="27">
        <f>VLOOKUP(A1003,'Sales Order'!A$1:D$1029,4,0)</f>
        <v>44181</v>
      </c>
      <c r="C1003" s="28" t="s">
        <v>25</v>
      </c>
      <c r="D1003" s="34">
        <v>105</v>
      </c>
      <c r="E1003" s="36">
        <v>1575000</v>
      </c>
      <c r="F1003" s="37" t="s">
        <v>3376</v>
      </c>
      <c r="G1003" s="76" t="str">
        <f>VLOOKUP(C1003,Product!A$1:D$21,3,0)</f>
        <v>Fishing soft lure</v>
      </c>
      <c r="H1003" s="76" t="str">
        <f>VLOOKUP(C1003,Product!A$1:D$21,4,0)</f>
        <v>Fishing Equipment</v>
      </c>
      <c r="I1003" t="s">
        <v>26</v>
      </c>
      <c r="J1003" s="34">
        <v>105</v>
      </c>
      <c r="K1003" s="11" t="str">
        <f>VLOOKUP(A1003,'Sales Order'!A$2:I$1029,9,0)</f>
        <v>Sales Region Sulawesi - Maluku Team</v>
      </c>
      <c r="M1003" t="str">
        <f>VLOOKUP(A1003,'Sales Order'!A$1:L$1029,12,0)</f>
        <v>Retail</v>
      </c>
    </row>
    <row r="1004" spans="1:13" ht="15.75" customHeight="1" x14ac:dyDescent="0.3">
      <c r="A1004" s="16" t="s">
        <v>576</v>
      </c>
      <c r="B1004" s="27">
        <f>VLOOKUP(A1004,'Sales Order'!A$1:D$1029,4,0)</f>
        <v>44181</v>
      </c>
      <c r="C1004" s="28" t="s">
        <v>78</v>
      </c>
      <c r="D1004" s="34">
        <v>84</v>
      </c>
      <c r="E1004" s="36">
        <v>37537920</v>
      </c>
      <c r="F1004" s="37" t="s">
        <v>3377</v>
      </c>
      <c r="G1004" s="76" t="str">
        <f>VLOOKUP(C1004,Product!A$1:D$21,3,0)</f>
        <v>Dumbell Set</v>
      </c>
      <c r="H1004" s="76" t="str">
        <f>VLOOKUP(C1004,Product!A$1:D$21,4,0)</f>
        <v>Gym &amp; Fitness</v>
      </c>
      <c r="I1004" t="s">
        <v>79</v>
      </c>
      <c r="J1004" s="34">
        <v>84</v>
      </c>
      <c r="K1004" s="11" t="str">
        <f>VLOOKUP(A1004,'Sales Order'!A$2:I$1029,9,0)</f>
        <v>Sales Sumatera -Kalimantan Region Team</v>
      </c>
      <c r="M1004" t="str">
        <f>VLOOKUP(A1004,'Sales Order'!A$1:L$1029,12,0)</f>
        <v>Retail</v>
      </c>
    </row>
    <row r="1005" spans="1:13" ht="15.75" customHeight="1" x14ac:dyDescent="0.3">
      <c r="A1005" s="28" t="s">
        <v>576</v>
      </c>
      <c r="B1005" s="27">
        <f>VLOOKUP(A1005,'Sales Order'!A$1:D$1029,4,0)</f>
        <v>44181</v>
      </c>
      <c r="C1005" s="28" t="s">
        <v>81</v>
      </c>
      <c r="D1005" s="34">
        <v>94</v>
      </c>
      <c r="E1005" s="36">
        <v>220437520</v>
      </c>
      <c r="F1005" s="37" t="s">
        <v>3378</v>
      </c>
      <c r="G1005" s="76" t="str">
        <f>VLOOKUP(C1005,Product!A$1:D$21,3,0)</f>
        <v>Treadmill</v>
      </c>
      <c r="H1005" s="76" t="str">
        <f>VLOOKUP(C1005,Product!A$1:D$21,4,0)</f>
        <v>Gym &amp; Fitness</v>
      </c>
      <c r="I1005" t="s">
        <v>82</v>
      </c>
      <c r="J1005" s="34">
        <v>94</v>
      </c>
      <c r="K1005" s="11" t="str">
        <f>VLOOKUP(A1005,'Sales Order'!A$2:I$1029,9,0)</f>
        <v>Sales Sumatera -Kalimantan Region Team</v>
      </c>
      <c r="M1005" t="str">
        <f>VLOOKUP(A1005,'Sales Order'!A$1:L$1029,12,0)</f>
        <v>Retail</v>
      </c>
    </row>
    <row r="1006" spans="1:13" ht="15.75" customHeight="1" x14ac:dyDescent="0.3">
      <c r="A1006" s="28" t="s">
        <v>576</v>
      </c>
      <c r="B1006" s="27">
        <f>VLOOKUP(A1006,'Sales Order'!A$1:D$1029,4,0)</f>
        <v>44181</v>
      </c>
      <c r="C1006" s="28" t="s">
        <v>43</v>
      </c>
      <c r="D1006" s="34">
        <v>76</v>
      </c>
      <c r="E1006" s="36">
        <v>184832000</v>
      </c>
      <c r="F1006" s="37" t="s">
        <v>3379</v>
      </c>
      <c r="G1006" s="76" t="str">
        <f>VLOOKUP(C1006,Product!A$1:D$21,3,0)</f>
        <v>Stick Golf Bag</v>
      </c>
      <c r="H1006" s="76" t="str">
        <f>VLOOKUP(C1006,Product!A$1:D$21,4,0)</f>
        <v>Golf</v>
      </c>
      <c r="I1006" t="s">
        <v>44</v>
      </c>
      <c r="J1006" s="34">
        <v>76</v>
      </c>
      <c r="K1006" s="11" t="str">
        <f>VLOOKUP(A1006,'Sales Order'!A$2:I$1029,9,0)</f>
        <v>Sales Sumatera -Kalimantan Region Team</v>
      </c>
      <c r="M1006" t="str">
        <f>VLOOKUP(A1006,'Sales Order'!A$1:L$1029,12,0)</f>
        <v>Retail</v>
      </c>
    </row>
    <row r="1007" spans="1:13" ht="15.75" customHeight="1" x14ac:dyDescent="0.3">
      <c r="A1007" s="16" t="s">
        <v>577</v>
      </c>
      <c r="B1007" s="27">
        <f>VLOOKUP(A1007,'Sales Order'!A$1:D$1029,4,0)</f>
        <v>44181</v>
      </c>
      <c r="C1007" s="28" t="s">
        <v>69</v>
      </c>
      <c r="D1007" s="34">
        <v>123</v>
      </c>
      <c r="E1007" s="36">
        <v>13706874.000000002</v>
      </c>
      <c r="F1007" s="37" t="s">
        <v>3380</v>
      </c>
      <c r="G1007" s="76" t="str">
        <f>VLOOKUP(C1007,Product!A$1:D$21,3,0)</f>
        <v>Abs Roller</v>
      </c>
      <c r="H1007" s="76" t="str">
        <f>VLOOKUP(C1007,Product!A$1:D$21,4,0)</f>
        <v>Gym &amp; Fitness</v>
      </c>
      <c r="I1007" t="s">
        <v>70</v>
      </c>
      <c r="J1007" s="34">
        <v>123</v>
      </c>
      <c r="K1007" s="11" t="str">
        <f>VLOOKUP(A1007,'Sales Order'!A$2:I$1029,9,0)</f>
        <v>Sales Sumatera -Kalimantan Region Team</v>
      </c>
      <c r="M1007" t="str">
        <f>VLOOKUP(A1007,'Sales Order'!A$1:L$1029,12,0)</f>
        <v>Retail</v>
      </c>
    </row>
    <row r="1008" spans="1:13" ht="15.75" customHeight="1" x14ac:dyDescent="0.3">
      <c r="A1008" s="28" t="s">
        <v>577</v>
      </c>
      <c r="B1008" s="27">
        <f>VLOOKUP(A1008,'Sales Order'!A$1:D$1029,4,0)</f>
        <v>44181</v>
      </c>
      <c r="C1008" s="28" t="s">
        <v>48</v>
      </c>
      <c r="D1008" s="34">
        <v>58</v>
      </c>
      <c r="E1008" s="36">
        <v>5761140</v>
      </c>
      <c r="F1008" s="37" t="s">
        <v>3381</v>
      </c>
      <c r="G1008" s="76" t="str">
        <f>VLOOKUP(C1008,Product!A$1:D$21,3,0)</f>
        <v>Tracking Pole</v>
      </c>
      <c r="H1008" s="76" t="str">
        <f>VLOOKUP(C1008,Product!A$1:D$21,4,0)</f>
        <v>Hiking &amp; Camping</v>
      </c>
      <c r="I1008" t="s">
        <v>49</v>
      </c>
      <c r="J1008" s="34">
        <v>58</v>
      </c>
      <c r="K1008" s="11" t="str">
        <f>VLOOKUP(A1008,'Sales Order'!A$2:I$1029,9,0)</f>
        <v>Sales Sumatera -Kalimantan Region Team</v>
      </c>
      <c r="M1008" t="str">
        <f>VLOOKUP(A1008,'Sales Order'!A$1:L$1029,12,0)</f>
        <v>Retail</v>
      </c>
    </row>
    <row r="1009" spans="1:13" ht="15.75" customHeight="1" x14ac:dyDescent="0.3">
      <c r="A1009" s="28" t="s">
        <v>577</v>
      </c>
      <c r="B1009" s="27">
        <f>VLOOKUP(A1009,'Sales Order'!A$1:D$1029,4,0)</f>
        <v>44181</v>
      </c>
      <c r="C1009" s="28" t="s">
        <v>78</v>
      </c>
      <c r="D1009" s="34">
        <v>45</v>
      </c>
      <c r="E1009" s="36">
        <v>19870200</v>
      </c>
      <c r="F1009" s="37" t="s">
        <v>3382</v>
      </c>
      <c r="G1009" s="76" t="str">
        <f>VLOOKUP(C1009,Product!A$1:D$21,3,0)</f>
        <v>Dumbell Set</v>
      </c>
      <c r="H1009" s="76" t="str">
        <f>VLOOKUP(C1009,Product!A$1:D$21,4,0)</f>
        <v>Gym &amp; Fitness</v>
      </c>
      <c r="I1009" t="s">
        <v>79</v>
      </c>
      <c r="J1009" s="34">
        <v>45</v>
      </c>
      <c r="K1009" s="11" t="str">
        <f>VLOOKUP(A1009,'Sales Order'!A$2:I$1029,9,0)</f>
        <v>Sales Sumatera -Kalimantan Region Team</v>
      </c>
      <c r="M1009" t="str">
        <f>VLOOKUP(A1009,'Sales Order'!A$1:L$1029,12,0)</f>
        <v>Retail</v>
      </c>
    </row>
    <row r="1010" spans="1:13" ht="15.75" customHeight="1" x14ac:dyDescent="0.3">
      <c r="A1010" s="28" t="s">
        <v>577</v>
      </c>
      <c r="B1010" s="27">
        <f>VLOOKUP(A1010,'Sales Order'!A$1:D$1029,4,0)</f>
        <v>44181</v>
      </c>
      <c r="C1010" s="28" t="s">
        <v>52</v>
      </c>
      <c r="D1010" s="34">
        <v>137</v>
      </c>
      <c r="E1010" s="36">
        <v>38291500</v>
      </c>
      <c r="F1010" s="37" t="s">
        <v>3383</v>
      </c>
      <c r="G1010" s="76" t="str">
        <f>VLOOKUP(C1010,Product!A$1:D$21,3,0)</f>
        <v>Hiking Shoes</v>
      </c>
      <c r="H1010" s="76" t="str">
        <f>VLOOKUP(C1010,Product!A$1:D$21,4,0)</f>
        <v>Hiking &amp; Camping</v>
      </c>
      <c r="I1010" t="s">
        <v>53</v>
      </c>
      <c r="J1010" s="34">
        <v>137</v>
      </c>
      <c r="K1010" s="11" t="str">
        <f>VLOOKUP(A1010,'Sales Order'!A$2:I$1029,9,0)</f>
        <v>Sales Sumatera -Kalimantan Region Team</v>
      </c>
      <c r="M1010" t="str">
        <f>VLOOKUP(A1010,'Sales Order'!A$1:L$1029,12,0)</f>
        <v>Retail</v>
      </c>
    </row>
    <row r="1011" spans="1:13" ht="15.75" customHeight="1" x14ac:dyDescent="0.3">
      <c r="A1011" s="16" t="s">
        <v>578</v>
      </c>
      <c r="B1011" s="27">
        <f>VLOOKUP(A1011,'Sales Order'!A$1:D$1029,4,0)</f>
        <v>44182</v>
      </c>
      <c r="C1011" s="28" t="s">
        <v>78</v>
      </c>
      <c r="D1011" s="34">
        <v>150</v>
      </c>
      <c r="E1011" s="36">
        <v>75810000</v>
      </c>
      <c r="F1011" s="37" t="s">
        <v>3384</v>
      </c>
      <c r="G1011" s="76" t="str">
        <f>VLOOKUP(C1011,Product!A$1:D$21,3,0)</f>
        <v>Dumbell Set</v>
      </c>
      <c r="H1011" s="76" t="str">
        <f>VLOOKUP(C1011,Product!A$1:D$21,4,0)</f>
        <v>Gym &amp; Fitness</v>
      </c>
      <c r="I1011" t="s">
        <v>79</v>
      </c>
      <c r="J1011" s="34">
        <v>150</v>
      </c>
      <c r="K1011" s="11" t="str">
        <f>VLOOKUP(A1011,'Sales Order'!A$2:I$1029,9,0)</f>
        <v>Sales Sumatera -Kalimantan Region Team</v>
      </c>
      <c r="M1011" t="str">
        <f>VLOOKUP(A1011,'Sales Order'!A$1:L$1029,12,0)</f>
        <v>Retail</v>
      </c>
    </row>
    <row r="1012" spans="1:13" ht="15.75" customHeight="1" x14ac:dyDescent="0.3">
      <c r="A1012" s="16" t="s">
        <v>579</v>
      </c>
      <c r="B1012" s="27">
        <f>VLOOKUP(A1012,'Sales Order'!A$1:D$1029,4,0)</f>
        <v>44182</v>
      </c>
      <c r="C1012" s="28" t="s">
        <v>52</v>
      </c>
      <c r="D1012" s="34">
        <v>136</v>
      </c>
      <c r="E1012" s="36">
        <v>41990000</v>
      </c>
      <c r="F1012" s="37" t="s">
        <v>3385</v>
      </c>
      <c r="G1012" s="76" t="str">
        <f>VLOOKUP(C1012,Product!A$1:D$21,3,0)</f>
        <v>Hiking Shoes</v>
      </c>
      <c r="H1012" s="76" t="str">
        <f>VLOOKUP(C1012,Product!A$1:D$21,4,0)</f>
        <v>Hiking &amp; Camping</v>
      </c>
      <c r="I1012" t="s">
        <v>53</v>
      </c>
      <c r="J1012" s="34">
        <v>136</v>
      </c>
      <c r="K1012" s="11" t="str">
        <f>VLOOKUP(A1012,'Sales Order'!A$2:I$1029,9,0)</f>
        <v>Sales Region Sulawesi - Maluku Team</v>
      </c>
      <c r="M1012" t="str">
        <f>VLOOKUP(A1012,'Sales Order'!A$1:L$1029,12,0)</f>
        <v>Retail</v>
      </c>
    </row>
    <row r="1013" spans="1:13" ht="15.75" customHeight="1" x14ac:dyDescent="0.3">
      <c r="A1013" s="28" t="s">
        <v>579</v>
      </c>
      <c r="B1013" s="27">
        <f>VLOOKUP(A1013,'Sales Order'!A$1:D$1029,4,0)</f>
        <v>44182</v>
      </c>
      <c r="C1013" s="28" t="s">
        <v>40</v>
      </c>
      <c r="D1013" s="34">
        <v>53</v>
      </c>
      <c r="E1013" s="36">
        <v>9858530</v>
      </c>
      <c r="F1013" s="37" t="s">
        <v>3386</v>
      </c>
      <c r="G1013" s="76" t="str">
        <f>VLOOKUP(C1013,Product!A$1:D$21,3,0)</f>
        <v>1 set Golf Ball</v>
      </c>
      <c r="H1013" s="76" t="str">
        <f>VLOOKUP(C1013,Product!A$1:D$21,4,0)</f>
        <v>Golf</v>
      </c>
      <c r="I1013" t="s">
        <v>41</v>
      </c>
      <c r="J1013" s="34">
        <v>53</v>
      </c>
      <c r="K1013" s="11" t="str">
        <f>VLOOKUP(A1013,'Sales Order'!A$2:I$1029,9,0)</f>
        <v>Sales Region Sulawesi - Maluku Team</v>
      </c>
      <c r="M1013" t="str">
        <f>VLOOKUP(A1013,'Sales Order'!A$1:L$1029,12,0)</f>
        <v>Retail</v>
      </c>
    </row>
    <row r="1014" spans="1:13" ht="15.75" customHeight="1" x14ac:dyDescent="0.3">
      <c r="A1014" s="16" t="s">
        <v>580</v>
      </c>
      <c r="B1014" s="27">
        <f>VLOOKUP(A1014,'Sales Order'!A$1:D$1029,4,0)</f>
        <v>44183</v>
      </c>
      <c r="C1014" s="28" t="s">
        <v>35</v>
      </c>
      <c r="D1014" s="34">
        <v>125</v>
      </c>
      <c r="E1014" s="36">
        <v>252425000</v>
      </c>
      <c r="F1014" s="37" t="s">
        <v>3387</v>
      </c>
      <c r="G1014" s="76" t="str">
        <f>VLOOKUP(C1014,Product!A$1:D$21,3,0)</f>
        <v>Stick Golf Wedge</v>
      </c>
      <c r="H1014" s="76" t="str">
        <f>VLOOKUP(C1014,Product!A$1:D$21,4,0)</f>
        <v>Golf</v>
      </c>
      <c r="I1014" t="s">
        <v>37</v>
      </c>
      <c r="J1014" s="34">
        <v>125</v>
      </c>
      <c r="K1014" s="11" t="str">
        <f>VLOOKUP(A1014,'Sales Order'!A$2:I$1029,9,0)</f>
        <v>Online Sales Team</v>
      </c>
      <c r="M1014" t="str">
        <f>VLOOKUP(A1014,'Sales Order'!A$1:L$1029,12,0)</f>
        <v>Retail</v>
      </c>
    </row>
    <row r="1015" spans="1:13" ht="15.75" customHeight="1" x14ac:dyDescent="0.3">
      <c r="A1015" s="28" t="s">
        <v>580</v>
      </c>
      <c r="B1015" s="27">
        <f>VLOOKUP(A1015,'Sales Order'!A$1:D$1029,4,0)</f>
        <v>44183</v>
      </c>
      <c r="C1015" s="28" t="s">
        <v>81</v>
      </c>
      <c r="D1015" s="34">
        <v>40</v>
      </c>
      <c r="E1015" s="36">
        <v>77489600</v>
      </c>
      <c r="F1015" s="37" t="s">
        <v>3388</v>
      </c>
      <c r="G1015" s="76" t="str">
        <f>VLOOKUP(C1015,Product!A$1:D$21,3,0)</f>
        <v>Treadmill</v>
      </c>
      <c r="H1015" s="76" t="str">
        <f>VLOOKUP(C1015,Product!A$1:D$21,4,0)</f>
        <v>Gym &amp; Fitness</v>
      </c>
      <c r="I1015" t="s">
        <v>82</v>
      </c>
      <c r="J1015" s="34">
        <v>40</v>
      </c>
      <c r="K1015" s="11" t="str">
        <f>VLOOKUP(A1015,'Sales Order'!A$2:I$1029,9,0)</f>
        <v>Online Sales Team</v>
      </c>
      <c r="M1015" t="str">
        <f>VLOOKUP(A1015,'Sales Order'!A$1:L$1029,12,0)</f>
        <v>Retail</v>
      </c>
    </row>
    <row r="1016" spans="1:13" ht="15.75" customHeight="1" x14ac:dyDescent="0.3">
      <c r="A1016" s="28" t="s">
        <v>580</v>
      </c>
      <c r="B1016" s="27">
        <f>VLOOKUP(A1016,'Sales Order'!A$1:D$1029,4,0)</f>
        <v>44183</v>
      </c>
      <c r="C1016" s="28" t="s">
        <v>69</v>
      </c>
      <c r="D1016" s="34">
        <v>75</v>
      </c>
      <c r="E1016" s="36">
        <v>8255925.0000000009</v>
      </c>
      <c r="F1016" s="37" t="s">
        <v>3389</v>
      </c>
      <c r="G1016" s="76" t="str">
        <f>VLOOKUP(C1016,Product!A$1:D$21,3,0)</f>
        <v>Abs Roller</v>
      </c>
      <c r="H1016" s="76" t="str">
        <f>VLOOKUP(C1016,Product!A$1:D$21,4,0)</f>
        <v>Gym &amp; Fitness</v>
      </c>
      <c r="I1016" t="s">
        <v>70</v>
      </c>
      <c r="J1016" s="34">
        <v>75</v>
      </c>
      <c r="K1016" s="11" t="str">
        <f>VLOOKUP(A1016,'Sales Order'!A$2:I$1029,9,0)</f>
        <v>Online Sales Team</v>
      </c>
      <c r="M1016" t="str">
        <f>VLOOKUP(A1016,'Sales Order'!A$1:L$1029,12,0)</f>
        <v>Retail</v>
      </c>
    </row>
    <row r="1017" spans="1:13" ht="15.75" customHeight="1" x14ac:dyDescent="0.3">
      <c r="A1017" s="16" t="s">
        <v>581</v>
      </c>
      <c r="B1017" s="27">
        <f>VLOOKUP(A1017,'Sales Order'!A$1:D$1029,4,0)</f>
        <v>44183</v>
      </c>
      <c r="C1017" s="28" t="s">
        <v>65</v>
      </c>
      <c r="D1017" s="34">
        <v>81</v>
      </c>
      <c r="E1017" s="36">
        <v>19031760</v>
      </c>
      <c r="F1017" s="37" t="s">
        <v>3390</v>
      </c>
      <c r="G1017" s="76" t="str">
        <f>VLOOKUP(C1017,Product!A$1:D$21,3,0)</f>
        <v>1 Set Futsalball</v>
      </c>
      <c r="H1017" s="76" t="str">
        <f>VLOOKUP(C1017,Product!A$1:D$21,4,0)</f>
        <v>Futsal</v>
      </c>
      <c r="I1017" t="s">
        <v>66</v>
      </c>
      <c r="J1017" s="34">
        <v>81</v>
      </c>
      <c r="K1017" s="11" t="str">
        <f>VLOOKUP(A1017,'Sales Order'!A$2:I$1029,9,0)</f>
        <v>Sales Sumatera -Kalimantan Region Team</v>
      </c>
      <c r="M1017" t="str">
        <f>VLOOKUP(A1017,'Sales Order'!A$1:L$1029,12,0)</f>
        <v>Retail</v>
      </c>
    </row>
    <row r="1018" spans="1:13" ht="15.75" customHeight="1" x14ac:dyDescent="0.3">
      <c r="A1018" s="16" t="s">
        <v>582</v>
      </c>
      <c r="B1018" s="27">
        <f>VLOOKUP(A1018,'Sales Order'!A$1:D$1029,4,0)</f>
        <v>44186</v>
      </c>
      <c r="C1018" s="28" t="s">
        <v>28</v>
      </c>
      <c r="D1018" s="34">
        <v>55</v>
      </c>
      <c r="E1018" s="36">
        <v>43012200</v>
      </c>
      <c r="F1018" s="37" t="s">
        <v>3391</v>
      </c>
      <c r="G1018" s="76" t="str">
        <f>VLOOKUP(C1018,Product!A$1:D$21,3,0)</f>
        <v>Stick Billiard</v>
      </c>
      <c r="H1018" s="76" t="str">
        <f>VLOOKUP(C1018,Product!A$1:D$21,4,0)</f>
        <v>Billiard</v>
      </c>
      <c r="I1018" t="s">
        <v>30</v>
      </c>
      <c r="J1018" s="34">
        <v>55</v>
      </c>
      <c r="K1018" s="11" t="str">
        <f>VLOOKUP(A1018,'Sales Order'!A$2:I$1029,9,0)</f>
        <v>Online Sales Team</v>
      </c>
      <c r="M1018" t="str">
        <f>VLOOKUP(A1018,'Sales Order'!A$1:L$1029,12,0)</f>
        <v>Retail</v>
      </c>
    </row>
    <row r="1019" spans="1:13" ht="15.75" customHeight="1" x14ac:dyDescent="0.3">
      <c r="A1019" s="28" t="s">
        <v>582</v>
      </c>
      <c r="B1019" s="27">
        <f>VLOOKUP(A1019,'Sales Order'!A$1:D$1029,4,0)</f>
        <v>44186</v>
      </c>
      <c r="C1019" s="28" t="s">
        <v>61</v>
      </c>
      <c r="D1019" s="34">
        <v>134</v>
      </c>
      <c r="E1019" s="36">
        <v>56483680</v>
      </c>
      <c r="F1019" s="37" t="s">
        <v>3392</v>
      </c>
      <c r="G1019" s="76" t="str">
        <f>VLOOKUP(C1019,Product!A$1:D$21,3,0)</f>
        <v>1 Set Basketball</v>
      </c>
      <c r="H1019" s="76" t="str">
        <f>VLOOKUP(C1019,Product!A$1:D$21,4,0)</f>
        <v>Basketball</v>
      </c>
      <c r="I1019" t="s">
        <v>62</v>
      </c>
      <c r="J1019" s="34">
        <v>134</v>
      </c>
      <c r="K1019" s="11" t="str">
        <f>VLOOKUP(A1019,'Sales Order'!A$2:I$1029,9,0)</f>
        <v>Online Sales Team</v>
      </c>
      <c r="M1019" t="str">
        <f>VLOOKUP(A1019,'Sales Order'!A$1:L$1029,12,0)</f>
        <v>Retail</v>
      </c>
    </row>
    <row r="1020" spans="1:13" ht="15.75" customHeight="1" x14ac:dyDescent="0.3">
      <c r="A1020" s="28" t="s">
        <v>582</v>
      </c>
      <c r="B1020" s="27">
        <f>VLOOKUP(A1020,'Sales Order'!A$1:D$1029,4,0)</f>
        <v>44186</v>
      </c>
      <c r="C1020" s="28" t="s">
        <v>83</v>
      </c>
      <c r="D1020" s="34">
        <v>106</v>
      </c>
      <c r="E1020" s="36">
        <v>30963660</v>
      </c>
      <c r="F1020" s="37" t="s">
        <v>3393</v>
      </c>
      <c r="G1020" s="76" t="str">
        <f>VLOOKUP(C1020,Product!A$1:D$21,3,0)</f>
        <v>Heavy bag</v>
      </c>
      <c r="H1020" s="76" t="str">
        <f>VLOOKUP(C1020,Product!A$1:D$21,4,0)</f>
        <v>Gym &amp; Fitness</v>
      </c>
      <c r="I1020" t="s">
        <v>84</v>
      </c>
      <c r="J1020" s="34">
        <v>106</v>
      </c>
      <c r="K1020" s="11" t="str">
        <f>VLOOKUP(A1020,'Sales Order'!A$2:I$1029,9,0)</f>
        <v>Online Sales Team</v>
      </c>
      <c r="M1020" t="str">
        <f>VLOOKUP(A1020,'Sales Order'!A$1:L$1029,12,0)</f>
        <v>Retail</v>
      </c>
    </row>
    <row r="1021" spans="1:13" ht="15.75" customHeight="1" x14ac:dyDescent="0.3">
      <c r="A1021" s="16" t="s">
        <v>583</v>
      </c>
      <c r="B1021" s="27">
        <f>VLOOKUP(A1021,'Sales Order'!A$1:D$1029,4,0)</f>
        <v>44188</v>
      </c>
      <c r="C1021" s="28" t="s">
        <v>43</v>
      </c>
      <c r="D1021" s="34">
        <v>45</v>
      </c>
      <c r="E1021" s="36">
        <v>109440000</v>
      </c>
      <c r="F1021" s="37" t="s">
        <v>3394</v>
      </c>
      <c r="G1021" s="76" t="str">
        <f>VLOOKUP(C1021,Product!A$1:D$21,3,0)</f>
        <v>Stick Golf Bag</v>
      </c>
      <c r="H1021" s="76" t="str">
        <f>VLOOKUP(C1021,Product!A$1:D$21,4,0)</f>
        <v>Golf</v>
      </c>
      <c r="I1021" t="s">
        <v>44</v>
      </c>
      <c r="J1021" s="34">
        <v>45</v>
      </c>
      <c r="K1021" s="11" t="str">
        <f>VLOOKUP(A1021,'Sales Order'!A$2:I$1029,9,0)</f>
        <v>Online Sales Team</v>
      </c>
      <c r="M1021" t="str">
        <f>VLOOKUP(A1021,'Sales Order'!A$1:L$1029,12,0)</f>
        <v>Retail</v>
      </c>
    </row>
    <row r="1022" spans="1:13" ht="15.75" customHeight="1" x14ac:dyDescent="0.3">
      <c r="A1022" s="28" t="s">
        <v>583</v>
      </c>
      <c r="B1022" s="27">
        <f>VLOOKUP(A1022,'Sales Order'!A$1:D$1029,4,0)</f>
        <v>44188</v>
      </c>
      <c r="C1022" s="28" t="s">
        <v>72</v>
      </c>
      <c r="D1022" s="34">
        <v>86</v>
      </c>
      <c r="E1022" s="36">
        <v>17680740</v>
      </c>
      <c r="F1022" s="37" t="s">
        <v>3395</v>
      </c>
      <c r="G1022" s="76" t="str">
        <f>VLOOKUP(C1022,Product!A$1:D$21,3,0)</f>
        <v>Pull Up Bar</v>
      </c>
      <c r="H1022" s="76" t="str">
        <f>VLOOKUP(C1022,Product!A$1:D$21,4,0)</f>
        <v>Gym &amp; Fitness</v>
      </c>
      <c r="I1022" t="s">
        <v>73</v>
      </c>
      <c r="J1022" s="34">
        <v>86</v>
      </c>
      <c r="K1022" s="11" t="str">
        <f>VLOOKUP(A1022,'Sales Order'!A$2:I$1029,9,0)</f>
        <v>Online Sales Team</v>
      </c>
      <c r="M1022" t="str">
        <f>VLOOKUP(A1022,'Sales Order'!A$1:L$1029,12,0)</f>
        <v>Retail</v>
      </c>
    </row>
    <row r="1023" spans="1:13" ht="15.75" customHeight="1" x14ac:dyDescent="0.3">
      <c r="A1023" s="28" t="s">
        <v>583</v>
      </c>
      <c r="B1023" s="27">
        <f>VLOOKUP(A1023,'Sales Order'!A$1:D$1029,4,0)</f>
        <v>44188</v>
      </c>
      <c r="C1023" s="28" t="s">
        <v>28</v>
      </c>
      <c r="D1023" s="34">
        <v>68</v>
      </c>
      <c r="E1023" s="36">
        <v>48114080</v>
      </c>
      <c r="F1023" s="37" t="s">
        <v>3396</v>
      </c>
      <c r="G1023" s="76" t="str">
        <f>VLOOKUP(C1023,Product!A$1:D$21,3,0)</f>
        <v>Stick Billiard</v>
      </c>
      <c r="H1023" s="76" t="str">
        <f>VLOOKUP(C1023,Product!A$1:D$21,4,0)</f>
        <v>Billiard</v>
      </c>
      <c r="I1023" t="s">
        <v>30</v>
      </c>
      <c r="J1023" s="34">
        <v>68</v>
      </c>
      <c r="K1023" s="11" t="str">
        <f>VLOOKUP(A1023,'Sales Order'!A$2:I$1029,9,0)</f>
        <v>Online Sales Team</v>
      </c>
      <c r="M1023" t="str">
        <f>VLOOKUP(A1023,'Sales Order'!A$1:L$1029,12,0)</f>
        <v>Retail</v>
      </c>
    </row>
    <row r="1024" spans="1:13" ht="15.75" customHeight="1" x14ac:dyDescent="0.3">
      <c r="A1024" s="28" t="s">
        <v>583</v>
      </c>
      <c r="B1024" s="27">
        <f>VLOOKUP(A1024,'Sales Order'!A$1:D$1029,4,0)</f>
        <v>44188</v>
      </c>
      <c r="C1024" s="28" t="s">
        <v>69</v>
      </c>
      <c r="D1024" s="34">
        <v>109</v>
      </c>
      <c r="E1024" s="36">
        <v>11109825</v>
      </c>
      <c r="F1024" s="37" t="s">
        <v>3397</v>
      </c>
      <c r="G1024" s="76" t="str">
        <f>VLOOKUP(C1024,Product!A$1:D$21,3,0)</f>
        <v>Abs Roller</v>
      </c>
      <c r="H1024" s="76" t="str">
        <f>VLOOKUP(C1024,Product!A$1:D$21,4,0)</f>
        <v>Gym &amp; Fitness</v>
      </c>
      <c r="I1024" t="s">
        <v>70</v>
      </c>
      <c r="J1024" s="34">
        <v>109</v>
      </c>
      <c r="K1024" s="11" t="str">
        <f>VLOOKUP(A1024,'Sales Order'!A$2:I$1029,9,0)</f>
        <v>Online Sales Team</v>
      </c>
      <c r="M1024" t="str">
        <f>VLOOKUP(A1024,'Sales Order'!A$1:L$1029,12,0)</f>
        <v>Retail</v>
      </c>
    </row>
    <row r="1025" spans="1:13" ht="15.75" customHeight="1" x14ac:dyDescent="0.3">
      <c r="A1025" s="28" t="s">
        <v>583</v>
      </c>
      <c r="B1025" s="27">
        <f>VLOOKUP(A1025,'Sales Order'!A$1:D$1029,4,0)</f>
        <v>44188</v>
      </c>
      <c r="C1025" s="28" t="s">
        <v>75</v>
      </c>
      <c r="D1025" s="34">
        <v>78</v>
      </c>
      <c r="E1025" s="36">
        <v>165360000</v>
      </c>
      <c r="F1025" s="37" t="s">
        <v>3398</v>
      </c>
      <c r="G1025" s="76" t="str">
        <f>VLOOKUP(C1025,Product!A$1:D$21,3,0)</f>
        <v>Bench Press</v>
      </c>
      <c r="H1025" s="76" t="str">
        <f>VLOOKUP(C1025,Product!A$1:D$21,4,0)</f>
        <v>Gym &amp; Fitness</v>
      </c>
      <c r="I1025" t="s">
        <v>76</v>
      </c>
      <c r="J1025" s="34">
        <v>78</v>
      </c>
      <c r="K1025" s="11" t="str">
        <f>VLOOKUP(A1025,'Sales Order'!A$2:I$1029,9,0)</f>
        <v>Online Sales Team</v>
      </c>
      <c r="M1025" t="str">
        <f>VLOOKUP(A1025,'Sales Order'!A$1:L$1029,12,0)</f>
        <v>Retail</v>
      </c>
    </row>
    <row r="1026" spans="1:13" ht="15.75" customHeight="1" x14ac:dyDescent="0.3">
      <c r="A1026" s="16" t="s">
        <v>584</v>
      </c>
      <c r="B1026" s="27">
        <f>VLOOKUP(A1026,'Sales Order'!A$1:D$1029,4,0)</f>
        <v>44189</v>
      </c>
      <c r="C1026" s="28" t="s">
        <v>72</v>
      </c>
      <c r="D1026" s="34">
        <v>39</v>
      </c>
      <c r="E1026" s="36">
        <v>9059310</v>
      </c>
      <c r="F1026" s="37" t="s">
        <v>3399</v>
      </c>
      <c r="G1026" s="76" t="str">
        <f>VLOOKUP(C1026,Product!A$1:D$21,3,0)</f>
        <v>Pull Up Bar</v>
      </c>
      <c r="H1026" s="76" t="str">
        <f>VLOOKUP(C1026,Product!A$1:D$21,4,0)</f>
        <v>Gym &amp; Fitness</v>
      </c>
      <c r="I1026" t="s">
        <v>73</v>
      </c>
      <c r="J1026" s="34">
        <v>39</v>
      </c>
      <c r="K1026" s="11" t="str">
        <f>VLOOKUP(A1026,'Sales Order'!A$2:I$1029,9,0)</f>
        <v>Sales Region Sulawesi - Maluku Team</v>
      </c>
      <c r="M1026" t="str">
        <f>VLOOKUP(A1026,'Sales Order'!A$1:L$1029,12,0)</f>
        <v>Retail</v>
      </c>
    </row>
    <row r="1027" spans="1:13" ht="15.75" customHeight="1" x14ac:dyDescent="0.3">
      <c r="A1027" s="28" t="s">
        <v>584</v>
      </c>
      <c r="B1027" s="27">
        <f>VLOOKUP(A1027,'Sales Order'!A$1:D$1029,4,0)</f>
        <v>44189</v>
      </c>
      <c r="C1027" s="28" t="s">
        <v>69</v>
      </c>
      <c r="D1027" s="34">
        <v>91</v>
      </c>
      <c r="E1027" s="36">
        <v>10635534</v>
      </c>
      <c r="F1027" s="37" t="s">
        <v>3400</v>
      </c>
      <c r="G1027" s="76" t="str">
        <f>VLOOKUP(C1027,Product!A$1:D$21,3,0)</f>
        <v>Abs Roller</v>
      </c>
      <c r="H1027" s="76" t="str">
        <f>VLOOKUP(C1027,Product!A$1:D$21,4,0)</f>
        <v>Gym &amp; Fitness</v>
      </c>
      <c r="I1027" t="s">
        <v>70</v>
      </c>
      <c r="J1027" s="34">
        <v>91</v>
      </c>
      <c r="K1027" s="11" t="str">
        <f>VLOOKUP(A1027,'Sales Order'!A$2:I$1029,9,0)</f>
        <v>Sales Region Sulawesi - Maluku Team</v>
      </c>
      <c r="M1027" t="str">
        <f>VLOOKUP(A1027,'Sales Order'!A$1:L$1029,12,0)</f>
        <v>Retail</v>
      </c>
    </row>
    <row r="1028" spans="1:13" ht="15.75" customHeight="1" x14ac:dyDescent="0.3">
      <c r="A1028" s="28" t="s">
        <v>584</v>
      </c>
      <c r="B1028" s="27">
        <f>VLOOKUP(A1028,'Sales Order'!A$1:D$1029,4,0)</f>
        <v>44189</v>
      </c>
      <c r="C1028" s="28" t="s">
        <v>83</v>
      </c>
      <c r="D1028" s="34">
        <v>102</v>
      </c>
      <c r="E1028" s="36">
        <v>28485540</v>
      </c>
      <c r="F1028" s="37" t="s">
        <v>3401</v>
      </c>
      <c r="G1028" s="76" t="str">
        <f>VLOOKUP(C1028,Product!A$1:D$21,3,0)</f>
        <v>Heavy bag</v>
      </c>
      <c r="H1028" s="76" t="str">
        <f>VLOOKUP(C1028,Product!A$1:D$21,4,0)</f>
        <v>Gym &amp; Fitness</v>
      </c>
      <c r="I1028" t="s">
        <v>84</v>
      </c>
      <c r="J1028" s="34">
        <v>102</v>
      </c>
      <c r="K1028" s="11" t="str">
        <f>VLOOKUP(A1028,'Sales Order'!A$2:I$1029,9,0)</f>
        <v>Sales Region Sulawesi - Maluku Team</v>
      </c>
      <c r="M1028" t="str">
        <f>VLOOKUP(A1028,'Sales Order'!A$1:L$1029,12,0)</f>
        <v>Retail</v>
      </c>
    </row>
    <row r="1029" spans="1:13" ht="15.75" customHeight="1" x14ac:dyDescent="0.3">
      <c r="A1029" s="28" t="s">
        <v>584</v>
      </c>
      <c r="B1029" s="27">
        <f>VLOOKUP(A1029,'Sales Order'!A$1:D$1029,4,0)</f>
        <v>44189</v>
      </c>
      <c r="C1029" s="28" t="s">
        <v>65</v>
      </c>
      <c r="D1029" s="34">
        <v>121</v>
      </c>
      <c r="E1029" s="36">
        <v>30045509.999999996</v>
      </c>
      <c r="F1029" s="37" t="s">
        <v>3402</v>
      </c>
      <c r="G1029" s="76" t="str">
        <f>VLOOKUP(C1029,Product!A$1:D$21,3,0)</f>
        <v>1 Set Futsalball</v>
      </c>
      <c r="H1029" s="76" t="str">
        <f>VLOOKUP(C1029,Product!A$1:D$21,4,0)</f>
        <v>Futsal</v>
      </c>
      <c r="I1029" t="s">
        <v>66</v>
      </c>
      <c r="J1029" s="34">
        <v>121</v>
      </c>
      <c r="K1029" s="11" t="str">
        <f>VLOOKUP(A1029,'Sales Order'!A$2:I$1029,9,0)</f>
        <v>Sales Region Sulawesi - Maluku Team</v>
      </c>
      <c r="M1029" t="str">
        <f>VLOOKUP(A1029,'Sales Order'!A$1:L$1029,12,0)</f>
        <v>Retail</v>
      </c>
    </row>
    <row r="1030" spans="1:13" ht="15.75" customHeight="1" x14ac:dyDescent="0.3">
      <c r="A1030" s="28" t="s">
        <v>585</v>
      </c>
      <c r="B1030" s="27">
        <f>VLOOKUP(A1030,'Sales Order'!A$1:D$1029,4,0)</f>
        <v>44189</v>
      </c>
      <c r="C1030" s="28" t="s">
        <v>72</v>
      </c>
      <c r="D1030" s="34">
        <v>32</v>
      </c>
      <c r="E1030" s="36">
        <v>7518720</v>
      </c>
      <c r="F1030" s="37" t="s">
        <v>3403</v>
      </c>
      <c r="G1030" s="76" t="str">
        <f>VLOOKUP(C1030,Product!A$1:D$21,3,0)</f>
        <v>Pull Up Bar</v>
      </c>
      <c r="H1030" s="76" t="str">
        <f>VLOOKUP(C1030,Product!A$1:D$21,4,0)</f>
        <v>Gym &amp; Fitness</v>
      </c>
      <c r="I1030" t="s">
        <v>73</v>
      </c>
      <c r="J1030" s="34">
        <v>32</v>
      </c>
      <c r="K1030" s="11" t="str">
        <f>VLOOKUP(A1030,'Sales Order'!A$2:I$1029,9,0)</f>
        <v>Online Sales Team</v>
      </c>
      <c r="M1030" t="str">
        <f>VLOOKUP(A1030,'Sales Order'!A$1:L$1029,12,0)</f>
        <v>Retail</v>
      </c>
    </row>
    <row r="1031" spans="1:13" ht="15.75" customHeight="1" x14ac:dyDescent="0.3">
      <c r="A1031" s="28" t="s">
        <v>586</v>
      </c>
      <c r="B1031" s="27">
        <f>VLOOKUP(A1031,'Sales Order'!A$1:D$1029,4,0)</f>
        <v>44190</v>
      </c>
      <c r="C1031" s="28" t="s">
        <v>45</v>
      </c>
      <c r="D1031" s="34">
        <v>65</v>
      </c>
      <c r="E1031" s="36">
        <v>8522800</v>
      </c>
      <c r="F1031" s="37" t="s">
        <v>3404</v>
      </c>
      <c r="G1031" s="76" t="str">
        <f>VLOOKUP(C1031,Product!A$1:D$21,3,0)</f>
        <v>Sunglasses</v>
      </c>
      <c r="H1031" s="76" t="str">
        <f>VLOOKUP(C1031,Product!A$1:D$21,4,0)</f>
        <v>Outdoors Sport</v>
      </c>
      <c r="I1031" t="s">
        <v>46</v>
      </c>
      <c r="J1031" s="34">
        <v>65</v>
      </c>
      <c r="K1031" s="11" t="str">
        <f>VLOOKUP(A1031,'Sales Order'!A$2:I$1029,9,0)</f>
        <v>Sales Sumatera -Kalimantan Region Team</v>
      </c>
      <c r="M1031" t="str">
        <f>VLOOKUP(A1031,'Sales Order'!A$1:L$1029,12,0)</f>
        <v>Retail</v>
      </c>
    </row>
    <row r="1032" spans="1:13" ht="15.75" customHeight="1" x14ac:dyDescent="0.3">
      <c r="A1032" s="28" t="s">
        <v>586</v>
      </c>
      <c r="B1032" s="27">
        <f>VLOOKUP(A1032,'Sales Order'!A$1:D$1029,4,0)</f>
        <v>44190</v>
      </c>
      <c r="C1032" s="28" t="s">
        <v>48</v>
      </c>
      <c r="D1032" s="34">
        <v>66</v>
      </c>
      <c r="E1032" s="36">
        <v>8088300</v>
      </c>
      <c r="F1032" s="37" t="s">
        <v>3405</v>
      </c>
      <c r="G1032" s="76" t="str">
        <f>VLOOKUP(C1032,Product!A$1:D$21,3,0)</f>
        <v>Tracking Pole</v>
      </c>
      <c r="H1032" s="76" t="str">
        <f>VLOOKUP(C1032,Product!A$1:D$21,4,0)</f>
        <v>Hiking &amp; Camping</v>
      </c>
      <c r="I1032" t="s">
        <v>49</v>
      </c>
      <c r="J1032" s="34">
        <v>66</v>
      </c>
      <c r="K1032" s="11" t="str">
        <f>VLOOKUP(A1032,'Sales Order'!A$2:I$1029,9,0)</f>
        <v>Sales Sumatera -Kalimantan Region Team</v>
      </c>
      <c r="M1032" t="str">
        <f>VLOOKUP(A1032,'Sales Order'!A$1:L$1029,12,0)</f>
        <v>Retail</v>
      </c>
    </row>
    <row r="1033" spans="1:13" ht="15.75" customHeight="1" x14ac:dyDescent="0.3">
      <c r="A1033" s="28" t="s">
        <v>586</v>
      </c>
      <c r="B1033" s="27">
        <f>VLOOKUP(A1033,'Sales Order'!A$1:D$1029,4,0)</f>
        <v>44190</v>
      </c>
      <c r="C1033" s="28" t="s">
        <v>52</v>
      </c>
      <c r="D1033" s="34">
        <v>80</v>
      </c>
      <c r="E1033" s="36">
        <v>23920000</v>
      </c>
      <c r="F1033" s="37" t="s">
        <v>3406</v>
      </c>
      <c r="G1033" s="76" t="str">
        <f>VLOOKUP(C1033,Product!A$1:D$21,3,0)</f>
        <v>Hiking Shoes</v>
      </c>
      <c r="H1033" s="76" t="str">
        <f>VLOOKUP(C1033,Product!A$1:D$21,4,0)</f>
        <v>Hiking &amp; Camping</v>
      </c>
      <c r="I1033" t="s">
        <v>53</v>
      </c>
      <c r="J1033" s="34">
        <v>80</v>
      </c>
      <c r="K1033" s="11" t="str">
        <f>VLOOKUP(A1033,'Sales Order'!A$2:I$1029,9,0)</f>
        <v>Sales Sumatera -Kalimantan Region Team</v>
      </c>
      <c r="M1033" t="str">
        <f>VLOOKUP(A1033,'Sales Order'!A$1:L$1029,12,0)</f>
        <v>Retail</v>
      </c>
    </row>
    <row r="1034" spans="1:13" ht="15.75" customHeight="1" x14ac:dyDescent="0.3">
      <c r="A1034" s="28" t="s">
        <v>586</v>
      </c>
      <c r="B1034" s="27">
        <f>VLOOKUP(A1034,'Sales Order'!A$1:D$1029,4,0)</f>
        <v>44190</v>
      </c>
      <c r="C1034" s="28" t="s">
        <v>78</v>
      </c>
      <c r="D1034" s="34">
        <v>64</v>
      </c>
      <c r="E1034" s="36">
        <v>27238400</v>
      </c>
      <c r="F1034" s="37" t="s">
        <v>3407</v>
      </c>
      <c r="G1034" s="76" t="str">
        <f>VLOOKUP(C1034,Product!A$1:D$21,3,0)</f>
        <v>Dumbell Set</v>
      </c>
      <c r="H1034" s="76" t="str">
        <f>VLOOKUP(C1034,Product!A$1:D$21,4,0)</f>
        <v>Gym &amp; Fitness</v>
      </c>
      <c r="I1034" t="s">
        <v>79</v>
      </c>
      <c r="J1034" s="34">
        <v>64</v>
      </c>
      <c r="K1034" s="11" t="str">
        <f>VLOOKUP(A1034,'Sales Order'!A$2:I$1029,9,0)</f>
        <v>Sales Sumatera -Kalimantan Region Team</v>
      </c>
      <c r="M1034" t="str">
        <f>VLOOKUP(A1034,'Sales Order'!A$1:L$1029,12,0)</f>
        <v>Retail</v>
      </c>
    </row>
    <row r="1035" spans="1:13" ht="15.75" customHeight="1" x14ac:dyDescent="0.3">
      <c r="A1035" s="28" t="s">
        <v>586</v>
      </c>
      <c r="B1035" s="27">
        <f>VLOOKUP(A1035,'Sales Order'!A$1:D$1029,4,0)</f>
        <v>44190</v>
      </c>
      <c r="C1035" s="28" t="s">
        <v>25</v>
      </c>
      <c r="D1035" s="34">
        <v>140</v>
      </c>
      <c r="E1035" s="36">
        <v>2660000</v>
      </c>
      <c r="F1035" s="37" t="s">
        <v>3408</v>
      </c>
      <c r="G1035" s="76" t="str">
        <f>VLOOKUP(C1035,Product!A$1:D$21,3,0)</f>
        <v>Fishing soft lure</v>
      </c>
      <c r="H1035" s="76" t="str">
        <f>VLOOKUP(C1035,Product!A$1:D$21,4,0)</f>
        <v>Fishing Equipment</v>
      </c>
      <c r="I1035" t="s">
        <v>26</v>
      </c>
      <c r="J1035" s="34">
        <v>140</v>
      </c>
      <c r="K1035" s="11" t="str">
        <f>VLOOKUP(A1035,'Sales Order'!A$2:I$1029,9,0)</f>
        <v>Sales Sumatera -Kalimantan Region Team</v>
      </c>
      <c r="M1035" t="str">
        <f>VLOOKUP(A1035,'Sales Order'!A$1:L$1029,12,0)</f>
        <v>Retail</v>
      </c>
    </row>
    <row r="1036" spans="1:13" ht="15.75" customHeight="1" x14ac:dyDescent="0.3">
      <c r="A1036" s="16" t="s">
        <v>587</v>
      </c>
      <c r="B1036" s="27">
        <f>VLOOKUP(A1036,'Sales Order'!A$1:D$1029,4,0)</f>
        <v>44190</v>
      </c>
      <c r="C1036" s="28" t="s">
        <v>45</v>
      </c>
      <c r="D1036" s="34">
        <v>115</v>
      </c>
      <c r="E1036" s="36">
        <v>15421500</v>
      </c>
      <c r="F1036" s="37" t="s">
        <v>3409</v>
      </c>
      <c r="G1036" s="76" t="str">
        <f>VLOOKUP(C1036,Product!A$1:D$21,3,0)</f>
        <v>Sunglasses</v>
      </c>
      <c r="H1036" s="76" t="str">
        <f>VLOOKUP(C1036,Product!A$1:D$21,4,0)</f>
        <v>Outdoors Sport</v>
      </c>
      <c r="I1036" t="s">
        <v>46</v>
      </c>
      <c r="J1036" s="34">
        <v>115</v>
      </c>
      <c r="K1036" s="11" t="str">
        <f>VLOOKUP(A1036,'Sales Order'!A$2:I$1029,9,0)</f>
        <v>Sales Region Sulawesi - Maluku Team</v>
      </c>
      <c r="M1036" t="str">
        <f>VLOOKUP(A1036,'Sales Order'!A$1:L$1029,12,0)</f>
        <v>Retail</v>
      </c>
    </row>
    <row r="1037" spans="1:13" ht="15.75" customHeight="1" x14ac:dyDescent="0.3">
      <c r="A1037" s="28" t="s">
        <v>587</v>
      </c>
      <c r="B1037" s="27">
        <f>VLOOKUP(A1037,'Sales Order'!A$1:D$1029,4,0)</f>
        <v>44190</v>
      </c>
      <c r="C1037" s="28" t="s">
        <v>81</v>
      </c>
      <c r="D1037" s="34">
        <v>39</v>
      </c>
      <c r="E1037" s="36">
        <v>78534690</v>
      </c>
      <c r="F1037" s="37" t="s">
        <v>3410</v>
      </c>
      <c r="G1037" s="76" t="str">
        <f>VLOOKUP(C1037,Product!A$1:D$21,3,0)</f>
        <v>Treadmill</v>
      </c>
      <c r="H1037" s="76" t="str">
        <f>VLOOKUP(C1037,Product!A$1:D$21,4,0)</f>
        <v>Gym &amp; Fitness</v>
      </c>
      <c r="I1037" t="s">
        <v>82</v>
      </c>
      <c r="J1037" s="34">
        <v>39</v>
      </c>
      <c r="K1037" s="11" t="str">
        <f>VLOOKUP(A1037,'Sales Order'!A$2:I$1029,9,0)</f>
        <v>Sales Region Sulawesi - Maluku Team</v>
      </c>
      <c r="M1037" t="str">
        <f>VLOOKUP(A1037,'Sales Order'!A$1:L$1029,12,0)</f>
        <v>Retail</v>
      </c>
    </row>
    <row r="1038" spans="1:13" ht="15.75" customHeight="1" x14ac:dyDescent="0.3">
      <c r="A1038" s="16" t="s">
        <v>588</v>
      </c>
      <c r="B1038" s="27">
        <f>VLOOKUP(A1038,'Sales Order'!A$1:D$1029,4,0)</f>
        <v>44190</v>
      </c>
      <c r="C1038" s="28" t="s">
        <v>28</v>
      </c>
      <c r="D1038" s="34">
        <v>133</v>
      </c>
      <c r="E1038" s="36">
        <v>106487780</v>
      </c>
      <c r="F1038" s="37" t="s">
        <v>3411</v>
      </c>
      <c r="G1038" s="76" t="str">
        <f>VLOOKUP(C1038,Product!A$1:D$21,3,0)</f>
        <v>Stick Billiard</v>
      </c>
      <c r="H1038" s="76" t="str">
        <f>VLOOKUP(C1038,Product!A$1:D$21,4,0)</f>
        <v>Billiard</v>
      </c>
      <c r="I1038" t="s">
        <v>30</v>
      </c>
      <c r="J1038" s="34">
        <v>133</v>
      </c>
      <c r="K1038" s="11" t="str">
        <f>VLOOKUP(A1038,'Sales Order'!A$2:I$1029,9,0)</f>
        <v>Online Sales Team</v>
      </c>
      <c r="M1038" t="str">
        <f>VLOOKUP(A1038,'Sales Order'!A$1:L$1029,12,0)</f>
        <v>Retail</v>
      </c>
    </row>
    <row r="1039" spans="1:13" ht="15.75" customHeight="1" x14ac:dyDescent="0.3">
      <c r="A1039" s="28" t="s">
        <v>588</v>
      </c>
      <c r="B1039" s="27">
        <f>VLOOKUP(A1039,'Sales Order'!A$1:D$1029,4,0)</f>
        <v>44190</v>
      </c>
      <c r="C1039" s="28" t="s">
        <v>78</v>
      </c>
      <c r="D1039" s="34">
        <v>133</v>
      </c>
      <c r="E1039" s="36">
        <v>60850160</v>
      </c>
      <c r="F1039" s="37" t="s">
        <v>3412</v>
      </c>
      <c r="G1039" s="76" t="str">
        <f>VLOOKUP(C1039,Product!A$1:D$21,3,0)</f>
        <v>Dumbell Set</v>
      </c>
      <c r="H1039" s="76" t="str">
        <f>VLOOKUP(C1039,Product!A$1:D$21,4,0)</f>
        <v>Gym &amp; Fitness</v>
      </c>
      <c r="I1039" t="s">
        <v>79</v>
      </c>
      <c r="J1039" s="34">
        <v>133</v>
      </c>
      <c r="K1039" s="11" t="str">
        <f>VLOOKUP(A1039,'Sales Order'!A$2:I$1029,9,0)</f>
        <v>Online Sales Team</v>
      </c>
      <c r="M1039" t="str">
        <f>VLOOKUP(A1039,'Sales Order'!A$1:L$1029,12,0)</f>
        <v>Retail</v>
      </c>
    </row>
    <row r="1040" spans="1:13" ht="15.75" customHeight="1" x14ac:dyDescent="0.3">
      <c r="A1040" s="28" t="s">
        <v>588</v>
      </c>
      <c r="B1040" s="27">
        <f>VLOOKUP(A1040,'Sales Order'!A$1:D$1029,4,0)</f>
        <v>44190</v>
      </c>
      <c r="C1040" s="28" t="s">
        <v>58</v>
      </c>
      <c r="D1040" s="34">
        <v>65</v>
      </c>
      <c r="E1040" s="36">
        <v>304224050</v>
      </c>
      <c r="F1040" s="37" t="s">
        <v>3413</v>
      </c>
      <c r="G1040" s="76" t="str">
        <f>VLOOKUP(C1040,Product!A$1:D$21,3,0)</f>
        <v>Road Bike</v>
      </c>
      <c r="H1040" s="76" t="str">
        <f>VLOOKUP(C1040,Product!A$1:D$21,4,0)</f>
        <v>Bicycle</v>
      </c>
      <c r="I1040" t="s">
        <v>59</v>
      </c>
      <c r="J1040" s="34">
        <v>65</v>
      </c>
      <c r="K1040" s="11" t="str">
        <f>VLOOKUP(A1040,'Sales Order'!A$2:I$1029,9,0)</f>
        <v>Online Sales Team</v>
      </c>
      <c r="M1040" t="str">
        <f>VLOOKUP(A1040,'Sales Order'!A$1:L$1029,12,0)</f>
        <v>Retail</v>
      </c>
    </row>
    <row r="1041" spans="1:13" ht="15.75" customHeight="1" x14ac:dyDescent="0.3">
      <c r="A1041" s="16" t="s">
        <v>589</v>
      </c>
      <c r="B1041" s="27">
        <f>VLOOKUP(A1041,'Sales Order'!A$1:D$1029,4,0)</f>
        <v>44194</v>
      </c>
      <c r="C1041" s="28" t="s">
        <v>61</v>
      </c>
      <c r="D1041" s="34">
        <v>38</v>
      </c>
      <c r="E1041" s="36">
        <v>16017760</v>
      </c>
      <c r="F1041" s="37" t="s">
        <v>3414</v>
      </c>
      <c r="G1041" s="76" t="str">
        <f>VLOOKUP(C1041,Product!A$1:D$21,3,0)</f>
        <v>1 Set Basketball</v>
      </c>
      <c r="H1041" s="76" t="str">
        <f>VLOOKUP(C1041,Product!A$1:D$21,4,0)</f>
        <v>Basketball</v>
      </c>
      <c r="I1041" t="s">
        <v>62</v>
      </c>
      <c r="J1041" s="34">
        <v>38</v>
      </c>
      <c r="K1041" s="11" t="str">
        <f>VLOOKUP(A1041,'Sales Order'!A$2:I$1029,9,0)</f>
        <v>Sales Region Sulawesi - Maluku Team</v>
      </c>
      <c r="M1041" t="str">
        <f>VLOOKUP(A1041,'Sales Order'!A$1:L$1029,12,0)</f>
        <v>Retail</v>
      </c>
    </row>
    <row r="1042" spans="1:13" ht="15.75" customHeight="1" x14ac:dyDescent="0.3">
      <c r="A1042" s="16" t="s">
        <v>590</v>
      </c>
      <c r="B1042" s="27">
        <f>VLOOKUP(A1042,'Sales Order'!A$1:D$1029,4,0)</f>
        <v>44194</v>
      </c>
      <c r="C1042" s="28" t="s">
        <v>40</v>
      </c>
      <c r="D1042" s="34">
        <v>124</v>
      </c>
      <c r="E1042" s="36">
        <v>20991960</v>
      </c>
      <c r="F1042" s="37" t="s">
        <v>3415</v>
      </c>
      <c r="G1042" s="76" t="str">
        <f>VLOOKUP(C1042,Product!A$1:D$21,3,0)</f>
        <v>1 set Golf Ball</v>
      </c>
      <c r="H1042" s="76" t="str">
        <f>VLOOKUP(C1042,Product!A$1:D$21,4,0)</f>
        <v>Golf</v>
      </c>
      <c r="I1042" t="s">
        <v>41</v>
      </c>
      <c r="J1042" s="34">
        <v>124</v>
      </c>
      <c r="K1042" s="11" t="str">
        <f>VLOOKUP(A1042,'Sales Order'!A$2:I$1029,9,0)</f>
        <v>Sales Region Sulawesi - Maluku Team</v>
      </c>
      <c r="M1042" t="str">
        <f>VLOOKUP(A1042,'Sales Order'!A$1:L$1029,12,0)</f>
        <v>Retail</v>
      </c>
    </row>
    <row r="1043" spans="1:13" ht="15.75" customHeight="1" x14ac:dyDescent="0.3">
      <c r="A1043" s="28" t="s">
        <v>590</v>
      </c>
      <c r="B1043" s="27">
        <f>VLOOKUP(A1043,'Sales Order'!A$1:D$1029,4,0)</f>
        <v>44194</v>
      </c>
      <c r="C1043" s="28" t="s">
        <v>48</v>
      </c>
      <c r="D1043" s="34">
        <v>65</v>
      </c>
      <c r="E1043" s="36">
        <v>7211100</v>
      </c>
      <c r="F1043" s="37" t="s">
        <v>3416</v>
      </c>
      <c r="G1043" s="76" t="str">
        <f>VLOOKUP(C1043,Product!A$1:D$21,3,0)</f>
        <v>Tracking Pole</v>
      </c>
      <c r="H1043" s="76" t="str">
        <f>VLOOKUP(C1043,Product!A$1:D$21,4,0)</f>
        <v>Hiking &amp; Camping</v>
      </c>
      <c r="I1043" t="s">
        <v>49</v>
      </c>
      <c r="J1043" s="34">
        <v>65</v>
      </c>
      <c r="K1043" s="11" t="str">
        <f>VLOOKUP(A1043,'Sales Order'!A$2:I$1029,9,0)</f>
        <v>Sales Region Sulawesi - Maluku Team</v>
      </c>
      <c r="M1043" t="str">
        <f>VLOOKUP(A1043,'Sales Order'!A$1:L$1029,12,0)</f>
        <v>Retail</v>
      </c>
    </row>
    <row r="1044" spans="1:13" ht="15.75" customHeight="1" x14ac:dyDescent="0.3">
      <c r="A1044" s="28" t="s">
        <v>590</v>
      </c>
      <c r="B1044" s="27">
        <f>VLOOKUP(A1044,'Sales Order'!A$1:D$1029,4,0)</f>
        <v>44194</v>
      </c>
      <c r="C1044" s="28" t="s">
        <v>25</v>
      </c>
      <c r="D1044" s="34">
        <v>48</v>
      </c>
      <c r="E1044" s="36">
        <v>777600</v>
      </c>
      <c r="F1044" s="37" t="s">
        <v>3417</v>
      </c>
      <c r="G1044" s="76" t="str">
        <f>VLOOKUP(C1044,Product!A$1:D$21,3,0)</f>
        <v>Fishing soft lure</v>
      </c>
      <c r="H1044" s="76" t="str">
        <f>VLOOKUP(C1044,Product!A$1:D$21,4,0)</f>
        <v>Fishing Equipment</v>
      </c>
      <c r="I1044" t="s">
        <v>26</v>
      </c>
      <c r="J1044" s="34">
        <v>48</v>
      </c>
      <c r="K1044" s="11" t="str">
        <f>VLOOKUP(A1044,'Sales Order'!A$2:I$1029,9,0)</f>
        <v>Sales Region Sulawesi - Maluku Team</v>
      </c>
      <c r="M1044" t="str">
        <f>VLOOKUP(A1044,'Sales Order'!A$1:L$1029,12,0)</f>
        <v>Retail</v>
      </c>
    </row>
    <row r="1045" spans="1:13" ht="15.75" customHeight="1" x14ac:dyDescent="0.3">
      <c r="A1045" s="16" t="s">
        <v>591</v>
      </c>
      <c r="B1045" s="27">
        <f>VLOOKUP(A1045,'Sales Order'!A$1:D$1029,4,0)</f>
        <v>44194</v>
      </c>
      <c r="C1045" s="28" t="s">
        <v>72</v>
      </c>
      <c r="D1045" s="34">
        <v>110</v>
      </c>
      <c r="E1045" s="36">
        <v>22908600</v>
      </c>
      <c r="F1045" s="37" t="s">
        <v>3418</v>
      </c>
      <c r="G1045" s="76" t="str">
        <f>VLOOKUP(C1045,Product!A$1:D$21,3,0)</f>
        <v>Pull Up Bar</v>
      </c>
      <c r="H1045" s="76" t="str">
        <f>VLOOKUP(C1045,Product!A$1:D$21,4,0)</f>
        <v>Gym &amp; Fitness</v>
      </c>
      <c r="I1045" t="s">
        <v>73</v>
      </c>
      <c r="J1045" s="34">
        <v>110</v>
      </c>
      <c r="K1045" s="11" t="str">
        <f>VLOOKUP(A1045,'Sales Order'!A$2:I$1029,9,0)</f>
        <v>Online Sales Team</v>
      </c>
      <c r="M1045" t="str">
        <f>VLOOKUP(A1045,'Sales Order'!A$1:L$1029,12,0)</f>
        <v>Retail</v>
      </c>
    </row>
    <row r="1046" spans="1:13" ht="15.75" customHeight="1" x14ac:dyDescent="0.3">
      <c r="A1046" s="16" t="s">
        <v>592</v>
      </c>
      <c r="B1046" s="27">
        <f>VLOOKUP(A1046,'Sales Order'!A$1:D$1029,4,0)</f>
        <v>44195</v>
      </c>
      <c r="C1046" s="28" t="s">
        <v>69</v>
      </c>
      <c r="D1046" s="34">
        <v>148</v>
      </c>
      <c r="E1046" s="36">
        <v>18504144</v>
      </c>
      <c r="F1046" s="37" t="s">
        <v>3419</v>
      </c>
      <c r="G1046" s="76" t="str">
        <f>VLOOKUP(C1046,Product!A$1:D$21,3,0)</f>
        <v>Abs Roller</v>
      </c>
      <c r="H1046" s="76" t="str">
        <f>VLOOKUP(C1046,Product!A$1:D$21,4,0)</f>
        <v>Gym &amp; Fitness</v>
      </c>
      <c r="I1046" t="s">
        <v>70</v>
      </c>
      <c r="J1046" s="34">
        <v>148</v>
      </c>
      <c r="K1046" s="11" t="str">
        <f>VLOOKUP(A1046,'Sales Order'!A$2:I$1029,9,0)</f>
        <v>Sales Sumatera -Kalimantan Region Team</v>
      </c>
      <c r="M1046" t="str">
        <f>VLOOKUP(A1046,'Sales Order'!A$1:L$1029,12,0)</f>
        <v>Retail</v>
      </c>
    </row>
    <row r="1047" spans="1:13" ht="15.75" customHeight="1" x14ac:dyDescent="0.3">
      <c r="A1047" s="28" t="s">
        <v>592</v>
      </c>
      <c r="B1047" s="27">
        <f>VLOOKUP(A1047,'Sales Order'!A$1:D$1029,4,0)</f>
        <v>44195</v>
      </c>
      <c r="C1047" s="28" t="s">
        <v>33</v>
      </c>
      <c r="D1047" s="34">
        <v>134</v>
      </c>
      <c r="E1047" s="36">
        <v>22110000</v>
      </c>
      <c r="F1047" s="37" t="s">
        <v>3420</v>
      </c>
      <c r="G1047" s="76" t="str">
        <f>VLOOKUP(C1047,Product!A$1:D$21,3,0)</f>
        <v>Stick Billiard Bag</v>
      </c>
      <c r="H1047" s="76" t="str">
        <f>VLOOKUP(C1047,Product!A$1:D$21,4,0)</f>
        <v>Billiard</v>
      </c>
      <c r="I1047" t="s">
        <v>34</v>
      </c>
      <c r="J1047" s="34">
        <v>134</v>
      </c>
      <c r="K1047" s="11" t="str">
        <f>VLOOKUP(A1047,'Sales Order'!A$2:I$1029,9,0)</f>
        <v>Sales Sumatera -Kalimantan Region Team</v>
      </c>
      <c r="M1047" t="str">
        <f>VLOOKUP(A1047,'Sales Order'!A$1:L$1029,12,0)</f>
        <v>Retail</v>
      </c>
    </row>
    <row r="1048" spans="1:13" ht="15.75" customHeight="1" x14ac:dyDescent="0.3">
      <c r="A1048" s="28" t="s">
        <v>592</v>
      </c>
      <c r="B1048" s="27">
        <f>VLOOKUP(A1048,'Sales Order'!A$1:D$1029,4,0)</f>
        <v>44195</v>
      </c>
      <c r="C1048" s="28" t="s">
        <v>28</v>
      </c>
      <c r="D1048" s="34">
        <v>94</v>
      </c>
      <c r="E1048" s="36">
        <v>76137180</v>
      </c>
      <c r="F1048" s="37" t="s">
        <v>3421</v>
      </c>
      <c r="G1048" s="76" t="str">
        <f>VLOOKUP(C1048,Product!A$1:D$21,3,0)</f>
        <v>Stick Billiard</v>
      </c>
      <c r="H1048" s="76" t="str">
        <f>VLOOKUP(C1048,Product!A$1:D$21,4,0)</f>
        <v>Billiard</v>
      </c>
      <c r="I1048" t="s">
        <v>30</v>
      </c>
      <c r="J1048" s="34">
        <v>94</v>
      </c>
      <c r="K1048" s="11" t="str">
        <f>VLOOKUP(A1048,'Sales Order'!A$2:I$1029,9,0)</f>
        <v>Sales Sumatera -Kalimantan Region Team</v>
      </c>
      <c r="M1048" t="str">
        <f>VLOOKUP(A1048,'Sales Order'!A$1:L$1029,12,0)</f>
        <v>Retail</v>
      </c>
    </row>
    <row r="1049" spans="1:13" ht="15.75" customHeight="1" x14ac:dyDescent="0.3">
      <c r="A1049" s="28" t="s">
        <v>592</v>
      </c>
      <c r="B1049" s="27">
        <f>VLOOKUP(A1049,'Sales Order'!A$1:D$1029,4,0)</f>
        <v>44195</v>
      </c>
      <c r="C1049" s="28" t="s">
        <v>48</v>
      </c>
      <c r="D1049" s="34">
        <v>38</v>
      </c>
      <c r="E1049" s="36">
        <v>3823560</v>
      </c>
      <c r="F1049" s="37" t="s">
        <v>3422</v>
      </c>
      <c r="G1049" s="76" t="str">
        <f>VLOOKUP(C1049,Product!A$1:D$21,3,0)</f>
        <v>Tracking Pole</v>
      </c>
      <c r="H1049" s="76" t="str">
        <f>VLOOKUP(C1049,Product!A$1:D$21,4,0)</f>
        <v>Hiking &amp; Camping</v>
      </c>
      <c r="I1049" t="s">
        <v>49</v>
      </c>
      <c r="J1049" s="34">
        <v>38</v>
      </c>
      <c r="K1049" s="11" t="str">
        <f>VLOOKUP(A1049,'Sales Order'!A$2:I$1029,9,0)</f>
        <v>Sales Sumatera -Kalimantan Region Team</v>
      </c>
      <c r="M1049" t="str">
        <f>VLOOKUP(A1049,'Sales Order'!A$1:L$1029,12,0)</f>
        <v>Retail</v>
      </c>
    </row>
    <row r="1050" spans="1:13" ht="15.75" customHeight="1" x14ac:dyDescent="0.3">
      <c r="A1050" s="28" t="s">
        <v>592</v>
      </c>
      <c r="B1050" s="27">
        <f>VLOOKUP(A1050,'Sales Order'!A$1:D$1029,4,0)</f>
        <v>44195</v>
      </c>
      <c r="C1050" s="28" t="s">
        <v>25</v>
      </c>
      <c r="D1050" s="34">
        <v>150</v>
      </c>
      <c r="E1050" s="36">
        <v>2760000</v>
      </c>
      <c r="F1050" s="37" t="s">
        <v>3423</v>
      </c>
      <c r="G1050" s="76" t="str">
        <f>VLOOKUP(C1050,Product!A$1:D$21,3,0)</f>
        <v>Fishing soft lure</v>
      </c>
      <c r="H1050" s="76" t="str">
        <f>VLOOKUP(C1050,Product!A$1:D$21,4,0)</f>
        <v>Fishing Equipment</v>
      </c>
      <c r="I1050" t="s">
        <v>26</v>
      </c>
      <c r="J1050" s="34">
        <v>150</v>
      </c>
      <c r="K1050" s="11" t="str">
        <f>VLOOKUP(A1050,'Sales Order'!A$2:I$1029,9,0)</f>
        <v>Sales Sumatera -Kalimantan Region Team</v>
      </c>
      <c r="M1050" t="str">
        <f>VLOOKUP(A1050,'Sales Order'!A$1:L$1029,12,0)</f>
        <v>Retail</v>
      </c>
    </row>
    <row r="1051" spans="1:13" ht="15.75" customHeight="1" x14ac:dyDescent="0.3">
      <c r="A1051" s="16" t="s">
        <v>593</v>
      </c>
      <c r="B1051" s="27">
        <f>VLOOKUP(A1051,'Sales Order'!A$1:D$1029,4,0)</f>
        <v>44196</v>
      </c>
      <c r="C1051" s="28" t="s">
        <v>81</v>
      </c>
      <c r="D1051" s="34">
        <v>30</v>
      </c>
      <c r="E1051" s="36">
        <v>66528900</v>
      </c>
      <c r="F1051" s="37" t="s">
        <v>3424</v>
      </c>
      <c r="G1051" s="76" t="str">
        <f>VLOOKUP(C1051,Product!A$1:D$21,3,0)</f>
        <v>Treadmill</v>
      </c>
      <c r="H1051" s="76" t="str">
        <f>VLOOKUP(C1051,Product!A$1:D$21,4,0)</f>
        <v>Gym &amp; Fitness</v>
      </c>
      <c r="I1051" t="s">
        <v>82</v>
      </c>
      <c r="J1051" s="34">
        <v>30</v>
      </c>
      <c r="K1051" s="11" t="str">
        <f>VLOOKUP(A1051,'Sales Order'!A$2:I$1029,9,0)</f>
        <v>Sales Region Sulawesi - Maluku Team</v>
      </c>
      <c r="M1051" t="str">
        <f>VLOOKUP(A1051,'Sales Order'!A$1:L$1029,12,0)</f>
        <v>Retail</v>
      </c>
    </row>
    <row r="1052" spans="1:13" ht="15.75" customHeight="1" x14ac:dyDescent="0.3">
      <c r="A1052" s="28" t="s">
        <v>593</v>
      </c>
      <c r="B1052" s="27">
        <f>VLOOKUP(A1052,'Sales Order'!A$1:D$1029,4,0)</f>
        <v>44196</v>
      </c>
      <c r="C1052" s="28" t="s">
        <v>33</v>
      </c>
      <c r="D1052" s="34">
        <v>76</v>
      </c>
      <c r="E1052" s="36">
        <v>15716800</v>
      </c>
      <c r="F1052" s="37" t="s">
        <v>3425</v>
      </c>
      <c r="G1052" s="76" t="str">
        <f>VLOOKUP(C1052,Product!A$1:D$21,3,0)</f>
        <v>Stick Billiard Bag</v>
      </c>
      <c r="H1052" s="76" t="str">
        <f>VLOOKUP(C1052,Product!A$1:D$21,4,0)</f>
        <v>Billiard</v>
      </c>
      <c r="I1052" t="s">
        <v>34</v>
      </c>
      <c r="J1052" s="34">
        <v>76</v>
      </c>
      <c r="K1052" s="11" t="str">
        <f>VLOOKUP(A1052,'Sales Order'!A$2:I$1029,9,0)</f>
        <v>Sales Region Sulawesi - Maluku Team</v>
      </c>
      <c r="M1052" t="str">
        <f>VLOOKUP(A1052,'Sales Order'!A$1:L$1029,12,0)</f>
        <v>Retail</v>
      </c>
    </row>
    <row r="1053" spans="1:13" ht="15.75" customHeight="1" x14ac:dyDescent="0.3">
      <c r="A1053" s="28" t="s">
        <v>593</v>
      </c>
      <c r="B1053" s="27">
        <f>VLOOKUP(A1053,'Sales Order'!A$1:D$1029,4,0)</f>
        <v>44196</v>
      </c>
      <c r="C1053" s="28" t="s">
        <v>75</v>
      </c>
      <c r="D1053" s="34">
        <v>98</v>
      </c>
      <c r="E1053" s="36">
        <v>223342000</v>
      </c>
      <c r="F1053" s="37" t="s">
        <v>3426</v>
      </c>
      <c r="G1053" s="76" t="str">
        <f>VLOOKUP(C1053,Product!A$1:D$21,3,0)</f>
        <v>Bench Press</v>
      </c>
      <c r="H1053" s="76" t="str">
        <f>VLOOKUP(C1053,Product!A$1:D$21,4,0)</f>
        <v>Gym &amp; Fitness</v>
      </c>
      <c r="I1053" t="s">
        <v>76</v>
      </c>
      <c r="J1053" s="34">
        <v>98</v>
      </c>
      <c r="K1053" s="11" t="str">
        <f>VLOOKUP(A1053,'Sales Order'!A$2:I$1029,9,0)</f>
        <v>Sales Region Sulawesi - Maluku Team</v>
      </c>
      <c r="M1053" t="str">
        <f>VLOOKUP(A1053,'Sales Order'!A$1:L$1029,12,0)</f>
        <v>Retail</v>
      </c>
    </row>
    <row r="1054" spans="1:13" ht="15.75" customHeight="1" x14ac:dyDescent="0.3">
      <c r="A1054" s="16" t="s">
        <v>594</v>
      </c>
      <c r="B1054" s="27">
        <f>VLOOKUP(A1054,'Sales Order'!A$1:D$1029,4,0)</f>
        <v>44197</v>
      </c>
      <c r="C1054" s="28" t="s">
        <v>65</v>
      </c>
      <c r="D1054" s="34">
        <v>60</v>
      </c>
      <c r="E1054" s="36">
        <v>12335400</v>
      </c>
      <c r="F1054" s="37" t="s">
        <v>3427</v>
      </c>
      <c r="G1054" s="76" t="str">
        <f>VLOOKUP(C1054,Product!A$1:D$21,3,0)</f>
        <v>1 Set Futsalball</v>
      </c>
      <c r="H1054" s="76" t="str">
        <f>VLOOKUP(C1054,Product!A$1:D$21,4,0)</f>
        <v>Futsal</v>
      </c>
      <c r="I1054" t="s">
        <v>66</v>
      </c>
      <c r="J1054" s="34">
        <v>60</v>
      </c>
      <c r="K1054" s="11" t="str">
        <f>VLOOKUP(A1054,'Sales Order'!A$2:I$1029,9,0)</f>
        <v>Sales Region Sulawesi - Maluku Team</v>
      </c>
      <c r="M1054" t="str">
        <f>VLOOKUP(A1054,'Sales Order'!A$1:L$1029,12,0)</f>
        <v>Retail</v>
      </c>
    </row>
    <row r="1055" spans="1:13" ht="15.75" customHeight="1" x14ac:dyDescent="0.3">
      <c r="A1055" s="28" t="s">
        <v>594</v>
      </c>
      <c r="B1055" s="27">
        <f>VLOOKUP(A1055,'Sales Order'!A$1:D$1029,4,0)</f>
        <v>44197</v>
      </c>
      <c r="C1055" s="28" t="s">
        <v>33</v>
      </c>
      <c r="D1055" s="34">
        <v>33</v>
      </c>
      <c r="E1055" s="36">
        <v>5662800</v>
      </c>
      <c r="F1055" s="37" t="s">
        <v>3428</v>
      </c>
      <c r="G1055" s="76" t="str">
        <f>VLOOKUP(C1055,Product!A$1:D$21,3,0)</f>
        <v>Stick Billiard Bag</v>
      </c>
      <c r="H1055" s="76" t="str">
        <f>VLOOKUP(C1055,Product!A$1:D$21,4,0)</f>
        <v>Billiard</v>
      </c>
      <c r="I1055" t="s">
        <v>34</v>
      </c>
      <c r="J1055" s="34">
        <v>33</v>
      </c>
      <c r="K1055" s="11" t="str">
        <f>VLOOKUP(A1055,'Sales Order'!A$2:I$1029,9,0)</f>
        <v>Sales Region Sulawesi - Maluku Team</v>
      </c>
      <c r="M1055" t="str">
        <f>VLOOKUP(A1055,'Sales Order'!A$1:L$1029,12,0)</f>
        <v>Retail</v>
      </c>
    </row>
    <row r="1056" spans="1:13" ht="15.75" customHeight="1" x14ac:dyDescent="0.3">
      <c r="A1056" s="16" t="s">
        <v>595</v>
      </c>
      <c r="B1056" s="27">
        <f>VLOOKUP(A1056,'Sales Order'!A$1:D$1029,4,0)</f>
        <v>44197</v>
      </c>
      <c r="C1056" s="28" t="s">
        <v>43</v>
      </c>
      <c r="D1056" s="34">
        <v>78</v>
      </c>
      <c r="E1056" s="36">
        <v>192192000</v>
      </c>
      <c r="F1056" s="37" t="s">
        <v>3429</v>
      </c>
      <c r="G1056" s="76" t="str">
        <f>VLOOKUP(C1056,Product!A$1:D$21,3,0)</f>
        <v>Stick Golf Bag</v>
      </c>
      <c r="H1056" s="76" t="str">
        <f>VLOOKUP(C1056,Product!A$1:D$21,4,0)</f>
        <v>Golf</v>
      </c>
      <c r="I1056" t="s">
        <v>44</v>
      </c>
      <c r="J1056" s="34">
        <v>78</v>
      </c>
      <c r="K1056" s="11" t="str">
        <f>VLOOKUP(A1056,'Sales Order'!A$2:I$1029,9,0)</f>
        <v>Sales Java Region Team</v>
      </c>
      <c r="M1056" t="str">
        <f>VLOOKUP(A1056,'Sales Order'!A$1:L$1029,12,0)</f>
        <v>Retail</v>
      </c>
    </row>
    <row r="1057" spans="1:13" ht="15.75" customHeight="1" x14ac:dyDescent="0.3">
      <c r="A1057" s="28" t="s">
        <v>595</v>
      </c>
      <c r="B1057" s="27">
        <f>VLOOKUP(A1057,'Sales Order'!A$1:D$1029,4,0)</f>
        <v>44197</v>
      </c>
      <c r="C1057" s="28" t="s">
        <v>35</v>
      </c>
      <c r="D1057" s="34">
        <v>146</v>
      </c>
      <c r="E1057" s="36">
        <v>246761900</v>
      </c>
      <c r="F1057" s="37" t="s">
        <v>3430</v>
      </c>
      <c r="G1057" s="76" t="str">
        <f>VLOOKUP(C1057,Product!A$1:D$21,3,0)</f>
        <v>Stick Golf Wedge</v>
      </c>
      <c r="H1057" s="76" t="str">
        <f>VLOOKUP(C1057,Product!A$1:D$21,4,0)</f>
        <v>Golf</v>
      </c>
      <c r="I1057" t="s">
        <v>37</v>
      </c>
      <c r="J1057" s="34">
        <v>146</v>
      </c>
      <c r="K1057" s="11" t="str">
        <f>VLOOKUP(A1057,'Sales Order'!A$2:I$1029,9,0)</f>
        <v>Sales Java Region Team</v>
      </c>
      <c r="M1057" t="str">
        <f>VLOOKUP(A1057,'Sales Order'!A$1:L$1029,12,0)</f>
        <v>Retail</v>
      </c>
    </row>
    <row r="1058" spans="1:13" ht="15.75" customHeight="1" x14ac:dyDescent="0.3">
      <c r="A1058" s="16" t="s">
        <v>596</v>
      </c>
      <c r="B1058" s="27">
        <f>VLOOKUP(A1058,'Sales Order'!A$1:D$1029,4,0)</f>
        <v>44198</v>
      </c>
      <c r="C1058" s="28" t="s">
        <v>52</v>
      </c>
      <c r="D1058" s="34">
        <v>109</v>
      </c>
      <c r="E1058" s="36">
        <v>28694250.000000004</v>
      </c>
      <c r="F1058" s="37" t="s">
        <v>3431</v>
      </c>
      <c r="G1058" s="76" t="str">
        <f>VLOOKUP(C1058,Product!A$1:D$21,3,0)</f>
        <v>Hiking Shoes</v>
      </c>
      <c r="H1058" s="76" t="str">
        <f>VLOOKUP(C1058,Product!A$1:D$21,4,0)</f>
        <v>Hiking &amp; Camping</v>
      </c>
      <c r="I1058" t="s">
        <v>53</v>
      </c>
      <c r="J1058" s="34">
        <v>109</v>
      </c>
      <c r="K1058" s="11" t="str">
        <f>VLOOKUP(A1058,'Sales Order'!A$2:I$1029,9,0)</f>
        <v>Sales Java Region Team</v>
      </c>
      <c r="M1058" t="str">
        <f>VLOOKUP(A1058,'Sales Order'!A$1:L$1029,12,0)</f>
        <v>Retail</v>
      </c>
    </row>
    <row r="1059" spans="1:13" ht="15.75" customHeight="1" x14ac:dyDescent="0.3">
      <c r="A1059" s="16" t="s">
        <v>597</v>
      </c>
      <c r="B1059" s="27">
        <f>VLOOKUP(A1059,'Sales Order'!A$1:D$1029,4,0)</f>
        <v>44199</v>
      </c>
      <c r="C1059" s="28" t="s">
        <v>25</v>
      </c>
      <c r="D1059" s="34">
        <v>141</v>
      </c>
      <c r="E1059" s="36">
        <v>2171400</v>
      </c>
      <c r="F1059" s="37" t="s">
        <v>3432</v>
      </c>
      <c r="G1059" s="76" t="str">
        <f>VLOOKUP(C1059,Product!A$1:D$21,3,0)</f>
        <v>Fishing soft lure</v>
      </c>
      <c r="H1059" s="76" t="str">
        <f>VLOOKUP(C1059,Product!A$1:D$21,4,0)</f>
        <v>Fishing Equipment</v>
      </c>
      <c r="I1059" t="s">
        <v>26</v>
      </c>
      <c r="J1059" s="34">
        <v>141</v>
      </c>
      <c r="K1059" s="11" t="str">
        <f>VLOOKUP(A1059,'Sales Order'!A$2:I$1029,9,0)</f>
        <v>Sales Java Region Team</v>
      </c>
      <c r="M1059" t="str">
        <f>VLOOKUP(A1059,'Sales Order'!A$1:L$1029,12,0)</f>
        <v>Retail</v>
      </c>
    </row>
    <row r="1060" spans="1:13" ht="15.75" customHeight="1" x14ac:dyDescent="0.3">
      <c r="A1060" s="16" t="s">
        <v>598</v>
      </c>
      <c r="B1060" s="27">
        <f>VLOOKUP(A1060,'Sales Order'!A$1:D$1029,4,0)</f>
        <v>44200</v>
      </c>
      <c r="C1060" s="28" t="s">
        <v>45</v>
      </c>
      <c r="D1060" s="34">
        <v>135</v>
      </c>
      <c r="E1060" s="36">
        <v>17701200</v>
      </c>
      <c r="F1060" s="37" t="s">
        <v>3433</v>
      </c>
      <c r="G1060" s="76" t="str">
        <f>VLOOKUP(C1060,Product!A$1:D$21,3,0)</f>
        <v>Sunglasses</v>
      </c>
      <c r="H1060" s="76" t="str">
        <f>VLOOKUP(C1060,Product!A$1:D$21,4,0)</f>
        <v>Outdoors Sport</v>
      </c>
      <c r="I1060" t="s">
        <v>46</v>
      </c>
      <c r="J1060" s="34">
        <v>135</v>
      </c>
      <c r="K1060" s="11" t="str">
        <f>VLOOKUP(A1060,'Sales Order'!A$2:I$1029,9,0)</f>
        <v>Online Sales Team</v>
      </c>
      <c r="M1060" t="str">
        <f>VLOOKUP(A1060,'Sales Order'!A$1:L$1029,12,0)</f>
        <v>Retail</v>
      </c>
    </row>
    <row r="1061" spans="1:13" ht="15.75" customHeight="1" x14ac:dyDescent="0.3">
      <c r="A1061" s="28" t="s">
        <v>598</v>
      </c>
      <c r="B1061" s="27">
        <f>VLOOKUP(A1061,'Sales Order'!A$1:D$1029,4,0)</f>
        <v>44200</v>
      </c>
      <c r="C1061" s="28" t="s">
        <v>69</v>
      </c>
      <c r="D1061" s="34">
        <v>27</v>
      </c>
      <c r="E1061" s="36">
        <v>2751975</v>
      </c>
      <c r="F1061" s="37" t="s">
        <v>3434</v>
      </c>
      <c r="G1061" s="76" t="str">
        <f>VLOOKUP(C1061,Product!A$1:D$21,3,0)</f>
        <v>Abs Roller</v>
      </c>
      <c r="H1061" s="76" t="str">
        <f>VLOOKUP(C1061,Product!A$1:D$21,4,0)</f>
        <v>Gym &amp; Fitness</v>
      </c>
      <c r="I1061" t="s">
        <v>70</v>
      </c>
      <c r="J1061" s="34">
        <v>27</v>
      </c>
      <c r="K1061" s="11" t="str">
        <f>VLOOKUP(A1061,'Sales Order'!A$2:I$1029,9,0)</f>
        <v>Online Sales Team</v>
      </c>
      <c r="M1061" t="str">
        <f>VLOOKUP(A1061,'Sales Order'!A$1:L$1029,12,0)</f>
        <v>Retail</v>
      </c>
    </row>
    <row r="1062" spans="1:13" ht="15.75" customHeight="1" x14ac:dyDescent="0.3">
      <c r="A1062" s="16" t="s">
        <v>599</v>
      </c>
      <c r="B1062" s="27">
        <f>VLOOKUP(A1062,'Sales Order'!A$1:D$1029,4,0)</f>
        <v>44202</v>
      </c>
      <c r="C1062" s="28" t="s">
        <v>19</v>
      </c>
      <c r="D1062" s="34">
        <v>49</v>
      </c>
      <c r="E1062" s="36">
        <v>9882810</v>
      </c>
      <c r="F1062" s="37" t="s">
        <v>3435</v>
      </c>
      <c r="G1062" s="76" t="str">
        <f>VLOOKUP(C1062,Product!A$1:D$21,3,0)</f>
        <v>1 Set Fishing Equipment</v>
      </c>
      <c r="H1062" s="76" t="str">
        <f>VLOOKUP(C1062,Product!A$1:D$21,4,0)</f>
        <v>Fishing Equipment</v>
      </c>
      <c r="I1062" t="s">
        <v>21</v>
      </c>
      <c r="J1062" s="34">
        <v>49</v>
      </c>
      <c r="K1062" s="11" t="str">
        <f>VLOOKUP(A1062,'Sales Order'!A$2:I$1029,9,0)</f>
        <v>Sales Region Bali - Nusa Tenggara Team</v>
      </c>
      <c r="M1062" t="str">
        <f>VLOOKUP(A1062,'Sales Order'!A$1:L$1029,12,0)</f>
        <v>Distributor</v>
      </c>
    </row>
    <row r="1063" spans="1:13" ht="15.75" customHeight="1" x14ac:dyDescent="0.3">
      <c r="A1063" s="28" t="s">
        <v>599</v>
      </c>
      <c r="B1063" s="27">
        <f>VLOOKUP(A1063,'Sales Order'!A$1:D$1029,4,0)</f>
        <v>44202</v>
      </c>
      <c r="C1063" s="28" t="s">
        <v>45</v>
      </c>
      <c r="D1063" s="34">
        <v>119</v>
      </c>
      <c r="E1063" s="36">
        <v>16489829.999999998</v>
      </c>
      <c r="F1063" s="37" t="s">
        <v>3436</v>
      </c>
      <c r="G1063" s="76" t="str">
        <f>VLOOKUP(C1063,Product!A$1:D$21,3,0)</f>
        <v>Sunglasses</v>
      </c>
      <c r="H1063" s="76" t="str">
        <f>VLOOKUP(C1063,Product!A$1:D$21,4,0)</f>
        <v>Outdoors Sport</v>
      </c>
      <c r="I1063" t="s">
        <v>46</v>
      </c>
      <c r="J1063" s="34">
        <v>119</v>
      </c>
      <c r="K1063" s="11" t="str">
        <f>VLOOKUP(A1063,'Sales Order'!A$2:I$1029,9,0)</f>
        <v>Sales Region Bali - Nusa Tenggara Team</v>
      </c>
      <c r="M1063" t="str">
        <f>VLOOKUP(A1063,'Sales Order'!A$1:L$1029,12,0)</f>
        <v>Distributor</v>
      </c>
    </row>
    <row r="1064" spans="1:13" ht="15.75" customHeight="1" x14ac:dyDescent="0.3">
      <c r="A1064" s="28" t="s">
        <v>600</v>
      </c>
      <c r="B1064" s="27">
        <f>VLOOKUP(A1064,'Sales Order'!A$1:D$1029,4,0)</f>
        <v>44203</v>
      </c>
      <c r="C1064" s="28" t="s">
        <v>45</v>
      </c>
      <c r="D1064" s="34">
        <v>64</v>
      </c>
      <c r="E1064" s="36">
        <v>7342720</v>
      </c>
      <c r="F1064" s="37" t="s">
        <v>3437</v>
      </c>
      <c r="G1064" s="76" t="str">
        <f>VLOOKUP(C1064,Product!A$1:D$21,3,0)</f>
        <v>Sunglasses</v>
      </c>
      <c r="H1064" s="76" t="str">
        <f>VLOOKUP(C1064,Product!A$1:D$21,4,0)</f>
        <v>Outdoors Sport</v>
      </c>
      <c r="I1064" t="s">
        <v>46</v>
      </c>
      <c r="J1064" s="34">
        <v>64</v>
      </c>
      <c r="K1064" s="11" t="str">
        <f>VLOOKUP(A1064,'Sales Order'!A$2:I$1029,9,0)</f>
        <v>Sales Region Sulawesi - Maluku Team</v>
      </c>
      <c r="M1064" t="str">
        <f>VLOOKUP(A1064,'Sales Order'!A$1:L$1029,12,0)</f>
        <v>Retail</v>
      </c>
    </row>
    <row r="1065" spans="1:13" ht="15.75" customHeight="1" x14ac:dyDescent="0.3">
      <c r="A1065" s="28" t="s">
        <v>600</v>
      </c>
      <c r="B1065" s="27">
        <f>VLOOKUP(A1065,'Sales Order'!A$1:D$1029,4,0)</f>
        <v>44203</v>
      </c>
      <c r="C1065" s="28" t="s">
        <v>81</v>
      </c>
      <c r="D1065" s="34">
        <v>34</v>
      </c>
      <c r="E1065" s="36">
        <v>74532760</v>
      </c>
      <c r="F1065" s="37" t="s">
        <v>3438</v>
      </c>
      <c r="G1065" s="76" t="str">
        <f>VLOOKUP(C1065,Product!A$1:D$21,3,0)</f>
        <v>Treadmill</v>
      </c>
      <c r="H1065" s="76" t="str">
        <f>VLOOKUP(C1065,Product!A$1:D$21,4,0)</f>
        <v>Gym &amp; Fitness</v>
      </c>
      <c r="I1065" t="s">
        <v>82</v>
      </c>
      <c r="J1065" s="34">
        <v>34</v>
      </c>
      <c r="K1065" s="11" t="str">
        <f>VLOOKUP(A1065,'Sales Order'!A$2:I$1029,9,0)</f>
        <v>Sales Region Sulawesi - Maluku Team</v>
      </c>
      <c r="M1065" t="str">
        <f>VLOOKUP(A1065,'Sales Order'!A$1:L$1029,12,0)</f>
        <v>Retail</v>
      </c>
    </row>
    <row r="1066" spans="1:13" ht="15.75" customHeight="1" x14ac:dyDescent="0.3">
      <c r="A1066" s="28" t="s">
        <v>600</v>
      </c>
      <c r="B1066" s="27">
        <f>VLOOKUP(A1066,'Sales Order'!A$1:D$1029,4,0)</f>
        <v>44203</v>
      </c>
      <c r="C1066" s="28" t="s">
        <v>75</v>
      </c>
      <c r="D1066" s="34">
        <v>46</v>
      </c>
      <c r="E1066" s="36">
        <v>114586000</v>
      </c>
      <c r="F1066" s="37" t="s">
        <v>3439</v>
      </c>
      <c r="G1066" s="76" t="str">
        <f>VLOOKUP(C1066,Product!A$1:D$21,3,0)</f>
        <v>Bench Press</v>
      </c>
      <c r="H1066" s="76" t="str">
        <f>VLOOKUP(C1066,Product!A$1:D$21,4,0)</f>
        <v>Gym &amp; Fitness</v>
      </c>
      <c r="I1066" t="s">
        <v>76</v>
      </c>
      <c r="J1066" s="34">
        <v>46</v>
      </c>
      <c r="K1066" s="11" t="str">
        <f>VLOOKUP(A1066,'Sales Order'!A$2:I$1029,9,0)</f>
        <v>Sales Region Sulawesi - Maluku Team</v>
      </c>
      <c r="M1066" t="str">
        <f>VLOOKUP(A1066,'Sales Order'!A$1:L$1029,12,0)</f>
        <v>Retail</v>
      </c>
    </row>
    <row r="1067" spans="1:13" ht="15.75" customHeight="1" x14ac:dyDescent="0.3">
      <c r="A1067" s="16" t="s">
        <v>601</v>
      </c>
      <c r="B1067" s="27">
        <f>VLOOKUP(A1067,'Sales Order'!A$1:D$1029,4,0)</f>
        <v>44204</v>
      </c>
      <c r="C1067" s="28" t="s">
        <v>33</v>
      </c>
      <c r="D1067" s="34">
        <v>44</v>
      </c>
      <c r="E1067" s="36">
        <v>8518400</v>
      </c>
      <c r="F1067" s="37" t="s">
        <v>3440</v>
      </c>
      <c r="G1067" s="76" t="str">
        <f>VLOOKUP(C1067,Product!A$1:D$21,3,0)</f>
        <v>Stick Billiard Bag</v>
      </c>
      <c r="H1067" s="76" t="str">
        <f>VLOOKUP(C1067,Product!A$1:D$21,4,0)</f>
        <v>Billiard</v>
      </c>
      <c r="I1067" t="s">
        <v>34</v>
      </c>
      <c r="J1067" s="34">
        <v>44</v>
      </c>
      <c r="K1067" s="11" t="str">
        <f>VLOOKUP(A1067,'Sales Order'!A$2:I$1029,9,0)</f>
        <v>Sales Region Sulawesi - Maluku Team</v>
      </c>
      <c r="M1067" t="str">
        <f>VLOOKUP(A1067,'Sales Order'!A$1:L$1029,12,0)</f>
        <v>Retail</v>
      </c>
    </row>
    <row r="1068" spans="1:13" ht="15.75" customHeight="1" x14ac:dyDescent="0.3">
      <c r="A1068" s="28" t="s">
        <v>601</v>
      </c>
      <c r="B1068" s="27">
        <f>VLOOKUP(A1068,'Sales Order'!A$1:D$1029,4,0)</f>
        <v>44204</v>
      </c>
      <c r="C1068" s="28" t="s">
        <v>25</v>
      </c>
      <c r="D1068" s="34">
        <v>97</v>
      </c>
      <c r="E1068" s="36">
        <v>1571400</v>
      </c>
      <c r="F1068" s="37" t="s">
        <v>3441</v>
      </c>
      <c r="G1068" s="76" t="str">
        <f>VLOOKUP(C1068,Product!A$1:D$21,3,0)</f>
        <v>Fishing soft lure</v>
      </c>
      <c r="H1068" s="76" t="str">
        <f>VLOOKUP(C1068,Product!A$1:D$21,4,0)</f>
        <v>Fishing Equipment</v>
      </c>
      <c r="I1068" t="s">
        <v>26</v>
      </c>
      <c r="J1068" s="34">
        <v>97</v>
      </c>
      <c r="K1068" s="11" t="str">
        <f>VLOOKUP(A1068,'Sales Order'!A$2:I$1029,9,0)</f>
        <v>Sales Region Sulawesi - Maluku Team</v>
      </c>
      <c r="M1068" t="str">
        <f>VLOOKUP(A1068,'Sales Order'!A$1:L$1029,12,0)</f>
        <v>Retail</v>
      </c>
    </row>
    <row r="1069" spans="1:13" ht="15.75" customHeight="1" x14ac:dyDescent="0.3">
      <c r="A1069" s="28" t="s">
        <v>601</v>
      </c>
      <c r="B1069" s="27">
        <f>VLOOKUP(A1069,'Sales Order'!A$1:D$1029,4,0)</f>
        <v>44204</v>
      </c>
      <c r="C1069" s="28" t="s">
        <v>69</v>
      </c>
      <c r="D1069" s="34">
        <v>115</v>
      </c>
      <c r="E1069" s="36">
        <v>14378220</v>
      </c>
      <c r="F1069" s="37" t="s">
        <v>3442</v>
      </c>
      <c r="G1069" s="76" t="str">
        <f>VLOOKUP(C1069,Product!A$1:D$21,3,0)</f>
        <v>Abs Roller</v>
      </c>
      <c r="H1069" s="76" t="str">
        <f>VLOOKUP(C1069,Product!A$1:D$21,4,0)</f>
        <v>Gym &amp; Fitness</v>
      </c>
      <c r="I1069" t="s">
        <v>70</v>
      </c>
      <c r="J1069" s="34">
        <v>115</v>
      </c>
      <c r="K1069" s="11" t="str">
        <f>VLOOKUP(A1069,'Sales Order'!A$2:I$1029,9,0)</f>
        <v>Sales Region Sulawesi - Maluku Team</v>
      </c>
      <c r="M1069" t="str">
        <f>VLOOKUP(A1069,'Sales Order'!A$1:L$1029,12,0)</f>
        <v>Retail</v>
      </c>
    </row>
    <row r="1070" spans="1:13" ht="15.75" customHeight="1" x14ac:dyDescent="0.3">
      <c r="A1070" s="16" t="s">
        <v>602</v>
      </c>
      <c r="B1070" s="27">
        <f>VLOOKUP(A1070,'Sales Order'!A$1:D$1029,4,0)</f>
        <v>44205</v>
      </c>
      <c r="C1070" s="28" t="s">
        <v>43</v>
      </c>
      <c r="D1070" s="34">
        <v>33</v>
      </c>
      <c r="E1070" s="36">
        <v>93984000</v>
      </c>
      <c r="F1070" s="37" t="s">
        <v>3443</v>
      </c>
      <c r="G1070" s="76" t="str">
        <f>VLOOKUP(C1070,Product!A$1:D$21,3,0)</f>
        <v>Stick Golf Bag</v>
      </c>
      <c r="H1070" s="76" t="str">
        <f>VLOOKUP(C1070,Product!A$1:D$21,4,0)</f>
        <v>Golf</v>
      </c>
      <c r="I1070" t="s">
        <v>44</v>
      </c>
      <c r="J1070" s="34">
        <v>33</v>
      </c>
      <c r="K1070" s="11" t="str">
        <f>VLOOKUP(A1070,'Sales Order'!A$2:I$1029,9,0)</f>
        <v>Sales Java Region Team</v>
      </c>
      <c r="M1070" t="str">
        <f>VLOOKUP(A1070,'Sales Order'!A$1:L$1029,12,0)</f>
        <v>Retail</v>
      </c>
    </row>
    <row r="1071" spans="1:13" ht="15.75" customHeight="1" x14ac:dyDescent="0.3">
      <c r="A1071" s="28" t="s">
        <v>602</v>
      </c>
      <c r="B1071" s="27">
        <f>VLOOKUP(A1071,'Sales Order'!A$1:D$1029,4,0)</f>
        <v>44205</v>
      </c>
      <c r="C1071" s="28" t="s">
        <v>33</v>
      </c>
      <c r="D1071" s="34">
        <v>36</v>
      </c>
      <c r="E1071" s="36">
        <v>6652800</v>
      </c>
      <c r="F1071" s="37" t="s">
        <v>3444</v>
      </c>
      <c r="G1071" s="76" t="str">
        <f>VLOOKUP(C1071,Product!A$1:D$21,3,0)</f>
        <v>Stick Billiard Bag</v>
      </c>
      <c r="H1071" s="76" t="str">
        <f>VLOOKUP(C1071,Product!A$1:D$21,4,0)</f>
        <v>Billiard</v>
      </c>
      <c r="I1071" t="s">
        <v>34</v>
      </c>
      <c r="J1071" s="34">
        <v>36</v>
      </c>
      <c r="K1071" s="11" t="str">
        <f>VLOOKUP(A1071,'Sales Order'!A$2:I$1029,9,0)</f>
        <v>Sales Java Region Team</v>
      </c>
      <c r="M1071" t="str">
        <f>VLOOKUP(A1071,'Sales Order'!A$1:L$1029,12,0)</f>
        <v>Retail</v>
      </c>
    </row>
    <row r="1072" spans="1:13" ht="15.75" customHeight="1" x14ac:dyDescent="0.3">
      <c r="A1072" s="28" t="s">
        <v>602</v>
      </c>
      <c r="B1072" s="27">
        <f>VLOOKUP(A1072,'Sales Order'!A$1:D$1029,4,0)</f>
        <v>44205</v>
      </c>
      <c r="C1072" s="28" t="s">
        <v>81</v>
      </c>
      <c r="D1072" s="34">
        <v>43</v>
      </c>
      <c r="E1072" s="36">
        <v>87685600</v>
      </c>
      <c r="F1072" s="37" t="s">
        <v>3445</v>
      </c>
      <c r="G1072" s="76" t="str">
        <f>VLOOKUP(C1072,Product!A$1:D$21,3,0)</f>
        <v>Treadmill</v>
      </c>
      <c r="H1072" s="76" t="str">
        <f>VLOOKUP(C1072,Product!A$1:D$21,4,0)</f>
        <v>Gym &amp; Fitness</v>
      </c>
      <c r="I1072" t="s">
        <v>82</v>
      </c>
      <c r="J1072" s="34">
        <v>43</v>
      </c>
      <c r="K1072" s="11" t="str">
        <f>VLOOKUP(A1072,'Sales Order'!A$2:I$1029,9,0)</f>
        <v>Sales Java Region Team</v>
      </c>
      <c r="M1072" t="str">
        <f>VLOOKUP(A1072,'Sales Order'!A$1:L$1029,12,0)</f>
        <v>Retail</v>
      </c>
    </row>
    <row r="1073" spans="1:13" ht="15.75" customHeight="1" x14ac:dyDescent="0.3">
      <c r="A1073" s="28" t="s">
        <v>602</v>
      </c>
      <c r="B1073" s="27">
        <f>VLOOKUP(A1073,'Sales Order'!A$1:D$1029,4,0)</f>
        <v>44205</v>
      </c>
      <c r="C1073" s="28" t="s">
        <v>28</v>
      </c>
      <c r="D1073" s="34">
        <v>75</v>
      </c>
      <c r="E1073" s="36">
        <v>63540750</v>
      </c>
      <c r="F1073" s="37" t="s">
        <v>3446</v>
      </c>
      <c r="G1073" s="76" t="str">
        <f>VLOOKUP(C1073,Product!A$1:D$21,3,0)</f>
        <v>Stick Billiard</v>
      </c>
      <c r="H1073" s="76" t="str">
        <f>VLOOKUP(C1073,Product!A$1:D$21,4,0)</f>
        <v>Billiard</v>
      </c>
      <c r="I1073" t="s">
        <v>30</v>
      </c>
      <c r="J1073" s="34">
        <v>75</v>
      </c>
      <c r="K1073" s="11" t="str">
        <f>VLOOKUP(A1073,'Sales Order'!A$2:I$1029,9,0)</f>
        <v>Sales Java Region Team</v>
      </c>
      <c r="M1073" t="str">
        <f>VLOOKUP(A1073,'Sales Order'!A$1:L$1029,12,0)</f>
        <v>Retail</v>
      </c>
    </row>
    <row r="1074" spans="1:13" ht="15.75" customHeight="1" x14ac:dyDescent="0.3">
      <c r="A1074" s="16" t="s">
        <v>603</v>
      </c>
      <c r="B1074" s="27">
        <f>VLOOKUP(A1074,'Sales Order'!A$1:D$1029,4,0)</f>
        <v>44205</v>
      </c>
      <c r="C1074" s="28" t="s">
        <v>19</v>
      </c>
      <c r="D1074" s="34">
        <v>99</v>
      </c>
      <c r="E1074" s="36">
        <v>22185900</v>
      </c>
      <c r="F1074" s="37" t="s">
        <v>3447</v>
      </c>
      <c r="G1074" s="76" t="str">
        <f>VLOOKUP(C1074,Product!A$1:D$21,3,0)</f>
        <v>1 Set Fishing Equipment</v>
      </c>
      <c r="H1074" s="76" t="str">
        <f>VLOOKUP(C1074,Product!A$1:D$21,4,0)</f>
        <v>Fishing Equipment</v>
      </c>
      <c r="I1074" t="s">
        <v>21</v>
      </c>
      <c r="J1074" s="34">
        <v>99</v>
      </c>
      <c r="K1074" s="11" t="str">
        <f>VLOOKUP(A1074,'Sales Order'!A$2:I$1029,9,0)</f>
        <v>Sales Region Sulawesi - Maluku Team</v>
      </c>
      <c r="M1074" t="str">
        <f>VLOOKUP(A1074,'Sales Order'!A$1:L$1029,12,0)</f>
        <v>Retail</v>
      </c>
    </row>
    <row r="1075" spans="1:13" ht="15.75" customHeight="1" x14ac:dyDescent="0.3">
      <c r="A1075" s="28" t="s">
        <v>603</v>
      </c>
      <c r="B1075" s="27">
        <f>VLOOKUP(A1075,'Sales Order'!A$1:D$1029,4,0)</f>
        <v>44205</v>
      </c>
      <c r="C1075" s="28" t="s">
        <v>72</v>
      </c>
      <c r="D1075" s="34">
        <v>49</v>
      </c>
      <c r="E1075" s="36">
        <v>10858890</v>
      </c>
      <c r="F1075" s="37" t="s">
        <v>3448</v>
      </c>
      <c r="G1075" s="76" t="str">
        <f>VLOOKUP(C1075,Product!A$1:D$21,3,0)</f>
        <v>Pull Up Bar</v>
      </c>
      <c r="H1075" s="76" t="str">
        <f>VLOOKUP(C1075,Product!A$1:D$21,4,0)</f>
        <v>Gym &amp; Fitness</v>
      </c>
      <c r="I1075" t="s">
        <v>73</v>
      </c>
      <c r="J1075" s="34">
        <v>49</v>
      </c>
      <c r="K1075" s="11" t="str">
        <f>VLOOKUP(A1075,'Sales Order'!A$2:I$1029,9,0)</f>
        <v>Sales Region Sulawesi - Maluku Team</v>
      </c>
      <c r="M1075" t="str">
        <f>VLOOKUP(A1075,'Sales Order'!A$1:L$1029,12,0)</f>
        <v>Retail</v>
      </c>
    </row>
    <row r="1076" spans="1:13" ht="15.75" customHeight="1" x14ac:dyDescent="0.3">
      <c r="A1076" s="28" t="s">
        <v>603</v>
      </c>
      <c r="B1076" s="27">
        <f>VLOOKUP(A1076,'Sales Order'!A$1:D$1029,4,0)</f>
        <v>44205</v>
      </c>
      <c r="C1076" s="28" t="s">
        <v>69</v>
      </c>
      <c r="D1076" s="34">
        <v>57</v>
      </c>
      <c r="E1076" s="36">
        <v>6274503</v>
      </c>
      <c r="F1076" s="37" t="s">
        <v>3449</v>
      </c>
      <c r="G1076" s="76" t="str">
        <f>VLOOKUP(C1076,Product!A$1:D$21,3,0)</f>
        <v>Abs Roller</v>
      </c>
      <c r="H1076" s="76" t="str">
        <f>VLOOKUP(C1076,Product!A$1:D$21,4,0)</f>
        <v>Gym &amp; Fitness</v>
      </c>
      <c r="I1076" t="s">
        <v>70</v>
      </c>
      <c r="J1076" s="34">
        <v>57</v>
      </c>
      <c r="K1076" s="11" t="str">
        <f>VLOOKUP(A1076,'Sales Order'!A$2:I$1029,9,0)</f>
        <v>Sales Region Sulawesi - Maluku Team</v>
      </c>
      <c r="M1076" t="str">
        <f>VLOOKUP(A1076,'Sales Order'!A$1:L$1029,12,0)</f>
        <v>Retail</v>
      </c>
    </row>
    <row r="1077" spans="1:13" ht="15.75" customHeight="1" x14ac:dyDescent="0.3">
      <c r="A1077" s="16" t="s">
        <v>604</v>
      </c>
      <c r="B1077" s="27">
        <f>VLOOKUP(A1077,'Sales Order'!A$1:D$1029,4,0)</f>
        <v>44205</v>
      </c>
      <c r="C1077" s="28" t="s">
        <v>48</v>
      </c>
      <c r="D1077" s="34">
        <v>101</v>
      </c>
      <c r="E1077" s="36">
        <v>9771750</v>
      </c>
      <c r="F1077" s="37" t="s">
        <v>3450</v>
      </c>
      <c r="G1077" s="76" t="str">
        <f>VLOOKUP(C1077,Product!A$1:D$21,3,0)</f>
        <v>Tracking Pole</v>
      </c>
      <c r="H1077" s="76" t="str">
        <f>VLOOKUP(C1077,Product!A$1:D$21,4,0)</f>
        <v>Hiking &amp; Camping</v>
      </c>
      <c r="I1077" t="s">
        <v>49</v>
      </c>
      <c r="J1077" s="34">
        <v>101</v>
      </c>
      <c r="K1077" s="11" t="str">
        <f>VLOOKUP(A1077,'Sales Order'!A$2:I$1029,9,0)</f>
        <v>Sales Region Sulawesi - Maluku Team</v>
      </c>
      <c r="M1077" t="str">
        <f>VLOOKUP(A1077,'Sales Order'!A$1:L$1029,12,0)</f>
        <v>Retail</v>
      </c>
    </row>
    <row r="1078" spans="1:13" ht="15.75" customHeight="1" x14ac:dyDescent="0.3">
      <c r="A1078" s="28" t="s">
        <v>604</v>
      </c>
      <c r="B1078" s="27">
        <f>VLOOKUP(A1078,'Sales Order'!A$1:D$1029,4,0)</f>
        <v>44205</v>
      </c>
      <c r="C1078" s="28" t="s">
        <v>69</v>
      </c>
      <c r="D1078" s="34">
        <v>129</v>
      </c>
      <c r="E1078" s="36">
        <v>15777990</v>
      </c>
      <c r="F1078" s="37" t="s">
        <v>3451</v>
      </c>
      <c r="G1078" s="76" t="str">
        <f>VLOOKUP(C1078,Product!A$1:D$21,3,0)</f>
        <v>Abs Roller</v>
      </c>
      <c r="H1078" s="76" t="str">
        <f>VLOOKUP(C1078,Product!A$1:D$21,4,0)</f>
        <v>Gym &amp; Fitness</v>
      </c>
      <c r="I1078" t="s">
        <v>70</v>
      </c>
      <c r="J1078" s="34">
        <v>129</v>
      </c>
      <c r="K1078" s="11" t="str">
        <f>VLOOKUP(A1078,'Sales Order'!A$2:I$1029,9,0)</f>
        <v>Sales Region Sulawesi - Maluku Team</v>
      </c>
      <c r="M1078" t="str">
        <f>VLOOKUP(A1078,'Sales Order'!A$1:L$1029,12,0)</f>
        <v>Retail</v>
      </c>
    </row>
    <row r="1079" spans="1:13" ht="15.75" customHeight="1" x14ac:dyDescent="0.3">
      <c r="A1079" s="28" t="s">
        <v>604</v>
      </c>
      <c r="B1079" s="27">
        <f>VLOOKUP(A1079,'Sales Order'!A$1:D$1029,4,0)</f>
        <v>44205</v>
      </c>
      <c r="C1079" s="28" t="s">
        <v>83</v>
      </c>
      <c r="D1079" s="34">
        <v>91</v>
      </c>
      <c r="E1079" s="36">
        <v>25121460</v>
      </c>
      <c r="F1079" s="37" t="s">
        <v>3452</v>
      </c>
      <c r="G1079" s="76" t="str">
        <f>VLOOKUP(C1079,Product!A$1:D$21,3,0)</f>
        <v>Heavy bag</v>
      </c>
      <c r="H1079" s="76" t="str">
        <f>VLOOKUP(C1079,Product!A$1:D$21,4,0)</f>
        <v>Gym &amp; Fitness</v>
      </c>
      <c r="I1079" t="s">
        <v>84</v>
      </c>
      <c r="J1079" s="34">
        <v>91</v>
      </c>
      <c r="K1079" s="11" t="str">
        <f>VLOOKUP(A1079,'Sales Order'!A$2:I$1029,9,0)</f>
        <v>Sales Region Sulawesi - Maluku Team</v>
      </c>
      <c r="M1079" t="str">
        <f>VLOOKUP(A1079,'Sales Order'!A$1:L$1029,12,0)</f>
        <v>Retail</v>
      </c>
    </row>
    <row r="1080" spans="1:13" ht="15.75" customHeight="1" x14ac:dyDescent="0.3">
      <c r="A1080" s="28" t="s">
        <v>604</v>
      </c>
      <c r="B1080" s="27">
        <f>VLOOKUP(A1080,'Sales Order'!A$1:D$1029,4,0)</f>
        <v>44205</v>
      </c>
      <c r="C1080" s="28" t="s">
        <v>81</v>
      </c>
      <c r="D1080" s="34">
        <v>71</v>
      </c>
      <c r="E1080" s="36">
        <v>141163620</v>
      </c>
      <c r="F1080" s="37" t="s">
        <v>3453</v>
      </c>
      <c r="G1080" s="76" t="str">
        <f>VLOOKUP(C1080,Product!A$1:D$21,3,0)</f>
        <v>Treadmill</v>
      </c>
      <c r="H1080" s="76" t="str">
        <f>VLOOKUP(C1080,Product!A$1:D$21,4,0)</f>
        <v>Gym &amp; Fitness</v>
      </c>
      <c r="I1080" t="s">
        <v>82</v>
      </c>
      <c r="J1080" s="34">
        <v>71</v>
      </c>
      <c r="K1080" s="11" t="str">
        <f>VLOOKUP(A1080,'Sales Order'!A$2:I$1029,9,0)</f>
        <v>Sales Region Sulawesi - Maluku Team</v>
      </c>
      <c r="M1080" t="str">
        <f>VLOOKUP(A1080,'Sales Order'!A$1:L$1029,12,0)</f>
        <v>Retail</v>
      </c>
    </row>
    <row r="1081" spans="1:13" ht="15.75" customHeight="1" x14ac:dyDescent="0.3">
      <c r="A1081" s="28" t="s">
        <v>604</v>
      </c>
      <c r="B1081" s="27">
        <f>VLOOKUP(A1081,'Sales Order'!A$1:D$1029,4,0)</f>
        <v>44205</v>
      </c>
      <c r="C1081" s="28" t="s">
        <v>28</v>
      </c>
      <c r="D1081" s="34">
        <v>113</v>
      </c>
      <c r="E1081" s="36">
        <v>81006310</v>
      </c>
      <c r="F1081" s="37" t="s">
        <v>3454</v>
      </c>
      <c r="G1081" s="76" t="str">
        <f>VLOOKUP(C1081,Product!A$1:D$21,3,0)</f>
        <v>Stick Billiard</v>
      </c>
      <c r="H1081" s="76" t="str">
        <f>VLOOKUP(C1081,Product!A$1:D$21,4,0)</f>
        <v>Billiard</v>
      </c>
      <c r="I1081" t="s">
        <v>30</v>
      </c>
      <c r="J1081" s="34">
        <v>113</v>
      </c>
      <c r="K1081" s="11" t="str">
        <f>VLOOKUP(A1081,'Sales Order'!A$2:I$1029,9,0)</f>
        <v>Sales Region Sulawesi - Maluku Team</v>
      </c>
      <c r="M1081" t="str">
        <f>VLOOKUP(A1081,'Sales Order'!A$1:L$1029,12,0)</f>
        <v>Retail</v>
      </c>
    </row>
    <row r="1082" spans="1:13" ht="15.75" customHeight="1" x14ac:dyDescent="0.3">
      <c r="A1082" s="16" t="s">
        <v>605</v>
      </c>
      <c r="B1082" s="27">
        <f>VLOOKUP(A1082,'Sales Order'!A$1:D$1029,4,0)</f>
        <v>44210</v>
      </c>
      <c r="C1082" s="28" t="s">
        <v>58</v>
      </c>
      <c r="D1082" s="34">
        <v>91</v>
      </c>
      <c r="E1082" s="36">
        <v>446439630</v>
      </c>
      <c r="F1082" s="37" t="s">
        <v>3455</v>
      </c>
      <c r="G1082" s="76" t="str">
        <f>VLOOKUP(C1082,Product!A$1:D$21,3,0)</f>
        <v>Road Bike</v>
      </c>
      <c r="H1082" s="76" t="str">
        <f>VLOOKUP(C1082,Product!A$1:D$21,4,0)</f>
        <v>Bicycle</v>
      </c>
      <c r="I1082" t="s">
        <v>59</v>
      </c>
      <c r="J1082" s="34">
        <v>91</v>
      </c>
      <c r="K1082" s="11" t="str">
        <f>VLOOKUP(A1082,'Sales Order'!A$2:I$1029,9,0)</f>
        <v>Sales Region Sulawesi - Maluku Team</v>
      </c>
      <c r="M1082" t="str">
        <f>VLOOKUP(A1082,'Sales Order'!A$1:L$1029,12,0)</f>
        <v>Retail</v>
      </c>
    </row>
    <row r="1083" spans="1:13" ht="15.75" customHeight="1" x14ac:dyDescent="0.3">
      <c r="A1083" s="28" t="s">
        <v>605</v>
      </c>
      <c r="B1083" s="27">
        <f>VLOOKUP(A1083,'Sales Order'!A$1:D$1029,4,0)</f>
        <v>44210</v>
      </c>
      <c r="C1083" s="28" t="s">
        <v>61</v>
      </c>
      <c r="D1083" s="34">
        <v>120</v>
      </c>
      <c r="E1083" s="36">
        <v>51732000</v>
      </c>
      <c r="F1083" s="37" t="s">
        <v>3456</v>
      </c>
      <c r="G1083" s="76" t="str">
        <f>VLOOKUP(C1083,Product!A$1:D$21,3,0)</f>
        <v>1 Set Basketball</v>
      </c>
      <c r="H1083" s="76" t="str">
        <f>VLOOKUP(C1083,Product!A$1:D$21,4,0)</f>
        <v>Basketball</v>
      </c>
      <c r="I1083" t="s">
        <v>62</v>
      </c>
      <c r="J1083" s="34">
        <v>120</v>
      </c>
      <c r="K1083" s="11" t="str">
        <f>VLOOKUP(A1083,'Sales Order'!A$2:I$1029,9,0)</f>
        <v>Sales Region Sulawesi - Maluku Team</v>
      </c>
      <c r="M1083" t="str">
        <f>VLOOKUP(A1083,'Sales Order'!A$1:L$1029,12,0)</f>
        <v>Retail</v>
      </c>
    </row>
    <row r="1084" spans="1:13" ht="15.75" customHeight="1" x14ac:dyDescent="0.3">
      <c r="A1084" s="28" t="s">
        <v>605</v>
      </c>
      <c r="B1084" s="27">
        <f>VLOOKUP(A1084,'Sales Order'!A$1:D$1029,4,0)</f>
        <v>44210</v>
      </c>
      <c r="C1084" s="28" t="s">
        <v>19</v>
      </c>
      <c r="D1084" s="34">
        <v>32</v>
      </c>
      <c r="E1084" s="36">
        <v>7250880</v>
      </c>
      <c r="F1084" s="37" t="s">
        <v>3457</v>
      </c>
      <c r="G1084" s="76" t="str">
        <f>VLOOKUP(C1084,Product!A$1:D$21,3,0)</f>
        <v>1 Set Fishing Equipment</v>
      </c>
      <c r="H1084" s="76" t="str">
        <f>VLOOKUP(C1084,Product!A$1:D$21,4,0)</f>
        <v>Fishing Equipment</v>
      </c>
      <c r="I1084" t="s">
        <v>21</v>
      </c>
      <c r="J1084" s="34">
        <v>32</v>
      </c>
      <c r="K1084" s="11" t="str">
        <f>VLOOKUP(A1084,'Sales Order'!A$2:I$1029,9,0)</f>
        <v>Sales Region Sulawesi - Maluku Team</v>
      </c>
      <c r="M1084" t="str">
        <f>VLOOKUP(A1084,'Sales Order'!A$1:L$1029,12,0)</f>
        <v>Retail</v>
      </c>
    </row>
    <row r="1085" spans="1:13" ht="15.75" customHeight="1" x14ac:dyDescent="0.3">
      <c r="A1085" s="28" t="s">
        <v>605</v>
      </c>
      <c r="B1085" s="27">
        <f>VLOOKUP(A1085,'Sales Order'!A$1:D$1029,4,0)</f>
        <v>44210</v>
      </c>
      <c r="C1085" s="28" t="s">
        <v>72</v>
      </c>
      <c r="D1085" s="34">
        <v>130</v>
      </c>
      <c r="E1085" s="36">
        <v>31586100</v>
      </c>
      <c r="F1085" s="37" t="s">
        <v>3458</v>
      </c>
      <c r="G1085" s="76" t="str">
        <f>VLOOKUP(C1085,Product!A$1:D$21,3,0)</f>
        <v>Pull Up Bar</v>
      </c>
      <c r="H1085" s="76" t="str">
        <f>VLOOKUP(C1085,Product!A$1:D$21,4,0)</f>
        <v>Gym &amp; Fitness</v>
      </c>
      <c r="I1085" t="s">
        <v>73</v>
      </c>
      <c r="J1085" s="34">
        <v>130</v>
      </c>
      <c r="K1085" s="11" t="str">
        <f>VLOOKUP(A1085,'Sales Order'!A$2:I$1029,9,0)</f>
        <v>Sales Region Sulawesi - Maluku Team</v>
      </c>
      <c r="M1085" t="str">
        <f>VLOOKUP(A1085,'Sales Order'!A$1:L$1029,12,0)</f>
        <v>Retail</v>
      </c>
    </row>
    <row r="1086" spans="1:13" ht="15.75" customHeight="1" x14ac:dyDescent="0.3">
      <c r="A1086" s="28" t="s">
        <v>605</v>
      </c>
      <c r="B1086" s="27">
        <f>VLOOKUP(A1086,'Sales Order'!A$1:D$1029,4,0)</f>
        <v>44210</v>
      </c>
      <c r="C1086" s="28" t="s">
        <v>69</v>
      </c>
      <c r="D1086" s="34">
        <v>42</v>
      </c>
      <c r="E1086" s="36">
        <v>5022864</v>
      </c>
      <c r="F1086" s="37" t="s">
        <v>3459</v>
      </c>
      <c r="G1086" s="76" t="str">
        <f>VLOOKUP(C1086,Product!A$1:D$21,3,0)</f>
        <v>Abs Roller</v>
      </c>
      <c r="H1086" s="76" t="str">
        <f>VLOOKUP(C1086,Product!A$1:D$21,4,0)</f>
        <v>Gym &amp; Fitness</v>
      </c>
      <c r="I1086" t="s">
        <v>70</v>
      </c>
      <c r="J1086" s="34">
        <v>42</v>
      </c>
      <c r="K1086" s="11" t="str">
        <f>VLOOKUP(A1086,'Sales Order'!A$2:I$1029,9,0)</f>
        <v>Sales Region Sulawesi - Maluku Team</v>
      </c>
      <c r="M1086" t="str">
        <f>VLOOKUP(A1086,'Sales Order'!A$1:L$1029,12,0)</f>
        <v>Retail</v>
      </c>
    </row>
    <row r="1087" spans="1:13" ht="15.75" customHeight="1" x14ac:dyDescent="0.3">
      <c r="A1087" s="16" t="s">
        <v>606</v>
      </c>
      <c r="B1087" s="27">
        <f>VLOOKUP(A1087,'Sales Order'!A$1:D$1029,4,0)</f>
        <v>44210</v>
      </c>
      <c r="C1087" s="28" t="s">
        <v>40</v>
      </c>
      <c r="D1087" s="34">
        <v>43</v>
      </c>
      <c r="E1087" s="36">
        <v>7369340.0000000009</v>
      </c>
      <c r="F1087" s="37" t="s">
        <v>3460</v>
      </c>
      <c r="G1087" s="76" t="str">
        <f>VLOOKUP(C1087,Product!A$1:D$21,3,0)</f>
        <v>1 set Golf Ball</v>
      </c>
      <c r="H1087" s="76" t="str">
        <f>VLOOKUP(C1087,Product!A$1:D$21,4,0)</f>
        <v>Golf</v>
      </c>
      <c r="I1087" t="s">
        <v>41</v>
      </c>
      <c r="J1087" s="34">
        <v>43</v>
      </c>
      <c r="K1087" s="11" t="str">
        <f>VLOOKUP(A1087,'Sales Order'!A$2:I$1029,9,0)</f>
        <v>Sales Sumatera -Kalimantan Region Team</v>
      </c>
      <c r="M1087" t="str">
        <f>VLOOKUP(A1087,'Sales Order'!A$1:L$1029,12,0)</f>
        <v>Retail</v>
      </c>
    </row>
    <row r="1088" spans="1:13" ht="15.75" customHeight="1" x14ac:dyDescent="0.3">
      <c r="A1088" s="28" t="s">
        <v>606</v>
      </c>
      <c r="B1088" s="27">
        <f>VLOOKUP(A1088,'Sales Order'!A$1:D$1029,4,0)</f>
        <v>44210</v>
      </c>
      <c r="C1088" s="28" t="s">
        <v>48</v>
      </c>
      <c r="D1088" s="34">
        <v>88</v>
      </c>
      <c r="E1088" s="36">
        <v>10216800</v>
      </c>
      <c r="F1088" s="37" t="s">
        <v>3461</v>
      </c>
      <c r="G1088" s="76" t="str">
        <f>VLOOKUP(C1088,Product!A$1:D$21,3,0)</f>
        <v>Tracking Pole</v>
      </c>
      <c r="H1088" s="76" t="str">
        <f>VLOOKUP(C1088,Product!A$1:D$21,4,0)</f>
        <v>Hiking &amp; Camping</v>
      </c>
      <c r="I1088" t="s">
        <v>49</v>
      </c>
      <c r="J1088" s="34">
        <v>88</v>
      </c>
      <c r="K1088" s="11" t="str">
        <f>VLOOKUP(A1088,'Sales Order'!A$2:I$1029,9,0)</f>
        <v>Sales Sumatera -Kalimantan Region Team</v>
      </c>
      <c r="M1088" t="str">
        <f>VLOOKUP(A1088,'Sales Order'!A$1:L$1029,12,0)</f>
        <v>Retail</v>
      </c>
    </row>
    <row r="1089" spans="1:13" ht="15.75" customHeight="1" x14ac:dyDescent="0.3">
      <c r="A1089" s="28" t="s">
        <v>606</v>
      </c>
      <c r="B1089" s="27">
        <f>VLOOKUP(A1089,'Sales Order'!A$1:D$1029,4,0)</f>
        <v>44210</v>
      </c>
      <c r="C1089" s="28" t="s">
        <v>45</v>
      </c>
      <c r="D1089" s="34">
        <v>80</v>
      </c>
      <c r="E1089" s="36">
        <v>8940000</v>
      </c>
      <c r="F1089" s="37" t="s">
        <v>3462</v>
      </c>
      <c r="G1089" s="76" t="str">
        <f>VLOOKUP(C1089,Product!A$1:D$21,3,0)</f>
        <v>Sunglasses</v>
      </c>
      <c r="H1089" s="76" t="str">
        <f>VLOOKUP(C1089,Product!A$1:D$21,4,0)</f>
        <v>Outdoors Sport</v>
      </c>
      <c r="I1089" t="s">
        <v>46</v>
      </c>
      <c r="J1089" s="34">
        <v>80</v>
      </c>
      <c r="K1089" s="11" t="str">
        <f>VLOOKUP(A1089,'Sales Order'!A$2:I$1029,9,0)</f>
        <v>Sales Sumatera -Kalimantan Region Team</v>
      </c>
      <c r="M1089" t="str">
        <f>VLOOKUP(A1089,'Sales Order'!A$1:L$1029,12,0)</f>
        <v>Retail</v>
      </c>
    </row>
    <row r="1090" spans="1:13" ht="15.75" customHeight="1" x14ac:dyDescent="0.3">
      <c r="A1090" s="16" t="s">
        <v>607</v>
      </c>
      <c r="B1090" s="27">
        <f>VLOOKUP(A1090,'Sales Order'!A$1:D$1029,4,0)</f>
        <v>44213</v>
      </c>
      <c r="C1090" s="28" t="s">
        <v>48</v>
      </c>
      <c r="D1090" s="34">
        <v>53</v>
      </c>
      <c r="E1090" s="36">
        <v>5948190</v>
      </c>
      <c r="F1090" s="37" t="s">
        <v>3463</v>
      </c>
      <c r="G1090" s="76" t="str">
        <f>VLOOKUP(C1090,Product!A$1:D$21,3,0)</f>
        <v>Tracking Pole</v>
      </c>
      <c r="H1090" s="76" t="str">
        <f>VLOOKUP(C1090,Product!A$1:D$21,4,0)</f>
        <v>Hiking &amp; Camping</v>
      </c>
      <c r="I1090" t="s">
        <v>49</v>
      </c>
      <c r="J1090" s="34">
        <v>53</v>
      </c>
      <c r="K1090" s="11" t="str">
        <f>VLOOKUP(A1090,'Sales Order'!A$2:I$1029,9,0)</f>
        <v>Sales Sumatera -Kalimantan Region Team</v>
      </c>
      <c r="M1090" t="str">
        <f>VLOOKUP(A1090,'Sales Order'!A$1:L$1029,12,0)</f>
        <v>Distributor</v>
      </c>
    </row>
    <row r="1091" spans="1:13" ht="15.75" customHeight="1" x14ac:dyDescent="0.3">
      <c r="A1091" s="28" t="s">
        <v>607</v>
      </c>
      <c r="B1091" s="27">
        <f>VLOOKUP(A1091,'Sales Order'!A$1:D$1029,4,0)</f>
        <v>44213</v>
      </c>
      <c r="C1091" s="28" t="s">
        <v>19</v>
      </c>
      <c r="D1091" s="34">
        <v>28</v>
      </c>
      <c r="E1091" s="36">
        <v>5786760</v>
      </c>
      <c r="F1091" s="37" t="s">
        <v>3464</v>
      </c>
      <c r="G1091" s="76" t="str">
        <f>VLOOKUP(C1091,Product!A$1:D$21,3,0)</f>
        <v>1 Set Fishing Equipment</v>
      </c>
      <c r="H1091" s="76" t="str">
        <f>VLOOKUP(C1091,Product!A$1:D$21,4,0)</f>
        <v>Fishing Equipment</v>
      </c>
      <c r="I1091" t="s">
        <v>21</v>
      </c>
      <c r="J1091" s="34">
        <v>28</v>
      </c>
      <c r="K1091" s="11" t="str">
        <f>VLOOKUP(A1091,'Sales Order'!A$2:I$1029,9,0)</f>
        <v>Sales Sumatera -Kalimantan Region Team</v>
      </c>
      <c r="M1091" t="str">
        <f>VLOOKUP(A1091,'Sales Order'!A$1:L$1029,12,0)</f>
        <v>Distributor</v>
      </c>
    </row>
    <row r="1092" spans="1:13" ht="15.75" customHeight="1" x14ac:dyDescent="0.3">
      <c r="A1092" s="28" t="s">
        <v>607</v>
      </c>
      <c r="B1092" s="27">
        <f>VLOOKUP(A1092,'Sales Order'!A$1:D$1029,4,0)</f>
        <v>44213</v>
      </c>
      <c r="C1092" s="28" t="s">
        <v>25</v>
      </c>
      <c r="D1092" s="34">
        <v>46</v>
      </c>
      <c r="E1092" s="36">
        <v>874000</v>
      </c>
      <c r="F1092" s="37" t="s">
        <v>3465</v>
      </c>
      <c r="G1092" s="76" t="str">
        <f>VLOOKUP(C1092,Product!A$1:D$21,3,0)</f>
        <v>Fishing soft lure</v>
      </c>
      <c r="H1092" s="76" t="str">
        <f>VLOOKUP(C1092,Product!A$1:D$21,4,0)</f>
        <v>Fishing Equipment</v>
      </c>
      <c r="I1092" t="s">
        <v>26</v>
      </c>
      <c r="J1092" s="34">
        <v>46</v>
      </c>
      <c r="K1092" s="11" t="str">
        <f>VLOOKUP(A1092,'Sales Order'!A$2:I$1029,9,0)</f>
        <v>Sales Sumatera -Kalimantan Region Team</v>
      </c>
      <c r="M1092" t="str">
        <f>VLOOKUP(A1092,'Sales Order'!A$1:L$1029,12,0)</f>
        <v>Distributor</v>
      </c>
    </row>
    <row r="1093" spans="1:13" ht="15.75" customHeight="1" x14ac:dyDescent="0.3">
      <c r="A1093" s="16" t="s">
        <v>608</v>
      </c>
      <c r="B1093" s="27">
        <f>VLOOKUP(A1093,'Sales Order'!A$1:D$1029,4,0)</f>
        <v>44214</v>
      </c>
      <c r="C1093" s="28" t="s">
        <v>69</v>
      </c>
      <c r="D1093" s="34">
        <v>27</v>
      </c>
      <c r="E1093" s="36">
        <v>3228984</v>
      </c>
      <c r="F1093" s="37" t="s">
        <v>3466</v>
      </c>
      <c r="G1093" s="76" t="str">
        <f>VLOOKUP(C1093,Product!A$1:D$21,3,0)</f>
        <v>Abs Roller</v>
      </c>
      <c r="H1093" s="76" t="str">
        <f>VLOOKUP(C1093,Product!A$1:D$21,4,0)</f>
        <v>Gym &amp; Fitness</v>
      </c>
      <c r="I1093" t="s">
        <v>70</v>
      </c>
      <c r="J1093" s="34">
        <v>27</v>
      </c>
      <c r="K1093" s="11" t="str">
        <f>VLOOKUP(A1093,'Sales Order'!A$2:I$1029,9,0)</f>
        <v>Sales Region Sulawesi - Maluku Team</v>
      </c>
      <c r="M1093" t="str">
        <f>VLOOKUP(A1093,'Sales Order'!A$1:L$1029,12,0)</f>
        <v>Retail</v>
      </c>
    </row>
    <row r="1094" spans="1:13" ht="15.75" customHeight="1" x14ac:dyDescent="0.3">
      <c r="A1094" s="28" t="s">
        <v>608</v>
      </c>
      <c r="B1094" s="27">
        <f>VLOOKUP(A1094,'Sales Order'!A$1:D$1029,4,0)</f>
        <v>44214</v>
      </c>
      <c r="C1094" s="28" t="s">
        <v>45</v>
      </c>
      <c r="D1094" s="34">
        <v>107</v>
      </c>
      <c r="E1094" s="36">
        <v>14826989.999999998</v>
      </c>
      <c r="F1094" s="37" t="s">
        <v>3467</v>
      </c>
      <c r="G1094" s="76" t="str">
        <f>VLOOKUP(C1094,Product!A$1:D$21,3,0)</f>
        <v>Sunglasses</v>
      </c>
      <c r="H1094" s="76" t="str">
        <f>VLOOKUP(C1094,Product!A$1:D$21,4,0)</f>
        <v>Outdoors Sport</v>
      </c>
      <c r="I1094" t="s">
        <v>46</v>
      </c>
      <c r="J1094" s="34">
        <v>107</v>
      </c>
      <c r="K1094" s="11" t="str">
        <f>VLOOKUP(A1094,'Sales Order'!A$2:I$1029,9,0)</f>
        <v>Sales Region Sulawesi - Maluku Team</v>
      </c>
      <c r="M1094" t="str">
        <f>VLOOKUP(A1094,'Sales Order'!A$1:L$1029,12,0)</f>
        <v>Retail</v>
      </c>
    </row>
    <row r="1095" spans="1:13" ht="15.75" customHeight="1" x14ac:dyDescent="0.3">
      <c r="A1095" s="28" t="s">
        <v>608</v>
      </c>
      <c r="B1095" s="27">
        <f>VLOOKUP(A1095,'Sales Order'!A$1:D$1029,4,0)</f>
        <v>44214</v>
      </c>
      <c r="C1095" s="28" t="s">
        <v>75</v>
      </c>
      <c r="D1095" s="34">
        <v>134</v>
      </c>
      <c r="E1095" s="36">
        <v>326692000</v>
      </c>
      <c r="F1095" s="37" t="s">
        <v>3468</v>
      </c>
      <c r="G1095" s="76" t="str">
        <f>VLOOKUP(C1095,Product!A$1:D$21,3,0)</f>
        <v>Bench Press</v>
      </c>
      <c r="H1095" s="76" t="str">
        <f>VLOOKUP(C1095,Product!A$1:D$21,4,0)</f>
        <v>Gym &amp; Fitness</v>
      </c>
      <c r="I1095" t="s">
        <v>76</v>
      </c>
      <c r="J1095" s="34">
        <v>134</v>
      </c>
      <c r="K1095" s="11" t="str">
        <f>VLOOKUP(A1095,'Sales Order'!A$2:I$1029,9,0)</f>
        <v>Sales Region Sulawesi - Maluku Team</v>
      </c>
      <c r="M1095" t="str">
        <f>VLOOKUP(A1095,'Sales Order'!A$1:L$1029,12,0)</f>
        <v>Retail</v>
      </c>
    </row>
    <row r="1096" spans="1:13" ht="15.75" customHeight="1" x14ac:dyDescent="0.3">
      <c r="A1096" s="16" t="s">
        <v>609</v>
      </c>
      <c r="B1096" s="27">
        <f>VLOOKUP(A1096,'Sales Order'!A$1:D$1029,4,0)</f>
        <v>44216</v>
      </c>
      <c r="C1096" s="28" t="s">
        <v>40</v>
      </c>
      <c r="D1096" s="34">
        <v>147</v>
      </c>
      <c r="E1096" s="36">
        <v>26729010</v>
      </c>
      <c r="F1096" s="37" t="s">
        <v>3469</v>
      </c>
      <c r="G1096" s="76" t="str">
        <f>VLOOKUP(C1096,Product!A$1:D$21,3,0)</f>
        <v>1 set Golf Ball</v>
      </c>
      <c r="H1096" s="76" t="str">
        <f>VLOOKUP(C1096,Product!A$1:D$21,4,0)</f>
        <v>Golf</v>
      </c>
      <c r="I1096" t="s">
        <v>41</v>
      </c>
      <c r="J1096" s="34">
        <v>147</v>
      </c>
      <c r="K1096" s="11" t="str">
        <f>VLOOKUP(A1096,'Sales Order'!A$2:I$1029,9,0)</f>
        <v>Online Sales Team</v>
      </c>
      <c r="M1096" t="str">
        <f>VLOOKUP(A1096,'Sales Order'!A$1:L$1029,12,0)</f>
        <v>Retail</v>
      </c>
    </row>
    <row r="1097" spans="1:13" ht="15.75" customHeight="1" x14ac:dyDescent="0.3">
      <c r="A1097" s="28" t="s">
        <v>609</v>
      </c>
      <c r="B1097" s="27">
        <f>VLOOKUP(A1097,'Sales Order'!A$1:D$1029,4,0)</f>
        <v>44216</v>
      </c>
      <c r="C1097" s="28" t="s">
        <v>65</v>
      </c>
      <c r="D1097" s="34">
        <v>100</v>
      </c>
      <c r="E1097" s="36">
        <v>24297000</v>
      </c>
      <c r="F1097" s="37" t="s">
        <v>3470</v>
      </c>
      <c r="G1097" s="76" t="str">
        <f>VLOOKUP(C1097,Product!A$1:D$21,3,0)</f>
        <v>1 Set Futsalball</v>
      </c>
      <c r="H1097" s="76" t="str">
        <f>VLOOKUP(C1097,Product!A$1:D$21,4,0)</f>
        <v>Futsal</v>
      </c>
      <c r="I1097" t="s">
        <v>66</v>
      </c>
      <c r="J1097" s="34">
        <v>100</v>
      </c>
      <c r="K1097" s="11" t="str">
        <f>VLOOKUP(A1097,'Sales Order'!A$2:I$1029,9,0)</f>
        <v>Online Sales Team</v>
      </c>
      <c r="M1097" t="str">
        <f>VLOOKUP(A1097,'Sales Order'!A$1:L$1029,12,0)</f>
        <v>Retail</v>
      </c>
    </row>
    <row r="1098" spans="1:13" ht="15.75" customHeight="1" x14ac:dyDescent="0.3">
      <c r="A1098" s="28" t="s">
        <v>609</v>
      </c>
      <c r="B1098" s="27">
        <f>VLOOKUP(A1098,'Sales Order'!A$1:D$1029,4,0)</f>
        <v>44216</v>
      </c>
      <c r="C1098" s="28" t="s">
        <v>19</v>
      </c>
      <c r="D1098" s="34">
        <v>64</v>
      </c>
      <c r="E1098" s="36">
        <v>14183040</v>
      </c>
      <c r="F1098" s="37" t="s">
        <v>3471</v>
      </c>
      <c r="G1098" s="76" t="str">
        <f>VLOOKUP(C1098,Product!A$1:D$21,3,0)</f>
        <v>1 Set Fishing Equipment</v>
      </c>
      <c r="H1098" s="76" t="str">
        <f>VLOOKUP(C1098,Product!A$1:D$21,4,0)</f>
        <v>Fishing Equipment</v>
      </c>
      <c r="I1098" t="s">
        <v>21</v>
      </c>
      <c r="J1098" s="34">
        <v>64</v>
      </c>
      <c r="K1098" s="11" t="str">
        <f>VLOOKUP(A1098,'Sales Order'!A$2:I$1029,9,0)</f>
        <v>Online Sales Team</v>
      </c>
      <c r="M1098" t="str">
        <f>VLOOKUP(A1098,'Sales Order'!A$1:L$1029,12,0)</f>
        <v>Retail</v>
      </c>
    </row>
    <row r="1099" spans="1:13" ht="15.75" customHeight="1" x14ac:dyDescent="0.3">
      <c r="A1099" s="28" t="s">
        <v>609</v>
      </c>
      <c r="B1099" s="27">
        <f>VLOOKUP(A1099,'Sales Order'!A$1:D$1029,4,0)</f>
        <v>44216</v>
      </c>
      <c r="C1099" s="28" t="s">
        <v>75</v>
      </c>
      <c r="D1099" s="34">
        <v>117</v>
      </c>
      <c r="E1099" s="36">
        <v>263542500</v>
      </c>
      <c r="F1099" s="37" t="s">
        <v>3472</v>
      </c>
      <c r="G1099" s="76" t="str">
        <f>VLOOKUP(C1099,Product!A$1:D$21,3,0)</f>
        <v>Bench Press</v>
      </c>
      <c r="H1099" s="76" t="str">
        <f>VLOOKUP(C1099,Product!A$1:D$21,4,0)</f>
        <v>Gym &amp; Fitness</v>
      </c>
      <c r="I1099" t="s">
        <v>76</v>
      </c>
      <c r="J1099" s="34">
        <v>117</v>
      </c>
      <c r="K1099" s="11" t="str">
        <f>VLOOKUP(A1099,'Sales Order'!A$2:I$1029,9,0)</f>
        <v>Online Sales Team</v>
      </c>
      <c r="M1099" t="str">
        <f>VLOOKUP(A1099,'Sales Order'!A$1:L$1029,12,0)</f>
        <v>Retail</v>
      </c>
    </row>
    <row r="1100" spans="1:13" ht="15.75" customHeight="1" x14ac:dyDescent="0.3">
      <c r="A1100" s="28" t="s">
        <v>609</v>
      </c>
      <c r="B1100" s="27">
        <f>VLOOKUP(A1100,'Sales Order'!A$1:D$1029,4,0)</f>
        <v>44216</v>
      </c>
      <c r="C1100" s="28" t="s">
        <v>58</v>
      </c>
      <c r="D1100" s="34">
        <v>67</v>
      </c>
      <c r="E1100" s="36">
        <v>351366090</v>
      </c>
      <c r="F1100" s="37" t="s">
        <v>3473</v>
      </c>
      <c r="G1100" s="76" t="str">
        <f>VLOOKUP(C1100,Product!A$1:D$21,3,0)</f>
        <v>Road Bike</v>
      </c>
      <c r="H1100" s="76" t="str">
        <f>VLOOKUP(C1100,Product!A$1:D$21,4,0)</f>
        <v>Bicycle</v>
      </c>
      <c r="I1100" t="s">
        <v>59</v>
      </c>
      <c r="J1100" s="34">
        <v>67</v>
      </c>
      <c r="K1100" s="11" t="str">
        <f>VLOOKUP(A1100,'Sales Order'!A$2:I$1029,9,0)</f>
        <v>Online Sales Team</v>
      </c>
      <c r="M1100" t="str">
        <f>VLOOKUP(A1100,'Sales Order'!A$1:L$1029,12,0)</f>
        <v>Retail</v>
      </c>
    </row>
    <row r="1101" spans="1:13" ht="15.75" customHeight="1" x14ac:dyDescent="0.3">
      <c r="A1101" s="16" t="s">
        <v>610</v>
      </c>
      <c r="B1101" s="27">
        <f>VLOOKUP(A1101,'Sales Order'!A$1:D$1029,4,0)</f>
        <v>44217</v>
      </c>
      <c r="C1101" s="28" t="s">
        <v>35</v>
      </c>
      <c r="D1101" s="34">
        <v>110</v>
      </c>
      <c r="E1101" s="36">
        <v>202818000</v>
      </c>
      <c r="F1101" s="37" t="s">
        <v>3474</v>
      </c>
      <c r="G1101" s="76" t="str">
        <f>VLOOKUP(C1101,Product!A$1:D$21,3,0)</f>
        <v>Stick Golf Wedge</v>
      </c>
      <c r="H1101" s="76" t="str">
        <f>VLOOKUP(C1101,Product!A$1:D$21,4,0)</f>
        <v>Golf</v>
      </c>
      <c r="I1101" t="s">
        <v>37</v>
      </c>
      <c r="J1101" s="34">
        <v>110</v>
      </c>
      <c r="K1101" s="11" t="str">
        <f>VLOOKUP(A1101,'Sales Order'!A$2:I$1029,9,0)</f>
        <v>Online Sales Team</v>
      </c>
      <c r="M1101" t="str">
        <f>VLOOKUP(A1101,'Sales Order'!A$1:L$1029,12,0)</f>
        <v>Retail</v>
      </c>
    </row>
    <row r="1102" spans="1:13" ht="15.75" customHeight="1" x14ac:dyDescent="0.3">
      <c r="A1102" s="28" t="s">
        <v>610</v>
      </c>
      <c r="B1102" s="27">
        <f>VLOOKUP(A1102,'Sales Order'!A$1:D$1029,4,0)</f>
        <v>44217</v>
      </c>
      <c r="C1102" s="28" t="s">
        <v>75</v>
      </c>
      <c r="D1102" s="34">
        <v>131</v>
      </c>
      <c r="E1102" s="36">
        <v>329792500</v>
      </c>
      <c r="F1102" s="37" t="s">
        <v>3475</v>
      </c>
      <c r="G1102" s="76" t="str">
        <f>VLOOKUP(C1102,Product!A$1:D$21,3,0)</f>
        <v>Bench Press</v>
      </c>
      <c r="H1102" s="76" t="str">
        <f>VLOOKUP(C1102,Product!A$1:D$21,4,0)</f>
        <v>Gym &amp; Fitness</v>
      </c>
      <c r="I1102" t="s">
        <v>76</v>
      </c>
      <c r="J1102" s="34">
        <v>131</v>
      </c>
      <c r="K1102" s="11" t="str">
        <f>VLOOKUP(A1102,'Sales Order'!A$2:I$1029,9,0)</f>
        <v>Online Sales Team</v>
      </c>
      <c r="M1102" t="str">
        <f>VLOOKUP(A1102,'Sales Order'!A$1:L$1029,12,0)</f>
        <v>Retail</v>
      </c>
    </row>
    <row r="1103" spans="1:13" ht="15.75" customHeight="1" x14ac:dyDescent="0.3">
      <c r="A1103" s="28" t="s">
        <v>610</v>
      </c>
      <c r="B1103" s="27">
        <f>VLOOKUP(A1103,'Sales Order'!A$1:D$1029,4,0)</f>
        <v>44217</v>
      </c>
      <c r="C1103" s="28" t="s">
        <v>45</v>
      </c>
      <c r="D1103" s="34">
        <v>83</v>
      </c>
      <c r="E1103" s="36">
        <v>10511950</v>
      </c>
      <c r="F1103" s="37" t="s">
        <v>3476</v>
      </c>
      <c r="G1103" s="76" t="str">
        <f>VLOOKUP(C1103,Product!A$1:D$21,3,0)</f>
        <v>Sunglasses</v>
      </c>
      <c r="H1103" s="76" t="str">
        <f>VLOOKUP(C1103,Product!A$1:D$21,4,0)</f>
        <v>Outdoors Sport</v>
      </c>
      <c r="I1103" t="s">
        <v>46</v>
      </c>
      <c r="J1103" s="34">
        <v>83</v>
      </c>
      <c r="K1103" s="11" t="str">
        <f>VLOOKUP(A1103,'Sales Order'!A$2:I$1029,9,0)</f>
        <v>Online Sales Team</v>
      </c>
      <c r="M1103" t="str">
        <f>VLOOKUP(A1103,'Sales Order'!A$1:L$1029,12,0)</f>
        <v>Retail</v>
      </c>
    </row>
    <row r="1104" spans="1:13" ht="15.75" customHeight="1" x14ac:dyDescent="0.3">
      <c r="A1104" s="28" t="s">
        <v>610</v>
      </c>
      <c r="B1104" s="27">
        <f>VLOOKUP(A1104,'Sales Order'!A$1:D$1029,4,0)</f>
        <v>44217</v>
      </c>
      <c r="C1104" s="28" t="s">
        <v>55</v>
      </c>
      <c r="D1104" s="34">
        <v>78</v>
      </c>
      <c r="E1104" s="36">
        <v>160081740</v>
      </c>
      <c r="F1104" s="37" t="s">
        <v>3477</v>
      </c>
      <c r="G1104" s="76" t="str">
        <f>VLOOKUP(C1104,Product!A$1:D$21,3,0)</f>
        <v>Mountain Bike</v>
      </c>
      <c r="H1104" s="76" t="str">
        <f>VLOOKUP(C1104,Product!A$1:D$21,4,0)</f>
        <v>Bicycle</v>
      </c>
      <c r="I1104" t="s">
        <v>5854</v>
      </c>
      <c r="J1104" s="34">
        <v>78</v>
      </c>
      <c r="K1104" s="11" t="str">
        <f>VLOOKUP(A1104,'Sales Order'!A$2:I$1029,9,0)</f>
        <v>Online Sales Team</v>
      </c>
      <c r="M1104" t="str">
        <f>VLOOKUP(A1104,'Sales Order'!A$1:L$1029,12,0)</f>
        <v>Retail</v>
      </c>
    </row>
    <row r="1105" spans="1:13" ht="15.75" customHeight="1" x14ac:dyDescent="0.3">
      <c r="A1105" s="28" t="s">
        <v>610</v>
      </c>
      <c r="B1105" s="27">
        <f>VLOOKUP(A1105,'Sales Order'!A$1:D$1029,4,0)</f>
        <v>44217</v>
      </c>
      <c r="C1105" s="28" t="s">
        <v>25</v>
      </c>
      <c r="D1105" s="34">
        <v>72</v>
      </c>
      <c r="E1105" s="36">
        <v>1353600</v>
      </c>
      <c r="F1105" s="37" t="s">
        <v>3478</v>
      </c>
      <c r="G1105" s="76" t="str">
        <f>VLOOKUP(C1105,Product!A$1:D$21,3,0)</f>
        <v>Fishing soft lure</v>
      </c>
      <c r="H1105" s="76" t="str">
        <f>VLOOKUP(C1105,Product!A$1:D$21,4,0)</f>
        <v>Fishing Equipment</v>
      </c>
      <c r="I1105" t="s">
        <v>26</v>
      </c>
      <c r="J1105" s="34">
        <v>72</v>
      </c>
      <c r="K1105" s="11" t="str">
        <f>VLOOKUP(A1105,'Sales Order'!A$2:I$1029,9,0)</f>
        <v>Online Sales Team</v>
      </c>
      <c r="M1105" t="str">
        <f>VLOOKUP(A1105,'Sales Order'!A$1:L$1029,12,0)</f>
        <v>Retail</v>
      </c>
    </row>
    <row r="1106" spans="1:13" ht="15.75" customHeight="1" x14ac:dyDescent="0.3">
      <c r="A1106" s="28" t="s">
        <v>611</v>
      </c>
      <c r="B1106" s="27">
        <f>VLOOKUP(A1106,'Sales Order'!A$1:D$1029,4,0)</f>
        <v>44217</v>
      </c>
      <c r="C1106" s="28" t="s">
        <v>45</v>
      </c>
      <c r="D1106" s="34">
        <v>141</v>
      </c>
      <c r="E1106" s="36">
        <v>16387020</v>
      </c>
      <c r="F1106" s="37" t="s">
        <v>3479</v>
      </c>
      <c r="G1106" s="76" t="str">
        <f>VLOOKUP(C1106,Product!A$1:D$21,3,0)</f>
        <v>Sunglasses</v>
      </c>
      <c r="H1106" s="76" t="str">
        <f>VLOOKUP(C1106,Product!A$1:D$21,4,0)</f>
        <v>Outdoors Sport</v>
      </c>
      <c r="I1106" t="s">
        <v>46</v>
      </c>
      <c r="J1106" s="34">
        <v>141</v>
      </c>
      <c r="K1106" s="11" t="str">
        <f>VLOOKUP(A1106,'Sales Order'!A$2:I$1029,9,0)</f>
        <v>Sales Region Sulawesi - Maluku Team</v>
      </c>
      <c r="M1106" t="str">
        <f>VLOOKUP(A1106,'Sales Order'!A$1:L$1029,12,0)</f>
        <v>Retail</v>
      </c>
    </row>
    <row r="1107" spans="1:13" ht="15.75" customHeight="1" x14ac:dyDescent="0.3">
      <c r="A1107" s="28" t="s">
        <v>611</v>
      </c>
      <c r="B1107" s="27">
        <f>VLOOKUP(A1107,'Sales Order'!A$1:D$1029,4,0)</f>
        <v>44217</v>
      </c>
      <c r="C1107" s="28" t="s">
        <v>75</v>
      </c>
      <c r="D1107" s="34">
        <v>47</v>
      </c>
      <c r="E1107" s="36">
        <v>118322500</v>
      </c>
      <c r="F1107" s="37" t="s">
        <v>3480</v>
      </c>
      <c r="G1107" s="76" t="str">
        <f>VLOOKUP(C1107,Product!A$1:D$21,3,0)</f>
        <v>Bench Press</v>
      </c>
      <c r="H1107" s="76" t="str">
        <f>VLOOKUP(C1107,Product!A$1:D$21,4,0)</f>
        <v>Gym &amp; Fitness</v>
      </c>
      <c r="I1107" t="s">
        <v>76</v>
      </c>
      <c r="J1107" s="34">
        <v>47</v>
      </c>
      <c r="K1107" s="11" t="str">
        <f>VLOOKUP(A1107,'Sales Order'!A$2:I$1029,9,0)</f>
        <v>Sales Region Sulawesi - Maluku Team</v>
      </c>
      <c r="M1107" t="str">
        <f>VLOOKUP(A1107,'Sales Order'!A$1:L$1029,12,0)</f>
        <v>Retail</v>
      </c>
    </row>
    <row r="1108" spans="1:13" ht="15.75" customHeight="1" x14ac:dyDescent="0.3">
      <c r="A1108" s="28" t="s">
        <v>611</v>
      </c>
      <c r="B1108" s="27">
        <f>VLOOKUP(A1108,'Sales Order'!A$1:D$1029,4,0)</f>
        <v>44217</v>
      </c>
      <c r="C1108" s="28" t="s">
        <v>33</v>
      </c>
      <c r="D1108" s="34">
        <v>144</v>
      </c>
      <c r="E1108" s="36">
        <v>24393600</v>
      </c>
      <c r="F1108" s="37" t="s">
        <v>3481</v>
      </c>
      <c r="G1108" s="76" t="str">
        <f>VLOOKUP(C1108,Product!A$1:D$21,3,0)</f>
        <v>Stick Billiard Bag</v>
      </c>
      <c r="H1108" s="76" t="str">
        <f>VLOOKUP(C1108,Product!A$1:D$21,4,0)</f>
        <v>Billiard</v>
      </c>
      <c r="I1108" t="s">
        <v>34</v>
      </c>
      <c r="J1108" s="34">
        <v>144</v>
      </c>
      <c r="K1108" s="11" t="str">
        <f>VLOOKUP(A1108,'Sales Order'!A$2:I$1029,9,0)</f>
        <v>Sales Region Sulawesi - Maluku Team</v>
      </c>
      <c r="M1108" t="str">
        <f>VLOOKUP(A1108,'Sales Order'!A$1:L$1029,12,0)</f>
        <v>Retail</v>
      </c>
    </row>
    <row r="1109" spans="1:13" ht="15.75" customHeight="1" x14ac:dyDescent="0.3">
      <c r="A1109" s="28" t="s">
        <v>612</v>
      </c>
      <c r="B1109" s="27">
        <f>VLOOKUP(A1109,'Sales Order'!A$1:D$1029,4,0)</f>
        <v>44218</v>
      </c>
      <c r="C1109" s="28" t="s">
        <v>52</v>
      </c>
      <c r="D1109" s="34">
        <v>92</v>
      </c>
      <c r="E1109" s="36">
        <v>24219000</v>
      </c>
      <c r="F1109" s="37" t="s">
        <v>3482</v>
      </c>
      <c r="G1109" s="76" t="str">
        <f>VLOOKUP(C1109,Product!A$1:D$21,3,0)</f>
        <v>Hiking Shoes</v>
      </c>
      <c r="H1109" s="76" t="str">
        <f>VLOOKUP(C1109,Product!A$1:D$21,4,0)</f>
        <v>Hiking &amp; Camping</v>
      </c>
      <c r="I1109" t="s">
        <v>53</v>
      </c>
      <c r="J1109" s="34">
        <v>92</v>
      </c>
      <c r="K1109" s="11" t="str">
        <f>VLOOKUP(A1109,'Sales Order'!A$2:I$1029,9,0)</f>
        <v>Sales Region Sulawesi - Maluku Team</v>
      </c>
      <c r="M1109" t="str">
        <f>VLOOKUP(A1109,'Sales Order'!A$1:L$1029,12,0)</f>
        <v>Retail</v>
      </c>
    </row>
    <row r="1110" spans="1:13" ht="15.75" customHeight="1" x14ac:dyDescent="0.3">
      <c r="A1110" s="28" t="s">
        <v>612</v>
      </c>
      <c r="B1110" s="27">
        <f>VLOOKUP(A1110,'Sales Order'!A$1:D$1029,4,0)</f>
        <v>44218</v>
      </c>
      <c r="C1110" s="28" t="s">
        <v>45</v>
      </c>
      <c r="D1110" s="34">
        <v>29</v>
      </c>
      <c r="E1110" s="36">
        <v>3586430</v>
      </c>
      <c r="F1110" s="37" t="s">
        <v>3483</v>
      </c>
      <c r="G1110" s="76" t="str">
        <f>VLOOKUP(C1110,Product!A$1:D$21,3,0)</f>
        <v>Sunglasses</v>
      </c>
      <c r="H1110" s="76" t="str">
        <f>VLOOKUP(C1110,Product!A$1:D$21,4,0)</f>
        <v>Outdoors Sport</v>
      </c>
      <c r="I1110" t="s">
        <v>46</v>
      </c>
      <c r="J1110" s="34">
        <v>29</v>
      </c>
      <c r="K1110" s="11" t="str">
        <f>VLOOKUP(A1110,'Sales Order'!A$2:I$1029,9,0)</f>
        <v>Sales Region Sulawesi - Maluku Team</v>
      </c>
      <c r="M1110" t="str">
        <f>VLOOKUP(A1110,'Sales Order'!A$1:L$1029,12,0)</f>
        <v>Retail</v>
      </c>
    </row>
    <row r="1111" spans="1:13" ht="15.75" customHeight="1" x14ac:dyDescent="0.3">
      <c r="A1111" s="16" t="s">
        <v>613</v>
      </c>
      <c r="B1111" s="27">
        <f>VLOOKUP(A1111,'Sales Order'!A$1:D$1029,4,0)</f>
        <v>44219</v>
      </c>
      <c r="C1111" s="28" t="s">
        <v>83</v>
      </c>
      <c r="D1111" s="34">
        <v>73</v>
      </c>
      <c r="E1111" s="36">
        <v>21089700</v>
      </c>
      <c r="F1111" s="37" t="s">
        <v>3484</v>
      </c>
      <c r="G1111" s="76" t="str">
        <f>VLOOKUP(C1111,Product!A$1:D$21,3,0)</f>
        <v>Heavy bag</v>
      </c>
      <c r="H1111" s="76" t="str">
        <f>VLOOKUP(C1111,Product!A$1:D$21,4,0)</f>
        <v>Gym &amp; Fitness</v>
      </c>
      <c r="I1111" t="s">
        <v>84</v>
      </c>
      <c r="J1111" s="34">
        <v>73</v>
      </c>
      <c r="K1111" s="11" t="str">
        <f>VLOOKUP(A1111,'Sales Order'!A$2:I$1029,9,0)</f>
        <v>Sales Region Sulawesi - Maluku Team</v>
      </c>
      <c r="M1111" t="str">
        <f>VLOOKUP(A1111,'Sales Order'!A$1:L$1029,12,0)</f>
        <v>Retail</v>
      </c>
    </row>
    <row r="1112" spans="1:13" ht="15.75" customHeight="1" x14ac:dyDescent="0.3">
      <c r="A1112" s="28" t="s">
        <v>613</v>
      </c>
      <c r="B1112" s="27">
        <f>VLOOKUP(A1112,'Sales Order'!A$1:D$1029,4,0)</f>
        <v>44219</v>
      </c>
      <c r="C1112" s="28" t="s">
        <v>48</v>
      </c>
      <c r="D1112" s="34">
        <v>62</v>
      </c>
      <c r="E1112" s="36">
        <v>7118220</v>
      </c>
      <c r="F1112" s="37" t="s">
        <v>3485</v>
      </c>
      <c r="G1112" s="76" t="str">
        <f>VLOOKUP(C1112,Product!A$1:D$21,3,0)</f>
        <v>Tracking Pole</v>
      </c>
      <c r="H1112" s="76" t="str">
        <f>VLOOKUP(C1112,Product!A$1:D$21,4,0)</f>
        <v>Hiking &amp; Camping</v>
      </c>
      <c r="I1112" t="s">
        <v>49</v>
      </c>
      <c r="J1112" s="34">
        <v>62</v>
      </c>
      <c r="K1112" s="11" t="str">
        <f>VLOOKUP(A1112,'Sales Order'!A$2:I$1029,9,0)</f>
        <v>Sales Region Sulawesi - Maluku Team</v>
      </c>
      <c r="M1112" t="str">
        <f>VLOOKUP(A1112,'Sales Order'!A$1:L$1029,12,0)</f>
        <v>Retail</v>
      </c>
    </row>
    <row r="1113" spans="1:13" ht="15.75" customHeight="1" x14ac:dyDescent="0.3">
      <c r="A1113" s="28" t="s">
        <v>613</v>
      </c>
      <c r="B1113" s="27">
        <f>VLOOKUP(A1113,'Sales Order'!A$1:D$1029,4,0)</f>
        <v>44219</v>
      </c>
      <c r="C1113" s="28" t="s">
        <v>78</v>
      </c>
      <c r="D1113" s="34">
        <v>53</v>
      </c>
      <c r="E1113" s="36">
        <v>26786200</v>
      </c>
      <c r="F1113" s="37" t="s">
        <v>3486</v>
      </c>
      <c r="G1113" s="76" t="str">
        <f>VLOOKUP(C1113,Product!A$1:D$21,3,0)</f>
        <v>Dumbell Set</v>
      </c>
      <c r="H1113" s="76" t="str">
        <f>VLOOKUP(C1113,Product!A$1:D$21,4,0)</f>
        <v>Gym &amp; Fitness</v>
      </c>
      <c r="I1113" t="s">
        <v>79</v>
      </c>
      <c r="J1113" s="34">
        <v>53</v>
      </c>
      <c r="K1113" s="11" t="str">
        <f>VLOOKUP(A1113,'Sales Order'!A$2:I$1029,9,0)</f>
        <v>Sales Region Sulawesi - Maluku Team</v>
      </c>
      <c r="M1113" t="str">
        <f>VLOOKUP(A1113,'Sales Order'!A$1:L$1029,12,0)</f>
        <v>Retail</v>
      </c>
    </row>
    <row r="1114" spans="1:13" ht="15.75" customHeight="1" x14ac:dyDescent="0.3">
      <c r="A1114" s="28" t="s">
        <v>613</v>
      </c>
      <c r="B1114" s="27">
        <f>VLOOKUP(A1114,'Sales Order'!A$1:D$1029,4,0)</f>
        <v>44219</v>
      </c>
      <c r="C1114" s="28" t="s">
        <v>45</v>
      </c>
      <c r="D1114" s="34">
        <v>73</v>
      </c>
      <c r="E1114" s="36">
        <v>9789300</v>
      </c>
      <c r="F1114" s="37" t="s">
        <v>3487</v>
      </c>
      <c r="G1114" s="76" t="str">
        <f>VLOOKUP(C1114,Product!A$1:D$21,3,0)</f>
        <v>Sunglasses</v>
      </c>
      <c r="H1114" s="76" t="str">
        <f>VLOOKUP(C1114,Product!A$1:D$21,4,0)</f>
        <v>Outdoors Sport</v>
      </c>
      <c r="I1114" t="s">
        <v>46</v>
      </c>
      <c r="J1114" s="34">
        <v>73</v>
      </c>
      <c r="K1114" s="11" t="str">
        <f>VLOOKUP(A1114,'Sales Order'!A$2:I$1029,9,0)</f>
        <v>Sales Region Sulawesi - Maluku Team</v>
      </c>
      <c r="M1114" t="str">
        <f>VLOOKUP(A1114,'Sales Order'!A$1:L$1029,12,0)</f>
        <v>Retail</v>
      </c>
    </row>
    <row r="1115" spans="1:13" ht="15.75" customHeight="1" x14ac:dyDescent="0.3">
      <c r="A1115" s="28" t="s">
        <v>614</v>
      </c>
      <c r="B1115" s="27">
        <f>VLOOKUP(A1115,'Sales Order'!A$1:D$1029,4,0)</f>
        <v>44219</v>
      </c>
      <c r="C1115" s="28" t="s">
        <v>19</v>
      </c>
      <c r="D1115" s="34">
        <v>64</v>
      </c>
      <c r="E1115" s="36">
        <v>13067520.000000002</v>
      </c>
      <c r="F1115" s="37" t="s">
        <v>3488</v>
      </c>
      <c r="G1115" s="76" t="str">
        <f>VLOOKUP(C1115,Product!A$1:D$21,3,0)</f>
        <v>1 Set Fishing Equipment</v>
      </c>
      <c r="H1115" s="76" t="str">
        <f>VLOOKUP(C1115,Product!A$1:D$21,4,0)</f>
        <v>Fishing Equipment</v>
      </c>
      <c r="I1115" t="s">
        <v>21</v>
      </c>
      <c r="J1115" s="34">
        <v>64</v>
      </c>
      <c r="K1115" s="11" t="str">
        <f>VLOOKUP(A1115,'Sales Order'!A$2:I$1029,9,0)</f>
        <v>Sales Region Sulawesi - Maluku Team</v>
      </c>
      <c r="M1115" t="str">
        <f>VLOOKUP(A1115,'Sales Order'!A$1:L$1029,12,0)</f>
        <v>Retail</v>
      </c>
    </row>
    <row r="1116" spans="1:13" ht="15.75" customHeight="1" x14ac:dyDescent="0.3">
      <c r="A1116" s="28" t="s">
        <v>614</v>
      </c>
      <c r="B1116" s="27">
        <f>VLOOKUP(A1116,'Sales Order'!A$1:D$1029,4,0)</f>
        <v>44219</v>
      </c>
      <c r="C1116" s="28" t="s">
        <v>78</v>
      </c>
      <c r="D1116" s="34">
        <v>28</v>
      </c>
      <c r="E1116" s="36">
        <v>12363680</v>
      </c>
      <c r="F1116" s="37" t="s">
        <v>3489</v>
      </c>
      <c r="G1116" s="76" t="str">
        <f>VLOOKUP(C1116,Product!A$1:D$21,3,0)</f>
        <v>Dumbell Set</v>
      </c>
      <c r="H1116" s="76" t="str">
        <f>VLOOKUP(C1116,Product!A$1:D$21,4,0)</f>
        <v>Gym &amp; Fitness</v>
      </c>
      <c r="I1116" t="s">
        <v>79</v>
      </c>
      <c r="J1116" s="34">
        <v>28</v>
      </c>
      <c r="K1116" s="11" t="str">
        <f>VLOOKUP(A1116,'Sales Order'!A$2:I$1029,9,0)</f>
        <v>Sales Region Sulawesi - Maluku Team</v>
      </c>
      <c r="M1116" t="str">
        <f>VLOOKUP(A1116,'Sales Order'!A$1:L$1029,12,0)</f>
        <v>Retail</v>
      </c>
    </row>
    <row r="1117" spans="1:13" ht="15.75" customHeight="1" x14ac:dyDescent="0.3">
      <c r="A1117" s="28" t="s">
        <v>614</v>
      </c>
      <c r="B1117" s="27">
        <f>VLOOKUP(A1117,'Sales Order'!A$1:D$1029,4,0)</f>
        <v>44219</v>
      </c>
      <c r="C1117" s="28" t="s">
        <v>35</v>
      </c>
      <c r="D1117" s="34">
        <v>41</v>
      </c>
      <c r="E1117" s="36">
        <v>83695350</v>
      </c>
      <c r="F1117" s="37" t="s">
        <v>3490</v>
      </c>
      <c r="G1117" s="76" t="str">
        <f>VLOOKUP(C1117,Product!A$1:D$21,3,0)</f>
        <v>Stick Golf Wedge</v>
      </c>
      <c r="H1117" s="76" t="str">
        <f>VLOOKUP(C1117,Product!A$1:D$21,4,0)</f>
        <v>Golf</v>
      </c>
      <c r="I1117" t="s">
        <v>37</v>
      </c>
      <c r="J1117" s="34">
        <v>41</v>
      </c>
      <c r="K1117" s="11" t="str">
        <f>VLOOKUP(A1117,'Sales Order'!A$2:I$1029,9,0)</f>
        <v>Sales Region Sulawesi - Maluku Team</v>
      </c>
      <c r="M1117" t="str">
        <f>VLOOKUP(A1117,'Sales Order'!A$1:L$1029,12,0)</f>
        <v>Retail</v>
      </c>
    </row>
    <row r="1118" spans="1:13" ht="15.75" customHeight="1" x14ac:dyDescent="0.3">
      <c r="A1118" s="16" t="s">
        <v>615</v>
      </c>
      <c r="B1118" s="27">
        <f>VLOOKUP(A1118,'Sales Order'!A$1:D$1029,4,0)</f>
        <v>44220</v>
      </c>
      <c r="C1118" s="28" t="s">
        <v>43</v>
      </c>
      <c r="D1118" s="34">
        <v>57</v>
      </c>
      <c r="E1118" s="36">
        <v>160512000</v>
      </c>
      <c r="F1118" s="37" t="s">
        <v>3491</v>
      </c>
      <c r="G1118" s="76" t="str">
        <f>VLOOKUP(C1118,Product!A$1:D$21,3,0)</f>
        <v>Stick Golf Bag</v>
      </c>
      <c r="H1118" s="76" t="str">
        <f>VLOOKUP(C1118,Product!A$1:D$21,4,0)</f>
        <v>Golf</v>
      </c>
      <c r="I1118" t="s">
        <v>44</v>
      </c>
      <c r="J1118" s="34">
        <v>57</v>
      </c>
      <c r="K1118" s="11" t="str">
        <f>VLOOKUP(A1118,'Sales Order'!A$2:I$1029,9,0)</f>
        <v>Sales Sumatera -Kalimantan Region Team</v>
      </c>
      <c r="M1118" t="str">
        <f>VLOOKUP(A1118,'Sales Order'!A$1:L$1029,12,0)</f>
        <v>Retail</v>
      </c>
    </row>
    <row r="1119" spans="1:13" ht="15.75" customHeight="1" x14ac:dyDescent="0.3">
      <c r="A1119" s="16" t="s">
        <v>616</v>
      </c>
      <c r="B1119" s="27">
        <f>VLOOKUP(A1119,'Sales Order'!A$1:D$1029,4,0)</f>
        <v>44223</v>
      </c>
      <c r="C1119" s="28" t="s">
        <v>52</v>
      </c>
      <c r="D1119" s="34">
        <v>67</v>
      </c>
      <c r="E1119" s="36">
        <v>18726500</v>
      </c>
      <c r="F1119" s="37" t="s">
        <v>3492</v>
      </c>
      <c r="G1119" s="76" t="str">
        <f>VLOOKUP(C1119,Product!A$1:D$21,3,0)</f>
        <v>Hiking Shoes</v>
      </c>
      <c r="H1119" s="76" t="str">
        <f>VLOOKUP(C1119,Product!A$1:D$21,4,0)</f>
        <v>Hiking &amp; Camping</v>
      </c>
      <c r="I1119" t="s">
        <v>53</v>
      </c>
      <c r="J1119" s="34">
        <v>67</v>
      </c>
      <c r="K1119" s="11" t="str">
        <f>VLOOKUP(A1119,'Sales Order'!A$2:I$1029,9,0)</f>
        <v>Online Sales Team</v>
      </c>
      <c r="M1119" t="str">
        <f>VLOOKUP(A1119,'Sales Order'!A$1:L$1029,12,0)</f>
        <v>Retail</v>
      </c>
    </row>
    <row r="1120" spans="1:13" ht="15.75" customHeight="1" x14ac:dyDescent="0.3">
      <c r="A1120" s="16" t="s">
        <v>617</v>
      </c>
      <c r="B1120" s="27">
        <f>VLOOKUP(A1120,'Sales Order'!A$1:D$1029,4,0)</f>
        <v>44223</v>
      </c>
      <c r="C1120" s="28" t="s">
        <v>78</v>
      </c>
      <c r="D1120" s="34">
        <v>120</v>
      </c>
      <c r="E1120" s="36">
        <v>51072000</v>
      </c>
      <c r="F1120" s="37" t="s">
        <v>3493</v>
      </c>
      <c r="G1120" s="76" t="str">
        <f>VLOOKUP(C1120,Product!A$1:D$21,3,0)</f>
        <v>Dumbell Set</v>
      </c>
      <c r="H1120" s="76" t="str">
        <f>VLOOKUP(C1120,Product!A$1:D$21,4,0)</f>
        <v>Gym &amp; Fitness</v>
      </c>
      <c r="I1120" t="s">
        <v>79</v>
      </c>
      <c r="J1120" s="34">
        <v>120</v>
      </c>
      <c r="K1120" s="11" t="str">
        <f>VLOOKUP(A1120,'Sales Order'!A$2:I$1029,9,0)</f>
        <v>Sales Region Sulawesi - Maluku Team</v>
      </c>
      <c r="M1120" t="str">
        <f>VLOOKUP(A1120,'Sales Order'!A$1:L$1029,12,0)</f>
        <v>Retail</v>
      </c>
    </row>
    <row r="1121" spans="1:13" ht="15.75" customHeight="1" x14ac:dyDescent="0.3">
      <c r="A1121" s="28" t="s">
        <v>617</v>
      </c>
      <c r="B1121" s="27">
        <f>VLOOKUP(A1121,'Sales Order'!A$1:D$1029,4,0)</f>
        <v>44223</v>
      </c>
      <c r="C1121" s="28" t="s">
        <v>52</v>
      </c>
      <c r="D1121" s="34">
        <v>54</v>
      </c>
      <c r="E1121" s="36">
        <v>13864500</v>
      </c>
      <c r="F1121" s="37" t="s">
        <v>3494</v>
      </c>
      <c r="G1121" s="76" t="str">
        <f>VLOOKUP(C1121,Product!A$1:D$21,3,0)</f>
        <v>Hiking Shoes</v>
      </c>
      <c r="H1121" s="76" t="str">
        <f>VLOOKUP(C1121,Product!A$1:D$21,4,0)</f>
        <v>Hiking &amp; Camping</v>
      </c>
      <c r="I1121" t="s">
        <v>53</v>
      </c>
      <c r="J1121" s="34">
        <v>54</v>
      </c>
      <c r="K1121" s="11" t="str">
        <f>VLOOKUP(A1121,'Sales Order'!A$2:I$1029,9,0)</f>
        <v>Sales Region Sulawesi - Maluku Team</v>
      </c>
      <c r="M1121" t="str">
        <f>VLOOKUP(A1121,'Sales Order'!A$1:L$1029,12,0)</f>
        <v>Retail</v>
      </c>
    </row>
    <row r="1122" spans="1:13" ht="15.75" customHeight="1" x14ac:dyDescent="0.3">
      <c r="A1122" s="16" t="s">
        <v>618</v>
      </c>
      <c r="B1122" s="27">
        <f>VLOOKUP(A1122,'Sales Order'!A$1:D$1029,4,0)</f>
        <v>44223</v>
      </c>
      <c r="C1122" s="28" t="s">
        <v>72</v>
      </c>
      <c r="D1122" s="34">
        <v>40</v>
      </c>
      <c r="E1122" s="36">
        <v>9505200</v>
      </c>
      <c r="F1122" s="37" t="s">
        <v>3495</v>
      </c>
      <c r="G1122" s="76" t="str">
        <f>VLOOKUP(C1122,Product!A$1:D$21,3,0)</f>
        <v>Pull Up Bar</v>
      </c>
      <c r="H1122" s="76" t="str">
        <f>VLOOKUP(C1122,Product!A$1:D$21,4,0)</f>
        <v>Gym &amp; Fitness</v>
      </c>
      <c r="I1122" t="s">
        <v>73</v>
      </c>
      <c r="J1122" s="34">
        <v>40</v>
      </c>
      <c r="K1122" s="11" t="str">
        <f>VLOOKUP(A1122,'Sales Order'!A$2:I$1029,9,0)</f>
        <v>Sales Java Region Team</v>
      </c>
      <c r="M1122" t="str">
        <f>VLOOKUP(A1122,'Sales Order'!A$1:L$1029,12,0)</f>
        <v>Retail</v>
      </c>
    </row>
    <row r="1123" spans="1:13" ht="15.75" customHeight="1" x14ac:dyDescent="0.3">
      <c r="A1123" s="28" t="s">
        <v>618</v>
      </c>
      <c r="B1123" s="27">
        <f>VLOOKUP(A1123,'Sales Order'!A$1:D$1029,4,0)</f>
        <v>44223</v>
      </c>
      <c r="C1123" s="28" t="s">
        <v>61</v>
      </c>
      <c r="D1123" s="34">
        <v>148</v>
      </c>
      <c r="E1123" s="36">
        <v>58131440.000000007</v>
      </c>
      <c r="F1123" s="37" t="s">
        <v>3496</v>
      </c>
      <c r="G1123" s="76" t="str">
        <f>VLOOKUP(C1123,Product!A$1:D$21,3,0)</f>
        <v>1 Set Basketball</v>
      </c>
      <c r="H1123" s="76" t="str">
        <f>VLOOKUP(C1123,Product!A$1:D$21,4,0)</f>
        <v>Basketball</v>
      </c>
      <c r="I1123" t="s">
        <v>62</v>
      </c>
      <c r="J1123" s="34">
        <v>148</v>
      </c>
      <c r="K1123" s="11" t="str">
        <f>VLOOKUP(A1123,'Sales Order'!A$2:I$1029,9,0)</f>
        <v>Sales Java Region Team</v>
      </c>
      <c r="M1123" t="str">
        <f>VLOOKUP(A1123,'Sales Order'!A$1:L$1029,12,0)</f>
        <v>Retail</v>
      </c>
    </row>
    <row r="1124" spans="1:13" ht="15.75" customHeight="1" x14ac:dyDescent="0.3">
      <c r="A1124" s="28" t="s">
        <v>618</v>
      </c>
      <c r="B1124" s="27">
        <f>VLOOKUP(A1124,'Sales Order'!A$1:D$1029,4,0)</f>
        <v>44223</v>
      </c>
      <c r="C1124" s="28" t="s">
        <v>35</v>
      </c>
      <c r="D1124" s="34">
        <v>37</v>
      </c>
      <c r="E1124" s="36">
        <v>64159850</v>
      </c>
      <c r="F1124" s="37" t="s">
        <v>3497</v>
      </c>
      <c r="G1124" s="76" t="str">
        <f>VLOOKUP(C1124,Product!A$1:D$21,3,0)</f>
        <v>Stick Golf Wedge</v>
      </c>
      <c r="H1124" s="76" t="str">
        <f>VLOOKUP(C1124,Product!A$1:D$21,4,0)</f>
        <v>Golf</v>
      </c>
      <c r="I1124" t="s">
        <v>37</v>
      </c>
      <c r="J1124" s="34">
        <v>37</v>
      </c>
      <c r="K1124" s="11" t="str">
        <f>VLOOKUP(A1124,'Sales Order'!A$2:I$1029,9,0)</f>
        <v>Sales Java Region Team</v>
      </c>
      <c r="M1124" t="str">
        <f>VLOOKUP(A1124,'Sales Order'!A$1:L$1029,12,0)</f>
        <v>Retail</v>
      </c>
    </row>
    <row r="1125" spans="1:13" ht="15.75" customHeight="1" x14ac:dyDescent="0.3">
      <c r="A1125" s="28" t="s">
        <v>618</v>
      </c>
      <c r="B1125" s="27">
        <f>VLOOKUP(A1125,'Sales Order'!A$1:D$1029,4,0)</f>
        <v>44223</v>
      </c>
      <c r="C1125" s="28" t="s">
        <v>52</v>
      </c>
      <c r="D1125" s="34">
        <v>149</v>
      </c>
      <c r="E1125" s="36">
        <v>36318750</v>
      </c>
      <c r="F1125" s="37" t="s">
        <v>3498</v>
      </c>
      <c r="G1125" s="76" t="str">
        <f>VLOOKUP(C1125,Product!A$1:D$21,3,0)</f>
        <v>Hiking Shoes</v>
      </c>
      <c r="H1125" s="76" t="str">
        <f>VLOOKUP(C1125,Product!A$1:D$21,4,0)</f>
        <v>Hiking &amp; Camping</v>
      </c>
      <c r="I1125" t="s">
        <v>53</v>
      </c>
      <c r="J1125" s="34">
        <v>149</v>
      </c>
      <c r="K1125" s="11" t="str">
        <f>VLOOKUP(A1125,'Sales Order'!A$2:I$1029,9,0)</f>
        <v>Sales Java Region Team</v>
      </c>
      <c r="M1125" t="str">
        <f>VLOOKUP(A1125,'Sales Order'!A$1:L$1029,12,0)</f>
        <v>Retail</v>
      </c>
    </row>
    <row r="1126" spans="1:13" ht="15.75" customHeight="1" x14ac:dyDescent="0.3">
      <c r="A1126" s="16" t="s">
        <v>619</v>
      </c>
      <c r="B1126" s="27">
        <f>VLOOKUP(A1126,'Sales Order'!A$1:D$1029,4,0)</f>
        <v>44224</v>
      </c>
      <c r="C1126" s="28" t="s">
        <v>65</v>
      </c>
      <c r="D1126" s="34">
        <v>109</v>
      </c>
      <c r="E1126" s="36">
        <v>27065790</v>
      </c>
      <c r="F1126" s="37" t="s">
        <v>3499</v>
      </c>
      <c r="G1126" s="76" t="str">
        <f>VLOOKUP(C1126,Product!A$1:D$21,3,0)</f>
        <v>1 Set Futsalball</v>
      </c>
      <c r="H1126" s="76" t="str">
        <f>VLOOKUP(C1126,Product!A$1:D$21,4,0)</f>
        <v>Futsal</v>
      </c>
      <c r="I1126" t="s">
        <v>66</v>
      </c>
      <c r="J1126" s="34">
        <v>109</v>
      </c>
      <c r="K1126" s="11" t="str">
        <f>VLOOKUP(A1126,'Sales Order'!A$2:I$1029,9,0)</f>
        <v>Sales Region Sulawesi - Maluku Team</v>
      </c>
      <c r="M1126" t="str">
        <f>VLOOKUP(A1126,'Sales Order'!A$1:L$1029,12,0)</f>
        <v>Retail</v>
      </c>
    </row>
    <row r="1127" spans="1:13" ht="15.75" customHeight="1" x14ac:dyDescent="0.3">
      <c r="A1127" s="28" t="s">
        <v>619</v>
      </c>
      <c r="B1127" s="27">
        <f>VLOOKUP(A1127,'Sales Order'!A$1:D$1029,4,0)</f>
        <v>44224</v>
      </c>
      <c r="C1127" s="28" t="s">
        <v>75</v>
      </c>
      <c r="D1127" s="34">
        <v>142</v>
      </c>
      <c r="E1127" s="36">
        <v>316092000</v>
      </c>
      <c r="F1127" s="37" t="s">
        <v>3500</v>
      </c>
      <c r="G1127" s="76" t="str">
        <f>VLOOKUP(C1127,Product!A$1:D$21,3,0)</f>
        <v>Bench Press</v>
      </c>
      <c r="H1127" s="76" t="str">
        <f>VLOOKUP(C1127,Product!A$1:D$21,4,0)</f>
        <v>Gym &amp; Fitness</v>
      </c>
      <c r="I1127" t="s">
        <v>76</v>
      </c>
      <c r="J1127" s="34">
        <v>142</v>
      </c>
      <c r="K1127" s="11" t="str">
        <f>VLOOKUP(A1127,'Sales Order'!A$2:I$1029,9,0)</f>
        <v>Sales Region Sulawesi - Maluku Team</v>
      </c>
      <c r="M1127" t="str">
        <f>VLOOKUP(A1127,'Sales Order'!A$1:L$1029,12,0)</f>
        <v>Retail</v>
      </c>
    </row>
    <row r="1128" spans="1:13" ht="15.75" customHeight="1" x14ac:dyDescent="0.3">
      <c r="A1128" s="28" t="s">
        <v>619</v>
      </c>
      <c r="B1128" s="27">
        <f>VLOOKUP(A1128,'Sales Order'!A$1:D$1029,4,0)</f>
        <v>44224</v>
      </c>
      <c r="C1128" s="28" t="s">
        <v>45</v>
      </c>
      <c r="D1128" s="34">
        <v>149</v>
      </c>
      <c r="E1128" s="36">
        <v>16872760</v>
      </c>
      <c r="F1128" s="37" t="s">
        <v>3501</v>
      </c>
      <c r="G1128" s="76" t="str">
        <f>VLOOKUP(C1128,Product!A$1:D$21,3,0)</f>
        <v>Sunglasses</v>
      </c>
      <c r="H1128" s="76" t="str">
        <f>VLOOKUP(C1128,Product!A$1:D$21,4,0)</f>
        <v>Outdoors Sport</v>
      </c>
      <c r="I1128" t="s">
        <v>46</v>
      </c>
      <c r="J1128" s="34">
        <v>149</v>
      </c>
      <c r="K1128" s="11" t="str">
        <f>VLOOKUP(A1128,'Sales Order'!A$2:I$1029,9,0)</f>
        <v>Sales Region Sulawesi - Maluku Team</v>
      </c>
      <c r="M1128" t="str">
        <f>VLOOKUP(A1128,'Sales Order'!A$1:L$1029,12,0)</f>
        <v>Retail</v>
      </c>
    </row>
    <row r="1129" spans="1:13" ht="15.75" customHeight="1" x14ac:dyDescent="0.3">
      <c r="A1129" s="28" t="s">
        <v>619</v>
      </c>
      <c r="B1129" s="27">
        <f>VLOOKUP(A1129,'Sales Order'!A$1:D$1029,4,0)</f>
        <v>44224</v>
      </c>
      <c r="C1129" s="28" t="s">
        <v>35</v>
      </c>
      <c r="D1129" s="34">
        <v>121</v>
      </c>
      <c r="E1129" s="36">
        <v>220443850</v>
      </c>
      <c r="F1129" s="37" t="s">
        <v>3502</v>
      </c>
      <c r="G1129" s="76" t="str">
        <f>VLOOKUP(C1129,Product!A$1:D$21,3,0)</f>
        <v>Stick Golf Wedge</v>
      </c>
      <c r="H1129" s="76" t="str">
        <f>VLOOKUP(C1129,Product!A$1:D$21,4,0)</f>
        <v>Golf</v>
      </c>
      <c r="I1129" t="s">
        <v>37</v>
      </c>
      <c r="J1129" s="34">
        <v>121</v>
      </c>
      <c r="K1129" s="11" t="str">
        <f>VLOOKUP(A1129,'Sales Order'!A$2:I$1029,9,0)</f>
        <v>Sales Region Sulawesi - Maluku Team</v>
      </c>
      <c r="M1129" t="str">
        <f>VLOOKUP(A1129,'Sales Order'!A$1:L$1029,12,0)</f>
        <v>Retail</v>
      </c>
    </row>
    <row r="1130" spans="1:13" ht="15.75" customHeight="1" x14ac:dyDescent="0.3">
      <c r="A1130" s="16" t="s">
        <v>620</v>
      </c>
      <c r="B1130" s="27">
        <f>VLOOKUP(A1130,'Sales Order'!A$1:D$1029,4,0)</f>
        <v>44224</v>
      </c>
      <c r="C1130" s="28" t="s">
        <v>69</v>
      </c>
      <c r="D1130" s="34">
        <v>38</v>
      </c>
      <c r="E1130" s="36">
        <v>4028076</v>
      </c>
      <c r="F1130" s="37" t="s">
        <v>3503</v>
      </c>
      <c r="G1130" s="76" t="str">
        <f>VLOOKUP(C1130,Product!A$1:D$21,3,0)</f>
        <v>Abs Roller</v>
      </c>
      <c r="H1130" s="76" t="str">
        <f>VLOOKUP(C1130,Product!A$1:D$21,4,0)</f>
        <v>Gym &amp; Fitness</v>
      </c>
      <c r="I1130" t="s">
        <v>70</v>
      </c>
      <c r="J1130" s="34">
        <v>38</v>
      </c>
      <c r="K1130" s="11" t="str">
        <f>VLOOKUP(A1130,'Sales Order'!A$2:I$1029,9,0)</f>
        <v>Sales Region Bali - Nusa Tenggara Team</v>
      </c>
      <c r="M1130" t="str">
        <f>VLOOKUP(A1130,'Sales Order'!A$1:L$1029,12,0)</f>
        <v>Retail</v>
      </c>
    </row>
    <row r="1131" spans="1:13" ht="15.75" customHeight="1" x14ac:dyDescent="0.3">
      <c r="A1131" s="28" t="s">
        <v>620</v>
      </c>
      <c r="B1131" s="27">
        <f>VLOOKUP(A1131,'Sales Order'!A$1:D$1029,4,0)</f>
        <v>44224</v>
      </c>
      <c r="C1131" s="28" t="s">
        <v>19</v>
      </c>
      <c r="D1131" s="34">
        <v>126</v>
      </c>
      <c r="E1131" s="36">
        <v>25726680.000000004</v>
      </c>
      <c r="F1131" s="37" t="s">
        <v>3504</v>
      </c>
      <c r="G1131" s="76" t="str">
        <f>VLOOKUP(C1131,Product!A$1:D$21,3,0)</f>
        <v>1 Set Fishing Equipment</v>
      </c>
      <c r="H1131" s="76" t="str">
        <f>VLOOKUP(C1131,Product!A$1:D$21,4,0)</f>
        <v>Fishing Equipment</v>
      </c>
      <c r="I1131" t="s">
        <v>21</v>
      </c>
      <c r="J1131" s="34">
        <v>126</v>
      </c>
      <c r="K1131" s="11" t="str">
        <f>VLOOKUP(A1131,'Sales Order'!A$2:I$1029,9,0)</f>
        <v>Sales Region Bali - Nusa Tenggara Team</v>
      </c>
      <c r="M1131" t="str">
        <f>VLOOKUP(A1131,'Sales Order'!A$1:L$1029,12,0)</f>
        <v>Retail</v>
      </c>
    </row>
    <row r="1132" spans="1:13" ht="15.75" customHeight="1" x14ac:dyDescent="0.3">
      <c r="A1132" s="28" t="s">
        <v>620</v>
      </c>
      <c r="B1132" s="27">
        <f>VLOOKUP(A1132,'Sales Order'!A$1:D$1029,4,0)</f>
        <v>44224</v>
      </c>
      <c r="C1132" s="28" t="s">
        <v>61</v>
      </c>
      <c r="D1132" s="34">
        <v>52</v>
      </c>
      <c r="E1132" s="36">
        <v>21420880</v>
      </c>
      <c r="F1132" s="37" t="s">
        <v>3505</v>
      </c>
      <c r="G1132" s="76" t="str">
        <f>VLOOKUP(C1132,Product!A$1:D$21,3,0)</f>
        <v>1 Set Basketball</v>
      </c>
      <c r="H1132" s="76" t="str">
        <f>VLOOKUP(C1132,Product!A$1:D$21,4,0)</f>
        <v>Basketball</v>
      </c>
      <c r="I1132" t="s">
        <v>62</v>
      </c>
      <c r="J1132" s="34">
        <v>52</v>
      </c>
      <c r="K1132" s="11" t="str">
        <f>VLOOKUP(A1132,'Sales Order'!A$2:I$1029,9,0)</f>
        <v>Sales Region Bali - Nusa Tenggara Team</v>
      </c>
      <c r="M1132" t="str">
        <f>VLOOKUP(A1132,'Sales Order'!A$1:L$1029,12,0)</f>
        <v>Retail</v>
      </c>
    </row>
    <row r="1133" spans="1:13" ht="15.75" customHeight="1" x14ac:dyDescent="0.3">
      <c r="A1133" s="28" t="s">
        <v>620</v>
      </c>
      <c r="B1133" s="27">
        <f>VLOOKUP(A1133,'Sales Order'!A$1:D$1029,4,0)</f>
        <v>44224</v>
      </c>
      <c r="C1133" s="28" t="s">
        <v>72</v>
      </c>
      <c r="D1133" s="34">
        <v>45</v>
      </c>
      <c r="E1133" s="36">
        <v>9612000</v>
      </c>
      <c r="F1133" s="37" t="s">
        <v>3506</v>
      </c>
      <c r="G1133" s="76" t="str">
        <f>VLOOKUP(C1133,Product!A$1:D$21,3,0)</f>
        <v>Pull Up Bar</v>
      </c>
      <c r="H1133" s="76" t="str">
        <f>VLOOKUP(C1133,Product!A$1:D$21,4,0)</f>
        <v>Gym &amp; Fitness</v>
      </c>
      <c r="I1133" t="s">
        <v>73</v>
      </c>
      <c r="J1133" s="34">
        <v>45</v>
      </c>
      <c r="K1133" s="11" t="str">
        <f>VLOOKUP(A1133,'Sales Order'!A$2:I$1029,9,0)</f>
        <v>Sales Region Bali - Nusa Tenggara Team</v>
      </c>
      <c r="M1133" t="str">
        <f>VLOOKUP(A1133,'Sales Order'!A$1:L$1029,12,0)</f>
        <v>Retail</v>
      </c>
    </row>
    <row r="1134" spans="1:13" ht="15.75" customHeight="1" x14ac:dyDescent="0.3">
      <c r="A1134" s="16" t="s">
        <v>621</v>
      </c>
      <c r="B1134" s="27">
        <f>VLOOKUP(A1134,'Sales Order'!A$1:D$1029,4,0)</f>
        <v>44226</v>
      </c>
      <c r="C1134" s="28" t="s">
        <v>65</v>
      </c>
      <c r="D1134" s="34">
        <v>85</v>
      </c>
      <c r="E1134" s="36">
        <v>19971600</v>
      </c>
      <c r="F1134" s="37" t="s">
        <v>3507</v>
      </c>
      <c r="G1134" s="76" t="str">
        <f>VLOOKUP(C1134,Product!A$1:D$21,3,0)</f>
        <v>1 Set Futsalball</v>
      </c>
      <c r="H1134" s="76" t="str">
        <f>VLOOKUP(C1134,Product!A$1:D$21,4,0)</f>
        <v>Futsal</v>
      </c>
      <c r="I1134" t="s">
        <v>66</v>
      </c>
      <c r="J1134" s="34">
        <v>85</v>
      </c>
      <c r="K1134" s="11" t="str">
        <f>VLOOKUP(A1134,'Sales Order'!A$2:I$1029,9,0)</f>
        <v>Sales Sumatera -Kalimantan Region Team</v>
      </c>
      <c r="M1134" t="str">
        <f>VLOOKUP(A1134,'Sales Order'!A$1:L$1029,12,0)</f>
        <v>Retail</v>
      </c>
    </row>
    <row r="1135" spans="1:13" ht="15.75" customHeight="1" x14ac:dyDescent="0.3">
      <c r="A1135" s="28" t="s">
        <v>621</v>
      </c>
      <c r="B1135" s="27">
        <f>VLOOKUP(A1135,'Sales Order'!A$1:D$1029,4,0)</f>
        <v>44226</v>
      </c>
      <c r="C1135" s="28" t="s">
        <v>78</v>
      </c>
      <c r="D1135" s="34">
        <v>122</v>
      </c>
      <c r="E1135" s="36">
        <v>61009760</v>
      </c>
      <c r="F1135" s="37" t="s">
        <v>3508</v>
      </c>
      <c r="G1135" s="76" t="str">
        <f>VLOOKUP(C1135,Product!A$1:D$21,3,0)</f>
        <v>Dumbell Set</v>
      </c>
      <c r="H1135" s="76" t="str">
        <f>VLOOKUP(C1135,Product!A$1:D$21,4,0)</f>
        <v>Gym &amp; Fitness</v>
      </c>
      <c r="I1135" t="s">
        <v>79</v>
      </c>
      <c r="J1135" s="34">
        <v>122</v>
      </c>
      <c r="K1135" s="11" t="str">
        <f>VLOOKUP(A1135,'Sales Order'!A$2:I$1029,9,0)</f>
        <v>Sales Sumatera -Kalimantan Region Team</v>
      </c>
      <c r="M1135" t="str">
        <f>VLOOKUP(A1135,'Sales Order'!A$1:L$1029,12,0)</f>
        <v>Retail</v>
      </c>
    </row>
    <row r="1136" spans="1:13" ht="15.75" customHeight="1" x14ac:dyDescent="0.3">
      <c r="A1136" s="28" t="s">
        <v>622</v>
      </c>
      <c r="B1136" s="27">
        <f>VLOOKUP(A1136,'Sales Order'!A$1:D$1029,4,0)</f>
        <v>44227</v>
      </c>
      <c r="C1136" s="28" t="s">
        <v>72</v>
      </c>
      <c r="D1136" s="34">
        <v>141</v>
      </c>
      <c r="E1136" s="36">
        <v>35388180</v>
      </c>
      <c r="F1136" s="37" t="s">
        <v>3509</v>
      </c>
      <c r="G1136" s="76" t="str">
        <f>VLOOKUP(C1136,Product!A$1:D$21,3,0)</f>
        <v>Pull Up Bar</v>
      </c>
      <c r="H1136" s="76" t="str">
        <f>VLOOKUP(C1136,Product!A$1:D$21,4,0)</f>
        <v>Gym &amp; Fitness</v>
      </c>
      <c r="I1136" t="s">
        <v>73</v>
      </c>
      <c r="J1136" s="34">
        <v>141</v>
      </c>
      <c r="K1136" s="11" t="str">
        <f>VLOOKUP(A1136,'Sales Order'!A$2:I$1029,9,0)</f>
        <v>Sales Sumatera -Kalimantan Region Team</v>
      </c>
      <c r="M1136" t="str">
        <f>VLOOKUP(A1136,'Sales Order'!A$1:L$1029,12,0)</f>
        <v>Retail</v>
      </c>
    </row>
    <row r="1137" spans="1:13" ht="15.75" customHeight="1" x14ac:dyDescent="0.3">
      <c r="A1137" s="28" t="s">
        <v>622</v>
      </c>
      <c r="B1137" s="27">
        <f>VLOOKUP(A1137,'Sales Order'!A$1:D$1029,4,0)</f>
        <v>44227</v>
      </c>
      <c r="C1137" s="28" t="s">
        <v>81</v>
      </c>
      <c r="D1137" s="34">
        <v>58</v>
      </c>
      <c r="E1137" s="36">
        <v>115316760</v>
      </c>
      <c r="F1137" s="37" t="s">
        <v>3510</v>
      </c>
      <c r="G1137" s="76" t="str">
        <f>VLOOKUP(C1137,Product!A$1:D$21,3,0)</f>
        <v>Treadmill</v>
      </c>
      <c r="H1137" s="76" t="str">
        <f>VLOOKUP(C1137,Product!A$1:D$21,4,0)</f>
        <v>Gym &amp; Fitness</v>
      </c>
      <c r="I1137" t="s">
        <v>82</v>
      </c>
      <c r="J1137" s="34">
        <v>58</v>
      </c>
      <c r="K1137" s="11" t="str">
        <f>VLOOKUP(A1137,'Sales Order'!A$2:I$1029,9,0)</f>
        <v>Sales Sumatera -Kalimantan Region Team</v>
      </c>
      <c r="M1137" t="str">
        <f>VLOOKUP(A1137,'Sales Order'!A$1:L$1029,12,0)</f>
        <v>Retail</v>
      </c>
    </row>
    <row r="1138" spans="1:13" ht="15.75" customHeight="1" x14ac:dyDescent="0.3">
      <c r="A1138" s="16" t="s">
        <v>623</v>
      </c>
      <c r="B1138" s="27">
        <f>VLOOKUP(A1138,'Sales Order'!A$1:D$1029,4,0)</f>
        <v>44228</v>
      </c>
      <c r="C1138" s="28" t="s">
        <v>25</v>
      </c>
      <c r="D1138" s="34">
        <v>54</v>
      </c>
      <c r="E1138" s="36">
        <v>918000</v>
      </c>
      <c r="F1138" s="37" t="s">
        <v>3511</v>
      </c>
      <c r="G1138" s="76" t="str">
        <f>VLOOKUP(C1138,Product!A$1:D$21,3,0)</f>
        <v>Fishing soft lure</v>
      </c>
      <c r="H1138" s="76" t="str">
        <f>VLOOKUP(C1138,Product!A$1:D$21,4,0)</f>
        <v>Fishing Equipment</v>
      </c>
      <c r="I1138" t="s">
        <v>26</v>
      </c>
      <c r="J1138" s="34">
        <v>54</v>
      </c>
      <c r="K1138" s="11" t="str">
        <f>VLOOKUP(A1138,'Sales Order'!A$2:I$1029,9,0)</f>
        <v>Sales Region Sulawesi - Maluku Team</v>
      </c>
      <c r="M1138" t="str">
        <f>VLOOKUP(A1138,'Sales Order'!A$1:L$1029,12,0)</f>
        <v>Distributor</v>
      </c>
    </row>
    <row r="1139" spans="1:13" ht="15.75" customHeight="1" x14ac:dyDescent="0.3">
      <c r="A1139" s="16" t="s">
        <v>624</v>
      </c>
      <c r="B1139" s="27">
        <f>VLOOKUP(A1139,'Sales Order'!A$1:D$1029,4,0)</f>
        <v>44229</v>
      </c>
      <c r="C1139" s="28" t="s">
        <v>19</v>
      </c>
      <c r="D1139" s="34">
        <v>43</v>
      </c>
      <c r="E1139" s="36">
        <v>10171650</v>
      </c>
      <c r="F1139" s="37" t="s">
        <v>3512</v>
      </c>
      <c r="G1139" s="76" t="str">
        <f>VLOOKUP(C1139,Product!A$1:D$21,3,0)</f>
        <v>1 Set Fishing Equipment</v>
      </c>
      <c r="H1139" s="76" t="str">
        <f>VLOOKUP(C1139,Product!A$1:D$21,4,0)</f>
        <v>Fishing Equipment</v>
      </c>
      <c r="I1139" t="s">
        <v>21</v>
      </c>
      <c r="J1139" s="34">
        <v>43</v>
      </c>
      <c r="K1139" s="11" t="str">
        <f>VLOOKUP(A1139,'Sales Order'!A$2:I$1029,9,0)</f>
        <v>Sales Region Sulawesi - Maluku Team</v>
      </c>
      <c r="M1139" t="str">
        <f>VLOOKUP(A1139,'Sales Order'!A$1:L$1029,12,0)</f>
        <v>Retail</v>
      </c>
    </row>
    <row r="1140" spans="1:13" ht="15.75" customHeight="1" x14ac:dyDescent="0.3">
      <c r="A1140" s="28" t="s">
        <v>624</v>
      </c>
      <c r="B1140" s="27">
        <f>VLOOKUP(A1140,'Sales Order'!A$1:D$1029,4,0)</f>
        <v>44229</v>
      </c>
      <c r="C1140" s="28" t="s">
        <v>81</v>
      </c>
      <c r="D1140" s="34">
        <v>90</v>
      </c>
      <c r="E1140" s="36">
        <v>217939500</v>
      </c>
      <c r="F1140" s="37" t="s">
        <v>3513</v>
      </c>
      <c r="G1140" s="76" t="str">
        <f>VLOOKUP(C1140,Product!A$1:D$21,3,0)</f>
        <v>Treadmill</v>
      </c>
      <c r="H1140" s="76" t="str">
        <f>VLOOKUP(C1140,Product!A$1:D$21,4,0)</f>
        <v>Gym &amp; Fitness</v>
      </c>
      <c r="I1140" t="s">
        <v>82</v>
      </c>
      <c r="J1140" s="34">
        <v>90</v>
      </c>
      <c r="K1140" s="11" t="str">
        <f>VLOOKUP(A1140,'Sales Order'!A$2:I$1029,9,0)</f>
        <v>Sales Region Sulawesi - Maluku Team</v>
      </c>
      <c r="M1140" t="str">
        <f>VLOOKUP(A1140,'Sales Order'!A$1:L$1029,12,0)</f>
        <v>Retail</v>
      </c>
    </row>
    <row r="1141" spans="1:13" ht="15.75" customHeight="1" x14ac:dyDescent="0.3">
      <c r="A1141" s="28" t="s">
        <v>624</v>
      </c>
      <c r="B1141" s="27">
        <f>VLOOKUP(A1141,'Sales Order'!A$1:D$1029,4,0)</f>
        <v>44229</v>
      </c>
      <c r="C1141" s="28" t="s">
        <v>45</v>
      </c>
      <c r="D1141" s="34">
        <v>26</v>
      </c>
      <c r="E1141" s="36">
        <v>3641560</v>
      </c>
      <c r="F1141" s="37" t="s">
        <v>3514</v>
      </c>
      <c r="G1141" s="76" t="str">
        <f>VLOOKUP(C1141,Product!A$1:D$21,3,0)</f>
        <v>Sunglasses</v>
      </c>
      <c r="H1141" s="76" t="str">
        <f>VLOOKUP(C1141,Product!A$1:D$21,4,0)</f>
        <v>Outdoors Sport</v>
      </c>
      <c r="I1141" t="s">
        <v>46</v>
      </c>
      <c r="J1141" s="34">
        <v>26</v>
      </c>
      <c r="K1141" s="11" t="str">
        <f>VLOOKUP(A1141,'Sales Order'!A$2:I$1029,9,0)</f>
        <v>Sales Region Sulawesi - Maluku Team</v>
      </c>
      <c r="M1141" t="str">
        <f>VLOOKUP(A1141,'Sales Order'!A$1:L$1029,12,0)</f>
        <v>Retail</v>
      </c>
    </row>
    <row r="1142" spans="1:13" ht="15.75" customHeight="1" x14ac:dyDescent="0.3">
      <c r="A1142" s="16" t="s">
        <v>625</v>
      </c>
      <c r="B1142" s="27">
        <f>VLOOKUP(A1142,'Sales Order'!A$1:D$1029,4,0)</f>
        <v>44230</v>
      </c>
      <c r="C1142" s="28" t="s">
        <v>69</v>
      </c>
      <c r="D1142" s="34">
        <v>93</v>
      </c>
      <c r="E1142" s="36">
        <v>9984573</v>
      </c>
      <c r="F1142" s="37" t="s">
        <v>3515</v>
      </c>
      <c r="G1142" s="76" t="str">
        <f>VLOOKUP(C1142,Product!A$1:D$21,3,0)</f>
        <v>Abs Roller</v>
      </c>
      <c r="H1142" s="76" t="str">
        <f>VLOOKUP(C1142,Product!A$1:D$21,4,0)</f>
        <v>Gym &amp; Fitness</v>
      </c>
      <c r="I1142" t="s">
        <v>70</v>
      </c>
      <c r="J1142" s="34">
        <v>93</v>
      </c>
      <c r="K1142" s="11" t="str">
        <f>VLOOKUP(A1142,'Sales Order'!A$2:I$1029,9,0)</f>
        <v>Sales Region Bali - Nusa Tenggara Team</v>
      </c>
      <c r="M1142" t="str">
        <f>VLOOKUP(A1142,'Sales Order'!A$1:L$1029,12,0)</f>
        <v>Retail</v>
      </c>
    </row>
    <row r="1143" spans="1:13" ht="15.75" customHeight="1" x14ac:dyDescent="0.3">
      <c r="A1143" s="28" t="s">
        <v>625</v>
      </c>
      <c r="B1143" s="27">
        <f>VLOOKUP(A1143,'Sales Order'!A$1:D$1029,4,0)</f>
        <v>44230</v>
      </c>
      <c r="C1143" s="28" t="s">
        <v>52</v>
      </c>
      <c r="D1143" s="34">
        <v>27</v>
      </c>
      <c r="E1143" s="36">
        <v>6844500</v>
      </c>
      <c r="F1143" s="37" t="s">
        <v>3516</v>
      </c>
      <c r="G1143" s="76" t="str">
        <f>VLOOKUP(C1143,Product!A$1:D$21,3,0)</f>
        <v>Hiking Shoes</v>
      </c>
      <c r="H1143" s="76" t="str">
        <f>VLOOKUP(C1143,Product!A$1:D$21,4,0)</f>
        <v>Hiking &amp; Camping</v>
      </c>
      <c r="I1143" t="s">
        <v>53</v>
      </c>
      <c r="J1143" s="34">
        <v>27</v>
      </c>
      <c r="K1143" s="11" t="str">
        <f>VLOOKUP(A1143,'Sales Order'!A$2:I$1029,9,0)</f>
        <v>Sales Region Bali - Nusa Tenggara Team</v>
      </c>
      <c r="M1143" t="str">
        <f>VLOOKUP(A1143,'Sales Order'!A$1:L$1029,12,0)</f>
        <v>Retail</v>
      </c>
    </row>
    <row r="1144" spans="1:13" ht="15.75" customHeight="1" x14ac:dyDescent="0.3">
      <c r="A1144" s="28" t="s">
        <v>625</v>
      </c>
      <c r="B1144" s="27">
        <f>VLOOKUP(A1144,'Sales Order'!A$1:D$1029,4,0)</f>
        <v>44230</v>
      </c>
      <c r="C1144" s="28" t="s">
        <v>58</v>
      </c>
      <c r="D1144" s="34">
        <v>72</v>
      </c>
      <c r="E1144" s="36">
        <v>316686240</v>
      </c>
      <c r="F1144" s="37" t="s">
        <v>3517</v>
      </c>
      <c r="G1144" s="76" t="str">
        <f>VLOOKUP(C1144,Product!A$1:D$21,3,0)</f>
        <v>Road Bike</v>
      </c>
      <c r="H1144" s="76" t="str">
        <f>VLOOKUP(C1144,Product!A$1:D$21,4,0)</f>
        <v>Bicycle</v>
      </c>
      <c r="I1144" t="s">
        <v>59</v>
      </c>
      <c r="J1144" s="34">
        <v>72</v>
      </c>
      <c r="K1144" s="11" t="str">
        <f>VLOOKUP(A1144,'Sales Order'!A$2:I$1029,9,0)</f>
        <v>Sales Region Bali - Nusa Tenggara Team</v>
      </c>
      <c r="M1144" t="str">
        <f>VLOOKUP(A1144,'Sales Order'!A$1:L$1029,12,0)</f>
        <v>Retail</v>
      </c>
    </row>
    <row r="1145" spans="1:13" ht="15.75" customHeight="1" x14ac:dyDescent="0.3">
      <c r="A1145" s="28" t="s">
        <v>625</v>
      </c>
      <c r="B1145" s="27">
        <f>VLOOKUP(A1145,'Sales Order'!A$1:D$1029,4,0)</f>
        <v>44230</v>
      </c>
      <c r="C1145" s="28" t="s">
        <v>61</v>
      </c>
      <c r="D1145" s="34">
        <v>43</v>
      </c>
      <c r="E1145" s="36">
        <v>18537300</v>
      </c>
      <c r="F1145" s="37" t="s">
        <v>3518</v>
      </c>
      <c r="G1145" s="76" t="str">
        <f>VLOOKUP(C1145,Product!A$1:D$21,3,0)</f>
        <v>1 Set Basketball</v>
      </c>
      <c r="H1145" s="76" t="str">
        <f>VLOOKUP(C1145,Product!A$1:D$21,4,0)</f>
        <v>Basketball</v>
      </c>
      <c r="I1145" t="s">
        <v>62</v>
      </c>
      <c r="J1145" s="34">
        <v>43</v>
      </c>
      <c r="K1145" s="11" t="str">
        <f>VLOOKUP(A1145,'Sales Order'!A$2:I$1029,9,0)</f>
        <v>Sales Region Bali - Nusa Tenggara Team</v>
      </c>
      <c r="M1145" t="str">
        <f>VLOOKUP(A1145,'Sales Order'!A$1:L$1029,12,0)</f>
        <v>Retail</v>
      </c>
    </row>
    <row r="1146" spans="1:13" ht="15.75" customHeight="1" x14ac:dyDescent="0.3">
      <c r="A1146" s="28" t="s">
        <v>625</v>
      </c>
      <c r="B1146" s="27">
        <f>VLOOKUP(A1146,'Sales Order'!A$1:D$1029,4,0)</f>
        <v>44230</v>
      </c>
      <c r="C1146" s="28" t="s">
        <v>40</v>
      </c>
      <c r="D1146" s="34">
        <v>111</v>
      </c>
      <c r="E1146" s="36">
        <v>19487160</v>
      </c>
      <c r="F1146" s="37" t="s">
        <v>3519</v>
      </c>
      <c r="G1146" s="76" t="str">
        <f>VLOOKUP(C1146,Product!A$1:D$21,3,0)</f>
        <v>1 set Golf Ball</v>
      </c>
      <c r="H1146" s="76" t="str">
        <f>VLOOKUP(C1146,Product!A$1:D$21,4,0)</f>
        <v>Golf</v>
      </c>
      <c r="I1146" t="s">
        <v>41</v>
      </c>
      <c r="J1146" s="34">
        <v>111</v>
      </c>
      <c r="K1146" s="11" t="str">
        <f>VLOOKUP(A1146,'Sales Order'!A$2:I$1029,9,0)</f>
        <v>Sales Region Bali - Nusa Tenggara Team</v>
      </c>
      <c r="M1146" t="str">
        <f>VLOOKUP(A1146,'Sales Order'!A$1:L$1029,12,0)</f>
        <v>Retail</v>
      </c>
    </row>
    <row r="1147" spans="1:13" ht="15.75" customHeight="1" x14ac:dyDescent="0.3">
      <c r="A1147" s="16" t="s">
        <v>626</v>
      </c>
      <c r="B1147" s="27">
        <f>VLOOKUP(A1147,'Sales Order'!A$1:D$1029,4,0)</f>
        <v>44231</v>
      </c>
      <c r="C1147" s="28" t="s">
        <v>83</v>
      </c>
      <c r="D1147" s="34">
        <v>101</v>
      </c>
      <c r="E1147" s="36">
        <v>27882060</v>
      </c>
      <c r="F1147" s="37" t="s">
        <v>3520</v>
      </c>
      <c r="G1147" s="76" t="str">
        <f>VLOOKUP(C1147,Product!A$1:D$21,3,0)</f>
        <v>Heavy bag</v>
      </c>
      <c r="H1147" s="76" t="str">
        <f>VLOOKUP(C1147,Product!A$1:D$21,4,0)</f>
        <v>Gym &amp; Fitness</v>
      </c>
      <c r="I1147" t="s">
        <v>84</v>
      </c>
      <c r="J1147" s="34">
        <v>101</v>
      </c>
      <c r="K1147" s="11" t="str">
        <f>VLOOKUP(A1147,'Sales Order'!A$2:I$1029,9,0)</f>
        <v>Sales Java Region Team</v>
      </c>
      <c r="M1147" t="str">
        <f>VLOOKUP(A1147,'Sales Order'!A$1:L$1029,12,0)</f>
        <v>Retail</v>
      </c>
    </row>
    <row r="1148" spans="1:13" ht="15.75" customHeight="1" x14ac:dyDescent="0.3">
      <c r="A1148" s="28" t="s">
        <v>626</v>
      </c>
      <c r="B1148" s="27">
        <f>VLOOKUP(A1148,'Sales Order'!A$1:D$1029,4,0)</f>
        <v>44231</v>
      </c>
      <c r="C1148" s="28" t="s">
        <v>33</v>
      </c>
      <c r="D1148" s="34">
        <v>121</v>
      </c>
      <c r="E1148" s="36">
        <v>25289000</v>
      </c>
      <c r="F1148" s="37" t="s">
        <v>3521</v>
      </c>
      <c r="G1148" s="76" t="str">
        <f>VLOOKUP(C1148,Product!A$1:D$21,3,0)</f>
        <v>Stick Billiard Bag</v>
      </c>
      <c r="H1148" s="76" t="str">
        <f>VLOOKUP(C1148,Product!A$1:D$21,4,0)</f>
        <v>Billiard</v>
      </c>
      <c r="I1148" t="s">
        <v>34</v>
      </c>
      <c r="J1148" s="34">
        <v>121</v>
      </c>
      <c r="K1148" s="11" t="str">
        <f>VLOOKUP(A1148,'Sales Order'!A$2:I$1029,9,0)</f>
        <v>Sales Java Region Team</v>
      </c>
      <c r="M1148" t="str">
        <f>VLOOKUP(A1148,'Sales Order'!A$1:L$1029,12,0)</f>
        <v>Retail</v>
      </c>
    </row>
    <row r="1149" spans="1:13" ht="15.75" customHeight="1" x14ac:dyDescent="0.3">
      <c r="A1149" s="28" t="s">
        <v>626</v>
      </c>
      <c r="B1149" s="27">
        <f>VLOOKUP(A1149,'Sales Order'!A$1:D$1029,4,0)</f>
        <v>44231</v>
      </c>
      <c r="C1149" s="28" t="s">
        <v>19</v>
      </c>
      <c r="D1149" s="34">
        <v>89</v>
      </c>
      <c r="E1149" s="36">
        <v>17507190</v>
      </c>
      <c r="F1149" s="37" t="s">
        <v>3522</v>
      </c>
      <c r="G1149" s="76" t="str">
        <f>VLOOKUP(C1149,Product!A$1:D$21,3,0)</f>
        <v>1 Set Fishing Equipment</v>
      </c>
      <c r="H1149" s="76" t="str">
        <f>VLOOKUP(C1149,Product!A$1:D$21,4,0)</f>
        <v>Fishing Equipment</v>
      </c>
      <c r="I1149" t="s">
        <v>21</v>
      </c>
      <c r="J1149" s="34">
        <v>89</v>
      </c>
      <c r="K1149" s="11" t="str">
        <f>VLOOKUP(A1149,'Sales Order'!A$2:I$1029,9,0)</f>
        <v>Sales Java Region Team</v>
      </c>
      <c r="M1149" t="str">
        <f>VLOOKUP(A1149,'Sales Order'!A$1:L$1029,12,0)</f>
        <v>Retail</v>
      </c>
    </row>
    <row r="1150" spans="1:13" ht="15.75" customHeight="1" x14ac:dyDescent="0.3">
      <c r="A1150" s="16" t="s">
        <v>627</v>
      </c>
      <c r="B1150" s="27">
        <f>VLOOKUP(A1150,'Sales Order'!A$1:D$1029,4,0)</f>
        <v>44231</v>
      </c>
      <c r="C1150" s="28" t="s">
        <v>55</v>
      </c>
      <c r="D1150" s="34">
        <v>86</v>
      </c>
      <c r="E1150" s="36">
        <v>170414160</v>
      </c>
      <c r="F1150" s="37" t="s">
        <v>3523</v>
      </c>
      <c r="G1150" s="76" t="str">
        <f>VLOOKUP(C1150,Product!A$1:D$21,3,0)</f>
        <v>Mountain Bike</v>
      </c>
      <c r="H1150" s="76" t="str">
        <f>VLOOKUP(C1150,Product!A$1:D$21,4,0)</f>
        <v>Bicycle</v>
      </c>
      <c r="I1150" t="s">
        <v>5854</v>
      </c>
      <c r="J1150" s="34">
        <v>86</v>
      </c>
      <c r="K1150" s="11" t="str">
        <f>VLOOKUP(A1150,'Sales Order'!A$2:I$1029,9,0)</f>
        <v>Sales Region Bali - Nusa Tenggara Team</v>
      </c>
      <c r="M1150" t="str">
        <f>VLOOKUP(A1150,'Sales Order'!A$1:L$1029,12,0)</f>
        <v>Retail</v>
      </c>
    </row>
    <row r="1151" spans="1:13" ht="15.75" customHeight="1" x14ac:dyDescent="0.3">
      <c r="A1151" s="16" t="s">
        <v>628</v>
      </c>
      <c r="B1151" s="27">
        <f>VLOOKUP(A1151,'Sales Order'!A$1:D$1029,4,0)</f>
        <v>44231</v>
      </c>
      <c r="C1151" s="28" t="s">
        <v>75</v>
      </c>
      <c r="D1151" s="34">
        <v>119</v>
      </c>
      <c r="E1151" s="36">
        <v>268047500</v>
      </c>
      <c r="F1151" s="37" t="s">
        <v>3524</v>
      </c>
      <c r="G1151" s="76" t="str">
        <f>VLOOKUP(C1151,Product!A$1:D$21,3,0)</f>
        <v>Bench Press</v>
      </c>
      <c r="H1151" s="76" t="str">
        <f>VLOOKUP(C1151,Product!A$1:D$21,4,0)</f>
        <v>Gym &amp; Fitness</v>
      </c>
      <c r="I1151" t="s">
        <v>76</v>
      </c>
      <c r="J1151" s="34">
        <v>119</v>
      </c>
      <c r="K1151" s="11" t="str">
        <f>VLOOKUP(A1151,'Sales Order'!A$2:I$1029,9,0)</f>
        <v>Sales Region Sulawesi - Maluku Team</v>
      </c>
      <c r="M1151" t="str">
        <f>VLOOKUP(A1151,'Sales Order'!A$1:L$1029,12,0)</f>
        <v>Retail</v>
      </c>
    </row>
    <row r="1152" spans="1:13" ht="15.75" customHeight="1" x14ac:dyDescent="0.3">
      <c r="A1152" s="28" t="s">
        <v>628</v>
      </c>
      <c r="B1152" s="27">
        <f>VLOOKUP(A1152,'Sales Order'!A$1:D$1029,4,0)</f>
        <v>44231</v>
      </c>
      <c r="C1152" s="28" t="s">
        <v>52</v>
      </c>
      <c r="D1152" s="34">
        <v>49</v>
      </c>
      <c r="E1152" s="36">
        <v>13377000</v>
      </c>
      <c r="F1152" s="37" t="s">
        <v>3525</v>
      </c>
      <c r="G1152" s="76" t="str">
        <f>VLOOKUP(C1152,Product!A$1:D$21,3,0)</f>
        <v>Hiking Shoes</v>
      </c>
      <c r="H1152" s="76" t="str">
        <f>VLOOKUP(C1152,Product!A$1:D$21,4,0)</f>
        <v>Hiking &amp; Camping</v>
      </c>
      <c r="I1152" t="s">
        <v>53</v>
      </c>
      <c r="J1152" s="34">
        <v>49</v>
      </c>
      <c r="K1152" s="11" t="str">
        <f>VLOOKUP(A1152,'Sales Order'!A$2:I$1029,9,0)</f>
        <v>Sales Region Sulawesi - Maluku Team</v>
      </c>
      <c r="M1152" t="str">
        <f>VLOOKUP(A1152,'Sales Order'!A$1:L$1029,12,0)</f>
        <v>Retail</v>
      </c>
    </row>
    <row r="1153" spans="1:13" ht="15.75" customHeight="1" x14ac:dyDescent="0.3">
      <c r="A1153" s="28" t="s">
        <v>628</v>
      </c>
      <c r="B1153" s="27">
        <f>VLOOKUP(A1153,'Sales Order'!A$1:D$1029,4,0)</f>
        <v>44231</v>
      </c>
      <c r="C1153" s="28" t="s">
        <v>33</v>
      </c>
      <c r="D1153" s="34">
        <v>26</v>
      </c>
      <c r="E1153" s="36">
        <v>4633200</v>
      </c>
      <c r="F1153" s="37" t="s">
        <v>3526</v>
      </c>
      <c r="G1153" s="76" t="str">
        <f>VLOOKUP(C1153,Product!A$1:D$21,3,0)</f>
        <v>Stick Billiard Bag</v>
      </c>
      <c r="H1153" s="76" t="str">
        <f>VLOOKUP(C1153,Product!A$1:D$21,4,0)</f>
        <v>Billiard</v>
      </c>
      <c r="I1153" t="s">
        <v>34</v>
      </c>
      <c r="J1153" s="34">
        <v>26</v>
      </c>
      <c r="K1153" s="11" t="str">
        <f>VLOOKUP(A1153,'Sales Order'!A$2:I$1029,9,0)</f>
        <v>Sales Region Sulawesi - Maluku Team</v>
      </c>
      <c r="M1153" t="str">
        <f>VLOOKUP(A1153,'Sales Order'!A$1:L$1029,12,0)</f>
        <v>Retail</v>
      </c>
    </row>
    <row r="1154" spans="1:13" ht="15.75" customHeight="1" x14ac:dyDescent="0.3">
      <c r="A1154" s="28" t="s">
        <v>628</v>
      </c>
      <c r="B1154" s="27">
        <f>VLOOKUP(A1154,'Sales Order'!A$1:D$1029,4,0)</f>
        <v>44231</v>
      </c>
      <c r="C1154" s="28" t="s">
        <v>81</v>
      </c>
      <c r="D1154" s="34">
        <v>140</v>
      </c>
      <c r="E1154" s="36">
        <v>271213600</v>
      </c>
      <c r="F1154" s="37" t="s">
        <v>3527</v>
      </c>
      <c r="G1154" s="76" t="str">
        <f>VLOOKUP(C1154,Product!A$1:D$21,3,0)</f>
        <v>Treadmill</v>
      </c>
      <c r="H1154" s="76" t="str">
        <f>VLOOKUP(C1154,Product!A$1:D$21,4,0)</f>
        <v>Gym &amp; Fitness</v>
      </c>
      <c r="I1154" t="s">
        <v>82</v>
      </c>
      <c r="J1154" s="34">
        <v>140</v>
      </c>
      <c r="K1154" s="11" t="str">
        <f>VLOOKUP(A1154,'Sales Order'!A$2:I$1029,9,0)</f>
        <v>Sales Region Sulawesi - Maluku Team</v>
      </c>
      <c r="M1154" t="str">
        <f>VLOOKUP(A1154,'Sales Order'!A$1:L$1029,12,0)</f>
        <v>Retail</v>
      </c>
    </row>
    <row r="1155" spans="1:13" ht="15.75" customHeight="1" x14ac:dyDescent="0.3">
      <c r="A1155" s="28" t="s">
        <v>629</v>
      </c>
      <c r="B1155" s="27">
        <f>VLOOKUP(A1155,'Sales Order'!A$1:D$1029,4,0)</f>
        <v>44231</v>
      </c>
      <c r="C1155" s="28" t="s">
        <v>75</v>
      </c>
      <c r="D1155" s="34">
        <v>96</v>
      </c>
      <c r="E1155" s="36">
        <v>234048000</v>
      </c>
      <c r="F1155" s="37" t="s">
        <v>3528</v>
      </c>
      <c r="G1155" s="76" t="str">
        <f>VLOOKUP(C1155,Product!A$1:D$21,3,0)</f>
        <v>Bench Press</v>
      </c>
      <c r="H1155" s="76" t="str">
        <f>VLOOKUP(C1155,Product!A$1:D$21,4,0)</f>
        <v>Gym &amp; Fitness</v>
      </c>
      <c r="I1155" t="s">
        <v>76</v>
      </c>
      <c r="J1155" s="34">
        <v>96</v>
      </c>
      <c r="K1155" s="11" t="str">
        <f>VLOOKUP(A1155,'Sales Order'!A$2:I$1029,9,0)</f>
        <v>Sales Region Sulawesi - Maluku Team</v>
      </c>
      <c r="M1155" t="str">
        <f>VLOOKUP(A1155,'Sales Order'!A$1:L$1029,12,0)</f>
        <v>Retail</v>
      </c>
    </row>
    <row r="1156" spans="1:13" ht="15.75" customHeight="1" x14ac:dyDescent="0.3">
      <c r="A1156" s="28" t="s">
        <v>629</v>
      </c>
      <c r="B1156" s="27">
        <f>VLOOKUP(A1156,'Sales Order'!A$1:D$1029,4,0)</f>
        <v>44231</v>
      </c>
      <c r="C1156" s="28" t="s">
        <v>55</v>
      </c>
      <c r="D1156" s="34">
        <v>138</v>
      </c>
      <c r="E1156" s="36">
        <v>257178180</v>
      </c>
      <c r="F1156" s="37" t="s">
        <v>3529</v>
      </c>
      <c r="G1156" s="76" t="str">
        <f>VLOOKUP(C1156,Product!A$1:D$21,3,0)</f>
        <v>Mountain Bike</v>
      </c>
      <c r="H1156" s="76" t="str">
        <f>VLOOKUP(C1156,Product!A$1:D$21,4,0)</f>
        <v>Bicycle</v>
      </c>
      <c r="I1156" t="s">
        <v>5854</v>
      </c>
      <c r="J1156" s="34">
        <v>138</v>
      </c>
      <c r="K1156" s="11" t="str">
        <f>VLOOKUP(A1156,'Sales Order'!A$2:I$1029,9,0)</f>
        <v>Sales Region Sulawesi - Maluku Team</v>
      </c>
      <c r="M1156" t="str">
        <f>VLOOKUP(A1156,'Sales Order'!A$1:L$1029,12,0)</f>
        <v>Retail</v>
      </c>
    </row>
    <row r="1157" spans="1:13" ht="15.75" customHeight="1" x14ac:dyDescent="0.3">
      <c r="A1157" s="28" t="s">
        <v>629</v>
      </c>
      <c r="B1157" s="27">
        <f>VLOOKUP(A1157,'Sales Order'!A$1:D$1029,4,0)</f>
        <v>44231</v>
      </c>
      <c r="C1157" s="28" t="s">
        <v>58</v>
      </c>
      <c r="D1157" s="34">
        <v>141</v>
      </c>
      <c r="E1157" s="36">
        <v>683785140</v>
      </c>
      <c r="F1157" s="37" t="s">
        <v>3530</v>
      </c>
      <c r="G1157" s="76" t="str">
        <f>VLOOKUP(C1157,Product!A$1:D$21,3,0)</f>
        <v>Road Bike</v>
      </c>
      <c r="H1157" s="76" t="str">
        <f>VLOOKUP(C1157,Product!A$1:D$21,4,0)</f>
        <v>Bicycle</v>
      </c>
      <c r="I1157" t="s">
        <v>59</v>
      </c>
      <c r="J1157" s="34">
        <v>141</v>
      </c>
      <c r="K1157" s="11" t="str">
        <f>VLOOKUP(A1157,'Sales Order'!A$2:I$1029,9,0)</f>
        <v>Sales Region Sulawesi - Maluku Team</v>
      </c>
      <c r="M1157" t="str">
        <f>VLOOKUP(A1157,'Sales Order'!A$1:L$1029,12,0)</f>
        <v>Retail</v>
      </c>
    </row>
    <row r="1158" spans="1:13" ht="15.75" customHeight="1" x14ac:dyDescent="0.3">
      <c r="A1158" s="16" t="s">
        <v>630</v>
      </c>
      <c r="B1158" s="27">
        <f>VLOOKUP(A1158,'Sales Order'!A$1:D$1029,4,0)</f>
        <v>44233</v>
      </c>
      <c r="C1158" s="28" t="s">
        <v>25</v>
      </c>
      <c r="D1158" s="34">
        <v>76</v>
      </c>
      <c r="E1158" s="36">
        <v>1428800</v>
      </c>
      <c r="F1158" s="37" t="s">
        <v>3531</v>
      </c>
      <c r="G1158" s="76" t="str">
        <f>VLOOKUP(C1158,Product!A$1:D$21,3,0)</f>
        <v>Fishing soft lure</v>
      </c>
      <c r="H1158" s="76" t="str">
        <f>VLOOKUP(C1158,Product!A$1:D$21,4,0)</f>
        <v>Fishing Equipment</v>
      </c>
      <c r="I1158" t="s">
        <v>26</v>
      </c>
      <c r="J1158" s="34">
        <v>76</v>
      </c>
      <c r="K1158" s="11" t="str">
        <f>VLOOKUP(A1158,'Sales Order'!A$2:I$1029,9,0)</f>
        <v>Sales Sumatera -Kalimantan Region Team</v>
      </c>
      <c r="M1158" t="str">
        <f>VLOOKUP(A1158,'Sales Order'!A$1:L$1029,12,0)</f>
        <v>Retail</v>
      </c>
    </row>
    <row r="1159" spans="1:13" ht="15.75" customHeight="1" x14ac:dyDescent="0.3">
      <c r="A1159" s="28" t="s">
        <v>630</v>
      </c>
      <c r="B1159" s="27">
        <f>VLOOKUP(A1159,'Sales Order'!A$1:D$1029,4,0)</f>
        <v>44233</v>
      </c>
      <c r="C1159" s="28" t="s">
        <v>81</v>
      </c>
      <c r="D1159" s="34">
        <v>35</v>
      </c>
      <c r="E1159" s="36">
        <v>73156300</v>
      </c>
      <c r="F1159" s="37" t="s">
        <v>3532</v>
      </c>
      <c r="G1159" s="76" t="str">
        <f>VLOOKUP(C1159,Product!A$1:D$21,3,0)</f>
        <v>Treadmill</v>
      </c>
      <c r="H1159" s="76" t="str">
        <f>VLOOKUP(C1159,Product!A$1:D$21,4,0)</f>
        <v>Gym &amp; Fitness</v>
      </c>
      <c r="I1159" t="s">
        <v>82</v>
      </c>
      <c r="J1159" s="34">
        <v>35</v>
      </c>
      <c r="K1159" s="11" t="str">
        <f>VLOOKUP(A1159,'Sales Order'!A$2:I$1029,9,0)</f>
        <v>Sales Sumatera -Kalimantan Region Team</v>
      </c>
      <c r="M1159" t="str">
        <f>VLOOKUP(A1159,'Sales Order'!A$1:L$1029,12,0)</f>
        <v>Retail</v>
      </c>
    </row>
    <row r="1160" spans="1:13" ht="15.75" customHeight="1" x14ac:dyDescent="0.3">
      <c r="A1160" s="28" t="s">
        <v>630</v>
      </c>
      <c r="B1160" s="27">
        <f>VLOOKUP(A1160,'Sales Order'!A$1:D$1029,4,0)</f>
        <v>44233</v>
      </c>
      <c r="C1160" s="28" t="s">
        <v>43</v>
      </c>
      <c r="D1160" s="34">
        <v>85</v>
      </c>
      <c r="E1160" s="36">
        <v>247520000</v>
      </c>
      <c r="F1160" s="37" t="s">
        <v>3533</v>
      </c>
      <c r="G1160" s="76" t="str">
        <f>VLOOKUP(C1160,Product!A$1:D$21,3,0)</f>
        <v>Stick Golf Bag</v>
      </c>
      <c r="H1160" s="76" t="str">
        <f>VLOOKUP(C1160,Product!A$1:D$21,4,0)</f>
        <v>Golf</v>
      </c>
      <c r="I1160" t="s">
        <v>44</v>
      </c>
      <c r="J1160" s="34">
        <v>85</v>
      </c>
      <c r="K1160" s="11" t="str">
        <f>VLOOKUP(A1160,'Sales Order'!A$2:I$1029,9,0)</f>
        <v>Sales Sumatera -Kalimantan Region Team</v>
      </c>
      <c r="M1160" t="str">
        <f>VLOOKUP(A1160,'Sales Order'!A$1:L$1029,12,0)</f>
        <v>Retail</v>
      </c>
    </row>
    <row r="1161" spans="1:13" ht="15.75" customHeight="1" x14ac:dyDescent="0.3">
      <c r="A1161" s="28" t="s">
        <v>630</v>
      </c>
      <c r="B1161" s="27">
        <f>VLOOKUP(A1161,'Sales Order'!A$1:D$1029,4,0)</f>
        <v>44233</v>
      </c>
      <c r="C1161" s="28" t="s">
        <v>65</v>
      </c>
      <c r="D1161" s="34">
        <v>47</v>
      </c>
      <c r="E1161" s="36">
        <v>9662730</v>
      </c>
      <c r="F1161" s="37" t="s">
        <v>3534</v>
      </c>
      <c r="G1161" s="76" t="str">
        <f>VLOOKUP(C1161,Product!A$1:D$21,3,0)</f>
        <v>1 Set Futsalball</v>
      </c>
      <c r="H1161" s="76" t="str">
        <f>VLOOKUP(C1161,Product!A$1:D$21,4,0)</f>
        <v>Futsal</v>
      </c>
      <c r="I1161" t="s">
        <v>66</v>
      </c>
      <c r="J1161" s="34">
        <v>47</v>
      </c>
      <c r="K1161" s="11" t="str">
        <f>VLOOKUP(A1161,'Sales Order'!A$2:I$1029,9,0)</f>
        <v>Sales Sumatera -Kalimantan Region Team</v>
      </c>
      <c r="M1161" t="str">
        <f>VLOOKUP(A1161,'Sales Order'!A$1:L$1029,12,0)</f>
        <v>Retail</v>
      </c>
    </row>
    <row r="1162" spans="1:13" ht="15.75" customHeight="1" x14ac:dyDescent="0.3">
      <c r="A1162" s="28" t="s">
        <v>630</v>
      </c>
      <c r="B1162" s="27">
        <f>VLOOKUP(A1162,'Sales Order'!A$1:D$1029,4,0)</f>
        <v>44233</v>
      </c>
      <c r="C1162" s="28" t="s">
        <v>35</v>
      </c>
      <c r="D1162" s="34">
        <v>49</v>
      </c>
      <c r="E1162" s="36">
        <v>95723950</v>
      </c>
      <c r="F1162" s="37" t="s">
        <v>3535</v>
      </c>
      <c r="G1162" s="76" t="str">
        <f>VLOOKUP(C1162,Product!A$1:D$21,3,0)</f>
        <v>Stick Golf Wedge</v>
      </c>
      <c r="H1162" s="76" t="str">
        <f>VLOOKUP(C1162,Product!A$1:D$21,4,0)</f>
        <v>Golf</v>
      </c>
      <c r="I1162" t="s">
        <v>37</v>
      </c>
      <c r="J1162" s="34">
        <v>49</v>
      </c>
      <c r="K1162" s="11" t="str">
        <f>VLOOKUP(A1162,'Sales Order'!A$2:I$1029,9,0)</f>
        <v>Sales Sumatera -Kalimantan Region Team</v>
      </c>
      <c r="M1162" t="str">
        <f>VLOOKUP(A1162,'Sales Order'!A$1:L$1029,12,0)</f>
        <v>Retail</v>
      </c>
    </row>
    <row r="1163" spans="1:13" ht="15.75" customHeight="1" x14ac:dyDescent="0.3">
      <c r="A1163" s="16" t="s">
        <v>631</v>
      </c>
      <c r="B1163" s="27">
        <f>VLOOKUP(A1163,'Sales Order'!A$1:D$1029,4,0)</f>
        <v>44234</v>
      </c>
      <c r="C1163" s="28" t="s">
        <v>40</v>
      </c>
      <c r="D1163" s="34">
        <v>59</v>
      </c>
      <c r="E1163" s="36">
        <v>11591140</v>
      </c>
      <c r="F1163" s="37" t="s">
        <v>3536</v>
      </c>
      <c r="G1163" s="76" t="str">
        <f>VLOOKUP(C1163,Product!A$1:D$21,3,0)</f>
        <v>1 set Golf Ball</v>
      </c>
      <c r="H1163" s="76" t="str">
        <f>VLOOKUP(C1163,Product!A$1:D$21,4,0)</f>
        <v>Golf</v>
      </c>
      <c r="I1163" t="s">
        <v>41</v>
      </c>
      <c r="J1163" s="34">
        <v>59</v>
      </c>
      <c r="K1163" s="11" t="str">
        <f>VLOOKUP(A1163,'Sales Order'!A$2:I$1029,9,0)</f>
        <v>Sales Region Sulawesi - Maluku Team</v>
      </c>
      <c r="M1163" t="str">
        <f>VLOOKUP(A1163,'Sales Order'!A$1:L$1029,12,0)</f>
        <v>Retail</v>
      </c>
    </row>
    <row r="1164" spans="1:13" ht="15.75" customHeight="1" x14ac:dyDescent="0.3">
      <c r="A1164" s="28" t="s">
        <v>631</v>
      </c>
      <c r="B1164" s="27">
        <f>VLOOKUP(A1164,'Sales Order'!A$1:D$1029,4,0)</f>
        <v>44234</v>
      </c>
      <c r="C1164" s="28" t="s">
        <v>58</v>
      </c>
      <c r="D1164" s="34">
        <v>130</v>
      </c>
      <c r="E1164" s="36">
        <v>696416500</v>
      </c>
      <c r="F1164" s="37" t="s">
        <v>3537</v>
      </c>
      <c r="G1164" s="76" t="str">
        <f>VLOOKUP(C1164,Product!A$1:D$21,3,0)</f>
        <v>Road Bike</v>
      </c>
      <c r="H1164" s="76" t="str">
        <f>VLOOKUP(C1164,Product!A$1:D$21,4,0)</f>
        <v>Bicycle</v>
      </c>
      <c r="I1164" t="s">
        <v>59</v>
      </c>
      <c r="J1164" s="34">
        <v>130</v>
      </c>
      <c r="K1164" s="11" t="str">
        <f>VLOOKUP(A1164,'Sales Order'!A$2:I$1029,9,0)</f>
        <v>Sales Region Sulawesi - Maluku Team</v>
      </c>
      <c r="M1164" t="str">
        <f>VLOOKUP(A1164,'Sales Order'!A$1:L$1029,12,0)</f>
        <v>Retail</v>
      </c>
    </row>
    <row r="1165" spans="1:13" ht="15.75" customHeight="1" x14ac:dyDescent="0.3">
      <c r="A1165" s="16" t="s">
        <v>632</v>
      </c>
      <c r="B1165" s="27">
        <f>VLOOKUP(A1165,'Sales Order'!A$1:D$1029,4,0)</f>
        <v>44237</v>
      </c>
      <c r="C1165" s="28" t="s">
        <v>43</v>
      </c>
      <c r="D1165" s="34">
        <v>99</v>
      </c>
      <c r="E1165" s="36">
        <v>240768000</v>
      </c>
      <c r="F1165" s="37" t="s">
        <v>3538</v>
      </c>
      <c r="G1165" s="76" t="str">
        <f>VLOOKUP(C1165,Product!A$1:D$21,3,0)</f>
        <v>Stick Golf Bag</v>
      </c>
      <c r="H1165" s="76" t="str">
        <f>VLOOKUP(C1165,Product!A$1:D$21,4,0)</f>
        <v>Golf</v>
      </c>
      <c r="I1165" t="s">
        <v>44</v>
      </c>
      <c r="J1165" s="34">
        <v>99</v>
      </c>
      <c r="K1165" s="11" t="str">
        <f>VLOOKUP(A1165,'Sales Order'!A$2:I$1029,9,0)</f>
        <v>Sales Region Sulawesi - Maluku Team</v>
      </c>
      <c r="M1165" t="str">
        <f>VLOOKUP(A1165,'Sales Order'!A$1:L$1029,12,0)</f>
        <v>Retail</v>
      </c>
    </row>
    <row r="1166" spans="1:13" ht="15.75" customHeight="1" x14ac:dyDescent="0.3">
      <c r="A1166" s="28" t="s">
        <v>632</v>
      </c>
      <c r="B1166" s="27">
        <f>VLOOKUP(A1166,'Sales Order'!A$1:D$1029,4,0)</f>
        <v>44237</v>
      </c>
      <c r="C1166" s="28" t="s">
        <v>81</v>
      </c>
      <c r="D1166" s="34">
        <v>113</v>
      </c>
      <c r="E1166" s="36">
        <v>267874409.99999997</v>
      </c>
      <c r="F1166" s="37" t="s">
        <v>3539</v>
      </c>
      <c r="G1166" s="76" t="str">
        <f>VLOOKUP(C1166,Product!A$1:D$21,3,0)</f>
        <v>Treadmill</v>
      </c>
      <c r="H1166" s="76" t="str">
        <f>VLOOKUP(C1166,Product!A$1:D$21,4,0)</f>
        <v>Gym &amp; Fitness</v>
      </c>
      <c r="I1166" t="s">
        <v>82</v>
      </c>
      <c r="J1166" s="34">
        <v>113</v>
      </c>
      <c r="K1166" s="11" t="str">
        <f>VLOOKUP(A1166,'Sales Order'!A$2:I$1029,9,0)</f>
        <v>Sales Region Sulawesi - Maluku Team</v>
      </c>
      <c r="M1166" t="str">
        <f>VLOOKUP(A1166,'Sales Order'!A$1:L$1029,12,0)</f>
        <v>Retail</v>
      </c>
    </row>
    <row r="1167" spans="1:13" ht="15.75" customHeight="1" x14ac:dyDescent="0.3">
      <c r="A1167" s="28" t="s">
        <v>632</v>
      </c>
      <c r="B1167" s="27">
        <f>VLOOKUP(A1167,'Sales Order'!A$1:D$1029,4,0)</f>
        <v>44237</v>
      </c>
      <c r="C1167" s="28" t="s">
        <v>61</v>
      </c>
      <c r="D1167" s="34">
        <v>74</v>
      </c>
      <c r="E1167" s="36">
        <v>27647880</v>
      </c>
      <c r="F1167" s="37" t="s">
        <v>3540</v>
      </c>
      <c r="G1167" s="76" t="str">
        <f>VLOOKUP(C1167,Product!A$1:D$21,3,0)</f>
        <v>1 Set Basketball</v>
      </c>
      <c r="H1167" s="76" t="str">
        <f>VLOOKUP(C1167,Product!A$1:D$21,4,0)</f>
        <v>Basketball</v>
      </c>
      <c r="I1167" t="s">
        <v>62</v>
      </c>
      <c r="J1167" s="34">
        <v>74</v>
      </c>
      <c r="K1167" s="11" t="str">
        <f>VLOOKUP(A1167,'Sales Order'!A$2:I$1029,9,0)</f>
        <v>Sales Region Sulawesi - Maluku Team</v>
      </c>
      <c r="M1167" t="str">
        <f>VLOOKUP(A1167,'Sales Order'!A$1:L$1029,12,0)</f>
        <v>Retail</v>
      </c>
    </row>
    <row r="1168" spans="1:13" ht="15.75" customHeight="1" x14ac:dyDescent="0.3">
      <c r="A1168" s="28" t="s">
        <v>632</v>
      </c>
      <c r="B1168" s="27">
        <f>VLOOKUP(A1168,'Sales Order'!A$1:D$1029,4,0)</f>
        <v>44237</v>
      </c>
      <c r="C1168" s="28" t="s">
        <v>28</v>
      </c>
      <c r="D1168" s="34">
        <v>59</v>
      </c>
      <c r="E1168" s="36">
        <v>49436100</v>
      </c>
      <c r="F1168" s="37" t="s">
        <v>3541</v>
      </c>
      <c r="G1168" s="76" t="str">
        <f>VLOOKUP(C1168,Product!A$1:D$21,3,0)</f>
        <v>Stick Billiard</v>
      </c>
      <c r="H1168" s="76" t="str">
        <f>VLOOKUP(C1168,Product!A$1:D$21,4,0)</f>
        <v>Billiard</v>
      </c>
      <c r="I1168" t="s">
        <v>30</v>
      </c>
      <c r="J1168" s="34">
        <v>59</v>
      </c>
      <c r="K1168" s="11" t="str">
        <f>VLOOKUP(A1168,'Sales Order'!A$2:I$1029,9,0)</f>
        <v>Sales Region Sulawesi - Maluku Team</v>
      </c>
      <c r="M1168" t="str">
        <f>VLOOKUP(A1168,'Sales Order'!A$1:L$1029,12,0)</f>
        <v>Retail</v>
      </c>
    </row>
    <row r="1169" spans="1:13" ht="15.75" customHeight="1" x14ac:dyDescent="0.3">
      <c r="A1169" s="16" t="s">
        <v>633</v>
      </c>
      <c r="B1169" s="27">
        <f>VLOOKUP(A1169,'Sales Order'!A$1:D$1029,4,0)</f>
        <v>44237</v>
      </c>
      <c r="C1169" s="28" t="s">
        <v>25</v>
      </c>
      <c r="D1169" s="34">
        <v>34</v>
      </c>
      <c r="E1169" s="36">
        <v>646000</v>
      </c>
      <c r="F1169" s="37" t="s">
        <v>3542</v>
      </c>
      <c r="G1169" s="76" t="str">
        <f>VLOOKUP(C1169,Product!A$1:D$21,3,0)</f>
        <v>Fishing soft lure</v>
      </c>
      <c r="H1169" s="76" t="str">
        <f>VLOOKUP(C1169,Product!A$1:D$21,4,0)</f>
        <v>Fishing Equipment</v>
      </c>
      <c r="I1169" t="s">
        <v>26</v>
      </c>
      <c r="J1169" s="34">
        <v>34</v>
      </c>
      <c r="K1169" s="11" t="str">
        <f>VLOOKUP(A1169,'Sales Order'!A$2:I$1029,9,0)</f>
        <v>Sales Region Bali - Nusa Tenggara Team</v>
      </c>
      <c r="M1169" t="str">
        <f>VLOOKUP(A1169,'Sales Order'!A$1:L$1029,12,0)</f>
        <v>Retail</v>
      </c>
    </row>
    <row r="1170" spans="1:13" ht="15.75" customHeight="1" x14ac:dyDescent="0.3">
      <c r="A1170" s="28" t="s">
        <v>633</v>
      </c>
      <c r="B1170" s="27">
        <f>VLOOKUP(A1170,'Sales Order'!A$1:D$1029,4,0)</f>
        <v>44237</v>
      </c>
      <c r="C1170" s="28" t="s">
        <v>61</v>
      </c>
      <c r="D1170" s="34">
        <v>53</v>
      </c>
      <c r="E1170" s="36">
        <v>23356040</v>
      </c>
      <c r="F1170" s="37" t="s">
        <v>3543</v>
      </c>
      <c r="G1170" s="76" t="str">
        <f>VLOOKUP(C1170,Product!A$1:D$21,3,0)</f>
        <v>1 Set Basketball</v>
      </c>
      <c r="H1170" s="76" t="str">
        <f>VLOOKUP(C1170,Product!A$1:D$21,4,0)</f>
        <v>Basketball</v>
      </c>
      <c r="I1170" t="s">
        <v>62</v>
      </c>
      <c r="J1170" s="34">
        <v>53</v>
      </c>
      <c r="K1170" s="11" t="str">
        <f>VLOOKUP(A1170,'Sales Order'!A$2:I$1029,9,0)</f>
        <v>Sales Region Bali - Nusa Tenggara Team</v>
      </c>
      <c r="M1170" t="str">
        <f>VLOOKUP(A1170,'Sales Order'!A$1:L$1029,12,0)</f>
        <v>Retail</v>
      </c>
    </row>
    <row r="1171" spans="1:13" ht="15.75" customHeight="1" x14ac:dyDescent="0.3">
      <c r="A1171" s="28" t="s">
        <v>633</v>
      </c>
      <c r="B1171" s="27">
        <f>VLOOKUP(A1171,'Sales Order'!A$1:D$1029,4,0)</f>
        <v>44237</v>
      </c>
      <c r="C1171" s="28" t="s">
        <v>52</v>
      </c>
      <c r="D1171" s="34">
        <v>31</v>
      </c>
      <c r="E1171" s="36">
        <v>7757750</v>
      </c>
      <c r="F1171" s="37" t="s">
        <v>3544</v>
      </c>
      <c r="G1171" s="76" t="str">
        <f>VLOOKUP(C1171,Product!A$1:D$21,3,0)</f>
        <v>Hiking Shoes</v>
      </c>
      <c r="H1171" s="76" t="str">
        <f>VLOOKUP(C1171,Product!A$1:D$21,4,0)</f>
        <v>Hiking &amp; Camping</v>
      </c>
      <c r="I1171" t="s">
        <v>53</v>
      </c>
      <c r="J1171" s="34">
        <v>31</v>
      </c>
      <c r="K1171" s="11" t="str">
        <f>VLOOKUP(A1171,'Sales Order'!A$2:I$1029,9,0)</f>
        <v>Sales Region Bali - Nusa Tenggara Team</v>
      </c>
      <c r="M1171" t="str">
        <f>VLOOKUP(A1171,'Sales Order'!A$1:L$1029,12,0)</f>
        <v>Retail</v>
      </c>
    </row>
    <row r="1172" spans="1:13" ht="15.75" customHeight="1" x14ac:dyDescent="0.3">
      <c r="A1172" s="28" t="s">
        <v>633</v>
      </c>
      <c r="B1172" s="27">
        <f>VLOOKUP(A1172,'Sales Order'!A$1:D$1029,4,0)</f>
        <v>44237</v>
      </c>
      <c r="C1172" s="28" t="s">
        <v>48</v>
      </c>
      <c r="D1172" s="34">
        <v>75</v>
      </c>
      <c r="E1172" s="36">
        <v>7546500</v>
      </c>
      <c r="F1172" s="37" t="s">
        <v>3545</v>
      </c>
      <c r="G1172" s="76" t="str">
        <f>VLOOKUP(C1172,Product!A$1:D$21,3,0)</f>
        <v>Tracking Pole</v>
      </c>
      <c r="H1172" s="76" t="str">
        <f>VLOOKUP(C1172,Product!A$1:D$21,4,0)</f>
        <v>Hiking &amp; Camping</v>
      </c>
      <c r="I1172" t="s">
        <v>49</v>
      </c>
      <c r="J1172" s="34">
        <v>75</v>
      </c>
      <c r="K1172" s="11" t="str">
        <f>VLOOKUP(A1172,'Sales Order'!A$2:I$1029,9,0)</f>
        <v>Sales Region Bali - Nusa Tenggara Team</v>
      </c>
      <c r="M1172" t="str">
        <f>VLOOKUP(A1172,'Sales Order'!A$1:L$1029,12,0)</f>
        <v>Retail</v>
      </c>
    </row>
    <row r="1173" spans="1:13" ht="15.75" customHeight="1" x14ac:dyDescent="0.3">
      <c r="A1173" s="28" t="s">
        <v>633</v>
      </c>
      <c r="B1173" s="27">
        <f>VLOOKUP(A1173,'Sales Order'!A$1:D$1029,4,0)</f>
        <v>44237</v>
      </c>
      <c r="C1173" s="28" t="s">
        <v>28</v>
      </c>
      <c r="D1173" s="34">
        <v>98</v>
      </c>
      <c r="E1173" s="36">
        <v>74815160</v>
      </c>
      <c r="F1173" s="37" t="s">
        <v>3546</v>
      </c>
      <c r="G1173" s="76" t="str">
        <f>VLOOKUP(C1173,Product!A$1:D$21,3,0)</f>
        <v>Stick Billiard</v>
      </c>
      <c r="H1173" s="76" t="str">
        <f>VLOOKUP(C1173,Product!A$1:D$21,4,0)</f>
        <v>Billiard</v>
      </c>
      <c r="I1173" t="s">
        <v>30</v>
      </c>
      <c r="J1173" s="34">
        <v>98</v>
      </c>
      <c r="K1173" s="11" t="str">
        <f>VLOOKUP(A1173,'Sales Order'!A$2:I$1029,9,0)</f>
        <v>Sales Region Bali - Nusa Tenggara Team</v>
      </c>
      <c r="M1173" t="str">
        <f>VLOOKUP(A1173,'Sales Order'!A$1:L$1029,12,0)</f>
        <v>Retail</v>
      </c>
    </row>
    <row r="1174" spans="1:13" ht="15.75" customHeight="1" x14ac:dyDescent="0.3">
      <c r="A1174" s="16" t="s">
        <v>634</v>
      </c>
      <c r="B1174" s="27">
        <f>VLOOKUP(A1174,'Sales Order'!A$1:D$1029,4,0)</f>
        <v>44238</v>
      </c>
      <c r="C1174" s="28" t="s">
        <v>55</v>
      </c>
      <c r="D1174" s="34">
        <v>128</v>
      </c>
      <c r="E1174" s="36">
        <v>268737280</v>
      </c>
      <c r="F1174" s="37" t="s">
        <v>3547</v>
      </c>
      <c r="G1174" s="76" t="str">
        <f>VLOOKUP(C1174,Product!A$1:D$21,3,0)</f>
        <v>Mountain Bike</v>
      </c>
      <c r="H1174" s="76" t="str">
        <f>VLOOKUP(C1174,Product!A$1:D$21,4,0)</f>
        <v>Bicycle</v>
      </c>
      <c r="I1174" t="s">
        <v>5854</v>
      </c>
      <c r="J1174" s="34">
        <v>128</v>
      </c>
      <c r="K1174" s="11" t="str">
        <f>VLOOKUP(A1174,'Sales Order'!A$2:I$1029,9,0)</f>
        <v>Sales Sumatera -Kalimantan Region Team</v>
      </c>
      <c r="M1174" t="str">
        <f>VLOOKUP(A1174,'Sales Order'!A$1:L$1029,12,0)</f>
        <v>Retail</v>
      </c>
    </row>
    <row r="1175" spans="1:13" ht="15.75" customHeight="1" x14ac:dyDescent="0.3">
      <c r="A1175" s="28" t="s">
        <v>634</v>
      </c>
      <c r="B1175" s="27">
        <f>VLOOKUP(A1175,'Sales Order'!A$1:D$1029,4,0)</f>
        <v>44238</v>
      </c>
      <c r="C1175" s="28" t="s">
        <v>35</v>
      </c>
      <c r="D1175" s="34">
        <v>30</v>
      </c>
      <c r="E1175" s="36">
        <v>60582000</v>
      </c>
      <c r="F1175" s="37" t="s">
        <v>3548</v>
      </c>
      <c r="G1175" s="76" t="str">
        <f>VLOOKUP(C1175,Product!A$1:D$21,3,0)</f>
        <v>Stick Golf Wedge</v>
      </c>
      <c r="H1175" s="76" t="str">
        <f>VLOOKUP(C1175,Product!A$1:D$21,4,0)</f>
        <v>Golf</v>
      </c>
      <c r="I1175" t="s">
        <v>37</v>
      </c>
      <c r="J1175" s="34">
        <v>30</v>
      </c>
      <c r="K1175" s="11" t="str">
        <f>VLOOKUP(A1175,'Sales Order'!A$2:I$1029,9,0)</f>
        <v>Sales Sumatera -Kalimantan Region Team</v>
      </c>
      <c r="M1175" t="str">
        <f>VLOOKUP(A1175,'Sales Order'!A$1:L$1029,12,0)</f>
        <v>Retail</v>
      </c>
    </row>
    <row r="1176" spans="1:13" ht="15.75" customHeight="1" x14ac:dyDescent="0.3">
      <c r="A1176" s="28" t="s">
        <v>634</v>
      </c>
      <c r="B1176" s="27">
        <f>VLOOKUP(A1176,'Sales Order'!A$1:D$1029,4,0)</f>
        <v>44238</v>
      </c>
      <c r="C1176" s="28" t="s">
        <v>43</v>
      </c>
      <c r="D1176" s="34">
        <v>47</v>
      </c>
      <c r="E1176" s="36">
        <v>133856000</v>
      </c>
      <c r="F1176" s="37" t="s">
        <v>3549</v>
      </c>
      <c r="G1176" s="76" t="str">
        <f>VLOOKUP(C1176,Product!A$1:D$21,3,0)</f>
        <v>Stick Golf Bag</v>
      </c>
      <c r="H1176" s="76" t="str">
        <f>VLOOKUP(C1176,Product!A$1:D$21,4,0)</f>
        <v>Golf</v>
      </c>
      <c r="I1176" t="s">
        <v>44</v>
      </c>
      <c r="J1176" s="34">
        <v>47</v>
      </c>
      <c r="K1176" s="11" t="str">
        <f>VLOOKUP(A1176,'Sales Order'!A$2:I$1029,9,0)</f>
        <v>Sales Sumatera -Kalimantan Region Team</v>
      </c>
      <c r="M1176" t="str">
        <f>VLOOKUP(A1176,'Sales Order'!A$1:L$1029,12,0)</f>
        <v>Retail</v>
      </c>
    </row>
    <row r="1177" spans="1:13" ht="15.75" customHeight="1" x14ac:dyDescent="0.3">
      <c r="A1177" s="16" t="s">
        <v>635</v>
      </c>
      <c r="B1177" s="27">
        <f>VLOOKUP(A1177,'Sales Order'!A$1:D$1029,4,0)</f>
        <v>44239</v>
      </c>
      <c r="C1177" s="28" t="s">
        <v>69</v>
      </c>
      <c r="D1177" s="34">
        <v>85</v>
      </c>
      <c r="E1177" s="36">
        <v>9241200</v>
      </c>
      <c r="F1177" s="37" t="s">
        <v>3550</v>
      </c>
      <c r="G1177" s="76" t="str">
        <f>VLOOKUP(C1177,Product!A$1:D$21,3,0)</f>
        <v>Abs Roller</v>
      </c>
      <c r="H1177" s="76" t="str">
        <f>VLOOKUP(C1177,Product!A$1:D$21,4,0)</f>
        <v>Gym &amp; Fitness</v>
      </c>
      <c r="I1177" t="s">
        <v>70</v>
      </c>
      <c r="J1177" s="34">
        <v>85</v>
      </c>
      <c r="K1177" s="11" t="str">
        <f>VLOOKUP(A1177,'Sales Order'!A$2:I$1029,9,0)</f>
        <v>Sales Sumatera -Kalimantan Region Team</v>
      </c>
      <c r="M1177" t="str">
        <f>VLOOKUP(A1177,'Sales Order'!A$1:L$1029,12,0)</f>
        <v>Retail</v>
      </c>
    </row>
    <row r="1178" spans="1:13" ht="15.75" customHeight="1" x14ac:dyDescent="0.3">
      <c r="A1178" s="28" t="s">
        <v>635</v>
      </c>
      <c r="B1178" s="27">
        <f>VLOOKUP(A1178,'Sales Order'!A$1:D$1029,4,0)</f>
        <v>44239</v>
      </c>
      <c r="C1178" s="28" t="s">
        <v>35</v>
      </c>
      <c r="D1178" s="34">
        <v>111</v>
      </c>
      <c r="E1178" s="36">
        <v>185170200</v>
      </c>
      <c r="F1178" s="37" t="s">
        <v>3551</v>
      </c>
      <c r="G1178" s="76" t="str">
        <f>VLOOKUP(C1178,Product!A$1:D$21,3,0)</f>
        <v>Stick Golf Wedge</v>
      </c>
      <c r="H1178" s="76" t="str">
        <f>VLOOKUP(C1178,Product!A$1:D$21,4,0)</f>
        <v>Golf</v>
      </c>
      <c r="I1178" t="s">
        <v>37</v>
      </c>
      <c r="J1178" s="34">
        <v>111</v>
      </c>
      <c r="K1178" s="11" t="str">
        <f>VLOOKUP(A1178,'Sales Order'!A$2:I$1029,9,0)</f>
        <v>Sales Sumatera -Kalimantan Region Team</v>
      </c>
      <c r="M1178" t="str">
        <f>VLOOKUP(A1178,'Sales Order'!A$1:L$1029,12,0)</f>
        <v>Retail</v>
      </c>
    </row>
    <row r="1179" spans="1:13" ht="15.75" customHeight="1" x14ac:dyDescent="0.3">
      <c r="A1179" s="28" t="s">
        <v>635</v>
      </c>
      <c r="B1179" s="27">
        <f>VLOOKUP(A1179,'Sales Order'!A$1:D$1029,4,0)</f>
        <v>44239</v>
      </c>
      <c r="C1179" s="28" t="s">
        <v>45</v>
      </c>
      <c r="D1179" s="34">
        <v>120</v>
      </c>
      <c r="E1179" s="36">
        <v>16449600</v>
      </c>
      <c r="F1179" s="37" t="s">
        <v>3552</v>
      </c>
      <c r="G1179" s="76" t="str">
        <f>VLOOKUP(C1179,Product!A$1:D$21,3,0)</f>
        <v>Sunglasses</v>
      </c>
      <c r="H1179" s="76" t="str">
        <f>VLOOKUP(C1179,Product!A$1:D$21,4,0)</f>
        <v>Outdoors Sport</v>
      </c>
      <c r="I1179" t="s">
        <v>46</v>
      </c>
      <c r="J1179" s="34">
        <v>120</v>
      </c>
      <c r="K1179" s="11" t="str">
        <f>VLOOKUP(A1179,'Sales Order'!A$2:I$1029,9,0)</f>
        <v>Sales Sumatera -Kalimantan Region Team</v>
      </c>
      <c r="M1179" t="str">
        <f>VLOOKUP(A1179,'Sales Order'!A$1:L$1029,12,0)</f>
        <v>Retail</v>
      </c>
    </row>
    <row r="1180" spans="1:13" ht="15.75" customHeight="1" x14ac:dyDescent="0.3">
      <c r="A1180" s="16" t="s">
        <v>636</v>
      </c>
      <c r="B1180" s="27">
        <f>VLOOKUP(A1180,'Sales Order'!A$1:D$1029,4,0)</f>
        <v>44239</v>
      </c>
      <c r="C1180" s="28" t="s">
        <v>83</v>
      </c>
      <c r="D1180" s="34">
        <v>127</v>
      </c>
      <c r="E1180" s="36">
        <v>35059620</v>
      </c>
      <c r="F1180" s="37" t="s">
        <v>3553</v>
      </c>
      <c r="G1180" s="76" t="str">
        <f>VLOOKUP(C1180,Product!A$1:D$21,3,0)</f>
        <v>Heavy bag</v>
      </c>
      <c r="H1180" s="76" t="str">
        <f>VLOOKUP(C1180,Product!A$1:D$21,4,0)</f>
        <v>Gym &amp; Fitness</v>
      </c>
      <c r="I1180" t="s">
        <v>84</v>
      </c>
      <c r="J1180" s="34">
        <v>127</v>
      </c>
      <c r="K1180" s="11" t="str">
        <f>VLOOKUP(A1180,'Sales Order'!A$2:I$1029,9,0)</f>
        <v>Sales Region Sulawesi - Maluku Team</v>
      </c>
      <c r="M1180" t="str">
        <f>VLOOKUP(A1180,'Sales Order'!A$1:L$1029,12,0)</f>
        <v>Retail</v>
      </c>
    </row>
    <row r="1181" spans="1:13" ht="15.75" customHeight="1" x14ac:dyDescent="0.3">
      <c r="A1181" s="28" t="s">
        <v>636</v>
      </c>
      <c r="B1181" s="27">
        <f>VLOOKUP(A1181,'Sales Order'!A$1:D$1029,4,0)</f>
        <v>44239</v>
      </c>
      <c r="C1181" s="28" t="s">
        <v>40</v>
      </c>
      <c r="D1181" s="34">
        <v>133</v>
      </c>
      <c r="E1181" s="36">
        <v>25573240</v>
      </c>
      <c r="F1181" s="37" t="s">
        <v>3554</v>
      </c>
      <c r="G1181" s="76" t="str">
        <f>VLOOKUP(C1181,Product!A$1:D$21,3,0)</f>
        <v>1 set Golf Ball</v>
      </c>
      <c r="H1181" s="76" t="str">
        <f>VLOOKUP(C1181,Product!A$1:D$21,4,0)</f>
        <v>Golf</v>
      </c>
      <c r="I1181" t="s">
        <v>41</v>
      </c>
      <c r="J1181" s="34">
        <v>133</v>
      </c>
      <c r="K1181" s="11" t="str">
        <f>VLOOKUP(A1181,'Sales Order'!A$2:I$1029,9,0)</f>
        <v>Sales Region Sulawesi - Maluku Team</v>
      </c>
      <c r="M1181" t="str">
        <f>VLOOKUP(A1181,'Sales Order'!A$1:L$1029,12,0)</f>
        <v>Retail</v>
      </c>
    </row>
    <row r="1182" spans="1:13" ht="15.75" customHeight="1" x14ac:dyDescent="0.3">
      <c r="A1182" s="28" t="s">
        <v>636</v>
      </c>
      <c r="B1182" s="27">
        <f>VLOOKUP(A1182,'Sales Order'!A$1:D$1029,4,0)</f>
        <v>44239</v>
      </c>
      <c r="C1182" s="28" t="s">
        <v>75</v>
      </c>
      <c r="D1182" s="34">
        <v>46</v>
      </c>
      <c r="E1182" s="36">
        <v>102396000</v>
      </c>
      <c r="F1182" s="37" t="s">
        <v>3555</v>
      </c>
      <c r="G1182" s="76" t="str">
        <f>VLOOKUP(C1182,Product!A$1:D$21,3,0)</f>
        <v>Bench Press</v>
      </c>
      <c r="H1182" s="76" t="str">
        <f>VLOOKUP(C1182,Product!A$1:D$21,4,0)</f>
        <v>Gym &amp; Fitness</v>
      </c>
      <c r="I1182" t="s">
        <v>76</v>
      </c>
      <c r="J1182" s="34">
        <v>46</v>
      </c>
      <c r="K1182" s="11" t="str">
        <f>VLOOKUP(A1182,'Sales Order'!A$2:I$1029,9,0)</f>
        <v>Sales Region Sulawesi - Maluku Team</v>
      </c>
      <c r="M1182" t="str">
        <f>VLOOKUP(A1182,'Sales Order'!A$1:L$1029,12,0)</f>
        <v>Retail</v>
      </c>
    </row>
    <row r="1183" spans="1:13" ht="15.75" customHeight="1" x14ac:dyDescent="0.3">
      <c r="A1183" s="16" t="s">
        <v>637</v>
      </c>
      <c r="B1183" s="27">
        <f>VLOOKUP(A1183,'Sales Order'!A$1:D$1029,4,0)</f>
        <v>44239</v>
      </c>
      <c r="C1183" s="28" t="s">
        <v>55</v>
      </c>
      <c r="D1183" s="34">
        <v>51</v>
      </c>
      <c r="E1183" s="36">
        <v>99856470</v>
      </c>
      <c r="F1183" s="37" t="s">
        <v>3556</v>
      </c>
      <c r="G1183" s="76" t="str">
        <f>VLOOKUP(C1183,Product!A$1:D$21,3,0)</f>
        <v>Mountain Bike</v>
      </c>
      <c r="H1183" s="76" t="str">
        <f>VLOOKUP(C1183,Product!A$1:D$21,4,0)</f>
        <v>Bicycle</v>
      </c>
      <c r="I1183" t="s">
        <v>5854</v>
      </c>
      <c r="J1183" s="34">
        <v>51</v>
      </c>
      <c r="K1183" s="11" t="str">
        <f>VLOOKUP(A1183,'Sales Order'!A$2:I$1029,9,0)</f>
        <v>Sales Region Bali - Nusa Tenggara Team</v>
      </c>
      <c r="M1183" t="str">
        <f>VLOOKUP(A1183,'Sales Order'!A$1:L$1029,12,0)</f>
        <v>Retail</v>
      </c>
    </row>
    <row r="1184" spans="1:13" ht="15.75" customHeight="1" x14ac:dyDescent="0.3">
      <c r="A1184" s="28" t="s">
        <v>637</v>
      </c>
      <c r="B1184" s="27">
        <f>VLOOKUP(A1184,'Sales Order'!A$1:D$1029,4,0)</f>
        <v>44239</v>
      </c>
      <c r="C1184" s="28" t="s">
        <v>75</v>
      </c>
      <c r="D1184" s="34">
        <v>63</v>
      </c>
      <c r="E1184" s="36">
        <v>135229500</v>
      </c>
      <c r="F1184" s="37" t="s">
        <v>3557</v>
      </c>
      <c r="G1184" s="76" t="str">
        <f>VLOOKUP(C1184,Product!A$1:D$21,3,0)</f>
        <v>Bench Press</v>
      </c>
      <c r="H1184" s="76" t="str">
        <f>VLOOKUP(C1184,Product!A$1:D$21,4,0)</f>
        <v>Gym &amp; Fitness</v>
      </c>
      <c r="I1184" t="s">
        <v>76</v>
      </c>
      <c r="J1184" s="34">
        <v>63</v>
      </c>
      <c r="K1184" s="11" t="str">
        <f>VLOOKUP(A1184,'Sales Order'!A$2:I$1029,9,0)</f>
        <v>Sales Region Bali - Nusa Tenggara Team</v>
      </c>
      <c r="M1184" t="str">
        <f>VLOOKUP(A1184,'Sales Order'!A$1:L$1029,12,0)</f>
        <v>Retail</v>
      </c>
    </row>
    <row r="1185" spans="1:13" ht="15.75" customHeight="1" x14ac:dyDescent="0.3">
      <c r="A1185" s="16" t="s">
        <v>638</v>
      </c>
      <c r="B1185" s="27">
        <f>VLOOKUP(A1185,'Sales Order'!A$1:D$1029,4,0)</f>
        <v>44240</v>
      </c>
      <c r="C1185" s="28" t="s">
        <v>45</v>
      </c>
      <c r="D1185" s="34">
        <v>82</v>
      </c>
      <c r="E1185" s="36">
        <v>10629660</v>
      </c>
      <c r="F1185" s="37" t="s">
        <v>3558</v>
      </c>
      <c r="G1185" s="76" t="str">
        <f>VLOOKUP(C1185,Product!A$1:D$21,3,0)</f>
        <v>Sunglasses</v>
      </c>
      <c r="H1185" s="76" t="str">
        <f>VLOOKUP(C1185,Product!A$1:D$21,4,0)</f>
        <v>Outdoors Sport</v>
      </c>
      <c r="I1185" t="s">
        <v>46</v>
      </c>
      <c r="J1185" s="34">
        <v>82</v>
      </c>
      <c r="K1185" s="11" t="str">
        <f>VLOOKUP(A1185,'Sales Order'!A$2:I$1029,9,0)</f>
        <v>Online Sales Team</v>
      </c>
      <c r="M1185" t="str">
        <f>VLOOKUP(A1185,'Sales Order'!A$1:L$1029,12,0)</f>
        <v>Retail</v>
      </c>
    </row>
    <row r="1186" spans="1:13" ht="15.75" customHeight="1" x14ac:dyDescent="0.3">
      <c r="A1186" s="28" t="s">
        <v>638</v>
      </c>
      <c r="B1186" s="27">
        <f>VLOOKUP(A1186,'Sales Order'!A$1:D$1029,4,0)</f>
        <v>44240</v>
      </c>
      <c r="C1186" s="28" t="s">
        <v>19</v>
      </c>
      <c r="D1186" s="34">
        <v>140</v>
      </c>
      <c r="E1186" s="36">
        <v>32071200</v>
      </c>
      <c r="F1186" s="37" t="s">
        <v>3559</v>
      </c>
      <c r="G1186" s="76" t="str">
        <f>VLOOKUP(C1186,Product!A$1:D$21,3,0)</f>
        <v>1 Set Fishing Equipment</v>
      </c>
      <c r="H1186" s="76" t="str">
        <f>VLOOKUP(C1186,Product!A$1:D$21,4,0)</f>
        <v>Fishing Equipment</v>
      </c>
      <c r="I1186" t="s">
        <v>21</v>
      </c>
      <c r="J1186" s="34">
        <v>140</v>
      </c>
      <c r="K1186" s="11" t="str">
        <f>VLOOKUP(A1186,'Sales Order'!A$2:I$1029,9,0)</f>
        <v>Online Sales Team</v>
      </c>
      <c r="M1186" t="str">
        <f>VLOOKUP(A1186,'Sales Order'!A$1:L$1029,12,0)</f>
        <v>Retail</v>
      </c>
    </row>
    <row r="1187" spans="1:13" ht="15.75" customHeight="1" x14ac:dyDescent="0.3">
      <c r="A1187" s="28" t="s">
        <v>638</v>
      </c>
      <c r="B1187" s="27">
        <f>VLOOKUP(A1187,'Sales Order'!A$1:D$1029,4,0)</f>
        <v>44240</v>
      </c>
      <c r="C1187" s="28" t="s">
        <v>35</v>
      </c>
      <c r="D1187" s="34">
        <v>101</v>
      </c>
      <c r="E1187" s="36">
        <v>175139050</v>
      </c>
      <c r="F1187" s="37" t="s">
        <v>3560</v>
      </c>
      <c r="G1187" s="76" t="str">
        <f>VLOOKUP(C1187,Product!A$1:D$21,3,0)</f>
        <v>Stick Golf Wedge</v>
      </c>
      <c r="H1187" s="76" t="str">
        <f>VLOOKUP(C1187,Product!A$1:D$21,4,0)</f>
        <v>Golf</v>
      </c>
      <c r="I1187" t="s">
        <v>37</v>
      </c>
      <c r="J1187" s="34">
        <v>101</v>
      </c>
      <c r="K1187" s="11" t="str">
        <f>VLOOKUP(A1187,'Sales Order'!A$2:I$1029,9,0)</f>
        <v>Online Sales Team</v>
      </c>
      <c r="M1187" t="str">
        <f>VLOOKUP(A1187,'Sales Order'!A$1:L$1029,12,0)</f>
        <v>Retail</v>
      </c>
    </row>
    <row r="1188" spans="1:13" ht="15.75" customHeight="1" x14ac:dyDescent="0.3">
      <c r="A1188" s="16" t="s">
        <v>639</v>
      </c>
      <c r="B1188" s="27">
        <f>VLOOKUP(A1188,'Sales Order'!A$1:D$1029,4,0)</f>
        <v>44242</v>
      </c>
      <c r="C1188" s="28" t="s">
        <v>48</v>
      </c>
      <c r="D1188" s="34">
        <v>94</v>
      </c>
      <c r="E1188" s="36">
        <v>10307100</v>
      </c>
      <c r="F1188" s="37" t="s">
        <v>3561</v>
      </c>
      <c r="G1188" s="76" t="str">
        <f>VLOOKUP(C1188,Product!A$1:D$21,3,0)</f>
        <v>Tracking Pole</v>
      </c>
      <c r="H1188" s="76" t="str">
        <f>VLOOKUP(C1188,Product!A$1:D$21,4,0)</f>
        <v>Hiking &amp; Camping</v>
      </c>
      <c r="I1188" t="s">
        <v>49</v>
      </c>
      <c r="J1188" s="34">
        <v>94</v>
      </c>
      <c r="K1188" s="11" t="str">
        <f>VLOOKUP(A1188,'Sales Order'!A$2:I$1029,9,0)</f>
        <v>Sales Region Sulawesi - Maluku Team</v>
      </c>
      <c r="M1188" t="str">
        <f>VLOOKUP(A1188,'Sales Order'!A$1:L$1029,12,0)</f>
        <v>Retail</v>
      </c>
    </row>
    <row r="1189" spans="1:13" ht="15.75" customHeight="1" x14ac:dyDescent="0.3">
      <c r="A1189" s="28" t="s">
        <v>639</v>
      </c>
      <c r="B1189" s="27">
        <f>VLOOKUP(A1189,'Sales Order'!A$1:D$1029,4,0)</f>
        <v>44242</v>
      </c>
      <c r="C1189" s="28" t="s">
        <v>35</v>
      </c>
      <c r="D1189" s="34">
        <v>28</v>
      </c>
      <c r="E1189" s="36">
        <v>51011800</v>
      </c>
      <c r="F1189" s="37" t="s">
        <v>3562</v>
      </c>
      <c r="G1189" s="76" t="str">
        <f>VLOOKUP(C1189,Product!A$1:D$21,3,0)</f>
        <v>Stick Golf Wedge</v>
      </c>
      <c r="H1189" s="76" t="str">
        <f>VLOOKUP(C1189,Product!A$1:D$21,4,0)</f>
        <v>Golf</v>
      </c>
      <c r="I1189" t="s">
        <v>37</v>
      </c>
      <c r="J1189" s="34">
        <v>28</v>
      </c>
      <c r="K1189" s="11" t="str">
        <f>VLOOKUP(A1189,'Sales Order'!A$2:I$1029,9,0)</f>
        <v>Sales Region Sulawesi - Maluku Team</v>
      </c>
      <c r="M1189" t="str">
        <f>VLOOKUP(A1189,'Sales Order'!A$1:L$1029,12,0)</f>
        <v>Retail</v>
      </c>
    </row>
    <row r="1190" spans="1:13" ht="15.75" customHeight="1" x14ac:dyDescent="0.3">
      <c r="A1190" s="16" t="s">
        <v>640</v>
      </c>
      <c r="B1190" s="27">
        <f>VLOOKUP(A1190,'Sales Order'!A$1:D$1029,4,0)</f>
        <v>44243</v>
      </c>
      <c r="C1190" s="28" t="s">
        <v>25</v>
      </c>
      <c r="D1190" s="34">
        <v>32</v>
      </c>
      <c r="E1190" s="36">
        <v>505600</v>
      </c>
      <c r="F1190" s="37" t="s">
        <v>3563</v>
      </c>
      <c r="G1190" s="76" t="str">
        <f>VLOOKUP(C1190,Product!A$1:D$21,3,0)</f>
        <v>Fishing soft lure</v>
      </c>
      <c r="H1190" s="76" t="str">
        <f>VLOOKUP(C1190,Product!A$1:D$21,4,0)</f>
        <v>Fishing Equipment</v>
      </c>
      <c r="I1190" t="s">
        <v>26</v>
      </c>
      <c r="J1190" s="34">
        <v>32</v>
      </c>
      <c r="K1190" s="11" t="str">
        <f>VLOOKUP(A1190,'Sales Order'!A$2:I$1029,9,0)</f>
        <v>Sales Java Region Team</v>
      </c>
      <c r="M1190" t="str">
        <f>VLOOKUP(A1190,'Sales Order'!A$1:L$1029,12,0)</f>
        <v>Distributor</v>
      </c>
    </row>
    <row r="1191" spans="1:13" ht="15.75" customHeight="1" x14ac:dyDescent="0.3">
      <c r="A1191" s="28" t="s">
        <v>640</v>
      </c>
      <c r="B1191" s="27">
        <f>VLOOKUP(A1191,'Sales Order'!A$1:D$1029,4,0)</f>
        <v>44243</v>
      </c>
      <c r="C1191" s="28" t="s">
        <v>78</v>
      </c>
      <c r="D1191" s="34">
        <v>42</v>
      </c>
      <c r="E1191" s="36">
        <v>21226800</v>
      </c>
      <c r="F1191" s="37" t="s">
        <v>3564</v>
      </c>
      <c r="G1191" s="76" t="str">
        <f>VLOOKUP(C1191,Product!A$1:D$21,3,0)</f>
        <v>Dumbell Set</v>
      </c>
      <c r="H1191" s="76" t="str">
        <f>VLOOKUP(C1191,Product!A$1:D$21,4,0)</f>
        <v>Gym &amp; Fitness</v>
      </c>
      <c r="I1191" t="s">
        <v>79</v>
      </c>
      <c r="J1191" s="34">
        <v>42</v>
      </c>
      <c r="K1191" s="11" t="str">
        <f>VLOOKUP(A1191,'Sales Order'!A$2:I$1029,9,0)</f>
        <v>Sales Java Region Team</v>
      </c>
      <c r="M1191" t="str">
        <f>VLOOKUP(A1191,'Sales Order'!A$1:L$1029,12,0)</f>
        <v>Distributor</v>
      </c>
    </row>
    <row r="1192" spans="1:13" ht="15.75" customHeight="1" x14ac:dyDescent="0.3">
      <c r="A1192" s="28" t="s">
        <v>640</v>
      </c>
      <c r="B1192" s="27">
        <f>VLOOKUP(A1192,'Sales Order'!A$1:D$1029,4,0)</f>
        <v>44243</v>
      </c>
      <c r="C1192" s="28" t="s">
        <v>48</v>
      </c>
      <c r="D1192" s="34">
        <v>147</v>
      </c>
      <c r="E1192" s="36">
        <v>14222250</v>
      </c>
      <c r="F1192" s="37" t="s">
        <v>3565</v>
      </c>
      <c r="G1192" s="76" t="str">
        <f>VLOOKUP(C1192,Product!A$1:D$21,3,0)</f>
        <v>Tracking Pole</v>
      </c>
      <c r="H1192" s="76" t="str">
        <f>VLOOKUP(C1192,Product!A$1:D$21,4,0)</f>
        <v>Hiking &amp; Camping</v>
      </c>
      <c r="I1192" t="s">
        <v>49</v>
      </c>
      <c r="J1192" s="34">
        <v>147</v>
      </c>
      <c r="K1192" s="11" t="str">
        <f>VLOOKUP(A1192,'Sales Order'!A$2:I$1029,9,0)</f>
        <v>Sales Java Region Team</v>
      </c>
      <c r="M1192" t="str">
        <f>VLOOKUP(A1192,'Sales Order'!A$1:L$1029,12,0)</f>
        <v>Distributor</v>
      </c>
    </row>
    <row r="1193" spans="1:13" ht="15.75" customHeight="1" x14ac:dyDescent="0.3">
      <c r="A1193" s="28" t="s">
        <v>641</v>
      </c>
      <c r="B1193" s="27">
        <f>VLOOKUP(A1193,'Sales Order'!A$1:D$1029,4,0)</f>
        <v>44243</v>
      </c>
      <c r="C1193" s="28" t="s">
        <v>58</v>
      </c>
      <c r="D1193" s="34">
        <v>48</v>
      </c>
      <c r="E1193" s="36">
        <v>208417440</v>
      </c>
      <c r="F1193" s="37" t="s">
        <v>3566</v>
      </c>
      <c r="G1193" s="76" t="str">
        <f>VLOOKUP(C1193,Product!A$1:D$21,3,0)</f>
        <v>Road Bike</v>
      </c>
      <c r="H1193" s="76" t="str">
        <f>VLOOKUP(C1193,Product!A$1:D$21,4,0)</f>
        <v>Bicycle</v>
      </c>
      <c r="I1193" t="s">
        <v>59</v>
      </c>
      <c r="J1193" s="34">
        <v>48</v>
      </c>
      <c r="K1193" s="11" t="str">
        <f>VLOOKUP(A1193,'Sales Order'!A$2:I$1029,9,0)</f>
        <v>Sales Sumatera -Kalimantan Region Team</v>
      </c>
      <c r="M1193" t="str">
        <f>VLOOKUP(A1193,'Sales Order'!A$1:L$1029,12,0)</f>
        <v>Retail</v>
      </c>
    </row>
    <row r="1194" spans="1:13" ht="15.75" customHeight="1" x14ac:dyDescent="0.3">
      <c r="A1194" s="16" t="s">
        <v>642</v>
      </c>
      <c r="B1194" s="27">
        <f>VLOOKUP(A1194,'Sales Order'!A$1:D$1029,4,0)</f>
        <v>44243</v>
      </c>
      <c r="C1194" s="28" t="s">
        <v>19</v>
      </c>
      <c r="D1194" s="34">
        <v>115</v>
      </c>
      <c r="E1194" s="36">
        <v>24626100</v>
      </c>
      <c r="F1194" s="37" t="s">
        <v>3567</v>
      </c>
      <c r="G1194" s="76" t="str">
        <f>VLOOKUP(C1194,Product!A$1:D$21,3,0)</f>
        <v>1 Set Fishing Equipment</v>
      </c>
      <c r="H1194" s="76" t="str">
        <f>VLOOKUP(C1194,Product!A$1:D$21,4,0)</f>
        <v>Fishing Equipment</v>
      </c>
      <c r="I1194" t="s">
        <v>21</v>
      </c>
      <c r="J1194" s="34">
        <v>115</v>
      </c>
      <c r="K1194" s="11" t="str">
        <f>VLOOKUP(A1194,'Sales Order'!A$2:I$1029,9,0)</f>
        <v>Sales Region Sulawesi - Maluku Team</v>
      </c>
      <c r="M1194" t="str">
        <f>VLOOKUP(A1194,'Sales Order'!A$1:L$1029,12,0)</f>
        <v>Retail</v>
      </c>
    </row>
    <row r="1195" spans="1:13" ht="15.75" customHeight="1" x14ac:dyDescent="0.3">
      <c r="A1195" s="28" t="s">
        <v>642</v>
      </c>
      <c r="B1195" s="27">
        <f>VLOOKUP(A1195,'Sales Order'!A$1:D$1029,4,0)</f>
        <v>44243</v>
      </c>
      <c r="C1195" s="28" t="s">
        <v>55</v>
      </c>
      <c r="D1195" s="34">
        <v>144</v>
      </c>
      <c r="E1195" s="36">
        <v>295535520</v>
      </c>
      <c r="F1195" s="37" t="s">
        <v>3568</v>
      </c>
      <c r="G1195" s="76" t="str">
        <f>VLOOKUP(C1195,Product!A$1:D$21,3,0)</f>
        <v>Mountain Bike</v>
      </c>
      <c r="H1195" s="76" t="str">
        <f>VLOOKUP(C1195,Product!A$1:D$21,4,0)</f>
        <v>Bicycle</v>
      </c>
      <c r="I1195" t="s">
        <v>5854</v>
      </c>
      <c r="J1195" s="34">
        <v>144</v>
      </c>
      <c r="K1195" s="11" t="str">
        <f>VLOOKUP(A1195,'Sales Order'!A$2:I$1029,9,0)</f>
        <v>Sales Region Sulawesi - Maluku Team</v>
      </c>
      <c r="M1195" t="str">
        <f>VLOOKUP(A1195,'Sales Order'!A$1:L$1029,12,0)</f>
        <v>Retail</v>
      </c>
    </row>
    <row r="1196" spans="1:13" ht="15.75" customHeight="1" x14ac:dyDescent="0.3">
      <c r="A1196" s="28" t="s">
        <v>642</v>
      </c>
      <c r="B1196" s="27">
        <f>VLOOKUP(A1196,'Sales Order'!A$1:D$1029,4,0)</f>
        <v>44243</v>
      </c>
      <c r="C1196" s="28" t="s">
        <v>25</v>
      </c>
      <c r="D1196" s="34">
        <v>26</v>
      </c>
      <c r="E1196" s="36">
        <v>468000</v>
      </c>
      <c r="F1196" s="37" t="s">
        <v>3569</v>
      </c>
      <c r="G1196" s="76" t="str">
        <f>VLOOKUP(C1196,Product!A$1:D$21,3,0)</f>
        <v>Fishing soft lure</v>
      </c>
      <c r="H1196" s="76" t="str">
        <f>VLOOKUP(C1196,Product!A$1:D$21,4,0)</f>
        <v>Fishing Equipment</v>
      </c>
      <c r="I1196" t="s">
        <v>26</v>
      </c>
      <c r="J1196" s="34">
        <v>26</v>
      </c>
      <c r="K1196" s="11" t="str">
        <f>VLOOKUP(A1196,'Sales Order'!A$2:I$1029,9,0)</f>
        <v>Sales Region Sulawesi - Maluku Team</v>
      </c>
      <c r="M1196" t="str">
        <f>VLOOKUP(A1196,'Sales Order'!A$1:L$1029,12,0)</f>
        <v>Retail</v>
      </c>
    </row>
    <row r="1197" spans="1:13" ht="15.75" customHeight="1" x14ac:dyDescent="0.3">
      <c r="A1197" s="16" t="s">
        <v>643</v>
      </c>
      <c r="B1197" s="27">
        <f>VLOOKUP(A1197,'Sales Order'!A$1:D$1029,4,0)</f>
        <v>44244</v>
      </c>
      <c r="C1197" s="28" t="s">
        <v>35</v>
      </c>
      <c r="D1197" s="34">
        <v>78</v>
      </c>
      <c r="E1197" s="36">
        <v>155801100</v>
      </c>
      <c r="F1197" s="37" t="s">
        <v>3570</v>
      </c>
      <c r="G1197" s="76" t="str">
        <f>VLOOKUP(C1197,Product!A$1:D$21,3,0)</f>
        <v>Stick Golf Wedge</v>
      </c>
      <c r="H1197" s="76" t="str">
        <f>VLOOKUP(C1197,Product!A$1:D$21,4,0)</f>
        <v>Golf</v>
      </c>
      <c r="I1197" t="s">
        <v>37</v>
      </c>
      <c r="J1197" s="34">
        <v>78</v>
      </c>
      <c r="K1197" s="11" t="str">
        <f>VLOOKUP(A1197,'Sales Order'!A$2:I$1029,9,0)</f>
        <v>Sales Region Sulawesi - Maluku Team</v>
      </c>
      <c r="M1197" t="str">
        <f>VLOOKUP(A1197,'Sales Order'!A$1:L$1029,12,0)</f>
        <v>Retail</v>
      </c>
    </row>
    <row r="1198" spans="1:13" ht="15.75" customHeight="1" x14ac:dyDescent="0.3">
      <c r="A1198" s="16" t="s">
        <v>644</v>
      </c>
      <c r="B1198" s="27">
        <f>VLOOKUP(A1198,'Sales Order'!A$1:D$1029,4,0)</f>
        <v>44245</v>
      </c>
      <c r="C1198" s="28" t="s">
        <v>58</v>
      </c>
      <c r="D1198" s="34">
        <v>150</v>
      </c>
      <c r="E1198" s="36">
        <v>795099000</v>
      </c>
      <c r="F1198" s="37" t="s">
        <v>3571</v>
      </c>
      <c r="G1198" s="76" t="str">
        <f>VLOOKUP(C1198,Product!A$1:D$21,3,0)</f>
        <v>Road Bike</v>
      </c>
      <c r="H1198" s="76" t="str">
        <f>VLOOKUP(C1198,Product!A$1:D$21,4,0)</f>
        <v>Bicycle</v>
      </c>
      <c r="I1198" t="s">
        <v>59</v>
      </c>
      <c r="J1198" s="34">
        <v>150</v>
      </c>
      <c r="K1198" s="11" t="str">
        <f>VLOOKUP(A1198,'Sales Order'!A$2:I$1029,9,0)</f>
        <v>Online Sales Team</v>
      </c>
      <c r="M1198" t="str">
        <f>VLOOKUP(A1198,'Sales Order'!A$1:L$1029,12,0)</f>
        <v>Retail</v>
      </c>
    </row>
    <row r="1199" spans="1:13" ht="15.75" customHeight="1" x14ac:dyDescent="0.3">
      <c r="A1199" s="28" t="s">
        <v>644</v>
      </c>
      <c r="B1199" s="27">
        <f>VLOOKUP(A1199,'Sales Order'!A$1:D$1029,4,0)</f>
        <v>44245</v>
      </c>
      <c r="C1199" s="28" t="s">
        <v>65</v>
      </c>
      <c r="D1199" s="34">
        <v>72</v>
      </c>
      <c r="E1199" s="36">
        <v>17493840</v>
      </c>
      <c r="F1199" s="37" t="s">
        <v>3572</v>
      </c>
      <c r="G1199" s="76" t="str">
        <f>VLOOKUP(C1199,Product!A$1:D$21,3,0)</f>
        <v>1 Set Futsalball</v>
      </c>
      <c r="H1199" s="76" t="str">
        <f>VLOOKUP(C1199,Product!A$1:D$21,4,0)</f>
        <v>Futsal</v>
      </c>
      <c r="I1199" t="s">
        <v>66</v>
      </c>
      <c r="J1199" s="34">
        <v>72</v>
      </c>
      <c r="K1199" s="11" t="str">
        <f>VLOOKUP(A1199,'Sales Order'!A$2:I$1029,9,0)</f>
        <v>Online Sales Team</v>
      </c>
      <c r="M1199" t="str">
        <f>VLOOKUP(A1199,'Sales Order'!A$1:L$1029,12,0)</f>
        <v>Retail</v>
      </c>
    </row>
    <row r="1200" spans="1:13" ht="15.75" customHeight="1" x14ac:dyDescent="0.3">
      <c r="A1200" s="28" t="s">
        <v>644</v>
      </c>
      <c r="B1200" s="27">
        <f>VLOOKUP(A1200,'Sales Order'!A$1:D$1029,4,0)</f>
        <v>44245</v>
      </c>
      <c r="C1200" s="28" t="s">
        <v>52</v>
      </c>
      <c r="D1200" s="34">
        <v>33</v>
      </c>
      <c r="E1200" s="36">
        <v>9759750</v>
      </c>
      <c r="F1200" s="37" t="s">
        <v>3573</v>
      </c>
      <c r="G1200" s="76" t="str">
        <f>VLOOKUP(C1200,Product!A$1:D$21,3,0)</f>
        <v>Hiking Shoes</v>
      </c>
      <c r="H1200" s="76" t="str">
        <f>VLOOKUP(C1200,Product!A$1:D$21,4,0)</f>
        <v>Hiking &amp; Camping</v>
      </c>
      <c r="I1200" t="s">
        <v>53</v>
      </c>
      <c r="J1200" s="34">
        <v>33</v>
      </c>
      <c r="K1200" s="11" t="str">
        <f>VLOOKUP(A1200,'Sales Order'!A$2:I$1029,9,0)</f>
        <v>Online Sales Team</v>
      </c>
      <c r="M1200" t="str">
        <f>VLOOKUP(A1200,'Sales Order'!A$1:L$1029,12,0)</f>
        <v>Retail</v>
      </c>
    </row>
    <row r="1201" spans="1:13" ht="15.75" customHeight="1" x14ac:dyDescent="0.3">
      <c r="A1201" s="28" t="s">
        <v>644</v>
      </c>
      <c r="B1201" s="27">
        <f>VLOOKUP(A1201,'Sales Order'!A$1:D$1029,4,0)</f>
        <v>44245</v>
      </c>
      <c r="C1201" s="28" t="s">
        <v>43</v>
      </c>
      <c r="D1201" s="34">
        <v>114</v>
      </c>
      <c r="E1201" s="36">
        <v>313728000</v>
      </c>
      <c r="F1201" s="37" t="s">
        <v>3574</v>
      </c>
      <c r="G1201" s="76" t="str">
        <f>VLOOKUP(C1201,Product!A$1:D$21,3,0)</f>
        <v>Stick Golf Bag</v>
      </c>
      <c r="H1201" s="76" t="str">
        <f>VLOOKUP(C1201,Product!A$1:D$21,4,0)</f>
        <v>Golf</v>
      </c>
      <c r="I1201" t="s">
        <v>44</v>
      </c>
      <c r="J1201" s="34">
        <v>114</v>
      </c>
      <c r="K1201" s="11" t="str">
        <f>VLOOKUP(A1201,'Sales Order'!A$2:I$1029,9,0)</f>
        <v>Online Sales Team</v>
      </c>
      <c r="M1201" t="str">
        <f>VLOOKUP(A1201,'Sales Order'!A$1:L$1029,12,0)</f>
        <v>Retail</v>
      </c>
    </row>
    <row r="1202" spans="1:13" ht="15.75" customHeight="1" x14ac:dyDescent="0.3">
      <c r="A1202" s="16" t="s">
        <v>645</v>
      </c>
      <c r="B1202" s="27">
        <f>VLOOKUP(A1202,'Sales Order'!A$1:D$1029,4,0)</f>
        <v>44245</v>
      </c>
      <c r="C1202" s="28" t="s">
        <v>72</v>
      </c>
      <c r="D1202" s="34">
        <v>123</v>
      </c>
      <c r="E1202" s="36">
        <v>30542129.999999996</v>
      </c>
      <c r="F1202" s="37" t="s">
        <v>3575</v>
      </c>
      <c r="G1202" s="76" t="str">
        <f>VLOOKUP(C1202,Product!A$1:D$21,3,0)</f>
        <v>Pull Up Bar</v>
      </c>
      <c r="H1202" s="76" t="str">
        <f>VLOOKUP(C1202,Product!A$1:D$21,4,0)</f>
        <v>Gym &amp; Fitness</v>
      </c>
      <c r="I1202" t="s">
        <v>73</v>
      </c>
      <c r="J1202" s="34">
        <v>123</v>
      </c>
      <c r="K1202" s="11" t="str">
        <f>VLOOKUP(A1202,'Sales Order'!A$2:I$1029,9,0)</f>
        <v>Sales Sumatera -Kalimantan Region Team</v>
      </c>
      <c r="M1202" t="str">
        <f>VLOOKUP(A1202,'Sales Order'!A$1:L$1029,12,0)</f>
        <v>Retail</v>
      </c>
    </row>
    <row r="1203" spans="1:13" ht="15.75" customHeight="1" x14ac:dyDescent="0.3">
      <c r="A1203" s="28" t="s">
        <v>645</v>
      </c>
      <c r="B1203" s="27">
        <f>VLOOKUP(A1203,'Sales Order'!A$1:D$1029,4,0)</f>
        <v>44245</v>
      </c>
      <c r="C1203" s="28" t="s">
        <v>55</v>
      </c>
      <c r="D1203" s="34">
        <v>78</v>
      </c>
      <c r="E1203" s="36">
        <v>152721660</v>
      </c>
      <c r="F1203" s="37" t="s">
        <v>3576</v>
      </c>
      <c r="G1203" s="76" t="str">
        <f>VLOOKUP(C1203,Product!A$1:D$21,3,0)</f>
        <v>Mountain Bike</v>
      </c>
      <c r="H1203" s="76" t="str">
        <f>VLOOKUP(C1203,Product!A$1:D$21,4,0)</f>
        <v>Bicycle</v>
      </c>
      <c r="I1203" t="s">
        <v>5854</v>
      </c>
      <c r="J1203" s="34">
        <v>78</v>
      </c>
      <c r="K1203" s="11" t="str">
        <f>VLOOKUP(A1203,'Sales Order'!A$2:I$1029,9,0)</f>
        <v>Sales Sumatera -Kalimantan Region Team</v>
      </c>
      <c r="M1203" t="str">
        <f>VLOOKUP(A1203,'Sales Order'!A$1:L$1029,12,0)</f>
        <v>Retail</v>
      </c>
    </row>
    <row r="1204" spans="1:13" ht="15.75" customHeight="1" x14ac:dyDescent="0.3">
      <c r="A1204" s="28" t="s">
        <v>645</v>
      </c>
      <c r="B1204" s="27">
        <f>VLOOKUP(A1204,'Sales Order'!A$1:D$1029,4,0)</f>
        <v>44245</v>
      </c>
      <c r="C1204" s="28" t="s">
        <v>48</v>
      </c>
      <c r="D1204" s="34">
        <v>139</v>
      </c>
      <c r="E1204" s="36">
        <v>15958590</v>
      </c>
      <c r="F1204" s="37" t="s">
        <v>3577</v>
      </c>
      <c r="G1204" s="76" t="str">
        <f>VLOOKUP(C1204,Product!A$1:D$21,3,0)</f>
        <v>Tracking Pole</v>
      </c>
      <c r="H1204" s="76" t="str">
        <f>VLOOKUP(C1204,Product!A$1:D$21,4,0)</f>
        <v>Hiking &amp; Camping</v>
      </c>
      <c r="I1204" t="s">
        <v>49</v>
      </c>
      <c r="J1204" s="34">
        <v>139</v>
      </c>
      <c r="K1204" s="11" t="str">
        <f>VLOOKUP(A1204,'Sales Order'!A$2:I$1029,9,0)</f>
        <v>Sales Sumatera -Kalimantan Region Team</v>
      </c>
      <c r="M1204" t="str">
        <f>VLOOKUP(A1204,'Sales Order'!A$1:L$1029,12,0)</f>
        <v>Retail</v>
      </c>
    </row>
    <row r="1205" spans="1:13" ht="15.75" customHeight="1" x14ac:dyDescent="0.3">
      <c r="A1205" s="28" t="s">
        <v>645</v>
      </c>
      <c r="B1205" s="27">
        <f>VLOOKUP(A1205,'Sales Order'!A$1:D$1029,4,0)</f>
        <v>44245</v>
      </c>
      <c r="C1205" s="28" t="s">
        <v>33</v>
      </c>
      <c r="D1205" s="34">
        <v>38</v>
      </c>
      <c r="E1205" s="36">
        <v>6437200</v>
      </c>
      <c r="F1205" s="37" t="s">
        <v>3578</v>
      </c>
      <c r="G1205" s="76" t="str">
        <f>VLOOKUP(C1205,Product!A$1:D$21,3,0)</f>
        <v>Stick Billiard Bag</v>
      </c>
      <c r="H1205" s="76" t="str">
        <f>VLOOKUP(C1205,Product!A$1:D$21,4,0)</f>
        <v>Billiard</v>
      </c>
      <c r="I1205" t="s">
        <v>34</v>
      </c>
      <c r="J1205" s="34">
        <v>38</v>
      </c>
      <c r="K1205" s="11" t="str">
        <f>VLOOKUP(A1205,'Sales Order'!A$2:I$1029,9,0)</f>
        <v>Sales Sumatera -Kalimantan Region Team</v>
      </c>
      <c r="M1205" t="str">
        <f>VLOOKUP(A1205,'Sales Order'!A$1:L$1029,12,0)</f>
        <v>Retail</v>
      </c>
    </row>
    <row r="1206" spans="1:13" ht="15.75" customHeight="1" x14ac:dyDescent="0.3">
      <c r="A1206" s="28" t="s">
        <v>646</v>
      </c>
      <c r="B1206" s="27">
        <f>VLOOKUP(A1206,'Sales Order'!A$1:D$1029,4,0)</f>
        <v>44247</v>
      </c>
      <c r="C1206" s="28" t="s">
        <v>72</v>
      </c>
      <c r="D1206" s="34">
        <v>48</v>
      </c>
      <c r="E1206" s="36">
        <v>9612000</v>
      </c>
      <c r="F1206" s="37" t="s">
        <v>3579</v>
      </c>
      <c r="G1206" s="76" t="str">
        <f>VLOOKUP(C1206,Product!A$1:D$21,3,0)</f>
        <v>Pull Up Bar</v>
      </c>
      <c r="H1206" s="76" t="str">
        <f>VLOOKUP(C1206,Product!A$1:D$21,4,0)</f>
        <v>Gym &amp; Fitness</v>
      </c>
      <c r="I1206" t="s">
        <v>73</v>
      </c>
      <c r="J1206" s="34">
        <v>48</v>
      </c>
      <c r="K1206" s="11" t="str">
        <f>VLOOKUP(A1206,'Sales Order'!A$2:I$1029,9,0)</f>
        <v>Sales Region Sulawesi - Maluku Team</v>
      </c>
      <c r="M1206" t="str">
        <f>VLOOKUP(A1206,'Sales Order'!A$1:L$1029,12,0)</f>
        <v>Retail</v>
      </c>
    </row>
    <row r="1207" spans="1:13" ht="15.75" customHeight="1" x14ac:dyDescent="0.3">
      <c r="A1207" s="28" t="s">
        <v>646</v>
      </c>
      <c r="B1207" s="27">
        <f>VLOOKUP(A1207,'Sales Order'!A$1:D$1029,4,0)</f>
        <v>44247</v>
      </c>
      <c r="C1207" s="28" t="s">
        <v>45</v>
      </c>
      <c r="D1207" s="34">
        <v>90</v>
      </c>
      <c r="E1207" s="36">
        <v>12337200</v>
      </c>
      <c r="F1207" s="37" t="s">
        <v>3580</v>
      </c>
      <c r="G1207" s="76" t="str">
        <f>VLOOKUP(C1207,Product!A$1:D$21,3,0)</f>
        <v>Sunglasses</v>
      </c>
      <c r="H1207" s="76" t="str">
        <f>VLOOKUP(C1207,Product!A$1:D$21,4,0)</f>
        <v>Outdoors Sport</v>
      </c>
      <c r="I1207" t="s">
        <v>46</v>
      </c>
      <c r="J1207" s="34">
        <v>90</v>
      </c>
      <c r="K1207" s="11" t="str">
        <f>VLOOKUP(A1207,'Sales Order'!A$2:I$1029,9,0)</f>
        <v>Sales Region Sulawesi - Maluku Team</v>
      </c>
      <c r="M1207" t="str">
        <f>VLOOKUP(A1207,'Sales Order'!A$1:L$1029,12,0)</f>
        <v>Retail</v>
      </c>
    </row>
    <row r="1208" spans="1:13" ht="15.75" customHeight="1" x14ac:dyDescent="0.3">
      <c r="A1208" s="16" t="s">
        <v>647</v>
      </c>
      <c r="B1208" s="27">
        <f>VLOOKUP(A1208,'Sales Order'!A$1:D$1029,4,0)</f>
        <v>44248</v>
      </c>
      <c r="C1208" s="28" t="s">
        <v>40</v>
      </c>
      <c r="D1208" s="34">
        <v>94</v>
      </c>
      <c r="E1208" s="36">
        <v>15716800</v>
      </c>
      <c r="F1208" s="37" t="s">
        <v>3581</v>
      </c>
      <c r="G1208" s="76" t="str">
        <f>VLOOKUP(C1208,Product!A$1:D$21,3,0)</f>
        <v>1 set Golf Ball</v>
      </c>
      <c r="H1208" s="76" t="str">
        <f>VLOOKUP(C1208,Product!A$1:D$21,4,0)</f>
        <v>Golf</v>
      </c>
      <c r="I1208" t="s">
        <v>41</v>
      </c>
      <c r="J1208" s="34">
        <v>94</v>
      </c>
      <c r="K1208" s="11" t="str">
        <f>VLOOKUP(A1208,'Sales Order'!A$2:I$1029,9,0)</f>
        <v>Online Sales Team</v>
      </c>
      <c r="M1208" t="str">
        <f>VLOOKUP(A1208,'Sales Order'!A$1:L$1029,12,0)</f>
        <v>Retail</v>
      </c>
    </row>
    <row r="1209" spans="1:13" ht="15.75" customHeight="1" x14ac:dyDescent="0.3">
      <c r="A1209" s="28" t="s">
        <v>647</v>
      </c>
      <c r="B1209" s="27">
        <f>VLOOKUP(A1209,'Sales Order'!A$1:D$1029,4,0)</f>
        <v>44248</v>
      </c>
      <c r="C1209" s="28" t="s">
        <v>45</v>
      </c>
      <c r="D1209" s="34">
        <v>60</v>
      </c>
      <c r="E1209" s="36">
        <v>8314199.9999999991</v>
      </c>
      <c r="F1209" s="37" t="s">
        <v>3582</v>
      </c>
      <c r="G1209" s="76" t="str">
        <f>VLOOKUP(C1209,Product!A$1:D$21,3,0)</f>
        <v>Sunglasses</v>
      </c>
      <c r="H1209" s="76" t="str">
        <f>VLOOKUP(C1209,Product!A$1:D$21,4,0)</f>
        <v>Outdoors Sport</v>
      </c>
      <c r="I1209" t="s">
        <v>46</v>
      </c>
      <c r="J1209" s="34">
        <v>60</v>
      </c>
      <c r="K1209" s="11" t="str">
        <f>VLOOKUP(A1209,'Sales Order'!A$2:I$1029,9,0)</f>
        <v>Online Sales Team</v>
      </c>
      <c r="M1209" t="str">
        <f>VLOOKUP(A1209,'Sales Order'!A$1:L$1029,12,0)</f>
        <v>Retail</v>
      </c>
    </row>
    <row r="1210" spans="1:13" ht="15.75" customHeight="1" x14ac:dyDescent="0.3">
      <c r="A1210" s="28" t="s">
        <v>648</v>
      </c>
      <c r="B1210" s="27">
        <f>VLOOKUP(A1210,'Sales Order'!A$1:D$1029,4,0)</f>
        <v>44248</v>
      </c>
      <c r="C1210" s="28" t="s">
        <v>52</v>
      </c>
      <c r="D1210" s="34">
        <v>95</v>
      </c>
      <c r="E1210" s="36">
        <v>26552500</v>
      </c>
      <c r="F1210" s="37" t="s">
        <v>3583</v>
      </c>
      <c r="G1210" s="76" t="str">
        <f>VLOOKUP(C1210,Product!A$1:D$21,3,0)</f>
        <v>Hiking Shoes</v>
      </c>
      <c r="H1210" s="76" t="str">
        <f>VLOOKUP(C1210,Product!A$1:D$21,4,0)</f>
        <v>Hiking &amp; Camping</v>
      </c>
      <c r="I1210" t="s">
        <v>53</v>
      </c>
      <c r="J1210" s="34">
        <v>95</v>
      </c>
      <c r="K1210" s="11" t="str">
        <f>VLOOKUP(A1210,'Sales Order'!A$2:I$1029,9,0)</f>
        <v>Sales Region Sulawesi - Maluku Team</v>
      </c>
      <c r="M1210" t="str">
        <f>VLOOKUP(A1210,'Sales Order'!A$1:L$1029,12,0)</f>
        <v>Retail</v>
      </c>
    </row>
    <row r="1211" spans="1:13" ht="15.75" customHeight="1" x14ac:dyDescent="0.3">
      <c r="A1211" s="16" t="s">
        <v>649</v>
      </c>
      <c r="B1211" s="27">
        <f>VLOOKUP(A1211,'Sales Order'!A$1:D$1029,4,0)</f>
        <v>44248</v>
      </c>
      <c r="C1211" s="28" t="s">
        <v>81</v>
      </c>
      <c r="D1211" s="34">
        <v>29</v>
      </c>
      <c r="E1211" s="36">
        <v>66528900</v>
      </c>
      <c r="F1211" s="37" t="s">
        <v>3584</v>
      </c>
      <c r="G1211" s="76" t="str">
        <f>VLOOKUP(C1211,Product!A$1:D$21,3,0)</f>
        <v>Treadmill</v>
      </c>
      <c r="H1211" s="76" t="str">
        <f>VLOOKUP(C1211,Product!A$1:D$21,4,0)</f>
        <v>Gym &amp; Fitness</v>
      </c>
      <c r="I1211" t="s">
        <v>82</v>
      </c>
      <c r="J1211" s="34">
        <v>29</v>
      </c>
      <c r="K1211" s="11" t="str">
        <f>VLOOKUP(A1211,'Sales Order'!A$2:I$1029,9,0)</f>
        <v>Sales Region Sulawesi - Maluku Team</v>
      </c>
      <c r="M1211" t="str">
        <f>VLOOKUP(A1211,'Sales Order'!A$1:L$1029,12,0)</f>
        <v>Retail</v>
      </c>
    </row>
    <row r="1212" spans="1:13" ht="15.75" customHeight="1" x14ac:dyDescent="0.3">
      <c r="A1212" s="28" t="s">
        <v>649</v>
      </c>
      <c r="B1212" s="27">
        <f>VLOOKUP(A1212,'Sales Order'!A$1:D$1029,4,0)</f>
        <v>44248</v>
      </c>
      <c r="C1212" s="28" t="s">
        <v>40</v>
      </c>
      <c r="D1212" s="34">
        <v>81</v>
      </c>
      <c r="E1212" s="36">
        <v>15236100</v>
      </c>
      <c r="F1212" s="37" t="s">
        <v>3585</v>
      </c>
      <c r="G1212" s="76" t="str">
        <f>VLOOKUP(C1212,Product!A$1:D$21,3,0)</f>
        <v>1 set Golf Ball</v>
      </c>
      <c r="H1212" s="76" t="str">
        <f>VLOOKUP(C1212,Product!A$1:D$21,4,0)</f>
        <v>Golf</v>
      </c>
      <c r="I1212" t="s">
        <v>41</v>
      </c>
      <c r="J1212" s="34">
        <v>81</v>
      </c>
      <c r="K1212" s="11" t="str">
        <f>VLOOKUP(A1212,'Sales Order'!A$2:I$1029,9,0)</f>
        <v>Sales Region Sulawesi - Maluku Team</v>
      </c>
      <c r="M1212" t="str">
        <f>VLOOKUP(A1212,'Sales Order'!A$1:L$1029,12,0)</f>
        <v>Retail</v>
      </c>
    </row>
    <row r="1213" spans="1:13" ht="15.75" customHeight="1" x14ac:dyDescent="0.3">
      <c r="A1213" s="16" t="s">
        <v>650</v>
      </c>
      <c r="B1213" s="27">
        <f>VLOOKUP(A1213,'Sales Order'!A$1:D$1029,4,0)</f>
        <v>44249</v>
      </c>
      <c r="C1213" s="28" t="s">
        <v>83</v>
      </c>
      <c r="D1213" s="34">
        <v>126</v>
      </c>
      <c r="E1213" s="36">
        <v>30334500</v>
      </c>
      <c r="F1213" s="37" t="s">
        <v>3586</v>
      </c>
      <c r="G1213" s="76" t="str">
        <f>VLOOKUP(C1213,Product!A$1:D$21,3,0)</f>
        <v>Heavy bag</v>
      </c>
      <c r="H1213" s="76" t="str">
        <f>VLOOKUP(C1213,Product!A$1:D$21,4,0)</f>
        <v>Gym &amp; Fitness</v>
      </c>
      <c r="I1213" t="s">
        <v>84</v>
      </c>
      <c r="J1213" s="34">
        <v>126</v>
      </c>
      <c r="K1213" s="11" t="str">
        <f>VLOOKUP(A1213,'Sales Order'!A$2:I$1029,9,0)</f>
        <v>Sales Region Sulawesi - Maluku Team</v>
      </c>
      <c r="M1213" t="str">
        <f>VLOOKUP(A1213,'Sales Order'!A$1:L$1029,12,0)</f>
        <v>Retail</v>
      </c>
    </row>
    <row r="1214" spans="1:13" ht="15.75" customHeight="1" x14ac:dyDescent="0.3">
      <c r="A1214" s="28" t="s">
        <v>650</v>
      </c>
      <c r="B1214" s="27">
        <f>VLOOKUP(A1214,'Sales Order'!A$1:D$1029,4,0)</f>
        <v>44249</v>
      </c>
      <c r="C1214" s="28" t="s">
        <v>72</v>
      </c>
      <c r="D1214" s="34">
        <v>60</v>
      </c>
      <c r="E1214" s="36">
        <v>14578200</v>
      </c>
      <c r="F1214" s="37" t="s">
        <v>3587</v>
      </c>
      <c r="G1214" s="76" t="str">
        <f>VLOOKUP(C1214,Product!A$1:D$21,3,0)</f>
        <v>Pull Up Bar</v>
      </c>
      <c r="H1214" s="76" t="str">
        <f>VLOOKUP(C1214,Product!A$1:D$21,4,0)</f>
        <v>Gym &amp; Fitness</v>
      </c>
      <c r="I1214" t="s">
        <v>73</v>
      </c>
      <c r="J1214" s="34">
        <v>60</v>
      </c>
      <c r="K1214" s="11" t="str">
        <f>VLOOKUP(A1214,'Sales Order'!A$2:I$1029,9,0)</f>
        <v>Sales Region Sulawesi - Maluku Team</v>
      </c>
      <c r="M1214" t="str">
        <f>VLOOKUP(A1214,'Sales Order'!A$1:L$1029,12,0)</f>
        <v>Retail</v>
      </c>
    </row>
    <row r="1215" spans="1:13" ht="15.75" customHeight="1" x14ac:dyDescent="0.3">
      <c r="A1215" s="28" t="s">
        <v>650</v>
      </c>
      <c r="B1215" s="27">
        <f>VLOOKUP(A1215,'Sales Order'!A$1:D$1029,4,0)</f>
        <v>44249</v>
      </c>
      <c r="C1215" s="28" t="s">
        <v>55</v>
      </c>
      <c r="D1215" s="34">
        <v>87</v>
      </c>
      <c r="E1215" s="36">
        <v>164186400</v>
      </c>
      <c r="F1215" s="37" t="s">
        <v>3588</v>
      </c>
      <c r="G1215" s="76" t="str">
        <f>VLOOKUP(C1215,Product!A$1:D$21,3,0)</f>
        <v>Mountain Bike</v>
      </c>
      <c r="H1215" s="76" t="str">
        <f>VLOOKUP(C1215,Product!A$1:D$21,4,0)</f>
        <v>Bicycle</v>
      </c>
      <c r="I1215" t="s">
        <v>5854</v>
      </c>
      <c r="J1215" s="34">
        <v>87</v>
      </c>
      <c r="K1215" s="11" t="str">
        <f>VLOOKUP(A1215,'Sales Order'!A$2:I$1029,9,0)</f>
        <v>Sales Region Sulawesi - Maluku Team</v>
      </c>
      <c r="M1215" t="str">
        <f>VLOOKUP(A1215,'Sales Order'!A$1:L$1029,12,0)</f>
        <v>Retail</v>
      </c>
    </row>
    <row r="1216" spans="1:13" ht="15.75" customHeight="1" x14ac:dyDescent="0.3">
      <c r="A1216" s="28" t="s">
        <v>651</v>
      </c>
      <c r="B1216" s="27">
        <f>VLOOKUP(A1216,'Sales Order'!A$1:D$1029,4,0)</f>
        <v>44250</v>
      </c>
      <c r="C1216" s="28" t="s">
        <v>52</v>
      </c>
      <c r="D1216" s="34">
        <v>25</v>
      </c>
      <c r="E1216" s="36">
        <v>6825000</v>
      </c>
      <c r="F1216" s="37" t="s">
        <v>3589</v>
      </c>
      <c r="G1216" s="76" t="str">
        <f>VLOOKUP(C1216,Product!A$1:D$21,3,0)</f>
        <v>Hiking Shoes</v>
      </c>
      <c r="H1216" s="76" t="str">
        <f>VLOOKUP(C1216,Product!A$1:D$21,4,0)</f>
        <v>Hiking &amp; Camping</v>
      </c>
      <c r="I1216" t="s">
        <v>53</v>
      </c>
      <c r="J1216" s="34">
        <v>25</v>
      </c>
      <c r="K1216" s="11" t="str">
        <f>VLOOKUP(A1216,'Sales Order'!A$2:I$1029,9,0)</f>
        <v>Sales Region Sulawesi - Maluku Team</v>
      </c>
      <c r="M1216" t="str">
        <f>VLOOKUP(A1216,'Sales Order'!A$1:L$1029,12,0)</f>
        <v>Retail</v>
      </c>
    </row>
    <row r="1217" spans="1:13" ht="15.75" customHeight="1" x14ac:dyDescent="0.3">
      <c r="A1217" s="28" t="s">
        <v>651</v>
      </c>
      <c r="B1217" s="27">
        <f>VLOOKUP(A1217,'Sales Order'!A$1:D$1029,4,0)</f>
        <v>44250</v>
      </c>
      <c r="C1217" s="28" t="s">
        <v>81</v>
      </c>
      <c r="D1217" s="34">
        <v>135</v>
      </c>
      <c r="E1217" s="36">
        <v>292497750</v>
      </c>
      <c r="F1217" s="37" t="s">
        <v>3590</v>
      </c>
      <c r="G1217" s="76" t="str">
        <f>VLOOKUP(C1217,Product!A$1:D$21,3,0)</f>
        <v>Treadmill</v>
      </c>
      <c r="H1217" s="76" t="str">
        <f>VLOOKUP(C1217,Product!A$1:D$21,4,0)</f>
        <v>Gym &amp; Fitness</v>
      </c>
      <c r="I1217" t="s">
        <v>82</v>
      </c>
      <c r="J1217" s="34">
        <v>135</v>
      </c>
      <c r="K1217" s="11" t="str">
        <f>VLOOKUP(A1217,'Sales Order'!A$2:I$1029,9,0)</f>
        <v>Sales Region Sulawesi - Maluku Team</v>
      </c>
      <c r="M1217" t="str">
        <f>VLOOKUP(A1217,'Sales Order'!A$1:L$1029,12,0)</f>
        <v>Retail</v>
      </c>
    </row>
    <row r="1218" spans="1:13" ht="15.75" customHeight="1" x14ac:dyDescent="0.3">
      <c r="A1218" s="16" t="s">
        <v>652</v>
      </c>
      <c r="B1218" s="27">
        <f>VLOOKUP(A1218,'Sales Order'!A$1:D$1029,4,0)</f>
        <v>44251</v>
      </c>
      <c r="C1218" s="28" t="s">
        <v>40</v>
      </c>
      <c r="D1218" s="34">
        <v>53</v>
      </c>
      <c r="E1218" s="36">
        <v>8640060</v>
      </c>
      <c r="F1218" s="37" t="s">
        <v>3591</v>
      </c>
      <c r="G1218" s="76" t="str">
        <f>VLOOKUP(C1218,Product!A$1:D$21,3,0)</f>
        <v>1 set Golf Ball</v>
      </c>
      <c r="H1218" s="76" t="str">
        <f>VLOOKUP(C1218,Product!A$1:D$21,4,0)</f>
        <v>Golf</v>
      </c>
      <c r="I1218" t="s">
        <v>41</v>
      </c>
      <c r="J1218" s="34">
        <v>53</v>
      </c>
      <c r="K1218" s="11" t="str">
        <f>VLOOKUP(A1218,'Sales Order'!A$2:I$1029,9,0)</f>
        <v>Sales Region Sulawesi - Maluku Team</v>
      </c>
      <c r="M1218" t="str">
        <f>VLOOKUP(A1218,'Sales Order'!A$1:L$1029,12,0)</f>
        <v>Retail</v>
      </c>
    </row>
    <row r="1219" spans="1:13" ht="15.75" customHeight="1" x14ac:dyDescent="0.3">
      <c r="A1219" s="28" t="s">
        <v>652</v>
      </c>
      <c r="B1219" s="27">
        <f>VLOOKUP(A1219,'Sales Order'!A$1:D$1029,4,0)</f>
        <v>44251</v>
      </c>
      <c r="C1219" s="28" t="s">
        <v>55</v>
      </c>
      <c r="D1219" s="34">
        <v>124</v>
      </c>
      <c r="E1219" s="36">
        <v>239863120.00000003</v>
      </c>
      <c r="F1219" s="37" t="s">
        <v>3592</v>
      </c>
      <c r="G1219" s="76" t="str">
        <f>VLOOKUP(C1219,Product!A$1:D$21,3,0)</f>
        <v>Mountain Bike</v>
      </c>
      <c r="H1219" s="76" t="str">
        <f>VLOOKUP(C1219,Product!A$1:D$21,4,0)</f>
        <v>Bicycle</v>
      </c>
      <c r="I1219" t="s">
        <v>5854</v>
      </c>
      <c r="J1219" s="34">
        <v>124</v>
      </c>
      <c r="K1219" s="11" t="str">
        <f>VLOOKUP(A1219,'Sales Order'!A$2:I$1029,9,0)</f>
        <v>Sales Region Sulawesi - Maluku Team</v>
      </c>
      <c r="M1219" t="str">
        <f>VLOOKUP(A1219,'Sales Order'!A$1:L$1029,12,0)</f>
        <v>Retail</v>
      </c>
    </row>
    <row r="1220" spans="1:13" ht="15.75" customHeight="1" x14ac:dyDescent="0.3">
      <c r="A1220" s="16" t="s">
        <v>653</v>
      </c>
      <c r="B1220" s="27">
        <f>VLOOKUP(A1220,'Sales Order'!A$1:D$1029,4,0)</f>
        <v>44252</v>
      </c>
      <c r="C1220" s="28" t="s">
        <v>58</v>
      </c>
      <c r="D1220" s="34">
        <v>145</v>
      </c>
      <c r="E1220" s="36">
        <v>760419150</v>
      </c>
      <c r="F1220" s="37" t="s">
        <v>3593</v>
      </c>
      <c r="G1220" s="76" t="str">
        <f>VLOOKUP(C1220,Product!A$1:D$21,3,0)</f>
        <v>Road Bike</v>
      </c>
      <c r="H1220" s="76" t="str">
        <f>VLOOKUP(C1220,Product!A$1:D$21,4,0)</f>
        <v>Bicycle</v>
      </c>
      <c r="I1220" t="s">
        <v>59</v>
      </c>
      <c r="J1220" s="34">
        <v>145</v>
      </c>
      <c r="K1220" s="11" t="str">
        <f>VLOOKUP(A1220,'Sales Order'!A$2:I$1029,9,0)</f>
        <v>Online Sales Team</v>
      </c>
      <c r="M1220" t="str">
        <f>VLOOKUP(A1220,'Sales Order'!A$1:L$1029,12,0)</f>
        <v>Retail</v>
      </c>
    </row>
    <row r="1221" spans="1:13" ht="15.75" customHeight="1" x14ac:dyDescent="0.3">
      <c r="A1221" s="28" t="s">
        <v>653</v>
      </c>
      <c r="B1221" s="27">
        <f>VLOOKUP(A1221,'Sales Order'!A$1:D$1029,4,0)</f>
        <v>44252</v>
      </c>
      <c r="C1221" s="28" t="s">
        <v>61</v>
      </c>
      <c r="D1221" s="34">
        <v>66</v>
      </c>
      <c r="E1221" s="36">
        <v>25291200</v>
      </c>
      <c r="F1221" s="37" t="s">
        <v>3594</v>
      </c>
      <c r="G1221" s="76" t="str">
        <f>VLOOKUP(C1221,Product!A$1:D$21,3,0)</f>
        <v>1 Set Basketball</v>
      </c>
      <c r="H1221" s="76" t="str">
        <f>VLOOKUP(C1221,Product!A$1:D$21,4,0)</f>
        <v>Basketball</v>
      </c>
      <c r="I1221" t="s">
        <v>62</v>
      </c>
      <c r="J1221" s="34">
        <v>66</v>
      </c>
      <c r="K1221" s="11" t="str">
        <f>VLOOKUP(A1221,'Sales Order'!A$2:I$1029,9,0)</f>
        <v>Online Sales Team</v>
      </c>
      <c r="M1221" t="str">
        <f>VLOOKUP(A1221,'Sales Order'!A$1:L$1029,12,0)</f>
        <v>Retail</v>
      </c>
    </row>
    <row r="1222" spans="1:13" ht="15.75" customHeight="1" x14ac:dyDescent="0.3">
      <c r="A1222" s="28" t="s">
        <v>653</v>
      </c>
      <c r="B1222" s="27">
        <f>VLOOKUP(A1222,'Sales Order'!A$1:D$1029,4,0)</f>
        <v>44252</v>
      </c>
      <c r="C1222" s="28" t="s">
        <v>69</v>
      </c>
      <c r="D1222" s="34">
        <v>101</v>
      </c>
      <c r="E1222" s="36">
        <v>10706202</v>
      </c>
      <c r="F1222" s="37" t="s">
        <v>3595</v>
      </c>
      <c r="G1222" s="76" t="str">
        <f>VLOOKUP(C1222,Product!A$1:D$21,3,0)</f>
        <v>Abs Roller</v>
      </c>
      <c r="H1222" s="76" t="str">
        <f>VLOOKUP(C1222,Product!A$1:D$21,4,0)</f>
        <v>Gym &amp; Fitness</v>
      </c>
      <c r="I1222" t="s">
        <v>70</v>
      </c>
      <c r="J1222" s="34">
        <v>101</v>
      </c>
      <c r="K1222" s="11" t="str">
        <f>VLOOKUP(A1222,'Sales Order'!A$2:I$1029,9,0)</f>
        <v>Online Sales Team</v>
      </c>
      <c r="M1222" t="str">
        <f>VLOOKUP(A1222,'Sales Order'!A$1:L$1029,12,0)</f>
        <v>Retail</v>
      </c>
    </row>
    <row r="1223" spans="1:13" ht="15.75" customHeight="1" x14ac:dyDescent="0.3">
      <c r="A1223" s="16" t="s">
        <v>654</v>
      </c>
      <c r="B1223" s="27">
        <f>VLOOKUP(A1223,'Sales Order'!A$1:D$1029,4,0)</f>
        <v>44254</v>
      </c>
      <c r="C1223" s="28" t="s">
        <v>25</v>
      </c>
      <c r="D1223" s="34">
        <v>103</v>
      </c>
      <c r="E1223" s="36">
        <v>1936400</v>
      </c>
      <c r="F1223" s="37" t="s">
        <v>3596</v>
      </c>
      <c r="G1223" s="76" t="str">
        <f>VLOOKUP(C1223,Product!A$1:D$21,3,0)</f>
        <v>Fishing soft lure</v>
      </c>
      <c r="H1223" s="76" t="str">
        <f>VLOOKUP(C1223,Product!A$1:D$21,4,0)</f>
        <v>Fishing Equipment</v>
      </c>
      <c r="I1223" t="s">
        <v>26</v>
      </c>
      <c r="J1223" s="34">
        <v>103</v>
      </c>
      <c r="K1223" s="11" t="str">
        <f>VLOOKUP(A1223,'Sales Order'!A$2:I$1029,9,0)</f>
        <v>Sales Region Sulawesi - Maluku Team</v>
      </c>
      <c r="M1223" t="str">
        <f>VLOOKUP(A1223,'Sales Order'!A$1:L$1029,12,0)</f>
        <v>Retail</v>
      </c>
    </row>
    <row r="1224" spans="1:13" ht="15.75" customHeight="1" x14ac:dyDescent="0.3">
      <c r="A1224" s="28" t="s">
        <v>654</v>
      </c>
      <c r="B1224" s="27">
        <f>VLOOKUP(A1224,'Sales Order'!A$1:D$1029,4,0)</f>
        <v>44254</v>
      </c>
      <c r="C1224" s="28" t="s">
        <v>75</v>
      </c>
      <c r="D1224" s="34">
        <v>53</v>
      </c>
      <c r="E1224" s="36">
        <v>127809500</v>
      </c>
      <c r="F1224" s="37" t="s">
        <v>3597</v>
      </c>
      <c r="G1224" s="76" t="str">
        <f>VLOOKUP(C1224,Product!A$1:D$21,3,0)</f>
        <v>Bench Press</v>
      </c>
      <c r="H1224" s="76" t="str">
        <f>VLOOKUP(C1224,Product!A$1:D$21,4,0)</f>
        <v>Gym &amp; Fitness</v>
      </c>
      <c r="I1224" t="s">
        <v>76</v>
      </c>
      <c r="J1224" s="34">
        <v>53</v>
      </c>
      <c r="K1224" s="11" t="str">
        <f>VLOOKUP(A1224,'Sales Order'!A$2:I$1029,9,0)</f>
        <v>Sales Region Sulawesi - Maluku Team</v>
      </c>
      <c r="M1224" t="str">
        <f>VLOOKUP(A1224,'Sales Order'!A$1:L$1029,12,0)</f>
        <v>Retail</v>
      </c>
    </row>
    <row r="1225" spans="1:13" ht="15.75" customHeight="1" x14ac:dyDescent="0.3">
      <c r="A1225" s="28" t="s">
        <v>654</v>
      </c>
      <c r="B1225" s="27">
        <f>VLOOKUP(A1225,'Sales Order'!A$1:D$1029,4,0)</f>
        <v>44254</v>
      </c>
      <c r="C1225" s="28" t="s">
        <v>40</v>
      </c>
      <c r="D1225" s="34">
        <v>61</v>
      </c>
      <c r="E1225" s="36">
        <v>12111550</v>
      </c>
      <c r="F1225" s="37" t="s">
        <v>3598</v>
      </c>
      <c r="G1225" s="76" t="str">
        <f>VLOOKUP(C1225,Product!A$1:D$21,3,0)</f>
        <v>1 set Golf Ball</v>
      </c>
      <c r="H1225" s="76" t="str">
        <f>VLOOKUP(C1225,Product!A$1:D$21,4,0)</f>
        <v>Golf</v>
      </c>
      <c r="I1225" t="s">
        <v>41</v>
      </c>
      <c r="J1225" s="34">
        <v>61</v>
      </c>
      <c r="K1225" s="11" t="str">
        <f>VLOOKUP(A1225,'Sales Order'!A$2:I$1029,9,0)</f>
        <v>Sales Region Sulawesi - Maluku Team</v>
      </c>
      <c r="M1225" t="str">
        <f>VLOOKUP(A1225,'Sales Order'!A$1:L$1029,12,0)</f>
        <v>Retail</v>
      </c>
    </row>
    <row r="1226" spans="1:13" ht="15.75" customHeight="1" x14ac:dyDescent="0.3">
      <c r="A1226" s="16" t="s">
        <v>655</v>
      </c>
      <c r="B1226" s="27">
        <f>VLOOKUP(A1226,'Sales Order'!A$1:D$1029,4,0)</f>
        <v>44256</v>
      </c>
      <c r="C1226" s="28" t="s">
        <v>45</v>
      </c>
      <c r="D1226" s="34">
        <v>82</v>
      </c>
      <c r="E1226" s="36">
        <v>10507480</v>
      </c>
      <c r="F1226" s="37" t="s">
        <v>3599</v>
      </c>
      <c r="G1226" s="76" t="str">
        <f>VLOOKUP(C1226,Product!A$1:D$21,3,0)</f>
        <v>Sunglasses</v>
      </c>
      <c r="H1226" s="76" t="str">
        <f>VLOOKUP(C1226,Product!A$1:D$21,4,0)</f>
        <v>Outdoors Sport</v>
      </c>
      <c r="I1226" t="s">
        <v>46</v>
      </c>
      <c r="J1226" s="34">
        <v>82</v>
      </c>
      <c r="K1226" s="11" t="str">
        <f>VLOOKUP(A1226,'Sales Order'!A$2:I$1029,9,0)</f>
        <v>Sales Sumatera -Kalimantan Region Team</v>
      </c>
      <c r="M1226" t="str">
        <f>VLOOKUP(A1226,'Sales Order'!A$1:L$1029,12,0)</f>
        <v>Distributor</v>
      </c>
    </row>
    <row r="1227" spans="1:13" ht="15.75" customHeight="1" x14ac:dyDescent="0.3">
      <c r="A1227" s="28" t="s">
        <v>655</v>
      </c>
      <c r="B1227" s="27">
        <f>VLOOKUP(A1227,'Sales Order'!A$1:D$1029,4,0)</f>
        <v>44256</v>
      </c>
      <c r="C1227" s="28" t="s">
        <v>19</v>
      </c>
      <c r="D1227" s="34">
        <v>42</v>
      </c>
      <c r="E1227" s="36">
        <v>8366400</v>
      </c>
      <c r="F1227" s="37" t="s">
        <v>3600</v>
      </c>
      <c r="G1227" s="76" t="str">
        <f>VLOOKUP(C1227,Product!A$1:D$21,3,0)</f>
        <v>1 Set Fishing Equipment</v>
      </c>
      <c r="H1227" s="76" t="str">
        <f>VLOOKUP(C1227,Product!A$1:D$21,4,0)</f>
        <v>Fishing Equipment</v>
      </c>
      <c r="I1227" t="s">
        <v>21</v>
      </c>
      <c r="J1227" s="34">
        <v>42</v>
      </c>
      <c r="K1227" s="11" t="str">
        <f>VLOOKUP(A1227,'Sales Order'!A$2:I$1029,9,0)</f>
        <v>Sales Sumatera -Kalimantan Region Team</v>
      </c>
      <c r="M1227" t="str">
        <f>VLOOKUP(A1227,'Sales Order'!A$1:L$1029,12,0)</f>
        <v>Distributor</v>
      </c>
    </row>
    <row r="1228" spans="1:13" ht="15.75" customHeight="1" x14ac:dyDescent="0.3">
      <c r="A1228" s="28" t="s">
        <v>655</v>
      </c>
      <c r="B1228" s="27">
        <f>VLOOKUP(A1228,'Sales Order'!A$1:D$1029,4,0)</f>
        <v>44256</v>
      </c>
      <c r="C1228" s="28" t="s">
        <v>25</v>
      </c>
      <c r="D1228" s="34">
        <v>38</v>
      </c>
      <c r="E1228" s="36">
        <v>577600</v>
      </c>
      <c r="F1228" s="37" t="s">
        <v>3601</v>
      </c>
      <c r="G1228" s="76" t="str">
        <f>VLOOKUP(C1228,Product!A$1:D$21,3,0)</f>
        <v>Fishing soft lure</v>
      </c>
      <c r="H1228" s="76" t="str">
        <f>VLOOKUP(C1228,Product!A$1:D$21,4,0)</f>
        <v>Fishing Equipment</v>
      </c>
      <c r="I1228" t="s">
        <v>26</v>
      </c>
      <c r="J1228" s="34">
        <v>38</v>
      </c>
      <c r="K1228" s="11" t="str">
        <f>VLOOKUP(A1228,'Sales Order'!A$2:I$1029,9,0)</f>
        <v>Sales Sumatera -Kalimantan Region Team</v>
      </c>
      <c r="M1228" t="str">
        <f>VLOOKUP(A1228,'Sales Order'!A$1:L$1029,12,0)</f>
        <v>Distributor</v>
      </c>
    </row>
    <row r="1229" spans="1:13" ht="15.75" customHeight="1" x14ac:dyDescent="0.3">
      <c r="A1229" s="16" t="s">
        <v>656</v>
      </c>
      <c r="B1229" s="27">
        <f>VLOOKUP(A1229,'Sales Order'!A$1:D$1029,4,0)</f>
        <v>44257</v>
      </c>
      <c r="C1229" s="28" t="s">
        <v>69</v>
      </c>
      <c r="D1229" s="34">
        <v>66</v>
      </c>
      <c r="E1229" s="36">
        <v>6816744</v>
      </c>
      <c r="F1229" s="37" t="s">
        <v>3602</v>
      </c>
      <c r="G1229" s="76" t="str">
        <f>VLOOKUP(C1229,Product!A$1:D$21,3,0)</f>
        <v>Abs Roller</v>
      </c>
      <c r="H1229" s="76" t="str">
        <f>VLOOKUP(C1229,Product!A$1:D$21,4,0)</f>
        <v>Gym &amp; Fitness</v>
      </c>
      <c r="I1229" t="s">
        <v>70</v>
      </c>
      <c r="J1229" s="34">
        <v>66</v>
      </c>
      <c r="K1229" s="11" t="str">
        <f>VLOOKUP(A1229,'Sales Order'!A$2:I$1029,9,0)</f>
        <v>Sales Region Sulawesi - Maluku Team</v>
      </c>
      <c r="M1229" t="str">
        <f>VLOOKUP(A1229,'Sales Order'!A$1:L$1029,12,0)</f>
        <v>Retail</v>
      </c>
    </row>
    <row r="1230" spans="1:13" ht="15.75" customHeight="1" x14ac:dyDescent="0.3">
      <c r="A1230" s="16" t="s">
        <v>657</v>
      </c>
      <c r="B1230" s="27">
        <f>VLOOKUP(A1230,'Sales Order'!A$1:D$1029,4,0)</f>
        <v>44257</v>
      </c>
      <c r="C1230" s="28" t="s">
        <v>81</v>
      </c>
      <c r="D1230" s="34">
        <v>111</v>
      </c>
      <c r="E1230" s="36">
        <v>263133269.99999997</v>
      </c>
      <c r="F1230" s="37" t="s">
        <v>3603</v>
      </c>
      <c r="G1230" s="76" t="str">
        <f>VLOOKUP(C1230,Product!A$1:D$21,3,0)</f>
        <v>Treadmill</v>
      </c>
      <c r="H1230" s="76" t="str">
        <f>VLOOKUP(C1230,Product!A$1:D$21,4,0)</f>
        <v>Gym &amp; Fitness</v>
      </c>
      <c r="I1230" t="s">
        <v>82</v>
      </c>
      <c r="J1230" s="34">
        <v>111</v>
      </c>
      <c r="K1230" s="11" t="str">
        <f>VLOOKUP(A1230,'Sales Order'!A$2:I$1029,9,0)</f>
        <v>Sales Region Sulawesi - Maluku Team</v>
      </c>
      <c r="M1230" t="str">
        <f>VLOOKUP(A1230,'Sales Order'!A$1:L$1029,12,0)</f>
        <v>Retail</v>
      </c>
    </row>
    <row r="1231" spans="1:13" ht="15.75" customHeight="1" x14ac:dyDescent="0.3">
      <c r="A1231" s="28" t="s">
        <v>657</v>
      </c>
      <c r="B1231" s="27">
        <f>VLOOKUP(A1231,'Sales Order'!A$1:D$1029,4,0)</f>
        <v>44257</v>
      </c>
      <c r="C1231" s="28" t="s">
        <v>72</v>
      </c>
      <c r="D1231" s="34">
        <v>111</v>
      </c>
      <c r="E1231" s="36">
        <v>27562410</v>
      </c>
      <c r="F1231" s="37" t="s">
        <v>3604</v>
      </c>
      <c r="G1231" s="76" t="str">
        <f>VLOOKUP(C1231,Product!A$1:D$21,3,0)</f>
        <v>Pull Up Bar</v>
      </c>
      <c r="H1231" s="76" t="str">
        <f>VLOOKUP(C1231,Product!A$1:D$21,4,0)</f>
        <v>Gym &amp; Fitness</v>
      </c>
      <c r="I1231" t="s">
        <v>73</v>
      </c>
      <c r="J1231" s="34">
        <v>111</v>
      </c>
      <c r="K1231" s="11" t="str">
        <f>VLOOKUP(A1231,'Sales Order'!A$2:I$1029,9,0)</f>
        <v>Sales Region Sulawesi - Maluku Team</v>
      </c>
      <c r="M1231" t="str">
        <f>VLOOKUP(A1231,'Sales Order'!A$1:L$1029,12,0)</f>
        <v>Retail</v>
      </c>
    </row>
    <row r="1232" spans="1:13" ht="15.75" customHeight="1" x14ac:dyDescent="0.3">
      <c r="A1232" s="28" t="s">
        <v>657</v>
      </c>
      <c r="B1232" s="27">
        <f>VLOOKUP(A1232,'Sales Order'!A$1:D$1029,4,0)</f>
        <v>44257</v>
      </c>
      <c r="C1232" s="28" t="s">
        <v>83</v>
      </c>
      <c r="D1232" s="34">
        <v>81</v>
      </c>
      <c r="E1232" s="36">
        <v>20540790</v>
      </c>
      <c r="F1232" s="37" t="s">
        <v>3605</v>
      </c>
      <c r="G1232" s="76" t="str">
        <f>VLOOKUP(C1232,Product!A$1:D$21,3,0)</f>
        <v>Heavy bag</v>
      </c>
      <c r="H1232" s="76" t="str">
        <f>VLOOKUP(C1232,Product!A$1:D$21,4,0)</f>
        <v>Gym &amp; Fitness</v>
      </c>
      <c r="I1232" t="s">
        <v>84</v>
      </c>
      <c r="J1232" s="34">
        <v>81</v>
      </c>
      <c r="K1232" s="11" t="str">
        <f>VLOOKUP(A1232,'Sales Order'!A$2:I$1029,9,0)</f>
        <v>Sales Region Sulawesi - Maluku Team</v>
      </c>
      <c r="M1232" t="str">
        <f>VLOOKUP(A1232,'Sales Order'!A$1:L$1029,12,0)</f>
        <v>Retail</v>
      </c>
    </row>
    <row r="1233" spans="1:13" ht="15.75" customHeight="1" x14ac:dyDescent="0.3">
      <c r="A1233" s="28" t="s">
        <v>657</v>
      </c>
      <c r="B1233" s="27">
        <f>VLOOKUP(A1233,'Sales Order'!A$1:D$1029,4,0)</f>
        <v>44257</v>
      </c>
      <c r="C1233" s="28" t="s">
        <v>48</v>
      </c>
      <c r="D1233" s="34">
        <v>150</v>
      </c>
      <c r="E1233" s="36">
        <v>15867000.000000002</v>
      </c>
      <c r="F1233" s="37" t="s">
        <v>3606</v>
      </c>
      <c r="G1233" s="76" t="str">
        <f>VLOOKUP(C1233,Product!A$1:D$21,3,0)</f>
        <v>Tracking Pole</v>
      </c>
      <c r="H1233" s="76" t="str">
        <f>VLOOKUP(C1233,Product!A$1:D$21,4,0)</f>
        <v>Hiking &amp; Camping</v>
      </c>
      <c r="I1233" t="s">
        <v>49</v>
      </c>
      <c r="J1233" s="34">
        <v>150</v>
      </c>
      <c r="K1233" s="11" t="str">
        <f>VLOOKUP(A1233,'Sales Order'!A$2:I$1029,9,0)</f>
        <v>Sales Region Sulawesi - Maluku Team</v>
      </c>
      <c r="M1233" t="str">
        <f>VLOOKUP(A1233,'Sales Order'!A$1:L$1029,12,0)</f>
        <v>Retail</v>
      </c>
    </row>
    <row r="1234" spans="1:13" ht="15.75" customHeight="1" x14ac:dyDescent="0.3">
      <c r="A1234" s="28" t="s">
        <v>657</v>
      </c>
      <c r="B1234" s="27">
        <f>VLOOKUP(A1234,'Sales Order'!A$1:D$1029,4,0)</f>
        <v>44257</v>
      </c>
      <c r="C1234" s="28" t="s">
        <v>43</v>
      </c>
      <c r="D1234" s="34">
        <v>35</v>
      </c>
      <c r="E1234" s="36">
        <v>87360000</v>
      </c>
      <c r="F1234" s="37" t="s">
        <v>3607</v>
      </c>
      <c r="G1234" s="76" t="str">
        <f>VLOOKUP(C1234,Product!A$1:D$21,3,0)</f>
        <v>Stick Golf Bag</v>
      </c>
      <c r="H1234" s="76" t="str">
        <f>VLOOKUP(C1234,Product!A$1:D$21,4,0)</f>
        <v>Golf</v>
      </c>
      <c r="I1234" t="s">
        <v>44</v>
      </c>
      <c r="J1234" s="34">
        <v>35</v>
      </c>
      <c r="K1234" s="11" t="str">
        <f>VLOOKUP(A1234,'Sales Order'!A$2:I$1029,9,0)</f>
        <v>Sales Region Sulawesi - Maluku Team</v>
      </c>
      <c r="M1234" t="str">
        <f>VLOOKUP(A1234,'Sales Order'!A$1:L$1029,12,0)</f>
        <v>Retail</v>
      </c>
    </row>
    <row r="1235" spans="1:13" ht="15.75" customHeight="1" x14ac:dyDescent="0.3">
      <c r="A1235" s="28" t="s">
        <v>658</v>
      </c>
      <c r="B1235" s="27">
        <f>VLOOKUP(A1235,'Sales Order'!A$1:D$1029,4,0)</f>
        <v>44257</v>
      </c>
      <c r="C1235" s="28" t="s">
        <v>33</v>
      </c>
      <c r="D1235" s="34">
        <v>128</v>
      </c>
      <c r="E1235" s="36">
        <v>26188800</v>
      </c>
      <c r="F1235" s="37" t="s">
        <v>3608</v>
      </c>
      <c r="G1235" s="76" t="str">
        <f>VLOOKUP(C1235,Product!A$1:D$21,3,0)</f>
        <v>Stick Billiard Bag</v>
      </c>
      <c r="H1235" s="76" t="str">
        <f>VLOOKUP(C1235,Product!A$1:D$21,4,0)</f>
        <v>Billiard</v>
      </c>
      <c r="I1235" t="s">
        <v>34</v>
      </c>
      <c r="J1235" s="34">
        <v>128</v>
      </c>
      <c r="K1235" s="11" t="str">
        <f>VLOOKUP(A1235,'Sales Order'!A$2:I$1029,9,0)</f>
        <v>Sales Region Bali - Nusa Tenggara Team</v>
      </c>
      <c r="M1235" t="str">
        <f>VLOOKUP(A1235,'Sales Order'!A$1:L$1029,12,0)</f>
        <v>Retail</v>
      </c>
    </row>
    <row r="1236" spans="1:13" ht="15.75" customHeight="1" x14ac:dyDescent="0.3">
      <c r="A1236" s="28" t="s">
        <v>658</v>
      </c>
      <c r="B1236" s="27">
        <f>VLOOKUP(A1236,'Sales Order'!A$1:D$1029,4,0)</f>
        <v>44257</v>
      </c>
      <c r="C1236" s="28" t="s">
        <v>69</v>
      </c>
      <c r="D1236" s="34">
        <v>70</v>
      </c>
      <c r="E1236" s="36">
        <v>7229880</v>
      </c>
      <c r="F1236" s="37" t="s">
        <v>3609</v>
      </c>
      <c r="G1236" s="76" t="str">
        <f>VLOOKUP(C1236,Product!A$1:D$21,3,0)</f>
        <v>Abs Roller</v>
      </c>
      <c r="H1236" s="76" t="str">
        <f>VLOOKUP(C1236,Product!A$1:D$21,4,0)</f>
        <v>Gym &amp; Fitness</v>
      </c>
      <c r="I1236" t="s">
        <v>70</v>
      </c>
      <c r="J1236" s="34">
        <v>70</v>
      </c>
      <c r="K1236" s="11" t="str">
        <f>VLOOKUP(A1236,'Sales Order'!A$2:I$1029,9,0)</f>
        <v>Sales Region Bali - Nusa Tenggara Team</v>
      </c>
      <c r="M1236" t="str">
        <f>VLOOKUP(A1236,'Sales Order'!A$1:L$1029,12,0)</f>
        <v>Retail</v>
      </c>
    </row>
    <row r="1237" spans="1:13" ht="15.75" customHeight="1" x14ac:dyDescent="0.3">
      <c r="A1237" s="16" t="s">
        <v>659</v>
      </c>
      <c r="B1237" s="27">
        <f>VLOOKUP(A1237,'Sales Order'!A$1:D$1029,4,0)</f>
        <v>44259</v>
      </c>
      <c r="C1237" s="28" t="s">
        <v>19</v>
      </c>
      <c r="D1237" s="34">
        <v>53</v>
      </c>
      <c r="E1237" s="36">
        <v>9897750</v>
      </c>
      <c r="F1237" s="37" t="s">
        <v>3610</v>
      </c>
      <c r="G1237" s="76" t="str">
        <f>VLOOKUP(C1237,Product!A$1:D$21,3,0)</f>
        <v>1 Set Fishing Equipment</v>
      </c>
      <c r="H1237" s="76" t="str">
        <f>VLOOKUP(C1237,Product!A$1:D$21,4,0)</f>
        <v>Fishing Equipment</v>
      </c>
      <c r="I1237" t="s">
        <v>21</v>
      </c>
      <c r="J1237" s="34">
        <v>53</v>
      </c>
      <c r="K1237" s="11" t="str">
        <f>VLOOKUP(A1237,'Sales Order'!A$2:I$1029,9,0)</f>
        <v>Online Sales Team</v>
      </c>
      <c r="M1237" t="str">
        <f>VLOOKUP(A1237,'Sales Order'!A$1:L$1029,12,0)</f>
        <v>Retail</v>
      </c>
    </row>
    <row r="1238" spans="1:13" ht="15.75" customHeight="1" x14ac:dyDescent="0.3">
      <c r="A1238" s="28" t="s">
        <v>659</v>
      </c>
      <c r="B1238" s="27">
        <f>VLOOKUP(A1238,'Sales Order'!A$1:D$1029,4,0)</f>
        <v>44259</v>
      </c>
      <c r="C1238" s="28" t="s">
        <v>55</v>
      </c>
      <c r="D1238" s="34">
        <v>26</v>
      </c>
      <c r="E1238" s="36">
        <v>53973920</v>
      </c>
      <c r="F1238" s="37" t="s">
        <v>3611</v>
      </c>
      <c r="G1238" s="76" t="str">
        <f>VLOOKUP(C1238,Product!A$1:D$21,3,0)</f>
        <v>Mountain Bike</v>
      </c>
      <c r="H1238" s="76" t="str">
        <f>VLOOKUP(C1238,Product!A$1:D$21,4,0)</f>
        <v>Bicycle</v>
      </c>
      <c r="I1238" t="s">
        <v>5854</v>
      </c>
      <c r="J1238" s="34">
        <v>26</v>
      </c>
      <c r="K1238" s="11" t="str">
        <f>VLOOKUP(A1238,'Sales Order'!A$2:I$1029,9,0)</f>
        <v>Online Sales Team</v>
      </c>
      <c r="M1238" t="str">
        <f>VLOOKUP(A1238,'Sales Order'!A$1:L$1029,12,0)</f>
        <v>Retail</v>
      </c>
    </row>
    <row r="1239" spans="1:13" ht="15.75" customHeight="1" x14ac:dyDescent="0.3">
      <c r="A1239" s="28" t="s">
        <v>659</v>
      </c>
      <c r="B1239" s="27">
        <f>VLOOKUP(A1239,'Sales Order'!A$1:D$1029,4,0)</f>
        <v>44259</v>
      </c>
      <c r="C1239" s="28" t="s">
        <v>65</v>
      </c>
      <c r="D1239" s="34">
        <v>59</v>
      </c>
      <c r="E1239" s="36">
        <v>13232520</v>
      </c>
      <c r="F1239" s="37" t="s">
        <v>3612</v>
      </c>
      <c r="G1239" s="76" t="str">
        <f>VLOOKUP(C1239,Product!A$1:D$21,3,0)</f>
        <v>1 Set Futsalball</v>
      </c>
      <c r="H1239" s="76" t="str">
        <f>VLOOKUP(C1239,Product!A$1:D$21,4,0)</f>
        <v>Futsal</v>
      </c>
      <c r="I1239" t="s">
        <v>66</v>
      </c>
      <c r="J1239" s="34">
        <v>59</v>
      </c>
      <c r="K1239" s="11" t="str">
        <f>VLOOKUP(A1239,'Sales Order'!A$2:I$1029,9,0)</f>
        <v>Online Sales Team</v>
      </c>
      <c r="M1239" t="str">
        <f>VLOOKUP(A1239,'Sales Order'!A$1:L$1029,12,0)</f>
        <v>Retail</v>
      </c>
    </row>
    <row r="1240" spans="1:13" ht="15.75" customHeight="1" x14ac:dyDescent="0.3">
      <c r="A1240" s="16" t="s">
        <v>660</v>
      </c>
      <c r="B1240" s="27">
        <f>VLOOKUP(A1240,'Sales Order'!A$1:D$1029,4,0)</f>
        <v>44259</v>
      </c>
      <c r="C1240" s="28" t="s">
        <v>19</v>
      </c>
      <c r="D1240" s="34">
        <v>86</v>
      </c>
      <c r="E1240" s="36">
        <v>18630180</v>
      </c>
      <c r="F1240" s="37" t="s">
        <v>3613</v>
      </c>
      <c r="G1240" s="76" t="str">
        <f>VLOOKUP(C1240,Product!A$1:D$21,3,0)</f>
        <v>1 Set Fishing Equipment</v>
      </c>
      <c r="H1240" s="76" t="str">
        <f>VLOOKUP(C1240,Product!A$1:D$21,4,0)</f>
        <v>Fishing Equipment</v>
      </c>
      <c r="I1240" t="s">
        <v>21</v>
      </c>
      <c r="J1240" s="34">
        <v>86</v>
      </c>
      <c r="K1240" s="11" t="str">
        <f>VLOOKUP(A1240,'Sales Order'!A$2:I$1029,9,0)</f>
        <v>Sales Region Sulawesi - Maluku Team</v>
      </c>
      <c r="M1240" t="str">
        <f>VLOOKUP(A1240,'Sales Order'!A$1:L$1029,12,0)</f>
        <v>Retail</v>
      </c>
    </row>
    <row r="1241" spans="1:13" ht="15.75" customHeight="1" x14ac:dyDescent="0.3">
      <c r="A1241" s="28" t="s">
        <v>660</v>
      </c>
      <c r="B1241" s="27">
        <f>VLOOKUP(A1241,'Sales Order'!A$1:D$1029,4,0)</f>
        <v>44259</v>
      </c>
      <c r="C1241" s="28" t="s">
        <v>75</v>
      </c>
      <c r="D1241" s="34">
        <v>129</v>
      </c>
      <c r="E1241" s="36">
        <v>317920500</v>
      </c>
      <c r="F1241" s="37" t="s">
        <v>3614</v>
      </c>
      <c r="G1241" s="76" t="str">
        <f>VLOOKUP(C1241,Product!A$1:D$21,3,0)</f>
        <v>Bench Press</v>
      </c>
      <c r="H1241" s="76" t="str">
        <f>VLOOKUP(C1241,Product!A$1:D$21,4,0)</f>
        <v>Gym &amp; Fitness</v>
      </c>
      <c r="I1241" t="s">
        <v>76</v>
      </c>
      <c r="J1241" s="34">
        <v>129</v>
      </c>
      <c r="K1241" s="11" t="str">
        <f>VLOOKUP(A1241,'Sales Order'!A$2:I$1029,9,0)</f>
        <v>Sales Region Sulawesi - Maluku Team</v>
      </c>
      <c r="M1241" t="str">
        <f>VLOOKUP(A1241,'Sales Order'!A$1:L$1029,12,0)</f>
        <v>Retail</v>
      </c>
    </row>
    <row r="1242" spans="1:13" ht="15.75" customHeight="1" x14ac:dyDescent="0.3">
      <c r="A1242" s="28" t="s">
        <v>660</v>
      </c>
      <c r="B1242" s="27">
        <f>VLOOKUP(A1242,'Sales Order'!A$1:D$1029,4,0)</f>
        <v>44259</v>
      </c>
      <c r="C1242" s="28" t="s">
        <v>35</v>
      </c>
      <c r="D1242" s="34">
        <v>136</v>
      </c>
      <c r="E1242" s="36">
        <v>250756800</v>
      </c>
      <c r="F1242" s="37" t="s">
        <v>3615</v>
      </c>
      <c r="G1242" s="76" t="str">
        <f>VLOOKUP(C1242,Product!A$1:D$21,3,0)</f>
        <v>Stick Golf Wedge</v>
      </c>
      <c r="H1242" s="76" t="str">
        <f>VLOOKUP(C1242,Product!A$1:D$21,4,0)</f>
        <v>Golf</v>
      </c>
      <c r="I1242" t="s">
        <v>37</v>
      </c>
      <c r="J1242" s="34">
        <v>136</v>
      </c>
      <c r="K1242" s="11" t="str">
        <f>VLOOKUP(A1242,'Sales Order'!A$2:I$1029,9,0)</f>
        <v>Sales Region Sulawesi - Maluku Team</v>
      </c>
      <c r="M1242" t="str">
        <f>VLOOKUP(A1242,'Sales Order'!A$1:L$1029,12,0)</f>
        <v>Retail</v>
      </c>
    </row>
    <row r="1243" spans="1:13" ht="15.75" customHeight="1" x14ac:dyDescent="0.3">
      <c r="A1243" s="16" t="s">
        <v>661</v>
      </c>
      <c r="B1243" s="27">
        <f>VLOOKUP(A1243,'Sales Order'!A$1:D$1029,4,0)</f>
        <v>44260</v>
      </c>
      <c r="C1243" s="28" t="s">
        <v>28</v>
      </c>
      <c r="D1243" s="34">
        <v>121</v>
      </c>
      <c r="E1243" s="36">
        <v>90120800</v>
      </c>
      <c r="F1243" s="37" t="s">
        <v>3616</v>
      </c>
      <c r="G1243" s="76" t="str">
        <f>VLOOKUP(C1243,Product!A$1:D$21,3,0)</f>
        <v>Stick Billiard</v>
      </c>
      <c r="H1243" s="76" t="str">
        <f>VLOOKUP(C1243,Product!A$1:D$21,4,0)</f>
        <v>Billiard</v>
      </c>
      <c r="I1243" t="s">
        <v>30</v>
      </c>
      <c r="J1243" s="34">
        <v>121</v>
      </c>
      <c r="K1243" s="11" t="str">
        <f>VLOOKUP(A1243,'Sales Order'!A$2:I$1029,9,0)</f>
        <v>Sales Sumatera -Kalimantan Region Team</v>
      </c>
      <c r="M1243" t="str">
        <f>VLOOKUP(A1243,'Sales Order'!A$1:L$1029,12,0)</f>
        <v>Retail</v>
      </c>
    </row>
    <row r="1244" spans="1:13" ht="15.75" customHeight="1" x14ac:dyDescent="0.3">
      <c r="A1244" s="28" t="s">
        <v>661</v>
      </c>
      <c r="B1244" s="27">
        <f>VLOOKUP(A1244,'Sales Order'!A$1:D$1029,4,0)</f>
        <v>44260</v>
      </c>
      <c r="C1244" s="28" t="s">
        <v>19</v>
      </c>
      <c r="D1244" s="34">
        <v>49</v>
      </c>
      <c r="E1244" s="36">
        <v>10126830</v>
      </c>
      <c r="F1244" s="37" t="s">
        <v>3617</v>
      </c>
      <c r="G1244" s="76" t="str">
        <f>VLOOKUP(C1244,Product!A$1:D$21,3,0)</f>
        <v>1 Set Fishing Equipment</v>
      </c>
      <c r="H1244" s="76" t="str">
        <f>VLOOKUP(C1244,Product!A$1:D$21,4,0)</f>
        <v>Fishing Equipment</v>
      </c>
      <c r="I1244" t="s">
        <v>21</v>
      </c>
      <c r="J1244" s="34">
        <v>49</v>
      </c>
      <c r="K1244" s="11" t="str">
        <f>VLOOKUP(A1244,'Sales Order'!A$2:I$1029,9,0)</f>
        <v>Sales Sumatera -Kalimantan Region Team</v>
      </c>
      <c r="M1244" t="str">
        <f>VLOOKUP(A1244,'Sales Order'!A$1:L$1029,12,0)</f>
        <v>Retail</v>
      </c>
    </row>
    <row r="1245" spans="1:13" ht="15.75" customHeight="1" x14ac:dyDescent="0.3">
      <c r="A1245" s="28" t="s">
        <v>662</v>
      </c>
      <c r="B1245" s="27">
        <f>VLOOKUP(A1245,'Sales Order'!A$1:D$1029,4,0)</f>
        <v>44260</v>
      </c>
      <c r="C1245" s="28" t="s">
        <v>55</v>
      </c>
      <c r="D1245" s="34">
        <v>100</v>
      </c>
      <c r="E1245" s="36">
        <v>212310000</v>
      </c>
      <c r="F1245" s="37" t="s">
        <v>3618</v>
      </c>
      <c r="G1245" s="76" t="str">
        <f>VLOOKUP(C1245,Product!A$1:D$21,3,0)</f>
        <v>Mountain Bike</v>
      </c>
      <c r="H1245" s="76" t="str">
        <f>VLOOKUP(C1245,Product!A$1:D$21,4,0)</f>
        <v>Bicycle</v>
      </c>
      <c r="I1245" t="s">
        <v>5854</v>
      </c>
      <c r="J1245" s="34">
        <v>100</v>
      </c>
      <c r="K1245" s="11" t="str">
        <f>VLOOKUP(A1245,'Sales Order'!A$2:I$1029,9,0)</f>
        <v>Sales Sumatera -Kalimantan Region Team</v>
      </c>
      <c r="M1245" t="str">
        <f>VLOOKUP(A1245,'Sales Order'!A$1:L$1029,12,0)</f>
        <v>Retail</v>
      </c>
    </row>
    <row r="1246" spans="1:13" ht="15.75" customHeight="1" x14ac:dyDescent="0.3">
      <c r="A1246" s="16" t="s">
        <v>663</v>
      </c>
      <c r="B1246" s="27">
        <f>VLOOKUP(A1246,'Sales Order'!A$1:D$1029,4,0)</f>
        <v>44261</v>
      </c>
      <c r="C1246" s="28" t="s">
        <v>45</v>
      </c>
      <c r="D1246" s="34">
        <v>61</v>
      </c>
      <c r="E1246" s="36">
        <v>6998530</v>
      </c>
      <c r="F1246" s="37" t="s">
        <v>3619</v>
      </c>
      <c r="G1246" s="76" t="str">
        <f>VLOOKUP(C1246,Product!A$1:D$21,3,0)</f>
        <v>Sunglasses</v>
      </c>
      <c r="H1246" s="76" t="str">
        <f>VLOOKUP(C1246,Product!A$1:D$21,4,0)</f>
        <v>Outdoors Sport</v>
      </c>
      <c r="I1246" t="s">
        <v>46</v>
      </c>
      <c r="J1246" s="34">
        <v>61</v>
      </c>
      <c r="K1246" s="11" t="str">
        <f>VLOOKUP(A1246,'Sales Order'!A$2:I$1029,9,0)</f>
        <v>Sales Region Sulawesi - Maluku Team</v>
      </c>
      <c r="M1246" t="str">
        <f>VLOOKUP(A1246,'Sales Order'!A$1:L$1029,12,0)</f>
        <v>Retail</v>
      </c>
    </row>
    <row r="1247" spans="1:13" ht="15.75" customHeight="1" x14ac:dyDescent="0.3">
      <c r="A1247" s="28" t="s">
        <v>663</v>
      </c>
      <c r="B1247" s="27">
        <f>VLOOKUP(A1247,'Sales Order'!A$1:D$1029,4,0)</f>
        <v>44261</v>
      </c>
      <c r="C1247" s="28" t="s">
        <v>61</v>
      </c>
      <c r="D1247" s="34">
        <v>145</v>
      </c>
      <c r="E1247" s="36">
        <v>59731300</v>
      </c>
      <c r="F1247" s="37" t="s">
        <v>3620</v>
      </c>
      <c r="G1247" s="76" t="str">
        <f>VLOOKUP(C1247,Product!A$1:D$21,3,0)</f>
        <v>1 Set Basketball</v>
      </c>
      <c r="H1247" s="76" t="str">
        <f>VLOOKUP(C1247,Product!A$1:D$21,4,0)</f>
        <v>Basketball</v>
      </c>
      <c r="I1247" t="s">
        <v>62</v>
      </c>
      <c r="J1247" s="34">
        <v>145</v>
      </c>
      <c r="K1247" s="11" t="str">
        <f>VLOOKUP(A1247,'Sales Order'!A$2:I$1029,9,0)</f>
        <v>Sales Region Sulawesi - Maluku Team</v>
      </c>
      <c r="M1247" t="str">
        <f>VLOOKUP(A1247,'Sales Order'!A$1:L$1029,12,0)</f>
        <v>Retail</v>
      </c>
    </row>
    <row r="1248" spans="1:13" ht="15.75" customHeight="1" x14ac:dyDescent="0.3">
      <c r="A1248" s="28" t="s">
        <v>663</v>
      </c>
      <c r="B1248" s="27">
        <f>VLOOKUP(A1248,'Sales Order'!A$1:D$1029,4,0)</f>
        <v>44261</v>
      </c>
      <c r="C1248" s="28" t="s">
        <v>65</v>
      </c>
      <c r="D1248" s="34">
        <v>39</v>
      </c>
      <c r="E1248" s="36">
        <v>9788220</v>
      </c>
      <c r="F1248" s="37" t="s">
        <v>3621</v>
      </c>
      <c r="G1248" s="76" t="str">
        <f>VLOOKUP(C1248,Product!A$1:D$21,3,0)</f>
        <v>1 Set Futsalball</v>
      </c>
      <c r="H1248" s="76" t="str">
        <f>VLOOKUP(C1248,Product!A$1:D$21,4,0)</f>
        <v>Futsal</v>
      </c>
      <c r="I1248" t="s">
        <v>66</v>
      </c>
      <c r="J1248" s="34">
        <v>39</v>
      </c>
      <c r="K1248" s="11" t="str">
        <f>VLOOKUP(A1248,'Sales Order'!A$2:I$1029,9,0)</f>
        <v>Sales Region Sulawesi - Maluku Team</v>
      </c>
      <c r="M1248" t="str">
        <f>VLOOKUP(A1248,'Sales Order'!A$1:L$1029,12,0)</f>
        <v>Retail</v>
      </c>
    </row>
    <row r="1249" spans="1:13" ht="15.75" customHeight="1" x14ac:dyDescent="0.3">
      <c r="A1249" s="28" t="s">
        <v>663</v>
      </c>
      <c r="B1249" s="27">
        <f>VLOOKUP(A1249,'Sales Order'!A$1:D$1029,4,0)</f>
        <v>44261</v>
      </c>
      <c r="C1249" s="28" t="s">
        <v>52</v>
      </c>
      <c r="D1249" s="34">
        <v>89</v>
      </c>
      <c r="E1249" s="36">
        <v>24586250</v>
      </c>
      <c r="F1249" s="37" t="s">
        <v>3622</v>
      </c>
      <c r="G1249" s="76" t="str">
        <f>VLOOKUP(C1249,Product!A$1:D$21,3,0)</f>
        <v>Hiking Shoes</v>
      </c>
      <c r="H1249" s="76" t="str">
        <f>VLOOKUP(C1249,Product!A$1:D$21,4,0)</f>
        <v>Hiking &amp; Camping</v>
      </c>
      <c r="I1249" t="s">
        <v>53</v>
      </c>
      <c r="J1249" s="34">
        <v>89</v>
      </c>
      <c r="K1249" s="11" t="str">
        <f>VLOOKUP(A1249,'Sales Order'!A$2:I$1029,9,0)</f>
        <v>Sales Region Sulawesi - Maluku Team</v>
      </c>
      <c r="M1249" t="str">
        <f>VLOOKUP(A1249,'Sales Order'!A$1:L$1029,12,0)</f>
        <v>Retail</v>
      </c>
    </row>
    <row r="1250" spans="1:13" ht="15.75" customHeight="1" x14ac:dyDescent="0.3">
      <c r="A1250" s="16" t="s">
        <v>664</v>
      </c>
      <c r="B1250" s="27">
        <f>VLOOKUP(A1250,'Sales Order'!A$1:D$1029,4,0)</f>
        <v>44261</v>
      </c>
      <c r="C1250" s="28" t="s">
        <v>45</v>
      </c>
      <c r="D1250" s="34">
        <v>119</v>
      </c>
      <c r="E1250" s="36">
        <v>13475560</v>
      </c>
      <c r="F1250" s="37" t="s">
        <v>3623</v>
      </c>
      <c r="G1250" s="76" t="str">
        <f>VLOOKUP(C1250,Product!A$1:D$21,3,0)</f>
        <v>Sunglasses</v>
      </c>
      <c r="H1250" s="76" t="str">
        <f>VLOOKUP(C1250,Product!A$1:D$21,4,0)</f>
        <v>Outdoors Sport</v>
      </c>
      <c r="I1250" t="s">
        <v>46</v>
      </c>
      <c r="J1250" s="34">
        <v>119</v>
      </c>
      <c r="K1250" s="11" t="str">
        <f>VLOOKUP(A1250,'Sales Order'!A$2:I$1029,9,0)</f>
        <v>Sales Java Region Team</v>
      </c>
      <c r="M1250" t="str">
        <f>VLOOKUP(A1250,'Sales Order'!A$1:L$1029,12,0)</f>
        <v>Retail</v>
      </c>
    </row>
    <row r="1251" spans="1:13" ht="15.75" customHeight="1" x14ac:dyDescent="0.3">
      <c r="A1251" s="28" t="s">
        <v>664</v>
      </c>
      <c r="B1251" s="27">
        <f>VLOOKUP(A1251,'Sales Order'!A$1:D$1029,4,0)</f>
        <v>44261</v>
      </c>
      <c r="C1251" s="28" t="s">
        <v>28</v>
      </c>
      <c r="D1251" s="34">
        <v>73</v>
      </c>
      <c r="E1251" s="36">
        <v>63885220</v>
      </c>
      <c r="F1251" s="37" t="s">
        <v>3624</v>
      </c>
      <c r="G1251" s="76" t="str">
        <f>VLOOKUP(C1251,Product!A$1:D$21,3,0)</f>
        <v>Stick Billiard</v>
      </c>
      <c r="H1251" s="76" t="str">
        <f>VLOOKUP(C1251,Product!A$1:D$21,4,0)</f>
        <v>Billiard</v>
      </c>
      <c r="I1251" t="s">
        <v>30</v>
      </c>
      <c r="J1251" s="34">
        <v>73</v>
      </c>
      <c r="K1251" s="11" t="str">
        <f>VLOOKUP(A1251,'Sales Order'!A$2:I$1029,9,0)</f>
        <v>Sales Java Region Team</v>
      </c>
      <c r="M1251" t="str">
        <f>VLOOKUP(A1251,'Sales Order'!A$1:L$1029,12,0)</f>
        <v>Retail</v>
      </c>
    </row>
    <row r="1252" spans="1:13" ht="15.75" customHeight="1" x14ac:dyDescent="0.3">
      <c r="A1252" s="28" t="s">
        <v>664</v>
      </c>
      <c r="B1252" s="27">
        <f>VLOOKUP(A1252,'Sales Order'!A$1:D$1029,4,0)</f>
        <v>44261</v>
      </c>
      <c r="C1252" s="28" t="s">
        <v>55</v>
      </c>
      <c r="D1252" s="34">
        <v>130</v>
      </c>
      <c r="E1252" s="36">
        <v>260669500</v>
      </c>
      <c r="F1252" s="37" t="s">
        <v>3625</v>
      </c>
      <c r="G1252" s="76" t="str">
        <f>VLOOKUP(C1252,Product!A$1:D$21,3,0)</f>
        <v>Mountain Bike</v>
      </c>
      <c r="H1252" s="76" t="str">
        <f>VLOOKUP(C1252,Product!A$1:D$21,4,0)</f>
        <v>Bicycle</v>
      </c>
      <c r="I1252" t="s">
        <v>5854</v>
      </c>
      <c r="J1252" s="34">
        <v>130</v>
      </c>
      <c r="K1252" s="11" t="str">
        <f>VLOOKUP(A1252,'Sales Order'!A$2:I$1029,9,0)</f>
        <v>Sales Java Region Team</v>
      </c>
      <c r="M1252" t="str">
        <f>VLOOKUP(A1252,'Sales Order'!A$1:L$1029,12,0)</f>
        <v>Retail</v>
      </c>
    </row>
    <row r="1253" spans="1:13" ht="15.75" customHeight="1" x14ac:dyDescent="0.3">
      <c r="A1253" s="28" t="s">
        <v>664</v>
      </c>
      <c r="B1253" s="27">
        <f>VLOOKUP(A1253,'Sales Order'!A$1:D$1029,4,0)</f>
        <v>44261</v>
      </c>
      <c r="C1253" s="28" t="s">
        <v>33</v>
      </c>
      <c r="D1253" s="34">
        <v>144</v>
      </c>
      <c r="E1253" s="36">
        <v>25660800</v>
      </c>
      <c r="F1253" s="37" t="s">
        <v>3626</v>
      </c>
      <c r="G1253" s="76" t="str">
        <f>VLOOKUP(C1253,Product!A$1:D$21,3,0)</f>
        <v>Stick Billiard Bag</v>
      </c>
      <c r="H1253" s="76" t="str">
        <f>VLOOKUP(C1253,Product!A$1:D$21,4,0)</f>
        <v>Billiard</v>
      </c>
      <c r="I1253" t="s">
        <v>34</v>
      </c>
      <c r="J1253" s="34">
        <v>144</v>
      </c>
      <c r="K1253" s="11" t="str">
        <f>VLOOKUP(A1253,'Sales Order'!A$2:I$1029,9,0)</f>
        <v>Sales Java Region Team</v>
      </c>
      <c r="M1253" t="str">
        <f>VLOOKUP(A1253,'Sales Order'!A$1:L$1029,12,0)</f>
        <v>Retail</v>
      </c>
    </row>
    <row r="1254" spans="1:13" ht="15.75" customHeight="1" x14ac:dyDescent="0.3">
      <c r="A1254" s="16" t="s">
        <v>665</v>
      </c>
      <c r="B1254" s="27">
        <f>VLOOKUP(A1254,'Sales Order'!A$1:D$1029,4,0)</f>
        <v>44262</v>
      </c>
      <c r="C1254" s="28" t="s">
        <v>45</v>
      </c>
      <c r="D1254" s="34">
        <v>25</v>
      </c>
      <c r="E1254" s="36">
        <v>3315250</v>
      </c>
      <c r="F1254" s="37" t="s">
        <v>3627</v>
      </c>
      <c r="G1254" s="76" t="str">
        <f>VLOOKUP(C1254,Product!A$1:D$21,3,0)</f>
        <v>Sunglasses</v>
      </c>
      <c r="H1254" s="76" t="str">
        <f>VLOOKUP(C1254,Product!A$1:D$21,4,0)</f>
        <v>Outdoors Sport</v>
      </c>
      <c r="I1254" t="s">
        <v>46</v>
      </c>
      <c r="J1254" s="34">
        <v>25</v>
      </c>
      <c r="K1254" s="11" t="str">
        <f>VLOOKUP(A1254,'Sales Order'!A$2:I$1029,9,0)</f>
        <v>Sales Region Bali - Nusa Tenggara Team</v>
      </c>
      <c r="M1254" t="str">
        <f>VLOOKUP(A1254,'Sales Order'!A$1:L$1029,12,0)</f>
        <v>Distributor</v>
      </c>
    </row>
    <row r="1255" spans="1:13" ht="15.75" customHeight="1" x14ac:dyDescent="0.3">
      <c r="A1255" s="28" t="s">
        <v>665</v>
      </c>
      <c r="B1255" s="27">
        <f>VLOOKUP(A1255,'Sales Order'!A$1:D$1029,4,0)</f>
        <v>44262</v>
      </c>
      <c r="C1255" s="28" t="s">
        <v>75</v>
      </c>
      <c r="D1255" s="34">
        <v>107</v>
      </c>
      <c r="E1255" s="36">
        <v>226840000</v>
      </c>
      <c r="F1255" s="37" t="s">
        <v>3628</v>
      </c>
      <c r="G1255" s="76" t="str">
        <f>VLOOKUP(C1255,Product!A$1:D$21,3,0)</f>
        <v>Bench Press</v>
      </c>
      <c r="H1255" s="76" t="str">
        <f>VLOOKUP(C1255,Product!A$1:D$21,4,0)</f>
        <v>Gym &amp; Fitness</v>
      </c>
      <c r="I1255" t="s">
        <v>76</v>
      </c>
      <c r="J1255" s="34">
        <v>107</v>
      </c>
      <c r="K1255" s="11" t="str">
        <f>VLOOKUP(A1255,'Sales Order'!A$2:I$1029,9,0)</f>
        <v>Sales Region Bali - Nusa Tenggara Team</v>
      </c>
      <c r="M1255" t="str">
        <f>VLOOKUP(A1255,'Sales Order'!A$1:L$1029,12,0)</f>
        <v>Distributor</v>
      </c>
    </row>
    <row r="1256" spans="1:13" ht="15.75" customHeight="1" x14ac:dyDescent="0.3">
      <c r="A1256" s="16" t="s">
        <v>666</v>
      </c>
      <c r="B1256" s="27">
        <f>VLOOKUP(A1256,'Sales Order'!A$1:D$1029,4,0)</f>
        <v>44263</v>
      </c>
      <c r="C1256" s="28" t="s">
        <v>81</v>
      </c>
      <c r="D1256" s="34">
        <v>77</v>
      </c>
      <c r="E1256" s="36">
        <v>174682970</v>
      </c>
      <c r="F1256" s="37" t="s">
        <v>3629</v>
      </c>
      <c r="G1256" s="76" t="str">
        <f>VLOOKUP(C1256,Product!A$1:D$21,3,0)</f>
        <v>Treadmill</v>
      </c>
      <c r="H1256" s="76" t="str">
        <f>VLOOKUP(C1256,Product!A$1:D$21,4,0)</f>
        <v>Gym &amp; Fitness</v>
      </c>
      <c r="I1256" t="s">
        <v>82</v>
      </c>
      <c r="J1256" s="34">
        <v>77</v>
      </c>
      <c r="K1256" s="11" t="str">
        <f>VLOOKUP(A1256,'Sales Order'!A$2:I$1029,9,0)</f>
        <v>Sales Sumatera -Kalimantan Region Team</v>
      </c>
      <c r="M1256" t="str">
        <f>VLOOKUP(A1256,'Sales Order'!A$1:L$1029,12,0)</f>
        <v>Distributor</v>
      </c>
    </row>
    <row r="1257" spans="1:13" ht="15.75" customHeight="1" x14ac:dyDescent="0.3">
      <c r="A1257" s="28" t="s">
        <v>666</v>
      </c>
      <c r="B1257" s="27">
        <f>VLOOKUP(A1257,'Sales Order'!A$1:D$1029,4,0)</f>
        <v>44263</v>
      </c>
      <c r="C1257" s="28" t="s">
        <v>78</v>
      </c>
      <c r="D1257" s="34">
        <v>59</v>
      </c>
      <c r="E1257" s="36">
        <v>24796520</v>
      </c>
      <c r="F1257" s="37" t="s">
        <v>3630</v>
      </c>
      <c r="G1257" s="76" t="str">
        <f>VLOOKUP(C1257,Product!A$1:D$21,3,0)</f>
        <v>Dumbell Set</v>
      </c>
      <c r="H1257" s="76" t="str">
        <f>VLOOKUP(C1257,Product!A$1:D$21,4,0)</f>
        <v>Gym &amp; Fitness</v>
      </c>
      <c r="I1257" t="s">
        <v>79</v>
      </c>
      <c r="J1257" s="34">
        <v>59</v>
      </c>
      <c r="K1257" s="11" t="str">
        <f>VLOOKUP(A1257,'Sales Order'!A$2:I$1029,9,0)</f>
        <v>Sales Sumatera -Kalimantan Region Team</v>
      </c>
      <c r="M1257" t="str">
        <f>VLOOKUP(A1257,'Sales Order'!A$1:L$1029,12,0)</f>
        <v>Distributor</v>
      </c>
    </row>
    <row r="1258" spans="1:13" ht="15.75" customHeight="1" x14ac:dyDescent="0.3">
      <c r="A1258" s="28" t="s">
        <v>666</v>
      </c>
      <c r="B1258" s="27">
        <f>VLOOKUP(A1258,'Sales Order'!A$1:D$1029,4,0)</f>
        <v>44263</v>
      </c>
      <c r="C1258" s="28" t="s">
        <v>55</v>
      </c>
      <c r="D1258" s="34">
        <v>60</v>
      </c>
      <c r="E1258" s="36">
        <v>110401200</v>
      </c>
      <c r="F1258" s="37" t="s">
        <v>3631</v>
      </c>
      <c r="G1258" s="76" t="str">
        <f>VLOOKUP(C1258,Product!A$1:D$21,3,0)</f>
        <v>Mountain Bike</v>
      </c>
      <c r="H1258" s="76" t="str">
        <f>VLOOKUP(C1258,Product!A$1:D$21,4,0)</f>
        <v>Bicycle</v>
      </c>
      <c r="I1258" t="s">
        <v>5854</v>
      </c>
      <c r="J1258" s="34">
        <v>60</v>
      </c>
      <c r="K1258" s="11" t="str">
        <f>VLOOKUP(A1258,'Sales Order'!A$2:I$1029,9,0)</f>
        <v>Sales Sumatera -Kalimantan Region Team</v>
      </c>
      <c r="M1258" t="str">
        <f>VLOOKUP(A1258,'Sales Order'!A$1:L$1029,12,0)</f>
        <v>Distributor</v>
      </c>
    </row>
    <row r="1259" spans="1:13" ht="15.75" customHeight="1" x14ac:dyDescent="0.3">
      <c r="A1259" s="28" t="s">
        <v>666</v>
      </c>
      <c r="B1259" s="27">
        <f>VLOOKUP(A1259,'Sales Order'!A$1:D$1029,4,0)</f>
        <v>44263</v>
      </c>
      <c r="C1259" s="28" t="s">
        <v>75</v>
      </c>
      <c r="D1259" s="34">
        <v>120</v>
      </c>
      <c r="E1259" s="36">
        <v>241680000</v>
      </c>
      <c r="F1259" s="37" t="s">
        <v>3632</v>
      </c>
      <c r="G1259" s="76" t="str">
        <f>VLOOKUP(C1259,Product!A$1:D$21,3,0)</f>
        <v>Bench Press</v>
      </c>
      <c r="H1259" s="76" t="str">
        <f>VLOOKUP(C1259,Product!A$1:D$21,4,0)</f>
        <v>Gym &amp; Fitness</v>
      </c>
      <c r="I1259" t="s">
        <v>76</v>
      </c>
      <c r="J1259" s="34">
        <v>120</v>
      </c>
      <c r="K1259" s="11" t="str">
        <f>VLOOKUP(A1259,'Sales Order'!A$2:I$1029,9,0)</f>
        <v>Sales Sumatera -Kalimantan Region Team</v>
      </c>
      <c r="M1259" t="str">
        <f>VLOOKUP(A1259,'Sales Order'!A$1:L$1029,12,0)</f>
        <v>Distributor</v>
      </c>
    </row>
    <row r="1260" spans="1:13" ht="15.75" customHeight="1" x14ac:dyDescent="0.3">
      <c r="A1260" s="28" t="s">
        <v>666</v>
      </c>
      <c r="B1260" s="27">
        <f>VLOOKUP(A1260,'Sales Order'!A$1:D$1029,4,0)</f>
        <v>44263</v>
      </c>
      <c r="C1260" s="28" t="s">
        <v>58</v>
      </c>
      <c r="D1260" s="34">
        <v>47</v>
      </c>
      <c r="E1260" s="36">
        <v>230578710</v>
      </c>
      <c r="F1260" s="37" t="s">
        <v>3633</v>
      </c>
      <c r="G1260" s="76" t="str">
        <f>VLOOKUP(C1260,Product!A$1:D$21,3,0)</f>
        <v>Road Bike</v>
      </c>
      <c r="H1260" s="76" t="str">
        <f>VLOOKUP(C1260,Product!A$1:D$21,4,0)</f>
        <v>Bicycle</v>
      </c>
      <c r="I1260" t="s">
        <v>59</v>
      </c>
      <c r="J1260" s="34">
        <v>47</v>
      </c>
      <c r="K1260" s="11" t="str">
        <f>VLOOKUP(A1260,'Sales Order'!A$2:I$1029,9,0)</f>
        <v>Sales Sumatera -Kalimantan Region Team</v>
      </c>
      <c r="M1260" t="str">
        <f>VLOOKUP(A1260,'Sales Order'!A$1:L$1029,12,0)</f>
        <v>Distributor</v>
      </c>
    </row>
    <row r="1261" spans="1:13" ht="15.75" customHeight="1" x14ac:dyDescent="0.3">
      <c r="A1261" s="16" t="s">
        <v>667</v>
      </c>
      <c r="B1261" s="27">
        <f>VLOOKUP(A1261,'Sales Order'!A$1:D$1029,4,0)</f>
        <v>44264</v>
      </c>
      <c r="C1261" s="28" t="s">
        <v>52</v>
      </c>
      <c r="D1261" s="34">
        <v>125</v>
      </c>
      <c r="E1261" s="36">
        <v>36562500</v>
      </c>
      <c r="F1261" s="37" t="s">
        <v>3634</v>
      </c>
      <c r="G1261" s="76" t="str">
        <f>VLOOKUP(C1261,Product!A$1:D$21,3,0)</f>
        <v>Hiking Shoes</v>
      </c>
      <c r="H1261" s="76" t="str">
        <f>VLOOKUP(C1261,Product!A$1:D$21,4,0)</f>
        <v>Hiking &amp; Camping</v>
      </c>
      <c r="I1261" t="s">
        <v>53</v>
      </c>
      <c r="J1261" s="34">
        <v>125</v>
      </c>
      <c r="K1261" s="11" t="str">
        <f>VLOOKUP(A1261,'Sales Order'!A$2:I$1029,9,0)</f>
        <v>Online Sales Team</v>
      </c>
      <c r="M1261" t="str">
        <f>VLOOKUP(A1261,'Sales Order'!A$1:L$1029,12,0)</f>
        <v>Retail</v>
      </c>
    </row>
    <row r="1262" spans="1:13" ht="15.75" customHeight="1" x14ac:dyDescent="0.3">
      <c r="A1262" s="16" t="s">
        <v>668</v>
      </c>
      <c r="B1262" s="27">
        <f>VLOOKUP(A1262,'Sales Order'!A$1:D$1029,4,0)</f>
        <v>44268</v>
      </c>
      <c r="C1262" s="28" t="s">
        <v>81</v>
      </c>
      <c r="D1262" s="34">
        <v>108</v>
      </c>
      <c r="E1262" s="36">
        <v>236751120</v>
      </c>
      <c r="F1262" s="37" t="s">
        <v>3635</v>
      </c>
      <c r="G1262" s="76" t="str">
        <f>VLOOKUP(C1262,Product!A$1:D$21,3,0)</f>
        <v>Treadmill</v>
      </c>
      <c r="H1262" s="76" t="str">
        <f>VLOOKUP(C1262,Product!A$1:D$21,4,0)</f>
        <v>Gym &amp; Fitness</v>
      </c>
      <c r="I1262" t="s">
        <v>82</v>
      </c>
      <c r="J1262" s="34">
        <v>108</v>
      </c>
      <c r="K1262" s="11" t="str">
        <f>VLOOKUP(A1262,'Sales Order'!A$2:I$1029,9,0)</f>
        <v>Sales Region Sulawesi - Maluku Team</v>
      </c>
      <c r="M1262" t="str">
        <f>VLOOKUP(A1262,'Sales Order'!A$1:L$1029,12,0)</f>
        <v>Retail</v>
      </c>
    </row>
    <row r="1263" spans="1:13" ht="15.75" customHeight="1" x14ac:dyDescent="0.3">
      <c r="A1263" s="28" t="s">
        <v>668</v>
      </c>
      <c r="B1263" s="27">
        <f>VLOOKUP(A1263,'Sales Order'!A$1:D$1029,4,0)</f>
        <v>44268</v>
      </c>
      <c r="C1263" s="28" t="s">
        <v>28</v>
      </c>
      <c r="D1263" s="34">
        <v>61</v>
      </c>
      <c r="E1263" s="36">
        <v>46568620</v>
      </c>
      <c r="F1263" s="37" t="s">
        <v>3636</v>
      </c>
      <c r="G1263" s="76" t="str">
        <f>VLOOKUP(C1263,Product!A$1:D$21,3,0)</f>
        <v>Stick Billiard</v>
      </c>
      <c r="H1263" s="76" t="str">
        <f>VLOOKUP(C1263,Product!A$1:D$21,4,0)</f>
        <v>Billiard</v>
      </c>
      <c r="I1263" t="s">
        <v>30</v>
      </c>
      <c r="J1263" s="34">
        <v>61</v>
      </c>
      <c r="K1263" s="11" t="str">
        <f>VLOOKUP(A1263,'Sales Order'!A$2:I$1029,9,0)</f>
        <v>Sales Region Sulawesi - Maluku Team</v>
      </c>
      <c r="M1263" t="str">
        <f>VLOOKUP(A1263,'Sales Order'!A$1:L$1029,12,0)</f>
        <v>Retail</v>
      </c>
    </row>
    <row r="1264" spans="1:13" ht="15.75" customHeight="1" x14ac:dyDescent="0.3">
      <c r="A1264" s="28" t="s">
        <v>668</v>
      </c>
      <c r="B1264" s="27">
        <f>VLOOKUP(A1264,'Sales Order'!A$1:D$1029,4,0)</f>
        <v>44268</v>
      </c>
      <c r="C1264" s="28" t="s">
        <v>19</v>
      </c>
      <c r="D1264" s="34">
        <v>109</v>
      </c>
      <c r="E1264" s="36">
        <v>20627160</v>
      </c>
      <c r="F1264" s="37" t="s">
        <v>3637</v>
      </c>
      <c r="G1264" s="76" t="str">
        <f>VLOOKUP(C1264,Product!A$1:D$21,3,0)</f>
        <v>1 Set Fishing Equipment</v>
      </c>
      <c r="H1264" s="76" t="str">
        <f>VLOOKUP(C1264,Product!A$1:D$21,4,0)</f>
        <v>Fishing Equipment</v>
      </c>
      <c r="I1264" t="s">
        <v>21</v>
      </c>
      <c r="J1264" s="34">
        <v>109</v>
      </c>
      <c r="K1264" s="11" t="str">
        <f>VLOOKUP(A1264,'Sales Order'!A$2:I$1029,9,0)</f>
        <v>Sales Region Sulawesi - Maluku Team</v>
      </c>
      <c r="M1264" t="str">
        <f>VLOOKUP(A1264,'Sales Order'!A$1:L$1029,12,0)</f>
        <v>Retail</v>
      </c>
    </row>
    <row r="1265" spans="1:13" ht="15.75" customHeight="1" x14ac:dyDescent="0.3">
      <c r="A1265" s="16" t="s">
        <v>669</v>
      </c>
      <c r="B1265" s="27">
        <f>VLOOKUP(A1265,'Sales Order'!A$1:D$1029,4,0)</f>
        <v>44270</v>
      </c>
      <c r="C1265" s="28" t="s">
        <v>55</v>
      </c>
      <c r="D1265" s="34">
        <v>95</v>
      </c>
      <c r="E1265" s="36">
        <v>177042950</v>
      </c>
      <c r="F1265" s="37" t="s">
        <v>3638</v>
      </c>
      <c r="G1265" s="76" t="str">
        <f>VLOOKUP(C1265,Product!A$1:D$21,3,0)</f>
        <v>Mountain Bike</v>
      </c>
      <c r="H1265" s="76" t="str">
        <f>VLOOKUP(C1265,Product!A$1:D$21,4,0)</f>
        <v>Bicycle</v>
      </c>
      <c r="I1265" t="s">
        <v>5854</v>
      </c>
      <c r="J1265" s="34">
        <v>95</v>
      </c>
      <c r="K1265" s="11" t="str">
        <f>VLOOKUP(A1265,'Sales Order'!A$2:I$1029,9,0)</f>
        <v>Sales Java Region Team</v>
      </c>
      <c r="M1265" t="str">
        <f>VLOOKUP(A1265,'Sales Order'!A$1:L$1029,12,0)</f>
        <v>Retail</v>
      </c>
    </row>
    <row r="1266" spans="1:13" ht="15.75" customHeight="1" x14ac:dyDescent="0.3">
      <c r="A1266" s="28" t="s">
        <v>669</v>
      </c>
      <c r="B1266" s="27">
        <f>VLOOKUP(A1266,'Sales Order'!A$1:D$1029,4,0)</f>
        <v>44270</v>
      </c>
      <c r="C1266" s="28" t="s">
        <v>61</v>
      </c>
      <c r="D1266" s="34">
        <v>55</v>
      </c>
      <c r="E1266" s="36">
        <v>24500850</v>
      </c>
      <c r="F1266" s="37" t="s">
        <v>3639</v>
      </c>
      <c r="G1266" s="76" t="str">
        <f>VLOOKUP(C1266,Product!A$1:D$21,3,0)</f>
        <v>1 Set Basketball</v>
      </c>
      <c r="H1266" s="76" t="str">
        <f>VLOOKUP(C1266,Product!A$1:D$21,4,0)</f>
        <v>Basketball</v>
      </c>
      <c r="I1266" t="s">
        <v>62</v>
      </c>
      <c r="J1266" s="34">
        <v>55</v>
      </c>
      <c r="K1266" s="11" t="str">
        <f>VLOOKUP(A1266,'Sales Order'!A$2:I$1029,9,0)</f>
        <v>Sales Java Region Team</v>
      </c>
      <c r="M1266" t="str">
        <f>VLOOKUP(A1266,'Sales Order'!A$1:L$1029,12,0)</f>
        <v>Retail</v>
      </c>
    </row>
    <row r="1267" spans="1:13" ht="15.75" customHeight="1" x14ac:dyDescent="0.3">
      <c r="A1267" s="28" t="s">
        <v>669</v>
      </c>
      <c r="B1267" s="27">
        <f>VLOOKUP(A1267,'Sales Order'!A$1:D$1029,4,0)</f>
        <v>44270</v>
      </c>
      <c r="C1267" s="28" t="s">
        <v>48</v>
      </c>
      <c r="D1267" s="34">
        <v>106</v>
      </c>
      <c r="E1267" s="36">
        <v>11759640</v>
      </c>
      <c r="F1267" s="37" t="s">
        <v>3640</v>
      </c>
      <c r="G1267" s="76" t="str">
        <f>VLOOKUP(C1267,Product!A$1:D$21,3,0)</f>
        <v>Tracking Pole</v>
      </c>
      <c r="H1267" s="76" t="str">
        <f>VLOOKUP(C1267,Product!A$1:D$21,4,0)</f>
        <v>Hiking &amp; Camping</v>
      </c>
      <c r="I1267" t="s">
        <v>49</v>
      </c>
      <c r="J1267" s="34">
        <v>106</v>
      </c>
      <c r="K1267" s="11" t="str">
        <f>VLOOKUP(A1267,'Sales Order'!A$2:I$1029,9,0)</f>
        <v>Sales Java Region Team</v>
      </c>
      <c r="M1267" t="str">
        <f>VLOOKUP(A1267,'Sales Order'!A$1:L$1029,12,0)</f>
        <v>Retail</v>
      </c>
    </row>
    <row r="1268" spans="1:13" ht="15.75" customHeight="1" x14ac:dyDescent="0.3">
      <c r="A1268" s="16" t="s">
        <v>670</v>
      </c>
      <c r="B1268" s="27">
        <f>VLOOKUP(A1268,'Sales Order'!A$1:D$1029,4,0)</f>
        <v>44270</v>
      </c>
      <c r="C1268" s="28" t="s">
        <v>75</v>
      </c>
      <c r="D1268" s="34">
        <v>123</v>
      </c>
      <c r="E1268" s="36">
        <v>264019500.00000003</v>
      </c>
      <c r="F1268" s="37" t="s">
        <v>3641</v>
      </c>
      <c r="G1268" s="76" t="str">
        <f>VLOOKUP(C1268,Product!A$1:D$21,3,0)</f>
        <v>Bench Press</v>
      </c>
      <c r="H1268" s="76" t="str">
        <f>VLOOKUP(C1268,Product!A$1:D$21,4,0)</f>
        <v>Gym &amp; Fitness</v>
      </c>
      <c r="I1268" t="s">
        <v>76</v>
      </c>
      <c r="J1268" s="34">
        <v>123</v>
      </c>
      <c r="K1268" s="11" t="str">
        <f>VLOOKUP(A1268,'Sales Order'!A$2:I$1029,9,0)</f>
        <v>Sales Sumatera -Kalimantan Region Team</v>
      </c>
      <c r="M1268" t="str">
        <f>VLOOKUP(A1268,'Sales Order'!A$1:L$1029,12,0)</f>
        <v>Distributor</v>
      </c>
    </row>
    <row r="1269" spans="1:13" ht="15.75" customHeight="1" x14ac:dyDescent="0.3">
      <c r="A1269" s="16" t="s">
        <v>671</v>
      </c>
      <c r="B1269" s="27">
        <f>VLOOKUP(A1269,'Sales Order'!A$1:D$1029,4,0)</f>
        <v>44270</v>
      </c>
      <c r="C1269" s="28" t="s">
        <v>28</v>
      </c>
      <c r="D1269" s="34">
        <v>50</v>
      </c>
      <c r="E1269" s="36">
        <v>38636500</v>
      </c>
      <c r="F1269" s="37" t="s">
        <v>3642</v>
      </c>
      <c r="G1269" s="76" t="str">
        <f>VLOOKUP(C1269,Product!A$1:D$21,3,0)</f>
        <v>Stick Billiard</v>
      </c>
      <c r="H1269" s="76" t="str">
        <f>VLOOKUP(C1269,Product!A$1:D$21,4,0)</f>
        <v>Billiard</v>
      </c>
      <c r="I1269" t="s">
        <v>30</v>
      </c>
      <c r="J1269" s="34">
        <v>50</v>
      </c>
      <c r="K1269" s="11" t="str">
        <f>VLOOKUP(A1269,'Sales Order'!A$2:I$1029,9,0)</f>
        <v>Sales Region Bali - Nusa Tenggara Team</v>
      </c>
      <c r="M1269" t="str">
        <f>VLOOKUP(A1269,'Sales Order'!A$1:L$1029,12,0)</f>
        <v>Retail</v>
      </c>
    </row>
    <row r="1270" spans="1:13" ht="15.75" customHeight="1" x14ac:dyDescent="0.3">
      <c r="A1270" s="28" t="s">
        <v>671</v>
      </c>
      <c r="B1270" s="27">
        <f>VLOOKUP(A1270,'Sales Order'!A$1:D$1029,4,0)</f>
        <v>44270</v>
      </c>
      <c r="C1270" s="28" t="s">
        <v>58</v>
      </c>
      <c r="D1270" s="34">
        <v>29</v>
      </c>
      <c r="E1270" s="36">
        <v>143907280</v>
      </c>
      <c r="F1270" s="37" t="s">
        <v>3643</v>
      </c>
      <c r="G1270" s="76" t="str">
        <f>VLOOKUP(C1270,Product!A$1:D$21,3,0)</f>
        <v>Road Bike</v>
      </c>
      <c r="H1270" s="76" t="str">
        <f>VLOOKUP(C1270,Product!A$1:D$21,4,0)</f>
        <v>Bicycle</v>
      </c>
      <c r="I1270" t="s">
        <v>59</v>
      </c>
      <c r="J1270" s="34">
        <v>29</v>
      </c>
      <c r="K1270" s="11" t="str">
        <f>VLOOKUP(A1270,'Sales Order'!A$2:I$1029,9,0)</f>
        <v>Sales Region Bali - Nusa Tenggara Team</v>
      </c>
      <c r="M1270" t="str">
        <f>VLOOKUP(A1270,'Sales Order'!A$1:L$1029,12,0)</f>
        <v>Retail</v>
      </c>
    </row>
    <row r="1271" spans="1:13" ht="15.75" customHeight="1" x14ac:dyDescent="0.3">
      <c r="A1271" s="16" t="s">
        <v>672</v>
      </c>
      <c r="B1271" s="27">
        <f>VLOOKUP(A1271,'Sales Order'!A$1:D$1029,4,0)</f>
        <v>44271</v>
      </c>
      <c r="C1271" s="28" t="s">
        <v>58</v>
      </c>
      <c r="D1271" s="34">
        <v>57</v>
      </c>
      <c r="E1271" s="36">
        <v>263566860.00000003</v>
      </c>
      <c r="F1271" s="37" t="s">
        <v>3644</v>
      </c>
      <c r="G1271" s="76" t="str">
        <f>VLOOKUP(C1271,Product!A$1:D$21,3,0)</f>
        <v>Road Bike</v>
      </c>
      <c r="H1271" s="76" t="str">
        <f>VLOOKUP(C1271,Product!A$1:D$21,4,0)</f>
        <v>Bicycle</v>
      </c>
      <c r="I1271" t="s">
        <v>59</v>
      </c>
      <c r="J1271" s="34">
        <v>57</v>
      </c>
      <c r="K1271" s="11" t="str">
        <f>VLOOKUP(A1271,'Sales Order'!A$2:I$1029,9,0)</f>
        <v>Sales Sumatera -Kalimantan Region Team</v>
      </c>
      <c r="M1271" t="str">
        <f>VLOOKUP(A1271,'Sales Order'!A$1:L$1029,12,0)</f>
        <v>Retail</v>
      </c>
    </row>
    <row r="1272" spans="1:13" ht="15.75" customHeight="1" x14ac:dyDescent="0.3">
      <c r="A1272" s="28" t="s">
        <v>672</v>
      </c>
      <c r="B1272" s="27">
        <f>VLOOKUP(A1272,'Sales Order'!A$1:D$1029,4,0)</f>
        <v>44271</v>
      </c>
      <c r="C1272" s="28" t="s">
        <v>55</v>
      </c>
      <c r="D1272" s="34">
        <v>65</v>
      </c>
      <c r="E1272" s="36">
        <v>133401450</v>
      </c>
      <c r="F1272" s="37" t="s">
        <v>3645</v>
      </c>
      <c r="G1272" s="76" t="str">
        <f>VLOOKUP(C1272,Product!A$1:D$21,3,0)</f>
        <v>Mountain Bike</v>
      </c>
      <c r="H1272" s="76" t="str">
        <f>VLOOKUP(C1272,Product!A$1:D$21,4,0)</f>
        <v>Bicycle</v>
      </c>
      <c r="I1272" t="s">
        <v>5854</v>
      </c>
      <c r="J1272" s="34">
        <v>65</v>
      </c>
      <c r="K1272" s="11" t="str">
        <f>VLOOKUP(A1272,'Sales Order'!A$2:I$1029,9,0)</f>
        <v>Sales Sumatera -Kalimantan Region Team</v>
      </c>
      <c r="M1272" t="str">
        <f>VLOOKUP(A1272,'Sales Order'!A$1:L$1029,12,0)</f>
        <v>Retail</v>
      </c>
    </row>
    <row r="1273" spans="1:13" ht="15.75" customHeight="1" x14ac:dyDescent="0.3">
      <c r="A1273" s="28" t="s">
        <v>672</v>
      </c>
      <c r="B1273" s="27">
        <f>VLOOKUP(A1273,'Sales Order'!A$1:D$1029,4,0)</f>
        <v>44271</v>
      </c>
      <c r="C1273" s="28" t="s">
        <v>69</v>
      </c>
      <c r="D1273" s="34">
        <v>126</v>
      </c>
      <c r="E1273" s="36">
        <v>15239826</v>
      </c>
      <c r="F1273" s="37" t="s">
        <v>3646</v>
      </c>
      <c r="G1273" s="76" t="str">
        <f>VLOOKUP(C1273,Product!A$1:D$21,3,0)</f>
        <v>Abs Roller</v>
      </c>
      <c r="H1273" s="76" t="str">
        <f>VLOOKUP(C1273,Product!A$1:D$21,4,0)</f>
        <v>Gym &amp; Fitness</v>
      </c>
      <c r="I1273" t="s">
        <v>70</v>
      </c>
      <c r="J1273" s="34">
        <v>126</v>
      </c>
      <c r="K1273" s="11" t="str">
        <f>VLOOKUP(A1273,'Sales Order'!A$2:I$1029,9,0)</f>
        <v>Sales Sumatera -Kalimantan Region Team</v>
      </c>
      <c r="M1273" t="str">
        <f>VLOOKUP(A1273,'Sales Order'!A$1:L$1029,12,0)</f>
        <v>Retail</v>
      </c>
    </row>
    <row r="1274" spans="1:13" ht="15.75" customHeight="1" x14ac:dyDescent="0.3">
      <c r="A1274" s="28" t="s">
        <v>672</v>
      </c>
      <c r="B1274" s="27">
        <f>VLOOKUP(A1274,'Sales Order'!A$1:D$1029,4,0)</f>
        <v>44271</v>
      </c>
      <c r="C1274" s="28" t="s">
        <v>25</v>
      </c>
      <c r="D1274" s="34">
        <v>126</v>
      </c>
      <c r="E1274" s="36">
        <v>1915200</v>
      </c>
      <c r="F1274" s="37" t="s">
        <v>3647</v>
      </c>
      <c r="G1274" s="76" t="str">
        <f>VLOOKUP(C1274,Product!A$1:D$21,3,0)</f>
        <v>Fishing soft lure</v>
      </c>
      <c r="H1274" s="76" t="str">
        <f>VLOOKUP(C1274,Product!A$1:D$21,4,0)</f>
        <v>Fishing Equipment</v>
      </c>
      <c r="I1274" t="s">
        <v>26</v>
      </c>
      <c r="J1274" s="34">
        <v>126</v>
      </c>
      <c r="K1274" s="11" t="str">
        <f>VLOOKUP(A1274,'Sales Order'!A$2:I$1029,9,0)</f>
        <v>Sales Sumatera -Kalimantan Region Team</v>
      </c>
      <c r="M1274" t="str">
        <f>VLOOKUP(A1274,'Sales Order'!A$1:L$1029,12,0)</f>
        <v>Retail</v>
      </c>
    </row>
    <row r="1275" spans="1:13" ht="15.75" customHeight="1" x14ac:dyDescent="0.3">
      <c r="A1275" s="28" t="s">
        <v>672</v>
      </c>
      <c r="B1275" s="27">
        <f>VLOOKUP(A1275,'Sales Order'!A$1:D$1029,4,0)</f>
        <v>44271</v>
      </c>
      <c r="C1275" s="28" t="s">
        <v>61</v>
      </c>
      <c r="D1275" s="34">
        <v>30</v>
      </c>
      <c r="E1275" s="36">
        <v>10921200</v>
      </c>
      <c r="F1275" s="37" t="s">
        <v>3648</v>
      </c>
      <c r="G1275" s="76" t="str">
        <f>VLOOKUP(C1275,Product!A$1:D$21,3,0)</f>
        <v>1 Set Basketball</v>
      </c>
      <c r="H1275" s="76" t="str">
        <f>VLOOKUP(C1275,Product!A$1:D$21,4,0)</f>
        <v>Basketball</v>
      </c>
      <c r="I1275" t="s">
        <v>62</v>
      </c>
      <c r="J1275" s="34">
        <v>30</v>
      </c>
      <c r="K1275" s="11" t="str">
        <f>VLOOKUP(A1275,'Sales Order'!A$2:I$1029,9,0)</f>
        <v>Sales Sumatera -Kalimantan Region Team</v>
      </c>
      <c r="M1275" t="str">
        <f>VLOOKUP(A1275,'Sales Order'!A$1:L$1029,12,0)</f>
        <v>Retail</v>
      </c>
    </row>
    <row r="1276" spans="1:13" ht="15.75" customHeight="1" x14ac:dyDescent="0.3">
      <c r="A1276" s="28" t="s">
        <v>672</v>
      </c>
      <c r="B1276" s="27">
        <f>VLOOKUP(A1276,'Sales Order'!A$1:D$1029,4,0)</f>
        <v>44271</v>
      </c>
      <c r="C1276" s="28" t="s">
        <v>75</v>
      </c>
      <c r="D1276" s="34">
        <v>150</v>
      </c>
      <c r="E1276" s="36">
        <v>321975000</v>
      </c>
      <c r="F1276" s="37" t="s">
        <v>3649</v>
      </c>
      <c r="G1276" s="76" t="str">
        <f>VLOOKUP(C1276,Product!A$1:D$21,3,0)</f>
        <v>Bench Press</v>
      </c>
      <c r="H1276" s="76" t="str">
        <f>VLOOKUP(C1276,Product!A$1:D$21,4,0)</f>
        <v>Gym &amp; Fitness</v>
      </c>
      <c r="I1276" t="s">
        <v>76</v>
      </c>
      <c r="J1276" s="34">
        <v>150</v>
      </c>
      <c r="K1276" s="11" t="str">
        <f>VLOOKUP(A1276,'Sales Order'!A$2:I$1029,9,0)</f>
        <v>Sales Sumatera -Kalimantan Region Team</v>
      </c>
      <c r="M1276" t="str">
        <f>VLOOKUP(A1276,'Sales Order'!A$1:L$1029,12,0)</f>
        <v>Retail</v>
      </c>
    </row>
    <row r="1277" spans="1:13" ht="15.75" customHeight="1" x14ac:dyDescent="0.3">
      <c r="A1277" s="28" t="s">
        <v>672</v>
      </c>
      <c r="B1277" s="27">
        <f>VLOOKUP(A1277,'Sales Order'!A$1:D$1029,4,0)</f>
        <v>44271</v>
      </c>
      <c r="C1277" s="28" t="s">
        <v>33</v>
      </c>
      <c r="D1277" s="34">
        <v>113</v>
      </c>
      <c r="E1277" s="36">
        <v>19639400</v>
      </c>
      <c r="F1277" s="37" t="s">
        <v>3650</v>
      </c>
      <c r="G1277" s="76" t="str">
        <f>VLOOKUP(C1277,Product!A$1:D$21,3,0)</f>
        <v>Stick Billiard Bag</v>
      </c>
      <c r="H1277" s="76" t="str">
        <f>VLOOKUP(C1277,Product!A$1:D$21,4,0)</f>
        <v>Billiard</v>
      </c>
      <c r="I1277" t="s">
        <v>34</v>
      </c>
      <c r="J1277" s="34">
        <v>113</v>
      </c>
      <c r="K1277" s="11" t="str">
        <f>VLOOKUP(A1277,'Sales Order'!A$2:I$1029,9,0)</f>
        <v>Sales Sumatera -Kalimantan Region Team</v>
      </c>
      <c r="M1277" t="str">
        <f>VLOOKUP(A1277,'Sales Order'!A$1:L$1029,12,0)</f>
        <v>Retail</v>
      </c>
    </row>
    <row r="1278" spans="1:13" ht="15.75" customHeight="1" x14ac:dyDescent="0.3">
      <c r="A1278" s="16" t="s">
        <v>673</v>
      </c>
      <c r="B1278" s="27">
        <f>VLOOKUP(A1278,'Sales Order'!A$1:D$1029,4,0)</f>
        <v>44273</v>
      </c>
      <c r="C1278" s="28" t="s">
        <v>58</v>
      </c>
      <c r="D1278" s="34">
        <v>115</v>
      </c>
      <c r="E1278" s="36">
        <v>603091050</v>
      </c>
      <c r="F1278" s="37" t="s">
        <v>3651</v>
      </c>
      <c r="G1278" s="76" t="str">
        <f>VLOOKUP(C1278,Product!A$1:D$21,3,0)</f>
        <v>Road Bike</v>
      </c>
      <c r="H1278" s="76" t="str">
        <f>VLOOKUP(C1278,Product!A$1:D$21,4,0)</f>
        <v>Bicycle</v>
      </c>
      <c r="I1278" t="s">
        <v>59</v>
      </c>
      <c r="J1278" s="34">
        <v>115</v>
      </c>
      <c r="K1278" s="11" t="str">
        <f>VLOOKUP(A1278,'Sales Order'!A$2:I$1029,9,0)</f>
        <v>Sales Region Bali - Nusa Tenggara Team</v>
      </c>
      <c r="M1278" t="str">
        <f>VLOOKUP(A1278,'Sales Order'!A$1:L$1029,12,0)</f>
        <v>Retail</v>
      </c>
    </row>
    <row r="1279" spans="1:13" ht="15.75" customHeight="1" x14ac:dyDescent="0.3">
      <c r="A1279" s="28" t="s">
        <v>673</v>
      </c>
      <c r="B1279" s="27">
        <f>VLOOKUP(A1279,'Sales Order'!A$1:D$1029,4,0)</f>
        <v>44273</v>
      </c>
      <c r="C1279" s="28" t="s">
        <v>25</v>
      </c>
      <c r="D1279" s="34">
        <v>77</v>
      </c>
      <c r="E1279" s="36">
        <v>1247400</v>
      </c>
      <c r="F1279" s="37" t="s">
        <v>3652</v>
      </c>
      <c r="G1279" s="76" t="str">
        <f>VLOOKUP(C1279,Product!A$1:D$21,3,0)</f>
        <v>Fishing soft lure</v>
      </c>
      <c r="H1279" s="76" t="str">
        <f>VLOOKUP(C1279,Product!A$1:D$21,4,0)</f>
        <v>Fishing Equipment</v>
      </c>
      <c r="I1279" t="s">
        <v>26</v>
      </c>
      <c r="J1279" s="34">
        <v>77</v>
      </c>
      <c r="K1279" s="11" t="str">
        <f>VLOOKUP(A1279,'Sales Order'!A$2:I$1029,9,0)</f>
        <v>Sales Region Bali - Nusa Tenggara Team</v>
      </c>
      <c r="M1279" t="str">
        <f>VLOOKUP(A1279,'Sales Order'!A$1:L$1029,12,0)</f>
        <v>Retail</v>
      </c>
    </row>
    <row r="1280" spans="1:13" ht="15.75" customHeight="1" x14ac:dyDescent="0.3">
      <c r="A1280" s="28" t="s">
        <v>673</v>
      </c>
      <c r="B1280" s="27">
        <f>VLOOKUP(A1280,'Sales Order'!A$1:D$1029,4,0)</f>
        <v>44273</v>
      </c>
      <c r="C1280" s="28" t="s">
        <v>35</v>
      </c>
      <c r="D1280" s="34">
        <v>91</v>
      </c>
      <c r="E1280" s="36">
        <v>149808750</v>
      </c>
      <c r="F1280" s="37" t="s">
        <v>3653</v>
      </c>
      <c r="G1280" s="76" t="str">
        <f>VLOOKUP(C1280,Product!A$1:D$21,3,0)</f>
        <v>Stick Golf Wedge</v>
      </c>
      <c r="H1280" s="76" t="str">
        <f>VLOOKUP(C1280,Product!A$1:D$21,4,0)</f>
        <v>Golf</v>
      </c>
      <c r="I1280" t="s">
        <v>37</v>
      </c>
      <c r="J1280" s="34">
        <v>91</v>
      </c>
      <c r="K1280" s="11" t="str">
        <f>VLOOKUP(A1280,'Sales Order'!A$2:I$1029,9,0)</f>
        <v>Sales Region Bali - Nusa Tenggara Team</v>
      </c>
      <c r="M1280" t="str">
        <f>VLOOKUP(A1280,'Sales Order'!A$1:L$1029,12,0)</f>
        <v>Retail</v>
      </c>
    </row>
    <row r="1281" spans="1:13" ht="15.75" customHeight="1" x14ac:dyDescent="0.3">
      <c r="A1281" s="16" t="s">
        <v>674</v>
      </c>
      <c r="B1281" s="27">
        <f>VLOOKUP(A1281,'Sales Order'!A$1:D$1029,4,0)</f>
        <v>44274</v>
      </c>
      <c r="C1281" s="28" t="s">
        <v>61</v>
      </c>
      <c r="D1281" s="34">
        <v>140</v>
      </c>
      <c r="E1281" s="36">
        <v>50295000</v>
      </c>
      <c r="F1281" s="37" t="s">
        <v>3654</v>
      </c>
      <c r="G1281" s="76" t="str">
        <f>VLOOKUP(C1281,Product!A$1:D$21,3,0)</f>
        <v>1 Set Basketball</v>
      </c>
      <c r="H1281" s="76" t="str">
        <f>VLOOKUP(C1281,Product!A$1:D$21,4,0)</f>
        <v>Basketball</v>
      </c>
      <c r="I1281" t="s">
        <v>62</v>
      </c>
      <c r="J1281" s="34">
        <v>140</v>
      </c>
      <c r="K1281" s="11" t="str">
        <f>VLOOKUP(A1281,'Sales Order'!A$2:I$1029,9,0)</f>
        <v>Sales Region Bali - Nusa Tenggara Team</v>
      </c>
      <c r="M1281" t="str">
        <f>VLOOKUP(A1281,'Sales Order'!A$1:L$1029,12,0)</f>
        <v>Retail</v>
      </c>
    </row>
    <row r="1282" spans="1:13" ht="15.75" customHeight="1" x14ac:dyDescent="0.3">
      <c r="A1282" s="28" t="s">
        <v>674</v>
      </c>
      <c r="B1282" s="27">
        <f>VLOOKUP(A1282,'Sales Order'!A$1:D$1029,4,0)</f>
        <v>44274</v>
      </c>
      <c r="C1282" s="28" t="s">
        <v>58</v>
      </c>
      <c r="D1282" s="34">
        <v>30</v>
      </c>
      <c r="E1282" s="36">
        <v>160711500</v>
      </c>
      <c r="F1282" s="37" t="s">
        <v>3655</v>
      </c>
      <c r="G1282" s="76" t="str">
        <f>VLOOKUP(C1282,Product!A$1:D$21,3,0)</f>
        <v>Road Bike</v>
      </c>
      <c r="H1282" s="76" t="str">
        <f>VLOOKUP(C1282,Product!A$1:D$21,4,0)</f>
        <v>Bicycle</v>
      </c>
      <c r="I1282" t="s">
        <v>59</v>
      </c>
      <c r="J1282" s="34">
        <v>30</v>
      </c>
      <c r="K1282" s="11" t="str">
        <f>VLOOKUP(A1282,'Sales Order'!A$2:I$1029,9,0)</f>
        <v>Sales Region Bali - Nusa Tenggara Team</v>
      </c>
      <c r="M1282" t="str">
        <f>VLOOKUP(A1282,'Sales Order'!A$1:L$1029,12,0)</f>
        <v>Retail</v>
      </c>
    </row>
    <row r="1283" spans="1:13" ht="15.75" customHeight="1" x14ac:dyDescent="0.3">
      <c r="A1283" s="16" t="s">
        <v>675</v>
      </c>
      <c r="B1283" s="27">
        <f>VLOOKUP(A1283,'Sales Order'!A$1:D$1029,4,0)</f>
        <v>44274</v>
      </c>
      <c r="C1283" s="28" t="s">
        <v>40</v>
      </c>
      <c r="D1283" s="34">
        <v>62</v>
      </c>
      <c r="E1283" s="36">
        <v>11403040</v>
      </c>
      <c r="F1283" s="37" t="s">
        <v>3656</v>
      </c>
      <c r="G1283" s="76" t="str">
        <f>VLOOKUP(C1283,Product!A$1:D$21,3,0)</f>
        <v>1 set Golf Ball</v>
      </c>
      <c r="H1283" s="76" t="str">
        <f>VLOOKUP(C1283,Product!A$1:D$21,4,0)</f>
        <v>Golf</v>
      </c>
      <c r="I1283" t="s">
        <v>41</v>
      </c>
      <c r="J1283" s="34">
        <v>62</v>
      </c>
      <c r="K1283" s="11" t="str">
        <f>VLOOKUP(A1283,'Sales Order'!A$2:I$1029,9,0)</f>
        <v>Sales Region Sulawesi - Maluku Team</v>
      </c>
      <c r="M1283" t="str">
        <f>VLOOKUP(A1283,'Sales Order'!A$1:L$1029,12,0)</f>
        <v>Retail</v>
      </c>
    </row>
    <row r="1284" spans="1:13" ht="15.75" customHeight="1" x14ac:dyDescent="0.3">
      <c r="A1284" s="28" t="s">
        <v>675</v>
      </c>
      <c r="B1284" s="27">
        <f>VLOOKUP(A1284,'Sales Order'!A$1:D$1029,4,0)</f>
        <v>44274</v>
      </c>
      <c r="C1284" s="28" t="s">
        <v>43</v>
      </c>
      <c r="D1284" s="34">
        <v>113</v>
      </c>
      <c r="E1284" s="36">
        <v>300128000</v>
      </c>
      <c r="F1284" s="37" t="s">
        <v>3657</v>
      </c>
      <c r="G1284" s="76" t="str">
        <f>VLOOKUP(C1284,Product!A$1:D$21,3,0)</f>
        <v>Stick Golf Bag</v>
      </c>
      <c r="H1284" s="76" t="str">
        <f>VLOOKUP(C1284,Product!A$1:D$21,4,0)</f>
        <v>Golf</v>
      </c>
      <c r="I1284" t="s">
        <v>44</v>
      </c>
      <c r="J1284" s="34">
        <v>113</v>
      </c>
      <c r="K1284" s="11" t="str">
        <f>VLOOKUP(A1284,'Sales Order'!A$2:I$1029,9,0)</f>
        <v>Sales Region Sulawesi - Maluku Team</v>
      </c>
      <c r="M1284" t="str">
        <f>VLOOKUP(A1284,'Sales Order'!A$1:L$1029,12,0)</f>
        <v>Retail</v>
      </c>
    </row>
    <row r="1285" spans="1:13" ht="15.75" customHeight="1" x14ac:dyDescent="0.3">
      <c r="A1285" s="28" t="s">
        <v>675</v>
      </c>
      <c r="B1285" s="27">
        <f>VLOOKUP(A1285,'Sales Order'!A$1:D$1029,4,0)</f>
        <v>44274</v>
      </c>
      <c r="C1285" s="28" t="s">
        <v>48</v>
      </c>
      <c r="D1285" s="34">
        <v>59</v>
      </c>
      <c r="E1285" s="36">
        <v>6849900</v>
      </c>
      <c r="F1285" s="37" t="s">
        <v>3658</v>
      </c>
      <c r="G1285" s="76" t="str">
        <f>VLOOKUP(C1285,Product!A$1:D$21,3,0)</f>
        <v>Tracking Pole</v>
      </c>
      <c r="H1285" s="76" t="str">
        <f>VLOOKUP(C1285,Product!A$1:D$21,4,0)</f>
        <v>Hiking &amp; Camping</v>
      </c>
      <c r="I1285" t="s">
        <v>49</v>
      </c>
      <c r="J1285" s="34">
        <v>59</v>
      </c>
      <c r="K1285" s="11" t="str">
        <f>VLOOKUP(A1285,'Sales Order'!A$2:I$1029,9,0)</f>
        <v>Sales Region Sulawesi - Maluku Team</v>
      </c>
      <c r="M1285" t="str">
        <f>VLOOKUP(A1285,'Sales Order'!A$1:L$1029,12,0)</f>
        <v>Retail</v>
      </c>
    </row>
    <row r="1286" spans="1:13" ht="15.75" customHeight="1" x14ac:dyDescent="0.3">
      <c r="A1286" s="28" t="s">
        <v>675</v>
      </c>
      <c r="B1286" s="27">
        <f>VLOOKUP(A1286,'Sales Order'!A$1:D$1029,4,0)</f>
        <v>44274</v>
      </c>
      <c r="C1286" s="28" t="s">
        <v>19</v>
      </c>
      <c r="D1286" s="34">
        <v>37</v>
      </c>
      <c r="E1286" s="36">
        <v>8291700</v>
      </c>
      <c r="F1286" s="37" t="s">
        <v>3659</v>
      </c>
      <c r="G1286" s="76" t="str">
        <f>VLOOKUP(C1286,Product!A$1:D$21,3,0)</f>
        <v>1 Set Fishing Equipment</v>
      </c>
      <c r="H1286" s="76" t="str">
        <f>VLOOKUP(C1286,Product!A$1:D$21,4,0)</f>
        <v>Fishing Equipment</v>
      </c>
      <c r="I1286" t="s">
        <v>21</v>
      </c>
      <c r="J1286" s="34">
        <v>37</v>
      </c>
      <c r="K1286" s="11" t="str">
        <f>VLOOKUP(A1286,'Sales Order'!A$2:I$1029,9,0)</f>
        <v>Sales Region Sulawesi - Maluku Team</v>
      </c>
      <c r="M1286" t="str">
        <f>VLOOKUP(A1286,'Sales Order'!A$1:L$1029,12,0)</f>
        <v>Retail</v>
      </c>
    </row>
    <row r="1287" spans="1:13" ht="15.75" customHeight="1" x14ac:dyDescent="0.3">
      <c r="A1287" s="28" t="s">
        <v>675</v>
      </c>
      <c r="B1287" s="27">
        <f>VLOOKUP(A1287,'Sales Order'!A$1:D$1029,4,0)</f>
        <v>44274</v>
      </c>
      <c r="C1287" s="28" t="s">
        <v>35</v>
      </c>
      <c r="D1287" s="34">
        <v>139</v>
      </c>
      <c r="E1287" s="36">
        <v>247135050.00000003</v>
      </c>
      <c r="F1287" s="37" t="s">
        <v>3660</v>
      </c>
      <c r="G1287" s="76" t="str">
        <f>VLOOKUP(C1287,Product!A$1:D$21,3,0)</f>
        <v>Stick Golf Wedge</v>
      </c>
      <c r="H1287" s="76" t="str">
        <f>VLOOKUP(C1287,Product!A$1:D$21,4,0)</f>
        <v>Golf</v>
      </c>
      <c r="I1287" t="s">
        <v>37</v>
      </c>
      <c r="J1287" s="34">
        <v>139</v>
      </c>
      <c r="K1287" s="11" t="str">
        <f>VLOOKUP(A1287,'Sales Order'!A$2:I$1029,9,0)</f>
        <v>Sales Region Sulawesi - Maluku Team</v>
      </c>
      <c r="M1287" t="str">
        <f>VLOOKUP(A1287,'Sales Order'!A$1:L$1029,12,0)</f>
        <v>Retail</v>
      </c>
    </row>
    <row r="1288" spans="1:13" ht="15.75" customHeight="1" x14ac:dyDescent="0.3">
      <c r="A1288" s="28" t="s">
        <v>676</v>
      </c>
      <c r="B1288" s="27">
        <f>VLOOKUP(A1288,'Sales Order'!A$1:D$1029,4,0)</f>
        <v>44274</v>
      </c>
      <c r="C1288" s="28" t="s">
        <v>33</v>
      </c>
      <c r="D1288" s="34">
        <v>38</v>
      </c>
      <c r="E1288" s="36">
        <v>7106000</v>
      </c>
      <c r="F1288" s="37" t="s">
        <v>3661</v>
      </c>
      <c r="G1288" s="76" t="str">
        <f>VLOOKUP(C1288,Product!A$1:D$21,3,0)</f>
        <v>Stick Billiard Bag</v>
      </c>
      <c r="H1288" s="76" t="str">
        <f>VLOOKUP(C1288,Product!A$1:D$21,4,0)</f>
        <v>Billiard</v>
      </c>
      <c r="I1288" t="s">
        <v>34</v>
      </c>
      <c r="J1288" s="34">
        <v>38</v>
      </c>
      <c r="K1288" s="11" t="str">
        <f>VLOOKUP(A1288,'Sales Order'!A$2:I$1029,9,0)</f>
        <v>Sales Sumatera -Kalimantan Region Team</v>
      </c>
      <c r="M1288" t="str">
        <f>VLOOKUP(A1288,'Sales Order'!A$1:L$1029,12,0)</f>
        <v>Retail</v>
      </c>
    </row>
    <row r="1289" spans="1:13" ht="15.75" customHeight="1" x14ac:dyDescent="0.3">
      <c r="A1289" s="16" t="s">
        <v>677</v>
      </c>
      <c r="B1289" s="27">
        <f>VLOOKUP(A1289,'Sales Order'!A$1:D$1029,4,0)</f>
        <v>44276</v>
      </c>
      <c r="C1289" s="28" t="s">
        <v>61</v>
      </c>
      <c r="D1289" s="34">
        <v>105</v>
      </c>
      <c r="E1289" s="36">
        <v>38224200</v>
      </c>
      <c r="F1289" s="37" t="s">
        <v>3662</v>
      </c>
      <c r="G1289" s="76" t="str">
        <f>VLOOKUP(C1289,Product!A$1:D$21,3,0)</f>
        <v>1 Set Basketball</v>
      </c>
      <c r="H1289" s="76" t="str">
        <f>VLOOKUP(C1289,Product!A$1:D$21,4,0)</f>
        <v>Basketball</v>
      </c>
      <c r="I1289" t="s">
        <v>62</v>
      </c>
      <c r="J1289" s="34">
        <v>105</v>
      </c>
      <c r="K1289" s="11" t="str">
        <f>VLOOKUP(A1289,'Sales Order'!A$2:I$1029,9,0)</f>
        <v>Online Sales Team</v>
      </c>
      <c r="M1289" t="str">
        <f>VLOOKUP(A1289,'Sales Order'!A$1:L$1029,12,0)</f>
        <v>Retail</v>
      </c>
    </row>
    <row r="1290" spans="1:13" ht="15.75" customHeight="1" x14ac:dyDescent="0.3">
      <c r="A1290" s="28" t="s">
        <v>677</v>
      </c>
      <c r="B1290" s="27">
        <f>VLOOKUP(A1290,'Sales Order'!A$1:D$1029,4,0)</f>
        <v>44276</v>
      </c>
      <c r="C1290" s="28" t="s">
        <v>52</v>
      </c>
      <c r="D1290" s="34">
        <v>119</v>
      </c>
      <c r="E1290" s="36">
        <v>29779750</v>
      </c>
      <c r="F1290" s="37" t="s">
        <v>3663</v>
      </c>
      <c r="G1290" s="76" t="str">
        <f>VLOOKUP(C1290,Product!A$1:D$21,3,0)</f>
        <v>Hiking Shoes</v>
      </c>
      <c r="H1290" s="76" t="str">
        <f>VLOOKUP(C1290,Product!A$1:D$21,4,0)</f>
        <v>Hiking &amp; Camping</v>
      </c>
      <c r="I1290" t="s">
        <v>53</v>
      </c>
      <c r="J1290" s="34">
        <v>119</v>
      </c>
      <c r="K1290" s="11" t="str">
        <f>VLOOKUP(A1290,'Sales Order'!A$2:I$1029,9,0)</f>
        <v>Online Sales Team</v>
      </c>
      <c r="M1290" t="str">
        <f>VLOOKUP(A1290,'Sales Order'!A$1:L$1029,12,0)</f>
        <v>Retail</v>
      </c>
    </row>
    <row r="1291" spans="1:13" ht="15.75" customHeight="1" x14ac:dyDescent="0.3">
      <c r="A1291" s="28" t="s">
        <v>678</v>
      </c>
      <c r="B1291" s="27">
        <f>VLOOKUP(A1291,'Sales Order'!A$1:D$1029,4,0)</f>
        <v>44276</v>
      </c>
      <c r="C1291" s="28" t="s">
        <v>25</v>
      </c>
      <c r="D1291" s="34">
        <v>83</v>
      </c>
      <c r="E1291" s="36">
        <v>1344600</v>
      </c>
      <c r="F1291" s="37" t="s">
        <v>3664</v>
      </c>
      <c r="G1291" s="76" t="str">
        <f>VLOOKUP(C1291,Product!A$1:D$21,3,0)</f>
        <v>Fishing soft lure</v>
      </c>
      <c r="H1291" s="76" t="str">
        <f>VLOOKUP(C1291,Product!A$1:D$21,4,0)</f>
        <v>Fishing Equipment</v>
      </c>
      <c r="I1291" t="s">
        <v>26</v>
      </c>
      <c r="J1291" s="34">
        <v>83</v>
      </c>
      <c r="K1291" s="11" t="str">
        <f>VLOOKUP(A1291,'Sales Order'!A$2:I$1029,9,0)</f>
        <v>Online Sales Team</v>
      </c>
      <c r="M1291" t="str">
        <f>VLOOKUP(A1291,'Sales Order'!A$1:L$1029,12,0)</f>
        <v>Retail</v>
      </c>
    </row>
    <row r="1292" spans="1:13" ht="15.75" customHeight="1" x14ac:dyDescent="0.3">
      <c r="A1292" s="16" t="s">
        <v>679</v>
      </c>
      <c r="B1292" s="27">
        <f>VLOOKUP(A1292,'Sales Order'!A$1:D$1029,4,0)</f>
        <v>44277</v>
      </c>
      <c r="C1292" s="28" t="s">
        <v>65</v>
      </c>
      <c r="D1292" s="34">
        <v>133</v>
      </c>
      <c r="E1292" s="36">
        <v>27343470</v>
      </c>
      <c r="F1292" s="37" t="s">
        <v>3665</v>
      </c>
      <c r="G1292" s="76" t="str">
        <f>VLOOKUP(C1292,Product!A$1:D$21,3,0)</f>
        <v>1 Set Futsalball</v>
      </c>
      <c r="H1292" s="76" t="str">
        <f>VLOOKUP(C1292,Product!A$1:D$21,4,0)</f>
        <v>Futsal</v>
      </c>
      <c r="I1292" t="s">
        <v>66</v>
      </c>
      <c r="J1292" s="34">
        <v>133</v>
      </c>
      <c r="K1292" s="11" t="str">
        <f>VLOOKUP(A1292,'Sales Order'!A$2:I$1029,9,0)</f>
        <v>Sales Region Sulawesi - Maluku Team</v>
      </c>
      <c r="M1292" t="str">
        <f>VLOOKUP(A1292,'Sales Order'!A$1:L$1029,12,0)</f>
        <v>Retail</v>
      </c>
    </row>
    <row r="1293" spans="1:13" ht="15.75" customHeight="1" x14ac:dyDescent="0.3">
      <c r="A1293" s="28" t="s">
        <v>679</v>
      </c>
      <c r="B1293" s="27">
        <f>VLOOKUP(A1293,'Sales Order'!A$1:D$1029,4,0)</f>
        <v>44277</v>
      </c>
      <c r="C1293" s="28" t="s">
        <v>35</v>
      </c>
      <c r="D1293" s="34">
        <v>80</v>
      </c>
      <c r="E1293" s="36">
        <v>151016000</v>
      </c>
      <c r="F1293" s="37" t="s">
        <v>3666</v>
      </c>
      <c r="G1293" s="76" t="str">
        <f>VLOOKUP(C1293,Product!A$1:D$21,3,0)</f>
        <v>Stick Golf Wedge</v>
      </c>
      <c r="H1293" s="76" t="str">
        <f>VLOOKUP(C1293,Product!A$1:D$21,4,0)</f>
        <v>Golf</v>
      </c>
      <c r="I1293" t="s">
        <v>37</v>
      </c>
      <c r="J1293" s="34">
        <v>80</v>
      </c>
      <c r="K1293" s="11" t="str">
        <f>VLOOKUP(A1293,'Sales Order'!A$2:I$1029,9,0)</f>
        <v>Sales Region Sulawesi - Maluku Team</v>
      </c>
      <c r="M1293" t="str">
        <f>VLOOKUP(A1293,'Sales Order'!A$1:L$1029,12,0)</f>
        <v>Retail</v>
      </c>
    </row>
    <row r="1294" spans="1:13" ht="15.75" customHeight="1" x14ac:dyDescent="0.3">
      <c r="A1294" s="28" t="s">
        <v>679</v>
      </c>
      <c r="B1294" s="27">
        <f>VLOOKUP(A1294,'Sales Order'!A$1:D$1029,4,0)</f>
        <v>44277</v>
      </c>
      <c r="C1294" s="28" t="s">
        <v>19</v>
      </c>
      <c r="D1294" s="34">
        <v>54</v>
      </c>
      <c r="E1294" s="36">
        <v>10353420</v>
      </c>
      <c r="F1294" s="37" t="s">
        <v>3667</v>
      </c>
      <c r="G1294" s="76" t="str">
        <f>VLOOKUP(C1294,Product!A$1:D$21,3,0)</f>
        <v>1 Set Fishing Equipment</v>
      </c>
      <c r="H1294" s="76" t="str">
        <f>VLOOKUP(C1294,Product!A$1:D$21,4,0)</f>
        <v>Fishing Equipment</v>
      </c>
      <c r="I1294" t="s">
        <v>21</v>
      </c>
      <c r="J1294" s="34">
        <v>54</v>
      </c>
      <c r="K1294" s="11" t="str">
        <f>VLOOKUP(A1294,'Sales Order'!A$2:I$1029,9,0)</f>
        <v>Sales Region Sulawesi - Maluku Team</v>
      </c>
      <c r="M1294" t="str">
        <f>VLOOKUP(A1294,'Sales Order'!A$1:L$1029,12,0)</f>
        <v>Retail</v>
      </c>
    </row>
    <row r="1295" spans="1:13" ht="15.75" customHeight="1" x14ac:dyDescent="0.3">
      <c r="A1295" s="28" t="s">
        <v>679</v>
      </c>
      <c r="B1295" s="27">
        <f>VLOOKUP(A1295,'Sales Order'!A$1:D$1029,4,0)</f>
        <v>44277</v>
      </c>
      <c r="C1295" s="28" t="s">
        <v>28</v>
      </c>
      <c r="D1295" s="34">
        <v>122</v>
      </c>
      <c r="E1295" s="36">
        <v>104495440</v>
      </c>
      <c r="F1295" s="37" t="s">
        <v>3668</v>
      </c>
      <c r="G1295" s="76" t="str">
        <f>VLOOKUP(C1295,Product!A$1:D$21,3,0)</f>
        <v>Stick Billiard</v>
      </c>
      <c r="H1295" s="76" t="str">
        <f>VLOOKUP(C1295,Product!A$1:D$21,4,0)</f>
        <v>Billiard</v>
      </c>
      <c r="I1295" t="s">
        <v>30</v>
      </c>
      <c r="J1295" s="34">
        <v>122</v>
      </c>
      <c r="K1295" s="11" t="str">
        <f>VLOOKUP(A1295,'Sales Order'!A$2:I$1029,9,0)</f>
        <v>Sales Region Sulawesi - Maluku Team</v>
      </c>
      <c r="M1295" t="str">
        <f>VLOOKUP(A1295,'Sales Order'!A$1:L$1029,12,0)</f>
        <v>Retail</v>
      </c>
    </row>
    <row r="1296" spans="1:13" ht="15.75" customHeight="1" x14ac:dyDescent="0.3">
      <c r="A1296" s="16" t="s">
        <v>680</v>
      </c>
      <c r="B1296" s="27">
        <f>VLOOKUP(A1296,'Sales Order'!A$1:D$1029,4,0)</f>
        <v>44278</v>
      </c>
      <c r="C1296" s="28" t="s">
        <v>65</v>
      </c>
      <c r="D1296" s="34">
        <v>106</v>
      </c>
      <c r="E1296" s="36">
        <v>26320860</v>
      </c>
      <c r="F1296" s="37" t="s">
        <v>3669</v>
      </c>
      <c r="G1296" s="76" t="str">
        <f>VLOOKUP(C1296,Product!A$1:D$21,3,0)</f>
        <v>1 Set Futsalball</v>
      </c>
      <c r="H1296" s="76" t="str">
        <f>VLOOKUP(C1296,Product!A$1:D$21,4,0)</f>
        <v>Futsal</v>
      </c>
      <c r="I1296" t="s">
        <v>66</v>
      </c>
      <c r="J1296" s="34">
        <v>106</v>
      </c>
      <c r="K1296" s="11" t="str">
        <f>VLOOKUP(A1296,'Sales Order'!A$2:I$1029,9,0)</f>
        <v>Online Sales Team</v>
      </c>
      <c r="M1296" t="str">
        <f>VLOOKUP(A1296,'Sales Order'!A$1:L$1029,12,0)</f>
        <v>Retail</v>
      </c>
    </row>
    <row r="1297" spans="1:13" ht="15.75" customHeight="1" x14ac:dyDescent="0.3">
      <c r="A1297" s="28" t="s">
        <v>680</v>
      </c>
      <c r="B1297" s="27">
        <f>VLOOKUP(A1297,'Sales Order'!A$1:D$1029,4,0)</f>
        <v>44278</v>
      </c>
      <c r="C1297" s="28" t="s">
        <v>61</v>
      </c>
      <c r="D1297" s="34">
        <v>126</v>
      </c>
      <c r="E1297" s="36">
        <v>45265500</v>
      </c>
      <c r="F1297" s="37" t="s">
        <v>3670</v>
      </c>
      <c r="G1297" s="76" t="str">
        <f>VLOOKUP(C1297,Product!A$1:D$21,3,0)</f>
        <v>1 Set Basketball</v>
      </c>
      <c r="H1297" s="76" t="str">
        <f>VLOOKUP(C1297,Product!A$1:D$21,4,0)</f>
        <v>Basketball</v>
      </c>
      <c r="I1297" t="s">
        <v>62</v>
      </c>
      <c r="J1297" s="34">
        <v>126</v>
      </c>
      <c r="K1297" s="11" t="str">
        <f>VLOOKUP(A1297,'Sales Order'!A$2:I$1029,9,0)</f>
        <v>Online Sales Team</v>
      </c>
      <c r="M1297" t="str">
        <f>VLOOKUP(A1297,'Sales Order'!A$1:L$1029,12,0)</f>
        <v>Retail</v>
      </c>
    </row>
    <row r="1298" spans="1:13" ht="15.75" customHeight="1" x14ac:dyDescent="0.3">
      <c r="A1298" s="28" t="s">
        <v>680</v>
      </c>
      <c r="B1298" s="27">
        <f>VLOOKUP(A1298,'Sales Order'!A$1:D$1029,4,0)</f>
        <v>44278</v>
      </c>
      <c r="C1298" s="28" t="s">
        <v>35</v>
      </c>
      <c r="D1298" s="34">
        <v>136</v>
      </c>
      <c r="E1298" s="36">
        <v>259712400</v>
      </c>
      <c r="F1298" s="37" t="s">
        <v>3671</v>
      </c>
      <c r="G1298" s="76" t="str">
        <f>VLOOKUP(C1298,Product!A$1:D$21,3,0)</f>
        <v>Stick Golf Wedge</v>
      </c>
      <c r="H1298" s="76" t="str">
        <f>VLOOKUP(C1298,Product!A$1:D$21,4,0)</f>
        <v>Golf</v>
      </c>
      <c r="I1298" t="s">
        <v>37</v>
      </c>
      <c r="J1298" s="34">
        <v>136</v>
      </c>
      <c r="K1298" s="11" t="str">
        <f>VLOOKUP(A1298,'Sales Order'!A$2:I$1029,9,0)</f>
        <v>Online Sales Team</v>
      </c>
      <c r="M1298" t="str">
        <f>VLOOKUP(A1298,'Sales Order'!A$1:L$1029,12,0)</f>
        <v>Retail</v>
      </c>
    </row>
    <row r="1299" spans="1:13" ht="15.75" customHeight="1" x14ac:dyDescent="0.3">
      <c r="A1299" s="28" t="s">
        <v>680</v>
      </c>
      <c r="B1299" s="27">
        <f>VLOOKUP(A1299,'Sales Order'!A$1:D$1029,4,0)</f>
        <v>44278</v>
      </c>
      <c r="C1299" s="28" t="s">
        <v>78</v>
      </c>
      <c r="D1299" s="34">
        <v>32</v>
      </c>
      <c r="E1299" s="36">
        <v>14810880</v>
      </c>
      <c r="F1299" s="37" t="s">
        <v>3672</v>
      </c>
      <c r="G1299" s="76" t="str">
        <f>VLOOKUP(C1299,Product!A$1:D$21,3,0)</f>
        <v>Dumbell Set</v>
      </c>
      <c r="H1299" s="76" t="str">
        <f>VLOOKUP(C1299,Product!A$1:D$21,4,0)</f>
        <v>Gym &amp; Fitness</v>
      </c>
      <c r="I1299" t="s">
        <v>79</v>
      </c>
      <c r="J1299" s="34">
        <v>32</v>
      </c>
      <c r="K1299" s="11" t="str">
        <f>VLOOKUP(A1299,'Sales Order'!A$2:I$1029,9,0)</f>
        <v>Online Sales Team</v>
      </c>
      <c r="M1299" t="str">
        <f>VLOOKUP(A1299,'Sales Order'!A$1:L$1029,12,0)</f>
        <v>Retail</v>
      </c>
    </row>
    <row r="1300" spans="1:13" ht="15.75" customHeight="1" x14ac:dyDescent="0.3">
      <c r="A1300" s="28" t="s">
        <v>680</v>
      </c>
      <c r="B1300" s="27">
        <f>VLOOKUP(A1300,'Sales Order'!A$1:D$1029,4,0)</f>
        <v>44278</v>
      </c>
      <c r="C1300" s="28" t="s">
        <v>25</v>
      </c>
      <c r="D1300" s="34">
        <v>141</v>
      </c>
      <c r="E1300" s="36">
        <v>2256000</v>
      </c>
      <c r="F1300" s="37" t="s">
        <v>3673</v>
      </c>
      <c r="G1300" s="76" t="str">
        <f>VLOOKUP(C1300,Product!A$1:D$21,3,0)</f>
        <v>Fishing soft lure</v>
      </c>
      <c r="H1300" s="76" t="str">
        <f>VLOOKUP(C1300,Product!A$1:D$21,4,0)</f>
        <v>Fishing Equipment</v>
      </c>
      <c r="I1300" t="s">
        <v>26</v>
      </c>
      <c r="J1300" s="34">
        <v>141</v>
      </c>
      <c r="K1300" s="11" t="str">
        <f>VLOOKUP(A1300,'Sales Order'!A$2:I$1029,9,0)</f>
        <v>Online Sales Team</v>
      </c>
      <c r="M1300" t="str">
        <f>VLOOKUP(A1300,'Sales Order'!A$1:L$1029,12,0)</f>
        <v>Retail</v>
      </c>
    </row>
    <row r="1301" spans="1:13" ht="15.75" customHeight="1" x14ac:dyDescent="0.3">
      <c r="A1301" s="16" t="s">
        <v>681</v>
      </c>
      <c r="B1301" s="27">
        <f>VLOOKUP(A1301,'Sales Order'!A$1:D$1029,4,0)</f>
        <v>44279</v>
      </c>
      <c r="C1301" s="28" t="s">
        <v>83</v>
      </c>
      <c r="D1301" s="34">
        <v>146</v>
      </c>
      <c r="E1301" s="36">
        <v>37024140</v>
      </c>
      <c r="F1301" s="37" t="s">
        <v>3674</v>
      </c>
      <c r="G1301" s="76" t="str">
        <f>VLOOKUP(C1301,Product!A$1:D$21,3,0)</f>
        <v>Heavy bag</v>
      </c>
      <c r="H1301" s="76" t="str">
        <f>VLOOKUP(C1301,Product!A$1:D$21,4,0)</f>
        <v>Gym &amp; Fitness</v>
      </c>
      <c r="I1301" t="s">
        <v>84</v>
      </c>
      <c r="J1301" s="34">
        <v>146</v>
      </c>
      <c r="K1301" s="11" t="str">
        <f>VLOOKUP(A1301,'Sales Order'!A$2:I$1029,9,0)</f>
        <v>Sales Region Sulawesi - Maluku Team</v>
      </c>
      <c r="M1301" t="str">
        <f>VLOOKUP(A1301,'Sales Order'!A$1:L$1029,12,0)</f>
        <v>Retail</v>
      </c>
    </row>
    <row r="1302" spans="1:13" ht="15.75" customHeight="1" x14ac:dyDescent="0.3">
      <c r="A1302" s="28" t="s">
        <v>681</v>
      </c>
      <c r="B1302" s="27">
        <f>VLOOKUP(A1302,'Sales Order'!A$1:D$1029,4,0)</f>
        <v>44279</v>
      </c>
      <c r="C1302" s="28" t="s">
        <v>33</v>
      </c>
      <c r="D1302" s="34">
        <v>71</v>
      </c>
      <c r="E1302" s="36">
        <v>14058000</v>
      </c>
      <c r="F1302" s="37" t="s">
        <v>3675</v>
      </c>
      <c r="G1302" s="76" t="str">
        <f>VLOOKUP(C1302,Product!A$1:D$21,3,0)</f>
        <v>Stick Billiard Bag</v>
      </c>
      <c r="H1302" s="76" t="str">
        <f>VLOOKUP(C1302,Product!A$1:D$21,4,0)</f>
        <v>Billiard</v>
      </c>
      <c r="I1302" t="s">
        <v>34</v>
      </c>
      <c r="J1302" s="34">
        <v>71</v>
      </c>
      <c r="K1302" s="11" t="str">
        <f>VLOOKUP(A1302,'Sales Order'!A$2:I$1029,9,0)</f>
        <v>Sales Region Sulawesi - Maluku Team</v>
      </c>
      <c r="M1302" t="str">
        <f>VLOOKUP(A1302,'Sales Order'!A$1:L$1029,12,0)</f>
        <v>Retail</v>
      </c>
    </row>
    <row r="1303" spans="1:13" ht="15.75" customHeight="1" x14ac:dyDescent="0.3">
      <c r="A1303" s="28" t="s">
        <v>681</v>
      </c>
      <c r="B1303" s="27">
        <f>VLOOKUP(A1303,'Sales Order'!A$1:D$1029,4,0)</f>
        <v>44279</v>
      </c>
      <c r="C1303" s="28" t="s">
        <v>48</v>
      </c>
      <c r="D1303" s="34">
        <v>44</v>
      </c>
      <c r="E1303" s="36">
        <v>4938120</v>
      </c>
      <c r="F1303" s="37" t="s">
        <v>3676</v>
      </c>
      <c r="G1303" s="76" t="str">
        <f>VLOOKUP(C1303,Product!A$1:D$21,3,0)</f>
        <v>Tracking Pole</v>
      </c>
      <c r="H1303" s="76" t="str">
        <f>VLOOKUP(C1303,Product!A$1:D$21,4,0)</f>
        <v>Hiking &amp; Camping</v>
      </c>
      <c r="I1303" t="s">
        <v>49</v>
      </c>
      <c r="J1303" s="34">
        <v>44</v>
      </c>
      <c r="K1303" s="11" t="str">
        <f>VLOOKUP(A1303,'Sales Order'!A$2:I$1029,9,0)</f>
        <v>Sales Region Sulawesi - Maluku Team</v>
      </c>
      <c r="M1303" t="str">
        <f>VLOOKUP(A1303,'Sales Order'!A$1:L$1029,12,0)</f>
        <v>Retail</v>
      </c>
    </row>
    <row r="1304" spans="1:13" ht="15.75" customHeight="1" x14ac:dyDescent="0.3">
      <c r="A1304" s="28" t="s">
        <v>681</v>
      </c>
      <c r="B1304" s="27">
        <f>VLOOKUP(A1304,'Sales Order'!A$1:D$1029,4,0)</f>
        <v>44279</v>
      </c>
      <c r="C1304" s="28" t="s">
        <v>58</v>
      </c>
      <c r="D1304" s="34">
        <v>60</v>
      </c>
      <c r="E1304" s="36">
        <v>290972400</v>
      </c>
      <c r="F1304" s="37" t="s">
        <v>3677</v>
      </c>
      <c r="G1304" s="76" t="str">
        <f>VLOOKUP(C1304,Product!A$1:D$21,3,0)</f>
        <v>Road Bike</v>
      </c>
      <c r="H1304" s="76" t="str">
        <f>VLOOKUP(C1304,Product!A$1:D$21,4,0)</f>
        <v>Bicycle</v>
      </c>
      <c r="I1304" t="s">
        <v>59</v>
      </c>
      <c r="J1304" s="34">
        <v>60</v>
      </c>
      <c r="K1304" s="11" t="str">
        <f>VLOOKUP(A1304,'Sales Order'!A$2:I$1029,9,0)</f>
        <v>Sales Region Sulawesi - Maluku Team</v>
      </c>
      <c r="M1304" t="str">
        <f>VLOOKUP(A1304,'Sales Order'!A$1:L$1029,12,0)</f>
        <v>Retail</v>
      </c>
    </row>
    <row r="1305" spans="1:13" ht="15.75" customHeight="1" x14ac:dyDescent="0.3">
      <c r="A1305" s="16" t="s">
        <v>682</v>
      </c>
      <c r="B1305" s="27">
        <f>VLOOKUP(A1305,'Sales Order'!A$1:D$1029,4,0)</f>
        <v>44279</v>
      </c>
      <c r="C1305" s="28" t="s">
        <v>52</v>
      </c>
      <c r="D1305" s="34">
        <v>81</v>
      </c>
      <c r="E1305" s="36">
        <v>23692500</v>
      </c>
      <c r="F1305" s="37" t="s">
        <v>3678</v>
      </c>
      <c r="G1305" s="76" t="str">
        <f>VLOOKUP(C1305,Product!A$1:D$21,3,0)</f>
        <v>Hiking Shoes</v>
      </c>
      <c r="H1305" s="76" t="str">
        <f>VLOOKUP(C1305,Product!A$1:D$21,4,0)</f>
        <v>Hiking &amp; Camping</v>
      </c>
      <c r="I1305" t="s">
        <v>53</v>
      </c>
      <c r="J1305" s="34">
        <v>81</v>
      </c>
      <c r="K1305" s="11" t="str">
        <f>VLOOKUP(A1305,'Sales Order'!A$2:I$1029,9,0)</f>
        <v>Sales Java Region Team</v>
      </c>
      <c r="M1305" t="str">
        <f>VLOOKUP(A1305,'Sales Order'!A$1:L$1029,12,0)</f>
        <v>Retail</v>
      </c>
    </row>
    <row r="1306" spans="1:13" ht="15.75" customHeight="1" x14ac:dyDescent="0.3">
      <c r="A1306" s="28" t="s">
        <v>682</v>
      </c>
      <c r="B1306" s="27">
        <f>VLOOKUP(A1306,'Sales Order'!A$1:D$1029,4,0)</f>
        <v>44279</v>
      </c>
      <c r="C1306" s="28" t="s">
        <v>81</v>
      </c>
      <c r="D1306" s="34">
        <v>81</v>
      </c>
      <c r="E1306" s="36">
        <v>158981130</v>
      </c>
      <c r="F1306" s="37" t="s">
        <v>3679</v>
      </c>
      <c r="G1306" s="76" t="str">
        <f>VLOOKUP(C1306,Product!A$1:D$21,3,0)</f>
        <v>Treadmill</v>
      </c>
      <c r="H1306" s="76" t="str">
        <f>VLOOKUP(C1306,Product!A$1:D$21,4,0)</f>
        <v>Gym &amp; Fitness</v>
      </c>
      <c r="I1306" t="s">
        <v>82</v>
      </c>
      <c r="J1306" s="34">
        <v>81</v>
      </c>
      <c r="K1306" s="11" t="str">
        <f>VLOOKUP(A1306,'Sales Order'!A$2:I$1029,9,0)</f>
        <v>Sales Java Region Team</v>
      </c>
      <c r="M1306" t="str">
        <f>VLOOKUP(A1306,'Sales Order'!A$1:L$1029,12,0)</f>
        <v>Retail</v>
      </c>
    </row>
    <row r="1307" spans="1:13" ht="15.75" customHeight="1" x14ac:dyDescent="0.3">
      <c r="A1307" s="28" t="s">
        <v>682</v>
      </c>
      <c r="B1307" s="27">
        <f>VLOOKUP(A1307,'Sales Order'!A$1:D$1029,4,0)</f>
        <v>44279</v>
      </c>
      <c r="C1307" s="28" t="s">
        <v>78</v>
      </c>
      <c r="D1307" s="34">
        <v>56</v>
      </c>
      <c r="E1307" s="36">
        <v>24131520</v>
      </c>
      <c r="F1307" s="37" t="s">
        <v>3680</v>
      </c>
      <c r="G1307" s="76" t="str">
        <f>VLOOKUP(C1307,Product!A$1:D$21,3,0)</f>
        <v>Dumbell Set</v>
      </c>
      <c r="H1307" s="76" t="str">
        <f>VLOOKUP(C1307,Product!A$1:D$21,4,0)</f>
        <v>Gym &amp; Fitness</v>
      </c>
      <c r="I1307" t="s">
        <v>79</v>
      </c>
      <c r="J1307" s="34">
        <v>56</v>
      </c>
      <c r="K1307" s="11" t="str">
        <f>VLOOKUP(A1307,'Sales Order'!A$2:I$1029,9,0)</f>
        <v>Sales Java Region Team</v>
      </c>
      <c r="M1307" t="str">
        <f>VLOOKUP(A1307,'Sales Order'!A$1:L$1029,12,0)</f>
        <v>Retail</v>
      </c>
    </row>
    <row r="1308" spans="1:13" ht="15.75" customHeight="1" x14ac:dyDescent="0.3">
      <c r="A1308" s="28" t="s">
        <v>682</v>
      </c>
      <c r="B1308" s="27">
        <f>VLOOKUP(A1308,'Sales Order'!A$1:D$1029,4,0)</f>
        <v>44279</v>
      </c>
      <c r="C1308" s="28" t="s">
        <v>65</v>
      </c>
      <c r="D1308" s="34">
        <v>78</v>
      </c>
      <c r="E1308" s="36">
        <v>16452540</v>
      </c>
      <c r="F1308" s="37" t="s">
        <v>3681</v>
      </c>
      <c r="G1308" s="76" t="str">
        <f>VLOOKUP(C1308,Product!A$1:D$21,3,0)</f>
        <v>1 Set Futsalball</v>
      </c>
      <c r="H1308" s="76" t="str">
        <f>VLOOKUP(C1308,Product!A$1:D$21,4,0)</f>
        <v>Futsal</v>
      </c>
      <c r="I1308" t="s">
        <v>66</v>
      </c>
      <c r="J1308" s="34">
        <v>78</v>
      </c>
      <c r="K1308" s="11" t="str">
        <f>VLOOKUP(A1308,'Sales Order'!A$2:I$1029,9,0)</f>
        <v>Sales Java Region Team</v>
      </c>
      <c r="M1308" t="str">
        <f>VLOOKUP(A1308,'Sales Order'!A$1:L$1029,12,0)</f>
        <v>Retail</v>
      </c>
    </row>
    <row r="1309" spans="1:13" ht="15.75" customHeight="1" x14ac:dyDescent="0.3">
      <c r="A1309" s="16" t="s">
        <v>683</v>
      </c>
      <c r="B1309" s="27">
        <f>VLOOKUP(A1309,'Sales Order'!A$1:D$1029,4,0)</f>
        <v>44281</v>
      </c>
      <c r="C1309" s="28" t="s">
        <v>25</v>
      </c>
      <c r="D1309" s="34">
        <v>61</v>
      </c>
      <c r="E1309" s="36">
        <v>963800</v>
      </c>
      <c r="F1309" s="37" t="s">
        <v>3682</v>
      </c>
      <c r="G1309" s="76" t="str">
        <f>VLOOKUP(C1309,Product!A$1:D$21,3,0)</f>
        <v>Fishing soft lure</v>
      </c>
      <c r="H1309" s="76" t="str">
        <f>VLOOKUP(C1309,Product!A$1:D$21,4,0)</f>
        <v>Fishing Equipment</v>
      </c>
      <c r="I1309" t="s">
        <v>26</v>
      </c>
      <c r="J1309" s="34">
        <v>61</v>
      </c>
      <c r="K1309" s="11" t="str">
        <f>VLOOKUP(A1309,'Sales Order'!A$2:I$1029,9,0)</f>
        <v>Sales Region Sulawesi - Maluku Team</v>
      </c>
      <c r="M1309" t="str">
        <f>VLOOKUP(A1309,'Sales Order'!A$1:L$1029,12,0)</f>
        <v>Retail</v>
      </c>
    </row>
    <row r="1310" spans="1:13" ht="15.75" customHeight="1" x14ac:dyDescent="0.3">
      <c r="A1310" s="28" t="s">
        <v>683</v>
      </c>
      <c r="B1310" s="27">
        <f>VLOOKUP(A1310,'Sales Order'!A$1:D$1029,4,0)</f>
        <v>44281</v>
      </c>
      <c r="C1310" s="28" t="s">
        <v>33</v>
      </c>
      <c r="D1310" s="34">
        <v>125</v>
      </c>
      <c r="E1310" s="36">
        <v>24200000</v>
      </c>
      <c r="F1310" s="37" t="s">
        <v>3683</v>
      </c>
      <c r="G1310" s="76" t="str">
        <f>VLOOKUP(C1310,Product!A$1:D$21,3,0)</f>
        <v>Stick Billiard Bag</v>
      </c>
      <c r="H1310" s="76" t="str">
        <f>VLOOKUP(C1310,Product!A$1:D$21,4,0)</f>
        <v>Billiard</v>
      </c>
      <c r="I1310" t="s">
        <v>34</v>
      </c>
      <c r="J1310" s="34">
        <v>125</v>
      </c>
      <c r="K1310" s="11" t="str">
        <f>VLOOKUP(A1310,'Sales Order'!A$2:I$1029,9,0)</f>
        <v>Sales Region Sulawesi - Maluku Team</v>
      </c>
      <c r="M1310" t="str">
        <f>VLOOKUP(A1310,'Sales Order'!A$1:L$1029,12,0)</f>
        <v>Retail</v>
      </c>
    </row>
    <row r="1311" spans="1:13" ht="15.75" customHeight="1" x14ac:dyDescent="0.3">
      <c r="A1311" s="28" t="s">
        <v>683</v>
      </c>
      <c r="B1311" s="27">
        <f>VLOOKUP(A1311,'Sales Order'!A$1:D$1029,4,0)</f>
        <v>44281</v>
      </c>
      <c r="C1311" s="28" t="s">
        <v>35</v>
      </c>
      <c r="D1311" s="34">
        <v>71</v>
      </c>
      <c r="E1311" s="36">
        <v>143377400</v>
      </c>
      <c r="F1311" s="37" t="s">
        <v>3684</v>
      </c>
      <c r="G1311" s="76" t="str">
        <f>VLOOKUP(C1311,Product!A$1:D$21,3,0)</f>
        <v>Stick Golf Wedge</v>
      </c>
      <c r="H1311" s="76" t="str">
        <f>VLOOKUP(C1311,Product!A$1:D$21,4,0)</f>
        <v>Golf</v>
      </c>
      <c r="I1311" t="s">
        <v>37</v>
      </c>
      <c r="J1311" s="34">
        <v>71</v>
      </c>
      <c r="K1311" s="11" t="str">
        <f>VLOOKUP(A1311,'Sales Order'!A$2:I$1029,9,0)</f>
        <v>Sales Region Sulawesi - Maluku Team</v>
      </c>
      <c r="M1311" t="str">
        <f>VLOOKUP(A1311,'Sales Order'!A$1:L$1029,12,0)</f>
        <v>Retail</v>
      </c>
    </row>
    <row r="1312" spans="1:13" ht="15.75" customHeight="1" x14ac:dyDescent="0.3">
      <c r="A1312" s="16" t="s">
        <v>684</v>
      </c>
      <c r="B1312" s="27">
        <f>VLOOKUP(A1312,'Sales Order'!A$1:D$1029,4,0)</f>
        <v>44281</v>
      </c>
      <c r="C1312" s="28" t="s">
        <v>25</v>
      </c>
      <c r="D1312" s="34">
        <v>126</v>
      </c>
      <c r="E1312" s="36">
        <v>2142000</v>
      </c>
      <c r="F1312" s="37" t="s">
        <v>3685</v>
      </c>
      <c r="G1312" s="76" t="str">
        <f>VLOOKUP(C1312,Product!A$1:D$21,3,0)</f>
        <v>Fishing soft lure</v>
      </c>
      <c r="H1312" s="76" t="str">
        <f>VLOOKUP(C1312,Product!A$1:D$21,4,0)</f>
        <v>Fishing Equipment</v>
      </c>
      <c r="I1312" t="s">
        <v>26</v>
      </c>
      <c r="J1312" s="34">
        <v>126</v>
      </c>
      <c r="K1312" s="11" t="str">
        <f>VLOOKUP(A1312,'Sales Order'!A$2:I$1029,9,0)</f>
        <v>Sales Region Bali - Nusa Tenggara Team</v>
      </c>
      <c r="M1312" t="str">
        <f>VLOOKUP(A1312,'Sales Order'!A$1:L$1029,12,0)</f>
        <v>Retail</v>
      </c>
    </row>
    <row r="1313" spans="1:13" ht="15.75" customHeight="1" x14ac:dyDescent="0.3">
      <c r="A1313" s="28" t="s">
        <v>684</v>
      </c>
      <c r="B1313" s="27">
        <f>VLOOKUP(A1313,'Sales Order'!A$1:D$1029,4,0)</f>
        <v>44281</v>
      </c>
      <c r="C1313" s="28" t="s">
        <v>55</v>
      </c>
      <c r="D1313" s="34">
        <v>129</v>
      </c>
      <c r="E1313" s="36">
        <v>267793680</v>
      </c>
      <c r="F1313" s="37" t="s">
        <v>3686</v>
      </c>
      <c r="G1313" s="76" t="str">
        <f>VLOOKUP(C1313,Product!A$1:D$21,3,0)</f>
        <v>Mountain Bike</v>
      </c>
      <c r="H1313" s="76" t="str">
        <f>VLOOKUP(C1313,Product!A$1:D$21,4,0)</f>
        <v>Bicycle</v>
      </c>
      <c r="I1313" t="s">
        <v>5854</v>
      </c>
      <c r="J1313" s="34">
        <v>129</v>
      </c>
      <c r="K1313" s="11" t="str">
        <f>VLOOKUP(A1313,'Sales Order'!A$2:I$1029,9,0)</f>
        <v>Sales Region Bali - Nusa Tenggara Team</v>
      </c>
      <c r="M1313" t="str">
        <f>VLOOKUP(A1313,'Sales Order'!A$1:L$1029,12,0)</f>
        <v>Retail</v>
      </c>
    </row>
    <row r="1314" spans="1:13" ht="15.75" customHeight="1" x14ac:dyDescent="0.3">
      <c r="A1314" s="28" t="s">
        <v>684</v>
      </c>
      <c r="B1314" s="27">
        <f>VLOOKUP(A1314,'Sales Order'!A$1:D$1029,4,0)</f>
        <v>44281</v>
      </c>
      <c r="C1314" s="28" t="s">
        <v>78</v>
      </c>
      <c r="D1314" s="34">
        <v>117</v>
      </c>
      <c r="E1314" s="36">
        <v>57264480</v>
      </c>
      <c r="F1314" s="37" t="s">
        <v>3687</v>
      </c>
      <c r="G1314" s="76" t="str">
        <f>VLOOKUP(C1314,Product!A$1:D$21,3,0)</f>
        <v>Dumbell Set</v>
      </c>
      <c r="H1314" s="76" t="str">
        <f>VLOOKUP(C1314,Product!A$1:D$21,4,0)</f>
        <v>Gym &amp; Fitness</v>
      </c>
      <c r="I1314" t="s">
        <v>79</v>
      </c>
      <c r="J1314" s="34">
        <v>117</v>
      </c>
      <c r="K1314" s="11" t="str">
        <f>VLOOKUP(A1314,'Sales Order'!A$2:I$1029,9,0)</f>
        <v>Sales Region Bali - Nusa Tenggara Team</v>
      </c>
      <c r="M1314" t="str">
        <f>VLOOKUP(A1314,'Sales Order'!A$1:L$1029,12,0)</f>
        <v>Retail</v>
      </c>
    </row>
    <row r="1315" spans="1:13" ht="15.75" customHeight="1" x14ac:dyDescent="0.3">
      <c r="A1315" s="16" t="s">
        <v>685</v>
      </c>
      <c r="B1315" s="27">
        <f>VLOOKUP(A1315,'Sales Order'!A$1:D$1029,4,0)</f>
        <v>44283</v>
      </c>
      <c r="C1315" s="28" t="s">
        <v>33</v>
      </c>
      <c r="D1315" s="34">
        <v>81</v>
      </c>
      <c r="E1315" s="36">
        <v>14790600</v>
      </c>
      <c r="F1315" s="37" t="s">
        <v>3688</v>
      </c>
      <c r="G1315" s="76" t="str">
        <f>VLOOKUP(C1315,Product!A$1:D$21,3,0)</f>
        <v>Stick Billiard Bag</v>
      </c>
      <c r="H1315" s="76" t="str">
        <f>VLOOKUP(C1315,Product!A$1:D$21,4,0)</f>
        <v>Billiard</v>
      </c>
      <c r="I1315" t="s">
        <v>34</v>
      </c>
      <c r="J1315" s="34">
        <v>81</v>
      </c>
      <c r="K1315" s="11" t="str">
        <f>VLOOKUP(A1315,'Sales Order'!A$2:I$1029,9,0)</f>
        <v>Sales Region Sulawesi - Maluku Team</v>
      </c>
      <c r="M1315" t="str">
        <f>VLOOKUP(A1315,'Sales Order'!A$1:L$1029,12,0)</f>
        <v>Retail</v>
      </c>
    </row>
    <row r="1316" spans="1:13" ht="15.75" customHeight="1" x14ac:dyDescent="0.3">
      <c r="A1316" s="16" t="s">
        <v>686</v>
      </c>
      <c r="B1316" s="27">
        <f>VLOOKUP(A1316,'Sales Order'!A$1:D$1029,4,0)</f>
        <v>44285</v>
      </c>
      <c r="C1316" s="28" t="s">
        <v>81</v>
      </c>
      <c r="D1316" s="34">
        <v>60</v>
      </c>
      <c r="E1316" s="36">
        <v>145293000</v>
      </c>
      <c r="F1316" s="37" t="s">
        <v>3689</v>
      </c>
      <c r="G1316" s="76" t="str">
        <f>VLOOKUP(C1316,Product!A$1:D$21,3,0)</f>
        <v>Treadmill</v>
      </c>
      <c r="H1316" s="76" t="str">
        <f>VLOOKUP(C1316,Product!A$1:D$21,4,0)</f>
        <v>Gym &amp; Fitness</v>
      </c>
      <c r="I1316" t="s">
        <v>82</v>
      </c>
      <c r="J1316" s="34">
        <v>60</v>
      </c>
      <c r="K1316" s="11" t="str">
        <f>VLOOKUP(A1316,'Sales Order'!A$2:I$1029,9,0)</f>
        <v>Sales Java Region Team</v>
      </c>
      <c r="M1316" t="str">
        <f>VLOOKUP(A1316,'Sales Order'!A$1:L$1029,12,0)</f>
        <v>Retail</v>
      </c>
    </row>
    <row r="1317" spans="1:13" ht="15.75" customHeight="1" x14ac:dyDescent="0.3">
      <c r="A1317" s="28" t="s">
        <v>686</v>
      </c>
      <c r="B1317" s="27">
        <f>VLOOKUP(A1317,'Sales Order'!A$1:D$1029,4,0)</f>
        <v>44285</v>
      </c>
      <c r="C1317" s="28" t="s">
        <v>33</v>
      </c>
      <c r="D1317" s="34">
        <v>60</v>
      </c>
      <c r="E1317" s="36">
        <v>11880000</v>
      </c>
      <c r="F1317" s="37" t="s">
        <v>3690</v>
      </c>
      <c r="G1317" s="76" t="str">
        <f>VLOOKUP(C1317,Product!A$1:D$21,3,0)</f>
        <v>Stick Billiard Bag</v>
      </c>
      <c r="H1317" s="76" t="str">
        <f>VLOOKUP(C1317,Product!A$1:D$21,4,0)</f>
        <v>Billiard</v>
      </c>
      <c r="I1317" t="s">
        <v>34</v>
      </c>
      <c r="J1317" s="34">
        <v>60</v>
      </c>
      <c r="K1317" s="11" t="str">
        <f>VLOOKUP(A1317,'Sales Order'!A$2:I$1029,9,0)</f>
        <v>Sales Java Region Team</v>
      </c>
      <c r="M1317" t="str">
        <f>VLOOKUP(A1317,'Sales Order'!A$1:L$1029,12,0)</f>
        <v>Retail</v>
      </c>
    </row>
    <row r="1318" spans="1:13" ht="15.75" customHeight="1" x14ac:dyDescent="0.3">
      <c r="A1318" s="28" t="s">
        <v>686</v>
      </c>
      <c r="B1318" s="27">
        <f>VLOOKUP(A1318,'Sales Order'!A$1:D$1029,4,0)</f>
        <v>44285</v>
      </c>
      <c r="C1318" s="28" t="s">
        <v>75</v>
      </c>
      <c r="D1318" s="34">
        <v>113</v>
      </c>
      <c r="E1318" s="36">
        <v>248543500</v>
      </c>
      <c r="F1318" s="37" t="s">
        <v>3691</v>
      </c>
      <c r="G1318" s="76" t="str">
        <f>VLOOKUP(C1318,Product!A$1:D$21,3,0)</f>
        <v>Bench Press</v>
      </c>
      <c r="H1318" s="76" t="str">
        <f>VLOOKUP(C1318,Product!A$1:D$21,4,0)</f>
        <v>Gym &amp; Fitness</v>
      </c>
      <c r="I1318" t="s">
        <v>76</v>
      </c>
      <c r="J1318" s="34">
        <v>113</v>
      </c>
      <c r="K1318" s="11" t="str">
        <f>VLOOKUP(A1318,'Sales Order'!A$2:I$1029,9,0)</f>
        <v>Sales Java Region Team</v>
      </c>
      <c r="M1318" t="str">
        <f>VLOOKUP(A1318,'Sales Order'!A$1:L$1029,12,0)</f>
        <v>Retail</v>
      </c>
    </row>
    <row r="1319" spans="1:13" ht="15.75" customHeight="1" x14ac:dyDescent="0.3">
      <c r="A1319" s="16" t="s">
        <v>687</v>
      </c>
      <c r="B1319" s="27">
        <f>VLOOKUP(A1319,'Sales Order'!A$1:D$1029,4,0)</f>
        <v>44285</v>
      </c>
      <c r="C1319" s="28" t="s">
        <v>69</v>
      </c>
      <c r="D1319" s="34">
        <v>52</v>
      </c>
      <c r="E1319" s="36">
        <v>5582772</v>
      </c>
      <c r="F1319" s="37" t="s">
        <v>3692</v>
      </c>
      <c r="G1319" s="76" t="str">
        <f>VLOOKUP(C1319,Product!A$1:D$21,3,0)</f>
        <v>Abs Roller</v>
      </c>
      <c r="H1319" s="76" t="str">
        <f>VLOOKUP(C1319,Product!A$1:D$21,4,0)</f>
        <v>Gym &amp; Fitness</v>
      </c>
      <c r="I1319" t="s">
        <v>70</v>
      </c>
      <c r="J1319" s="34">
        <v>52</v>
      </c>
      <c r="K1319" s="11" t="str">
        <f>VLOOKUP(A1319,'Sales Order'!A$2:I$1029,9,0)</f>
        <v>Sales Sumatera -Kalimantan Region Team</v>
      </c>
      <c r="M1319" t="str">
        <f>VLOOKUP(A1319,'Sales Order'!A$1:L$1029,12,0)</f>
        <v>Retail</v>
      </c>
    </row>
    <row r="1320" spans="1:13" ht="15.75" customHeight="1" x14ac:dyDescent="0.3">
      <c r="A1320" s="16" t="s">
        <v>688</v>
      </c>
      <c r="B1320" s="27">
        <f>VLOOKUP(A1320,'Sales Order'!A$1:D$1029,4,0)</f>
        <v>44285</v>
      </c>
      <c r="C1320" s="28" t="s">
        <v>69</v>
      </c>
      <c r="D1320" s="34">
        <v>100</v>
      </c>
      <c r="E1320" s="36">
        <v>11823300</v>
      </c>
      <c r="F1320" s="37" t="s">
        <v>3693</v>
      </c>
      <c r="G1320" s="76" t="str">
        <f>VLOOKUP(C1320,Product!A$1:D$21,3,0)</f>
        <v>Abs Roller</v>
      </c>
      <c r="H1320" s="76" t="str">
        <f>VLOOKUP(C1320,Product!A$1:D$21,4,0)</f>
        <v>Gym &amp; Fitness</v>
      </c>
      <c r="I1320" t="s">
        <v>70</v>
      </c>
      <c r="J1320" s="34">
        <v>100</v>
      </c>
      <c r="K1320" s="11" t="str">
        <f>VLOOKUP(A1320,'Sales Order'!A$2:I$1029,9,0)</f>
        <v>Sales Sumatera -Kalimantan Region Team</v>
      </c>
      <c r="M1320" t="str">
        <f>VLOOKUP(A1320,'Sales Order'!A$1:L$1029,12,0)</f>
        <v>Retail</v>
      </c>
    </row>
    <row r="1321" spans="1:13" ht="15.75" customHeight="1" x14ac:dyDescent="0.3">
      <c r="A1321" s="28" t="s">
        <v>688</v>
      </c>
      <c r="B1321" s="27">
        <f>VLOOKUP(A1321,'Sales Order'!A$1:D$1029,4,0)</f>
        <v>44285</v>
      </c>
      <c r="C1321" s="28" t="s">
        <v>43</v>
      </c>
      <c r="D1321" s="34">
        <v>118</v>
      </c>
      <c r="E1321" s="36">
        <v>298304000</v>
      </c>
      <c r="F1321" s="37" t="s">
        <v>3694</v>
      </c>
      <c r="G1321" s="76" t="str">
        <f>VLOOKUP(C1321,Product!A$1:D$21,3,0)</f>
        <v>Stick Golf Bag</v>
      </c>
      <c r="H1321" s="76" t="str">
        <f>VLOOKUP(C1321,Product!A$1:D$21,4,0)</f>
        <v>Golf</v>
      </c>
      <c r="I1321" t="s">
        <v>44</v>
      </c>
      <c r="J1321" s="34">
        <v>118</v>
      </c>
      <c r="K1321" s="11" t="str">
        <f>VLOOKUP(A1321,'Sales Order'!A$2:I$1029,9,0)</f>
        <v>Sales Sumatera -Kalimantan Region Team</v>
      </c>
      <c r="M1321" t="str">
        <f>VLOOKUP(A1321,'Sales Order'!A$1:L$1029,12,0)</f>
        <v>Retail</v>
      </c>
    </row>
    <row r="1322" spans="1:13" ht="15.75" customHeight="1" x14ac:dyDescent="0.3">
      <c r="A1322" s="28" t="s">
        <v>688</v>
      </c>
      <c r="B1322" s="27">
        <f>VLOOKUP(A1322,'Sales Order'!A$1:D$1029,4,0)</f>
        <v>44285</v>
      </c>
      <c r="C1322" s="28" t="s">
        <v>40</v>
      </c>
      <c r="D1322" s="34">
        <v>112</v>
      </c>
      <c r="E1322" s="36">
        <v>21067200</v>
      </c>
      <c r="F1322" s="37" t="s">
        <v>3695</v>
      </c>
      <c r="G1322" s="76" t="str">
        <f>VLOOKUP(C1322,Product!A$1:D$21,3,0)</f>
        <v>1 set Golf Ball</v>
      </c>
      <c r="H1322" s="76" t="str">
        <f>VLOOKUP(C1322,Product!A$1:D$21,4,0)</f>
        <v>Golf</v>
      </c>
      <c r="I1322" t="s">
        <v>41</v>
      </c>
      <c r="J1322" s="34">
        <v>112</v>
      </c>
      <c r="K1322" s="11" t="str">
        <f>VLOOKUP(A1322,'Sales Order'!A$2:I$1029,9,0)</f>
        <v>Sales Sumatera -Kalimantan Region Team</v>
      </c>
      <c r="M1322" t="str">
        <f>VLOOKUP(A1322,'Sales Order'!A$1:L$1029,12,0)</f>
        <v>Retail</v>
      </c>
    </row>
    <row r="1323" spans="1:13" ht="15.75" customHeight="1" x14ac:dyDescent="0.3">
      <c r="A1323" s="28" t="s">
        <v>688</v>
      </c>
      <c r="B1323" s="27">
        <f>VLOOKUP(A1323,'Sales Order'!A$1:D$1029,4,0)</f>
        <v>44285</v>
      </c>
      <c r="C1323" s="28" t="s">
        <v>72</v>
      </c>
      <c r="D1323" s="34">
        <v>68</v>
      </c>
      <c r="E1323" s="36">
        <v>16340400</v>
      </c>
      <c r="F1323" s="37" t="s">
        <v>3696</v>
      </c>
      <c r="G1323" s="76" t="str">
        <f>VLOOKUP(C1323,Product!A$1:D$21,3,0)</f>
        <v>Pull Up Bar</v>
      </c>
      <c r="H1323" s="76" t="str">
        <f>VLOOKUP(C1323,Product!A$1:D$21,4,0)</f>
        <v>Gym &amp; Fitness</v>
      </c>
      <c r="I1323" t="s">
        <v>73</v>
      </c>
      <c r="J1323" s="34">
        <v>68</v>
      </c>
      <c r="K1323" s="11" t="str">
        <f>VLOOKUP(A1323,'Sales Order'!A$2:I$1029,9,0)</f>
        <v>Sales Sumatera -Kalimantan Region Team</v>
      </c>
      <c r="M1323" t="str">
        <f>VLOOKUP(A1323,'Sales Order'!A$1:L$1029,12,0)</f>
        <v>Retail</v>
      </c>
    </row>
    <row r="1324" spans="1:13" ht="15.75" customHeight="1" x14ac:dyDescent="0.3">
      <c r="A1324" s="16" t="s">
        <v>689</v>
      </c>
      <c r="B1324" s="27">
        <f>VLOOKUP(A1324,'Sales Order'!A$1:D$1029,4,0)</f>
        <v>44291</v>
      </c>
      <c r="C1324" s="28" t="s">
        <v>48</v>
      </c>
      <c r="D1324" s="34">
        <v>101</v>
      </c>
      <c r="E1324" s="36">
        <v>10944360</v>
      </c>
      <c r="F1324" s="37" t="s">
        <v>3697</v>
      </c>
      <c r="G1324" s="76" t="str">
        <f>VLOOKUP(C1324,Product!A$1:D$21,3,0)</f>
        <v>Tracking Pole</v>
      </c>
      <c r="H1324" s="76" t="str">
        <f>VLOOKUP(C1324,Product!A$1:D$21,4,0)</f>
        <v>Hiking &amp; Camping</v>
      </c>
      <c r="I1324" t="s">
        <v>49</v>
      </c>
      <c r="J1324" s="34">
        <v>101</v>
      </c>
      <c r="K1324" s="11" t="str">
        <f>VLOOKUP(A1324,'Sales Order'!A$2:I$1029,9,0)</f>
        <v>Sales Region Bali - Nusa Tenggara Team</v>
      </c>
      <c r="M1324" t="str">
        <f>VLOOKUP(A1324,'Sales Order'!A$1:L$1029,12,0)</f>
        <v>Retail</v>
      </c>
    </row>
    <row r="1325" spans="1:13" ht="15.75" customHeight="1" x14ac:dyDescent="0.3">
      <c r="A1325" s="28" t="s">
        <v>689</v>
      </c>
      <c r="B1325" s="27">
        <f>VLOOKUP(A1325,'Sales Order'!A$1:D$1029,4,0)</f>
        <v>44291</v>
      </c>
      <c r="C1325" s="28" t="s">
        <v>43</v>
      </c>
      <c r="D1325" s="34">
        <v>36</v>
      </c>
      <c r="E1325" s="36">
        <v>103680000</v>
      </c>
      <c r="F1325" s="37" t="s">
        <v>3698</v>
      </c>
      <c r="G1325" s="76" t="str">
        <f>VLOOKUP(C1325,Product!A$1:D$21,3,0)</f>
        <v>Stick Golf Bag</v>
      </c>
      <c r="H1325" s="76" t="str">
        <f>VLOOKUP(C1325,Product!A$1:D$21,4,0)</f>
        <v>Golf</v>
      </c>
      <c r="I1325" t="s">
        <v>44</v>
      </c>
      <c r="J1325" s="34">
        <v>36</v>
      </c>
      <c r="K1325" s="11" t="str">
        <f>VLOOKUP(A1325,'Sales Order'!A$2:I$1029,9,0)</f>
        <v>Sales Region Bali - Nusa Tenggara Team</v>
      </c>
      <c r="M1325" t="str">
        <f>VLOOKUP(A1325,'Sales Order'!A$1:L$1029,12,0)</f>
        <v>Retail</v>
      </c>
    </row>
    <row r="1326" spans="1:13" ht="15.75" customHeight="1" x14ac:dyDescent="0.3">
      <c r="A1326" s="28" t="s">
        <v>690</v>
      </c>
      <c r="B1326" s="27">
        <f>VLOOKUP(A1326,'Sales Order'!A$1:D$1029,4,0)</f>
        <v>44292</v>
      </c>
      <c r="C1326" s="28" t="s">
        <v>65</v>
      </c>
      <c r="D1326" s="34">
        <v>117</v>
      </c>
      <c r="E1326" s="36">
        <v>29364660</v>
      </c>
      <c r="F1326" s="37" t="s">
        <v>3699</v>
      </c>
      <c r="G1326" s="76" t="str">
        <f>VLOOKUP(C1326,Product!A$1:D$21,3,0)</f>
        <v>1 Set Futsalball</v>
      </c>
      <c r="H1326" s="76" t="str">
        <f>VLOOKUP(C1326,Product!A$1:D$21,4,0)</f>
        <v>Futsal</v>
      </c>
      <c r="I1326" t="s">
        <v>66</v>
      </c>
      <c r="J1326" s="34">
        <v>117</v>
      </c>
      <c r="K1326" s="11" t="str">
        <f>VLOOKUP(A1326,'Sales Order'!A$2:I$1029,9,0)</f>
        <v>Sales Region Sulawesi - Maluku Team</v>
      </c>
      <c r="M1326" t="str">
        <f>VLOOKUP(A1326,'Sales Order'!A$1:L$1029,12,0)</f>
        <v>Retail</v>
      </c>
    </row>
    <row r="1327" spans="1:13" ht="15.75" customHeight="1" x14ac:dyDescent="0.3">
      <c r="A1327" s="28" t="s">
        <v>690</v>
      </c>
      <c r="B1327" s="27">
        <f>VLOOKUP(A1327,'Sales Order'!A$1:D$1029,4,0)</f>
        <v>44292</v>
      </c>
      <c r="C1327" s="28" t="s">
        <v>81</v>
      </c>
      <c r="D1327" s="34">
        <v>92</v>
      </c>
      <c r="E1327" s="36">
        <v>182916240</v>
      </c>
      <c r="F1327" s="37" t="s">
        <v>3700</v>
      </c>
      <c r="G1327" s="76" t="str">
        <f>VLOOKUP(C1327,Product!A$1:D$21,3,0)</f>
        <v>Treadmill</v>
      </c>
      <c r="H1327" s="76" t="str">
        <f>VLOOKUP(C1327,Product!A$1:D$21,4,0)</f>
        <v>Gym &amp; Fitness</v>
      </c>
      <c r="I1327" t="s">
        <v>82</v>
      </c>
      <c r="J1327" s="34">
        <v>92</v>
      </c>
      <c r="K1327" s="11" t="str">
        <f>VLOOKUP(A1327,'Sales Order'!A$2:I$1029,9,0)</f>
        <v>Sales Region Sulawesi - Maluku Team</v>
      </c>
      <c r="M1327" t="str">
        <f>VLOOKUP(A1327,'Sales Order'!A$1:L$1029,12,0)</f>
        <v>Retail</v>
      </c>
    </row>
    <row r="1328" spans="1:13" ht="15.75" customHeight="1" x14ac:dyDescent="0.3">
      <c r="A1328" s="28" t="s">
        <v>690</v>
      </c>
      <c r="B1328" s="27">
        <f>VLOOKUP(A1328,'Sales Order'!A$1:D$1029,4,0)</f>
        <v>44292</v>
      </c>
      <c r="C1328" s="28" t="s">
        <v>48</v>
      </c>
      <c r="D1328" s="34">
        <v>106</v>
      </c>
      <c r="E1328" s="36">
        <v>11486160</v>
      </c>
      <c r="F1328" s="37" t="s">
        <v>3701</v>
      </c>
      <c r="G1328" s="76" t="str">
        <f>VLOOKUP(C1328,Product!A$1:D$21,3,0)</f>
        <v>Tracking Pole</v>
      </c>
      <c r="H1328" s="76" t="str">
        <f>VLOOKUP(C1328,Product!A$1:D$21,4,0)</f>
        <v>Hiking &amp; Camping</v>
      </c>
      <c r="I1328" t="s">
        <v>49</v>
      </c>
      <c r="J1328" s="34">
        <v>106</v>
      </c>
      <c r="K1328" s="11" t="str">
        <f>VLOOKUP(A1328,'Sales Order'!A$2:I$1029,9,0)</f>
        <v>Sales Region Sulawesi - Maluku Team</v>
      </c>
      <c r="M1328" t="str">
        <f>VLOOKUP(A1328,'Sales Order'!A$1:L$1029,12,0)</f>
        <v>Retail</v>
      </c>
    </row>
    <row r="1329" spans="1:13" ht="15.75" customHeight="1" x14ac:dyDescent="0.3">
      <c r="A1329" s="16" t="s">
        <v>691</v>
      </c>
      <c r="B1329" s="27">
        <f>VLOOKUP(A1329,'Sales Order'!A$1:D$1029,4,0)</f>
        <v>44294</v>
      </c>
      <c r="C1329" s="28" t="s">
        <v>55</v>
      </c>
      <c r="D1329" s="34">
        <v>79</v>
      </c>
      <c r="E1329" s="36">
        <v>141634360</v>
      </c>
      <c r="F1329" s="37" t="s">
        <v>3702</v>
      </c>
      <c r="G1329" s="76" t="str">
        <f>VLOOKUP(C1329,Product!A$1:D$21,3,0)</f>
        <v>Mountain Bike</v>
      </c>
      <c r="H1329" s="76" t="str">
        <f>VLOOKUP(C1329,Product!A$1:D$21,4,0)</f>
        <v>Bicycle</v>
      </c>
      <c r="I1329" t="s">
        <v>5854</v>
      </c>
      <c r="J1329" s="34">
        <v>79</v>
      </c>
      <c r="K1329" s="11" t="str">
        <f>VLOOKUP(A1329,'Sales Order'!A$2:I$1029,9,0)</f>
        <v>Sales Sumatera -Kalimantan Region Team</v>
      </c>
      <c r="M1329" t="str">
        <f>VLOOKUP(A1329,'Sales Order'!A$1:L$1029,12,0)</f>
        <v>Retail</v>
      </c>
    </row>
    <row r="1330" spans="1:13" ht="15.75" customHeight="1" x14ac:dyDescent="0.3">
      <c r="A1330" s="16" t="s">
        <v>692</v>
      </c>
      <c r="B1330" s="27">
        <f>VLOOKUP(A1330,'Sales Order'!A$1:D$1029,4,0)</f>
        <v>44296</v>
      </c>
      <c r="C1330" s="28" t="s">
        <v>19</v>
      </c>
      <c r="D1330" s="34">
        <v>62</v>
      </c>
      <c r="E1330" s="36">
        <v>14357339.999999998</v>
      </c>
      <c r="F1330" s="37" t="s">
        <v>3703</v>
      </c>
      <c r="G1330" s="76" t="str">
        <f>VLOOKUP(C1330,Product!A$1:D$21,3,0)</f>
        <v>1 Set Fishing Equipment</v>
      </c>
      <c r="H1330" s="76" t="str">
        <f>VLOOKUP(C1330,Product!A$1:D$21,4,0)</f>
        <v>Fishing Equipment</v>
      </c>
      <c r="I1330" t="s">
        <v>21</v>
      </c>
      <c r="J1330" s="34">
        <v>62</v>
      </c>
      <c r="K1330" s="11" t="str">
        <f>VLOOKUP(A1330,'Sales Order'!A$2:I$1029,9,0)</f>
        <v>Sales Sumatera -Kalimantan Region Team</v>
      </c>
      <c r="M1330" t="str">
        <f>VLOOKUP(A1330,'Sales Order'!A$1:L$1029,12,0)</f>
        <v>Retail</v>
      </c>
    </row>
    <row r="1331" spans="1:13" ht="15.75" customHeight="1" x14ac:dyDescent="0.3">
      <c r="A1331" s="28" t="s">
        <v>692</v>
      </c>
      <c r="B1331" s="27">
        <f>VLOOKUP(A1331,'Sales Order'!A$1:D$1029,4,0)</f>
        <v>44296</v>
      </c>
      <c r="C1331" s="28" t="s">
        <v>33</v>
      </c>
      <c r="D1331" s="34">
        <v>42</v>
      </c>
      <c r="E1331" s="36">
        <v>7854000</v>
      </c>
      <c r="F1331" s="37" t="s">
        <v>3704</v>
      </c>
      <c r="G1331" s="76" t="str">
        <f>VLOOKUP(C1331,Product!A$1:D$21,3,0)</f>
        <v>Stick Billiard Bag</v>
      </c>
      <c r="H1331" s="76" t="str">
        <f>VLOOKUP(C1331,Product!A$1:D$21,4,0)</f>
        <v>Billiard</v>
      </c>
      <c r="I1331" t="s">
        <v>34</v>
      </c>
      <c r="J1331" s="34">
        <v>42</v>
      </c>
      <c r="K1331" s="11" t="str">
        <f>VLOOKUP(A1331,'Sales Order'!A$2:I$1029,9,0)</f>
        <v>Sales Sumatera -Kalimantan Region Team</v>
      </c>
      <c r="M1331" t="str">
        <f>VLOOKUP(A1331,'Sales Order'!A$1:L$1029,12,0)</f>
        <v>Retail</v>
      </c>
    </row>
    <row r="1332" spans="1:13" ht="15.75" customHeight="1" x14ac:dyDescent="0.3">
      <c r="A1332" s="28" t="s">
        <v>692</v>
      </c>
      <c r="B1332" s="27">
        <f>VLOOKUP(A1332,'Sales Order'!A$1:D$1029,4,0)</f>
        <v>44296</v>
      </c>
      <c r="C1332" s="28" t="s">
        <v>40</v>
      </c>
      <c r="D1332" s="34">
        <v>63</v>
      </c>
      <c r="E1332" s="36">
        <v>11455290</v>
      </c>
      <c r="F1332" s="37" t="s">
        <v>3705</v>
      </c>
      <c r="G1332" s="76" t="str">
        <f>VLOOKUP(C1332,Product!A$1:D$21,3,0)</f>
        <v>1 set Golf Ball</v>
      </c>
      <c r="H1332" s="76" t="str">
        <f>VLOOKUP(C1332,Product!A$1:D$21,4,0)</f>
        <v>Golf</v>
      </c>
      <c r="I1332" t="s">
        <v>41</v>
      </c>
      <c r="J1332" s="34">
        <v>63</v>
      </c>
      <c r="K1332" s="11" t="str">
        <f>VLOOKUP(A1332,'Sales Order'!A$2:I$1029,9,0)</f>
        <v>Sales Sumatera -Kalimantan Region Team</v>
      </c>
      <c r="M1332" t="str">
        <f>VLOOKUP(A1332,'Sales Order'!A$1:L$1029,12,0)</f>
        <v>Retail</v>
      </c>
    </row>
    <row r="1333" spans="1:13" ht="15.75" customHeight="1" x14ac:dyDescent="0.3">
      <c r="A1333" s="16" t="s">
        <v>693</v>
      </c>
      <c r="B1333" s="27">
        <f>VLOOKUP(A1333,'Sales Order'!A$1:D$1029,4,0)</f>
        <v>44298</v>
      </c>
      <c r="C1333" s="28" t="s">
        <v>61</v>
      </c>
      <c r="D1333" s="34">
        <v>79</v>
      </c>
      <c r="E1333" s="36">
        <v>32164850</v>
      </c>
      <c r="F1333" s="37" t="s">
        <v>3706</v>
      </c>
      <c r="G1333" s="76" t="str">
        <f>VLOOKUP(C1333,Product!A$1:D$21,3,0)</f>
        <v>1 Set Basketball</v>
      </c>
      <c r="H1333" s="76" t="str">
        <f>VLOOKUP(C1333,Product!A$1:D$21,4,0)</f>
        <v>Basketball</v>
      </c>
      <c r="I1333" t="s">
        <v>62</v>
      </c>
      <c r="J1333" s="34">
        <v>79</v>
      </c>
      <c r="K1333" s="11" t="str">
        <f>VLOOKUP(A1333,'Sales Order'!A$2:I$1029,9,0)</f>
        <v>Sales Region Sulawesi - Maluku Team</v>
      </c>
      <c r="M1333" t="str">
        <f>VLOOKUP(A1333,'Sales Order'!A$1:L$1029,12,0)</f>
        <v>Retail</v>
      </c>
    </row>
    <row r="1334" spans="1:13" ht="15.75" customHeight="1" x14ac:dyDescent="0.3">
      <c r="A1334" s="28" t="s">
        <v>693</v>
      </c>
      <c r="B1334" s="27">
        <f>VLOOKUP(A1334,'Sales Order'!A$1:D$1029,4,0)</f>
        <v>44298</v>
      </c>
      <c r="C1334" s="28" t="s">
        <v>69</v>
      </c>
      <c r="D1334" s="34">
        <v>46</v>
      </c>
      <c r="E1334" s="36">
        <v>5938830</v>
      </c>
      <c r="F1334" s="37" t="s">
        <v>3707</v>
      </c>
      <c r="G1334" s="76" t="str">
        <f>VLOOKUP(C1334,Product!A$1:D$21,3,0)</f>
        <v>Abs Roller</v>
      </c>
      <c r="H1334" s="76" t="str">
        <f>VLOOKUP(C1334,Product!A$1:D$21,4,0)</f>
        <v>Gym &amp; Fitness</v>
      </c>
      <c r="I1334" t="s">
        <v>70</v>
      </c>
      <c r="J1334" s="34">
        <v>46</v>
      </c>
      <c r="K1334" s="11" t="str">
        <f>VLOOKUP(A1334,'Sales Order'!A$2:I$1029,9,0)</f>
        <v>Sales Region Sulawesi - Maluku Team</v>
      </c>
      <c r="M1334" t="str">
        <f>VLOOKUP(A1334,'Sales Order'!A$1:L$1029,12,0)</f>
        <v>Retail</v>
      </c>
    </row>
    <row r="1335" spans="1:13" ht="15.75" customHeight="1" x14ac:dyDescent="0.3">
      <c r="A1335" s="28" t="s">
        <v>693</v>
      </c>
      <c r="B1335" s="27">
        <f>VLOOKUP(A1335,'Sales Order'!A$1:D$1029,4,0)</f>
        <v>44298</v>
      </c>
      <c r="C1335" s="28" t="s">
        <v>52</v>
      </c>
      <c r="D1335" s="34">
        <v>75</v>
      </c>
      <c r="E1335" s="36">
        <v>20962500</v>
      </c>
      <c r="F1335" s="37" t="s">
        <v>3708</v>
      </c>
      <c r="G1335" s="76" t="str">
        <f>VLOOKUP(C1335,Product!A$1:D$21,3,0)</f>
        <v>Hiking Shoes</v>
      </c>
      <c r="H1335" s="76" t="str">
        <f>VLOOKUP(C1335,Product!A$1:D$21,4,0)</f>
        <v>Hiking &amp; Camping</v>
      </c>
      <c r="I1335" t="s">
        <v>53</v>
      </c>
      <c r="J1335" s="34">
        <v>75</v>
      </c>
      <c r="K1335" s="11" t="str">
        <f>VLOOKUP(A1335,'Sales Order'!A$2:I$1029,9,0)</f>
        <v>Sales Region Sulawesi - Maluku Team</v>
      </c>
      <c r="M1335" t="str">
        <f>VLOOKUP(A1335,'Sales Order'!A$1:L$1029,12,0)</f>
        <v>Retail</v>
      </c>
    </row>
    <row r="1336" spans="1:13" ht="15.75" customHeight="1" x14ac:dyDescent="0.3">
      <c r="A1336" s="28" t="s">
        <v>693</v>
      </c>
      <c r="B1336" s="27">
        <f>VLOOKUP(A1336,'Sales Order'!A$1:D$1029,4,0)</f>
        <v>44298</v>
      </c>
      <c r="C1336" s="28" t="s">
        <v>55</v>
      </c>
      <c r="D1336" s="34">
        <v>36</v>
      </c>
      <c r="E1336" s="36">
        <v>76431600</v>
      </c>
      <c r="F1336" s="37" t="s">
        <v>3709</v>
      </c>
      <c r="G1336" s="76" t="str">
        <f>VLOOKUP(C1336,Product!A$1:D$21,3,0)</f>
        <v>Mountain Bike</v>
      </c>
      <c r="H1336" s="76" t="str">
        <f>VLOOKUP(C1336,Product!A$1:D$21,4,0)</f>
        <v>Bicycle</v>
      </c>
      <c r="I1336" t="s">
        <v>5854</v>
      </c>
      <c r="J1336" s="34">
        <v>36</v>
      </c>
      <c r="K1336" s="11" t="str">
        <f>VLOOKUP(A1336,'Sales Order'!A$2:I$1029,9,0)</f>
        <v>Sales Region Sulawesi - Maluku Team</v>
      </c>
      <c r="M1336" t="str">
        <f>VLOOKUP(A1336,'Sales Order'!A$1:L$1029,12,0)</f>
        <v>Retail</v>
      </c>
    </row>
    <row r="1337" spans="1:13" ht="15.75" customHeight="1" x14ac:dyDescent="0.3">
      <c r="A1337" s="28" t="s">
        <v>693</v>
      </c>
      <c r="B1337" s="27">
        <f>VLOOKUP(A1337,'Sales Order'!A$1:D$1029,4,0)</f>
        <v>44298</v>
      </c>
      <c r="C1337" s="28" t="s">
        <v>19</v>
      </c>
      <c r="D1337" s="34">
        <v>60</v>
      </c>
      <c r="E1337" s="36">
        <v>13595400</v>
      </c>
      <c r="F1337" s="37" t="s">
        <v>3710</v>
      </c>
      <c r="G1337" s="76" t="str">
        <f>VLOOKUP(C1337,Product!A$1:D$21,3,0)</f>
        <v>1 Set Fishing Equipment</v>
      </c>
      <c r="H1337" s="76" t="str">
        <f>VLOOKUP(C1337,Product!A$1:D$21,4,0)</f>
        <v>Fishing Equipment</v>
      </c>
      <c r="I1337" t="s">
        <v>21</v>
      </c>
      <c r="J1337" s="34">
        <v>60</v>
      </c>
      <c r="K1337" s="11" t="str">
        <f>VLOOKUP(A1337,'Sales Order'!A$2:I$1029,9,0)</f>
        <v>Sales Region Sulawesi - Maluku Team</v>
      </c>
      <c r="M1337" t="str">
        <f>VLOOKUP(A1337,'Sales Order'!A$1:L$1029,12,0)</f>
        <v>Retail</v>
      </c>
    </row>
    <row r="1338" spans="1:13" ht="15.75" customHeight="1" x14ac:dyDescent="0.3">
      <c r="A1338" s="16" t="s">
        <v>694</v>
      </c>
      <c r="B1338" s="27">
        <f>VLOOKUP(A1338,'Sales Order'!A$1:D$1029,4,0)</f>
        <v>44300</v>
      </c>
      <c r="C1338" s="28" t="s">
        <v>61</v>
      </c>
      <c r="D1338" s="34">
        <v>131</v>
      </c>
      <c r="E1338" s="36">
        <v>51454180.000000007</v>
      </c>
      <c r="F1338" s="37" t="s">
        <v>3711</v>
      </c>
      <c r="G1338" s="76" t="str">
        <f>VLOOKUP(C1338,Product!A$1:D$21,3,0)</f>
        <v>1 Set Basketball</v>
      </c>
      <c r="H1338" s="76" t="str">
        <f>VLOOKUP(C1338,Product!A$1:D$21,4,0)</f>
        <v>Basketball</v>
      </c>
      <c r="I1338" t="s">
        <v>62</v>
      </c>
      <c r="J1338" s="34">
        <v>131</v>
      </c>
      <c r="K1338" s="11" t="str">
        <f>VLOOKUP(A1338,'Sales Order'!A$2:I$1029,9,0)</f>
        <v>Online Sales Team</v>
      </c>
      <c r="M1338" t="str">
        <f>VLOOKUP(A1338,'Sales Order'!A$1:L$1029,12,0)</f>
        <v>Retail</v>
      </c>
    </row>
    <row r="1339" spans="1:13" ht="15.75" customHeight="1" x14ac:dyDescent="0.3">
      <c r="A1339" s="28" t="s">
        <v>694</v>
      </c>
      <c r="B1339" s="27">
        <f>VLOOKUP(A1339,'Sales Order'!A$1:D$1029,4,0)</f>
        <v>44300</v>
      </c>
      <c r="C1339" s="28" t="s">
        <v>52</v>
      </c>
      <c r="D1339" s="34">
        <v>83</v>
      </c>
      <c r="E1339" s="36">
        <v>20770750</v>
      </c>
      <c r="F1339" s="37" t="s">
        <v>3712</v>
      </c>
      <c r="G1339" s="76" t="str">
        <f>VLOOKUP(C1339,Product!A$1:D$21,3,0)</f>
        <v>Hiking Shoes</v>
      </c>
      <c r="H1339" s="76" t="str">
        <f>VLOOKUP(C1339,Product!A$1:D$21,4,0)</f>
        <v>Hiking &amp; Camping</v>
      </c>
      <c r="I1339" t="s">
        <v>53</v>
      </c>
      <c r="J1339" s="34">
        <v>83</v>
      </c>
      <c r="K1339" s="11" t="str">
        <f>VLOOKUP(A1339,'Sales Order'!A$2:I$1029,9,0)</f>
        <v>Online Sales Team</v>
      </c>
      <c r="M1339" t="str">
        <f>VLOOKUP(A1339,'Sales Order'!A$1:L$1029,12,0)</f>
        <v>Retail</v>
      </c>
    </row>
    <row r="1340" spans="1:13" ht="15.75" customHeight="1" x14ac:dyDescent="0.3">
      <c r="A1340" s="28" t="s">
        <v>694</v>
      </c>
      <c r="B1340" s="27">
        <f>VLOOKUP(A1340,'Sales Order'!A$1:D$1029,4,0)</f>
        <v>44300</v>
      </c>
      <c r="C1340" s="28" t="s">
        <v>43</v>
      </c>
      <c r="D1340" s="34">
        <v>143</v>
      </c>
      <c r="E1340" s="36">
        <v>407264000</v>
      </c>
      <c r="F1340" s="37" t="s">
        <v>3713</v>
      </c>
      <c r="G1340" s="76" t="str">
        <f>VLOOKUP(C1340,Product!A$1:D$21,3,0)</f>
        <v>Stick Golf Bag</v>
      </c>
      <c r="H1340" s="76" t="str">
        <f>VLOOKUP(C1340,Product!A$1:D$21,4,0)</f>
        <v>Golf</v>
      </c>
      <c r="I1340" t="s">
        <v>44</v>
      </c>
      <c r="J1340" s="34">
        <v>143</v>
      </c>
      <c r="K1340" s="11" t="str">
        <f>VLOOKUP(A1340,'Sales Order'!A$2:I$1029,9,0)</f>
        <v>Online Sales Team</v>
      </c>
      <c r="M1340" t="str">
        <f>VLOOKUP(A1340,'Sales Order'!A$1:L$1029,12,0)</f>
        <v>Retail</v>
      </c>
    </row>
    <row r="1341" spans="1:13" ht="15.75" customHeight="1" x14ac:dyDescent="0.3">
      <c r="A1341" s="28" t="s">
        <v>694</v>
      </c>
      <c r="B1341" s="27">
        <f>VLOOKUP(A1341,'Sales Order'!A$1:D$1029,4,0)</f>
        <v>44300</v>
      </c>
      <c r="C1341" s="28" t="s">
        <v>75</v>
      </c>
      <c r="D1341" s="34">
        <v>146</v>
      </c>
      <c r="E1341" s="36">
        <v>367555000</v>
      </c>
      <c r="F1341" s="37" t="s">
        <v>3714</v>
      </c>
      <c r="G1341" s="76" t="str">
        <f>VLOOKUP(C1341,Product!A$1:D$21,3,0)</f>
        <v>Bench Press</v>
      </c>
      <c r="H1341" s="76" t="str">
        <f>VLOOKUP(C1341,Product!A$1:D$21,4,0)</f>
        <v>Gym &amp; Fitness</v>
      </c>
      <c r="I1341" t="s">
        <v>76</v>
      </c>
      <c r="J1341" s="34">
        <v>146</v>
      </c>
      <c r="K1341" s="11" t="str">
        <f>VLOOKUP(A1341,'Sales Order'!A$2:I$1029,9,0)</f>
        <v>Online Sales Team</v>
      </c>
      <c r="M1341" t="str">
        <f>VLOOKUP(A1341,'Sales Order'!A$1:L$1029,12,0)</f>
        <v>Retail</v>
      </c>
    </row>
    <row r="1342" spans="1:13" ht="15.75" customHeight="1" x14ac:dyDescent="0.3">
      <c r="A1342" s="16" t="s">
        <v>695</v>
      </c>
      <c r="B1342" s="27">
        <f>VLOOKUP(A1342,'Sales Order'!A$1:D$1029,4,0)</f>
        <v>44300</v>
      </c>
      <c r="C1342" s="28" t="s">
        <v>58</v>
      </c>
      <c r="D1342" s="34">
        <v>28</v>
      </c>
      <c r="E1342" s="36">
        <v>143681720</v>
      </c>
      <c r="F1342" s="37" t="s">
        <v>3715</v>
      </c>
      <c r="G1342" s="76" t="str">
        <f>VLOOKUP(C1342,Product!A$1:D$21,3,0)</f>
        <v>Road Bike</v>
      </c>
      <c r="H1342" s="76" t="str">
        <f>VLOOKUP(C1342,Product!A$1:D$21,4,0)</f>
        <v>Bicycle</v>
      </c>
      <c r="I1342" t="s">
        <v>59</v>
      </c>
      <c r="J1342" s="34">
        <v>28</v>
      </c>
      <c r="K1342" s="11" t="str">
        <f>VLOOKUP(A1342,'Sales Order'!A$2:I$1029,9,0)</f>
        <v>Online Sales Team</v>
      </c>
      <c r="M1342" t="str">
        <f>VLOOKUP(A1342,'Sales Order'!A$1:L$1029,12,0)</f>
        <v>Retail</v>
      </c>
    </row>
    <row r="1343" spans="1:13" ht="15.75" customHeight="1" x14ac:dyDescent="0.3">
      <c r="A1343" s="28" t="s">
        <v>695</v>
      </c>
      <c r="B1343" s="27">
        <f>VLOOKUP(A1343,'Sales Order'!A$1:D$1029,4,0)</f>
        <v>44300</v>
      </c>
      <c r="C1343" s="28" t="s">
        <v>81</v>
      </c>
      <c r="D1343" s="34">
        <v>82</v>
      </c>
      <c r="E1343" s="36">
        <v>173484940</v>
      </c>
      <c r="F1343" s="37" t="s">
        <v>3716</v>
      </c>
      <c r="G1343" s="76" t="str">
        <f>VLOOKUP(C1343,Product!A$1:D$21,3,0)</f>
        <v>Treadmill</v>
      </c>
      <c r="H1343" s="76" t="str">
        <f>VLOOKUP(C1343,Product!A$1:D$21,4,0)</f>
        <v>Gym &amp; Fitness</v>
      </c>
      <c r="I1343" t="s">
        <v>82</v>
      </c>
      <c r="J1343" s="34">
        <v>82</v>
      </c>
      <c r="K1343" s="11" t="str">
        <f>VLOOKUP(A1343,'Sales Order'!A$2:I$1029,9,0)</f>
        <v>Online Sales Team</v>
      </c>
      <c r="M1343" t="str">
        <f>VLOOKUP(A1343,'Sales Order'!A$1:L$1029,12,0)</f>
        <v>Retail</v>
      </c>
    </row>
    <row r="1344" spans="1:13" ht="15.75" customHeight="1" x14ac:dyDescent="0.3">
      <c r="A1344" s="28" t="s">
        <v>695</v>
      </c>
      <c r="B1344" s="27">
        <f>VLOOKUP(A1344,'Sales Order'!A$1:D$1029,4,0)</f>
        <v>44300</v>
      </c>
      <c r="C1344" s="28" t="s">
        <v>48</v>
      </c>
      <c r="D1344" s="34">
        <v>55</v>
      </c>
      <c r="E1344" s="36">
        <v>5463150</v>
      </c>
      <c r="F1344" s="37" t="s">
        <v>3717</v>
      </c>
      <c r="G1344" s="76" t="str">
        <f>VLOOKUP(C1344,Product!A$1:D$21,3,0)</f>
        <v>Tracking Pole</v>
      </c>
      <c r="H1344" s="76" t="str">
        <f>VLOOKUP(C1344,Product!A$1:D$21,4,0)</f>
        <v>Hiking &amp; Camping</v>
      </c>
      <c r="I1344" t="s">
        <v>49</v>
      </c>
      <c r="J1344" s="34">
        <v>55</v>
      </c>
      <c r="K1344" s="11" t="str">
        <f>VLOOKUP(A1344,'Sales Order'!A$2:I$1029,9,0)</f>
        <v>Online Sales Team</v>
      </c>
      <c r="M1344" t="str">
        <f>VLOOKUP(A1344,'Sales Order'!A$1:L$1029,12,0)</f>
        <v>Retail</v>
      </c>
    </row>
    <row r="1345" spans="1:13" ht="15.75" customHeight="1" x14ac:dyDescent="0.3">
      <c r="A1345" s="28" t="s">
        <v>695</v>
      </c>
      <c r="B1345" s="27">
        <f>VLOOKUP(A1345,'Sales Order'!A$1:D$1029,4,0)</f>
        <v>44300</v>
      </c>
      <c r="C1345" s="28" t="s">
        <v>55</v>
      </c>
      <c r="D1345" s="34">
        <v>45</v>
      </c>
      <c r="E1345" s="36">
        <v>98724150</v>
      </c>
      <c r="F1345" s="37" t="s">
        <v>3718</v>
      </c>
      <c r="G1345" s="76" t="str">
        <f>VLOOKUP(C1345,Product!A$1:D$21,3,0)</f>
        <v>Mountain Bike</v>
      </c>
      <c r="H1345" s="76" t="str">
        <f>VLOOKUP(C1345,Product!A$1:D$21,4,0)</f>
        <v>Bicycle</v>
      </c>
      <c r="I1345" t="s">
        <v>5854</v>
      </c>
      <c r="J1345" s="34">
        <v>45</v>
      </c>
      <c r="K1345" s="11" t="str">
        <f>VLOOKUP(A1345,'Sales Order'!A$2:I$1029,9,0)</f>
        <v>Online Sales Team</v>
      </c>
      <c r="M1345" t="str">
        <f>VLOOKUP(A1345,'Sales Order'!A$1:L$1029,12,0)</f>
        <v>Retail</v>
      </c>
    </row>
    <row r="1346" spans="1:13" ht="15.75" customHeight="1" x14ac:dyDescent="0.3">
      <c r="A1346" s="28" t="s">
        <v>695</v>
      </c>
      <c r="B1346" s="27">
        <f>VLOOKUP(A1346,'Sales Order'!A$1:D$1029,4,0)</f>
        <v>44300</v>
      </c>
      <c r="C1346" s="28" t="s">
        <v>61</v>
      </c>
      <c r="D1346" s="34">
        <v>57</v>
      </c>
      <c r="E1346" s="36">
        <v>24299670</v>
      </c>
      <c r="F1346" s="37" t="s">
        <v>3719</v>
      </c>
      <c r="G1346" s="76" t="str">
        <f>VLOOKUP(C1346,Product!A$1:D$21,3,0)</f>
        <v>1 Set Basketball</v>
      </c>
      <c r="H1346" s="76" t="str">
        <f>VLOOKUP(C1346,Product!A$1:D$21,4,0)</f>
        <v>Basketball</v>
      </c>
      <c r="I1346" t="s">
        <v>62</v>
      </c>
      <c r="J1346" s="34">
        <v>57</v>
      </c>
      <c r="K1346" s="11" t="str">
        <f>VLOOKUP(A1346,'Sales Order'!A$2:I$1029,9,0)</f>
        <v>Online Sales Team</v>
      </c>
      <c r="M1346" t="str">
        <f>VLOOKUP(A1346,'Sales Order'!A$1:L$1029,12,0)</f>
        <v>Retail</v>
      </c>
    </row>
    <row r="1347" spans="1:13" ht="15.75" customHeight="1" x14ac:dyDescent="0.3">
      <c r="A1347" s="28" t="s">
        <v>695</v>
      </c>
      <c r="B1347" s="27">
        <f>VLOOKUP(A1347,'Sales Order'!A$1:D$1029,4,0)</f>
        <v>44300</v>
      </c>
      <c r="C1347" s="28" t="s">
        <v>33</v>
      </c>
      <c r="D1347" s="34">
        <v>60</v>
      </c>
      <c r="E1347" s="36">
        <v>11484000</v>
      </c>
      <c r="F1347" s="37" t="s">
        <v>3720</v>
      </c>
      <c r="G1347" s="76" t="str">
        <f>VLOOKUP(C1347,Product!A$1:D$21,3,0)</f>
        <v>Stick Billiard Bag</v>
      </c>
      <c r="H1347" s="76" t="str">
        <f>VLOOKUP(C1347,Product!A$1:D$21,4,0)</f>
        <v>Billiard</v>
      </c>
      <c r="I1347" t="s">
        <v>34</v>
      </c>
      <c r="J1347" s="34">
        <v>60</v>
      </c>
      <c r="K1347" s="11" t="str">
        <f>VLOOKUP(A1347,'Sales Order'!A$2:I$1029,9,0)</f>
        <v>Online Sales Team</v>
      </c>
      <c r="M1347" t="str">
        <f>VLOOKUP(A1347,'Sales Order'!A$1:L$1029,12,0)</f>
        <v>Retail</v>
      </c>
    </row>
    <row r="1348" spans="1:13" ht="15.75" customHeight="1" x14ac:dyDescent="0.3">
      <c r="A1348" s="16" t="s">
        <v>696</v>
      </c>
      <c r="B1348" s="27">
        <f>VLOOKUP(A1348,'Sales Order'!A$1:D$1029,4,0)</f>
        <v>44301</v>
      </c>
      <c r="C1348" s="28" t="s">
        <v>65</v>
      </c>
      <c r="D1348" s="34">
        <v>84</v>
      </c>
      <c r="E1348" s="36">
        <v>19512360</v>
      </c>
      <c r="F1348" s="37" t="s">
        <v>3721</v>
      </c>
      <c r="G1348" s="76" t="str">
        <f>VLOOKUP(C1348,Product!A$1:D$21,3,0)</f>
        <v>1 Set Futsalball</v>
      </c>
      <c r="H1348" s="76" t="str">
        <f>VLOOKUP(C1348,Product!A$1:D$21,4,0)</f>
        <v>Futsal</v>
      </c>
      <c r="I1348" t="s">
        <v>66</v>
      </c>
      <c r="J1348" s="34">
        <v>84</v>
      </c>
      <c r="K1348" s="11" t="str">
        <f>VLOOKUP(A1348,'Sales Order'!A$2:I$1029,9,0)</f>
        <v>Online Sales Team</v>
      </c>
      <c r="M1348" t="str">
        <f>VLOOKUP(A1348,'Sales Order'!A$1:L$1029,12,0)</f>
        <v>Retail</v>
      </c>
    </row>
    <row r="1349" spans="1:13" ht="15.75" customHeight="1" x14ac:dyDescent="0.3">
      <c r="A1349" s="28" t="s">
        <v>696</v>
      </c>
      <c r="B1349" s="27">
        <f>VLOOKUP(A1349,'Sales Order'!A$1:D$1029,4,0)</f>
        <v>44301</v>
      </c>
      <c r="C1349" s="28" t="s">
        <v>48</v>
      </c>
      <c r="D1349" s="34">
        <v>101</v>
      </c>
      <c r="E1349" s="36">
        <v>11726100</v>
      </c>
      <c r="F1349" s="37" t="s">
        <v>3722</v>
      </c>
      <c r="G1349" s="76" t="str">
        <f>VLOOKUP(C1349,Product!A$1:D$21,3,0)</f>
        <v>Tracking Pole</v>
      </c>
      <c r="H1349" s="76" t="str">
        <f>VLOOKUP(C1349,Product!A$1:D$21,4,0)</f>
        <v>Hiking &amp; Camping</v>
      </c>
      <c r="I1349" t="s">
        <v>49</v>
      </c>
      <c r="J1349" s="34">
        <v>101</v>
      </c>
      <c r="K1349" s="11" t="str">
        <f>VLOOKUP(A1349,'Sales Order'!A$2:I$1029,9,0)</f>
        <v>Online Sales Team</v>
      </c>
      <c r="M1349" t="str">
        <f>VLOOKUP(A1349,'Sales Order'!A$1:L$1029,12,0)</f>
        <v>Retail</v>
      </c>
    </row>
    <row r="1350" spans="1:13" ht="15.75" customHeight="1" x14ac:dyDescent="0.3">
      <c r="A1350" s="16" t="s">
        <v>697</v>
      </c>
      <c r="B1350" s="27">
        <f>VLOOKUP(A1350,'Sales Order'!A$1:D$1029,4,0)</f>
        <v>44301</v>
      </c>
      <c r="C1350" s="28" t="s">
        <v>55</v>
      </c>
      <c r="D1350" s="34">
        <v>38</v>
      </c>
      <c r="E1350" s="36">
        <v>79781380</v>
      </c>
      <c r="F1350" s="37" t="s">
        <v>3723</v>
      </c>
      <c r="G1350" s="76" t="str">
        <f>VLOOKUP(C1350,Product!A$1:D$21,3,0)</f>
        <v>Mountain Bike</v>
      </c>
      <c r="H1350" s="76" t="str">
        <f>VLOOKUP(C1350,Product!A$1:D$21,4,0)</f>
        <v>Bicycle</v>
      </c>
      <c r="I1350" t="s">
        <v>5854</v>
      </c>
      <c r="J1350" s="34">
        <v>38</v>
      </c>
      <c r="K1350" s="11" t="str">
        <f>VLOOKUP(A1350,'Sales Order'!A$2:I$1029,9,0)</f>
        <v>Sales Region Sulawesi - Maluku Team</v>
      </c>
      <c r="M1350" t="str">
        <f>VLOOKUP(A1350,'Sales Order'!A$1:L$1029,12,0)</f>
        <v>Retail</v>
      </c>
    </row>
    <row r="1351" spans="1:13" ht="15.75" customHeight="1" x14ac:dyDescent="0.3">
      <c r="A1351" s="28" t="s">
        <v>697</v>
      </c>
      <c r="B1351" s="27">
        <f>VLOOKUP(A1351,'Sales Order'!A$1:D$1029,4,0)</f>
        <v>44301</v>
      </c>
      <c r="C1351" s="28" t="s">
        <v>72</v>
      </c>
      <c r="D1351" s="34">
        <v>70</v>
      </c>
      <c r="E1351" s="36">
        <v>14952000</v>
      </c>
      <c r="F1351" s="37" t="s">
        <v>3724</v>
      </c>
      <c r="G1351" s="76" t="str">
        <f>VLOOKUP(C1351,Product!A$1:D$21,3,0)</f>
        <v>Pull Up Bar</v>
      </c>
      <c r="H1351" s="76" t="str">
        <f>VLOOKUP(C1351,Product!A$1:D$21,4,0)</f>
        <v>Gym &amp; Fitness</v>
      </c>
      <c r="I1351" t="s">
        <v>73</v>
      </c>
      <c r="J1351" s="34">
        <v>70</v>
      </c>
      <c r="K1351" s="11" t="str">
        <f>VLOOKUP(A1351,'Sales Order'!A$2:I$1029,9,0)</f>
        <v>Sales Region Sulawesi - Maluku Team</v>
      </c>
      <c r="M1351" t="str">
        <f>VLOOKUP(A1351,'Sales Order'!A$1:L$1029,12,0)</f>
        <v>Retail</v>
      </c>
    </row>
    <row r="1352" spans="1:13" ht="15.75" customHeight="1" x14ac:dyDescent="0.3">
      <c r="A1352" s="16" t="s">
        <v>698</v>
      </c>
      <c r="B1352" s="27">
        <f>VLOOKUP(A1352,'Sales Order'!A$1:D$1029,4,0)</f>
        <v>44301</v>
      </c>
      <c r="C1352" s="28" t="s">
        <v>81</v>
      </c>
      <c r="D1352" s="34">
        <v>129</v>
      </c>
      <c r="E1352" s="36">
        <v>276209640</v>
      </c>
      <c r="F1352" s="37" t="s">
        <v>3725</v>
      </c>
      <c r="G1352" s="76" t="str">
        <f>VLOOKUP(C1352,Product!A$1:D$21,3,0)</f>
        <v>Treadmill</v>
      </c>
      <c r="H1352" s="76" t="str">
        <f>VLOOKUP(C1352,Product!A$1:D$21,4,0)</f>
        <v>Gym &amp; Fitness</v>
      </c>
      <c r="I1352" t="s">
        <v>82</v>
      </c>
      <c r="J1352" s="34">
        <v>129</v>
      </c>
      <c r="K1352" s="11" t="str">
        <f>VLOOKUP(A1352,'Sales Order'!A$2:I$1029,9,0)</f>
        <v>Sales Region Sulawesi - Maluku Team</v>
      </c>
      <c r="M1352" t="str">
        <f>VLOOKUP(A1352,'Sales Order'!A$1:L$1029,12,0)</f>
        <v>Retail</v>
      </c>
    </row>
    <row r="1353" spans="1:13" ht="15.75" customHeight="1" x14ac:dyDescent="0.3">
      <c r="A1353" s="28" t="s">
        <v>698</v>
      </c>
      <c r="B1353" s="27">
        <f>VLOOKUP(A1353,'Sales Order'!A$1:D$1029,4,0)</f>
        <v>44301</v>
      </c>
      <c r="C1353" s="28" t="s">
        <v>58</v>
      </c>
      <c r="D1353" s="34">
        <v>113</v>
      </c>
      <c r="E1353" s="36">
        <v>497021460</v>
      </c>
      <c r="F1353" s="37" t="s">
        <v>3726</v>
      </c>
      <c r="G1353" s="76" t="str">
        <f>VLOOKUP(C1353,Product!A$1:D$21,3,0)</f>
        <v>Road Bike</v>
      </c>
      <c r="H1353" s="76" t="str">
        <f>VLOOKUP(C1353,Product!A$1:D$21,4,0)</f>
        <v>Bicycle</v>
      </c>
      <c r="I1353" t="s">
        <v>59</v>
      </c>
      <c r="J1353" s="34">
        <v>113</v>
      </c>
      <c r="K1353" s="11" t="str">
        <f>VLOOKUP(A1353,'Sales Order'!A$2:I$1029,9,0)</f>
        <v>Sales Region Sulawesi - Maluku Team</v>
      </c>
      <c r="M1353" t="str">
        <f>VLOOKUP(A1353,'Sales Order'!A$1:L$1029,12,0)</f>
        <v>Retail</v>
      </c>
    </row>
    <row r="1354" spans="1:13" ht="15.75" customHeight="1" x14ac:dyDescent="0.3">
      <c r="A1354" s="28" t="s">
        <v>698</v>
      </c>
      <c r="B1354" s="27">
        <f>VLOOKUP(A1354,'Sales Order'!A$1:D$1029,4,0)</f>
        <v>44301</v>
      </c>
      <c r="C1354" s="28" t="s">
        <v>40</v>
      </c>
      <c r="D1354" s="34">
        <v>86</v>
      </c>
      <c r="E1354" s="36">
        <v>13480500</v>
      </c>
      <c r="F1354" s="37" t="s">
        <v>3727</v>
      </c>
      <c r="G1354" s="76" t="str">
        <f>VLOOKUP(C1354,Product!A$1:D$21,3,0)</f>
        <v>1 set Golf Ball</v>
      </c>
      <c r="H1354" s="76" t="str">
        <f>VLOOKUP(C1354,Product!A$1:D$21,4,0)</f>
        <v>Golf</v>
      </c>
      <c r="I1354" t="s">
        <v>41</v>
      </c>
      <c r="J1354" s="34">
        <v>86</v>
      </c>
      <c r="K1354" s="11" t="str">
        <f>VLOOKUP(A1354,'Sales Order'!A$2:I$1029,9,0)</f>
        <v>Sales Region Sulawesi - Maluku Team</v>
      </c>
      <c r="M1354" t="str">
        <f>VLOOKUP(A1354,'Sales Order'!A$1:L$1029,12,0)</f>
        <v>Retail</v>
      </c>
    </row>
    <row r="1355" spans="1:13" ht="15.75" customHeight="1" x14ac:dyDescent="0.3">
      <c r="A1355" s="28" t="s">
        <v>698</v>
      </c>
      <c r="B1355" s="27">
        <f>VLOOKUP(A1355,'Sales Order'!A$1:D$1029,4,0)</f>
        <v>44301</v>
      </c>
      <c r="C1355" s="28" t="s">
        <v>48</v>
      </c>
      <c r="D1355" s="34">
        <v>63</v>
      </c>
      <c r="E1355" s="36">
        <v>7151760</v>
      </c>
      <c r="F1355" s="37" t="s">
        <v>3728</v>
      </c>
      <c r="G1355" s="76" t="str">
        <f>VLOOKUP(C1355,Product!A$1:D$21,3,0)</f>
        <v>Tracking Pole</v>
      </c>
      <c r="H1355" s="76" t="str">
        <f>VLOOKUP(C1355,Product!A$1:D$21,4,0)</f>
        <v>Hiking &amp; Camping</v>
      </c>
      <c r="I1355" t="s">
        <v>49</v>
      </c>
      <c r="J1355" s="34">
        <v>63</v>
      </c>
      <c r="K1355" s="11" t="str">
        <f>VLOOKUP(A1355,'Sales Order'!A$2:I$1029,9,0)</f>
        <v>Sales Region Sulawesi - Maluku Team</v>
      </c>
      <c r="M1355" t="str">
        <f>VLOOKUP(A1355,'Sales Order'!A$1:L$1029,12,0)</f>
        <v>Retail</v>
      </c>
    </row>
    <row r="1356" spans="1:13" ht="15.75" customHeight="1" x14ac:dyDescent="0.3">
      <c r="A1356" s="16" t="s">
        <v>699</v>
      </c>
      <c r="B1356" s="27">
        <f>VLOOKUP(A1356,'Sales Order'!A$1:D$1029,4,0)</f>
        <v>44303</v>
      </c>
      <c r="C1356" s="28" t="s">
        <v>81</v>
      </c>
      <c r="D1356" s="34">
        <v>144</v>
      </c>
      <c r="E1356" s="36">
        <v>308327040</v>
      </c>
      <c r="F1356" s="37" t="s">
        <v>3729</v>
      </c>
      <c r="G1356" s="76" t="str">
        <f>VLOOKUP(C1356,Product!A$1:D$21,3,0)</f>
        <v>Treadmill</v>
      </c>
      <c r="H1356" s="76" t="str">
        <f>VLOOKUP(C1356,Product!A$1:D$21,4,0)</f>
        <v>Gym &amp; Fitness</v>
      </c>
      <c r="I1356" t="s">
        <v>82</v>
      </c>
      <c r="J1356" s="34">
        <v>144</v>
      </c>
      <c r="K1356" s="11" t="str">
        <f>VLOOKUP(A1356,'Sales Order'!A$2:I$1029,9,0)</f>
        <v>Sales Sumatera -Kalimantan Region Team</v>
      </c>
      <c r="M1356" t="str">
        <f>VLOOKUP(A1356,'Sales Order'!A$1:L$1029,12,0)</f>
        <v>Retail</v>
      </c>
    </row>
    <row r="1357" spans="1:13" ht="15.75" customHeight="1" x14ac:dyDescent="0.3">
      <c r="A1357" s="28" t="s">
        <v>699</v>
      </c>
      <c r="B1357" s="27">
        <f>VLOOKUP(A1357,'Sales Order'!A$1:D$1029,4,0)</f>
        <v>44303</v>
      </c>
      <c r="C1357" s="28" t="s">
        <v>78</v>
      </c>
      <c r="D1357" s="34">
        <v>30</v>
      </c>
      <c r="E1357" s="36">
        <v>13566000</v>
      </c>
      <c r="F1357" s="37" t="s">
        <v>3730</v>
      </c>
      <c r="G1357" s="76" t="str">
        <f>VLOOKUP(C1357,Product!A$1:D$21,3,0)</f>
        <v>Dumbell Set</v>
      </c>
      <c r="H1357" s="76" t="str">
        <f>VLOOKUP(C1357,Product!A$1:D$21,4,0)</f>
        <v>Gym &amp; Fitness</v>
      </c>
      <c r="I1357" t="s">
        <v>79</v>
      </c>
      <c r="J1357" s="34">
        <v>30</v>
      </c>
      <c r="K1357" s="11" t="str">
        <f>VLOOKUP(A1357,'Sales Order'!A$2:I$1029,9,0)</f>
        <v>Sales Sumatera -Kalimantan Region Team</v>
      </c>
      <c r="M1357" t="str">
        <f>VLOOKUP(A1357,'Sales Order'!A$1:L$1029,12,0)</f>
        <v>Retail</v>
      </c>
    </row>
    <row r="1358" spans="1:13" ht="15.75" customHeight="1" x14ac:dyDescent="0.3">
      <c r="A1358" s="16" t="s">
        <v>700</v>
      </c>
      <c r="B1358" s="27">
        <f>VLOOKUP(A1358,'Sales Order'!A$1:D$1029,4,0)</f>
        <v>44305</v>
      </c>
      <c r="C1358" s="28" t="s">
        <v>35</v>
      </c>
      <c r="D1358" s="34">
        <v>59</v>
      </c>
      <c r="E1358" s="36">
        <v>119144600</v>
      </c>
      <c r="F1358" s="37" t="s">
        <v>3731</v>
      </c>
      <c r="G1358" s="76" t="str">
        <f>VLOOKUP(C1358,Product!A$1:D$21,3,0)</f>
        <v>Stick Golf Wedge</v>
      </c>
      <c r="H1358" s="76" t="str">
        <f>VLOOKUP(C1358,Product!A$1:D$21,4,0)</f>
        <v>Golf</v>
      </c>
      <c r="I1358" t="s">
        <v>37</v>
      </c>
      <c r="J1358" s="34">
        <v>59</v>
      </c>
      <c r="K1358" s="11" t="str">
        <f>VLOOKUP(A1358,'Sales Order'!A$2:I$1029,9,0)</f>
        <v>Online Sales Team</v>
      </c>
      <c r="M1358" t="str">
        <f>VLOOKUP(A1358,'Sales Order'!A$1:L$1029,12,0)</f>
        <v>Retail</v>
      </c>
    </row>
    <row r="1359" spans="1:13" ht="15.75" customHeight="1" x14ac:dyDescent="0.3">
      <c r="A1359" s="28" t="s">
        <v>700</v>
      </c>
      <c r="B1359" s="27">
        <f>VLOOKUP(A1359,'Sales Order'!A$1:D$1029,4,0)</f>
        <v>44305</v>
      </c>
      <c r="C1359" s="28" t="s">
        <v>55</v>
      </c>
      <c r="D1359" s="34">
        <v>146</v>
      </c>
      <c r="E1359" s="36">
        <v>268642920</v>
      </c>
      <c r="F1359" s="37" t="s">
        <v>3732</v>
      </c>
      <c r="G1359" s="76" t="str">
        <f>VLOOKUP(C1359,Product!A$1:D$21,3,0)</f>
        <v>Mountain Bike</v>
      </c>
      <c r="H1359" s="76" t="str">
        <f>VLOOKUP(C1359,Product!A$1:D$21,4,0)</f>
        <v>Bicycle</v>
      </c>
      <c r="I1359" t="s">
        <v>5854</v>
      </c>
      <c r="J1359" s="34">
        <v>146</v>
      </c>
      <c r="K1359" s="11" t="str">
        <f>VLOOKUP(A1359,'Sales Order'!A$2:I$1029,9,0)</f>
        <v>Online Sales Team</v>
      </c>
      <c r="M1359" t="str">
        <f>VLOOKUP(A1359,'Sales Order'!A$1:L$1029,12,0)</f>
        <v>Retail</v>
      </c>
    </row>
    <row r="1360" spans="1:13" ht="15.75" customHeight="1" x14ac:dyDescent="0.3">
      <c r="A1360" s="28" t="s">
        <v>700</v>
      </c>
      <c r="B1360" s="27">
        <f>VLOOKUP(A1360,'Sales Order'!A$1:D$1029,4,0)</f>
        <v>44305</v>
      </c>
      <c r="C1360" s="28" t="s">
        <v>48</v>
      </c>
      <c r="D1360" s="34">
        <v>77</v>
      </c>
      <c r="E1360" s="36">
        <v>7847070</v>
      </c>
      <c r="F1360" s="37" t="s">
        <v>3733</v>
      </c>
      <c r="G1360" s="76" t="str">
        <f>VLOOKUP(C1360,Product!A$1:D$21,3,0)</f>
        <v>Tracking Pole</v>
      </c>
      <c r="H1360" s="76" t="str">
        <f>VLOOKUP(C1360,Product!A$1:D$21,4,0)</f>
        <v>Hiking &amp; Camping</v>
      </c>
      <c r="I1360" t="s">
        <v>49</v>
      </c>
      <c r="J1360" s="34">
        <v>77</v>
      </c>
      <c r="K1360" s="11" t="str">
        <f>VLOOKUP(A1360,'Sales Order'!A$2:I$1029,9,0)</f>
        <v>Online Sales Team</v>
      </c>
      <c r="M1360" t="str">
        <f>VLOOKUP(A1360,'Sales Order'!A$1:L$1029,12,0)</f>
        <v>Retail</v>
      </c>
    </row>
    <row r="1361" spans="1:13" ht="15.75" customHeight="1" x14ac:dyDescent="0.3">
      <c r="A1361" s="28" t="s">
        <v>700</v>
      </c>
      <c r="B1361" s="27">
        <f>VLOOKUP(A1361,'Sales Order'!A$1:D$1029,4,0)</f>
        <v>44305</v>
      </c>
      <c r="C1361" s="28" t="s">
        <v>69</v>
      </c>
      <c r="D1361" s="34">
        <v>43</v>
      </c>
      <c r="E1361" s="36">
        <v>5200893</v>
      </c>
      <c r="F1361" s="37" t="s">
        <v>3734</v>
      </c>
      <c r="G1361" s="76" t="str">
        <f>VLOOKUP(C1361,Product!A$1:D$21,3,0)</f>
        <v>Abs Roller</v>
      </c>
      <c r="H1361" s="76" t="str">
        <f>VLOOKUP(C1361,Product!A$1:D$21,4,0)</f>
        <v>Gym &amp; Fitness</v>
      </c>
      <c r="I1361" t="s">
        <v>70</v>
      </c>
      <c r="J1361" s="34">
        <v>43</v>
      </c>
      <c r="K1361" s="11" t="str">
        <f>VLOOKUP(A1361,'Sales Order'!A$2:I$1029,9,0)</f>
        <v>Online Sales Team</v>
      </c>
      <c r="M1361" t="str">
        <f>VLOOKUP(A1361,'Sales Order'!A$1:L$1029,12,0)</f>
        <v>Retail</v>
      </c>
    </row>
    <row r="1362" spans="1:13" ht="15.75" customHeight="1" x14ac:dyDescent="0.3">
      <c r="A1362" s="28" t="s">
        <v>700</v>
      </c>
      <c r="B1362" s="27">
        <f>VLOOKUP(A1362,'Sales Order'!A$1:D$1029,4,0)</f>
        <v>44305</v>
      </c>
      <c r="C1362" s="28" t="s">
        <v>78</v>
      </c>
      <c r="D1362" s="34">
        <v>108</v>
      </c>
      <c r="E1362" s="36">
        <v>52284960</v>
      </c>
      <c r="F1362" s="37" t="s">
        <v>3735</v>
      </c>
      <c r="G1362" s="76" t="str">
        <f>VLOOKUP(C1362,Product!A$1:D$21,3,0)</f>
        <v>Dumbell Set</v>
      </c>
      <c r="H1362" s="76" t="str">
        <f>VLOOKUP(C1362,Product!A$1:D$21,4,0)</f>
        <v>Gym &amp; Fitness</v>
      </c>
      <c r="I1362" t="s">
        <v>79</v>
      </c>
      <c r="J1362" s="34">
        <v>108</v>
      </c>
      <c r="K1362" s="11" t="str">
        <f>VLOOKUP(A1362,'Sales Order'!A$2:I$1029,9,0)</f>
        <v>Online Sales Team</v>
      </c>
      <c r="M1362" t="str">
        <f>VLOOKUP(A1362,'Sales Order'!A$1:L$1029,12,0)</f>
        <v>Retail</v>
      </c>
    </row>
    <row r="1363" spans="1:13" ht="15.75" customHeight="1" x14ac:dyDescent="0.3">
      <c r="A1363" s="16" t="s">
        <v>701</v>
      </c>
      <c r="B1363" s="27">
        <f>VLOOKUP(A1363,'Sales Order'!A$1:D$1029,4,0)</f>
        <v>44306</v>
      </c>
      <c r="C1363" s="28" t="s">
        <v>65</v>
      </c>
      <c r="D1363" s="34">
        <v>120</v>
      </c>
      <c r="E1363" s="36">
        <v>27874800</v>
      </c>
      <c r="F1363" s="37" t="s">
        <v>3736</v>
      </c>
      <c r="G1363" s="76" t="str">
        <f>VLOOKUP(C1363,Product!A$1:D$21,3,0)</f>
        <v>1 Set Futsalball</v>
      </c>
      <c r="H1363" s="76" t="str">
        <f>VLOOKUP(C1363,Product!A$1:D$21,4,0)</f>
        <v>Futsal</v>
      </c>
      <c r="I1363" t="s">
        <v>66</v>
      </c>
      <c r="J1363" s="34">
        <v>120</v>
      </c>
      <c r="K1363" s="11" t="str">
        <f>VLOOKUP(A1363,'Sales Order'!A$2:I$1029,9,0)</f>
        <v>Sales Region Sulawesi - Maluku Team</v>
      </c>
      <c r="M1363" t="str">
        <f>VLOOKUP(A1363,'Sales Order'!A$1:L$1029,12,0)</f>
        <v>Retail</v>
      </c>
    </row>
    <row r="1364" spans="1:13" ht="15.75" customHeight="1" x14ac:dyDescent="0.3">
      <c r="A1364" s="28" t="s">
        <v>701</v>
      </c>
      <c r="B1364" s="27">
        <f>VLOOKUP(A1364,'Sales Order'!A$1:D$1029,4,0)</f>
        <v>44306</v>
      </c>
      <c r="C1364" s="28" t="s">
        <v>72</v>
      </c>
      <c r="D1364" s="34">
        <v>108</v>
      </c>
      <c r="E1364" s="36">
        <v>21627000</v>
      </c>
      <c r="F1364" s="37" t="s">
        <v>3737</v>
      </c>
      <c r="G1364" s="76" t="str">
        <f>VLOOKUP(C1364,Product!A$1:D$21,3,0)</f>
        <v>Pull Up Bar</v>
      </c>
      <c r="H1364" s="76" t="str">
        <f>VLOOKUP(C1364,Product!A$1:D$21,4,0)</f>
        <v>Gym &amp; Fitness</v>
      </c>
      <c r="I1364" t="s">
        <v>73</v>
      </c>
      <c r="J1364" s="34">
        <v>108</v>
      </c>
      <c r="K1364" s="11" t="str">
        <f>VLOOKUP(A1364,'Sales Order'!A$2:I$1029,9,0)</f>
        <v>Sales Region Sulawesi - Maluku Team</v>
      </c>
      <c r="M1364" t="str">
        <f>VLOOKUP(A1364,'Sales Order'!A$1:L$1029,12,0)</f>
        <v>Retail</v>
      </c>
    </row>
    <row r="1365" spans="1:13" ht="15.75" customHeight="1" x14ac:dyDescent="0.3">
      <c r="A1365" s="16" t="s">
        <v>702</v>
      </c>
      <c r="B1365" s="27">
        <f>VLOOKUP(A1365,'Sales Order'!A$1:D$1029,4,0)</f>
        <v>44309</v>
      </c>
      <c r="C1365" s="28" t="s">
        <v>35</v>
      </c>
      <c r="D1365" s="34">
        <v>45</v>
      </c>
      <c r="E1365" s="36">
        <v>80007750</v>
      </c>
      <c r="F1365" s="37" t="s">
        <v>3738</v>
      </c>
      <c r="G1365" s="76" t="str">
        <f>VLOOKUP(C1365,Product!A$1:D$21,3,0)</f>
        <v>Stick Golf Wedge</v>
      </c>
      <c r="H1365" s="76" t="str">
        <f>VLOOKUP(C1365,Product!A$1:D$21,4,0)</f>
        <v>Golf</v>
      </c>
      <c r="I1365" t="s">
        <v>37</v>
      </c>
      <c r="J1365" s="34">
        <v>45</v>
      </c>
      <c r="K1365" s="11" t="str">
        <f>VLOOKUP(A1365,'Sales Order'!A$2:I$1029,9,0)</f>
        <v>Sales Region Sulawesi - Maluku Team</v>
      </c>
      <c r="M1365" t="str">
        <f>VLOOKUP(A1365,'Sales Order'!A$1:L$1029,12,0)</f>
        <v>Retail</v>
      </c>
    </row>
    <row r="1366" spans="1:13" ht="15.75" customHeight="1" x14ac:dyDescent="0.3">
      <c r="A1366" s="28" t="s">
        <v>702</v>
      </c>
      <c r="B1366" s="27">
        <f>VLOOKUP(A1366,'Sales Order'!A$1:D$1029,4,0)</f>
        <v>44309</v>
      </c>
      <c r="C1366" s="28" t="s">
        <v>19</v>
      </c>
      <c r="D1366" s="34">
        <v>79</v>
      </c>
      <c r="E1366" s="36">
        <v>18294030</v>
      </c>
      <c r="F1366" s="37" t="s">
        <v>3739</v>
      </c>
      <c r="G1366" s="76" t="str">
        <f>VLOOKUP(C1366,Product!A$1:D$21,3,0)</f>
        <v>1 Set Fishing Equipment</v>
      </c>
      <c r="H1366" s="76" t="str">
        <f>VLOOKUP(C1366,Product!A$1:D$21,4,0)</f>
        <v>Fishing Equipment</v>
      </c>
      <c r="I1366" t="s">
        <v>21</v>
      </c>
      <c r="J1366" s="34">
        <v>79</v>
      </c>
      <c r="K1366" s="11" t="str">
        <f>VLOOKUP(A1366,'Sales Order'!A$2:I$1029,9,0)</f>
        <v>Sales Region Sulawesi - Maluku Team</v>
      </c>
      <c r="M1366" t="str">
        <f>VLOOKUP(A1366,'Sales Order'!A$1:L$1029,12,0)</f>
        <v>Retail</v>
      </c>
    </row>
    <row r="1367" spans="1:13" ht="15.75" customHeight="1" x14ac:dyDescent="0.3">
      <c r="A1367" s="28" t="s">
        <v>702</v>
      </c>
      <c r="B1367" s="27">
        <f>VLOOKUP(A1367,'Sales Order'!A$1:D$1029,4,0)</f>
        <v>44309</v>
      </c>
      <c r="C1367" s="28" t="s">
        <v>81</v>
      </c>
      <c r="D1367" s="34">
        <v>92</v>
      </c>
      <c r="E1367" s="36">
        <v>206367040</v>
      </c>
      <c r="F1367" s="37" t="s">
        <v>3740</v>
      </c>
      <c r="G1367" s="76" t="str">
        <f>VLOOKUP(C1367,Product!A$1:D$21,3,0)</f>
        <v>Treadmill</v>
      </c>
      <c r="H1367" s="76" t="str">
        <f>VLOOKUP(C1367,Product!A$1:D$21,4,0)</f>
        <v>Gym &amp; Fitness</v>
      </c>
      <c r="I1367" t="s">
        <v>82</v>
      </c>
      <c r="J1367" s="34">
        <v>92</v>
      </c>
      <c r="K1367" s="11" t="str">
        <f>VLOOKUP(A1367,'Sales Order'!A$2:I$1029,9,0)</f>
        <v>Sales Region Sulawesi - Maluku Team</v>
      </c>
      <c r="M1367" t="str">
        <f>VLOOKUP(A1367,'Sales Order'!A$1:L$1029,12,0)</f>
        <v>Retail</v>
      </c>
    </row>
    <row r="1368" spans="1:13" ht="15.75" customHeight="1" x14ac:dyDescent="0.3">
      <c r="A1368" s="28" t="s">
        <v>702</v>
      </c>
      <c r="B1368" s="27">
        <f>VLOOKUP(A1368,'Sales Order'!A$1:D$1029,4,0)</f>
        <v>44309</v>
      </c>
      <c r="C1368" s="28" t="s">
        <v>52</v>
      </c>
      <c r="D1368" s="34">
        <v>81</v>
      </c>
      <c r="E1368" s="36">
        <v>24482250</v>
      </c>
      <c r="F1368" s="37" t="s">
        <v>3741</v>
      </c>
      <c r="G1368" s="76" t="str">
        <f>VLOOKUP(C1368,Product!A$1:D$21,3,0)</f>
        <v>Hiking Shoes</v>
      </c>
      <c r="H1368" s="76" t="str">
        <f>VLOOKUP(C1368,Product!A$1:D$21,4,0)</f>
        <v>Hiking &amp; Camping</v>
      </c>
      <c r="I1368" t="s">
        <v>53</v>
      </c>
      <c r="J1368" s="34">
        <v>81</v>
      </c>
      <c r="K1368" s="11" t="str">
        <f>VLOOKUP(A1368,'Sales Order'!A$2:I$1029,9,0)</f>
        <v>Sales Region Sulawesi - Maluku Team</v>
      </c>
      <c r="M1368" t="str">
        <f>VLOOKUP(A1368,'Sales Order'!A$1:L$1029,12,0)</f>
        <v>Retail</v>
      </c>
    </row>
    <row r="1369" spans="1:13" ht="15.75" customHeight="1" x14ac:dyDescent="0.3">
      <c r="A1369" s="28" t="s">
        <v>703</v>
      </c>
      <c r="B1369" s="27">
        <f>VLOOKUP(A1369,'Sales Order'!A$1:D$1029,4,0)</f>
        <v>44311</v>
      </c>
      <c r="C1369" s="28" t="s">
        <v>19</v>
      </c>
      <c r="D1369" s="34">
        <v>120</v>
      </c>
      <c r="E1369" s="36">
        <v>23605200</v>
      </c>
      <c r="F1369" s="37" t="s">
        <v>3742</v>
      </c>
      <c r="G1369" s="76" t="str">
        <f>VLOOKUP(C1369,Product!A$1:D$21,3,0)</f>
        <v>1 Set Fishing Equipment</v>
      </c>
      <c r="H1369" s="76" t="str">
        <f>VLOOKUP(C1369,Product!A$1:D$21,4,0)</f>
        <v>Fishing Equipment</v>
      </c>
      <c r="I1369" t="s">
        <v>21</v>
      </c>
      <c r="J1369" s="34">
        <v>120</v>
      </c>
      <c r="K1369" s="11" t="str">
        <f>VLOOKUP(A1369,'Sales Order'!A$2:I$1029,9,0)</f>
        <v>Online Sales Team</v>
      </c>
      <c r="M1369" t="str">
        <f>VLOOKUP(A1369,'Sales Order'!A$1:L$1029,12,0)</f>
        <v>Retail</v>
      </c>
    </row>
    <row r="1370" spans="1:13" ht="15.75" customHeight="1" x14ac:dyDescent="0.3">
      <c r="A1370" s="16" t="s">
        <v>704</v>
      </c>
      <c r="B1370" s="27">
        <f>VLOOKUP(A1370,'Sales Order'!A$1:D$1029,4,0)</f>
        <v>44312</v>
      </c>
      <c r="C1370" s="28" t="s">
        <v>48</v>
      </c>
      <c r="D1370" s="34">
        <v>61</v>
      </c>
      <c r="E1370" s="36">
        <v>7160790</v>
      </c>
      <c r="F1370" s="37" t="s">
        <v>3743</v>
      </c>
      <c r="G1370" s="76" t="str">
        <f>VLOOKUP(C1370,Product!A$1:D$21,3,0)</f>
        <v>Tracking Pole</v>
      </c>
      <c r="H1370" s="76" t="str">
        <f>VLOOKUP(C1370,Product!A$1:D$21,4,0)</f>
        <v>Hiking &amp; Camping</v>
      </c>
      <c r="I1370" t="s">
        <v>49</v>
      </c>
      <c r="J1370" s="34">
        <v>61</v>
      </c>
      <c r="K1370" s="11" t="str">
        <f>VLOOKUP(A1370,'Sales Order'!A$2:I$1029,9,0)</f>
        <v>Sales Java Region Team</v>
      </c>
      <c r="M1370" t="str">
        <f>VLOOKUP(A1370,'Sales Order'!A$1:L$1029,12,0)</f>
        <v>Retail</v>
      </c>
    </row>
    <row r="1371" spans="1:13" ht="15.75" customHeight="1" x14ac:dyDescent="0.3">
      <c r="A1371" s="16" t="s">
        <v>705</v>
      </c>
      <c r="B1371" s="27">
        <f>VLOOKUP(A1371,'Sales Order'!A$1:D$1029,4,0)</f>
        <v>44312</v>
      </c>
      <c r="C1371" s="28" t="s">
        <v>35</v>
      </c>
      <c r="D1371" s="34">
        <v>114</v>
      </c>
      <c r="E1371" s="36">
        <v>187672500</v>
      </c>
      <c r="F1371" s="37" t="s">
        <v>3744</v>
      </c>
      <c r="G1371" s="76" t="str">
        <f>VLOOKUP(C1371,Product!A$1:D$21,3,0)</f>
        <v>Stick Golf Wedge</v>
      </c>
      <c r="H1371" s="76" t="str">
        <f>VLOOKUP(C1371,Product!A$1:D$21,4,0)</f>
        <v>Golf</v>
      </c>
      <c r="I1371" t="s">
        <v>37</v>
      </c>
      <c r="J1371" s="34">
        <v>114</v>
      </c>
      <c r="K1371" s="11" t="str">
        <f>VLOOKUP(A1371,'Sales Order'!A$2:I$1029,9,0)</f>
        <v>Sales Sumatera -Kalimantan Region Team</v>
      </c>
      <c r="M1371" t="str">
        <f>VLOOKUP(A1371,'Sales Order'!A$1:L$1029,12,0)</f>
        <v>Retail</v>
      </c>
    </row>
    <row r="1372" spans="1:13" ht="15.75" customHeight="1" x14ac:dyDescent="0.3">
      <c r="A1372" s="16" t="s">
        <v>706</v>
      </c>
      <c r="B1372" s="27">
        <f>VLOOKUP(A1372,'Sales Order'!A$1:D$1029,4,0)</f>
        <v>44313</v>
      </c>
      <c r="C1372" s="28" t="s">
        <v>69</v>
      </c>
      <c r="D1372" s="34">
        <v>72</v>
      </c>
      <c r="E1372" s="36">
        <v>9099864</v>
      </c>
      <c r="F1372" s="37" t="s">
        <v>3745</v>
      </c>
      <c r="G1372" s="76" t="str">
        <f>VLOOKUP(C1372,Product!A$1:D$21,3,0)</f>
        <v>Abs Roller</v>
      </c>
      <c r="H1372" s="76" t="str">
        <f>VLOOKUP(C1372,Product!A$1:D$21,4,0)</f>
        <v>Gym &amp; Fitness</v>
      </c>
      <c r="I1372" t="s">
        <v>70</v>
      </c>
      <c r="J1372" s="34">
        <v>72</v>
      </c>
      <c r="K1372" s="11" t="str">
        <f>VLOOKUP(A1372,'Sales Order'!A$2:I$1029,9,0)</f>
        <v>Sales Region Sulawesi - Maluku Team</v>
      </c>
      <c r="M1372" t="str">
        <f>VLOOKUP(A1372,'Sales Order'!A$1:L$1029,12,0)</f>
        <v>Retail</v>
      </c>
    </row>
    <row r="1373" spans="1:13" ht="15.75" customHeight="1" x14ac:dyDescent="0.3">
      <c r="A1373" s="28" t="s">
        <v>706</v>
      </c>
      <c r="B1373" s="27">
        <f>VLOOKUP(A1373,'Sales Order'!A$1:D$1029,4,0)</f>
        <v>44313</v>
      </c>
      <c r="C1373" s="28" t="s">
        <v>58</v>
      </c>
      <c r="D1373" s="34">
        <v>136</v>
      </c>
      <c r="E1373" s="36">
        <v>613523200</v>
      </c>
      <c r="F1373" s="37" t="s">
        <v>3746</v>
      </c>
      <c r="G1373" s="76" t="str">
        <f>VLOOKUP(C1373,Product!A$1:D$21,3,0)</f>
        <v>Road Bike</v>
      </c>
      <c r="H1373" s="76" t="str">
        <f>VLOOKUP(C1373,Product!A$1:D$21,4,0)</f>
        <v>Bicycle</v>
      </c>
      <c r="I1373" t="s">
        <v>59</v>
      </c>
      <c r="J1373" s="34">
        <v>136</v>
      </c>
      <c r="K1373" s="11" t="str">
        <f>VLOOKUP(A1373,'Sales Order'!A$2:I$1029,9,0)</f>
        <v>Sales Region Sulawesi - Maluku Team</v>
      </c>
      <c r="M1373" t="str">
        <f>VLOOKUP(A1373,'Sales Order'!A$1:L$1029,12,0)</f>
        <v>Retail</v>
      </c>
    </row>
    <row r="1374" spans="1:13" ht="15.75" customHeight="1" x14ac:dyDescent="0.3">
      <c r="A1374" s="16" t="s">
        <v>708</v>
      </c>
      <c r="B1374" s="27">
        <f>VLOOKUP(A1374,'Sales Order'!A$1:D$1029,4,0)</f>
        <v>44316</v>
      </c>
      <c r="C1374" s="28" t="s">
        <v>35</v>
      </c>
      <c r="D1374" s="34">
        <v>70</v>
      </c>
      <c r="E1374" s="36">
        <v>142894500</v>
      </c>
      <c r="F1374" s="37" t="s">
        <v>3747</v>
      </c>
      <c r="G1374" s="76" t="str">
        <f>VLOOKUP(C1374,Product!A$1:D$21,3,0)</f>
        <v>Stick Golf Wedge</v>
      </c>
      <c r="H1374" s="76" t="str">
        <f>VLOOKUP(C1374,Product!A$1:D$21,4,0)</f>
        <v>Golf</v>
      </c>
      <c r="I1374" t="s">
        <v>37</v>
      </c>
      <c r="J1374" s="34">
        <v>70</v>
      </c>
      <c r="K1374" s="11" t="str">
        <f>VLOOKUP(A1374,'Sales Order'!A$2:I$1029,9,0)</f>
        <v>Sales Region Sulawesi - Maluku Team</v>
      </c>
      <c r="M1374" t="str">
        <f>VLOOKUP(A1374,'Sales Order'!A$1:L$1029,12,0)</f>
        <v>Retail</v>
      </c>
    </row>
    <row r="1375" spans="1:13" ht="15.75" customHeight="1" x14ac:dyDescent="0.3">
      <c r="A1375" s="28" t="s">
        <v>708</v>
      </c>
      <c r="B1375" s="27">
        <f>VLOOKUP(A1375,'Sales Order'!A$1:D$1029,4,0)</f>
        <v>44316</v>
      </c>
      <c r="C1375" s="28" t="s">
        <v>52</v>
      </c>
      <c r="D1375" s="34">
        <v>138</v>
      </c>
      <c r="E1375" s="36">
        <v>37225500</v>
      </c>
      <c r="F1375" s="37" t="s">
        <v>3748</v>
      </c>
      <c r="G1375" s="76" t="str">
        <f>VLOOKUP(C1375,Product!A$1:D$21,3,0)</f>
        <v>Hiking Shoes</v>
      </c>
      <c r="H1375" s="76" t="str">
        <f>VLOOKUP(C1375,Product!A$1:D$21,4,0)</f>
        <v>Hiking &amp; Camping</v>
      </c>
      <c r="I1375" t="s">
        <v>53</v>
      </c>
      <c r="J1375" s="34">
        <v>138</v>
      </c>
      <c r="K1375" s="11" t="str">
        <f>VLOOKUP(A1375,'Sales Order'!A$2:I$1029,9,0)</f>
        <v>Sales Region Sulawesi - Maluku Team</v>
      </c>
      <c r="M1375" t="str">
        <f>VLOOKUP(A1375,'Sales Order'!A$1:L$1029,12,0)</f>
        <v>Retail</v>
      </c>
    </row>
    <row r="1376" spans="1:13" ht="15.75" customHeight="1" x14ac:dyDescent="0.3">
      <c r="A1376" s="16" t="s">
        <v>709</v>
      </c>
      <c r="B1376" s="27">
        <f>VLOOKUP(A1376,'Sales Order'!A$1:D$1029,4,0)</f>
        <v>44316</v>
      </c>
      <c r="C1376" s="28" t="s">
        <v>52</v>
      </c>
      <c r="D1376" s="34">
        <v>106</v>
      </c>
      <c r="E1376" s="36">
        <v>27215500</v>
      </c>
      <c r="F1376" s="37" t="s">
        <v>3749</v>
      </c>
      <c r="G1376" s="76" t="str">
        <f>VLOOKUP(C1376,Product!A$1:D$21,3,0)</f>
        <v>Hiking Shoes</v>
      </c>
      <c r="H1376" s="76" t="str">
        <f>VLOOKUP(C1376,Product!A$1:D$21,4,0)</f>
        <v>Hiking &amp; Camping</v>
      </c>
      <c r="I1376" t="s">
        <v>53</v>
      </c>
      <c r="J1376" s="34">
        <v>106</v>
      </c>
      <c r="K1376" s="11" t="str">
        <f>VLOOKUP(A1376,'Sales Order'!A$2:I$1029,9,0)</f>
        <v>Online Sales Team</v>
      </c>
      <c r="M1376" t="str">
        <f>VLOOKUP(A1376,'Sales Order'!A$1:L$1029,12,0)</f>
        <v>Retail</v>
      </c>
    </row>
    <row r="1377" spans="1:13" ht="15.75" customHeight="1" x14ac:dyDescent="0.3">
      <c r="A1377" s="16" t="s">
        <v>710</v>
      </c>
      <c r="B1377" s="27">
        <f>VLOOKUP(A1377,'Sales Order'!A$1:D$1029,4,0)</f>
        <v>44317</v>
      </c>
      <c r="C1377" s="28" t="s">
        <v>58</v>
      </c>
      <c r="D1377" s="34">
        <v>31</v>
      </c>
      <c r="E1377" s="36">
        <v>136351020</v>
      </c>
      <c r="F1377" s="37" t="s">
        <v>3750</v>
      </c>
      <c r="G1377" s="76" t="str">
        <f>VLOOKUP(C1377,Product!A$1:D$21,3,0)</f>
        <v>Road Bike</v>
      </c>
      <c r="H1377" s="76" t="str">
        <f>VLOOKUP(C1377,Product!A$1:D$21,4,0)</f>
        <v>Bicycle</v>
      </c>
      <c r="I1377" t="s">
        <v>59</v>
      </c>
      <c r="J1377" s="34">
        <v>31</v>
      </c>
      <c r="K1377" s="11" t="str">
        <f>VLOOKUP(A1377,'Sales Order'!A$2:I$1029,9,0)</f>
        <v>Sales Sumatera -Kalimantan Region Team</v>
      </c>
      <c r="M1377" t="str">
        <f>VLOOKUP(A1377,'Sales Order'!A$1:L$1029,12,0)</f>
        <v>Retail</v>
      </c>
    </row>
    <row r="1378" spans="1:13" ht="15.75" customHeight="1" x14ac:dyDescent="0.3">
      <c r="A1378" s="28" t="s">
        <v>710</v>
      </c>
      <c r="B1378" s="27">
        <f>VLOOKUP(A1378,'Sales Order'!A$1:D$1029,4,0)</f>
        <v>44317</v>
      </c>
      <c r="C1378" s="28" t="s">
        <v>33</v>
      </c>
      <c r="D1378" s="34">
        <v>29</v>
      </c>
      <c r="E1378" s="36">
        <v>5231600</v>
      </c>
      <c r="F1378" s="37" t="s">
        <v>3751</v>
      </c>
      <c r="G1378" s="76" t="str">
        <f>VLOOKUP(C1378,Product!A$1:D$21,3,0)</f>
        <v>Stick Billiard Bag</v>
      </c>
      <c r="H1378" s="76" t="str">
        <f>VLOOKUP(C1378,Product!A$1:D$21,4,0)</f>
        <v>Billiard</v>
      </c>
      <c r="I1378" t="s">
        <v>34</v>
      </c>
      <c r="J1378" s="34">
        <v>29</v>
      </c>
      <c r="K1378" s="11" t="str">
        <f>VLOOKUP(A1378,'Sales Order'!A$2:I$1029,9,0)</f>
        <v>Sales Sumatera -Kalimantan Region Team</v>
      </c>
      <c r="M1378" t="str">
        <f>VLOOKUP(A1378,'Sales Order'!A$1:L$1029,12,0)</f>
        <v>Retail</v>
      </c>
    </row>
    <row r="1379" spans="1:13" ht="15.75" customHeight="1" x14ac:dyDescent="0.3">
      <c r="A1379" s="16" t="s">
        <v>711</v>
      </c>
      <c r="B1379" s="27">
        <f>VLOOKUP(A1379,'Sales Order'!A$1:D$1029,4,0)</f>
        <v>44326</v>
      </c>
      <c r="C1379" s="28" t="s">
        <v>43</v>
      </c>
      <c r="D1379" s="34">
        <v>105</v>
      </c>
      <c r="E1379" s="36">
        <v>315840000</v>
      </c>
      <c r="F1379" s="37" t="s">
        <v>3752</v>
      </c>
      <c r="G1379" s="76" t="str">
        <f>VLOOKUP(C1379,Product!A$1:D$21,3,0)</f>
        <v>Stick Golf Bag</v>
      </c>
      <c r="H1379" s="76" t="str">
        <f>VLOOKUP(C1379,Product!A$1:D$21,4,0)</f>
        <v>Golf</v>
      </c>
      <c r="I1379" t="s">
        <v>44</v>
      </c>
      <c r="J1379" s="34">
        <v>105</v>
      </c>
      <c r="K1379" s="11" t="str">
        <f>VLOOKUP(A1379,'Sales Order'!A$2:I$1029,9,0)</f>
        <v>Sales Region Bali - Nusa Tenggara Team</v>
      </c>
      <c r="M1379" t="str">
        <f>VLOOKUP(A1379,'Sales Order'!A$1:L$1029,12,0)</f>
        <v>Retail</v>
      </c>
    </row>
    <row r="1380" spans="1:13" ht="15.75" customHeight="1" x14ac:dyDescent="0.3">
      <c r="A1380" s="28" t="s">
        <v>711</v>
      </c>
      <c r="B1380" s="27">
        <f>VLOOKUP(A1380,'Sales Order'!A$1:D$1029,4,0)</f>
        <v>44326</v>
      </c>
      <c r="C1380" s="28" t="s">
        <v>83</v>
      </c>
      <c r="D1380" s="34">
        <v>27</v>
      </c>
      <c r="E1380" s="36">
        <v>7280280</v>
      </c>
      <c r="F1380" s="37" t="s">
        <v>3753</v>
      </c>
      <c r="G1380" s="76" t="str">
        <f>VLOOKUP(C1380,Product!A$1:D$21,3,0)</f>
        <v>Heavy bag</v>
      </c>
      <c r="H1380" s="76" t="str">
        <f>VLOOKUP(C1380,Product!A$1:D$21,4,0)</f>
        <v>Gym &amp; Fitness</v>
      </c>
      <c r="I1380" t="s">
        <v>84</v>
      </c>
      <c r="J1380" s="34">
        <v>27</v>
      </c>
      <c r="K1380" s="11" t="str">
        <f>VLOOKUP(A1380,'Sales Order'!A$2:I$1029,9,0)</f>
        <v>Sales Region Bali - Nusa Tenggara Team</v>
      </c>
      <c r="M1380" t="str">
        <f>VLOOKUP(A1380,'Sales Order'!A$1:L$1029,12,0)</f>
        <v>Retail</v>
      </c>
    </row>
    <row r="1381" spans="1:13" ht="15.75" customHeight="1" x14ac:dyDescent="0.3">
      <c r="A1381" s="28" t="s">
        <v>711</v>
      </c>
      <c r="B1381" s="27">
        <f>VLOOKUP(A1381,'Sales Order'!A$1:D$1029,4,0)</f>
        <v>44326</v>
      </c>
      <c r="C1381" s="28" t="s">
        <v>33</v>
      </c>
      <c r="D1381" s="34">
        <v>134</v>
      </c>
      <c r="E1381" s="36">
        <v>26237200</v>
      </c>
      <c r="F1381" s="37" t="s">
        <v>3754</v>
      </c>
      <c r="G1381" s="76" t="str">
        <f>VLOOKUP(C1381,Product!A$1:D$21,3,0)</f>
        <v>Stick Billiard Bag</v>
      </c>
      <c r="H1381" s="76" t="str">
        <f>VLOOKUP(C1381,Product!A$1:D$21,4,0)</f>
        <v>Billiard</v>
      </c>
      <c r="I1381" t="s">
        <v>34</v>
      </c>
      <c r="J1381" s="34">
        <v>134</v>
      </c>
      <c r="K1381" s="11" t="str">
        <f>VLOOKUP(A1381,'Sales Order'!A$2:I$1029,9,0)</f>
        <v>Sales Region Bali - Nusa Tenggara Team</v>
      </c>
      <c r="M1381" t="str">
        <f>VLOOKUP(A1381,'Sales Order'!A$1:L$1029,12,0)</f>
        <v>Retail</v>
      </c>
    </row>
    <row r="1382" spans="1:13" ht="15.75" customHeight="1" x14ac:dyDescent="0.3">
      <c r="A1382" s="28" t="s">
        <v>711</v>
      </c>
      <c r="B1382" s="27">
        <f>VLOOKUP(A1382,'Sales Order'!A$1:D$1029,4,0)</f>
        <v>44326</v>
      </c>
      <c r="C1382" s="28" t="s">
        <v>81</v>
      </c>
      <c r="D1382" s="34">
        <v>46</v>
      </c>
      <c r="E1382" s="36">
        <v>87940500</v>
      </c>
      <c r="F1382" s="37" t="s">
        <v>3755</v>
      </c>
      <c r="G1382" s="76" t="str">
        <f>VLOOKUP(C1382,Product!A$1:D$21,3,0)</f>
        <v>Treadmill</v>
      </c>
      <c r="H1382" s="76" t="str">
        <f>VLOOKUP(C1382,Product!A$1:D$21,4,0)</f>
        <v>Gym &amp; Fitness</v>
      </c>
      <c r="I1382" t="s">
        <v>82</v>
      </c>
      <c r="J1382" s="34">
        <v>46</v>
      </c>
      <c r="K1382" s="11" t="str">
        <f>VLOOKUP(A1382,'Sales Order'!A$2:I$1029,9,0)</f>
        <v>Sales Region Bali - Nusa Tenggara Team</v>
      </c>
      <c r="M1382" t="str">
        <f>VLOOKUP(A1382,'Sales Order'!A$1:L$1029,12,0)</f>
        <v>Retail</v>
      </c>
    </row>
    <row r="1383" spans="1:13" ht="15.75" customHeight="1" x14ac:dyDescent="0.3">
      <c r="A1383" s="16" t="s">
        <v>713</v>
      </c>
      <c r="B1383" s="27">
        <f>VLOOKUP(A1383,'Sales Order'!A$1:D$1029,4,0)</f>
        <v>44327</v>
      </c>
      <c r="C1383" s="28" t="s">
        <v>78</v>
      </c>
      <c r="D1383" s="34">
        <v>88</v>
      </c>
      <c r="E1383" s="36">
        <v>41666240</v>
      </c>
      <c r="F1383" s="37" t="s">
        <v>3756</v>
      </c>
      <c r="G1383" s="76" t="str">
        <f>VLOOKUP(C1383,Product!A$1:D$21,3,0)</f>
        <v>Dumbell Set</v>
      </c>
      <c r="H1383" s="76" t="str">
        <f>VLOOKUP(C1383,Product!A$1:D$21,4,0)</f>
        <v>Gym &amp; Fitness</v>
      </c>
      <c r="I1383" t="s">
        <v>79</v>
      </c>
      <c r="J1383" s="34">
        <v>88</v>
      </c>
      <c r="K1383" s="11" t="str">
        <f>VLOOKUP(A1383,'Sales Order'!A$2:I$1029,9,0)</f>
        <v>Sales Java Region Team</v>
      </c>
      <c r="M1383" t="str">
        <f>VLOOKUP(A1383,'Sales Order'!A$1:L$1029,12,0)</f>
        <v>Retail</v>
      </c>
    </row>
    <row r="1384" spans="1:13" ht="15.75" customHeight="1" x14ac:dyDescent="0.3">
      <c r="A1384" s="28" t="s">
        <v>713</v>
      </c>
      <c r="B1384" s="27">
        <f>VLOOKUP(A1384,'Sales Order'!A$1:D$1029,4,0)</f>
        <v>44327</v>
      </c>
      <c r="C1384" s="28" t="s">
        <v>43</v>
      </c>
      <c r="D1384" s="34">
        <v>110</v>
      </c>
      <c r="E1384" s="36">
        <v>320320000</v>
      </c>
      <c r="F1384" s="37" t="s">
        <v>3757</v>
      </c>
      <c r="G1384" s="76" t="str">
        <f>VLOOKUP(C1384,Product!A$1:D$21,3,0)</f>
        <v>Stick Golf Bag</v>
      </c>
      <c r="H1384" s="76" t="str">
        <f>VLOOKUP(C1384,Product!A$1:D$21,4,0)</f>
        <v>Golf</v>
      </c>
      <c r="I1384" t="s">
        <v>44</v>
      </c>
      <c r="J1384" s="34">
        <v>110</v>
      </c>
      <c r="K1384" s="11" t="str">
        <f>VLOOKUP(A1384,'Sales Order'!A$2:I$1029,9,0)</f>
        <v>Sales Java Region Team</v>
      </c>
      <c r="M1384" t="str">
        <f>VLOOKUP(A1384,'Sales Order'!A$1:L$1029,12,0)</f>
        <v>Retail</v>
      </c>
    </row>
    <row r="1385" spans="1:13" ht="15.75" customHeight="1" x14ac:dyDescent="0.3">
      <c r="A1385" s="28" t="s">
        <v>713</v>
      </c>
      <c r="B1385" s="27">
        <f>VLOOKUP(A1385,'Sales Order'!A$1:D$1029,4,0)</f>
        <v>44327</v>
      </c>
      <c r="C1385" s="28" t="s">
        <v>65</v>
      </c>
      <c r="D1385" s="34">
        <v>34</v>
      </c>
      <c r="E1385" s="36">
        <v>7716300</v>
      </c>
      <c r="F1385" s="37" t="s">
        <v>3758</v>
      </c>
      <c r="G1385" s="76" t="str">
        <f>VLOOKUP(C1385,Product!A$1:D$21,3,0)</f>
        <v>1 Set Futsalball</v>
      </c>
      <c r="H1385" s="76" t="str">
        <f>VLOOKUP(C1385,Product!A$1:D$21,4,0)</f>
        <v>Futsal</v>
      </c>
      <c r="I1385" t="s">
        <v>66</v>
      </c>
      <c r="J1385" s="34">
        <v>34</v>
      </c>
      <c r="K1385" s="11" t="str">
        <f>VLOOKUP(A1385,'Sales Order'!A$2:I$1029,9,0)</f>
        <v>Sales Java Region Team</v>
      </c>
      <c r="M1385" t="str">
        <f>VLOOKUP(A1385,'Sales Order'!A$1:L$1029,12,0)</f>
        <v>Retail</v>
      </c>
    </row>
    <row r="1386" spans="1:13" ht="15.75" customHeight="1" x14ac:dyDescent="0.3">
      <c r="A1386" s="28" t="s">
        <v>713</v>
      </c>
      <c r="B1386" s="27">
        <f>VLOOKUP(A1386,'Sales Order'!A$1:D$1029,4,0)</f>
        <v>44327</v>
      </c>
      <c r="C1386" s="28" t="s">
        <v>40</v>
      </c>
      <c r="D1386" s="34">
        <v>96</v>
      </c>
      <c r="E1386" s="36">
        <v>16452480.000000002</v>
      </c>
      <c r="F1386" s="37" t="s">
        <v>3759</v>
      </c>
      <c r="G1386" s="76" t="str">
        <f>VLOOKUP(C1386,Product!A$1:D$21,3,0)</f>
        <v>1 set Golf Ball</v>
      </c>
      <c r="H1386" s="76" t="str">
        <f>VLOOKUP(C1386,Product!A$1:D$21,4,0)</f>
        <v>Golf</v>
      </c>
      <c r="I1386" t="s">
        <v>41</v>
      </c>
      <c r="J1386" s="34">
        <v>96</v>
      </c>
      <c r="K1386" s="11" t="str">
        <f>VLOOKUP(A1386,'Sales Order'!A$2:I$1029,9,0)</f>
        <v>Sales Java Region Team</v>
      </c>
      <c r="M1386" t="str">
        <f>VLOOKUP(A1386,'Sales Order'!A$1:L$1029,12,0)</f>
        <v>Retail</v>
      </c>
    </row>
    <row r="1387" spans="1:13" ht="15.75" customHeight="1" x14ac:dyDescent="0.3">
      <c r="A1387" s="16" t="s">
        <v>714</v>
      </c>
      <c r="B1387" s="27">
        <f>VLOOKUP(A1387,'Sales Order'!A$1:D$1029,4,0)</f>
        <v>44327</v>
      </c>
      <c r="C1387" s="28" t="s">
        <v>40</v>
      </c>
      <c r="D1387" s="34">
        <v>89</v>
      </c>
      <c r="E1387" s="36">
        <v>14694790</v>
      </c>
      <c r="F1387" s="37" t="s">
        <v>3760</v>
      </c>
      <c r="G1387" s="76" t="str">
        <f>VLOOKUP(C1387,Product!A$1:D$21,3,0)</f>
        <v>1 set Golf Ball</v>
      </c>
      <c r="H1387" s="76" t="str">
        <f>VLOOKUP(C1387,Product!A$1:D$21,4,0)</f>
        <v>Golf</v>
      </c>
      <c r="I1387" t="s">
        <v>41</v>
      </c>
      <c r="J1387" s="34">
        <v>89</v>
      </c>
      <c r="K1387" s="11" t="str">
        <f>VLOOKUP(A1387,'Sales Order'!A$2:I$1029,9,0)</f>
        <v>Sales Region Sulawesi - Maluku Team</v>
      </c>
      <c r="M1387" t="str">
        <f>VLOOKUP(A1387,'Sales Order'!A$1:L$1029,12,0)</f>
        <v>Retail</v>
      </c>
    </row>
    <row r="1388" spans="1:13" ht="15.75" customHeight="1" x14ac:dyDescent="0.3">
      <c r="A1388" s="28" t="s">
        <v>714</v>
      </c>
      <c r="B1388" s="27">
        <f>VLOOKUP(A1388,'Sales Order'!A$1:D$1029,4,0)</f>
        <v>44327</v>
      </c>
      <c r="C1388" s="28" t="s">
        <v>83</v>
      </c>
      <c r="D1388" s="34">
        <v>124</v>
      </c>
      <c r="E1388" s="36">
        <v>37415760</v>
      </c>
      <c r="F1388" s="37" t="s">
        <v>3761</v>
      </c>
      <c r="G1388" s="76" t="str">
        <f>VLOOKUP(C1388,Product!A$1:D$21,3,0)</f>
        <v>Heavy bag</v>
      </c>
      <c r="H1388" s="76" t="str">
        <f>VLOOKUP(C1388,Product!A$1:D$21,4,0)</f>
        <v>Gym &amp; Fitness</v>
      </c>
      <c r="I1388" t="s">
        <v>84</v>
      </c>
      <c r="J1388" s="34">
        <v>124</v>
      </c>
      <c r="K1388" s="11" t="str">
        <f>VLOOKUP(A1388,'Sales Order'!A$2:I$1029,9,0)</f>
        <v>Sales Region Sulawesi - Maluku Team</v>
      </c>
      <c r="M1388" t="str">
        <f>VLOOKUP(A1388,'Sales Order'!A$1:L$1029,12,0)</f>
        <v>Retail</v>
      </c>
    </row>
    <row r="1389" spans="1:13" ht="15.75" customHeight="1" x14ac:dyDescent="0.3">
      <c r="A1389" s="28" t="s">
        <v>714</v>
      </c>
      <c r="B1389" s="27">
        <f>VLOOKUP(A1389,'Sales Order'!A$1:D$1029,4,0)</f>
        <v>44327</v>
      </c>
      <c r="C1389" s="28" t="s">
        <v>69</v>
      </c>
      <c r="D1389" s="34">
        <v>120</v>
      </c>
      <c r="E1389" s="36">
        <v>14514120</v>
      </c>
      <c r="F1389" s="37" t="s">
        <v>3762</v>
      </c>
      <c r="G1389" s="76" t="str">
        <f>VLOOKUP(C1389,Product!A$1:D$21,3,0)</f>
        <v>Abs Roller</v>
      </c>
      <c r="H1389" s="76" t="str">
        <f>VLOOKUP(C1389,Product!A$1:D$21,4,0)</f>
        <v>Gym &amp; Fitness</v>
      </c>
      <c r="I1389" t="s">
        <v>70</v>
      </c>
      <c r="J1389" s="34">
        <v>120</v>
      </c>
      <c r="K1389" s="11" t="str">
        <f>VLOOKUP(A1389,'Sales Order'!A$2:I$1029,9,0)</f>
        <v>Sales Region Sulawesi - Maluku Team</v>
      </c>
      <c r="M1389" t="str">
        <f>VLOOKUP(A1389,'Sales Order'!A$1:L$1029,12,0)</f>
        <v>Retail</v>
      </c>
    </row>
    <row r="1390" spans="1:13" ht="15.75" customHeight="1" x14ac:dyDescent="0.3">
      <c r="A1390" s="28" t="s">
        <v>714</v>
      </c>
      <c r="B1390" s="27">
        <f>VLOOKUP(A1390,'Sales Order'!A$1:D$1029,4,0)</f>
        <v>44327</v>
      </c>
      <c r="C1390" s="28" t="s">
        <v>61</v>
      </c>
      <c r="D1390" s="34">
        <v>117</v>
      </c>
      <c r="E1390" s="36">
        <v>51559560</v>
      </c>
      <c r="F1390" s="37" t="s">
        <v>3763</v>
      </c>
      <c r="G1390" s="76" t="str">
        <f>VLOOKUP(C1390,Product!A$1:D$21,3,0)</f>
        <v>1 Set Basketball</v>
      </c>
      <c r="H1390" s="76" t="str">
        <f>VLOOKUP(C1390,Product!A$1:D$21,4,0)</f>
        <v>Basketball</v>
      </c>
      <c r="I1390" t="s">
        <v>62</v>
      </c>
      <c r="J1390" s="34">
        <v>117</v>
      </c>
      <c r="K1390" s="11" t="str">
        <f>VLOOKUP(A1390,'Sales Order'!A$2:I$1029,9,0)</f>
        <v>Sales Region Sulawesi - Maluku Team</v>
      </c>
      <c r="M1390" t="str">
        <f>VLOOKUP(A1390,'Sales Order'!A$1:L$1029,12,0)</f>
        <v>Retail</v>
      </c>
    </row>
    <row r="1391" spans="1:13" ht="15.75" customHeight="1" x14ac:dyDescent="0.3">
      <c r="A1391" s="28" t="s">
        <v>714</v>
      </c>
      <c r="B1391" s="27">
        <f>VLOOKUP(A1391,'Sales Order'!A$1:D$1029,4,0)</f>
        <v>44327</v>
      </c>
      <c r="C1391" s="28" t="s">
        <v>81</v>
      </c>
      <c r="D1391" s="34">
        <v>50</v>
      </c>
      <c r="E1391" s="36">
        <v>112156000</v>
      </c>
      <c r="F1391" s="37" t="s">
        <v>3764</v>
      </c>
      <c r="G1391" s="76" t="str">
        <f>VLOOKUP(C1391,Product!A$1:D$21,3,0)</f>
        <v>Treadmill</v>
      </c>
      <c r="H1391" s="76" t="str">
        <f>VLOOKUP(C1391,Product!A$1:D$21,4,0)</f>
        <v>Gym &amp; Fitness</v>
      </c>
      <c r="I1391" t="s">
        <v>82</v>
      </c>
      <c r="J1391" s="34">
        <v>50</v>
      </c>
      <c r="K1391" s="11" t="str">
        <f>VLOOKUP(A1391,'Sales Order'!A$2:I$1029,9,0)</f>
        <v>Sales Region Sulawesi - Maluku Team</v>
      </c>
      <c r="M1391" t="str">
        <f>VLOOKUP(A1391,'Sales Order'!A$1:L$1029,12,0)</f>
        <v>Retail</v>
      </c>
    </row>
    <row r="1392" spans="1:13" ht="15.75" customHeight="1" x14ac:dyDescent="0.3">
      <c r="A1392" s="16" t="s">
        <v>715</v>
      </c>
      <c r="B1392" s="27">
        <f>VLOOKUP(A1392,'Sales Order'!A$1:D$1029,4,0)</f>
        <v>44329</v>
      </c>
      <c r="C1392" s="28" t="s">
        <v>65</v>
      </c>
      <c r="D1392" s="34">
        <v>139</v>
      </c>
      <c r="E1392" s="36">
        <v>32659440</v>
      </c>
      <c r="F1392" s="37" t="s">
        <v>3765</v>
      </c>
      <c r="G1392" s="76" t="str">
        <f>VLOOKUP(C1392,Product!A$1:D$21,3,0)</f>
        <v>1 Set Futsalball</v>
      </c>
      <c r="H1392" s="76" t="str">
        <f>VLOOKUP(C1392,Product!A$1:D$21,4,0)</f>
        <v>Futsal</v>
      </c>
      <c r="I1392" t="s">
        <v>66</v>
      </c>
      <c r="J1392" s="34">
        <v>139</v>
      </c>
      <c r="K1392" s="11" t="str">
        <f>VLOOKUP(A1392,'Sales Order'!A$2:I$1029,9,0)</f>
        <v>Online Sales Team</v>
      </c>
      <c r="M1392" t="str">
        <f>VLOOKUP(A1392,'Sales Order'!A$1:L$1029,12,0)</f>
        <v>Retail</v>
      </c>
    </row>
    <row r="1393" spans="1:13" ht="15.75" customHeight="1" x14ac:dyDescent="0.3">
      <c r="A1393" s="28" t="s">
        <v>715</v>
      </c>
      <c r="B1393" s="27">
        <f>VLOOKUP(A1393,'Sales Order'!A$1:D$1029,4,0)</f>
        <v>44329</v>
      </c>
      <c r="C1393" s="28" t="s">
        <v>78</v>
      </c>
      <c r="D1393" s="34">
        <v>56</v>
      </c>
      <c r="E1393" s="36">
        <v>28004480</v>
      </c>
      <c r="F1393" s="37" t="s">
        <v>3766</v>
      </c>
      <c r="G1393" s="76" t="str">
        <f>VLOOKUP(C1393,Product!A$1:D$21,3,0)</f>
        <v>Dumbell Set</v>
      </c>
      <c r="H1393" s="76" t="str">
        <f>VLOOKUP(C1393,Product!A$1:D$21,4,0)</f>
        <v>Gym &amp; Fitness</v>
      </c>
      <c r="I1393" t="s">
        <v>79</v>
      </c>
      <c r="J1393" s="34">
        <v>56</v>
      </c>
      <c r="K1393" s="11" t="str">
        <f>VLOOKUP(A1393,'Sales Order'!A$2:I$1029,9,0)</f>
        <v>Online Sales Team</v>
      </c>
      <c r="M1393" t="str">
        <f>VLOOKUP(A1393,'Sales Order'!A$1:L$1029,12,0)</f>
        <v>Retail</v>
      </c>
    </row>
    <row r="1394" spans="1:13" ht="15.75" customHeight="1" x14ac:dyDescent="0.3">
      <c r="A1394" s="16" t="s">
        <v>716</v>
      </c>
      <c r="B1394" s="27">
        <f>VLOOKUP(A1394,'Sales Order'!A$1:D$1029,4,0)</f>
        <v>44330</v>
      </c>
      <c r="C1394" s="28" t="s">
        <v>69</v>
      </c>
      <c r="D1394" s="34">
        <v>85</v>
      </c>
      <c r="E1394" s="36">
        <v>9125685</v>
      </c>
      <c r="F1394" s="37" t="s">
        <v>3767</v>
      </c>
      <c r="G1394" s="76" t="str">
        <f>VLOOKUP(C1394,Product!A$1:D$21,3,0)</f>
        <v>Abs Roller</v>
      </c>
      <c r="H1394" s="76" t="str">
        <f>VLOOKUP(C1394,Product!A$1:D$21,4,0)</f>
        <v>Gym &amp; Fitness</v>
      </c>
      <c r="I1394" t="s">
        <v>70</v>
      </c>
      <c r="J1394" s="34">
        <v>85</v>
      </c>
      <c r="K1394" s="11" t="str">
        <f>VLOOKUP(A1394,'Sales Order'!A$2:I$1029,9,0)</f>
        <v>Sales Region Sulawesi - Maluku Team</v>
      </c>
      <c r="M1394" t="str">
        <f>VLOOKUP(A1394,'Sales Order'!A$1:L$1029,12,0)</f>
        <v>Retail</v>
      </c>
    </row>
    <row r="1395" spans="1:13" ht="15.75" customHeight="1" x14ac:dyDescent="0.3">
      <c r="A1395" s="28" t="s">
        <v>716</v>
      </c>
      <c r="B1395" s="27">
        <f>VLOOKUP(A1395,'Sales Order'!A$1:D$1029,4,0)</f>
        <v>44330</v>
      </c>
      <c r="C1395" s="28" t="s">
        <v>40</v>
      </c>
      <c r="D1395" s="34">
        <v>46</v>
      </c>
      <c r="E1395" s="36">
        <v>8075760</v>
      </c>
      <c r="F1395" s="37" t="s">
        <v>3768</v>
      </c>
      <c r="G1395" s="76" t="str">
        <f>VLOOKUP(C1395,Product!A$1:D$21,3,0)</f>
        <v>1 set Golf Ball</v>
      </c>
      <c r="H1395" s="76" t="str">
        <f>VLOOKUP(C1395,Product!A$1:D$21,4,0)</f>
        <v>Golf</v>
      </c>
      <c r="I1395" t="s">
        <v>41</v>
      </c>
      <c r="J1395" s="34">
        <v>46</v>
      </c>
      <c r="K1395" s="11" t="str">
        <f>VLOOKUP(A1395,'Sales Order'!A$2:I$1029,9,0)</f>
        <v>Sales Region Sulawesi - Maluku Team</v>
      </c>
      <c r="M1395" t="str">
        <f>VLOOKUP(A1395,'Sales Order'!A$1:L$1029,12,0)</f>
        <v>Retail</v>
      </c>
    </row>
    <row r="1396" spans="1:13" ht="15.75" customHeight="1" x14ac:dyDescent="0.3">
      <c r="A1396" s="28" t="s">
        <v>716</v>
      </c>
      <c r="B1396" s="27">
        <f>VLOOKUP(A1396,'Sales Order'!A$1:D$1029,4,0)</f>
        <v>44330</v>
      </c>
      <c r="C1396" s="28" t="s">
        <v>78</v>
      </c>
      <c r="D1396" s="34">
        <v>69</v>
      </c>
      <c r="E1396" s="36">
        <v>28999320</v>
      </c>
      <c r="F1396" s="37" t="s">
        <v>3769</v>
      </c>
      <c r="G1396" s="76" t="str">
        <f>VLOOKUP(C1396,Product!A$1:D$21,3,0)</f>
        <v>Dumbell Set</v>
      </c>
      <c r="H1396" s="76" t="str">
        <f>VLOOKUP(C1396,Product!A$1:D$21,4,0)</f>
        <v>Gym &amp; Fitness</v>
      </c>
      <c r="I1396" t="s">
        <v>79</v>
      </c>
      <c r="J1396" s="34">
        <v>69</v>
      </c>
      <c r="K1396" s="11" t="str">
        <f>VLOOKUP(A1396,'Sales Order'!A$2:I$1029,9,0)</f>
        <v>Sales Region Sulawesi - Maluku Team</v>
      </c>
      <c r="M1396" t="str">
        <f>VLOOKUP(A1396,'Sales Order'!A$1:L$1029,12,0)</f>
        <v>Retail</v>
      </c>
    </row>
    <row r="1397" spans="1:13" ht="15.75" customHeight="1" x14ac:dyDescent="0.3">
      <c r="A1397" s="28" t="s">
        <v>716</v>
      </c>
      <c r="B1397" s="27">
        <f>VLOOKUP(A1397,'Sales Order'!A$1:D$1029,4,0)</f>
        <v>44330</v>
      </c>
      <c r="C1397" s="28" t="s">
        <v>61</v>
      </c>
      <c r="D1397" s="34">
        <v>57</v>
      </c>
      <c r="E1397" s="36">
        <v>22388460</v>
      </c>
      <c r="F1397" s="37" t="s">
        <v>3770</v>
      </c>
      <c r="G1397" s="76" t="str">
        <f>VLOOKUP(C1397,Product!A$1:D$21,3,0)</f>
        <v>1 Set Basketball</v>
      </c>
      <c r="H1397" s="76" t="str">
        <f>VLOOKUP(C1397,Product!A$1:D$21,4,0)</f>
        <v>Basketball</v>
      </c>
      <c r="I1397" t="s">
        <v>62</v>
      </c>
      <c r="J1397" s="34">
        <v>57</v>
      </c>
      <c r="K1397" s="11" t="str">
        <f>VLOOKUP(A1397,'Sales Order'!A$2:I$1029,9,0)</f>
        <v>Sales Region Sulawesi - Maluku Team</v>
      </c>
      <c r="M1397" t="str">
        <f>VLOOKUP(A1397,'Sales Order'!A$1:L$1029,12,0)</f>
        <v>Retail</v>
      </c>
    </row>
    <row r="1398" spans="1:13" ht="15.75" customHeight="1" x14ac:dyDescent="0.3">
      <c r="A1398" s="28" t="s">
        <v>716</v>
      </c>
      <c r="B1398" s="27">
        <f>VLOOKUP(A1398,'Sales Order'!A$1:D$1029,4,0)</f>
        <v>44330</v>
      </c>
      <c r="C1398" s="28" t="s">
        <v>58</v>
      </c>
      <c r="D1398" s="34">
        <v>67</v>
      </c>
      <c r="E1398" s="36">
        <v>358922350</v>
      </c>
      <c r="F1398" s="37" t="s">
        <v>3771</v>
      </c>
      <c r="G1398" s="76" t="str">
        <f>VLOOKUP(C1398,Product!A$1:D$21,3,0)</f>
        <v>Road Bike</v>
      </c>
      <c r="H1398" s="76" t="str">
        <f>VLOOKUP(C1398,Product!A$1:D$21,4,0)</f>
        <v>Bicycle</v>
      </c>
      <c r="I1398" t="s">
        <v>59</v>
      </c>
      <c r="J1398" s="34">
        <v>67</v>
      </c>
      <c r="K1398" s="11" t="str">
        <f>VLOOKUP(A1398,'Sales Order'!A$2:I$1029,9,0)</f>
        <v>Sales Region Sulawesi - Maluku Team</v>
      </c>
      <c r="M1398" t="str">
        <f>VLOOKUP(A1398,'Sales Order'!A$1:L$1029,12,0)</f>
        <v>Retail</v>
      </c>
    </row>
    <row r="1399" spans="1:13" ht="15.75" customHeight="1" x14ac:dyDescent="0.3">
      <c r="A1399" s="16" t="s">
        <v>717</v>
      </c>
      <c r="B1399" s="27">
        <f>VLOOKUP(A1399,'Sales Order'!A$1:D$1029,4,0)</f>
        <v>44330</v>
      </c>
      <c r="C1399" s="28" t="s">
        <v>61</v>
      </c>
      <c r="D1399" s="34">
        <v>113</v>
      </c>
      <c r="E1399" s="36">
        <v>51420650</v>
      </c>
      <c r="F1399" s="37" t="s">
        <v>3772</v>
      </c>
      <c r="G1399" s="76" t="str">
        <f>VLOOKUP(C1399,Product!A$1:D$21,3,0)</f>
        <v>1 Set Basketball</v>
      </c>
      <c r="H1399" s="76" t="str">
        <f>VLOOKUP(C1399,Product!A$1:D$21,4,0)</f>
        <v>Basketball</v>
      </c>
      <c r="I1399" t="s">
        <v>62</v>
      </c>
      <c r="J1399" s="34">
        <v>113</v>
      </c>
      <c r="K1399" s="11" t="str">
        <f>VLOOKUP(A1399,'Sales Order'!A$2:I$1029,9,0)</f>
        <v>Sales Sumatera -Kalimantan Region Team</v>
      </c>
      <c r="M1399" t="str">
        <f>VLOOKUP(A1399,'Sales Order'!A$1:L$1029,12,0)</f>
        <v>Retail</v>
      </c>
    </row>
    <row r="1400" spans="1:13" ht="15.75" customHeight="1" x14ac:dyDescent="0.3">
      <c r="A1400" s="16" t="s">
        <v>718</v>
      </c>
      <c r="B1400" s="27">
        <f>VLOOKUP(A1400,'Sales Order'!A$1:D$1029,4,0)</f>
        <v>44331</v>
      </c>
      <c r="C1400" s="28" t="s">
        <v>43</v>
      </c>
      <c r="D1400" s="34">
        <v>77</v>
      </c>
      <c r="E1400" s="36">
        <v>226688000</v>
      </c>
      <c r="F1400" s="37" t="s">
        <v>3773</v>
      </c>
      <c r="G1400" s="76" t="str">
        <f>VLOOKUP(C1400,Product!A$1:D$21,3,0)</f>
        <v>Stick Golf Bag</v>
      </c>
      <c r="H1400" s="76" t="str">
        <f>VLOOKUP(C1400,Product!A$1:D$21,4,0)</f>
        <v>Golf</v>
      </c>
      <c r="I1400" t="s">
        <v>44</v>
      </c>
      <c r="J1400" s="34">
        <v>77</v>
      </c>
      <c r="K1400" s="11" t="str">
        <f>VLOOKUP(A1400,'Sales Order'!A$2:I$1029,9,0)</f>
        <v>Sales Sumatera -Kalimantan Region Team</v>
      </c>
      <c r="M1400" t="str">
        <f>VLOOKUP(A1400,'Sales Order'!A$1:L$1029,12,0)</f>
        <v>Retail</v>
      </c>
    </row>
    <row r="1401" spans="1:13" ht="15.75" customHeight="1" x14ac:dyDescent="0.3">
      <c r="A1401" s="28" t="s">
        <v>718</v>
      </c>
      <c r="B1401" s="27">
        <f>VLOOKUP(A1401,'Sales Order'!A$1:D$1029,4,0)</f>
        <v>44331</v>
      </c>
      <c r="C1401" s="28" t="s">
        <v>35</v>
      </c>
      <c r="D1401" s="34">
        <v>27</v>
      </c>
      <c r="E1401" s="36">
        <v>51560550</v>
      </c>
      <c r="F1401" s="37" t="s">
        <v>3774</v>
      </c>
      <c r="G1401" s="76" t="str">
        <f>VLOOKUP(C1401,Product!A$1:D$21,3,0)</f>
        <v>Stick Golf Wedge</v>
      </c>
      <c r="H1401" s="76" t="str">
        <f>VLOOKUP(C1401,Product!A$1:D$21,4,0)</f>
        <v>Golf</v>
      </c>
      <c r="I1401" t="s">
        <v>37</v>
      </c>
      <c r="J1401" s="34">
        <v>27</v>
      </c>
      <c r="K1401" s="11" t="str">
        <f>VLOOKUP(A1401,'Sales Order'!A$2:I$1029,9,0)</f>
        <v>Sales Sumatera -Kalimantan Region Team</v>
      </c>
      <c r="M1401" t="str">
        <f>VLOOKUP(A1401,'Sales Order'!A$1:L$1029,12,0)</f>
        <v>Retail</v>
      </c>
    </row>
    <row r="1402" spans="1:13" ht="15.75" customHeight="1" x14ac:dyDescent="0.3">
      <c r="A1402" s="16" t="s">
        <v>719</v>
      </c>
      <c r="B1402" s="27">
        <f>VLOOKUP(A1402,'Sales Order'!A$1:D$1029,4,0)</f>
        <v>44331</v>
      </c>
      <c r="C1402" s="28" t="s">
        <v>69</v>
      </c>
      <c r="D1402" s="34">
        <v>69</v>
      </c>
      <c r="E1402" s="36">
        <v>8251848</v>
      </c>
      <c r="F1402" s="37" t="s">
        <v>3775</v>
      </c>
      <c r="G1402" s="76" t="str">
        <f>VLOOKUP(C1402,Product!A$1:D$21,3,0)</f>
        <v>Abs Roller</v>
      </c>
      <c r="H1402" s="76" t="str">
        <f>VLOOKUP(C1402,Product!A$1:D$21,4,0)</f>
        <v>Gym &amp; Fitness</v>
      </c>
      <c r="I1402" t="s">
        <v>70</v>
      </c>
      <c r="J1402" s="34">
        <v>69</v>
      </c>
      <c r="K1402" s="11" t="str">
        <f>VLOOKUP(A1402,'Sales Order'!A$2:I$1029,9,0)</f>
        <v>Sales Region Sulawesi - Maluku Team</v>
      </c>
      <c r="M1402" t="str">
        <f>VLOOKUP(A1402,'Sales Order'!A$1:L$1029,12,0)</f>
        <v>Retail</v>
      </c>
    </row>
    <row r="1403" spans="1:13" ht="15.75" customHeight="1" x14ac:dyDescent="0.3">
      <c r="A1403" s="28" t="s">
        <v>719</v>
      </c>
      <c r="B1403" s="27">
        <f>VLOOKUP(A1403,'Sales Order'!A$1:D$1029,4,0)</f>
        <v>44331</v>
      </c>
      <c r="C1403" s="28" t="s">
        <v>19</v>
      </c>
      <c r="D1403" s="34">
        <v>147</v>
      </c>
      <c r="E1403" s="36">
        <v>29648430.000000004</v>
      </c>
      <c r="F1403" s="37" t="s">
        <v>3776</v>
      </c>
      <c r="G1403" s="76" t="str">
        <f>VLOOKUP(C1403,Product!A$1:D$21,3,0)</f>
        <v>1 Set Fishing Equipment</v>
      </c>
      <c r="H1403" s="76" t="str">
        <f>VLOOKUP(C1403,Product!A$1:D$21,4,0)</f>
        <v>Fishing Equipment</v>
      </c>
      <c r="I1403" t="s">
        <v>21</v>
      </c>
      <c r="J1403" s="34">
        <v>147</v>
      </c>
      <c r="K1403" s="11" t="str">
        <f>VLOOKUP(A1403,'Sales Order'!A$2:I$1029,9,0)</f>
        <v>Sales Region Sulawesi - Maluku Team</v>
      </c>
      <c r="M1403" t="str">
        <f>VLOOKUP(A1403,'Sales Order'!A$1:L$1029,12,0)</f>
        <v>Retail</v>
      </c>
    </row>
    <row r="1404" spans="1:13" ht="15.75" customHeight="1" x14ac:dyDescent="0.3">
      <c r="A1404" s="16" t="s">
        <v>720</v>
      </c>
      <c r="B1404" s="27">
        <f>VLOOKUP(A1404,'Sales Order'!A$1:D$1029,4,0)</f>
        <v>44331</v>
      </c>
      <c r="C1404" s="28" t="s">
        <v>58</v>
      </c>
      <c r="D1404" s="34">
        <v>49</v>
      </c>
      <c r="E1404" s="36">
        <v>207233250</v>
      </c>
      <c r="F1404" s="37" t="s">
        <v>3777</v>
      </c>
      <c r="G1404" s="76" t="str">
        <f>VLOOKUP(C1404,Product!A$1:D$21,3,0)</f>
        <v>Road Bike</v>
      </c>
      <c r="H1404" s="76" t="str">
        <f>VLOOKUP(C1404,Product!A$1:D$21,4,0)</f>
        <v>Bicycle</v>
      </c>
      <c r="I1404" t="s">
        <v>59</v>
      </c>
      <c r="J1404" s="34">
        <v>49</v>
      </c>
      <c r="K1404" s="11" t="str">
        <f>VLOOKUP(A1404,'Sales Order'!A$2:I$1029,9,0)</f>
        <v>Online Sales Team</v>
      </c>
      <c r="M1404" t="str">
        <f>VLOOKUP(A1404,'Sales Order'!A$1:L$1029,12,0)</f>
        <v>Retail</v>
      </c>
    </row>
    <row r="1405" spans="1:13" ht="15.75" customHeight="1" x14ac:dyDescent="0.3">
      <c r="A1405" s="16" t="s">
        <v>721</v>
      </c>
      <c r="B1405" s="27">
        <f>VLOOKUP(A1405,'Sales Order'!A$1:D$1029,4,0)</f>
        <v>44331</v>
      </c>
      <c r="C1405" s="28" t="s">
        <v>43</v>
      </c>
      <c r="D1405" s="34">
        <v>107</v>
      </c>
      <c r="E1405" s="36">
        <v>291040000</v>
      </c>
      <c r="F1405" s="37" t="s">
        <v>3778</v>
      </c>
      <c r="G1405" s="76" t="str">
        <f>VLOOKUP(C1405,Product!A$1:D$21,3,0)</f>
        <v>Stick Golf Bag</v>
      </c>
      <c r="H1405" s="76" t="str">
        <f>VLOOKUP(C1405,Product!A$1:D$21,4,0)</f>
        <v>Golf</v>
      </c>
      <c r="I1405" t="s">
        <v>44</v>
      </c>
      <c r="J1405" s="34">
        <v>107</v>
      </c>
      <c r="K1405" s="11" t="str">
        <f>VLOOKUP(A1405,'Sales Order'!A$2:I$1029,9,0)</f>
        <v>Sales Sumatera -Kalimantan Region Team</v>
      </c>
      <c r="M1405" t="str">
        <f>VLOOKUP(A1405,'Sales Order'!A$1:L$1029,12,0)</f>
        <v>Retail</v>
      </c>
    </row>
    <row r="1406" spans="1:13" ht="15.75" customHeight="1" x14ac:dyDescent="0.3">
      <c r="A1406" s="28" t="s">
        <v>721</v>
      </c>
      <c r="B1406" s="27">
        <f>VLOOKUP(A1406,'Sales Order'!A$1:D$1029,4,0)</f>
        <v>44331</v>
      </c>
      <c r="C1406" s="28" t="s">
        <v>55</v>
      </c>
      <c r="D1406" s="34">
        <v>113</v>
      </c>
      <c r="E1406" s="36">
        <v>223916280</v>
      </c>
      <c r="F1406" s="37" t="s">
        <v>3779</v>
      </c>
      <c r="G1406" s="76" t="str">
        <f>VLOOKUP(C1406,Product!A$1:D$21,3,0)</f>
        <v>Mountain Bike</v>
      </c>
      <c r="H1406" s="76" t="str">
        <f>VLOOKUP(C1406,Product!A$1:D$21,4,0)</f>
        <v>Bicycle</v>
      </c>
      <c r="I1406" t="s">
        <v>5854</v>
      </c>
      <c r="J1406" s="34">
        <v>113</v>
      </c>
      <c r="K1406" s="11" t="str">
        <f>VLOOKUP(A1406,'Sales Order'!A$2:I$1029,9,0)</f>
        <v>Sales Sumatera -Kalimantan Region Team</v>
      </c>
      <c r="M1406" t="str">
        <f>VLOOKUP(A1406,'Sales Order'!A$1:L$1029,12,0)</f>
        <v>Retail</v>
      </c>
    </row>
    <row r="1407" spans="1:13" ht="15.75" customHeight="1" x14ac:dyDescent="0.3">
      <c r="A1407" s="16" t="s">
        <v>722</v>
      </c>
      <c r="B1407" s="27">
        <f>VLOOKUP(A1407,'Sales Order'!A$1:D$1029,4,0)</f>
        <v>44332</v>
      </c>
      <c r="C1407" s="28" t="s">
        <v>35</v>
      </c>
      <c r="D1407" s="34">
        <v>78</v>
      </c>
      <c r="E1407" s="36">
        <v>136968000</v>
      </c>
      <c r="F1407" s="37" t="s">
        <v>3780</v>
      </c>
      <c r="G1407" s="76" t="str">
        <f>VLOOKUP(C1407,Product!A$1:D$21,3,0)</f>
        <v>Stick Golf Wedge</v>
      </c>
      <c r="H1407" s="76" t="str">
        <f>VLOOKUP(C1407,Product!A$1:D$21,4,0)</f>
        <v>Golf</v>
      </c>
      <c r="I1407" t="s">
        <v>37</v>
      </c>
      <c r="J1407" s="34">
        <v>78</v>
      </c>
      <c r="K1407" s="11" t="str">
        <f>VLOOKUP(A1407,'Sales Order'!A$2:I$1029,9,0)</f>
        <v>Sales Region Sulawesi - Maluku Team</v>
      </c>
      <c r="M1407" t="str">
        <f>VLOOKUP(A1407,'Sales Order'!A$1:L$1029,12,0)</f>
        <v>Retail</v>
      </c>
    </row>
    <row r="1408" spans="1:13" ht="15.75" customHeight="1" x14ac:dyDescent="0.3">
      <c r="A1408" s="28" t="s">
        <v>722</v>
      </c>
      <c r="B1408" s="27">
        <f>VLOOKUP(A1408,'Sales Order'!A$1:D$1029,4,0)</f>
        <v>44332</v>
      </c>
      <c r="C1408" s="28" t="s">
        <v>43</v>
      </c>
      <c r="D1408" s="34">
        <v>101</v>
      </c>
      <c r="E1408" s="36">
        <v>281184000</v>
      </c>
      <c r="F1408" s="37" t="s">
        <v>3781</v>
      </c>
      <c r="G1408" s="76" t="str">
        <f>VLOOKUP(C1408,Product!A$1:D$21,3,0)</f>
        <v>Stick Golf Bag</v>
      </c>
      <c r="H1408" s="76" t="str">
        <f>VLOOKUP(C1408,Product!A$1:D$21,4,0)</f>
        <v>Golf</v>
      </c>
      <c r="I1408" t="s">
        <v>44</v>
      </c>
      <c r="J1408" s="34">
        <v>101</v>
      </c>
      <c r="K1408" s="11" t="str">
        <f>VLOOKUP(A1408,'Sales Order'!A$2:I$1029,9,0)</f>
        <v>Sales Region Sulawesi - Maluku Team</v>
      </c>
      <c r="M1408" t="str">
        <f>VLOOKUP(A1408,'Sales Order'!A$1:L$1029,12,0)</f>
        <v>Retail</v>
      </c>
    </row>
    <row r="1409" spans="1:13" ht="15.75" customHeight="1" x14ac:dyDescent="0.3">
      <c r="A1409" s="28" t="s">
        <v>723</v>
      </c>
      <c r="B1409" s="27">
        <f>VLOOKUP(A1409,'Sales Order'!A$1:D$1029,4,0)</f>
        <v>44334</v>
      </c>
      <c r="C1409" s="28" t="s">
        <v>78</v>
      </c>
      <c r="D1409" s="34">
        <v>140</v>
      </c>
      <c r="E1409" s="36">
        <v>58094400</v>
      </c>
      <c r="F1409" s="37" t="s">
        <v>3782</v>
      </c>
      <c r="G1409" s="76" t="str">
        <f>VLOOKUP(C1409,Product!A$1:D$21,3,0)</f>
        <v>Dumbell Set</v>
      </c>
      <c r="H1409" s="76" t="str">
        <f>VLOOKUP(C1409,Product!A$1:D$21,4,0)</f>
        <v>Gym &amp; Fitness</v>
      </c>
      <c r="I1409" t="s">
        <v>79</v>
      </c>
      <c r="J1409" s="34">
        <v>140</v>
      </c>
      <c r="K1409" s="11" t="str">
        <f>VLOOKUP(A1409,'Sales Order'!A$2:I$1029,9,0)</f>
        <v>Sales Region Sulawesi - Maluku Team</v>
      </c>
      <c r="M1409" t="str">
        <f>VLOOKUP(A1409,'Sales Order'!A$1:L$1029,12,0)</f>
        <v>Retail</v>
      </c>
    </row>
    <row r="1410" spans="1:13" ht="15.75" customHeight="1" x14ac:dyDescent="0.3">
      <c r="A1410" s="28" t="s">
        <v>723</v>
      </c>
      <c r="B1410" s="27">
        <f>VLOOKUP(A1410,'Sales Order'!A$1:D$1029,4,0)</f>
        <v>44334</v>
      </c>
      <c r="C1410" s="28" t="s">
        <v>52</v>
      </c>
      <c r="D1410" s="34">
        <v>108</v>
      </c>
      <c r="E1410" s="36">
        <v>28080000</v>
      </c>
      <c r="F1410" s="37" t="s">
        <v>3783</v>
      </c>
      <c r="G1410" s="76" t="str">
        <f>VLOOKUP(C1410,Product!A$1:D$21,3,0)</f>
        <v>Hiking Shoes</v>
      </c>
      <c r="H1410" s="76" t="str">
        <f>VLOOKUP(C1410,Product!A$1:D$21,4,0)</f>
        <v>Hiking &amp; Camping</v>
      </c>
      <c r="I1410" t="s">
        <v>53</v>
      </c>
      <c r="J1410" s="34">
        <v>108</v>
      </c>
      <c r="K1410" s="11" t="str">
        <f>VLOOKUP(A1410,'Sales Order'!A$2:I$1029,9,0)</f>
        <v>Sales Region Sulawesi - Maluku Team</v>
      </c>
      <c r="M1410" t="str">
        <f>VLOOKUP(A1410,'Sales Order'!A$1:L$1029,12,0)</f>
        <v>Retail</v>
      </c>
    </row>
    <row r="1411" spans="1:13" ht="15.75" customHeight="1" x14ac:dyDescent="0.3">
      <c r="A1411" s="16" t="s">
        <v>724</v>
      </c>
      <c r="B1411" s="27">
        <f>VLOOKUP(A1411,'Sales Order'!A$1:D$1029,4,0)</f>
        <v>44334</v>
      </c>
      <c r="C1411" s="28" t="s">
        <v>52</v>
      </c>
      <c r="D1411" s="34">
        <v>27</v>
      </c>
      <c r="E1411" s="36">
        <v>7985250</v>
      </c>
      <c r="F1411" s="37" t="s">
        <v>3784</v>
      </c>
      <c r="G1411" s="76" t="str">
        <f>VLOOKUP(C1411,Product!A$1:D$21,3,0)</f>
        <v>Hiking Shoes</v>
      </c>
      <c r="H1411" s="76" t="str">
        <f>VLOOKUP(C1411,Product!A$1:D$21,4,0)</f>
        <v>Hiking &amp; Camping</v>
      </c>
      <c r="I1411" t="s">
        <v>53</v>
      </c>
      <c r="J1411" s="34">
        <v>27</v>
      </c>
      <c r="K1411" s="11" t="str">
        <f>VLOOKUP(A1411,'Sales Order'!A$2:I$1029,9,0)</f>
        <v>Sales Region Bali - Nusa Tenggara Team</v>
      </c>
      <c r="M1411" t="str">
        <f>VLOOKUP(A1411,'Sales Order'!A$1:L$1029,12,0)</f>
        <v>Retail</v>
      </c>
    </row>
    <row r="1412" spans="1:13" ht="15.75" customHeight="1" x14ac:dyDescent="0.3">
      <c r="A1412" s="28" t="s">
        <v>724</v>
      </c>
      <c r="B1412" s="27">
        <f>VLOOKUP(A1412,'Sales Order'!A$1:D$1029,4,0)</f>
        <v>44334</v>
      </c>
      <c r="C1412" s="28" t="s">
        <v>43</v>
      </c>
      <c r="D1412" s="34">
        <v>80</v>
      </c>
      <c r="E1412" s="36">
        <v>197120000</v>
      </c>
      <c r="F1412" s="37" t="s">
        <v>3785</v>
      </c>
      <c r="G1412" s="76" t="str">
        <f>VLOOKUP(C1412,Product!A$1:D$21,3,0)</f>
        <v>Stick Golf Bag</v>
      </c>
      <c r="H1412" s="76" t="str">
        <f>VLOOKUP(C1412,Product!A$1:D$21,4,0)</f>
        <v>Golf</v>
      </c>
      <c r="I1412" t="s">
        <v>44</v>
      </c>
      <c r="J1412" s="34">
        <v>80</v>
      </c>
      <c r="K1412" s="11" t="str">
        <f>VLOOKUP(A1412,'Sales Order'!A$2:I$1029,9,0)</f>
        <v>Sales Region Bali - Nusa Tenggara Team</v>
      </c>
      <c r="M1412" t="str">
        <f>VLOOKUP(A1412,'Sales Order'!A$1:L$1029,12,0)</f>
        <v>Retail</v>
      </c>
    </row>
    <row r="1413" spans="1:13" ht="15.75" customHeight="1" x14ac:dyDescent="0.3">
      <c r="A1413" s="28" t="s">
        <v>724</v>
      </c>
      <c r="B1413" s="27">
        <f>VLOOKUP(A1413,'Sales Order'!A$1:D$1029,4,0)</f>
        <v>44334</v>
      </c>
      <c r="C1413" s="28" t="s">
        <v>55</v>
      </c>
      <c r="D1413" s="34">
        <v>119</v>
      </c>
      <c r="E1413" s="36">
        <v>247034480</v>
      </c>
      <c r="F1413" s="37" t="s">
        <v>3786</v>
      </c>
      <c r="G1413" s="76" t="str">
        <f>VLOOKUP(C1413,Product!A$1:D$21,3,0)</f>
        <v>Mountain Bike</v>
      </c>
      <c r="H1413" s="76" t="str">
        <f>VLOOKUP(C1413,Product!A$1:D$21,4,0)</f>
        <v>Bicycle</v>
      </c>
      <c r="I1413" t="s">
        <v>5854</v>
      </c>
      <c r="J1413" s="34">
        <v>119</v>
      </c>
      <c r="K1413" s="11" t="str">
        <f>VLOOKUP(A1413,'Sales Order'!A$2:I$1029,9,0)</f>
        <v>Sales Region Bali - Nusa Tenggara Team</v>
      </c>
      <c r="M1413" t="str">
        <f>VLOOKUP(A1413,'Sales Order'!A$1:L$1029,12,0)</f>
        <v>Retail</v>
      </c>
    </row>
    <row r="1414" spans="1:13" ht="15.75" customHeight="1" x14ac:dyDescent="0.3">
      <c r="A1414" s="28" t="s">
        <v>724</v>
      </c>
      <c r="B1414" s="27">
        <f>VLOOKUP(A1414,'Sales Order'!A$1:D$1029,4,0)</f>
        <v>44334</v>
      </c>
      <c r="C1414" s="28" t="s">
        <v>45</v>
      </c>
      <c r="D1414" s="34">
        <v>143</v>
      </c>
      <c r="E1414" s="36">
        <v>17258670</v>
      </c>
      <c r="F1414" s="37" t="s">
        <v>3787</v>
      </c>
      <c r="G1414" s="76" t="str">
        <f>VLOOKUP(C1414,Product!A$1:D$21,3,0)</f>
        <v>Sunglasses</v>
      </c>
      <c r="H1414" s="76" t="str">
        <f>VLOOKUP(C1414,Product!A$1:D$21,4,0)</f>
        <v>Outdoors Sport</v>
      </c>
      <c r="I1414" t="s">
        <v>46</v>
      </c>
      <c r="J1414" s="34">
        <v>143</v>
      </c>
      <c r="K1414" s="11" t="str">
        <f>VLOOKUP(A1414,'Sales Order'!A$2:I$1029,9,0)</f>
        <v>Sales Region Bali - Nusa Tenggara Team</v>
      </c>
      <c r="M1414" t="str">
        <f>VLOOKUP(A1414,'Sales Order'!A$1:L$1029,12,0)</f>
        <v>Retail</v>
      </c>
    </row>
    <row r="1415" spans="1:13" ht="15.75" customHeight="1" x14ac:dyDescent="0.3">
      <c r="A1415" s="28" t="s">
        <v>724</v>
      </c>
      <c r="B1415" s="27">
        <f>VLOOKUP(A1415,'Sales Order'!A$1:D$1029,4,0)</f>
        <v>44334</v>
      </c>
      <c r="C1415" s="28" t="s">
        <v>65</v>
      </c>
      <c r="D1415" s="34">
        <v>87</v>
      </c>
      <c r="E1415" s="36">
        <v>20441520</v>
      </c>
      <c r="F1415" s="37" t="s">
        <v>3788</v>
      </c>
      <c r="G1415" s="76" t="str">
        <f>VLOOKUP(C1415,Product!A$1:D$21,3,0)</f>
        <v>1 Set Futsalball</v>
      </c>
      <c r="H1415" s="76" t="str">
        <f>VLOOKUP(C1415,Product!A$1:D$21,4,0)</f>
        <v>Futsal</v>
      </c>
      <c r="I1415" t="s">
        <v>66</v>
      </c>
      <c r="J1415" s="34">
        <v>87</v>
      </c>
      <c r="K1415" s="11" t="str">
        <f>VLOOKUP(A1415,'Sales Order'!A$2:I$1029,9,0)</f>
        <v>Sales Region Bali - Nusa Tenggara Team</v>
      </c>
      <c r="M1415" t="str">
        <f>VLOOKUP(A1415,'Sales Order'!A$1:L$1029,12,0)</f>
        <v>Retail</v>
      </c>
    </row>
    <row r="1416" spans="1:13" ht="15.75" customHeight="1" x14ac:dyDescent="0.3">
      <c r="A1416" s="16" t="s">
        <v>725</v>
      </c>
      <c r="B1416" s="27">
        <f>VLOOKUP(A1416,'Sales Order'!A$1:D$1029,4,0)</f>
        <v>44334</v>
      </c>
      <c r="C1416" s="28" t="s">
        <v>52</v>
      </c>
      <c r="D1416" s="34">
        <v>121</v>
      </c>
      <c r="E1416" s="36">
        <v>33426250</v>
      </c>
      <c r="F1416" s="37" t="s">
        <v>3789</v>
      </c>
      <c r="G1416" s="76" t="str">
        <f>VLOOKUP(C1416,Product!A$1:D$21,3,0)</f>
        <v>Hiking Shoes</v>
      </c>
      <c r="H1416" s="76" t="str">
        <f>VLOOKUP(C1416,Product!A$1:D$21,4,0)</f>
        <v>Hiking &amp; Camping</v>
      </c>
      <c r="I1416" t="s">
        <v>53</v>
      </c>
      <c r="J1416" s="34">
        <v>121</v>
      </c>
      <c r="K1416" s="11" t="str">
        <f>VLOOKUP(A1416,'Sales Order'!A$2:I$1029,9,0)</f>
        <v>Sales Region Sulawesi - Maluku Team</v>
      </c>
      <c r="M1416" t="str">
        <f>VLOOKUP(A1416,'Sales Order'!A$1:L$1029,12,0)</f>
        <v>Retail</v>
      </c>
    </row>
    <row r="1417" spans="1:13" ht="15.75" customHeight="1" x14ac:dyDescent="0.3">
      <c r="A1417" s="28" t="s">
        <v>725</v>
      </c>
      <c r="B1417" s="27">
        <f>VLOOKUP(A1417,'Sales Order'!A$1:D$1029,4,0)</f>
        <v>44334</v>
      </c>
      <c r="C1417" s="28" t="s">
        <v>35</v>
      </c>
      <c r="D1417" s="34">
        <v>141</v>
      </c>
      <c r="E1417" s="36">
        <v>275450550</v>
      </c>
      <c r="F1417" s="37" t="s">
        <v>3790</v>
      </c>
      <c r="G1417" s="76" t="str">
        <f>VLOOKUP(C1417,Product!A$1:D$21,3,0)</f>
        <v>Stick Golf Wedge</v>
      </c>
      <c r="H1417" s="76" t="str">
        <f>VLOOKUP(C1417,Product!A$1:D$21,4,0)</f>
        <v>Golf</v>
      </c>
      <c r="I1417" t="s">
        <v>37</v>
      </c>
      <c r="J1417" s="34">
        <v>141</v>
      </c>
      <c r="K1417" s="11" t="str">
        <f>VLOOKUP(A1417,'Sales Order'!A$2:I$1029,9,0)</f>
        <v>Sales Region Sulawesi - Maluku Team</v>
      </c>
      <c r="M1417" t="str">
        <f>VLOOKUP(A1417,'Sales Order'!A$1:L$1029,12,0)</f>
        <v>Retail</v>
      </c>
    </row>
    <row r="1418" spans="1:13" ht="15.75" customHeight="1" x14ac:dyDescent="0.3">
      <c r="A1418" s="28" t="s">
        <v>725</v>
      </c>
      <c r="B1418" s="27">
        <f>VLOOKUP(A1418,'Sales Order'!A$1:D$1029,4,0)</f>
        <v>44334</v>
      </c>
      <c r="C1418" s="28" t="s">
        <v>33</v>
      </c>
      <c r="D1418" s="34">
        <v>33</v>
      </c>
      <c r="E1418" s="36">
        <v>5517600</v>
      </c>
      <c r="F1418" s="37" t="s">
        <v>3791</v>
      </c>
      <c r="G1418" s="76" t="str">
        <f>VLOOKUP(C1418,Product!A$1:D$21,3,0)</f>
        <v>Stick Billiard Bag</v>
      </c>
      <c r="H1418" s="76" t="str">
        <f>VLOOKUP(C1418,Product!A$1:D$21,4,0)</f>
        <v>Billiard</v>
      </c>
      <c r="I1418" t="s">
        <v>34</v>
      </c>
      <c r="J1418" s="34">
        <v>33</v>
      </c>
      <c r="K1418" s="11" t="str">
        <f>VLOOKUP(A1418,'Sales Order'!A$2:I$1029,9,0)</f>
        <v>Sales Region Sulawesi - Maluku Team</v>
      </c>
      <c r="M1418" t="str">
        <f>VLOOKUP(A1418,'Sales Order'!A$1:L$1029,12,0)</f>
        <v>Retail</v>
      </c>
    </row>
    <row r="1419" spans="1:13" ht="15.75" customHeight="1" x14ac:dyDescent="0.3">
      <c r="A1419" s="28" t="s">
        <v>725</v>
      </c>
      <c r="B1419" s="27">
        <f>VLOOKUP(A1419,'Sales Order'!A$1:D$1029,4,0)</f>
        <v>44334</v>
      </c>
      <c r="C1419" s="28" t="s">
        <v>58</v>
      </c>
      <c r="D1419" s="34">
        <v>133</v>
      </c>
      <c r="E1419" s="36">
        <v>674988300</v>
      </c>
      <c r="F1419" s="37" t="s">
        <v>3792</v>
      </c>
      <c r="G1419" s="76" t="str">
        <f>VLOOKUP(C1419,Product!A$1:D$21,3,0)</f>
        <v>Road Bike</v>
      </c>
      <c r="H1419" s="76" t="str">
        <f>VLOOKUP(C1419,Product!A$1:D$21,4,0)</f>
        <v>Bicycle</v>
      </c>
      <c r="I1419" t="s">
        <v>59</v>
      </c>
      <c r="J1419" s="34">
        <v>133</v>
      </c>
      <c r="K1419" s="11" t="str">
        <f>VLOOKUP(A1419,'Sales Order'!A$2:I$1029,9,0)</f>
        <v>Sales Region Sulawesi - Maluku Team</v>
      </c>
      <c r="M1419" t="str">
        <f>VLOOKUP(A1419,'Sales Order'!A$1:L$1029,12,0)</f>
        <v>Retail</v>
      </c>
    </row>
    <row r="1420" spans="1:13" ht="15.75" customHeight="1" x14ac:dyDescent="0.3">
      <c r="A1420" s="16" t="s">
        <v>726</v>
      </c>
      <c r="B1420" s="27">
        <f>VLOOKUP(A1420,'Sales Order'!A$1:D$1029,4,0)</f>
        <v>44336</v>
      </c>
      <c r="C1420" s="28" t="s">
        <v>65</v>
      </c>
      <c r="D1420" s="34">
        <v>115</v>
      </c>
      <c r="E1420" s="36">
        <v>28248600</v>
      </c>
      <c r="F1420" s="37" t="s">
        <v>3793</v>
      </c>
      <c r="G1420" s="76" t="str">
        <f>VLOOKUP(C1420,Product!A$1:D$21,3,0)</f>
        <v>1 Set Futsalball</v>
      </c>
      <c r="H1420" s="76" t="str">
        <f>VLOOKUP(C1420,Product!A$1:D$21,4,0)</f>
        <v>Futsal</v>
      </c>
      <c r="I1420" t="s">
        <v>66</v>
      </c>
      <c r="J1420" s="34">
        <v>115</v>
      </c>
      <c r="K1420" s="11" t="str">
        <f>VLOOKUP(A1420,'Sales Order'!A$2:I$1029,9,0)</f>
        <v>Online Sales Team</v>
      </c>
      <c r="M1420" t="str">
        <f>VLOOKUP(A1420,'Sales Order'!A$1:L$1029,12,0)</f>
        <v>Retail</v>
      </c>
    </row>
    <row r="1421" spans="1:13" ht="15.75" customHeight="1" x14ac:dyDescent="0.3">
      <c r="A1421" s="28" t="s">
        <v>726</v>
      </c>
      <c r="B1421" s="27">
        <f>VLOOKUP(A1421,'Sales Order'!A$1:D$1029,4,0)</f>
        <v>44336</v>
      </c>
      <c r="C1421" s="28" t="s">
        <v>40</v>
      </c>
      <c r="D1421" s="34">
        <v>97</v>
      </c>
      <c r="E1421" s="36">
        <v>17434780</v>
      </c>
      <c r="F1421" s="37" t="s">
        <v>3794</v>
      </c>
      <c r="G1421" s="76" t="str">
        <f>VLOOKUP(C1421,Product!A$1:D$21,3,0)</f>
        <v>1 set Golf Ball</v>
      </c>
      <c r="H1421" s="76" t="str">
        <f>VLOOKUP(C1421,Product!A$1:D$21,4,0)</f>
        <v>Golf</v>
      </c>
      <c r="I1421" t="s">
        <v>41</v>
      </c>
      <c r="J1421" s="34">
        <v>97</v>
      </c>
      <c r="K1421" s="11" t="str">
        <f>VLOOKUP(A1421,'Sales Order'!A$2:I$1029,9,0)</f>
        <v>Online Sales Team</v>
      </c>
      <c r="M1421" t="str">
        <f>VLOOKUP(A1421,'Sales Order'!A$1:L$1029,12,0)</f>
        <v>Retail</v>
      </c>
    </row>
    <row r="1422" spans="1:13" ht="15.75" customHeight="1" x14ac:dyDescent="0.3">
      <c r="A1422" s="16" t="s">
        <v>727</v>
      </c>
      <c r="B1422" s="27">
        <f>VLOOKUP(A1422,'Sales Order'!A$1:D$1029,4,0)</f>
        <v>44336</v>
      </c>
      <c r="C1422" s="28" t="s">
        <v>35</v>
      </c>
      <c r="D1422" s="34">
        <v>119</v>
      </c>
      <c r="E1422" s="36">
        <v>211576050</v>
      </c>
      <c r="F1422" s="37" t="s">
        <v>3795</v>
      </c>
      <c r="G1422" s="76" t="str">
        <f>VLOOKUP(C1422,Product!A$1:D$21,3,0)</f>
        <v>Stick Golf Wedge</v>
      </c>
      <c r="H1422" s="76" t="str">
        <f>VLOOKUP(C1422,Product!A$1:D$21,4,0)</f>
        <v>Golf</v>
      </c>
      <c r="I1422" t="s">
        <v>37</v>
      </c>
      <c r="J1422" s="34">
        <v>119</v>
      </c>
      <c r="K1422" s="11" t="str">
        <f>VLOOKUP(A1422,'Sales Order'!A$2:I$1029,9,0)</f>
        <v>Sales Region Sulawesi - Maluku Team</v>
      </c>
      <c r="M1422" t="str">
        <f>VLOOKUP(A1422,'Sales Order'!A$1:L$1029,12,0)</f>
        <v>Retail</v>
      </c>
    </row>
    <row r="1423" spans="1:13" ht="15.75" customHeight="1" x14ac:dyDescent="0.3">
      <c r="A1423" s="28" t="s">
        <v>727</v>
      </c>
      <c r="B1423" s="27">
        <f>VLOOKUP(A1423,'Sales Order'!A$1:D$1029,4,0)</f>
        <v>44336</v>
      </c>
      <c r="C1423" s="28" t="s">
        <v>72</v>
      </c>
      <c r="D1423" s="34">
        <v>79</v>
      </c>
      <c r="E1423" s="36">
        <v>17296260</v>
      </c>
      <c r="F1423" s="37" t="s">
        <v>3796</v>
      </c>
      <c r="G1423" s="76" t="str">
        <f>VLOOKUP(C1423,Product!A$1:D$21,3,0)</f>
        <v>Pull Up Bar</v>
      </c>
      <c r="H1423" s="76" t="str">
        <f>VLOOKUP(C1423,Product!A$1:D$21,4,0)</f>
        <v>Gym &amp; Fitness</v>
      </c>
      <c r="I1423" t="s">
        <v>73</v>
      </c>
      <c r="J1423" s="34">
        <v>79</v>
      </c>
      <c r="K1423" s="11" t="str">
        <f>VLOOKUP(A1423,'Sales Order'!A$2:I$1029,9,0)</f>
        <v>Sales Region Sulawesi - Maluku Team</v>
      </c>
      <c r="M1423" t="str">
        <f>VLOOKUP(A1423,'Sales Order'!A$1:L$1029,12,0)</f>
        <v>Retail</v>
      </c>
    </row>
    <row r="1424" spans="1:13" ht="15.75" customHeight="1" x14ac:dyDescent="0.3">
      <c r="A1424" s="28" t="s">
        <v>727</v>
      </c>
      <c r="B1424" s="27">
        <f>VLOOKUP(A1424,'Sales Order'!A$1:D$1029,4,0)</f>
        <v>44336</v>
      </c>
      <c r="C1424" s="28" t="s">
        <v>81</v>
      </c>
      <c r="D1424" s="34">
        <v>39</v>
      </c>
      <c r="E1424" s="36">
        <v>76546470</v>
      </c>
      <c r="F1424" s="37" t="s">
        <v>3797</v>
      </c>
      <c r="G1424" s="76" t="str">
        <f>VLOOKUP(C1424,Product!A$1:D$21,3,0)</f>
        <v>Treadmill</v>
      </c>
      <c r="H1424" s="76" t="str">
        <f>VLOOKUP(C1424,Product!A$1:D$21,4,0)</f>
        <v>Gym &amp; Fitness</v>
      </c>
      <c r="I1424" t="s">
        <v>82</v>
      </c>
      <c r="J1424" s="34">
        <v>39</v>
      </c>
      <c r="K1424" s="11" t="str">
        <f>VLOOKUP(A1424,'Sales Order'!A$2:I$1029,9,0)</f>
        <v>Sales Region Sulawesi - Maluku Team</v>
      </c>
      <c r="M1424" t="str">
        <f>VLOOKUP(A1424,'Sales Order'!A$1:L$1029,12,0)</f>
        <v>Retail</v>
      </c>
    </row>
    <row r="1425" spans="1:13" ht="15.75" customHeight="1" x14ac:dyDescent="0.3">
      <c r="A1425" s="28" t="s">
        <v>727</v>
      </c>
      <c r="B1425" s="27">
        <f>VLOOKUP(A1425,'Sales Order'!A$1:D$1029,4,0)</f>
        <v>44336</v>
      </c>
      <c r="C1425" s="28" t="s">
        <v>48</v>
      </c>
      <c r="D1425" s="34">
        <v>108</v>
      </c>
      <c r="E1425" s="36">
        <v>12678120</v>
      </c>
      <c r="F1425" s="37" t="s">
        <v>3798</v>
      </c>
      <c r="G1425" s="76" t="str">
        <f>VLOOKUP(C1425,Product!A$1:D$21,3,0)</f>
        <v>Tracking Pole</v>
      </c>
      <c r="H1425" s="76" t="str">
        <f>VLOOKUP(C1425,Product!A$1:D$21,4,0)</f>
        <v>Hiking &amp; Camping</v>
      </c>
      <c r="I1425" t="s">
        <v>49</v>
      </c>
      <c r="J1425" s="34">
        <v>108</v>
      </c>
      <c r="K1425" s="11" t="str">
        <f>VLOOKUP(A1425,'Sales Order'!A$2:I$1029,9,0)</f>
        <v>Sales Region Sulawesi - Maluku Team</v>
      </c>
      <c r="M1425" t="str">
        <f>VLOOKUP(A1425,'Sales Order'!A$1:L$1029,12,0)</f>
        <v>Retail</v>
      </c>
    </row>
    <row r="1426" spans="1:13" ht="15.75" customHeight="1" x14ac:dyDescent="0.3">
      <c r="A1426" s="16" t="s">
        <v>728</v>
      </c>
      <c r="B1426" s="27">
        <f>VLOOKUP(A1426,'Sales Order'!A$1:D$1029,4,0)</f>
        <v>44337</v>
      </c>
      <c r="C1426" s="28" t="s">
        <v>72</v>
      </c>
      <c r="D1426" s="34">
        <v>29</v>
      </c>
      <c r="E1426" s="36">
        <v>5962110</v>
      </c>
      <c r="F1426" s="37" t="s">
        <v>3799</v>
      </c>
      <c r="G1426" s="76" t="str">
        <f>VLOOKUP(C1426,Product!A$1:D$21,3,0)</f>
        <v>Pull Up Bar</v>
      </c>
      <c r="H1426" s="76" t="str">
        <f>VLOOKUP(C1426,Product!A$1:D$21,4,0)</f>
        <v>Gym &amp; Fitness</v>
      </c>
      <c r="I1426" t="s">
        <v>73</v>
      </c>
      <c r="J1426" s="34">
        <v>29</v>
      </c>
      <c r="K1426" s="11" t="str">
        <f>VLOOKUP(A1426,'Sales Order'!A$2:I$1029,9,0)</f>
        <v>Sales Region Sulawesi - Maluku Team</v>
      </c>
      <c r="M1426" t="str">
        <f>VLOOKUP(A1426,'Sales Order'!A$1:L$1029,12,0)</f>
        <v>Retail</v>
      </c>
    </row>
    <row r="1427" spans="1:13" ht="15.75" customHeight="1" x14ac:dyDescent="0.3">
      <c r="A1427" s="28" t="s">
        <v>728</v>
      </c>
      <c r="B1427" s="27">
        <f>VLOOKUP(A1427,'Sales Order'!A$1:D$1029,4,0)</f>
        <v>44337</v>
      </c>
      <c r="C1427" s="28" t="s">
        <v>48</v>
      </c>
      <c r="D1427" s="34">
        <v>54</v>
      </c>
      <c r="E1427" s="36">
        <v>6060420</v>
      </c>
      <c r="F1427" s="37" t="s">
        <v>3800</v>
      </c>
      <c r="G1427" s="76" t="str">
        <f>VLOOKUP(C1427,Product!A$1:D$21,3,0)</f>
        <v>Tracking Pole</v>
      </c>
      <c r="H1427" s="76" t="str">
        <f>VLOOKUP(C1427,Product!A$1:D$21,4,0)</f>
        <v>Hiking &amp; Camping</v>
      </c>
      <c r="I1427" t="s">
        <v>49</v>
      </c>
      <c r="J1427" s="34">
        <v>54</v>
      </c>
      <c r="K1427" s="11" t="str">
        <f>VLOOKUP(A1427,'Sales Order'!A$2:I$1029,9,0)</f>
        <v>Sales Region Sulawesi - Maluku Team</v>
      </c>
      <c r="M1427" t="str">
        <f>VLOOKUP(A1427,'Sales Order'!A$1:L$1029,12,0)</f>
        <v>Retail</v>
      </c>
    </row>
    <row r="1428" spans="1:13" ht="15.75" customHeight="1" x14ac:dyDescent="0.3">
      <c r="A1428" s="28" t="s">
        <v>728</v>
      </c>
      <c r="B1428" s="27">
        <f>VLOOKUP(A1428,'Sales Order'!A$1:D$1029,4,0)</f>
        <v>44337</v>
      </c>
      <c r="C1428" s="28" t="s">
        <v>40</v>
      </c>
      <c r="D1428" s="34">
        <v>43</v>
      </c>
      <c r="E1428" s="36">
        <v>7728820</v>
      </c>
      <c r="F1428" s="37" t="s">
        <v>3801</v>
      </c>
      <c r="G1428" s="76" t="str">
        <f>VLOOKUP(C1428,Product!A$1:D$21,3,0)</f>
        <v>1 set Golf Ball</v>
      </c>
      <c r="H1428" s="76" t="str">
        <f>VLOOKUP(C1428,Product!A$1:D$21,4,0)</f>
        <v>Golf</v>
      </c>
      <c r="I1428" t="s">
        <v>41</v>
      </c>
      <c r="J1428" s="34">
        <v>43</v>
      </c>
      <c r="K1428" s="11" t="str">
        <f>VLOOKUP(A1428,'Sales Order'!A$2:I$1029,9,0)</f>
        <v>Sales Region Sulawesi - Maluku Team</v>
      </c>
      <c r="M1428" t="str">
        <f>VLOOKUP(A1428,'Sales Order'!A$1:L$1029,12,0)</f>
        <v>Retail</v>
      </c>
    </row>
    <row r="1429" spans="1:13" ht="15.75" customHeight="1" x14ac:dyDescent="0.3">
      <c r="A1429" s="28" t="s">
        <v>728</v>
      </c>
      <c r="B1429" s="27">
        <f>VLOOKUP(A1429,'Sales Order'!A$1:D$1029,4,0)</f>
        <v>44337</v>
      </c>
      <c r="C1429" s="28" t="s">
        <v>61</v>
      </c>
      <c r="D1429" s="34">
        <v>106</v>
      </c>
      <c r="E1429" s="36">
        <v>42142420</v>
      </c>
      <c r="F1429" s="37" t="s">
        <v>3802</v>
      </c>
      <c r="G1429" s="76" t="str">
        <f>VLOOKUP(C1429,Product!A$1:D$21,3,0)</f>
        <v>1 Set Basketball</v>
      </c>
      <c r="H1429" s="76" t="str">
        <f>VLOOKUP(C1429,Product!A$1:D$21,4,0)</f>
        <v>Basketball</v>
      </c>
      <c r="I1429" t="s">
        <v>62</v>
      </c>
      <c r="J1429" s="34">
        <v>106</v>
      </c>
      <c r="K1429" s="11" t="str">
        <f>VLOOKUP(A1429,'Sales Order'!A$2:I$1029,9,0)</f>
        <v>Sales Region Sulawesi - Maluku Team</v>
      </c>
      <c r="M1429" t="str">
        <f>VLOOKUP(A1429,'Sales Order'!A$1:L$1029,12,0)</f>
        <v>Retail</v>
      </c>
    </row>
    <row r="1430" spans="1:13" ht="15.75" customHeight="1" x14ac:dyDescent="0.3">
      <c r="A1430" s="16" t="s">
        <v>729</v>
      </c>
      <c r="B1430" s="27">
        <f>VLOOKUP(A1430,'Sales Order'!A$1:D$1029,4,0)</f>
        <v>44338</v>
      </c>
      <c r="C1430" s="28" t="s">
        <v>72</v>
      </c>
      <c r="D1430" s="34">
        <v>109</v>
      </c>
      <c r="E1430" s="36">
        <v>22409310</v>
      </c>
      <c r="F1430" s="37" t="s">
        <v>3803</v>
      </c>
      <c r="G1430" s="76" t="str">
        <f>VLOOKUP(C1430,Product!A$1:D$21,3,0)</f>
        <v>Pull Up Bar</v>
      </c>
      <c r="H1430" s="76" t="str">
        <f>VLOOKUP(C1430,Product!A$1:D$21,4,0)</f>
        <v>Gym &amp; Fitness</v>
      </c>
      <c r="I1430" t="s">
        <v>73</v>
      </c>
      <c r="J1430" s="34">
        <v>109</v>
      </c>
      <c r="K1430" s="11" t="str">
        <f>VLOOKUP(A1430,'Sales Order'!A$2:I$1029,9,0)</f>
        <v>Online Sales Team</v>
      </c>
      <c r="M1430" t="str">
        <f>VLOOKUP(A1430,'Sales Order'!A$1:L$1029,12,0)</f>
        <v>Retail</v>
      </c>
    </row>
    <row r="1431" spans="1:13" ht="15.75" customHeight="1" x14ac:dyDescent="0.3">
      <c r="A1431" s="16" t="s">
        <v>730</v>
      </c>
      <c r="B1431" s="27">
        <f>VLOOKUP(A1431,'Sales Order'!A$1:D$1029,4,0)</f>
        <v>44338</v>
      </c>
      <c r="C1431" s="28" t="s">
        <v>33</v>
      </c>
      <c r="D1431" s="34">
        <v>25</v>
      </c>
      <c r="E1431" s="36">
        <v>4785000</v>
      </c>
      <c r="F1431" s="37" t="s">
        <v>3804</v>
      </c>
      <c r="G1431" s="76" t="str">
        <f>VLOOKUP(C1431,Product!A$1:D$21,3,0)</f>
        <v>Stick Billiard Bag</v>
      </c>
      <c r="H1431" s="76" t="str">
        <f>VLOOKUP(C1431,Product!A$1:D$21,4,0)</f>
        <v>Billiard</v>
      </c>
      <c r="I1431" t="s">
        <v>34</v>
      </c>
      <c r="J1431" s="34">
        <v>25</v>
      </c>
      <c r="K1431" s="11" t="str">
        <f>VLOOKUP(A1431,'Sales Order'!A$2:I$1029,9,0)</f>
        <v>Sales Sumatera -Kalimantan Region Team</v>
      </c>
      <c r="M1431" t="str">
        <f>VLOOKUP(A1431,'Sales Order'!A$1:L$1029,12,0)</f>
        <v>Retail</v>
      </c>
    </row>
    <row r="1432" spans="1:13" ht="15.75" customHeight="1" x14ac:dyDescent="0.3">
      <c r="A1432" s="28" t="s">
        <v>730</v>
      </c>
      <c r="B1432" s="27">
        <f>VLOOKUP(A1432,'Sales Order'!A$1:D$1029,4,0)</f>
        <v>44338</v>
      </c>
      <c r="C1432" s="28" t="s">
        <v>61</v>
      </c>
      <c r="D1432" s="34">
        <v>107</v>
      </c>
      <c r="E1432" s="36">
        <v>43052520</v>
      </c>
      <c r="F1432" s="37" t="s">
        <v>3805</v>
      </c>
      <c r="G1432" s="76" t="str">
        <f>VLOOKUP(C1432,Product!A$1:D$21,3,0)</f>
        <v>1 Set Basketball</v>
      </c>
      <c r="H1432" s="76" t="str">
        <f>VLOOKUP(C1432,Product!A$1:D$21,4,0)</f>
        <v>Basketball</v>
      </c>
      <c r="I1432" t="s">
        <v>62</v>
      </c>
      <c r="J1432" s="34">
        <v>107</v>
      </c>
      <c r="K1432" s="11" t="str">
        <f>VLOOKUP(A1432,'Sales Order'!A$2:I$1029,9,0)</f>
        <v>Sales Sumatera -Kalimantan Region Team</v>
      </c>
      <c r="M1432" t="str">
        <f>VLOOKUP(A1432,'Sales Order'!A$1:L$1029,12,0)</f>
        <v>Retail</v>
      </c>
    </row>
    <row r="1433" spans="1:13" ht="15.75" customHeight="1" x14ac:dyDescent="0.3">
      <c r="A1433" s="16" t="s">
        <v>731</v>
      </c>
      <c r="B1433" s="27">
        <f>VLOOKUP(A1433,'Sales Order'!A$1:D$1029,4,0)</f>
        <v>44339</v>
      </c>
      <c r="C1433" s="28" t="s">
        <v>83</v>
      </c>
      <c r="D1433" s="34">
        <v>109</v>
      </c>
      <c r="E1433" s="36">
        <v>26941530</v>
      </c>
      <c r="F1433" s="37" t="s">
        <v>3806</v>
      </c>
      <c r="G1433" s="76" t="str">
        <f>VLOOKUP(C1433,Product!A$1:D$21,3,0)</f>
        <v>Heavy bag</v>
      </c>
      <c r="H1433" s="76" t="str">
        <f>VLOOKUP(C1433,Product!A$1:D$21,4,0)</f>
        <v>Gym &amp; Fitness</v>
      </c>
      <c r="I1433" t="s">
        <v>84</v>
      </c>
      <c r="J1433" s="34">
        <v>109</v>
      </c>
      <c r="K1433" s="11" t="str">
        <f>VLOOKUP(A1433,'Sales Order'!A$2:I$1029,9,0)</f>
        <v>Online Sales Team</v>
      </c>
      <c r="M1433" t="str">
        <f>VLOOKUP(A1433,'Sales Order'!A$1:L$1029,12,0)</f>
        <v>Retail</v>
      </c>
    </row>
    <row r="1434" spans="1:13" ht="15.75" customHeight="1" x14ac:dyDescent="0.3">
      <c r="A1434" s="28" t="s">
        <v>731</v>
      </c>
      <c r="B1434" s="27">
        <f>VLOOKUP(A1434,'Sales Order'!A$1:D$1029,4,0)</f>
        <v>44339</v>
      </c>
      <c r="C1434" s="28" t="s">
        <v>81</v>
      </c>
      <c r="D1434" s="34">
        <v>144</v>
      </c>
      <c r="E1434" s="36">
        <v>334020960</v>
      </c>
      <c r="F1434" s="37" t="s">
        <v>3807</v>
      </c>
      <c r="G1434" s="76" t="str">
        <f>VLOOKUP(C1434,Product!A$1:D$21,3,0)</f>
        <v>Treadmill</v>
      </c>
      <c r="H1434" s="76" t="str">
        <f>VLOOKUP(C1434,Product!A$1:D$21,4,0)</f>
        <v>Gym &amp; Fitness</v>
      </c>
      <c r="I1434" t="s">
        <v>82</v>
      </c>
      <c r="J1434" s="34">
        <v>144</v>
      </c>
      <c r="K1434" s="11" t="str">
        <f>VLOOKUP(A1434,'Sales Order'!A$2:I$1029,9,0)</f>
        <v>Online Sales Team</v>
      </c>
      <c r="M1434" t="str">
        <f>VLOOKUP(A1434,'Sales Order'!A$1:L$1029,12,0)</f>
        <v>Retail</v>
      </c>
    </row>
    <row r="1435" spans="1:13" ht="15.75" customHeight="1" x14ac:dyDescent="0.3">
      <c r="A1435" s="28" t="s">
        <v>731</v>
      </c>
      <c r="B1435" s="27">
        <f>VLOOKUP(A1435,'Sales Order'!A$1:D$1029,4,0)</f>
        <v>44339</v>
      </c>
      <c r="C1435" s="28" t="s">
        <v>78</v>
      </c>
      <c r="D1435" s="34">
        <v>146</v>
      </c>
      <c r="E1435" s="36">
        <v>62914320.000000007</v>
      </c>
      <c r="F1435" s="37" t="s">
        <v>3808</v>
      </c>
      <c r="G1435" s="76" t="str">
        <f>VLOOKUP(C1435,Product!A$1:D$21,3,0)</f>
        <v>Dumbell Set</v>
      </c>
      <c r="H1435" s="76" t="str">
        <f>VLOOKUP(C1435,Product!A$1:D$21,4,0)</f>
        <v>Gym &amp; Fitness</v>
      </c>
      <c r="I1435" t="s">
        <v>79</v>
      </c>
      <c r="J1435" s="34">
        <v>146</v>
      </c>
      <c r="K1435" s="11" t="str">
        <f>VLOOKUP(A1435,'Sales Order'!A$2:I$1029,9,0)</f>
        <v>Online Sales Team</v>
      </c>
      <c r="M1435" t="str">
        <f>VLOOKUP(A1435,'Sales Order'!A$1:L$1029,12,0)</f>
        <v>Retail</v>
      </c>
    </row>
    <row r="1436" spans="1:13" ht="15.75" customHeight="1" x14ac:dyDescent="0.3">
      <c r="A1436" s="28" t="s">
        <v>731</v>
      </c>
      <c r="B1436" s="27">
        <f>VLOOKUP(A1436,'Sales Order'!A$1:D$1029,4,0)</f>
        <v>44339</v>
      </c>
      <c r="C1436" s="28" t="s">
        <v>25</v>
      </c>
      <c r="D1436" s="34">
        <v>94</v>
      </c>
      <c r="E1436" s="36">
        <v>1410000</v>
      </c>
      <c r="F1436" s="37" t="s">
        <v>3809</v>
      </c>
      <c r="G1436" s="76" t="str">
        <f>VLOOKUP(C1436,Product!A$1:D$21,3,0)</f>
        <v>Fishing soft lure</v>
      </c>
      <c r="H1436" s="76" t="str">
        <f>VLOOKUP(C1436,Product!A$1:D$21,4,0)</f>
        <v>Fishing Equipment</v>
      </c>
      <c r="I1436" t="s">
        <v>26</v>
      </c>
      <c r="J1436" s="34">
        <v>94</v>
      </c>
      <c r="K1436" s="11" t="str">
        <f>VLOOKUP(A1436,'Sales Order'!A$2:I$1029,9,0)</f>
        <v>Online Sales Team</v>
      </c>
      <c r="M1436" t="str">
        <f>VLOOKUP(A1436,'Sales Order'!A$1:L$1029,12,0)</f>
        <v>Retail</v>
      </c>
    </row>
    <row r="1437" spans="1:13" ht="15.75" customHeight="1" x14ac:dyDescent="0.3">
      <c r="A1437" s="16" t="s">
        <v>732</v>
      </c>
      <c r="B1437" s="27">
        <f>VLOOKUP(A1437,'Sales Order'!A$1:D$1029,4,0)</f>
        <v>44339</v>
      </c>
      <c r="C1437" s="28" t="s">
        <v>61</v>
      </c>
      <c r="D1437" s="34">
        <v>120</v>
      </c>
      <c r="E1437" s="36">
        <v>48858000</v>
      </c>
      <c r="F1437" s="37" t="s">
        <v>3810</v>
      </c>
      <c r="G1437" s="76" t="str">
        <f>VLOOKUP(C1437,Product!A$1:D$21,3,0)</f>
        <v>1 Set Basketball</v>
      </c>
      <c r="H1437" s="76" t="str">
        <f>VLOOKUP(C1437,Product!A$1:D$21,4,0)</f>
        <v>Basketball</v>
      </c>
      <c r="I1437" t="s">
        <v>62</v>
      </c>
      <c r="J1437" s="34">
        <v>120</v>
      </c>
      <c r="K1437" s="11" t="str">
        <f>VLOOKUP(A1437,'Sales Order'!A$2:I$1029,9,0)</f>
        <v>Online Sales Team</v>
      </c>
      <c r="M1437" t="str">
        <f>VLOOKUP(A1437,'Sales Order'!A$1:L$1029,12,0)</f>
        <v>Retail</v>
      </c>
    </row>
    <row r="1438" spans="1:13" ht="15.75" customHeight="1" x14ac:dyDescent="0.3">
      <c r="A1438" s="28" t="s">
        <v>732</v>
      </c>
      <c r="B1438" s="27">
        <f>VLOOKUP(A1438,'Sales Order'!A$1:D$1029,4,0)</f>
        <v>44339</v>
      </c>
      <c r="C1438" s="28" t="s">
        <v>45</v>
      </c>
      <c r="D1438" s="34">
        <v>125</v>
      </c>
      <c r="E1438" s="36">
        <v>16948750</v>
      </c>
      <c r="F1438" s="37" t="s">
        <v>3811</v>
      </c>
      <c r="G1438" s="76" t="str">
        <f>VLOOKUP(C1438,Product!A$1:D$21,3,0)</f>
        <v>Sunglasses</v>
      </c>
      <c r="H1438" s="76" t="str">
        <f>VLOOKUP(C1438,Product!A$1:D$21,4,0)</f>
        <v>Outdoors Sport</v>
      </c>
      <c r="I1438" t="s">
        <v>46</v>
      </c>
      <c r="J1438" s="34">
        <v>125</v>
      </c>
      <c r="K1438" s="11" t="str">
        <f>VLOOKUP(A1438,'Sales Order'!A$2:I$1029,9,0)</f>
        <v>Online Sales Team</v>
      </c>
      <c r="M1438" t="str">
        <f>VLOOKUP(A1438,'Sales Order'!A$1:L$1029,12,0)</f>
        <v>Retail</v>
      </c>
    </row>
    <row r="1439" spans="1:13" ht="15.75" customHeight="1" x14ac:dyDescent="0.3">
      <c r="A1439" s="28" t="s">
        <v>732</v>
      </c>
      <c r="B1439" s="27">
        <f>VLOOKUP(A1439,'Sales Order'!A$1:D$1029,4,0)</f>
        <v>44339</v>
      </c>
      <c r="C1439" s="28" t="s">
        <v>28</v>
      </c>
      <c r="D1439" s="34">
        <v>88</v>
      </c>
      <c r="E1439" s="36">
        <v>74554480</v>
      </c>
      <c r="F1439" s="37" t="s">
        <v>3812</v>
      </c>
      <c r="G1439" s="76" t="str">
        <f>VLOOKUP(C1439,Product!A$1:D$21,3,0)</f>
        <v>Stick Billiard</v>
      </c>
      <c r="H1439" s="76" t="str">
        <f>VLOOKUP(C1439,Product!A$1:D$21,4,0)</f>
        <v>Billiard</v>
      </c>
      <c r="I1439" t="s">
        <v>30</v>
      </c>
      <c r="J1439" s="34">
        <v>88</v>
      </c>
      <c r="K1439" s="11" t="str">
        <f>VLOOKUP(A1439,'Sales Order'!A$2:I$1029,9,0)</f>
        <v>Online Sales Team</v>
      </c>
      <c r="M1439" t="str">
        <f>VLOOKUP(A1439,'Sales Order'!A$1:L$1029,12,0)</f>
        <v>Retail</v>
      </c>
    </row>
    <row r="1440" spans="1:13" ht="15.75" customHeight="1" x14ac:dyDescent="0.3">
      <c r="A1440" s="28" t="s">
        <v>732</v>
      </c>
      <c r="B1440" s="27">
        <f>VLOOKUP(A1440,'Sales Order'!A$1:D$1029,4,0)</f>
        <v>44339</v>
      </c>
      <c r="C1440" s="28" t="s">
        <v>75</v>
      </c>
      <c r="D1440" s="34">
        <v>74</v>
      </c>
      <c r="E1440" s="36">
        <v>156880000</v>
      </c>
      <c r="F1440" s="37" t="s">
        <v>3813</v>
      </c>
      <c r="G1440" s="76" t="str">
        <f>VLOOKUP(C1440,Product!A$1:D$21,3,0)</f>
        <v>Bench Press</v>
      </c>
      <c r="H1440" s="76" t="str">
        <f>VLOOKUP(C1440,Product!A$1:D$21,4,0)</f>
        <v>Gym &amp; Fitness</v>
      </c>
      <c r="I1440" t="s">
        <v>76</v>
      </c>
      <c r="J1440" s="34">
        <v>74</v>
      </c>
      <c r="K1440" s="11" t="str">
        <f>VLOOKUP(A1440,'Sales Order'!A$2:I$1029,9,0)</f>
        <v>Online Sales Team</v>
      </c>
      <c r="M1440" t="str">
        <f>VLOOKUP(A1440,'Sales Order'!A$1:L$1029,12,0)</f>
        <v>Retail</v>
      </c>
    </row>
    <row r="1441" spans="1:13" ht="15.75" customHeight="1" x14ac:dyDescent="0.3">
      <c r="A1441" s="16" t="s">
        <v>733</v>
      </c>
      <c r="B1441" s="27">
        <f>VLOOKUP(A1441,'Sales Order'!A$1:D$1029,4,0)</f>
        <v>44340</v>
      </c>
      <c r="C1441" s="28" t="s">
        <v>33</v>
      </c>
      <c r="D1441" s="34">
        <v>36</v>
      </c>
      <c r="E1441" s="36">
        <v>7286400</v>
      </c>
      <c r="F1441" s="37" t="s">
        <v>3814</v>
      </c>
      <c r="G1441" s="76" t="str">
        <f>VLOOKUP(C1441,Product!A$1:D$21,3,0)</f>
        <v>Stick Billiard Bag</v>
      </c>
      <c r="H1441" s="76" t="str">
        <f>VLOOKUP(C1441,Product!A$1:D$21,4,0)</f>
        <v>Billiard</v>
      </c>
      <c r="I1441" t="s">
        <v>34</v>
      </c>
      <c r="J1441" s="34">
        <v>36</v>
      </c>
      <c r="K1441" s="11" t="str">
        <f>VLOOKUP(A1441,'Sales Order'!A$2:I$1029,9,0)</f>
        <v>Sales Sumatera -Kalimantan Region Team</v>
      </c>
      <c r="M1441" t="str">
        <f>VLOOKUP(A1441,'Sales Order'!A$1:L$1029,12,0)</f>
        <v>Retail</v>
      </c>
    </row>
    <row r="1442" spans="1:13" ht="15.75" customHeight="1" x14ac:dyDescent="0.3">
      <c r="A1442" s="28" t="s">
        <v>733</v>
      </c>
      <c r="B1442" s="27">
        <f>VLOOKUP(A1442,'Sales Order'!A$1:D$1029,4,0)</f>
        <v>44340</v>
      </c>
      <c r="C1442" s="28" t="s">
        <v>25</v>
      </c>
      <c r="D1442" s="34">
        <v>43</v>
      </c>
      <c r="E1442" s="36">
        <v>662200</v>
      </c>
      <c r="F1442" s="37" t="s">
        <v>3815</v>
      </c>
      <c r="G1442" s="76" t="str">
        <f>VLOOKUP(C1442,Product!A$1:D$21,3,0)</f>
        <v>Fishing soft lure</v>
      </c>
      <c r="H1442" s="76" t="str">
        <f>VLOOKUP(C1442,Product!A$1:D$21,4,0)</f>
        <v>Fishing Equipment</v>
      </c>
      <c r="I1442" t="s">
        <v>26</v>
      </c>
      <c r="J1442" s="34">
        <v>43</v>
      </c>
      <c r="K1442" s="11" t="str">
        <f>VLOOKUP(A1442,'Sales Order'!A$2:I$1029,9,0)</f>
        <v>Sales Sumatera -Kalimantan Region Team</v>
      </c>
      <c r="M1442" t="str">
        <f>VLOOKUP(A1442,'Sales Order'!A$1:L$1029,12,0)</f>
        <v>Retail</v>
      </c>
    </row>
    <row r="1443" spans="1:13" ht="15.75" customHeight="1" x14ac:dyDescent="0.3">
      <c r="A1443" s="28" t="s">
        <v>733</v>
      </c>
      <c r="B1443" s="27">
        <f>VLOOKUP(A1443,'Sales Order'!A$1:D$1029,4,0)</f>
        <v>44340</v>
      </c>
      <c r="C1443" s="28" t="s">
        <v>45</v>
      </c>
      <c r="D1443" s="34">
        <v>130</v>
      </c>
      <c r="E1443" s="36">
        <v>16851900</v>
      </c>
      <c r="F1443" s="37" t="s">
        <v>3816</v>
      </c>
      <c r="G1443" s="76" t="str">
        <f>VLOOKUP(C1443,Product!A$1:D$21,3,0)</f>
        <v>Sunglasses</v>
      </c>
      <c r="H1443" s="76" t="str">
        <f>VLOOKUP(C1443,Product!A$1:D$21,4,0)</f>
        <v>Outdoors Sport</v>
      </c>
      <c r="I1443" t="s">
        <v>46</v>
      </c>
      <c r="J1443" s="34">
        <v>130</v>
      </c>
      <c r="K1443" s="11" t="str">
        <f>VLOOKUP(A1443,'Sales Order'!A$2:I$1029,9,0)</f>
        <v>Sales Sumatera -Kalimantan Region Team</v>
      </c>
      <c r="M1443" t="str">
        <f>VLOOKUP(A1443,'Sales Order'!A$1:L$1029,12,0)</f>
        <v>Retail</v>
      </c>
    </row>
    <row r="1444" spans="1:13" ht="15.75" customHeight="1" x14ac:dyDescent="0.3">
      <c r="A1444" s="28" t="s">
        <v>733</v>
      </c>
      <c r="B1444" s="27">
        <f>VLOOKUP(A1444,'Sales Order'!A$1:D$1029,4,0)</f>
        <v>44340</v>
      </c>
      <c r="C1444" s="28" t="s">
        <v>81</v>
      </c>
      <c r="D1444" s="34">
        <v>67</v>
      </c>
      <c r="E1444" s="36">
        <v>162243850</v>
      </c>
      <c r="F1444" s="37" t="s">
        <v>3817</v>
      </c>
      <c r="G1444" s="76" t="str">
        <f>VLOOKUP(C1444,Product!A$1:D$21,3,0)</f>
        <v>Treadmill</v>
      </c>
      <c r="H1444" s="76" t="str">
        <f>VLOOKUP(C1444,Product!A$1:D$21,4,0)</f>
        <v>Gym &amp; Fitness</v>
      </c>
      <c r="I1444" t="s">
        <v>82</v>
      </c>
      <c r="J1444" s="34">
        <v>67</v>
      </c>
      <c r="K1444" s="11" t="str">
        <f>VLOOKUP(A1444,'Sales Order'!A$2:I$1029,9,0)</f>
        <v>Sales Sumatera -Kalimantan Region Team</v>
      </c>
      <c r="M1444" t="str">
        <f>VLOOKUP(A1444,'Sales Order'!A$1:L$1029,12,0)</f>
        <v>Retail</v>
      </c>
    </row>
    <row r="1445" spans="1:13" ht="15.75" customHeight="1" x14ac:dyDescent="0.3">
      <c r="A1445" s="28" t="s">
        <v>733</v>
      </c>
      <c r="B1445" s="27">
        <f>VLOOKUP(A1445,'Sales Order'!A$1:D$1029,4,0)</f>
        <v>44340</v>
      </c>
      <c r="C1445" s="28" t="s">
        <v>69</v>
      </c>
      <c r="D1445" s="34">
        <v>139</v>
      </c>
      <c r="E1445" s="36">
        <v>17756694</v>
      </c>
      <c r="F1445" s="37" t="s">
        <v>3818</v>
      </c>
      <c r="G1445" s="76" t="str">
        <f>VLOOKUP(C1445,Product!A$1:D$21,3,0)</f>
        <v>Abs Roller</v>
      </c>
      <c r="H1445" s="76" t="str">
        <f>VLOOKUP(C1445,Product!A$1:D$21,4,0)</f>
        <v>Gym &amp; Fitness</v>
      </c>
      <c r="I1445" t="s">
        <v>70</v>
      </c>
      <c r="J1445" s="34">
        <v>139</v>
      </c>
      <c r="K1445" s="11" t="str">
        <f>VLOOKUP(A1445,'Sales Order'!A$2:I$1029,9,0)</f>
        <v>Sales Sumatera -Kalimantan Region Team</v>
      </c>
      <c r="M1445" t="str">
        <f>VLOOKUP(A1445,'Sales Order'!A$1:L$1029,12,0)</f>
        <v>Retail</v>
      </c>
    </row>
    <row r="1446" spans="1:13" ht="15.75" customHeight="1" x14ac:dyDescent="0.3">
      <c r="A1446" s="28" t="s">
        <v>733</v>
      </c>
      <c r="B1446" s="27">
        <f>VLOOKUP(A1446,'Sales Order'!A$1:D$1029,4,0)</f>
        <v>44340</v>
      </c>
      <c r="C1446" s="28" t="s">
        <v>19</v>
      </c>
      <c r="D1446" s="34">
        <v>129</v>
      </c>
      <c r="E1446" s="36">
        <v>25696800</v>
      </c>
      <c r="F1446" s="37" t="s">
        <v>3819</v>
      </c>
      <c r="G1446" s="76" t="str">
        <f>VLOOKUP(C1446,Product!A$1:D$21,3,0)</f>
        <v>1 Set Fishing Equipment</v>
      </c>
      <c r="H1446" s="76" t="str">
        <f>VLOOKUP(C1446,Product!A$1:D$21,4,0)</f>
        <v>Fishing Equipment</v>
      </c>
      <c r="I1446" t="s">
        <v>21</v>
      </c>
      <c r="J1446" s="34">
        <v>129</v>
      </c>
      <c r="K1446" s="11" t="str">
        <f>VLOOKUP(A1446,'Sales Order'!A$2:I$1029,9,0)</f>
        <v>Sales Sumatera -Kalimantan Region Team</v>
      </c>
      <c r="M1446" t="str">
        <f>VLOOKUP(A1446,'Sales Order'!A$1:L$1029,12,0)</f>
        <v>Retail</v>
      </c>
    </row>
    <row r="1447" spans="1:13" ht="15.75" customHeight="1" x14ac:dyDescent="0.3">
      <c r="A1447" s="16" t="s">
        <v>734</v>
      </c>
      <c r="B1447" s="27">
        <f>VLOOKUP(A1447,'Sales Order'!A$1:D$1029,4,0)</f>
        <v>44341</v>
      </c>
      <c r="C1447" s="28" t="s">
        <v>45</v>
      </c>
      <c r="D1447" s="34">
        <v>76</v>
      </c>
      <c r="E1447" s="36">
        <v>9398920</v>
      </c>
      <c r="F1447" s="37" t="s">
        <v>3820</v>
      </c>
      <c r="G1447" s="76" t="str">
        <f>VLOOKUP(C1447,Product!A$1:D$21,3,0)</f>
        <v>Sunglasses</v>
      </c>
      <c r="H1447" s="76" t="str">
        <f>VLOOKUP(C1447,Product!A$1:D$21,4,0)</f>
        <v>Outdoors Sport</v>
      </c>
      <c r="I1447" t="s">
        <v>46</v>
      </c>
      <c r="J1447" s="34">
        <v>76</v>
      </c>
      <c r="K1447" s="11" t="str">
        <f>VLOOKUP(A1447,'Sales Order'!A$2:I$1029,9,0)</f>
        <v>Sales Sumatera -Kalimantan Region Team</v>
      </c>
      <c r="M1447" t="str">
        <f>VLOOKUP(A1447,'Sales Order'!A$1:L$1029,12,0)</f>
        <v>Retail</v>
      </c>
    </row>
    <row r="1448" spans="1:13" ht="15.75" customHeight="1" x14ac:dyDescent="0.3">
      <c r="A1448" s="28" t="s">
        <v>734</v>
      </c>
      <c r="B1448" s="27">
        <f>VLOOKUP(A1448,'Sales Order'!A$1:D$1029,4,0)</f>
        <v>44341</v>
      </c>
      <c r="C1448" s="28" t="s">
        <v>19</v>
      </c>
      <c r="D1448" s="34">
        <v>142</v>
      </c>
      <c r="E1448" s="36">
        <v>27579240</v>
      </c>
      <c r="F1448" s="37" t="s">
        <v>3821</v>
      </c>
      <c r="G1448" s="76" t="str">
        <f>VLOOKUP(C1448,Product!A$1:D$21,3,0)</f>
        <v>1 Set Fishing Equipment</v>
      </c>
      <c r="H1448" s="76" t="str">
        <f>VLOOKUP(C1448,Product!A$1:D$21,4,0)</f>
        <v>Fishing Equipment</v>
      </c>
      <c r="I1448" t="s">
        <v>21</v>
      </c>
      <c r="J1448" s="34">
        <v>142</v>
      </c>
      <c r="K1448" s="11" t="str">
        <f>VLOOKUP(A1448,'Sales Order'!A$2:I$1029,9,0)</f>
        <v>Sales Sumatera -Kalimantan Region Team</v>
      </c>
      <c r="M1448" t="str">
        <f>VLOOKUP(A1448,'Sales Order'!A$1:L$1029,12,0)</f>
        <v>Retail</v>
      </c>
    </row>
    <row r="1449" spans="1:13" ht="15.75" customHeight="1" x14ac:dyDescent="0.3">
      <c r="A1449" s="28" t="s">
        <v>734</v>
      </c>
      <c r="B1449" s="27">
        <f>VLOOKUP(A1449,'Sales Order'!A$1:D$1029,4,0)</f>
        <v>44341</v>
      </c>
      <c r="C1449" s="28" t="s">
        <v>75</v>
      </c>
      <c r="D1449" s="34">
        <v>25</v>
      </c>
      <c r="E1449" s="36">
        <v>58962500</v>
      </c>
      <c r="F1449" s="37" t="s">
        <v>3822</v>
      </c>
      <c r="G1449" s="76" t="str">
        <f>VLOOKUP(C1449,Product!A$1:D$21,3,0)</f>
        <v>Bench Press</v>
      </c>
      <c r="H1449" s="76" t="str">
        <f>VLOOKUP(C1449,Product!A$1:D$21,4,0)</f>
        <v>Gym &amp; Fitness</v>
      </c>
      <c r="I1449" t="s">
        <v>76</v>
      </c>
      <c r="J1449" s="34">
        <v>25</v>
      </c>
      <c r="K1449" s="11" t="str">
        <f>VLOOKUP(A1449,'Sales Order'!A$2:I$1029,9,0)</f>
        <v>Sales Sumatera -Kalimantan Region Team</v>
      </c>
      <c r="M1449" t="str">
        <f>VLOOKUP(A1449,'Sales Order'!A$1:L$1029,12,0)</f>
        <v>Retail</v>
      </c>
    </row>
    <row r="1450" spans="1:13" ht="15.75" customHeight="1" x14ac:dyDescent="0.3">
      <c r="A1450" s="28" t="s">
        <v>734</v>
      </c>
      <c r="B1450" s="27">
        <f>VLOOKUP(A1450,'Sales Order'!A$1:D$1029,4,0)</f>
        <v>44341</v>
      </c>
      <c r="C1450" s="28" t="s">
        <v>25</v>
      </c>
      <c r="D1450" s="34">
        <v>72</v>
      </c>
      <c r="E1450" s="36">
        <v>1209600</v>
      </c>
      <c r="F1450" s="37" t="s">
        <v>3823</v>
      </c>
      <c r="G1450" s="76" t="str">
        <f>VLOOKUP(C1450,Product!A$1:D$21,3,0)</f>
        <v>Fishing soft lure</v>
      </c>
      <c r="H1450" s="76" t="str">
        <f>VLOOKUP(C1450,Product!A$1:D$21,4,0)</f>
        <v>Fishing Equipment</v>
      </c>
      <c r="I1450" t="s">
        <v>26</v>
      </c>
      <c r="J1450" s="34">
        <v>72</v>
      </c>
      <c r="K1450" s="11" t="str">
        <f>VLOOKUP(A1450,'Sales Order'!A$2:I$1029,9,0)</f>
        <v>Sales Sumatera -Kalimantan Region Team</v>
      </c>
      <c r="M1450" t="str">
        <f>VLOOKUP(A1450,'Sales Order'!A$1:L$1029,12,0)</f>
        <v>Retail</v>
      </c>
    </row>
    <row r="1451" spans="1:13" ht="15.75" customHeight="1" x14ac:dyDescent="0.3">
      <c r="A1451" s="16" t="s">
        <v>735</v>
      </c>
      <c r="B1451" s="27">
        <f>VLOOKUP(A1451,'Sales Order'!A$1:D$1029,4,0)</f>
        <v>44341</v>
      </c>
      <c r="C1451" s="28" t="s">
        <v>43</v>
      </c>
      <c r="D1451" s="34">
        <v>82</v>
      </c>
      <c r="E1451" s="36">
        <v>241408000</v>
      </c>
      <c r="F1451" s="37" t="s">
        <v>3824</v>
      </c>
      <c r="G1451" s="76" t="str">
        <f>VLOOKUP(C1451,Product!A$1:D$21,3,0)</f>
        <v>Stick Golf Bag</v>
      </c>
      <c r="H1451" s="76" t="str">
        <f>VLOOKUP(C1451,Product!A$1:D$21,4,0)</f>
        <v>Golf</v>
      </c>
      <c r="I1451" t="s">
        <v>44</v>
      </c>
      <c r="J1451" s="34">
        <v>82</v>
      </c>
      <c r="K1451" s="11" t="str">
        <f>VLOOKUP(A1451,'Sales Order'!A$2:I$1029,9,0)</f>
        <v>Sales Region Sulawesi - Maluku Team</v>
      </c>
      <c r="M1451" t="str">
        <f>VLOOKUP(A1451,'Sales Order'!A$1:L$1029,12,0)</f>
        <v>Retail</v>
      </c>
    </row>
    <row r="1452" spans="1:13" ht="15.75" customHeight="1" x14ac:dyDescent="0.3">
      <c r="A1452" s="28" t="s">
        <v>735</v>
      </c>
      <c r="B1452" s="27">
        <f>VLOOKUP(A1452,'Sales Order'!A$1:D$1029,4,0)</f>
        <v>44341</v>
      </c>
      <c r="C1452" s="28" t="s">
        <v>81</v>
      </c>
      <c r="D1452" s="34">
        <v>56</v>
      </c>
      <c r="E1452" s="36">
        <v>117050080.00000001</v>
      </c>
      <c r="F1452" s="37" t="s">
        <v>3825</v>
      </c>
      <c r="G1452" s="76" t="str">
        <f>VLOOKUP(C1452,Product!A$1:D$21,3,0)</f>
        <v>Treadmill</v>
      </c>
      <c r="H1452" s="76" t="str">
        <f>VLOOKUP(C1452,Product!A$1:D$21,4,0)</f>
        <v>Gym &amp; Fitness</v>
      </c>
      <c r="I1452" t="s">
        <v>82</v>
      </c>
      <c r="J1452" s="34">
        <v>56</v>
      </c>
      <c r="K1452" s="11" t="str">
        <f>VLOOKUP(A1452,'Sales Order'!A$2:I$1029,9,0)</f>
        <v>Sales Region Sulawesi - Maluku Team</v>
      </c>
      <c r="M1452" t="str">
        <f>VLOOKUP(A1452,'Sales Order'!A$1:L$1029,12,0)</f>
        <v>Retail</v>
      </c>
    </row>
    <row r="1453" spans="1:13" ht="15.75" customHeight="1" x14ac:dyDescent="0.3">
      <c r="A1453" s="28" t="s">
        <v>735</v>
      </c>
      <c r="B1453" s="27">
        <f>VLOOKUP(A1453,'Sales Order'!A$1:D$1029,4,0)</f>
        <v>44341</v>
      </c>
      <c r="C1453" s="28" t="s">
        <v>83</v>
      </c>
      <c r="D1453" s="34">
        <v>68</v>
      </c>
      <c r="E1453" s="36">
        <v>18553800</v>
      </c>
      <c r="F1453" s="37" t="s">
        <v>3826</v>
      </c>
      <c r="G1453" s="76" t="str">
        <f>VLOOKUP(C1453,Product!A$1:D$21,3,0)</f>
        <v>Heavy bag</v>
      </c>
      <c r="H1453" s="76" t="str">
        <f>VLOOKUP(C1453,Product!A$1:D$21,4,0)</f>
        <v>Gym &amp; Fitness</v>
      </c>
      <c r="I1453" t="s">
        <v>84</v>
      </c>
      <c r="J1453" s="34">
        <v>68</v>
      </c>
      <c r="K1453" s="11" t="str">
        <f>VLOOKUP(A1453,'Sales Order'!A$2:I$1029,9,0)</f>
        <v>Sales Region Sulawesi - Maluku Team</v>
      </c>
      <c r="M1453" t="str">
        <f>VLOOKUP(A1453,'Sales Order'!A$1:L$1029,12,0)</f>
        <v>Retail</v>
      </c>
    </row>
    <row r="1454" spans="1:13" ht="15.75" customHeight="1" x14ac:dyDescent="0.3">
      <c r="A1454" s="16" t="s">
        <v>736</v>
      </c>
      <c r="B1454" s="27">
        <f>VLOOKUP(A1454,'Sales Order'!A$1:D$1029,4,0)</f>
        <v>44342</v>
      </c>
      <c r="C1454" s="28" t="s">
        <v>81</v>
      </c>
      <c r="D1454" s="34">
        <v>25</v>
      </c>
      <c r="E1454" s="36">
        <v>51617250</v>
      </c>
      <c r="F1454" s="37" t="s">
        <v>3827</v>
      </c>
      <c r="G1454" s="76" t="str">
        <f>VLOOKUP(C1454,Product!A$1:D$21,3,0)</f>
        <v>Treadmill</v>
      </c>
      <c r="H1454" s="76" t="str">
        <f>VLOOKUP(C1454,Product!A$1:D$21,4,0)</f>
        <v>Gym &amp; Fitness</v>
      </c>
      <c r="I1454" t="s">
        <v>82</v>
      </c>
      <c r="J1454" s="34">
        <v>25</v>
      </c>
      <c r="K1454" s="11" t="str">
        <f>VLOOKUP(A1454,'Sales Order'!A$2:I$1029,9,0)</f>
        <v>Sales Region Sulawesi - Maluku Team</v>
      </c>
      <c r="M1454" t="str">
        <f>VLOOKUP(A1454,'Sales Order'!A$1:L$1029,12,0)</f>
        <v>Retail</v>
      </c>
    </row>
    <row r="1455" spans="1:13" ht="15.75" customHeight="1" x14ac:dyDescent="0.3">
      <c r="A1455" s="28" t="s">
        <v>736</v>
      </c>
      <c r="B1455" s="27">
        <f>VLOOKUP(A1455,'Sales Order'!A$1:D$1029,4,0)</f>
        <v>44342</v>
      </c>
      <c r="C1455" s="28" t="s">
        <v>28</v>
      </c>
      <c r="D1455" s="34">
        <v>38</v>
      </c>
      <c r="E1455" s="36">
        <v>32193980</v>
      </c>
      <c r="F1455" s="37" t="s">
        <v>3828</v>
      </c>
      <c r="G1455" s="76" t="str">
        <f>VLOOKUP(C1455,Product!A$1:D$21,3,0)</f>
        <v>Stick Billiard</v>
      </c>
      <c r="H1455" s="76" t="str">
        <f>VLOOKUP(C1455,Product!A$1:D$21,4,0)</f>
        <v>Billiard</v>
      </c>
      <c r="I1455" t="s">
        <v>30</v>
      </c>
      <c r="J1455" s="34">
        <v>38</v>
      </c>
      <c r="K1455" s="11" t="str">
        <f>VLOOKUP(A1455,'Sales Order'!A$2:I$1029,9,0)</f>
        <v>Sales Region Sulawesi - Maluku Team</v>
      </c>
      <c r="M1455" t="str">
        <f>VLOOKUP(A1455,'Sales Order'!A$1:L$1029,12,0)</f>
        <v>Retail</v>
      </c>
    </row>
    <row r="1456" spans="1:13" ht="15.75" customHeight="1" x14ac:dyDescent="0.3">
      <c r="A1456" s="28" t="s">
        <v>736</v>
      </c>
      <c r="B1456" s="27">
        <f>VLOOKUP(A1456,'Sales Order'!A$1:D$1029,4,0)</f>
        <v>44342</v>
      </c>
      <c r="C1456" s="28" t="s">
        <v>25</v>
      </c>
      <c r="D1456" s="34">
        <v>130</v>
      </c>
      <c r="E1456" s="36">
        <v>2080000</v>
      </c>
      <c r="F1456" s="37" t="s">
        <v>3829</v>
      </c>
      <c r="G1456" s="76" t="str">
        <f>VLOOKUP(C1456,Product!A$1:D$21,3,0)</f>
        <v>Fishing soft lure</v>
      </c>
      <c r="H1456" s="76" t="str">
        <f>VLOOKUP(C1456,Product!A$1:D$21,4,0)</f>
        <v>Fishing Equipment</v>
      </c>
      <c r="I1456" t="s">
        <v>26</v>
      </c>
      <c r="J1456" s="34">
        <v>130</v>
      </c>
      <c r="K1456" s="11" t="str">
        <f>VLOOKUP(A1456,'Sales Order'!A$2:I$1029,9,0)</f>
        <v>Sales Region Sulawesi - Maluku Team</v>
      </c>
      <c r="M1456" t="str">
        <f>VLOOKUP(A1456,'Sales Order'!A$1:L$1029,12,0)</f>
        <v>Retail</v>
      </c>
    </row>
    <row r="1457" spans="1:13" ht="15.75" customHeight="1" x14ac:dyDescent="0.3">
      <c r="A1457" s="28" t="s">
        <v>736</v>
      </c>
      <c r="B1457" s="27">
        <f>VLOOKUP(A1457,'Sales Order'!A$1:D$1029,4,0)</f>
        <v>44342</v>
      </c>
      <c r="C1457" s="28" t="s">
        <v>33</v>
      </c>
      <c r="D1457" s="34">
        <v>90</v>
      </c>
      <c r="E1457" s="36">
        <v>16632000</v>
      </c>
      <c r="F1457" s="37" t="s">
        <v>3830</v>
      </c>
      <c r="G1457" s="76" t="str">
        <f>VLOOKUP(C1457,Product!A$1:D$21,3,0)</f>
        <v>Stick Billiard Bag</v>
      </c>
      <c r="H1457" s="76" t="str">
        <f>VLOOKUP(C1457,Product!A$1:D$21,4,0)</f>
        <v>Billiard</v>
      </c>
      <c r="I1457" t="s">
        <v>34</v>
      </c>
      <c r="J1457" s="34">
        <v>90</v>
      </c>
      <c r="K1457" s="11" t="str">
        <f>VLOOKUP(A1457,'Sales Order'!A$2:I$1029,9,0)</f>
        <v>Sales Region Sulawesi - Maluku Team</v>
      </c>
      <c r="M1457" t="str">
        <f>VLOOKUP(A1457,'Sales Order'!A$1:L$1029,12,0)</f>
        <v>Retail</v>
      </c>
    </row>
    <row r="1458" spans="1:13" ht="15.75" customHeight="1" x14ac:dyDescent="0.3">
      <c r="A1458" s="16" t="s">
        <v>737</v>
      </c>
      <c r="B1458" s="27">
        <f>VLOOKUP(A1458,'Sales Order'!A$1:D$1029,4,0)</f>
        <v>44342</v>
      </c>
      <c r="C1458" s="28" t="s">
        <v>45</v>
      </c>
      <c r="D1458" s="34">
        <v>40</v>
      </c>
      <c r="E1458" s="36">
        <v>4529600</v>
      </c>
      <c r="F1458" s="37" t="s">
        <v>3831</v>
      </c>
      <c r="G1458" s="76" t="str">
        <f>VLOOKUP(C1458,Product!A$1:D$21,3,0)</f>
        <v>Sunglasses</v>
      </c>
      <c r="H1458" s="76" t="str">
        <f>VLOOKUP(C1458,Product!A$1:D$21,4,0)</f>
        <v>Outdoors Sport</v>
      </c>
      <c r="I1458" t="s">
        <v>46</v>
      </c>
      <c r="J1458" s="34">
        <v>40</v>
      </c>
      <c r="K1458" s="11" t="str">
        <f>VLOOKUP(A1458,'Sales Order'!A$2:I$1029,9,0)</f>
        <v>Sales Sumatera -Kalimantan Region Team</v>
      </c>
      <c r="M1458" t="str">
        <f>VLOOKUP(A1458,'Sales Order'!A$1:L$1029,12,0)</f>
        <v>Distributor</v>
      </c>
    </row>
    <row r="1459" spans="1:13" ht="15.75" customHeight="1" x14ac:dyDescent="0.3">
      <c r="A1459" s="28" t="s">
        <v>737</v>
      </c>
      <c r="B1459" s="27">
        <f>VLOOKUP(A1459,'Sales Order'!A$1:D$1029,4,0)</f>
        <v>44342</v>
      </c>
      <c r="C1459" s="28" t="s">
        <v>55</v>
      </c>
      <c r="D1459" s="34">
        <v>128</v>
      </c>
      <c r="E1459" s="36">
        <v>283834880</v>
      </c>
      <c r="F1459" s="37" t="s">
        <v>3832</v>
      </c>
      <c r="G1459" s="76" t="str">
        <f>VLOOKUP(C1459,Product!A$1:D$21,3,0)</f>
        <v>Mountain Bike</v>
      </c>
      <c r="H1459" s="76" t="str">
        <f>VLOOKUP(C1459,Product!A$1:D$21,4,0)</f>
        <v>Bicycle</v>
      </c>
      <c r="I1459" t="s">
        <v>5854</v>
      </c>
      <c r="J1459" s="34">
        <v>128</v>
      </c>
      <c r="K1459" s="11" t="str">
        <f>VLOOKUP(A1459,'Sales Order'!A$2:I$1029,9,0)</f>
        <v>Sales Sumatera -Kalimantan Region Team</v>
      </c>
      <c r="M1459" t="str">
        <f>VLOOKUP(A1459,'Sales Order'!A$1:L$1029,12,0)</f>
        <v>Distributor</v>
      </c>
    </row>
    <row r="1460" spans="1:13" ht="15.75" customHeight="1" x14ac:dyDescent="0.3">
      <c r="A1460" s="16" t="s">
        <v>738</v>
      </c>
      <c r="B1460" s="27">
        <f>VLOOKUP(A1460,'Sales Order'!A$1:D$1029,4,0)</f>
        <v>44345</v>
      </c>
      <c r="C1460" s="28" t="s">
        <v>45</v>
      </c>
      <c r="D1460" s="34">
        <v>109</v>
      </c>
      <c r="E1460" s="36">
        <v>13642440</v>
      </c>
      <c r="F1460" s="37" t="s">
        <v>3833</v>
      </c>
      <c r="G1460" s="76" t="str">
        <f>VLOOKUP(C1460,Product!A$1:D$21,3,0)</f>
        <v>Sunglasses</v>
      </c>
      <c r="H1460" s="76" t="str">
        <f>VLOOKUP(C1460,Product!A$1:D$21,4,0)</f>
        <v>Outdoors Sport</v>
      </c>
      <c r="I1460" t="s">
        <v>46</v>
      </c>
      <c r="J1460" s="34">
        <v>109</v>
      </c>
      <c r="K1460" s="11" t="str">
        <f>VLOOKUP(A1460,'Sales Order'!A$2:I$1029,9,0)</f>
        <v>Sales Region Sulawesi - Maluku Team</v>
      </c>
      <c r="M1460" t="str">
        <f>VLOOKUP(A1460,'Sales Order'!A$1:L$1029,12,0)</f>
        <v>Retail</v>
      </c>
    </row>
    <row r="1461" spans="1:13" ht="15.75" customHeight="1" x14ac:dyDescent="0.3">
      <c r="A1461" s="28" t="s">
        <v>738</v>
      </c>
      <c r="B1461" s="27">
        <f>VLOOKUP(A1461,'Sales Order'!A$1:D$1029,4,0)</f>
        <v>44345</v>
      </c>
      <c r="C1461" s="28" t="s">
        <v>55</v>
      </c>
      <c r="D1461" s="34">
        <v>120</v>
      </c>
      <c r="E1461" s="36">
        <v>254772000</v>
      </c>
      <c r="F1461" s="37" t="s">
        <v>3834</v>
      </c>
      <c r="G1461" s="76" t="str">
        <f>VLOOKUP(C1461,Product!A$1:D$21,3,0)</f>
        <v>Mountain Bike</v>
      </c>
      <c r="H1461" s="76" t="str">
        <f>VLOOKUP(C1461,Product!A$1:D$21,4,0)</f>
        <v>Bicycle</v>
      </c>
      <c r="I1461" t="s">
        <v>5854</v>
      </c>
      <c r="J1461" s="34">
        <v>120</v>
      </c>
      <c r="K1461" s="11" t="str">
        <f>VLOOKUP(A1461,'Sales Order'!A$2:I$1029,9,0)</f>
        <v>Sales Region Sulawesi - Maluku Team</v>
      </c>
      <c r="M1461" t="str">
        <f>VLOOKUP(A1461,'Sales Order'!A$1:L$1029,12,0)</f>
        <v>Retail</v>
      </c>
    </row>
    <row r="1462" spans="1:13" ht="15.75" customHeight="1" x14ac:dyDescent="0.3">
      <c r="A1462" s="16" t="s">
        <v>739</v>
      </c>
      <c r="B1462" s="27">
        <f>VLOOKUP(A1462,'Sales Order'!A$1:D$1029,4,0)</f>
        <v>44346</v>
      </c>
      <c r="C1462" s="28" t="s">
        <v>55</v>
      </c>
      <c r="D1462" s="34">
        <v>86</v>
      </c>
      <c r="E1462" s="36">
        <v>170414160</v>
      </c>
      <c r="F1462" s="37" t="s">
        <v>3835</v>
      </c>
      <c r="G1462" s="76" t="str">
        <f>VLOOKUP(C1462,Product!A$1:D$21,3,0)</f>
        <v>Mountain Bike</v>
      </c>
      <c r="H1462" s="76" t="str">
        <f>VLOOKUP(C1462,Product!A$1:D$21,4,0)</f>
        <v>Bicycle</v>
      </c>
      <c r="I1462" t="s">
        <v>5854</v>
      </c>
      <c r="J1462" s="34">
        <v>86</v>
      </c>
      <c r="K1462" s="11" t="str">
        <f>VLOOKUP(A1462,'Sales Order'!A$2:I$1029,9,0)</f>
        <v>Sales Region Bali - Nusa Tenggara Team</v>
      </c>
      <c r="M1462" t="str">
        <f>VLOOKUP(A1462,'Sales Order'!A$1:L$1029,12,0)</f>
        <v>Retail</v>
      </c>
    </row>
    <row r="1463" spans="1:13" ht="15.75" customHeight="1" x14ac:dyDescent="0.3">
      <c r="A1463" s="28" t="s">
        <v>739</v>
      </c>
      <c r="B1463" s="27">
        <f>VLOOKUP(A1463,'Sales Order'!A$1:D$1029,4,0)</f>
        <v>44346</v>
      </c>
      <c r="C1463" s="28" t="s">
        <v>75</v>
      </c>
      <c r="D1463" s="34">
        <v>70</v>
      </c>
      <c r="E1463" s="36">
        <v>165095000</v>
      </c>
      <c r="F1463" s="37" t="s">
        <v>3836</v>
      </c>
      <c r="G1463" s="76" t="str">
        <f>VLOOKUP(C1463,Product!A$1:D$21,3,0)</f>
        <v>Bench Press</v>
      </c>
      <c r="H1463" s="76" t="str">
        <f>VLOOKUP(C1463,Product!A$1:D$21,4,0)</f>
        <v>Gym &amp; Fitness</v>
      </c>
      <c r="I1463" t="s">
        <v>76</v>
      </c>
      <c r="J1463" s="34">
        <v>70</v>
      </c>
      <c r="K1463" s="11" t="str">
        <f>VLOOKUP(A1463,'Sales Order'!A$2:I$1029,9,0)</f>
        <v>Sales Region Bali - Nusa Tenggara Team</v>
      </c>
      <c r="M1463" t="str">
        <f>VLOOKUP(A1463,'Sales Order'!A$1:L$1029,12,0)</f>
        <v>Retail</v>
      </c>
    </row>
    <row r="1464" spans="1:13" ht="15.75" customHeight="1" x14ac:dyDescent="0.3">
      <c r="A1464" s="16" t="s">
        <v>740</v>
      </c>
      <c r="B1464" s="27">
        <f>VLOOKUP(A1464,'Sales Order'!A$1:D$1029,4,0)</f>
        <v>44347</v>
      </c>
      <c r="C1464" s="28" t="s">
        <v>83</v>
      </c>
      <c r="D1464" s="34">
        <v>113</v>
      </c>
      <c r="E1464" s="36">
        <v>30832050</v>
      </c>
      <c r="F1464" s="37" t="s">
        <v>3837</v>
      </c>
      <c r="G1464" s="76" t="str">
        <f>VLOOKUP(C1464,Product!A$1:D$21,3,0)</f>
        <v>Heavy bag</v>
      </c>
      <c r="H1464" s="76" t="str">
        <f>VLOOKUP(C1464,Product!A$1:D$21,4,0)</f>
        <v>Gym &amp; Fitness</v>
      </c>
      <c r="I1464" t="s">
        <v>84</v>
      </c>
      <c r="J1464" s="34">
        <v>113</v>
      </c>
      <c r="K1464" s="11" t="str">
        <f>VLOOKUP(A1464,'Sales Order'!A$2:I$1029,9,0)</f>
        <v>Sales Region Sulawesi - Maluku Team</v>
      </c>
      <c r="M1464" t="str">
        <f>VLOOKUP(A1464,'Sales Order'!A$1:L$1029,12,0)</f>
        <v>Retail</v>
      </c>
    </row>
    <row r="1465" spans="1:13" ht="15.75" customHeight="1" x14ac:dyDescent="0.3">
      <c r="A1465" s="28" t="s">
        <v>740</v>
      </c>
      <c r="B1465" s="27">
        <f>VLOOKUP(A1465,'Sales Order'!A$1:D$1029,4,0)</f>
        <v>44347</v>
      </c>
      <c r="C1465" s="28" t="s">
        <v>65</v>
      </c>
      <c r="D1465" s="34">
        <v>53</v>
      </c>
      <c r="E1465" s="36">
        <v>12452880</v>
      </c>
      <c r="F1465" s="37" t="s">
        <v>3838</v>
      </c>
      <c r="G1465" s="76" t="str">
        <f>VLOOKUP(C1465,Product!A$1:D$21,3,0)</f>
        <v>1 Set Futsalball</v>
      </c>
      <c r="H1465" s="76" t="str">
        <f>VLOOKUP(C1465,Product!A$1:D$21,4,0)</f>
        <v>Futsal</v>
      </c>
      <c r="I1465" t="s">
        <v>66</v>
      </c>
      <c r="J1465" s="34">
        <v>53</v>
      </c>
      <c r="K1465" s="11" t="str">
        <f>VLOOKUP(A1465,'Sales Order'!A$2:I$1029,9,0)</f>
        <v>Sales Region Sulawesi - Maluku Team</v>
      </c>
      <c r="M1465" t="str">
        <f>VLOOKUP(A1465,'Sales Order'!A$1:L$1029,12,0)</f>
        <v>Retail</v>
      </c>
    </row>
    <row r="1466" spans="1:13" ht="15.75" customHeight="1" x14ac:dyDescent="0.3">
      <c r="A1466" s="28" t="s">
        <v>740</v>
      </c>
      <c r="B1466" s="27">
        <f>VLOOKUP(A1466,'Sales Order'!A$1:D$1029,4,0)</f>
        <v>44347</v>
      </c>
      <c r="C1466" s="28" t="s">
        <v>19</v>
      </c>
      <c r="D1466" s="34">
        <v>49</v>
      </c>
      <c r="E1466" s="36">
        <v>10736880</v>
      </c>
      <c r="F1466" s="37" t="s">
        <v>3839</v>
      </c>
      <c r="G1466" s="76" t="str">
        <f>VLOOKUP(C1466,Product!A$1:D$21,3,0)</f>
        <v>1 Set Fishing Equipment</v>
      </c>
      <c r="H1466" s="76" t="str">
        <f>VLOOKUP(C1466,Product!A$1:D$21,4,0)</f>
        <v>Fishing Equipment</v>
      </c>
      <c r="I1466" t="s">
        <v>21</v>
      </c>
      <c r="J1466" s="34">
        <v>49</v>
      </c>
      <c r="K1466" s="11" t="str">
        <f>VLOOKUP(A1466,'Sales Order'!A$2:I$1029,9,0)</f>
        <v>Sales Region Sulawesi - Maluku Team</v>
      </c>
      <c r="M1466" t="str">
        <f>VLOOKUP(A1466,'Sales Order'!A$1:L$1029,12,0)</f>
        <v>Retail</v>
      </c>
    </row>
    <row r="1467" spans="1:13" ht="15.75" customHeight="1" x14ac:dyDescent="0.3">
      <c r="A1467" s="28" t="s">
        <v>740</v>
      </c>
      <c r="B1467" s="27">
        <f>VLOOKUP(A1467,'Sales Order'!A$1:D$1029,4,0)</f>
        <v>44347</v>
      </c>
      <c r="C1467" s="28" t="s">
        <v>55</v>
      </c>
      <c r="D1467" s="34">
        <v>148</v>
      </c>
      <c r="E1467" s="36">
        <v>282796920</v>
      </c>
      <c r="F1467" s="37" t="s">
        <v>3840</v>
      </c>
      <c r="G1467" s="76" t="str">
        <f>VLOOKUP(C1467,Product!A$1:D$21,3,0)</f>
        <v>Mountain Bike</v>
      </c>
      <c r="H1467" s="76" t="str">
        <f>VLOOKUP(C1467,Product!A$1:D$21,4,0)</f>
        <v>Bicycle</v>
      </c>
      <c r="I1467" t="s">
        <v>5854</v>
      </c>
      <c r="J1467" s="34">
        <v>148</v>
      </c>
      <c r="K1467" s="11" t="str">
        <f>VLOOKUP(A1467,'Sales Order'!A$2:I$1029,9,0)</f>
        <v>Sales Region Sulawesi - Maluku Team</v>
      </c>
      <c r="M1467" t="str">
        <f>VLOOKUP(A1467,'Sales Order'!A$1:L$1029,12,0)</f>
        <v>Retail</v>
      </c>
    </row>
    <row r="1468" spans="1:13" ht="15.75" customHeight="1" x14ac:dyDescent="0.3">
      <c r="A1468" s="28" t="s">
        <v>740</v>
      </c>
      <c r="B1468" s="27">
        <f>VLOOKUP(A1468,'Sales Order'!A$1:D$1029,4,0)</f>
        <v>44347</v>
      </c>
      <c r="C1468" s="28" t="s">
        <v>45</v>
      </c>
      <c r="D1468" s="34">
        <v>74</v>
      </c>
      <c r="E1468" s="36">
        <v>9261840</v>
      </c>
      <c r="F1468" s="37" t="s">
        <v>3841</v>
      </c>
      <c r="G1468" s="76" t="str">
        <f>VLOOKUP(C1468,Product!A$1:D$21,3,0)</f>
        <v>Sunglasses</v>
      </c>
      <c r="H1468" s="76" t="str">
        <f>VLOOKUP(C1468,Product!A$1:D$21,4,0)</f>
        <v>Outdoors Sport</v>
      </c>
      <c r="I1468" t="s">
        <v>46</v>
      </c>
      <c r="J1468" s="34">
        <v>74</v>
      </c>
      <c r="K1468" s="11" t="str">
        <f>VLOOKUP(A1468,'Sales Order'!A$2:I$1029,9,0)</f>
        <v>Sales Region Sulawesi - Maluku Team</v>
      </c>
      <c r="M1468" t="str">
        <f>VLOOKUP(A1468,'Sales Order'!A$1:L$1029,12,0)</f>
        <v>Retail</v>
      </c>
    </row>
    <row r="1469" spans="1:13" ht="15.75" customHeight="1" x14ac:dyDescent="0.3">
      <c r="A1469" s="16" t="s">
        <v>741</v>
      </c>
      <c r="B1469" s="27">
        <f>VLOOKUP(A1469,'Sales Order'!A$1:D$1029,4,0)</f>
        <v>44350</v>
      </c>
      <c r="C1469" s="28" t="s">
        <v>52</v>
      </c>
      <c r="D1469" s="34">
        <v>96</v>
      </c>
      <c r="E1469" s="36">
        <v>23400000</v>
      </c>
      <c r="F1469" s="37" t="s">
        <v>3842</v>
      </c>
      <c r="G1469" s="76" t="str">
        <f>VLOOKUP(C1469,Product!A$1:D$21,3,0)</f>
        <v>Hiking Shoes</v>
      </c>
      <c r="H1469" s="76" t="str">
        <f>VLOOKUP(C1469,Product!A$1:D$21,4,0)</f>
        <v>Hiking &amp; Camping</v>
      </c>
      <c r="I1469" t="s">
        <v>53</v>
      </c>
      <c r="J1469" s="34">
        <v>96</v>
      </c>
      <c r="K1469" s="11" t="str">
        <f>VLOOKUP(A1469,'Sales Order'!A$2:I$1029,9,0)</f>
        <v>Sales Sumatera -Kalimantan Region Team</v>
      </c>
      <c r="M1469" t="str">
        <f>VLOOKUP(A1469,'Sales Order'!A$1:L$1029,12,0)</f>
        <v>Retail</v>
      </c>
    </row>
    <row r="1470" spans="1:13" ht="15.75" customHeight="1" x14ac:dyDescent="0.3">
      <c r="A1470" s="16" t="s">
        <v>742</v>
      </c>
      <c r="B1470" s="27">
        <f>VLOOKUP(A1470,'Sales Order'!A$1:D$1029,4,0)</f>
        <v>44352</v>
      </c>
      <c r="C1470" s="28" t="s">
        <v>19</v>
      </c>
      <c r="D1470" s="34">
        <v>86</v>
      </c>
      <c r="E1470" s="36">
        <v>17773620</v>
      </c>
      <c r="F1470" s="37" t="s">
        <v>3843</v>
      </c>
      <c r="G1470" s="76" t="str">
        <f>VLOOKUP(C1470,Product!A$1:D$21,3,0)</f>
        <v>1 Set Fishing Equipment</v>
      </c>
      <c r="H1470" s="76" t="str">
        <f>VLOOKUP(C1470,Product!A$1:D$21,4,0)</f>
        <v>Fishing Equipment</v>
      </c>
      <c r="I1470" t="s">
        <v>21</v>
      </c>
      <c r="J1470" s="34">
        <v>86</v>
      </c>
      <c r="K1470" s="11" t="str">
        <f>VLOOKUP(A1470,'Sales Order'!A$2:I$1029,9,0)</f>
        <v>Sales Region Sulawesi - Maluku Team</v>
      </c>
      <c r="M1470" t="str">
        <f>VLOOKUP(A1470,'Sales Order'!A$1:L$1029,12,0)</f>
        <v>Retail</v>
      </c>
    </row>
    <row r="1471" spans="1:13" ht="15.75" customHeight="1" x14ac:dyDescent="0.3">
      <c r="A1471" s="28" t="s">
        <v>742</v>
      </c>
      <c r="B1471" s="27">
        <f>VLOOKUP(A1471,'Sales Order'!A$1:D$1029,4,0)</f>
        <v>44352</v>
      </c>
      <c r="C1471" s="28" t="s">
        <v>81</v>
      </c>
      <c r="D1471" s="34">
        <v>35</v>
      </c>
      <c r="E1471" s="36">
        <v>70479850</v>
      </c>
      <c r="F1471" s="37" t="s">
        <v>3844</v>
      </c>
      <c r="G1471" s="76" t="str">
        <f>VLOOKUP(C1471,Product!A$1:D$21,3,0)</f>
        <v>Treadmill</v>
      </c>
      <c r="H1471" s="76" t="str">
        <f>VLOOKUP(C1471,Product!A$1:D$21,4,0)</f>
        <v>Gym &amp; Fitness</v>
      </c>
      <c r="I1471" t="s">
        <v>82</v>
      </c>
      <c r="J1471" s="34">
        <v>35</v>
      </c>
      <c r="K1471" s="11" t="str">
        <f>VLOOKUP(A1471,'Sales Order'!A$2:I$1029,9,0)</f>
        <v>Sales Region Sulawesi - Maluku Team</v>
      </c>
      <c r="M1471" t="str">
        <f>VLOOKUP(A1471,'Sales Order'!A$1:L$1029,12,0)</f>
        <v>Retail</v>
      </c>
    </row>
    <row r="1472" spans="1:13" ht="15.75" customHeight="1" x14ac:dyDescent="0.3">
      <c r="A1472" s="28" t="s">
        <v>742</v>
      </c>
      <c r="B1472" s="27">
        <f>VLOOKUP(A1472,'Sales Order'!A$1:D$1029,4,0)</f>
        <v>44352</v>
      </c>
      <c r="C1472" s="28" t="s">
        <v>48</v>
      </c>
      <c r="D1472" s="34">
        <v>105</v>
      </c>
      <c r="E1472" s="36">
        <v>11648700</v>
      </c>
      <c r="F1472" s="37" t="s">
        <v>3845</v>
      </c>
      <c r="G1472" s="76" t="str">
        <f>VLOOKUP(C1472,Product!A$1:D$21,3,0)</f>
        <v>Tracking Pole</v>
      </c>
      <c r="H1472" s="76" t="str">
        <f>VLOOKUP(C1472,Product!A$1:D$21,4,0)</f>
        <v>Hiking &amp; Camping</v>
      </c>
      <c r="I1472" t="s">
        <v>49</v>
      </c>
      <c r="J1472" s="34">
        <v>105</v>
      </c>
      <c r="K1472" s="11" t="str">
        <f>VLOOKUP(A1472,'Sales Order'!A$2:I$1029,9,0)</f>
        <v>Sales Region Sulawesi - Maluku Team</v>
      </c>
      <c r="M1472" t="str">
        <f>VLOOKUP(A1472,'Sales Order'!A$1:L$1029,12,0)</f>
        <v>Retail</v>
      </c>
    </row>
    <row r="1473" spans="1:13" ht="15.75" customHeight="1" x14ac:dyDescent="0.3">
      <c r="A1473" s="16" t="s">
        <v>743</v>
      </c>
      <c r="B1473" s="27">
        <f>VLOOKUP(A1473,'Sales Order'!A$1:D$1029,4,0)</f>
        <v>44354</v>
      </c>
      <c r="C1473" s="28" t="s">
        <v>55</v>
      </c>
      <c r="D1473" s="34">
        <v>34</v>
      </c>
      <c r="E1473" s="36">
        <v>62560680</v>
      </c>
      <c r="F1473" s="37" t="s">
        <v>3846</v>
      </c>
      <c r="G1473" s="76" t="str">
        <f>VLOOKUP(C1473,Product!A$1:D$21,3,0)</f>
        <v>Mountain Bike</v>
      </c>
      <c r="H1473" s="76" t="str">
        <f>VLOOKUP(C1473,Product!A$1:D$21,4,0)</f>
        <v>Bicycle</v>
      </c>
      <c r="I1473" t="s">
        <v>5854</v>
      </c>
      <c r="J1473" s="34">
        <v>34</v>
      </c>
      <c r="K1473" s="11" t="str">
        <f>VLOOKUP(A1473,'Sales Order'!A$2:I$1029,9,0)</f>
        <v>Sales Java Region Team</v>
      </c>
      <c r="M1473" t="str">
        <f>VLOOKUP(A1473,'Sales Order'!A$1:L$1029,12,0)</f>
        <v>Retail</v>
      </c>
    </row>
    <row r="1474" spans="1:13" ht="15.75" customHeight="1" x14ac:dyDescent="0.3">
      <c r="A1474" s="28" t="s">
        <v>743</v>
      </c>
      <c r="B1474" s="27">
        <f>VLOOKUP(A1474,'Sales Order'!A$1:D$1029,4,0)</f>
        <v>44354</v>
      </c>
      <c r="C1474" s="28" t="s">
        <v>61</v>
      </c>
      <c r="D1474" s="34">
        <v>63</v>
      </c>
      <c r="E1474" s="36">
        <v>27461070</v>
      </c>
      <c r="F1474" s="37" t="s">
        <v>3847</v>
      </c>
      <c r="G1474" s="76" t="str">
        <f>VLOOKUP(C1474,Product!A$1:D$21,3,0)</f>
        <v>1 Set Basketball</v>
      </c>
      <c r="H1474" s="76" t="str">
        <f>VLOOKUP(C1474,Product!A$1:D$21,4,0)</f>
        <v>Basketball</v>
      </c>
      <c r="I1474" t="s">
        <v>62</v>
      </c>
      <c r="J1474" s="34">
        <v>63</v>
      </c>
      <c r="K1474" s="11" t="str">
        <f>VLOOKUP(A1474,'Sales Order'!A$2:I$1029,9,0)</f>
        <v>Sales Java Region Team</v>
      </c>
      <c r="M1474" t="str">
        <f>VLOOKUP(A1474,'Sales Order'!A$1:L$1029,12,0)</f>
        <v>Retail</v>
      </c>
    </row>
    <row r="1475" spans="1:13" ht="15.75" customHeight="1" x14ac:dyDescent="0.3">
      <c r="A1475" s="28" t="s">
        <v>743</v>
      </c>
      <c r="B1475" s="27">
        <f>VLOOKUP(A1475,'Sales Order'!A$1:D$1029,4,0)</f>
        <v>44354</v>
      </c>
      <c r="C1475" s="28" t="s">
        <v>43</v>
      </c>
      <c r="D1475" s="34">
        <v>88</v>
      </c>
      <c r="E1475" s="36">
        <v>228096000.00000003</v>
      </c>
      <c r="F1475" s="37" t="s">
        <v>3848</v>
      </c>
      <c r="G1475" s="76" t="str">
        <f>VLOOKUP(C1475,Product!A$1:D$21,3,0)</f>
        <v>Stick Golf Bag</v>
      </c>
      <c r="H1475" s="76" t="str">
        <f>VLOOKUP(C1475,Product!A$1:D$21,4,0)</f>
        <v>Golf</v>
      </c>
      <c r="I1475" t="s">
        <v>44</v>
      </c>
      <c r="J1475" s="34">
        <v>88</v>
      </c>
      <c r="K1475" s="11" t="str">
        <f>VLOOKUP(A1475,'Sales Order'!A$2:I$1029,9,0)</f>
        <v>Sales Java Region Team</v>
      </c>
      <c r="M1475" t="str">
        <f>VLOOKUP(A1475,'Sales Order'!A$1:L$1029,12,0)</f>
        <v>Retail</v>
      </c>
    </row>
    <row r="1476" spans="1:13" ht="15.75" customHeight="1" x14ac:dyDescent="0.3">
      <c r="A1476" s="16" t="s">
        <v>744</v>
      </c>
      <c r="B1476" s="27">
        <f>VLOOKUP(A1476,'Sales Order'!A$1:D$1029,4,0)</f>
        <v>44354</v>
      </c>
      <c r="C1476" s="28" t="s">
        <v>25</v>
      </c>
      <c r="D1476" s="34">
        <v>73</v>
      </c>
      <c r="E1476" s="36">
        <v>1372400</v>
      </c>
      <c r="F1476" s="37" t="s">
        <v>3849</v>
      </c>
      <c r="G1476" s="76" t="str">
        <f>VLOOKUP(C1476,Product!A$1:D$21,3,0)</f>
        <v>Fishing soft lure</v>
      </c>
      <c r="H1476" s="76" t="str">
        <f>VLOOKUP(C1476,Product!A$1:D$21,4,0)</f>
        <v>Fishing Equipment</v>
      </c>
      <c r="I1476" t="s">
        <v>26</v>
      </c>
      <c r="J1476" s="34">
        <v>73</v>
      </c>
      <c r="K1476" s="11" t="str">
        <f>VLOOKUP(A1476,'Sales Order'!A$2:I$1029,9,0)</f>
        <v>Sales Region Sulawesi - Maluku Team</v>
      </c>
      <c r="M1476" t="str">
        <f>VLOOKUP(A1476,'Sales Order'!A$1:L$1029,12,0)</f>
        <v>Retail</v>
      </c>
    </row>
    <row r="1477" spans="1:13" ht="15.75" customHeight="1" x14ac:dyDescent="0.3">
      <c r="A1477" s="16" t="s">
        <v>745</v>
      </c>
      <c r="B1477" s="27">
        <f>VLOOKUP(A1477,'Sales Order'!A$1:D$1029,4,0)</f>
        <v>44356</v>
      </c>
      <c r="C1477" s="28" t="s">
        <v>33</v>
      </c>
      <c r="D1477" s="34">
        <v>38</v>
      </c>
      <c r="E1477" s="36">
        <v>6270000</v>
      </c>
      <c r="F1477" s="37" t="s">
        <v>3850</v>
      </c>
      <c r="G1477" s="76" t="str">
        <f>VLOOKUP(C1477,Product!A$1:D$21,3,0)</f>
        <v>Stick Billiard Bag</v>
      </c>
      <c r="H1477" s="76" t="str">
        <f>VLOOKUP(C1477,Product!A$1:D$21,4,0)</f>
        <v>Billiard</v>
      </c>
      <c r="I1477" t="s">
        <v>34</v>
      </c>
      <c r="J1477" s="34">
        <v>38</v>
      </c>
      <c r="K1477" s="11" t="str">
        <f>VLOOKUP(A1477,'Sales Order'!A$2:I$1029,9,0)</f>
        <v>Sales Region Sulawesi - Maluku Team</v>
      </c>
      <c r="M1477" t="str">
        <f>VLOOKUP(A1477,'Sales Order'!A$1:L$1029,12,0)</f>
        <v>Retail</v>
      </c>
    </row>
    <row r="1478" spans="1:13" ht="15.75" customHeight="1" x14ac:dyDescent="0.3">
      <c r="A1478" s="28" t="s">
        <v>745</v>
      </c>
      <c r="B1478" s="27">
        <f>VLOOKUP(A1478,'Sales Order'!A$1:D$1029,4,0)</f>
        <v>44356</v>
      </c>
      <c r="C1478" s="28" t="s">
        <v>75</v>
      </c>
      <c r="D1478" s="34">
        <v>144</v>
      </c>
      <c r="E1478" s="36">
        <v>316728000</v>
      </c>
      <c r="F1478" s="37" t="s">
        <v>3851</v>
      </c>
      <c r="G1478" s="76" t="str">
        <f>VLOOKUP(C1478,Product!A$1:D$21,3,0)</f>
        <v>Bench Press</v>
      </c>
      <c r="H1478" s="76" t="str">
        <f>VLOOKUP(C1478,Product!A$1:D$21,4,0)</f>
        <v>Gym &amp; Fitness</v>
      </c>
      <c r="I1478" t="s">
        <v>76</v>
      </c>
      <c r="J1478" s="34">
        <v>144</v>
      </c>
      <c r="K1478" s="11" t="str">
        <f>VLOOKUP(A1478,'Sales Order'!A$2:I$1029,9,0)</f>
        <v>Sales Region Sulawesi - Maluku Team</v>
      </c>
      <c r="M1478" t="str">
        <f>VLOOKUP(A1478,'Sales Order'!A$1:L$1029,12,0)</f>
        <v>Retail</v>
      </c>
    </row>
    <row r="1479" spans="1:13" ht="15.75" customHeight="1" x14ac:dyDescent="0.3">
      <c r="A1479" s="28" t="s">
        <v>745</v>
      </c>
      <c r="B1479" s="27">
        <f>VLOOKUP(A1479,'Sales Order'!A$1:D$1029,4,0)</f>
        <v>44356</v>
      </c>
      <c r="C1479" s="28" t="s">
        <v>72</v>
      </c>
      <c r="D1479" s="34">
        <v>119</v>
      </c>
      <c r="E1479" s="36">
        <v>25736130</v>
      </c>
      <c r="F1479" s="37" t="s">
        <v>3852</v>
      </c>
      <c r="G1479" s="76" t="str">
        <f>VLOOKUP(C1479,Product!A$1:D$21,3,0)</f>
        <v>Pull Up Bar</v>
      </c>
      <c r="H1479" s="76" t="str">
        <f>VLOOKUP(C1479,Product!A$1:D$21,4,0)</f>
        <v>Gym &amp; Fitness</v>
      </c>
      <c r="I1479" t="s">
        <v>73</v>
      </c>
      <c r="J1479" s="34">
        <v>119</v>
      </c>
      <c r="K1479" s="11" t="str">
        <f>VLOOKUP(A1479,'Sales Order'!A$2:I$1029,9,0)</f>
        <v>Sales Region Sulawesi - Maluku Team</v>
      </c>
      <c r="M1479" t="str">
        <f>VLOOKUP(A1479,'Sales Order'!A$1:L$1029,12,0)</f>
        <v>Retail</v>
      </c>
    </row>
    <row r="1480" spans="1:13" ht="15.75" customHeight="1" x14ac:dyDescent="0.3">
      <c r="A1480" s="16" t="s">
        <v>746</v>
      </c>
      <c r="B1480" s="27">
        <f>VLOOKUP(A1480,'Sales Order'!A$1:D$1029,4,0)</f>
        <v>44358</v>
      </c>
      <c r="C1480" s="28" t="s">
        <v>25</v>
      </c>
      <c r="D1480" s="34">
        <v>124</v>
      </c>
      <c r="E1480" s="36">
        <v>2356000</v>
      </c>
      <c r="F1480" s="37" t="s">
        <v>3853</v>
      </c>
      <c r="G1480" s="76" t="str">
        <f>VLOOKUP(C1480,Product!A$1:D$21,3,0)</f>
        <v>Fishing soft lure</v>
      </c>
      <c r="H1480" s="76" t="str">
        <f>VLOOKUP(C1480,Product!A$1:D$21,4,0)</f>
        <v>Fishing Equipment</v>
      </c>
      <c r="I1480" t="s">
        <v>26</v>
      </c>
      <c r="J1480" s="34">
        <v>124</v>
      </c>
      <c r="K1480" s="11" t="str">
        <f>VLOOKUP(A1480,'Sales Order'!A$2:I$1029,9,0)</f>
        <v>Sales Region Sulawesi - Maluku Team</v>
      </c>
      <c r="M1480" t="str">
        <f>VLOOKUP(A1480,'Sales Order'!A$1:L$1029,12,0)</f>
        <v>Retail</v>
      </c>
    </row>
    <row r="1481" spans="1:13" ht="15.75" customHeight="1" x14ac:dyDescent="0.3">
      <c r="A1481" s="28" t="s">
        <v>746</v>
      </c>
      <c r="B1481" s="27">
        <f>VLOOKUP(A1481,'Sales Order'!A$1:D$1029,4,0)</f>
        <v>44358</v>
      </c>
      <c r="C1481" s="28" t="s">
        <v>52</v>
      </c>
      <c r="D1481" s="34">
        <v>35</v>
      </c>
      <c r="E1481" s="36">
        <v>10465000</v>
      </c>
      <c r="F1481" s="37" t="s">
        <v>3854</v>
      </c>
      <c r="G1481" s="76" t="str">
        <f>VLOOKUP(C1481,Product!A$1:D$21,3,0)</f>
        <v>Hiking Shoes</v>
      </c>
      <c r="H1481" s="76" t="str">
        <f>VLOOKUP(C1481,Product!A$1:D$21,4,0)</f>
        <v>Hiking &amp; Camping</v>
      </c>
      <c r="I1481" t="s">
        <v>53</v>
      </c>
      <c r="J1481" s="34">
        <v>35</v>
      </c>
      <c r="K1481" s="11" t="str">
        <f>VLOOKUP(A1481,'Sales Order'!A$2:I$1029,9,0)</f>
        <v>Sales Region Sulawesi - Maluku Team</v>
      </c>
      <c r="M1481" t="str">
        <f>VLOOKUP(A1481,'Sales Order'!A$1:L$1029,12,0)</f>
        <v>Retail</v>
      </c>
    </row>
    <row r="1482" spans="1:13" ht="15.75" customHeight="1" x14ac:dyDescent="0.3">
      <c r="A1482" s="16" t="s">
        <v>747</v>
      </c>
      <c r="B1482" s="27">
        <f>VLOOKUP(A1482,'Sales Order'!A$1:D$1029,4,0)</f>
        <v>44358</v>
      </c>
      <c r="C1482" s="28" t="s">
        <v>19</v>
      </c>
      <c r="D1482" s="34">
        <v>64</v>
      </c>
      <c r="E1482" s="36">
        <v>12748800</v>
      </c>
      <c r="F1482" s="37" t="s">
        <v>3855</v>
      </c>
      <c r="G1482" s="76" t="str">
        <f>VLOOKUP(C1482,Product!A$1:D$21,3,0)</f>
        <v>1 Set Fishing Equipment</v>
      </c>
      <c r="H1482" s="76" t="str">
        <f>VLOOKUP(C1482,Product!A$1:D$21,4,0)</f>
        <v>Fishing Equipment</v>
      </c>
      <c r="I1482" t="s">
        <v>21</v>
      </c>
      <c r="J1482" s="34">
        <v>64</v>
      </c>
      <c r="K1482" s="11" t="str">
        <f>VLOOKUP(A1482,'Sales Order'!A$2:I$1029,9,0)</f>
        <v>Sales Region Sulawesi - Maluku Team</v>
      </c>
      <c r="M1482" t="str">
        <f>VLOOKUP(A1482,'Sales Order'!A$1:L$1029,12,0)</f>
        <v>Retail</v>
      </c>
    </row>
    <row r="1483" spans="1:13" ht="15.75" customHeight="1" x14ac:dyDescent="0.3">
      <c r="A1483" s="28" t="s">
        <v>747</v>
      </c>
      <c r="B1483" s="27">
        <f>VLOOKUP(A1483,'Sales Order'!A$1:D$1029,4,0)</f>
        <v>44358</v>
      </c>
      <c r="C1483" s="28" t="s">
        <v>33</v>
      </c>
      <c r="D1483" s="34">
        <v>37</v>
      </c>
      <c r="E1483" s="36">
        <v>7326000</v>
      </c>
      <c r="F1483" s="37" t="s">
        <v>3856</v>
      </c>
      <c r="G1483" s="76" t="str">
        <f>VLOOKUP(C1483,Product!A$1:D$21,3,0)</f>
        <v>Stick Billiard Bag</v>
      </c>
      <c r="H1483" s="76" t="str">
        <f>VLOOKUP(C1483,Product!A$1:D$21,4,0)</f>
        <v>Billiard</v>
      </c>
      <c r="I1483" t="s">
        <v>34</v>
      </c>
      <c r="J1483" s="34">
        <v>37</v>
      </c>
      <c r="K1483" s="11" t="str">
        <f>VLOOKUP(A1483,'Sales Order'!A$2:I$1029,9,0)</f>
        <v>Sales Region Sulawesi - Maluku Team</v>
      </c>
      <c r="M1483" t="str">
        <f>VLOOKUP(A1483,'Sales Order'!A$1:L$1029,12,0)</f>
        <v>Retail</v>
      </c>
    </row>
    <row r="1484" spans="1:13" ht="15.75" customHeight="1" x14ac:dyDescent="0.3">
      <c r="A1484" s="28" t="s">
        <v>747</v>
      </c>
      <c r="B1484" s="27">
        <f>VLOOKUP(A1484,'Sales Order'!A$1:D$1029,4,0)</f>
        <v>44358</v>
      </c>
      <c r="C1484" s="28" t="s">
        <v>25</v>
      </c>
      <c r="D1484" s="34">
        <v>62</v>
      </c>
      <c r="E1484" s="36">
        <v>1128400</v>
      </c>
      <c r="F1484" s="37" t="s">
        <v>3857</v>
      </c>
      <c r="G1484" s="76" t="str">
        <f>VLOOKUP(C1484,Product!A$1:D$21,3,0)</f>
        <v>Fishing soft lure</v>
      </c>
      <c r="H1484" s="76" t="str">
        <f>VLOOKUP(C1484,Product!A$1:D$21,4,0)</f>
        <v>Fishing Equipment</v>
      </c>
      <c r="I1484" t="s">
        <v>26</v>
      </c>
      <c r="J1484" s="34">
        <v>62</v>
      </c>
      <c r="K1484" s="11" t="str">
        <f>VLOOKUP(A1484,'Sales Order'!A$2:I$1029,9,0)</f>
        <v>Sales Region Sulawesi - Maluku Team</v>
      </c>
      <c r="M1484" t="str">
        <f>VLOOKUP(A1484,'Sales Order'!A$1:L$1029,12,0)</f>
        <v>Retail</v>
      </c>
    </row>
    <row r="1485" spans="1:13" ht="15.75" customHeight="1" x14ac:dyDescent="0.3">
      <c r="A1485" s="28" t="s">
        <v>747</v>
      </c>
      <c r="B1485" s="27">
        <f>VLOOKUP(A1485,'Sales Order'!A$1:D$1029,4,0)</f>
        <v>44358</v>
      </c>
      <c r="C1485" s="28" t="s">
        <v>28</v>
      </c>
      <c r="D1485" s="34">
        <v>52</v>
      </c>
      <c r="E1485" s="36">
        <v>38245480</v>
      </c>
      <c r="F1485" s="37" t="s">
        <v>3858</v>
      </c>
      <c r="G1485" s="76" t="str">
        <f>VLOOKUP(C1485,Product!A$1:D$21,3,0)</f>
        <v>Stick Billiard</v>
      </c>
      <c r="H1485" s="76" t="str">
        <f>VLOOKUP(C1485,Product!A$1:D$21,4,0)</f>
        <v>Billiard</v>
      </c>
      <c r="I1485" t="s">
        <v>30</v>
      </c>
      <c r="J1485" s="34">
        <v>52</v>
      </c>
      <c r="K1485" s="11" t="str">
        <f>VLOOKUP(A1485,'Sales Order'!A$2:I$1029,9,0)</f>
        <v>Sales Region Sulawesi - Maluku Team</v>
      </c>
      <c r="M1485" t="str">
        <f>VLOOKUP(A1485,'Sales Order'!A$1:L$1029,12,0)</f>
        <v>Retail</v>
      </c>
    </row>
    <row r="1486" spans="1:13" ht="15.75" customHeight="1" x14ac:dyDescent="0.3">
      <c r="A1486" s="16" t="s">
        <v>748</v>
      </c>
      <c r="B1486" s="27">
        <f>VLOOKUP(A1486,'Sales Order'!A$1:D$1029,4,0)</f>
        <v>44360</v>
      </c>
      <c r="C1486" s="28" t="s">
        <v>25</v>
      </c>
      <c r="D1486" s="34">
        <v>35</v>
      </c>
      <c r="E1486" s="36">
        <v>637000</v>
      </c>
      <c r="F1486" s="37" t="s">
        <v>3859</v>
      </c>
      <c r="G1486" s="76" t="str">
        <f>VLOOKUP(C1486,Product!A$1:D$21,3,0)</f>
        <v>Fishing soft lure</v>
      </c>
      <c r="H1486" s="76" t="str">
        <f>VLOOKUP(C1486,Product!A$1:D$21,4,0)</f>
        <v>Fishing Equipment</v>
      </c>
      <c r="I1486" t="s">
        <v>26</v>
      </c>
      <c r="J1486" s="34">
        <v>35</v>
      </c>
      <c r="K1486" s="11" t="str">
        <f>VLOOKUP(A1486,'Sales Order'!A$2:I$1029,9,0)</f>
        <v>Sales Java Region Team</v>
      </c>
      <c r="M1486" t="str">
        <f>VLOOKUP(A1486,'Sales Order'!A$1:L$1029,12,0)</f>
        <v>Distributor</v>
      </c>
    </row>
    <row r="1487" spans="1:13" ht="15.75" customHeight="1" x14ac:dyDescent="0.3">
      <c r="A1487" s="28" t="s">
        <v>748</v>
      </c>
      <c r="B1487" s="27">
        <f>VLOOKUP(A1487,'Sales Order'!A$1:D$1029,4,0)</f>
        <v>44360</v>
      </c>
      <c r="C1487" s="28" t="s">
        <v>78</v>
      </c>
      <c r="D1487" s="34">
        <v>86</v>
      </c>
      <c r="E1487" s="36">
        <v>34771520</v>
      </c>
      <c r="F1487" s="37" t="s">
        <v>3860</v>
      </c>
      <c r="G1487" s="76" t="str">
        <f>VLOOKUP(C1487,Product!A$1:D$21,3,0)</f>
        <v>Dumbell Set</v>
      </c>
      <c r="H1487" s="76" t="str">
        <f>VLOOKUP(C1487,Product!A$1:D$21,4,0)</f>
        <v>Gym &amp; Fitness</v>
      </c>
      <c r="I1487" t="s">
        <v>79</v>
      </c>
      <c r="J1487" s="34">
        <v>86</v>
      </c>
      <c r="K1487" s="11" t="str">
        <f>VLOOKUP(A1487,'Sales Order'!A$2:I$1029,9,0)</f>
        <v>Sales Java Region Team</v>
      </c>
      <c r="M1487" t="str">
        <f>VLOOKUP(A1487,'Sales Order'!A$1:L$1029,12,0)</f>
        <v>Distributor</v>
      </c>
    </row>
    <row r="1488" spans="1:13" ht="15.75" customHeight="1" x14ac:dyDescent="0.3">
      <c r="A1488" s="16" t="s">
        <v>749</v>
      </c>
      <c r="B1488" s="27">
        <f>VLOOKUP(A1488,'Sales Order'!A$1:D$1029,4,0)</f>
        <v>44361</v>
      </c>
      <c r="C1488" s="28" t="s">
        <v>43</v>
      </c>
      <c r="D1488" s="34">
        <v>81</v>
      </c>
      <c r="E1488" s="36">
        <v>209952000</v>
      </c>
      <c r="F1488" s="37" t="s">
        <v>3861</v>
      </c>
      <c r="G1488" s="76" t="str">
        <f>VLOOKUP(C1488,Product!A$1:D$21,3,0)</f>
        <v>Stick Golf Bag</v>
      </c>
      <c r="H1488" s="76" t="str">
        <f>VLOOKUP(C1488,Product!A$1:D$21,4,0)</f>
        <v>Golf</v>
      </c>
      <c r="I1488" t="s">
        <v>44</v>
      </c>
      <c r="J1488" s="34">
        <v>81</v>
      </c>
      <c r="K1488" s="11" t="str">
        <f>VLOOKUP(A1488,'Sales Order'!A$2:I$1029,9,0)</f>
        <v>Sales Sumatera -Kalimantan Region Team</v>
      </c>
      <c r="M1488" t="str">
        <f>VLOOKUP(A1488,'Sales Order'!A$1:L$1029,12,0)</f>
        <v>Retail</v>
      </c>
    </row>
    <row r="1489" spans="1:13" ht="15.75" customHeight="1" x14ac:dyDescent="0.3">
      <c r="A1489" s="28" t="s">
        <v>749</v>
      </c>
      <c r="B1489" s="27">
        <f>VLOOKUP(A1489,'Sales Order'!A$1:D$1029,4,0)</f>
        <v>44361</v>
      </c>
      <c r="C1489" s="28" t="s">
        <v>58</v>
      </c>
      <c r="D1489" s="34">
        <v>40</v>
      </c>
      <c r="E1489" s="36">
        <v>207515200</v>
      </c>
      <c r="F1489" s="37" t="s">
        <v>3862</v>
      </c>
      <c r="G1489" s="76" t="str">
        <f>VLOOKUP(C1489,Product!A$1:D$21,3,0)</f>
        <v>Road Bike</v>
      </c>
      <c r="H1489" s="76" t="str">
        <f>VLOOKUP(C1489,Product!A$1:D$21,4,0)</f>
        <v>Bicycle</v>
      </c>
      <c r="I1489" t="s">
        <v>59</v>
      </c>
      <c r="J1489" s="34">
        <v>40</v>
      </c>
      <c r="K1489" s="11" t="str">
        <f>VLOOKUP(A1489,'Sales Order'!A$2:I$1029,9,0)</f>
        <v>Sales Sumatera -Kalimantan Region Team</v>
      </c>
      <c r="M1489" t="str">
        <f>VLOOKUP(A1489,'Sales Order'!A$1:L$1029,12,0)</f>
        <v>Retail</v>
      </c>
    </row>
    <row r="1490" spans="1:13" ht="15.75" customHeight="1" x14ac:dyDescent="0.3">
      <c r="A1490" s="28" t="s">
        <v>749</v>
      </c>
      <c r="B1490" s="27">
        <f>VLOOKUP(A1490,'Sales Order'!A$1:D$1029,4,0)</f>
        <v>44361</v>
      </c>
      <c r="C1490" s="28" t="s">
        <v>45</v>
      </c>
      <c r="D1490" s="34">
        <v>61</v>
      </c>
      <c r="E1490" s="36">
        <v>7180310</v>
      </c>
      <c r="F1490" s="37" t="s">
        <v>3863</v>
      </c>
      <c r="G1490" s="76" t="str">
        <f>VLOOKUP(C1490,Product!A$1:D$21,3,0)</f>
        <v>Sunglasses</v>
      </c>
      <c r="H1490" s="76" t="str">
        <f>VLOOKUP(C1490,Product!A$1:D$21,4,0)</f>
        <v>Outdoors Sport</v>
      </c>
      <c r="I1490" t="s">
        <v>46</v>
      </c>
      <c r="J1490" s="34">
        <v>61</v>
      </c>
      <c r="K1490" s="11" t="str">
        <f>VLOOKUP(A1490,'Sales Order'!A$2:I$1029,9,0)</f>
        <v>Sales Sumatera -Kalimantan Region Team</v>
      </c>
      <c r="M1490" t="str">
        <f>VLOOKUP(A1490,'Sales Order'!A$1:L$1029,12,0)</f>
        <v>Retail</v>
      </c>
    </row>
    <row r="1491" spans="1:13" ht="15.75" customHeight="1" x14ac:dyDescent="0.3">
      <c r="A1491" s="16" t="s">
        <v>750</v>
      </c>
      <c r="B1491" s="27">
        <f>VLOOKUP(A1491,'Sales Order'!A$1:D$1029,4,0)</f>
        <v>44364</v>
      </c>
      <c r="C1491" s="28" t="s">
        <v>55</v>
      </c>
      <c r="D1491" s="34">
        <v>144</v>
      </c>
      <c r="E1491" s="36">
        <v>285344640</v>
      </c>
      <c r="F1491" s="37" t="s">
        <v>3864</v>
      </c>
      <c r="G1491" s="76" t="str">
        <f>VLOOKUP(C1491,Product!A$1:D$21,3,0)</f>
        <v>Mountain Bike</v>
      </c>
      <c r="H1491" s="76" t="str">
        <f>VLOOKUP(C1491,Product!A$1:D$21,4,0)</f>
        <v>Bicycle</v>
      </c>
      <c r="I1491" t="s">
        <v>5854</v>
      </c>
      <c r="J1491" s="34">
        <v>144</v>
      </c>
      <c r="K1491" s="11" t="str">
        <f>VLOOKUP(A1491,'Sales Order'!A$2:I$1029,9,0)</f>
        <v>Sales Region Sulawesi - Maluku Team</v>
      </c>
      <c r="M1491" t="str">
        <f>VLOOKUP(A1491,'Sales Order'!A$1:L$1029,12,0)</f>
        <v>Distributor</v>
      </c>
    </row>
    <row r="1492" spans="1:13" ht="15.75" customHeight="1" x14ac:dyDescent="0.3">
      <c r="A1492" s="28" t="s">
        <v>750</v>
      </c>
      <c r="B1492" s="27">
        <f>VLOOKUP(A1492,'Sales Order'!A$1:D$1029,4,0)</f>
        <v>44364</v>
      </c>
      <c r="C1492" s="28" t="s">
        <v>83</v>
      </c>
      <c r="D1492" s="34">
        <v>84</v>
      </c>
      <c r="E1492" s="36">
        <v>22110480</v>
      </c>
      <c r="F1492" s="37" t="s">
        <v>3865</v>
      </c>
      <c r="G1492" s="76" t="str">
        <f>VLOOKUP(C1492,Product!A$1:D$21,3,0)</f>
        <v>Heavy bag</v>
      </c>
      <c r="H1492" s="76" t="str">
        <f>VLOOKUP(C1492,Product!A$1:D$21,4,0)</f>
        <v>Gym &amp; Fitness</v>
      </c>
      <c r="I1492" t="s">
        <v>84</v>
      </c>
      <c r="J1492" s="34">
        <v>84</v>
      </c>
      <c r="K1492" s="11" t="str">
        <f>VLOOKUP(A1492,'Sales Order'!A$2:I$1029,9,0)</f>
        <v>Sales Region Sulawesi - Maluku Team</v>
      </c>
      <c r="M1492" t="str">
        <f>VLOOKUP(A1492,'Sales Order'!A$1:L$1029,12,0)</f>
        <v>Distributor</v>
      </c>
    </row>
    <row r="1493" spans="1:13" ht="15.75" customHeight="1" x14ac:dyDescent="0.3">
      <c r="A1493" s="28" t="s">
        <v>750</v>
      </c>
      <c r="B1493" s="27">
        <f>VLOOKUP(A1493,'Sales Order'!A$1:D$1029,4,0)</f>
        <v>44364</v>
      </c>
      <c r="C1493" s="28" t="s">
        <v>48</v>
      </c>
      <c r="D1493" s="34">
        <v>145</v>
      </c>
      <c r="E1493" s="36">
        <v>16086300</v>
      </c>
      <c r="F1493" s="37" t="s">
        <v>3866</v>
      </c>
      <c r="G1493" s="76" t="str">
        <f>VLOOKUP(C1493,Product!A$1:D$21,3,0)</f>
        <v>Tracking Pole</v>
      </c>
      <c r="H1493" s="76" t="str">
        <f>VLOOKUP(C1493,Product!A$1:D$21,4,0)</f>
        <v>Hiking &amp; Camping</v>
      </c>
      <c r="I1493" t="s">
        <v>49</v>
      </c>
      <c r="J1493" s="34">
        <v>145</v>
      </c>
      <c r="K1493" s="11" t="str">
        <f>VLOOKUP(A1493,'Sales Order'!A$2:I$1029,9,0)</f>
        <v>Sales Region Sulawesi - Maluku Team</v>
      </c>
      <c r="M1493" t="str">
        <f>VLOOKUP(A1493,'Sales Order'!A$1:L$1029,12,0)</f>
        <v>Distributor</v>
      </c>
    </row>
    <row r="1494" spans="1:13" ht="15.75" customHeight="1" x14ac:dyDescent="0.3">
      <c r="A1494" s="28" t="s">
        <v>750</v>
      </c>
      <c r="B1494" s="27">
        <f>VLOOKUP(A1494,'Sales Order'!A$1:D$1029,4,0)</f>
        <v>44364</v>
      </c>
      <c r="C1494" s="28" t="s">
        <v>45</v>
      </c>
      <c r="D1494" s="34">
        <v>49</v>
      </c>
      <c r="E1494" s="36">
        <v>6643910</v>
      </c>
      <c r="F1494" s="37" t="s">
        <v>3867</v>
      </c>
      <c r="G1494" s="76" t="str">
        <f>VLOOKUP(C1494,Product!A$1:D$21,3,0)</f>
        <v>Sunglasses</v>
      </c>
      <c r="H1494" s="76" t="str">
        <f>VLOOKUP(C1494,Product!A$1:D$21,4,0)</f>
        <v>Outdoors Sport</v>
      </c>
      <c r="I1494" t="s">
        <v>46</v>
      </c>
      <c r="J1494" s="34">
        <v>49</v>
      </c>
      <c r="K1494" s="11" t="str">
        <f>VLOOKUP(A1494,'Sales Order'!A$2:I$1029,9,0)</f>
        <v>Sales Region Sulawesi - Maluku Team</v>
      </c>
      <c r="M1494" t="str">
        <f>VLOOKUP(A1494,'Sales Order'!A$1:L$1029,12,0)</f>
        <v>Distributor</v>
      </c>
    </row>
    <row r="1495" spans="1:13" ht="15.75" customHeight="1" x14ac:dyDescent="0.3">
      <c r="A1495" s="28" t="s">
        <v>750</v>
      </c>
      <c r="B1495" s="27">
        <f>VLOOKUP(A1495,'Sales Order'!A$1:D$1029,4,0)</f>
        <v>44364</v>
      </c>
      <c r="C1495" s="28" t="s">
        <v>19</v>
      </c>
      <c r="D1495" s="34">
        <v>63</v>
      </c>
      <c r="E1495" s="36">
        <v>13804560</v>
      </c>
      <c r="F1495" s="37" t="s">
        <v>3868</v>
      </c>
      <c r="G1495" s="76" t="str">
        <f>VLOOKUP(C1495,Product!A$1:D$21,3,0)</f>
        <v>1 Set Fishing Equipment</v>
      </c>
      <c r="H1495" s="76" t="str">
        <f>VLOOKUP(C1495,Product!A$1:D$21,4,0)</f>
        <v>Fishing Equipment</v>
      </c>
      <c r="I1495" t="s">
        <v>21</v>
      </c>
      <c r="J1495" s="34">
        <v>63</v>
      </c>
      <c r="K1495" s="11" t="str">
        <f>VLOOKUP(A1495,'Sales Order'!A$2:I$1029,9,0)</f>
        <v>Sales Region Sulawesi - Maluku Team</v>
      </c>
      <c r="M1495" t="str">
        <f>VLOOKUP(A1495,'Sales Order'!A$1:L$1029,12,0)</f>
        <v>Distributor</v>
      </c>
    </row>
    <row r="1496" spans="1:13" ht="15.75" customHeight="1" x14ac:dyDescent="0.3">
      <c r="A1496" s="16" t="s">
        <v>751</v>
      </c>
      <c r="B1496" s="27">
        <f>VLOOKUP(A1496,'Sales Order'!A$1:D$1029,4,0)</f>
        <v>44364</v>
      </c>
      <c r="C1496" s="28" t="s">
        <v>35</v>
      </c>
      <c r="D1496" s="34">
        <v>102</v>
      </c>
      <c r="E1496" s="36">
        <v>185828700</v>
      </c>
      <c r="F1496" s="37" t="s">
        <v>3869</v>
      </c>
      <c r="G1496" s="76" t="str">
        <f>VLOOKUP(C1496,Product!A$1:D$21,3,0)</f>
        <v>Stick Golf Wedge</v>
      </c>
      <c r="H1496" s="76" t="str">
        <f>VLOOKUP(C1496,Product!A$1:D$21,4,0)</f>
        <v>Golf</v>
      </c>
      <c r="I1496" t="s">
        <v>37</v>
      </c>
      <c r="J1496" s="34">
        <v>102</v>
      </c>
      <c r="K1496" s="11" t="str">
        <f>VLOOKUP(A1496,'Sales Order'!A$2:I$1029,9,0)</f>
        <v>Online Sales Team</v>
      </c>
      <c r="M1496" t="str">
        <f>VLOOKUP(A1496,'Sales Order'!A$1:L$1029,12,0)</f>
        <v>Retail</v>
      </c>
    </row>
    <row r="1497" spans="1:13" ht="15.75" customHeight="1" x14ac:dyDescent="0.3">
      <c r="A1497" s="16" t="s">
        <v>752</v>
      </c>
      <c r="B1497" s="27">
        <f>VLOOKUP(A1497,'Sales Order'!A$1:D$1029,4,0)</f>
        <v>44365</v>
      </c>
      <c r="C1497" s="28" t="s">
        <v>19</v>
      </c>
      <c r="D1497" s="34">
        <v>99</v>
      </c>
      <c r="E1497" s="36">
        <v>21446370</v>
      </c>
      <c r="F1497" s="37" t="s">
        <v>3870</v>
      </c>
      <c r="G1497" s="76" t="str">
        <f>VLOOKUP(C1497,Product!A$1:D$21,3,0)</f>
        <v>1 Set Fishing Equipment</v>
      </c>
      <c r="H1497" s="76" t="str">
        <f>VLOOKUP(C1497,Product!A$1:D$21,4,0)</f>
        <v>Fishing Equipment</v>
      </c>
      <c r="I1497" t="s">
        <v>21</v>
      </c>
      <c r="J1497" s="34">
        <v>99</v>
      </c>
      <c r="K1497" s="11" t="str">
        <f>VLOOKUP(A1497,'Sales Order'!A$2:I$1029,9,0)</f>
        <v>Online Sales Team</v>
      </c>
      <c r="M1497" t="str">
        <f>VLOOKUP(A1497,'Sales Order'!A$1:L$1029,12,0)</f>
        <v>Retail</v>
      </c>
    </row>
    <row r="1498" spans="1:13" ht="15.75" customHeight="1" x14ac:dyDescent="0.3">
      <c r="A1498" s="28" t="s">
        <v>752</v>
      </c>
      <c r="B1498" s="27">
        <f>VLOOKUP(A1498,'Sales Order'!A$1:D$1029,4,0)</f>
        <v>44365</v>
      </c>
      <c r="C1498" s="28" t="s">
        <v>58</v>
      </c>
      <c r="D1498" s="34">
        <v>148</v>
      </c>
      <c r="E1498" s="36">
        <v>776151960</v>
      </c>
      <c r="F1498" s="37" t="s">
        <v>3871</v>
      </c>
      <c r="G1498" s="76" t="str">
        <f>VLOOKUP(C1498,Product!A$1:D$21,3,0)</f>
        <v>Road Bike</v>
      </c>
      <c r="H1498" s="76" t="str">
        <f>VLOOKUP(C1498,Product!A$1:D$21,4,0)</f>
        <v>Bicycle</v>
      </c>
      <c r="I1498" t="s">
        <v>59</v>
      </c>
      <c r="J1498" s="34">
        <v>148</v>
      </c>
      <c r="K1498" s="11" t="str">
        <f>VLOOKUP(A1498,'Sales Order'!A$2:I$1029,9,0)</f>
        <v>Online Sales Team</v>
      </c>
      <c r="M1498" t="str">
        <f>VLOOKUP(A1498,'Sales Order'!A$1:L$1029,12,0)</f>
        <v>Retail</v>
      </c>
    </row>
    <row r="1499" spans="1:13" ht="15.75" customHeight="1" x14ac:dyDescent="0.3">
      <c r="A1499" s="16" t="s">
        <v>753</v>
      </c>
      <c r="B1499" s="27">
        <f>VLOOKUP(A1499,'Sales Order'!A$1:D$1029,4,0)</f>
        <v>44365</v>
      </c>
      <c r="C1499" s="28" t="s">
        <v>43</v>
      </c>
      <c r="D1499" s="34">
        <v>115</v>
      </c>
      <c r="E1499" s="36">
        <v>287040000</v>
      </c>
      <c r="F1499" s="37" t="s">
        <v>3872</v>
      </c>
      <c r="G1499" s="76" t="str">
        <f>VLOOKUP(C1499,Product!A$1:D$21,3,0)</f>
        <v>Stick Golf Bag</v>
      </c>
      <c r="H1499" s="76" t="str">
        <f>VLOOKUP(C1499,Product!A$1:D$21,4,0)</f>
        <v>Golf</v>
      </c>
      <c r="I1499" t="s">
        <v>44</v>
      </c>
      <c r="J1499" s="34">
        <v>115</v>
      </c>
      <c r="K1499" s="11" t="str">
        <f>VLOOKUP(A1499,'Sales Order'!A$2:I$1029,9,0)</f>
        <v>Sales Region Sulawesi - Maluku Team</v>
      </c>
      <c r="M1499" t="str">
        <f>VLOOKUP(A1499,'Sales Order'!A$1:L$1029,12,0)</f>
        <v>Retail</v>
      </c>
    </row>
    <row r="1500" spans="1:13" ht="15.75" customHeight="1" x14ac:dyDescent="0.3">
      <c r="A1500" s="28" t="s">
        <v>753</v>
      </c>
      <c r="B1500" s="27">
        <f>VLOOKUP(A1500,'Sales Order'!A$1:D$1029,4,0)</f>
        <v>44365</v>
      </c>
      <c r="C1500" s="28" t="s">
        <v>52</v>
      </c>
      <c r="D1500" s="34">
        <v>60</v>
      </c>
      <c r="E1500" s="36">
        <v>16575000</v>
      </c>
      <c r="F1500" s="37" t="s">
        <v>3873</v>
      </c>
      <c r="G1500" s="76" t="str">
        <f>VLOOKUP(C1500,Product!A$1:D$21,3,0)</f>
        <v>Hiking Shoes</v>
      </c>
      <c r="H1500" s="76" t="str">
        <f>VLOOKUP(C1500,Product!A$1:D$21,4,0)</f>
        <v>Hiking &amp; Camping</v>
      </c>
      <c r="I1500" t="s">
        <v>53</v>
      </c>
      <c r="J1500" s="34">
        <v>60</v>
      </c>
      <c r="K1500" s="11" t="str">
        <f>VLOOKUP(A1500,'Sales Order'!A$2:I$1029,9,0)</f>
        <v>Sales Region Sulawesi - Maluku Team</v>
      </c>
      <c r="M1500" t="str">
        <f>VLOOKUP(A1500,'Sales Order'!A$1:L$1029,12,0)</f>
        <v>Retail</v>
      </c>
    </row>
    <row r="1501" spans="1:13" ht="15.75" customHeight="1" x14ac:dyDescent="0.3">
      <c r="A1501" s="28" t="s">
        <v>753</v>
      </c>
      <c r="B1501" s="27">
        <f>VLOOKUP(A1501,'Sales Order'!A$1:D$1029,4,0)</f>
        <v>44365</v>
      </c>
      <c r="C1501" s="28" t="s">
        <v>78</v>
      </c>
      <c r="D1501" s="34">
        <v>104</v>
      </c>
      <c r="E1501" s="36">
        <v>43709120</v>
      </c>
      <c r="F1501" s="37" t="s">
        <v>3874</v>
      </c>
      <c r="G1501" s="76" t="str">
        <f>VLOOKUP(C1501,Product!A$1:D$21,3,0)</f>
        <v>Dumbell Set</v>
      </c>
      <c r="H1501" s="76" t="str">
        <f>VLOOKUP(C1501,Product!A$1:D$21,4,0)</f>
        <v>Gym &amp; Fitness</v>
      </c>
      <c r="I1501" t="s">
        <v>79</v>
      </c>
      <c r="J1501" s="34">
        <v>104</v>
      </c>
      <c r="K1501" s="11" t="str">
        <f>VLOOKUP(A1501,'Sales Order'!A$2:I$1029,9,0)</f>
        <v>Sales Region Sulawesi - Maluku Team</v>
      </c>
      <c r="M1501" t="str">
        <f>VLOOKUP(A1501,'Sales Order'!A$1:L$1029,12,0)</f>
        <v>Retail</v>
      </c>
    </row>
    <row r="1502" spans="1:13" ht="15.75" customHeight="1" x14ac:dyDescent="0.3">
      <c r="A1502" s="28" t="s">
        <v>753</v>
      </c>
      <c r="B1502" s="27">
        <f>VLOOKUP(A1502,'Sales Order'!A$1:D$1029,4,0)</f>
        <v>44365</v>
      </c>
      <c r="C1502" s="28" t="s">
        <v>61</v>
      </c>
      <c r="D1502" s="34">
        <v>131</v>
      </c>
      <c r="E1502" s="36">
        <v>56474100</v>
      </c>
      <c r="F1502" s="37" t="s">
        <v>3875</v>
      </c>
      <c r="G1502" s="76" t="str">
        <f>VLOOKUP(C1502,Product!A$1:D$21,3,0)</f>
        <v>1 Set Basketball</v>
      </c>
      <c r="H1502" s="76" t="str">
        <f>VLOOKUP(C1502,Product!A$1:D$21,4,0)</f>
        <v>Basketball</v>
      </c>
      <c r="I1502" t="s">
        <v>62</v>
      </c>
      <c r="J1502" s="34">
        <v>131</v>
      </c>
      <c r="K1502" s="11" t="str">
        <f>VLOOKUP(A1502,'Sales Order'!A$2:I$1029,9,0)</f>
        <v>Sales Region Sulawesi - Maluku Team</v>
      </c>
      <c r="M1502" t="str">
        <f>VLOOKUP(A1502,'Sales Order'!A$1:L$1029,12,0)</f>
        <v>Retail</v>
      </c>
    </row>
    <row r="1503" spans="1:13" ht="15.75" customHeight="1" x14ac:dyDescent="0.3">
      <c r="A1503" s="28" t="s">
        <v>753</v>
      </c>
      <c r="B1503" s="27">
        <f>VLOOKUP(A1503,'Sales Order'!A$1:D$1029,4,0)</f>
        <v>44365</v>
      </c>
      <c r="C1503" s="28" t="s">
        <v>69</v>
      </c>
      <c r="D1503" s="34">
        <v>91</v>
      </c>
      <c r="E1503" s="36">
        <v>10759203</v>
      </c>
      <c r="F1503" s="37" t="s">
        <v>3876</v>
      </c>
      <c r="G1503" s="76" t="str">
        <f>VLOOKUP(C1503,Product!A$1:D$21,3,0)</f>
        <v>Abs Roller</v>
      </c>
      <c r="H1503" s="76" t="str">
        <f>VLOOKUP(C1503,Product!A$1:D$21,4,0)</f>
        <v>Gym &amp; Fitness</v>
      </c>
      <c r="I1503" t="s">
        <v>70</v>
      </c>
      <c r="J1503" s="34">
        <v>91</v>
      </c>
      <c r="K1503" s="11" t="str">
        <f>VLOOKUP(A1503,'Sales Order'!A$2:I$1029,9,0)</f>
        <v>Sales Region Sulawesi - Maluku Team</v>
      </c>
      <c r="M1503" t="str">
        <f>VLOOKUP(A1503,'Sales Order'!A$1:L$1029,12,0)</f>
        <v>Retail</v>
      </c>
    </row>
    <row r="1504" spans="1:13" ht="15.75" customHeight="1" x14ac:dyDescent="0.3">
      <c r="A1504" s="16" t="s">
        <v>754</v>
      </c>
      <c r="B1504" s="27">
        <f>VLOOKUP(A1504,'Sales Order'!A$1:D$1029,4,0)</f>
        <v>44366</v>
      </c>
      <c r="C1504" s="28" t="s">
        <v>19</v>
      </c>
      <c r="D1504" s="34">
        <v>101</v>
      </c>
      <c r="E1504" s="36">
        <v>23388570</v>
      </c>
      <c r="F1504" s="37" t="s">
        <v>3877</v>
      </c>
      <c r="G1504" s="76" t="str">
        <f>VLOOKUP(C1504,Product!A$1:D$21,3,0)</f>
        <v>1 Set Fishing Equipment</v>
      </c>
      <c r="H1504" s="76" t="str">
        <f>VLOOKUP(C1504,Product!A$1:D$21,4,0)</f>
        <v>Fishing Equipment</v>
      </c>
      <c r="I1504" t="s">
        <v>21</v>
      </c>
      <c r="J1504" s="34">
        <v>101</v>
      </c>
      <c r="K1504" s="11" t="str">
        <f>VLOOKUP(A1504,'Sales Order'!A$2:I$1029,9,0)</f>
        <v>Sales Region Sulawesi - Maluku Team</v>
      </c>
      <c r="M1504" t="str">
        <f>VLOOKUP(A1504,'Sales Order'!A$1:L$1029,12,0)</f>
        <v>Retail</v>
      </c>
    </row>
    <row r="1505" spans="1:13" ht="15.75" customHeight="1" x14ac:dyDescent="0.3">
      <c r="A1505" s="28" t="s">
        <v>754</v>
      </c>
      <c r="B1505" s="27">
        <f>VLOOKUP(A1505,'Sales Order'!A$1:D$1029,4,0)</f>
        <v>44366</v>
      </c>
      <c r="C1505" s="28" t="s">
        <v>69</v>
      </c>
      <c r="D1505" s="34">
        <v>81</v>
      </c>
      <c r="E1505" s="36">
        <v>9686952</v>
      </c>
      <c r="F1505" s="37" t="s">
        <v>3878</v>
      </c>
      <c r="G1505" s="76" t="str">
        <f>VLOOKUP(C1505,Product!A$1:D$21,3,0)</f>
        <v>Abs Roller</v>
      </c>
      <c r="H1505" s="76" t="str">
        <f>VLOOKUP(C1505,Product!A$1:D$21,4,0)</f>
        <v>Gym &amp; Fitness</v>
      </c>
      <c r="I1505" t="s">
        <v>70</v>
      </c>
      <c r="J1505" s="34">
        <v>81</v>
      </c>
      <c r="K1505" s="11" t="str">
        <f>VLOOKUP(A1505,'Sales Order'!A$2:I$1029,9,0)</f>
        <v>Sales Region Sulawesi - Maluku Team</v>
      </c>
      <c r="M1505" t="str">
        <f>VLOOKUP(A1505,'Sales Order'!A$1:L$1029,12,0)</f>
        <v>Retail</v>
      </c>
    </row>
    <row r="1506" spans="1:13" ht="15.75" customHeight="1" x14ac:dyDescent="0.3">
      <c r="A1506" s="16" t="s">
        <v>755</v>
      </c>
      <c r="B1506" s="27">
        <f>VLOOKUP(A1506,'Sales Order'!A$1:D$1029,4,0)</f>
        <v>44367</v>
      </c>
      <c r="C1506" s="28" t="s">
        <v>78</v>
      </c>
      <c r="D1506" s="34">
        <v>46</v>
      </c>
      <c r="E1506" s="36">
        <v>18843440</v>
      </c>
      <c r="F1506" s="37" t="s">
        <v>3879</v>
      </c>
      <c r="G1506" s="76" t="str">
        <f>VLOOKUP(C1506,Product!A$1:D$21,3,0)</f>
        <v>Dumbell Set</v>
      </c>
      <c r="H1506" s="76" t="str">
        <f>VLOOKUP(C1506,Product!A$1:D$21,4,0)</f>
        <v>Gym &amp; Fitness</v>
      </c>
      <c r="I1506" t="s">
        <v>79</v>
      </c>
      <c r="J1506" s="34">
        <v>46</v>
      </c>
      <c r="K1506" s="11" t="str">
        <f>VLOOKUP(A1506,'Sales Order'!A$2:I$1029,9,0)</f>
        <v>Online Sales Team</v>
      </c>
      <c r="M1506" t="str">
        <f>VLOOKUP(A1506,'Sales Order'!A$1:L$1029,12,0)</f>
        <v>Retail</v>
      </c>
    </row>
    <row r="1507" spans="1:13" ht="15.75" customHeight="1" x14ac:dyDescent="0.3">
      <c r="A1507" s="28" t="s">
        <v>755</v>
      </c>
      <c r="B1507" s="27">
        <f>VLOOKUP(A1507,'Sales Order'!A$1:D$1029,4,0)</f>
        <v>44367</v>
      </c>
      <c r="C1507" s="28" t="s">
        <v>25</v>
      </c>
      <c r="D1507" s="34">
        <v>105</v>
      </c>
      <c r="E1507" s="36">
        <v>1995000</v>
      </c>
      <c r="F1507" s="37" t="s">
        <v>3880</v>
      </c>
      <c r="G1507" s="76" t="str">
        <f>VLOOKUP(C1507,Product!A$1:D$21,3,0)</f>
        <v>Fishing soft lure</v>
      </c>
      <c r="H1507" s="76" t="str">
        <f>VLOOKUP(C1507,Product!A$1:D$21,4,0)</f>
        <v>Fishing Equipment</v>
      </c>
      <c r="I1507" t="s">
        <v>26</v>
      </c>
      <c r="J1507" s="34">
        <v>105</v>
      </c>
      <c r="K1507" s="11" t="str">
        <f>VLOOKUP(A1507,'Sales Order'!A$2:I$1029,9,0)</f>
        <v>Online Sales Team</v>
      </c>
      <c r="M1507" t="str">
        <f>VLOOKUP(A1507,'Sales Order'!A$1:L$1029,12,0)</f>
        <v>Retail</v>
      </c>
    </row>
    <row r="1508" spans="1:13" ht="15.75" customHeight="1" x14ac:dyDescent="0.3">
      <c r="A1508" s="28" t="s">
        <v>755</v>
      </c>
      <c r="B1508" s="27">
        <f>VLOOKUP(A1508,'Sales Order'!A$1:D$1029,4,0)</f>
        <v>44367</v>
      </c>
      <c r="C1508" s="28" t="s">
        <v>19</v>
      </c>
      <c r="D1508" s="34">
        <v>60</v>
      </c>
      <c r="E1508" s="36">
        <v>13595400</v>
      </c>
      <c r="F1508" s="37" t="s">
        <v>3881</v>
      </c>
      <c r="G1508" s="76" t="str">
        <f>VLOOKUP(C1508,Product!A$1:D$21,3,0)</f>
        <v>1 Set Fishing Equipment</v>
      </c>
      <c r="H1508" s="76" t="str">
        <f>VLOOKUP(C1508,Product!A$1:D$21,4,0)</f>
        <v>Fishing Equipment</v>
      </c>
      <c r="I1508" t="s">
        <v>21</v>
      </c>
      <c r="J1508" s="34">
        <v>60</v>
      </c>
      <c r="K1508" s="11" t="str">
        <f>VLOOKUP(A1508,'Sales Order'!A$2:I$1029,9,0)</f>
        <v>Online Sales Team</v>
      </c>
      <c r="M1508" t="str">
        <f>VLOOKUP(A1508,'Sales Order'!A$1:L$1029,12,0)</f>
        <v>Retail</v>
      </c>
    </row>
    <row r="1509" spans="1:13" ht="15.75" customHeight="1" x14ac:dyDescent="0.3">
      <c r="A1509" s="16" t="s">
        <v>756</v>
      </c>
      <c r="B1509" s="27">
        <f>VLOOKUP(A1509,'Sales Order'!A$1:D$1029,4,0)</f>
        <v>44367</v>
      </c>
      <c r="C1509" s="28" t="s">
        <v>78</v>
      </c>
      <c r="D1509" s="34">
        <v>75</v>
      </c>
      <c r="E1509" s="36">
        <v>34713000</v>
      </c>
      <c r="F1509" s="37" t="s">
        <v>3882</v>
      </c>
      <c r="G1509" s="76" t="str">
        <f>VLOOKUP(C1509,Product!A$1:D$21,3,0)</f>
        <v>Dumbell Set</v>
      </c>
      <c r="H1509" s="76" t="str">
        <f>VLOOKUP(C1509,Product!A$1:D$21,4,0)</f>
        <v>Gym &amp; Fitness</v>
      </c>
      <c r="I1509" t="s">
        <v>79</v>
      </c>
      <c r="J1509" s="34">
        <v>75</v>
      </c>
      <c r="K1509" s="11" t="str">
        <f>VLOOKUP(A1509,'Sales Order'!A$2:I$1029,9,0)</f>
        <v>Sales Sumatera -Kalimantan Region Team</v>
      </c>
      <c r="M1509" t="str">
        <f>VLOOKUP(A1509,'Sales Order'!A$1:L$1029,12,0)</f>
        <v>Retail</v>
      </c>
    </row>
    <row r="1510" spans="1:13" ht="15.75" customHeight="1" x14ac:dyDescent="0.3">
      <c r="A1510" s="28" t="s">
        <v>756</v>
      </c>
      <c r="B1510" s="27">
        <f>VLOOKUP(A1510,'Sales Order'!A$1:D$1029,4,0)</f>
        <v>44367</v>
      </c>
      <c r="C1510" s="28" t="s">
        <v>65</v>
      </c>
      <c r="D1510" s="34">
        <v>148</v>
      </c>
      <c r="E1510" s="36">
        <v>35959560</v>
      </c>
      <c r="F1510" s="37" t="s">
        <v>3883</v>
      </c>
      <c r="G1510" s="76" t="str">
        <f>VLOOKUP(C1510,Product!A$1:D$21,3,0)</f>
        <v>1 Set Futsalball</v>
      </c>
      <c r="H1510" s="76" t="str">
        <f>VLOOKUP(C1510,Product!A$1:D$21,4,0)</f>
        <v>Futsal</v>
      </c>
      <c r="I1510" t="s">
        <v>66</v>
      </c>
      <c r="J1510" s="34">
        <v>148</v>
      </c>
      <c r="K1510" s="11" t="str">
        <f>VLOOKUP(A1510,'Sales Order'!A$2:I$1029,9,0)</f>
        <v>Sales Sumatera -Kalimantan Region Team</v>
      </c>
      <c r="M1510" t="str">
        <f>VLOOKUP(A1510,'Sales Order'!A$1:L$1029,12,0)</f>
        <v>Retail</v>
      </c>
    </row>
    <row r="1511" spans="1:13" ht="15.75" customHeight="1" x14ac:dyDescent="0.3">
      <c r="A1511" s="28" t="s">
        <v>756</v>
      </c>
      <c r="B1511" s="27">
        <f>VLOOKUP(A1511,'Sales Order'!A$1:D$1029,4,0)</f>
        <v>44367</v>
      </c>
      <c r="C1511" s="28" t="s">
        <v>55</v>
      </c>
      <c r="D1511" s="34">
        <v>141</v>
      </c>
      <c r="E1511" s="36">
        <v>269421390</v>
      </c>
      <c r="F1511" s="37" t="s">
        <v>3884</v>
      </c>
      <c r="G1511" s="76" t="str">
        <f>VLOOKUP(C1511,Product!A$1:D$21,3,0)</f>
        <v>Mountain Bike</v>
      </c>
      <c r="H1511" s="76" t="str">
        <f>VLOOKUP(C1511,Product!A$1:D$21,4,0)</f>
        <v>Bicycle</v>
      </c>
      <c r="I1511" t="s">
        <v>5854</v>
      </c>
      <c r="J1511" s="34">
        <v>141</v>
      </c>
      <c r="K1511" s="11" t="str">
        <f>VLOOKUP(A1511,'Sales Order'!A$2:I$1029,9,0)</f>
        <v>Sales Sumatera -Kalimantan Region Team</v>
      </c>
      <c r="M1511" t="str">
        <f>VLOOKUP(A1511,'Sales Order'!A$1:L$1029,12,0)</f>
        <v>Retail</v>
      </c>
    </row>
    <row r="1512" spans="1:13" ht="15.75" customHeight="1" x14ac:dyDescent="0.3">
      <c r="A1512" s="16" t="s">
        <v>757</v>
      </c>
      <c r="B1512" s="27">
        <f>VLOOKUP(A1512,'Sales Order'!A$1:D$1029,4,0)</f>
        <v>44367</v>
      </c>
      <c r="C1512" s="28" t="s">
        <v>75</v>
      </c>
      <c r="D1512" s="34">
        <v>99</v>
      </c>
      <c r="E1512" s="36">
        <v>249232500</v>
      </c>
      <c r="F1512" s="37" t="s">
        <v>3885</v>
      </c>
      <c r="G1512" s="76" t="str">
        <f>VLOOKUP(C1512,Product!A$1:D$21,3,0)</f>
        <v>Bench Press</v>
      </c>
      <c r="H1512" s="76" t="str">
        <f>VLOOKUP(C1512,Product!A$1:D$21,4,0)</f>
        <v>Gym &amp; Fitness</v>
      </c>
      <c r="I1512" t="s">
        <v>76</v>
      </c>
      <c r="J1512" s="34">
        <v>99</v>
      </c>
      <c r="K1512" s="11" t="str">
        <f>VLOOKUP(A1512,'Sales Order'!A$2:I$1029,9,0)</f>
        <v>Sales Region Bali - Nusa Tenggara Team</v>
      </c>
      <c r="M1512" t="str">
        <f>VLOOKUP(A1512,'Sales Order'!A$1:L$1029,12,0)</f>
        <v>Retail</v>
      </c>
    </row>
    <row r="1513" spans="1:13" ht="15.75" customHeight="1" x14ac:dyDescent="0.3">
      <c r="A1513" s="28" t="s">
        <v>757</v>
      </c>
      <c r="B1513" s="27">
        <f>VLOOKUP(A1513,'Sales Order'!A$1:D$1029,4,0)</f>
        <v>44367</v>
      </c>
      <c r="C1513" s="28" t="s">
        <v>72</v>
      </c>
      <c r="D1513" s="34">
        <v>33</v>
      </c>
      <c r="E1513" s="36">
        <v>7313130</v>
      </c>
      <c r="F1513" s="37" t="s">
        <v>3886</v>
      </c>
      <c r="G1513" s="76" t="str">
        <f>VLOOKUP(C1513,Product!A$1:D$21,3,0)</f>
        <v>Pull Up Bar</v>
      </c>
      <c r="H1513" s="76" t="str">
        <f>VLOOKUP(C1513,Product!A$1:D$21,4,0)</f>
        <v>Gym &amp; Fitness</v>
      </c>
      <c r="I1513" t="s">
        <v>73</v>
      </c>
      <c r="J1513" s="34">
        <v>33</v>
      </c>
      <c r="K1513" s="11" t="str">
        <f>VLOOKUP(A1513,'Sales Order'!A$2:I$1029,9,0)</f>
        <v>Sales Region Bali - Nusa Tenggara Team</v>
      </c>
      <c r="M1513" t="str">
        <f>VLOOKUP(A1513,'Sales Order'!A$1:L$1029,12,0)</f>
        <v>Retail</v>
      </c>
    </row>
    <row r="1514" spans="1:13" ht="15.75" customHeight="1" x14ac:dyDescent="0.3">
      <c r="A1514" s="16" t="s">
        <v>758</v>
      </c>
      <c r="B1514" s="27">
        <f>VLOOKUP(A1514,'Sales Order'!A$1:D$1029,4,0)</f>
        <v>44368</v>
      </c>
      <c r="C1514" s="28" t="s">
        <v>19</v>
      </c>
      <c r="D1514" s="34">
        <v>52</v>
      </c>
      <c r="E1514" s="36">
        <v>9711000</v>
      </c>
      <c r="F1514" s="37" t="s">
        <v>3887</v>
      </c>
      <c r="G1514" s="76" t="str">
        <f>VLOOKUP(C1514,Product!A$1:D$21,3,0)</f>
        <v>1 Set Fishing Equipment</v>
      </c>
      <c r="H1514" s="76" t="str">
        <f>VLOOKUP(C1514,Product!A$1:D$21,4,0)</f>
        <v>Fishing Equipment</v>
      </c>
      <c r="I1514" t="s">
        <v>21</v>
      </c>
      <c r="J1514" s="34">
        <v>52</v>
      </c>
      <c r="K1514" s="11" t="str">
        <f>VLOOKUP(A1514,'Sales Order'!A$2:I$1029,9,0)</f>
        <v>Sales Region Sulawesi - Maluku Team</v>
      </c>
      <c r="M1514" t="str">
        <f>VLOOKUP(A1514,'Sales Order'!A$1:L$1029,12,0)</f>
        <v>Retail</v>
      </c>
    </row>
    <row r="1515" spans="1:13" ht="15.75" customHeight="1" x14ac:dyDescent="0.3">
      <c r="A1515" s="28" t="s">
        <v>758</v>
      </c>
      <c r="B1515" s="27">
        <f>VLOOKUP(A1515,'Sales Order'!A$1:D$1029,4,0)</f>
        <v>44368</v>
      </c>
      <c r="C1515" s="28" t="s">
        <v>55</v>
      </c>
      <c r="D1515" s="34">
        <v>66</v>
      </c>
      <c r="E1515" s="36">
        <v>119884380</v>
      </c>
      <c r="F1515" s="37" t="s">
        <v>3888</v>
      </c>
      <c r="G1515" s="76" t="str">
        <f>VLOOKUP(C1515,Product!A$1:D$21,3,0)</f>
        <v>Mountain Bike</v>
      </c>
      <c r="H1515" s="76" t="str">
        <f>VLOOKUP(C1515,Product!A$1:D$21,4,0)</f>
        <v>Bicycle</v>
      </c>
      <c r="I1515" t="s">
        <v>5854</v>
      </c>
      <c r="J1515" s="34">
        <v>66</v>
      </c>
      <c r="K1515" s="11" t="str">
        <f>VLOOKUP(A1515,'Sales Order'!A$2:I$1029,9,0)</f>
        <v>Sales Region Sulawesi - Maluku Team</v>
      </c>
      <c r="M1515" t="str">
        <f>VLOOKUP(A1515,'Sales Order'!A$1:L$1029,12,0)</f>
        <v>Retail</v>
      </c>
    </row>
    <row r="1516" spans="1:13" ht="15.75" customHeight="1" x14ac:dyDescent="0.3">
      <c r="A1516" s="28" t="s">
        <v>758</v>
      </c>
      <c r="B1516" s="27">
        <f>VLOOKUP(A1516,'Sales Order'!A$1:D$1029,4,0)</f>
        <v>44368</v>
      </c>
      <c r="C1516" s="28" t="s">
        <v>69</v>
      </c>
      <c r="D1516" s="34">
        <v>86</v>
      </c>
      <c r="E1516" s="36">
        <v>10518660</v>
      </c>
      <c r="F1516" s="37" t="s">
        <v>3889</v>
      </c>
      <c r="G1516" s="76" t="str">
        <f>VLOOKUP(C1516,Product!A$1:D$21,3,0)</f>
        <v>Abs Roller</v>
      </c>
      <c r="H1516" s="76" t="str">
        <f>VLOOKUP(C1516,Product!A$1:D$21,4,0)</f>
        <v>Gym &amp; Fitness</v>
      </c>
      <c r="I1516" t="s">
        <v>70</v>
      </c>
      <c r="J1516" s="34">
        <v>86</v>
      </c>
      <c r="K1516" s="11" t="str">
        <f>VLOOKUP(A1516,'Sales Order'!A$2:I$1029,9,0)</f>
        <v>Sales Region Sulawesi - Maluku Team</v>
      </c>
      <c r="M1516" t="str">
        <f>VLOOKUP(A1516,'Sales Order'!A$1:L$1029,12,0)</f>
        <v>Retail</v>
      </c>
    </row>
    <row r="1517" spans="1:13" ht="15.75" customHeight="1" x14ac:dyDescent="0.3">
      <c r="A1517" s="16" t="s">
        <v>759</v>
      </c>
      <c r="B1517" s="27">
        <f>VLOOKUP(A1517,'Sales Order'!A$1:D$1029,4,0)</f>
        <v>44369</v>
      </c>
      <c r="C1517" s="28" t="s">
        <v>19</v>
      </c>
      <c r="D1517" s="34">
        <v>117</v>
      </c>
      <c r="E1517" s="36">
        <v>27093690</v>
      </c>
      <c r="F1517" s="37" t="s">
        <v>3890</v>
      </c>
      <c r="G1517" s="76" t="str">
        <f>VLOOKUP(C1517,Product!A$1:D$21,3,0)</f>
        <v>1 Set Fishing Equipment</v>
      </c>
      <c r="H1517" s="76" t="str">
        <f>VLOOKUP(C1517,Product!A$1:D$21,4,0)</f>
        <v>Fishing Equipment</v>
      </c>
      <c r="I1517" t="s">
        <v>21</v>
      </c>
      <c r="J1517" s="34">
        <v>117</v>
      </c>
      <c r="K1517" s="11" t="str">
        <f>VLOOKUP(A1517,'Sales Order'!A$2:I$1029,9,0)</f>
        <v>Sales Sumatera -Kalimantan Region Team</v>
      </c>
      <c r="M1517" t="str">
        <f>VLOOKUP(A1517,'Sales Order'!A$1:L$1029,12,0)</f>
        <v>Retail</v>
      </c>
    </row>
    <row r="1518" spans="1:13" ht="15.75" customHeight="1" x14ac:dyDescent="0.3">
      <c r="A1518" s="28" t="s">
        <v>759</v>
      </c>
      <c r="B1518" s="27">
        <f>VLOOKUP(A1518,'Sales Order'!A$1:D$1029,4,0)</f>
        <v>44369</v>
      </c>
      <c r="C1518" s="28" t="s">
        <v>69</v>
      </c>
      <c r="D1518" s="34">
        <v>117</v>
      </c>
      <c r="E1518" s="36">
        <v>14787278.999999998</v>
      </c>
      <c r="F1518" s="37" t="s">
        <v>3891</v>
      </c>
      <c r="G1518" s="76" t="str">
        <f>VLOOKUP(C1518,Product!A$1:D$21,3,0)</f>
        <v>Abs Roller</v>
      </c>
      <c r="H1518" s="76" t="str">
        <f>VLOOKUP(C1518,Product!A$1:D$21,4,0)</f>
        <v>Gym &amp; Fitness</v>
      </c>
      <c r="I1518" t="s">
        <v>70</v>
      </c>
      <c r="J1518" s="34">
        <v>117</v>
      </c>
      <c r="K1518" s="11" t="str">
        <f>VLOOKUP(A1518,'Sales Order'!A$2:I$1029,9,0)</f>
        <v>Sales Sumatera -Kalimantan Region Team</v>
      </c>
      <c r="M1518" t="str">
        <f>VLOOKUP(A1518,'Sales Order'!A$1:L$1029,12,0)</f>
        <v>Retail</v>
      </c>
    </row>
    <row r="1519" spans="1:13" ht="15.75" customHeight="1" x14ac:dyDescent="0.3">
      <c r="A1519" s="28" t="s">
        <v>760</v>
      </c>
      <c r="B1519" s="27">
        <f>VLOOKUP(A1519,'Sales Order'!A$1:D$1029,4,0)</f>
        <v>44371</v>
      </c>
      <c r="C1519" s="28" t="s">
        <v>75</v>
      </c>
      <c r="D1519" s="34">
        <v>105</v>
      </c>
      <c r="E1519" s="36">
        <v>244860000</v>
      </c>
      <c r="F1519" s="37" t="s">
        <v>3892</v>
      </c>
      <c r="G1519" s="76" t="str">
        <f>VLOOKUP(C1519,Product!A$1:D$21,3,0)</f>
        <v>Bench Press</v>
      </c>
      <c r="H1519" s="76" t="str">
        <f>VLOOKUP(C1519,Product!A$1:D$21,4,0)</f>
        <v>Gym &amp; Fitness</v>
      </c>
      <c r="I1519" t="s">
        <v>76</v>
      </c>
      <c r="J1519" s="34">
        <v>105</v>
      </c>
      <c r="K1519" s="11" t="str">
        <f>VLOOKUP(A1519,'Sales Order'!A$2:I$1029,9,0)</f>
        <v>Sales Region Bali - Nusa Tenggara Team</v>
      </c>
      <c r="M1519" t="str">
        <f>VLOOKUP(A1519,'Sales Order'!A$1:L$1029,12,0)</f>
        <v>Retail</v>
      </c>
    </row>
    <row r="1520" spans="1:13" ht="15.75" customHeight="1" x14ac:dyDescent="0.3">
      <c r="A1520" s="28" t="s">
        <v>760</v>
      </c>
      <c r="B1520" s="27">
        <f>VLOOKUP(A1520,'Sales Order'!A$1:D$1029,4,0)</f>
        <v>44371</v>
      </c>
      <c r="C1520" s="28" t="s">
        <v>48</v>
      </c>
      <c r="D1520" s="34">
        <v>98</v>
      </c>
      <c r="E1520" s="36">
        <v>12009900</v>
      </c>
      <c r="F1520" s="37" t="s">
        <v>3893</v>
      </c>
      <c r="G1520" s="76" t="str">
        <f>VLOOKUP(C1520,Product!A$1:D$21,3,0)</f>
        <v>Tracking Pole</v>
      </c>
      <c r="H1520" s="76" t="str">
        <f>VLOOKUP(C1520,Product!A$1:D$21,4,0)</f>
        <v>Hiking &amp; Camping</v>
      </c>
      <c r="I1520" t="s">
        <v>49</v>
      </c>
      <c r="J1520" s="34">
        <v>98</v>
      </c>
      <c r="K1520" s="11" t="str">
        <f>VLOOKUP(A1520,'Sales Order'!A$2:I$1029,9,0)</f>
        <v>Sales Region Bali - Nusa Tenggara Team</v>
      </c>
      <c r="M1520" t="str">
        <f>VLOOKUP(A1520,'Sales Order'!A$1:L$1029,12,0)</f>
        <v>Retail</v>
      </c>
    </row>
    <row r="1521" spans="1:13" ht="15.75" customHeight="1" x14ac:dyDescent="0.3">
      <c r="A1521" s="28" t="s">
        <v>760</v>
      </c>
      <c r="B1521" s="27">
        <f>VLOOKUP(A1521,'Sales Order'!A$1:D$1029,4,0)</f>
        <v>44371</v>
      </c>
      <c r="C1521" s="28" t="s">
        <v>81</v>
      </c>
      <c r="D1521" s="34">
        <v>123</v>
      </c>
      <c r="E1521" s="36">
        <v>235145250</v>
      </c>
      <c r="F1521" s="37" t="s">
        <v>3894</v>
      </c>
      <c r="G1521" s="76" t="str">
        <f>VLOOKUP(C1521,Product!A$1:D$21,3,0)</f>
        <v>Treadmill</v>
      </c>
      <c r="H1521" s="76" t="str">
        <f>VLOOKUP(C1521,Product!A$1:D$21,4,0)</f>
        <v>Gym &amp; Fitness</v>
      </c>
      <c r="I1521" t="s">
        <v>82</v>
      </c>
      <c r="J1521" s="34">
        <v>123</v>
      </c>
      <c r="K1521" s="11" t="str">
        <f>VLOOKUP(A1521,'Sales Order'!A$2:I$1029,9,0)</f>
        <v>Sales Region Bali - Nusa Tenggara Team</v>
      </c>
      <c r="M1521" t="str">
        <f>VLOOKUP(A1521,'Sales Order'!A$1:L$1029,12,0)</f>
        <v>Retail</v>
      </c>
    </row>
    <row r="1522" spans="1:13" ht="15.75" customHeight="1" x14ac:dyDescent="0.3">
      <c r="A1522" s="28" t="s">
        <v>760</v>
      </c>
      <c r="B1522" s="27">
        <f>VLOOKUP(A1522,'Sales Order'!A$1:D$1029,4,0)</f>
        <v>44371</v>
      </c>
      <c r="C1522" s="28" t="s">
        <v>61</v>
      </c>
      <c r="D1522" s="34">
        <v>129</v>
      </c>
      <c r="E1522" s="36">
        <v>47579070</v>
      </c>
      <c r="F1522" s="37" t="s">
        <v>3895</v>
      </c>
      <c r="G1522" s="76" t="str">
        <f>VLOOKUP(C1522,Product!A$1:D$21,3,0)</f>
        <v>1 Set Basketball</v>
      </c>
      <c r="H1522" s="76" t="str">
        <f>VLOOKUP(C1522,Product!A$1:D$21,4,0)</f>
        <v>Basketball</v>
      </c>
      <c r="I1522" t="s">
        <v>62</v>
      </c>
      <c r="J1522" s="34">
        <v>129</v>
      </c>
      <c r="K1522" s="11" t="str">
        <f>VLOOKUP(A1522,'Sales Order'!A$2:I$1029,9,0)</f>
        <v>Sales Region Bali - Nusa Tenggara Team</v>
      </c>
      <c r="M1522" t="str">
        <f>VLOOKUP(A1522,'Sales Order'!A$1:L$1029,12,0)</f>
        <v>Retail</v>
      </c>
    </row>
    <row r="1523" spans="1:13" ht="15.75" customHeight="1" x14ac:dyDescent="0.3">
      <c r="A1523" s="28" t="s">
        <v>762</v>
      </c>
      <c r="B1523" s="27">
        <f>VLOOKUP(A1523,'Sales Order'!A$1:D$1029,4,0)</f>
        <v>44372</v>
      </c>
      <c r="C1523" s="28" t="s">
        <v>58</v>
      </c>
      <c r="D1523" s="34">
        <v>74</v>
      </c>
      <c r="E1523" s="36">
        <v>346347380</v>
      </c>
      <c r="F1523" s="37" t="s">
        <v>3896</v>
      </c>
      <c r="G1523" s="76" t="str">
        <f>VLOOKUP(C1523,Product!A$1:D$21,3,0)</f>
        <v>Road Bike</v>
      </c>
      <c r="H1523" s="76" t="str">
        <f>VLOOKUP(C1523,Product!A$1:D$21,4,0)</f>
        <v>Bicycle</v>
      </c>
      <c r="I1523" t="s">
        <v>59</v>
      </c>
      <c r="J1523" s="34">
        <v>74</v>
      </c>
      <c r="K1523" s="11" t="str">
        <f>VLOOKUP(A1523,'Sales Order'!A$2:I$1029,9,0)</f>
        <v>Sales Sumatera -Kalimantan Region Team</v>
      </c>
      <c r="M1523" t="str">
        <f>VLOOKUP(A1523,'Sales Order'!A$1:L$1029,12,0)</f>
        <v>Retail</v>
      </c>
    </row>
    <row r="1524" spans="1:13" ht="15.75" customHeight="1" x14ac:dyDescent="0.3">
      <c r="A1524" s="28" t="s">
        <v>762</v>
      </c>
      <c r="B1524" s="27">
        <f>VLOOKUP(A1524,'Sales Order'!A$1:D$1029,4,0)</f>
        <v>44372</v>
      </c>
      <c r="C1524" s="28" t="s">
        <v>55</v>
      </c>
      <c r="D1524" s="34">
        <v>76</v>
      </c>
      <c r="E1524" s="36">
        <v>161355600</v>
      </c>
      <c r="F1524" s="37" t="s">
        <v>3897</v>
      </c>
      <c r="G1524" s="76" t="str">
        <f>VLOOKUP(C1524,Product!A$1:D$21,3,0)</f>
        <v>Mountain Bike</v>
      </c>
      <c r="H1524" s="76" t="str">
        <f>VLOOKUP(C1524,Product!A$1:D$21,4,0)</f>
        <v>Bicycle</v>
      </c>
      <c r="I1524" t="s">
        <v>5854</v>
      </c>
      <c r="J1524" s="34">
        <v>76</v>
      </c>
      <c r="K1524" s="11" t="str">
        <f>VLOOKUP(A1524,'Sales Order'!A$2:I$1029,9,0)</f>
        <v>Sales Sumatera -Kalimantan Region Team</v>
      </c>
      <c r="M1524" t="str">
        <f>VLOOKUP(A1524,'Sales Order'!A$1:L$1029,12,0)</f>
        <v>Retail</v>
      </c>
    </row>
    <row r="1525" spans="1:13" ht="15.75" customHeight="1" x14ac:dyDescent="0.3">
      <c r="A1525" s="28" t="s">
        <v>762</v>
      </c>
      <c r="B1525" s="27">
        <f>VLOOKUP(A1525,'Sales Order'!A$1:D$1029,4,0)</f>
        <v>44372</v>
      </c>
      <c r="C1525" s="28" t="s">
        <v>19</v>
      </c>
      <c r="D1525" s="34">
        <v>135</v>
      </c>
      <c r="E1525" s="36">
        <v>25211250</v>
      </c>
      <c r="F1525" s="37" t="s">
        <v>3898</v>
      </c>
      <c r="G1525" s="76" t="str">
        <f>VLOOKUP(C1525,Product!A$1:D$21,3,0)</f>
        <v>1 Set Fishing Equipment</v>
      </c>
      <c r="H1525" s="76" t="str">
        <f>VLOOKUP(C1525,Product!A$1:D$21,4,0)</f>
        <v>Fishing Equipment</v>
      </c>
      <c r="I1525" t="s">
        <v>21</v>
      </c>
      <c r="J1525" s="34">
        <v>135</v>
      </c>
      <c r="K1525" s="11" t="str">
        <f>VLOOKUP(A1525,'Sales Order'!A$2:I$1029,9,0)</f>
        <v>Sales Sumatera -Kalimantan Region Team</v>
      </c>
      <c r="M1525" t="str">
        <f>VLOOKUP(A1525,'Sales Order'!A$1:L$1029,12,0)</f>
        <v>Retail</v>
      </c>
    </row>
    <row r="1526" spans="1:13" ht="15.75" customHeight="1" x14ac:dyDescent="0.3">
      <c r="A1526" s="16" t="s">
        <v>763</v>
      </c>
      <c r="B1526" s="27">
        <f>VLOOKUP(A1526,'Sales Order'!A$1:D$1029,4,0)</f>
        <v>44373</v>
      </c>
      <c r="C1526" s="28" t="s">
        <v>58</v>
      </c>
      <c r="D1526" s="34">
        <v>80</v>
      </c>
      <c r="E1526" s="36">
        <v>351873600</v>
      </c>
      <c r="F1526" s="37" t="s">
        <v>3899</v>
      </c>
      <c r="G1526" s="76" t="str">
        <f>VLOOKUP(C1526,Product!A$1:D$21,3,0)</f>
        <v>Road Bike</v>
      </c>
      <c r="H1526" s="76" t="str">
        <f>VLOOKUP(C1526,Product!A$1:D$21,4,0)</f>
        <v>Bicycle</v>
      </c>
      <c r="I1526" t="s">
        <v>59</v>
      </c>
      <c r="J1526" s="34">
        <v>80</v>
      </c>
      <c r="K1526" s="11" t="str">
        <f>VLOOKUP(A1526,'Sales Order'!A$2:I$1029,9,0)</f>
        <v>Sales Sumatera -Kalimantan Region Team</v>
      </c>
      <c r="M1526" t="str">
        <f>VLOOKUP(A1526,'Sales Order'!A$1:L$1029,12,0)</f>
        <v>Retail</v>
      </c>
    </row>
    <row r="1527" spans="1:13" ht="15.75" customHeight="1" x14ac:dyDescent="0.3">
      <c r="A1527" s="28" t="s">
        <v>763</v>
      </c>
      <c r="B1527" s="27">
        <f>VLOOKUP(A1527,'Sales Order'!A$1:D$1029,4,0)</f>
        <v>44373</v>
      </c>
      <c r="C1527" s="28" t="s">
        <v>78</v>
      </c>
      <c r="D1527" s="34">
        <v>31</v>
      </c>
      <c r="E1527" s="36">
        <v>14018200</v>
      </c>
      <c r="F1527" s="37" t="s">
        <v>3900</v>
      </c>
      <c r="G1527" s="76" t="str">
        <f>VLOOKUP(C1527,Product!A$1:D$21,3,0)</f>
        <v>Dumbell Set</v>
      </c>
      <c r="H1527" s="76" t="str">
        <f>VLOOKUP(C1527,Product!A$1:D$21,4,0)</f>
        <v>Gym &amp; Fitness</v>
      </c>
      <c r="I1527" t="s">
        <v>79</v>
      </c>
      <c r="J1527" s="34">
        <v>31</v>
      </c>
      <c r="K1527" s="11" t="str">
        <f>VLOOKUP(A1527,'Sales Order'!A$2:I$1029,9,0)</f>
        <v>Sales Sumatera -Kalimantan Region Team</v>
      </c>
      <c r="M1527" t="str">
        <f>VLOOKUP(A1527,'Sales Order'!A$1:L$1029,12,0)</f>
        <v>Retail</v>
      </c>
    </row>
    <row r="1528" spans="1:13" ht="15.75" customHeight="1" x14ac:dyDescent="0.3">
      <c r="A1528" s="28" t="s">
        <v>763</v>
      </c>
      <c r="B1528" s="27">
        <f>VLOOKUP(A1528,'Sales Order'!A$1:D$1029,4,0)</f>
        <v>44373</v>
      </c>
      <c r="C1528" s="28" t="s">
        <v>55</v>
      </c>
      <c r="D1528" s="34">
        <v>103</v>
      </c>
      <c r="E1528" s="36">
        <v>208960220</v>
      </c>
      <c r="F1528" s="37" t="s">
        <v>3901</v>
      </c>
      <c r="G1528" s="76" t="str">
        <f>VLOOKUP(C1528,Product!A$1:D$21,3,0)</f>
        <v>Mountain Bike</v>
      </c>
      <c r="H1528" s="76" t="str">
        <f>VLOOKUP(C1528,Product!A$1:D$21,4,0)</f>
        <v>Bicycle</v>
      </c>
      <c r="I1528" t="s">
        <v>5854</v>
      </c>
      <c r="J1528" s="34">
        <v>103</v>
      </c>
      <c r="K1528" s="11" t="str">
        <f>VLOOKUP(A1528,'Sales Order'!A$2:I$1029,9,0)</f>
        <v>Sales Sumatera -Kalimantan Region Team</v>
      </c>
      <c r="M1528" t="str">
        <f>VLOOKUP(A1528,'Sales Order'!A$1:L$1029,12,0)</f>
        <v>Retail</v>
      </c>
    </row>
    <row r="1529" spans="1:13" ht="15.75" customHeight="1" x14ac:dyDescent="0.3">
      <c r="A1529" s="16" t="s">
        <v>764</v>
      </c>
      <c r="B1529" s="27">
        <f>VLOOKUP(A1529,'Sales Order'!A$1:D$1029,4,0)</f>
        <v>44375</v>
      </c>
      <c r="C1529" s="28" t="s">
        <v>78</v>
      </c>
      <c r="D1529" s="34">
        <v>109</v>
      </c>
      <c r="E1529" s="36">
        <v>54508720</v>
      </c>
      <c r="F1529" s="37" t="s">
        <v>3902</v>
      </c>
      <c r="G1529" s="76" t="str">
        <f>VLOOKUP(C1529,Product!A$1:D$21,3,0)</f>
        <v>Dumbell Set</v>
      </c>
      <c r="H1529" s="76" t="str">
        <f>VLOOKUP(C1529,Product!A$1:D$21,4,0)</f>
        <v>Gym &amp; Fitness</v>
      </c>
      <c r="I1529" t="s">
        <v>79</v>
      </c>
      <c r="J1529" s="34">
        <v>109</v>
      </c>
      <c r="K1529" s="11" t="str">
        <f>VLOOKUP(A1529,'Sales Order'!A$2:I$1029,9,0)</f>
        <v>Online Sales Team</v>
      </c>
      <c r="M1529" t="str">
        <f>VLOOKUP(A1529,'Sales Order'!A$1:L$1029,12,0)</f>
        <v>Retail</v>
      </c>
    </row>
    <row r="1530" spans="1:13" ht="15.75" customHeight="1" x14ac:dyDescent="0.3">
      <c r="A1530" s="28" t="s">
        <v>764</v>
      </c>
      <c r="B1530" s="27">
        <f>VLOOKUP(A1530,'Sales Order'!A$1:D$1029,4,0)</f>
        <v>44375</v>
      </c>
      <c r="C1530" s="28" t="s">
        <v>25</v>
      </c>
      <c r="D1530" s="34">
        <v>118</v>
      </c>
      <c r="E1530" s="36">
        <v>2124000</v>
      </c>
      <c r="F1530" s="37" t="s">
        <v>3903</v>
      </c>
      <c r="G1530" s="76" t="str">
        <f>VLOOKUP(C1530,Product!A$1:D$21,3,0)</f>
        <v>Fishing soft lure</v>
      </c>
      <c r="H1530" s="76" t="str">
        <f>VLOOKUP(C1530,Product!A$1:D$21,4,0)</f>
        <v>Fishing Equipment</v>
      </c>
      <c r="I1530" t="s">
        <v>26</v>
      </c>
      <c r="J1530" s="34">
        <v>118</v>
      </c>
      <c r="K1530" s="11" t="str">
        <f>VLOOKUP(A1530,'Sales Order'!A$2:I$1029,9,0)</f>
        <v>Online Sales Team</v>
      </c>
      <c r="M1530" t="str">
        <f>VLOOKUP(A1530,'Sales Order'!A$1:L$1029,12,0)</f>
        <v>Retail</v>
      </c>
    </row>
    <row r="1531" spans="1:13" ht="15.75" customHeight="1" x14ac:dyDescent="0.3">
      <c r="A1531" s="28" t="s">
        <v>764</v>
      </c>
      <c r="B1531" s="27">
        <f>VLOOKUP(A1531,'Sales Order'!A$1:D$1029,4,0)</f>
        <v>44375</v>
      </c>
      <c r="C1531" s="28" t="s">
        <v>72</v>
      </c>
      <c r="D1531" s="34">
        <v>87</v>
      </c>
      <c r="E1531" s="36">
        <v>17654040</v>
      </c>
      <c r="F1531" s="37" t="s">
        <v>3904</v>
      </c>
      <c r="G1531" s="76" t="str">
        <f>VLOOKUP(C1531,Product!A$1:D$21,3,0)</f>
        <v>Pull Up Bar</v>
      </c>
      <c r="H1531" s="76" t="str">
        <f>VLOOKUP(C1531,Product!A$1:D$21,4,0)</f>
        <v>Gym &amp; Fitness</v>
      </c>
      <c r="I1531" t="s">
        <v>73</v>
      </c>
      <c r="J1531" s="34">
        <v>87</v>
      </c>
      <c r="K1531" s="11" t="str">
        <f>VLOOKUP(A1531,'Sales Order'!A$2:I$1029,9,0)</f>
        <v>Online Sales Team</v>
      </c>
      <c r="M1531" t="str">
        <f>VLOOKUP(A1531,'Sales Order'!A$1:L$1029,12,0)</f>
        <v>Retail</v>
      </c>
    </row>
    <row r="1532" spans="1:13" ht="15.75" customHeight="1" x14ac:dyDescent="0.3">
      <c r="A1532" s="28" t="s">
        <v>764</v>
      </c>
      <c r="B1532" s="27">
        <f>VLOOKUP(A1532,'Sales Order'!A$1:D$1029,4,0)</f>
        <v>44375</v>
      </c>
      <c r="C1532" s="28" t="s">
        <v>52</v>
      </c>
      <c r="D1532" s="34">
        <v>97</v>
      </c>
      <c r="E1532" s="36">
        <v>24904750</v>
      </c>
      <c r="F1532" s="37" t="s">
        <v>3905</v>
      </c>
      <c r="G1532" s="76" t="str">
        <f>VLOOKUP(C1532,Product!A$1:D$21,3,0)</f>
        <v>Hiking Shoes</v>
      </c>
      <c r="H1532" s="76" t="str">
        <f>VLOOKUP(C1532,Product!A$1:D$21,4,0)</f>
        <v>Hiking &amp; Camping</v>
      </c>
      <c r="I1532" t="s">
        <v>53</v>
      </c>
      <c r="J1532" s="34">
        <v>97</v>
      </c>
      <c r="K1532" s="11" t="str">
        <f>VLOOKUP(A1532,'Sales Order'!A$2:I$1029,9,0)</f>
        <v>Online Sales Team</v>
      </c>
      <c r="M1532" t="str">
        <f>VLOOKUP(A1532,'Sales Order'!A$1:L$1029,12,0)</f>
        <v>Retail</v>
      </c>
    </row>
    <row r="1533" spans="1:13" ht="15.75" customHeight="1" x14ac:dyDescent="0.3">
      <c r="A1533" s="16" t="s">
        <v>765</v>
      </c>
      <c r="B1533" s="27">
        <f>VLOOKUP(A1533,'Sales Order'!A$1:D$1029,4,0)</f>
        <v>44375</v>
      </c>
      <c r="C1533" s="28" t="s">
        <v>48</v>
      </c>
      <c r="D1533" s="34">
        <v>127</v>
      </c>
      <c r="E1533" s="36">
        <v>13106400</v>
      </c>
      <c r="F1533" s="37" t="s">
        <v>3906</v>
      </c>
      <c r="G1533" s="76" t="str">
        <f>VLOOKUP(C1533,Product!A$1:D$21,3,0)</f>
        <v>Tracking Pole</v>
      </c>
      <c r="H1533" s="76" t="str">
        <f>VLOOKUP(C1533,Product!A$1:D$21,4,0)</f>
        <v>Hiking &amp; Camping</v>
      </c>
      <c r="I1533" t="s">
        <v>49</v>
      </c>
      <c r="J1533" s="34">
        <v>127</v>
      </c>
      <c r="K1533" s="11" t="str">
        <f>VLOOKUP(A1533,'Sales Order'!A$2:I$1029,9,0)</f>
        <v>Sales Region Bali - Nusa Tenggara Team</v>
      </c>
      <c r="M1533" t="str">
        <f>VLOOKUP(A1533,'Sales Order'!A$1:L$1029,12,0)</f>
        <v>Retail</v>
      </c>
    </row>
    <row r="1534" spans="1:13" ht="15.75" customHeight="1" x14ac:dyDescent="0.3">
      <c r="A1534" s="28" t="s">
        <v>765</v>
      </c>
      <c r="B1534" s="27">
        <f>VLOOKUP(A1534,'Sales Order'!A$1:D$1029,4,0)</f>
        <v>44375</v>
      </c>
      <c r="C1534" s="28" t="s">
        <v>81</v>
      </c>
      <c r="D1534" s="34">
        <v>51</v>
      </c>
      <c r="E1534" s="36">
        <v>107899170</v>
      </c>
      <c r="F1534" s="37" t="s">
        <v>3907</v>
      </c>
      <c r="G1534" s="76" t="str">
        <f>VLOOKUP(C1534,Product!A$1:D$21,3,0)</f>
        <v>Treadmill</v>
      </c>
      <c r="H1534" s="76" t="str">
        <f>VLOOKUP(C1534,Product!A$1:D$21,4,0)</f>
        <v>Gym &amp; Fitness</v>
      </c>
      <c r="I1534" t="s">
        <v>82</v>
      </c>
      <c r="J1534" s="34">
        <v>51</v>
      </c>
      <c r="K1534" s="11" t="str">
        <f>VLOOKUP(A1534,'Sales Order'!A$2:I$1029,9,0)</f>
        <v>Sales Region Bali - Nusa Tenggara Team</v>
      </c>
      <c r="M1534" t="str">
        <f>VLOOKUP(A1534,'Sales Order'!A$1:L$1029,12,0)</f>
        <v>Retail</v>
      </c>
    </row>
    <row r="1535" spans="1:13" ht="15.75" customHeight="1" x14ac:dyDescent="0.3">
      <c r="A1535" s="28" t="s">
        <v>765</v>
      </c>
      <c r="B1535" s="27">
        <f>VLOOKUP(A1535,'Sales Order'!A$1:D$1029,4,0)</f>
        <v>44375</v>
      </c>
      <c r="C1535" s="28" t="s">
        <v>40</v>
      </c>
      <c r="D1535" s="34">
        <v>126</v>
      </c>
      <c r="E1535" s="36">
        <v>25017300</v>
      </c>
      <c r="F1535" s="37" t="s">
        <v>3908</v>
      </c>
      <c r="G1535" s="76" t="str">
        <f>VLOOKUP(C1535,Product!A$1:D$21,3,0)</f>
        <v>1 set Golf Ball</v>
      </c>
      <c r="H1535" s="76" t="str">
        <f>VLOOKUP(C1535,Product!A$1:D$21,4,0)</f>
        <v>Golf</v>
      </c>
      <c r="I1535" t="s">
        <v>41</v>
      </c>
      <c r="J1535" s="34">
        <v>126</v>
      </c>
      <c r="K1535" s="11" t="str">
        <f>VLOOKUP(A1535,'Sales Order'!A$2:I$1029,9,0)</f>
        <v>Sales Region Bali - Nusa Tenggara Team</v>
      </c>
      <c r="M1535" t="str">
        <f>VLOOKUP(A1535,'Sales Order'!A$1:L$1029,12,0)</f>
        <v>Retail</v>
      </c>
    </row>
    <row r="1536" spans="1:13" ht="15.75" customHeight="1" x14ac:dyDescent="0.3">
      <c r="A1536" s="16" t="s">
        <v>766</v>
      </c>
      <c r="B1536" s="27">
        <f>VLOOKUP(A1536,'Sales Order'!A$1:D$1029,4,0)</f>
        <v>44376</v>
      </c>
      <c r="C1536" s="28" t="s">
        <v>43</v>
      </c>
      <c r="D1536" s="34">
        <v>84</v>
      </c>
      <c r="E1536" s="36">
        <v>212352000</v>
      </c>
      <c r="F1536" s="37" t="s">
        <v>3909</v>
      </c>
      <c r="G1536" s="76" t="str">
        <f>VLOOKUP(C1536,Product!A$1:D$21,3,0)</f>
        <v>Stick Golf Bag</v>
      </c>
      <c r="H1536" s="76" t="str">
        <f>VLOOKUP(C1536,Product!A$1:D$21,4,0)</f>
        <v>Golf</v>
      </c>
      <c r="I1536" t="s">
        <v>44</v>
      </c>
      <c r="J1536" s="34">
        <v>84</v>
      </c>
      <c r="K1536" s="11" t="str">
        <f>VLOOKUP(A1536,'Sales Order'!A$2:I$1029,9,0)</f>
        <v>Online Sales Team</v>
      </c>
      <c r="M1536" t="str">
        <f>VLOOKUP(A1536,'Sales Order'!A$1:L$1029,12,0)</f>
        <v>Retail</v>
      </c>
    </row>
    <row r="1537" spans="1:13" ht="15.75" customHeight="1" x14ac:dyDescent="0.3">
      <c r="A1537" s="28" t="s">
        <v>766</v>
      </c>
      <c r="B1537" s="27">
        <f>VLOOKUP(A1537,'Sales Order'!A$1:D$1029,4,0)</f>
        <v>44376</v>
      </c>
      <c r="C1537" s="28" t="s">
        <v>72</v>
      </c>
      <c r="D1537" s="34">
        <v>135</v>
      </c>
      <c r="E1537" s="36">
        <v>30638250</v>
      </c>
      <c r="F1537" s="37" t="s">
        <v>3910</v>
      </c>
      <c r="G1537" s="76" t="str">
        <f>VLOOKUP(C1537,Product!A$1:D$21,3,0)</f>
        <v>Pull Up Bar</v>
      </c>
      <c r="H1537" s="76" t="str">
        <f>VLOOKUP(C1537,Product!A$1:D$21,4,0)</f>
        <v>Gym &amp; Fitness</v>
      </c>
      <c r="I1537" t="s">
        <v>73</v>
      </c>
      <c r="J1537" s="34">
        <v>135</v>
      </c>
      <c r="K1537" s="11" t="str">
        <f>VLOOKUP(A1537,'Sales Order'!A$2:I$1029,9,0)</f>
        <v>Online Sales Team</v>
      </c>
      <c r="M1537" t="str">
        <f>VLOOKUP(A1537,'Sales Order'!A$1:L$1029,12,0)</f>
        <v>Retail</v>
      </c>
    </row>
    <row r="1538" spans="1:13" ht="15.75" customHeight="1" x14ac:dyDescent="0.3">
      <c r="A1538" s="16" t="s">
        <v>767</v>
      </c>
      <c r="B1538" s="27">
        <f>VLOOKUP(A1538,'Sales Order'!A$1:D$1029,4,0)</f>
        <v>44377</v>
      </c>
      <c r="C1538" s="28" t="s">
        <v>52</v>
      </c>
      <c r="D1538" s="34">
        <v>107</v>
      </c>
      <c r="E1538" s="36">
        <v>31297500</v>
      </c>
      <c r="F1538" s="37" t="s">
        <v>3911</v>
      </c>
      <c r="G1538" s="76" t="str">
        <f>VLOOKUP(C1538,Product!A$1:D$21,3,0)</f>
        <v>Hiking Shoes</v>
      </c>
      <c r="H1538" s="76" t="str">
        <f>VLOOKUP(C1538,Product!A$1:D$21,4,0)</f>
        <v>Hiking &amp; Camping</v>
      </c>
      <c r="I1538" t="s">
        <v>53</v>
      </c>
      <c r="J1538" s="34">
        <v>107</v>
      </c>
      <c r="K1538" s="11" t="str">
        <f>VLOOKUP(A1538,'Sales Order'!A$2:I$1029,9,0)</f>
        <v>Sales Sumatera -Kalimantan Region Team</v>
      </c>
      <c r="M1538" t="str">
        <f>VLOOKUP(A1538,'Sales Order'!A$1:L$1029,12,0)</f>
        <v>Distributor</v>
      </c>
    </row>
    <row r="1539" spans="1:13" ht="15.75" customHeight="1" x14ac:dyDescent="0.3">
      <c r="A1539" s="16" t="s">
        <v>768</v>
      </c>
      <c r="B1539" s="27">
        <f>VLOOKUP(A1539,'Sales Order'!A$1:D$1029,4,0)</f>
        <v>44378</v>
      </c>
      <c r="C1539" s="28" t="s">
        <v>28</v>
      </c>
      <c r="D1539" s="34">
        <v>87</v>
      </c>
      <c r="E1539" s="36">
        <v>75327210</v>
      </c>
      <c r="F1539" s="37" t="s">
        <v>3912</v>
      </c>
      <c r="G1539" s="76" t="str">
        <f>VLOOKUP(C1539,Product!A$1:D$21,3,0)</f>
        <v>Stick Billiard</v>
      </c>
      <c r="H1539" s="76" t="str">
        <f>VLOOKUP(C1539,Product!A$1:D$21,4,0)</f>
        <v>Billiard</v>
      </c>
      <c r="I1539" t="s">
        <v>30</v>
      </c>
      <c r="J1539" s="34">
        <v>87</v>
      </c>
      <c r="K1539" s="11" t="str">
        <f>VLOOKUP(A1539,'Sales Order'!A$2:I$1029,9,0)</f>
        <v>Sales Java Region Team</v>
      </c>
      <c r="M1539" t="str">
        <f>VLOOKUP(A1539,'Sales Order'!A$1:L$1029,12,0)</f>
        <v>Retail</v>
      </c>
    </row>
    <row r="1540" spans="1:13" ht="15.75" customHeight="1" x14ac:dyDescent="0.3">
      <c r="A1540" s="28" t="s">
        <v>768</v>
      </c>
      <c r="B1540" s="27">
        <f>VLOOKUP(A1540,'Sales Order'!A$1:D$1029,4,0)</f>
        <v>44378</v>
      </c>
      <c r="C1540" s="28" t="s">
        <v>81</v>
      </c>
      <c r="D1540" s="34">
        <v>79</v>
      </c>
      <c r="E1540" s="36">
        <v>167137930</v>
      </c>
      <c r="F1540" s="37" t="s">
        <v>3913</v>
      </c>
      <c r="G1540" s="76" t="str">
        <f>VLOOKUP(C1540,Product!A$1:D$21,3,0)</f>
        <v>Treadmill</v>
      </c>
      <c r="H1540" s="76" t="str">
        <f>VLOOKUP(C1540,Product!A$1:D$21,4,0)</f>
        <v>Gym &amp; Fitness</v>
      </c>
      <c r="I1540" t="s">
        <v>82</v>
      </c>
      <c r="J1540" s="34">
        <v>79</v>
      </c>
      <c r="K1540" s="11" t="str">
        <f>VLOOKUP(A1540,'Sales Order'!A$2:I$1029,9,0)</f>
        <v>Sales Java Region Team</v>
      </c>
      <c r="M1540" t="str">
        <f>VLOOKUP(A1540,'Sales Order'!A$1:L$1029,12,0)</f>
        <v>Retail</v>
      </c>
    </row>
    <row r="1541" spans="1:13" ht="15.75" customHeight="1" x14ac:dyDescent="0.3">
      <c r="A1541" s="28" t="s">
        <v>768</v>
      </c>
      <c r="B1541" s="27">
        <f>VLOOKUP(A1541,'Sales Order'!A$1:D$1029,4,0)</f>
        <v>44378</v>
      </c>
      <c r="C1541" s="28" t="s">
        <v>40</v>
      </c>
      <c r="D1541" s="34">
        <v>119</v>
      </c>
      <c r="E1541" s="36">
        <v>19399380</v>
      </c>
      <c r="F1541" s="37" t="s">
        <v>3914</v>
      </c>
      <c r="G1541" s="76" t="str">
        <f>VLOOKUP(C1541,Product!A$1:D$21,3,0)</f>
        <v>1 set Golf Ball</v>
      </c>
      <c r="H1541" s="76" t="str">
        <f>VLOOKUP(C1541,Product!A$1:D$21,4,0)</f>
        <v>Golf</v>
      </c>
      <c r="I1541" t="s">
        <v>41</v>
      </c>
      <c r="J1541" s="34">
        <v>119</v>
      </c>
      <c r="K1541" s="11" t="str">
        <f>VLOOKUP(A1541,'Sales Order'!A$2:I$1029,9,0)</f>
        <v>Sales Java Region Team</v>
      </c>
      <c r="M1541" t="str">
        <f>VLOOKUP(A1541,'Sales Order'!A$1:L$1029,12,0)</f>
        <v>Retail</v>
      </c>
    </row>
    <row r="1542" spans="1:13" ht="15.75" customHeight="1" x14ac:dyDescent="0.3">
      <c r="A1542" s="28" t="s">
        <v>768</v>
      </c>
      <c r="B1542" s="27">
        <f>VLOOKUP(A1542,'Sales Order'!A$1:D$1029,4,0)</f>
        <v>44378</v>
      </c>
      <c r="C1542" s="28" t="s">
        <v>72</v>
      </c>
      <c r="D1542" s="34">
        <v>103</v>
      </c>
      <c r="E1542" s="36">
        <v>21175770</v>
      </c>
      <c r="F1542" s="37" t="s">
        <v>3915</v>
      </c>
      <c r="G1542" s="76" t="str">
        <f>VLOOKUP(C1542,Product!A$1:D$21,3,0)</f>
        <v>Pull Up Bar</v>
      </c>
      <c r="H1542" s="76" t="str">
        <f>VLOOKUP(C1542,Product!A$1:D$21,4,0)</f>
        <v>Gym &amp; Fitness</v>
      </c>
      <c r="I1542" t="s">
        <v>73</v>
      </c>
      <c r="J1542" s="34">
        <v>103</v>
      </c>
      <c r="K1542" s="11" t="str">
        <f>VLOOKUP(A1542,'Sales Order'!A$2:I$1029,9,0)</f>
        <v>Sales Java Region Team</v>
      </c>
      <c r="M1542" t="str">
        <f>VLOOKUP(A1542,'Sales Order'!A$1:L$1029,12,0)</f>
        <v>Retail</v>
      </c>
    </row>
    <row r="1543" spans="1:13" ht="15.75" customHeight="1" x14ac:dyDescent="0.3">
      <c r="A1543" s="28" t="s">
        <v>768</v>
      </c>
      <c r="B1543" s="27">
        <f>VLOOKUP(A1543,'Sales Order'!A$1:D$1029,4,0)</f>
        <v>44378</v>
      </c>
      <c r="C1543" s="28" t="s">
        <v>75</v>
      </c>
      <c r="D1543" s="34">
        <v>129</v>
      </c>
      <c r="E1543" s="36">
        <v>314502000</v>
      </c>
      <c r="F1543" s="37" t="s">
        <v>3916</v>
      </c>
      <c r="G1543" s="76" t="str">
        <f>VLOOKUP(C1543,Product!A$1:D$21,3,0)</f>
        <v>Bench Press</v>
      </c>
      <c r="H1543" s="76" t="str">
        <f>VLOOKUP(C1543,Product!A$1:D$21,4,0)</f>
        <v>Gym &amp; Fitness</v>
      </c>
      <c r="I1543" t="s">
        <v>76</v>
      </c>
      <c r="J1543" s="34">
        <v>129</v>
      </c>
      <c r="K1543" s="11" t="str">
        <f>VLOOKUP(A1543,'Sales Order'!A$2:I$1029,9,0)</f>
        <v>Sales Java Region Team</v>
      </c>
      <c r="M1543" t="str">
        <f>VLOOKUP(A1543,'Sales Order'!A$1:L$1029,12,0)</f>
        <v>Retail</v>
      </c>
    </row>
    <row r="1544" spans="1:13" ht="15.75" customHeight="1" x14ac:dyDescent="0.3">
      <c r="A1544" s="16" t="s">
        <v>769</v>
      </c>
      <c r="B1544" s="27">
        <f>VLOOKUP(A1544,'Sales Order'!A$1:D$1029,4,0)</f>
        <v>44380</v>
      </c>
      <c r="C1544" s="28" t="s">
        <v>65</v>
      </c>
      <c r="D1544" s="34">
        <v>92</v>
      </c>
      <c r="E1544" s="36">
        <v>22598880</v>
      </c>
      <c r="F1544" s="37" t="s">
        <v>3917</v>
      </c>
      <c r="G1544" s="76" t="str">
        <f>VLOOKUP(C1544,Product!A$1:D$21,3,0)</f>
        <v>1 Set Futsalball</v>
      </c>
      <c r="H1544" s="76" t="str">
        <f>VLOOKUP(C1544,Product!A$1:D$21,4,0)</f>
        <v>Futsal</v>
      </c>
      <c r="I1544" t="s">
        <v>66</v>
      </c>
      <c r="J1544" s="34">
        <v>92</v>
      </c>
      <c r="K1544" s="11" t="str">
        <f>VLOOKUP(A1544,'Sales Order'!A$2:I$1029,9,0)</f>
        <v>Sales Region Sulawesi - Maluku Team</v>
      </c>
      <c r="M1544" t="str">
        <f>VLOOKUP(A1544,'Sales Order'!A$1:L$1029,12,0)</f>
        <v>Retail</v>
      </c>
    </row>
    <row r="1545" spans="1:13" ht="15.75" customHeight="1" x14ac:dyDescent="0.3">
      <c r="A1545" s="28" t="s">
        <v>769</v>
      </c>
      <c r="B1545" s="27">
        <f>VLOOKUP(A1545,'Sales Order'!A$1:D$1029,4,0)</f>
        <v>44380</v>
      </c>
      <c r="C1545" s="28" t="s">
        <v>72</v>
      </c>
      <c r="D1545" s="34">
        <v>134</v>
      </c>
      <c r="E1545" s="36">
        <v>27906840</v>
      </c>
      <c r="F1545" s="37" t="s">
        <v>3918</v>
      </c>
      <c r="G1545" s="76" t="str">
        <f>VLOOKUP(C1545,Product!A$1:D$21,3,0)</f>
        <v>Pull Up Bar</v>
      </c>
      <c r="H1545" s="76" t="str">
        <f>VLOOKUP(C1545,Product!A$1:D$21,4,0)</f>
        <v>Gym &amp; Fitness</v>
      </c>
      <c r="I1545" t="s">
        <v>73</v>
      </c>
      <c r="J1545" s="34">
        <v>134</v>
      </c>
      <c r="K1545" s="11" t="str">
        <f>VLOOKUP(A1545,'Sales Order'!A$2:I$1029,9,0)</f>
        <v>Sales Region Sulawesi - Maluku Team</v>
      </c>
      <c r="M1545" t="str">
        <f>VLOOKUP(A1545,'Sales Order'!A$1:L$1029,12,0)</f>
        <v>Retail</v>
      </c>
    </row>
    <row r="1546" spans="1:13" ht="15.75" customHeight="1" x14ac:dyDescent="0.3">
      <c r="A1546" s="28" t="s">
        <v>769</v>
      </c>
      <c r="B1546" s="27">
        <f>VLOOKUP(A1546,'Sales Order'!A$1:D$1029,4,0)</f>
        <v>44380</v>
      </c>
      <c r="C1546" s="28" t="s">
        <v>81</v>
      </c>
      <c r="D1546" s="34">
        <v>70</v>
      </c>
      <c r="E1546" s="36">
        <v>165939900</v>
      </c>
      <c r="F1546" s="37" t="s">
        <v>3919</v>
      </c>
      <c r="G1546" s="76" t="str">
        <f>VLOOKUP(C1546,Product!A$1:D$21,3,0)</f>
        <v>Treadmill</v>
      </c>
      <c r="H1546" s="76" t="str">
        <f>VLOOKUP(C1546,Product!A$1:D$21,4,0)</f>
        <v>Gym &amp; Fitness</v>
      </c>
      <c r="I1546" t="s">
        <v>82</v>
      </c>
      <c r="J1546" s="34">
        <v>70</v>
      </c>
      <c r="K1546" s="11" t="str">
        <f>VLOOKUP(A1546,'Sales Order'!A$2:I$1029,9,0)</f>
        <v>Sales Region Sulawesi - Maluku Team</v>
      </c>
      <c r="M1546" t="str">
        <f>VLOOKUP(A1546,'Sales Order'!A$1:L$1029,12,0)</f>
        <v>Retail</v>
      </c>
    </row>
    <row r="1547" spans="1:13" ht="15.75" customHeight="1" x14ac:dyDescent="0.3">
      <c r="A1547" s="28" t="s">
        <v>769</v>
      </c>
      <c r="B1547" s="27">
        <f>VLOOKUP(A1547,'Sales Order'!A$1:D$1029,4,0)</f>
        <v>44380</v>
      </c>
      <c r="C1547" s="28" t="s">
        <v>28</v>
      </c>
      <c r="D1547" s="34">
        <v>108</v>
      </c>
      <c r="E1547" s="36">
        <v>93509640</v>
      </c>
      <c r="F1547" s="37" t="s">
        <v>3920</v>
      </c>
      <c r="G1547" s="76" t="str">
        <f>VLOOKUP(C1547,Product!A$1:D$21,3,0)</f>
        <v>Stick Billiard</v>
      </c>
      <c r="H1547" s="76" t="str">
        <f>VLOOKUP(C1547,Product!A$1:D$21,4,0)</f>
        <v>Billiard</v>
      </c>
      <c r="I1547" t="s">
        <v>30</v>
      </c>
      <c r="J1547" s="34">
        <v>108</v>
      </c>
      <c r="K1547" s="11" t="str">
        <f>VLOOKUP(A1547,'Sales Order'!A$2:I$1029,9,0)</f>
        <v>Sales Region Sulawesi - Maluku Team</v>
      </c>
      <c r="M1547" t="str">
        <f>VLOOKUP(A1547,'Sales Order'!A$1:L$1029,12,0)</f>
        <v>Retail</v>
      </c>
    </row>
    <row r="1548" spans="1:13" ht="15.75" customHeight="1" x14ac:dyDescent="0.3">
      <c r="A1548" s="16" t="s">
        <v>770</v>
      </c>
      <c r="B1548" s="27">
        <f>VLOOKUP(A1548,'Sales Order'!A$1:D$1029,4,0)</f>
        <v>44381</v>
      </c>
      <c r="C1548" s="28" t="s">
        <v>35</v>
      </c>
      <c r="D1548" s="34">
        <v>65</v>
      </c>
      <c r="E1548" s="36">
        <v>111286500</v>
      </c>
      <c r="F1548" s="37" t="s">
        <v>3921</v>
      </c>
      <c r="G1548" s="76" t="str">
        <f>VLOOKUP(C1548,Product!A$1:D$21,3,0)</f>
        <v>Stick Golf Wedge</v>
      </c>
      <c r="H1548" s="76" t="str">
        <f>VLOOKUP(C1548,Product!A$1:D$21,4,0)</f>
        <v>Golf</v>
      </c>
      <c r="I1548" t="s">
        <v>37</v>
      </c>
      <c r="J1548" s="34">
        <v>65</v>
      </c>
      <c r="K1548" s="11" t="str">
        <f>VLOOKUP(A1548,'Sales Order'!A$2:I$1029,9,0)</f>
        <v>Sales Sumatera -Kalimantan Region Team</v>
      </c>
      <c r="M1548" t="str">
        <f>VLOOKUP(A1548,'Sales Order'!A$1:L$1029,12,0)</f>
        <v>Distributor</v>
      </c>
    </row>
    <row r="1549" spans="1:13" ht="15.75" customHeight="1" x14ac:dyDescent="0.3">
      <c r="A1549" s="28" t="s">
        <v>770</v>
      </c>
      <c r="B1549" s="27">
        <f>VLOOKUP(A1549,'Sales Order'!A$1:D$1029,4,0)</f>
        <v>44381</v>
      </c>
      <c r="C1549" s="28" t="s">
        <v>69</v>
      </c>
      <c r="D1549" s="34">
        <v>96</v>
      </c>
      <c r="E1549" s="36">
        <v>12394080</v>
      </c>
      <c r="F1549" s="37" t="s">
        <v>3922</v>
      </c>
      <c r="G1549" s="76" t="str">
        <f>VLOOKUP(C1549,Product!A$1:D$21,3,0)</f>
        <v>Abs Roller</v>
      </c>
      <c r="H1549" s="76" t="str">
        <f>VLOOKUP(C1549,Product!A$1:D$21,4,0)</f>
        <v>Gym &amp; Fitness</v>
      </c>
      <c r="I1549" t="s">
        <v>70</v>
      </c>
      <c r="J1549" s="34">
        <v>96</v>
      </c>
      <c r="K1549" s="11" t="str">
        <f>VLOOKUP(A1549,'Sales Order'!A$2:I$1029,9,0)</f>
        <v>Sales Sumatera -Kalimantan Region Team</v>
      </c>
      <c r="M1549" t="str">
        <f>VLOOKUP(A1549,'Sales Order'!A$1:L$1029,12,0)</f>
        <v>Distributor</v>
      </c>
    </row>
    <row r="1550" spans="1:13" ht="15.75" customHeight="1" x14ac:dyDescent="0.3">
      <c r="A1550" s="28" t="s">
        <v>770</v>
      </c>
      <c r="B1550" s="27">
        <f>VLOOKUP(A1550,'Sales Order'!A$1:D$1029,4,0)</f>
        <v>44381</v>
      </c>
      <c r="C1550" s="28" t="s">
        <v>28</v>
      </c>
      <c r="D1550" s="34">
        <v>50</v>
      </c>
      <c r="E1550" s="36">
        <v>38636500</v>
      </c>
      <c r="F1550" s="37" t="s">
        <v>3923</v>
      </c>
      <c r="G1550" s="76" t="str">
        <f>VLOOKUP(C1550,Product!A$1:D$21,3,0)</f>
        <v>Stick Billiard</v>
      </c>
      <c r="H1550" s="76" t="str">
        <f>VLOOKUP(C1550,Product!A$1:D$21,4,0)</f>
        <v>Billiard</v>
      </c>
      <c r="I1550" t="s">
        <v>30</v>
      </c>
      <c r="J1550" s="34">
        <v>50</v>
      </c>
      <c r="K1550" s="11" t="str">
        <f>VLOOKUP(A1550,'Sales Order'!A$2:I$1029,9,0)</f>
        <v>Sales Sumatera -Kalimantan Region Team</v>
      </c>
      <c r="M1550" t="str">
        <f>VLOOKUP(A1550,'Sales Order'!A$1:L$1029,12,0)</f>
        <v>Distributor</v>
      </c>
    </row>
    <row r="1551" spans="1:13" ht="15.75" customHeight="1" x14ac:dyDescent="0.3">
      <c r="A1551" s="28" t="s">
        <v>770</v>
      </c>
      <c r="B1551" s="27">
        <f>VLOOKUP(A1551,'Sales Order'!A$1:D$1029,4,0)</f>
        <v>44381</v>
      </c>
      <c r="C1551" s="28" t="s">
        <v>83</v>
      </c>
      <c r="D1551" s="34">
        <v>103</v>
      </c>
      <c r="E1551" s="36">
        <v>27111660.000000004</v>
      </c>
      <c r="F1551" s="37" t="s">
        <v>3924</v>
      </c>
      <c r="G1551" s="76" t="str">
        <f>VLOOKUP(C1551,Product!A$1:D$21,3,0)</f>
        <v>Heavy bag</v>
      </c>
      <c r="H1551" s="76" t="str">
        <f>VLOOKUP(C1551,Product!A$1:D$21,4,0)</f>
        <v>Gym &amp; Fitness</v>
      </c>
      <c r="I1551" t="s">
        <v>84</v>
      </c>
      <c r="J1551" s="34">
        <v>103</v>
      </c>
      <c r="K1551" s="11" t="str">
        <f>VLOOKUP(A1551,'Sales Order'!A$2:I$1029,9,0)</f>
        <v>Sales Sumatera -Kalimantan Region Team</v>
      </c>
      <c r="M1551" t="str">
        <f>VLOOKUP(A1551,'Sales Order'!A$1:L$1029,12,0)</f>
        <v>Distributor</v>
      </c>
    </row>
    <row r="1552" spans="1:13" ht="15.75" customHeight="1" x14ac:dyDescent="0.3">
      <c r="A1552" s="16" t="s">
        <v>772</v>
      </c>
      <c r="B1552" s="27">
        <f>VLOOKUP(A1552,'Sales Order'!A$1:D$1029,4,0)</f>
        <v>44382</v>
      </c>
      <c r="C1552" s="28" t="s">
        <v>48</v>
      </c>
      <c r="D1552" s="34">
        <v>100</v>
      </c>
      <c r="E1552" s="36">
        <v>11223000</v>
      </c>
      <c r="F1552" s="37" t="s">
        <v>3925</v>
      </c>
      <c r="G1552" s="76" t="str">
        <f>VLOOKUP(C1552,Product!A$1:D$21,3,0)</f>
        <v>Tracking Pole</v>
      </c>
      <c r="H1552" s="76" t="str">
        <f>VLOOKUP(C1552,Product!A$1:D$21,4,0)</f>
        <v>Hiking &amp; Camping</v>
      </c>
      <c r="I1552" t="s">
        <v>49</v>
      </c>
      <c r="J1552" s="34">
        <v>100</v>
      </c>
      <c r="K1552" s="11" t="str">
        <f>VLOOKUP(A1552,'Sales Order'!A$2:I$1029,9,0)</f>
        <v>Sales Sumatera -Kalimantan Region Team</v>
      </c>
      <c r="M1552" t="str">
        <f>VLOOKUP(A1552,'Sales Order'!A$1:L$1029,12,0)</f>
        <v>Retail</v>
      </c>
    </row>
    <row r="1553" spans="1:13" ht="15.75" customHeight="1" x14ac:dyDescent="0.3">
      <c r="A1553" s="28" t="s">
        <v>772</v>
      </c>
      <c r="B1553" s="27">
        <f>VLOOKUP(A1553,'Sales Order'!A$1:D$1029,4,0)</f>
        <v>44382</v>
      </c>
      <c r="C1553" s="28" t="s">
        <v>78</v>
      </c>
      <c r="D1553" s="34">
        <v>33</v>
      </c>
      <c r="E1553" s="36">
        <v>15975960</v>
      </c>
      <c r="F1553" s="37" t="s">
        <v>3926</v>
      </c>
      <c r="G1553" s="76" t="str">
        <f>VLOOKUP(C1553,Product!A$1:D$21,3,0)</f>
        <v>Dumbell Set</v>
      </c>
      <c r="H1553" s="76" t="str">
        <f>VLOOKUP(C1553,Product!A$1:D$21,4,0)</f>
        <v>Gym &amp; Fitness</v>
      </c>
      <c r="I1553" t="s">
        <v>79</v>
      </c>
      <c r="J1553" s="34">
        <v>33</v>
      </c>
      <c r="K1553" s="11" t="str">
        <f>VLOOKUP(A1553,'Sales Order'!A$2:I$1029,9,0)</f>
        <v>Sales Sumatera -Kalimantan Region Team</v>
      </c>
      <c r="M1553" t="str">
        <f>VLOOKUP(A1553,'Sales Order'!A$1:L$1029,12,0)</f>
        <v>Retail</v>
      </c>
    </row>
    <row r="1554" spans="1:13" ht="15.75" customHeight="1" x14ac:dyDescent="0.3">
      <c r="A1554" s="16" t="s">
        <v>773</v>
      </c>
      <c r="B1554" s="27">
        <f>VLOOKUP(A1554,'Sales Order'!A$1:D$1029,4,0)</f>
        <v>44382</v>
      </c>
      <c r="C1554" s="28" t="s">
        <v>75</v>
      </c>
      <c r="D1554" s="34">
        <v>92</v>
      </c>
      <c r="E1554" s="36">
        <v>207230000</v>
      </c>
      <c r="F1554" s="37" t="s">
        <v>3927</v>
      </c>
      <c r="G1554" s="76" t="str">
        <f>VLOOKUP(C1554,Product!A$1:D$21,3,0)</f>
        <v>Bench Press</v>
      </c>
      <c r="H1554" s="76" t="str">
        <f>VLOOKUP(C1554,Product!A$1:D$21,4,0)</f>
        <v>Gym &amp; Fitness</v>
      </c>
      <c r="I1554" t="s">
        <v>76</v>
      </c>
      <c r="J1554" s="34">
        <v>92</v>
      </c>
      <c r="K1554" s="11" t="str">
        <f>VLOOKUP(A1554,'Sales Order'!A$2:I$1029,9,0)</f>
        <v>Sales Region Sulawesi - Maluku Team</v>
      </c>
      <c r="M1554" t="str">
        <f>VLOOKUP(A1554,'Sales Order'!A$1:L$1029,12,0)</f>
        <v>Retail</v>
      </c>
    </row>
    <row r="1555" spans="1:13" ht="15.75" customHeight="1" x14ac:dyDescent="0.3">
      <c r="A1555" s="28" t="s">
        <v>774</v>
      </c>
      <c r="B1555" s="27">
        <f>VLOOKUP(A1555,'Sales Order'!A$1:D$1029,4,0)</f>
        <v>44383</v>
      </c>
      <c r="C1555" s="28" t="s">
        <v>58</v>
      </c>
      <c r="D1555" s="34">
        <v>90</v>
      </c>
      <c r="E1555" s="36">
        <v>421233300</v>
      </c>
      <c r="F1555" s="37" t="s">
        <v>3928</v>
      </c>
      <c r="G1555" s="76" t="str">
        <f>VLOOKUP(C1555,Product!A$1:D$21,3,0)</f>
        <v>Road Bike</v>
      </c>
      <c r="H1555" s="76" t="str">
        <f>VLOOKUP(C1555,Product!A$1:D$21,4,0)</f>
        <v>Bicycle</v>
      </c>
      <c r="I1555" t="s">
        <v>59</v>
      </c>
      <c r="J1555" s="34">
        <v>90</v>
      </c>
      <c r="K1555" s="11" t="str">
        <f>VLOOKUP(A1555,'Sales Order'!A$2:I$1029,9,0)</f>
        <v>Sales Region Sulawesi - Maluku Team</v>
      </c>
      <c r="M1555" t="str">
        <f>VLOOKUP(A1555,'Sales Order'!A$1:L$1029,12,0)</f>
        <v>Retail</v>
      </c>
    </row>
    <row r="1556" spans="1:13" ht="15.75" customHeight="1" x14ac:dyDescent="0.3">
      <c r="A1556" s="16" t="s">
        <v>775</v>
      </c>
      <c r="B1556" s="27">
        <f>VLOOKUP(A1556,'Sales Order'!A$1:D$1029,4,0)</f>
        <v>44385</v>
      </c>
      <c r="C1556" s="28" t="s">
        <v>40</v>
      </c>
      <c r="D1556" s="34">
        <v>76</v>
      </c>
      <c r="E1556" s="36">
        <v>14295600</v>
      </c>
      <c r="F1556" s="37" t="s">
        <v>3929</v>
      </c>
      <c r="G1556" s="76" t="str">
        <f>VLOOKUP(C1556,Product!A$1:D$21,3,0)</f>
        <v>1 set Golf Ball</v>
      </c>
      <c r="H1556" s="76" t="str">
        <f>VLOOKUP(C1556,Product!A$1:D$21,4,0)</f>
        <v>Golf</v>
      </c>
      <c r="I1556" t="s">
        <v>41</v>
      </c>
      <c r="J1556" s="34">
        <v>76</v>
      </c>
      <c r="K1556" s="11" t="str">
        <f>VLOOKUP(A1556,'Sales Order'!A$2:I$1029,9,0)</f>
        <v>Sales Sumatera -Kalimantan Region Team</v>
      </c>
      <c r="M1556" t="str">
        <f>VLOOKUP(A1556,'Sales Order'!A$1:L$1029,12,0)</f>
        <v>Retail</v>
      </c>
    </row>
    <row r="1557" spans="1:13" ht="15.75" customHeight="1" x14ac:dyDescent="0.3">
      <c r="A1557" s="28" t="s">
        <v>775</v>
      </c>
      <c r="B1557" s="27">
        <f>VLOOKUP(A1557,'Sales Order'!A$1:D$1029,4,0)</f>
        <v>44385</v>
      </c>
      <c r="C1557" s="28" t="s">
        <v>19</v>
      </c>
      <c r="D1557" s="34">
        <v>127</v>
      </c>
      <c r="E1557" s="36">
        <v>25614630</v>
      </c>
      <c r="F1557" s="37" t="s">
        <v>3930</v>
      </c>
      <c r="G1557" s="76" t="str">
        <f>VLOOKUP(C1557,Product!A$1:D$21,3,0)</f>
        <v>1 Set Fishing Equipment</v>
      </c>
      <c r="H1557" s="76" t="str">
        <f>VLOOKUP(C1557,Product!A$1:D$21,4,0)</f>
        <v>Fishing Equipment</v>
      </c>
      <c r="I1557" t="s">
        <v>21</v>
      </c>
      <c r="J1557" s="34">
        <v>127</v>
      </c>
      <c r="K1557" s="11" t="str">
        <f>VLOOKUP(A1557,'Sales Order'!A$2:I$1029,9,0)</f>
        <v>Sales Sumatera -Kalimantan Region Team</v>
      </c>
      <c r="M1557" t="str">
        <f>VLOOKUP(A1557,'Sales Order'!A$1:L$1029,12,0)</f>
        <v>Retail</v>
      </c>
    </row>
    <row r="1558" spans="1:13" ht="15.75" customHeight="1" x14ac:dyDescent="0.3">
      <c r="A1558" s="28" t="s">
        <v>775</v>
      </c>
      <c r="B1558" s="27">
        <f>VLOOKUP(A1558,'Sales Order'!A$1:D$1029,4,0)</f>
        <v>44385</v>
      </c>
      <c r="C1558" s="28" t="s">
        <v>33</v>
      </c>
      <c r="D1558" s="34">
        <v>51</v>
      </c>
      <c r="E1558" s="36">
        <v>8415000</v>
      </c>
      <c r="F1558" s="37" t="s">
        <v>3931</v>
      </c>
      <c r="G1558" s="76" t="str">
        <f>VLOOKUP(C1558,Product!A$1:D$21,3,0)</f>
        <v>Stick Billiard Bag</v>
      </c>
      <c r="H1558" s="76" t="str">
        <f>VLOOKUP(C1558,Product!A$1:D$21,4,0)</f>
        <v>Billiard</v>
      </c>
      <c r="I1558" t="s">
        <v>34</v>
      </c>
      <c r="J1558" s="34">
        <v>51</v>
      </c>
      <c r="K1558" s="11" t="str">
        <f>VLOOKUP(A1558,'Sales Order'!A$2:I$1029,9,0)</f>
        <v>Sales Sumatera -Kalimantan Region Team</v>
      </c>
      <c r="M1558" t="str">
        <f>VLOOKUP(A1558,'Sales Order'!A$1:L$1029,12,0)</f>
        <v>Retail</v>
      </c>
    </row>
    <row r="1559" spans="1:13" ht="15.75" customHeight="1" x14ac:dyDescent="0.3">
      <c r="A1559" s="28" t="s">
        <v>775</v>
      </c>
      <c r="B1559" s="27">
        <f>VLOOKUP(A1559,'Sales Order'!A$1:D$1029,4,0)</f>
        <v>44385</v>
      </c>
      <c r="C1559" s="28" t="s">
        <v>52</v>
      </c>
      <c r="D1559" s="34">
        <v>76</v>
      </c>
      <c r="E1559" s="36">
        <v>21983000</v>
      </c>
      <c r="F1559" s="37" t="s">
        <v>3932</v>
      </c>
      <c r="G1559" s="76" t="str">
        <f>VLOOKUP(C1559,Product!A$1:D$21,3,0)</f>
        <v>Hiking Shoes</v>
      </c>
      <c r="H1559" s="76" t="str">
        <f>VLOOKUP(C1559,Product!A$1:D$21,4,0)</f>
        <v>Hiking &amp; Camping</v>
      </c>
      <c r="I1559" t="s">
        <v>53</v>
      </c>
      <c r="J1559" s="34">
        <v>76</v>
      </c>
      <c r="K1559" s="11" t="str">
        <f>VLOOKUP(A1559,'Sales Order'!A$2:I$1029,9,0)</f>
        <v>Sales Sumatera -Kalimantan Region Team</v>
      </c>
      <c r="M1559" t="str">
        <f>VLOOKUP(A1559,'Sales Order'!A$1:L$1029,12,0)</f>
        <v>Retail</v>
      </c>
    </row>
    <row r="1560" spans="1:13" ht="15.75" customHeight="1" x14ac:dyDescent="0.3">
      <c r="A1560" s="16" t="s">
        <v>776</v>
      </c>
      <c r="B1560" s="27">
        <f>VLOOKUP(A1560,'Sales Order'!A$1:D$1029,4,0)</f>
        <v>44386</v>
      </c>
      <c r="C1560" s="28" t="s">
        <v>25</v>
      </c>
      <c r="D1560" s="34">
        <v>59</v>
      </c>
      <c r="E1560" s="36">
        <v>1038400</v>
      </c>
      <c r="F1560" s="37" t="s">
        <v>3933</v>
      </c>
      <c r="G1560" s="76" t="str">
        <f>VLOOKUP(C1560,Product!A$1:D$21,3,0)</f>
        <v>Fishing soft lure</v>
      </c>
      <c r="H1560" s="76" t="str">
        <f>VLOOKUP(C1560,Product!A$1:D$21,4,0)</f>
        <v>Fishing Equipment</v>
      </c>
      <c r="I1560" t="s">
        <v>26</v>
      </c>
      <c r="J1560" s="34">
        <v>59</v>
      </c>
      <c r="K1560" s="11" t="str">
        <f>VLOOKUP(A1560,'Sales Order'!A$2:I$1029,9,0)</f>
        <v>Online Sales Team</v>
      </c>
      <c r="M1560" t="str">
        <f>VLOOKUP(A1560,'Sales Order'!A$1:L$1029,12,0)</f>
        <v>Retail</v>
      </c>
    </row>
    <row r="1561" spans="1:13" ht="15.75" customHeight="1" x14ac:dyDescent="0.3">
      <c r="A1561" s="28" t="s">
        <v>776</v>
      </c>
      <c r="B1561" s="27">
        <f>VLOOKUP(A1561,'Sales Order'!A$1:D$1029,4,0)</f>
        <v>44386</v>
      </c>
      <c r="C1561" s="28" t="s">
        <v>69</v>
      </c>
      <c r="D1561" s="34">
        <v>98</v>
      </c>
      <c r="E1561" s="36">
        <v>10920924</v>
      </c>
      <c r="F1561" s="37" t="s">
        <v>3934</v>
      </c>
      <c r="G1561" s="76" t="str">
        <f>VLOOKUP(C1561,Product!A$1:D$21,3,0)</f>
        <v>Abs Roller</v>
      </c>
      <c r="H1561" s="76" t="str">
        <f>VLOOKUP(C1561,Product!A$1:D$21,4,0)</f>
        <v>Gym &amp; Fitness</v>
      </c>
      <c r="I1561" t="s">
        <v>70</v>
      </c>
      <c r="J1561" s="34">
        <v>98</v>
      </c>
      <c r="K1561" s="11" t="str">
        <f>VLOOKUP(A1561,'Sales Order'!A$2:I$1029,9,0)</f>
        <v>Online Sales Team</v>
      </c>
      <c r="M1561" t="str">
        <f>VLOOKUP(A1561,'Sales Order'!A$1:L$1029,12,0)</f>
        <v>Retail</v>
      </c>
    </row>
    <row r="1562" spans="1:13" ht="15.75" customHeight="1" x14ac:dyDescent="0.3">
      <c r="A1562" s="28" t="s">
        <v>776</v>
      </c>
      <c r="B1562" s="27">
        <f>VLOOKUP(A1562,'Sales Order'!A$1:D$1029,4,0)</f>
        <v>44386</v>
      </c>
      <c r="C1562" s="28" t="s">
        <v>48</v>
      </c>
      <c r="D1562" s="34">
        <v>115</v>
      </c>
      <c r="E1562" s="36">
        <v>12609750</v>
      </c>
      <c r="F1562" s="37" t="s">
        <v>3935</v>
      </c>
      <c r="G1562" s="76" t="str">
        <f>VLOOKUP(C1562,Product!A$1:D$21,3,0)</f>
        <v>Tracking Pole</v>
      </c>
      <c r="H1562" s="76" t="str">
        <f>VLOOKUP(C1562,Product!A$1:D$21,4,0)</f>
        <v>Hiking &amp; Camping</v>
      </c>
      <c r="I1562" t="s">
        <v>49</v>
      </c>
      <c r="J1562" s="34">
        <v>115</v>
      </c>
      <c r="K1562" s="11" t="str">
        <f>VLOOKUP(A1562,'Sales Order'!A$2:I$1029,9,0)</f>
        <v>Online Sales Team</v>
      </c>
      <c r="M1562" t="str">
        <f>VLOOKUP(A1562,'Sales Order'!A$1:L$1029,12,0)</f>
        <v>Retail</v>
      </c>
    </row>
    <row r="1563" spans="1:13" ht="15.75" customHeight="1" x14ac:dyDescent="0.3">
      <c r="A1563" s="16" t="s">
        <v>777</v>
      </c>
      <c r="B1563" s="27">
        <f>VLOOKUP(A1563,'Sales Order'!A$1:D$1029,4,0)</f>
        <v>44387</v>
      </c>
      <c r="C1563" s="28" t="s">
        <v>28</v>
      </c>
      <c r="D1563" s="34">
        <v>49</v>
      </c>
      <c r="E1563" s="36">
        <v>36039010</v>
      </c>
      <c r="F1563" s="37" t="s">
        <v>3936</v>
      </c>
      <c r="G1563" s="76" t="str">
        <f>VLOOKUP(C1563,Product!A$1:D$21,3,0)</f>
        <v>Stick Billiard</v>
      </c>
      <c r="H1563" s="76" t="str">
        <f>VLOOKUP(C1563,Product!A$1:D$21,4,0)</f>
        <v>Billiard</v>
      </c>
      <c r="I1563" t="s">
        <v>30</v>
      </c>
      <c r="J1563" s="34">
        <v>49</v>
      </c>
      <c r="K1563" s="11" t="str">
        <f>VLOOKUP(A1563,'Sales Order'!A$2:I$1029,9,0)</f>
        <v>Sales Region Sulawesi - Maluku Team</v>
      </c>
      <c r="M1563" t="str">
        <f>VLOOKUP(A1563,'Sales Order'!A$1:L$1029,12,0)</f>
        <v>Retail</v>
      </c>
    </row>
    <row r="1564" spans="1:13" ht="15.75" customHeight="1" x14ac:dyDescent="0.3">
      <c r="A1564" s="28" t="s">
        <v>778</v>
      </c>
      <c r="B1564" s="27">
        <f>VLOOKUP(A1564,'Sales Order'!A$1:D$1029,4,0)</f>
        <v>44387</v>
      </c>
      <c r="C1564" s="28" t="s">
        <v>52</v>
      </c>
      <c r="D1564" s="34">
        <v>95</v>
      </c>
      <c r="E1564" s="36">
        <v>27787500</v>
      </c>
      <c r="F1564" s="37" t="s">
        <v>3937</v>
      </c>
      <c r="G1564" s="76" t="str">
        <f>VLOOKUP(C1564,Product!A$1:D$21,3,0)</f>
        <v>Hiking Shoes</v>
      </c>
      <c r="H1564" s="76" t="str">
        <f>VLOOKUP(C1564,Product!A$1:D$21,4,0)</f>
        <v>Hiking &amp; Camping</v>
      </c>
      <c r="I1564" t="s">
        <v>53</v>
      </c>
      <c r="J1564" s="34">
        <v>95</v>
      </c>
      <c r="K1564" s="11" t="str">
        <f>VLOOKUP(A1564,'Sales Order'!A$2:I$1029,9,0)</f>
        <v>Sales Region Sulawesi - Maluku Team</v>
      </c>
      <c r="M1564" t="str">
        <f>VLOOKUP(A1564,'Sales Order'!A$1:L$1029,12,0)</f>
        <v>Retail</v>
      </c>
    </row>
    <row r="1565" spans="1:13" ht="15.75" customHeight="1" x14ac:dyDescent="0.3">
      <c r="A1565" s="28" t="s">
        <v>778</v>
      </c>
      <c r="B1565" s="27">
        <f>VLOOKUP(A1565,'Sales Order'!A$1:D$1029,4,0)</f>
        <v>44387</v>
      </c>
      <c r="C1565" s="28" t="s">
        <v>83</v>
      </c>
      <c r="D1565" s="34">
        <v>78</v>
      </c>
      <c r="E1565" s="36">
        <v>22033440</v>
      </c>
      <c r="F1565" s="37" t="s">
        <v>3938</v>
      </c>
      <c r="G1565" s="76" t="str">
        <f>VLOOKUP(C1565,Product!A$1:D$21,3,0)</f>
        <v>Heavy bag</v>
      </c>
      <c r="H1565" s="76" t="str">
        <f>VLOOKUP(C1565,Product!A$1:D$21,4,0)</f>
        <v>Gym &amp; Fitness</v>
      </c>
      <c r="I1565" t="s">
        <v>84</v>
      </c>
      <c r="J1565" s="34">
        <v>78</v>
      </c>
      <c r="K1565" s="11" t="str">
        <f>VLOOKUP(A1565,'Sales Order'!A$2:I$1029,9,0)</f>
        <v>Sales Region Sulawesi - Maluku Team</v>
      </c>
      <c r="M1565" t="str">
        <f>VLOOKUP(A1565,'Sales Order'!A$1:L$1029,12,0)</f>
        <v>Retail</v>
      </c>
    </row>
    <row r="1566" spans="1:13" ht="15.75" customHeight="1" x14ac:dyDescent="0.3">
      <c r="A1566" s="28" t="s">
        <v>778</v>
      </c>
      <c r="B1566" s="27">
        <f>VLOOKUP(A1566,'Sales Order'!A$1:D$1029,4,0)</f>
        <v>44387</v>
      </c>
      <c r="C1566" s="28" t="s">
        <v>75</v>
      </c>
      <c r="D1566" s="34">
        <v>106</v>
      </c>
      <c r="E1566" s="36">
        <v>224720000</v>
      </c>
      <c r="F1566" s="37" t="s">
        <v>3939</v>
      </c>
      <c r="G1566" s="76" t="str">
        <f>VLOOKUP(C1566,Product!A$1:D$21,3,0)</f>
        <v>Bench Press</v>
      </c>
      <c r="H1566" s="76" t="str">
        <f>VLOOKUP(C1566,Product!A$1:D$21,4,0)</f>
        <v>Gym &amp; Fitness</v>
      </c>
      <c r="I1566" t="s">
        <v>76</v>
      </c>
      <c r="J1566" s="34">
        <v>106</v>
      </c>
      <c r="K1566" s="11" t="str">
        <f>VLOOKUP(A1566,'Sales Order'!A$2:I$1029,9,0)</f>
        <v>Sales Region Sulawesi - Maluku Team</v>
      </c>
      <c r="M1566" t="str">
        <f>VLOOKUP(A1566,'Sales Order'!A$1:L$1029,12,0)</f>
        <v>Retail</v>
      </c>
    </row>
    <row r="1567" spans="1:13" ht="15.75" customHeight="1" x14ac:dyDescent="0.3">
      <c r="A1567" s="16" t="s">
        <v>779</v>
      </c>
      <c r="B1567" s="27">
        <f>VLOOKUP(A1567,'Sales Order'!A$1:D$1029,4,0)</f>
        <v>44392</v>
      </c>
      <c r="C1567" s="28" t="s">
        <v>55</v>
      </c>
      <c r="D1567" s="34">
        <v>27</v>
      </c>
      <c r="E1567" s="36">
        <v>54139050</v>
      </c>
      <c r="F1567" s="37" t="s">
        <v>3940</v>
      </c>
      <c r="G1567" s="76" t="str">
        <f>VLOOKUP(C1567,Product!A$1:D$21,3,0)</f>
        <v>Mountain Bike</v>
      </c>
      <c r="H1567" s="76" t="str">
        <f>VLOOKUP(C1567,Product!A$1:D$21,4,0)</f>
        <v>Bicycle</v>
      </c>
      <c r="I1567" t="s">
        <v>5854</v>
      </c>
      <c r="J1567" s="34">
        <v>27</v>
      </c>
      <c r="K1567" s="11" t="str">
        <f>VLOOKUP(A1567,'Sales Order'!A$2:I$1029,9,0)</f>
        <v>Sales Region Sulawesi - Maluku Team</v>
      </c>
      <c r="M1567" t="str">
        <f>VLOOKUP(A1567,'Sales Order'!A$1:L$1029,12,0)</f>
        <v>Retail</v>
      </c>
    </row>
    <row r="1568" spans="1:13" ht="15.75" customHeight="1" x14ac:dyDescent="0.3">
      <c r="A1568" s="28" t="s">
        <v>779</v>
      </c>
      <c r="B1568" s="27">
        <f>VLOOKUP(A1568,'Sales Order'!A$1:D$1029,4,0)</f>
        <v>44392</v>
      </c>
      <c r="C1568" s="28" t="s">
        <v>28</v>
      </c>
      <c r="D1568" s="34">
        <v>73</v>
      </c>
      <c r="E1568" s="36">
        <v>58448180</v>
      </c>
      <c r="F1568" s="37" t="s">
        <v>3941</v>
      </c>
      <c r="G1568" s="76" t="str">
        <f>VLOOKUP(C1568,Product!A$1:D$21,3,0)</f>
        <v>Stick Billiard</v>
      </c>
      <c r="H1568" s="76" t="str">
        <f>VLOOKUP(C1568,Product!A$1:D$21,4,0)</f>
        <v>Billiard</v>
      </c>
      <c r="I1568" t="s">
        <v>30</v>
      </c>
      <c r="J1568" s="34">
        <v>73</v>
      </c>
      <c r="K1568" s="11" t="str">
        <f>VLOOKUP(A1568,'Sales Order'!A$2:I$1029,9,0)</f>
        <v>Sales Region Sulawesi - Maluku Team</v>
      </c>
      <c r="M1568" t="str">
        <f>VLOOKUP(A1568,'Sales Order'!A$1:L$1029,12,0)</f>
        <v>Retail</v>
      </c>
    </row>
    <row r="1569" spans="1:13" ht="15.75" customHeight="1" x14ac:dyDescent="0.3">
      <c r="A1569" s="28" t="s">
        <v>779</v>
      </c>
      <c r="B1569" s="27">
        <f>VLOOKUP(A1569,'Sales Order'!A$1:D$1029,4,0)</f>
        <v>44392</v>
      </c>
      <c r="C1569" s="28" t="s">
        <v>81</v>
      </c>
      <c r="D1569" s="34">
        <v>102</v>
      </c>
      <c r="E1569" s="36">
        <v>223598280</v>
      </c>
      <c r="F1569" s="37" t="s">
        <v>3942</v>
      </c>
      <c r="G1569" s="76" t="str">
        <f>VLOOKUP(C1569,Product!A$1:D$21,3,0)</f>
        <v>Treadmill</v>
      </c>
      <c r="H1569" s="76" t="str">
        <f>VLOOKUP(C1569,Product!A$1:D$21,4,0)</f>
        <v>Gym &amp; Fitness</v>
      </c>
      <c r="I1569" t="s">
        <v>82</v>
      </c>
      <c r="J1569" s="34">
        <v>102</v>
      </c>
      <c r="K1569" s="11" t="str">
        <f>VLOOKUP(A1569,'Sales Order'!A$2:I$1029,9,0)</f>
        <v>Sales Region Sulawesi - Maluku Team</v>
      </c>
      <c r="M1569" t="str">
        <f>VLOOKUP(A1569,'Sales Order'!A$1:L$1029,12,0)</f>
        <v>Retail</v>
      </c>
    </row>
    <row r="1570" spans="1:13" ht="15.75" customHeight="1" x14ac:dyDescent="0.3">
      <c r="A1570" s="28" t="s">
        <v>779</v>
      </c>
      <c r="B1570" s="27">
        <f>VLOOKUP(A1570,'Sales Order'!A$1:D$1029,4,0)</f>
        <v>44392</v>
      </c>
      <c r="C1570" s="28" t="s">
        <v>78</v>
      </c>
      <c r="D1570" s="34">
        <v>75</v>
      </c>
      <c r="E1570" s="36">
        <v>31521000</v>
      </c>
      <c r="F1570" s="37" t="s">
        <v>3943</v>
      </c>
      <c r="G1570" s="76" t="str">
        <f>VLOOKUP(C1570,Product!A$1:D$21,3,0)</f>
        <v>Dumbell Set</v>
      </c>
      <c r="H1570" s="76" t="str">
        <f>VLOOKUP(C1570,Product!A$1:D$21,4,0)</f>
        <v>Gym &amp; Fitness</v>
      </c>
      <c r="I1570" t="s">
        <v>79</v>
      </c>
      <c r="J1570" s="34">
        <v>75</v>
      </c>
      <c r="K1570" s="11" t="str">
        <f>VLOOKUP(A1570,'Sales Order'!A$2:I$1029,9,0)</f>
        <v>Sales Region Sulawesi - Maluku Team</v>
      </c>
      <c r="M1570" t="str">
        <f>VLOOKUP(A1570,'Sales Order'!A$1:L$1029,12,0)</f>
        <v>Retail</v>
      </c>
    </row>
    <row r="1571" spans="1:13" ht="15.75" customHeight="1" x14ac:dyDescent="0.3">
      <c r="A1571" s="28" t="s">
        <v>779</v>
      </c>
      <c r="B1571" s="27">
        <f>VLOOKUP(A1571,'Sales Order'!A$1:D$1029,4,0)</f>
        <v>44392</v>
      </c>
      <c r="C1571" s="28" t="s">
        <v>75</v>
      </c>
      <c r="D1571" s="34">
        <v>144</v>
      </c>
      <c r="E1571" s="36">
        <v>309096000</v>
      </c>
      <c r="F1571" s="37" t="s">
        <v>3944</v>
      </c>
      <c r="G1571" s="76" t="str">
        <f>VLOOKUP(C1571,Product!A$1:D$21,3,0)</f>
        <v>Bench Press</v>
      </c>
      <c r="H1571" s="76" t="str">
        <f>VLOOKUP(C1571,Product!A$1:D$21,4,0)</f>
        <v>Gym &amp; Fitness</v>
      </c>
      <c r="I1571" t="s">
        <v>76</v>
      </c>
      <c r="J1571" s="34">
        <v>144</v>
      </c>
      <c r="K1571" s="11" t="str">
        <f>VLOOKUP(A1571,'Sales Order'!A$2:I$1029,9,0)</f>
        <v>Sales Region Sulawesi - Maluku Team</v>
      </c>
      <c r="M1571" t="str">
        <f>VLOOKUP(A1571,'Sales Order'!A$1:L$1029,12,0)</f>
        <v>Retail</v>
      </c>
    </row>
    <row r="1572" spans="1:13" ht="15.75" customHeight="1" x14ac:dyDescent="0.3">
      <c r="A1572" s="28" t="s">
        <v>779</v>
      </c>
      <c r="B1572" s="27">
        <f>VLOOKUP(A1572,'Sales Order'!A$1:D$1029,4,0)</f>
        <v>44392</v>
      </c>
      <c r="C1572" s="28" t="s">
        <v>45</v>
      </c>
      <c r="D1572" s="34">
        <v>114</v>
      </c>
      <c r="E1572" s="36">
        <v>15796979.999999998</v>
      </c>
      <c r="F1572" s="37" t="s">
        <v>3945</v>
      </c>
      <c r="G1572" s="76" t="str">
        <f>VLOOKUP(C1572,Product!A$1:D$21,3,0)</f>
        <v>Sunglasses</v>
      </c>
      <c r="H1572" s="76" t="str">
        <f>VLOOKUP(C1572,Product!A$1:D$21,4,0)</f>
        <v>Outdoors Sport</v>
      </c>
      <c r="I1572" t="s">
        <v>46</v>
      </c>
      <c r="J1572" s="34">
        <v>114</v>
      </c>
      <c r="K1572" s="11" t="str">
        <f>VLOOKUP(A1572,'Sales Order'!A$2:I$1029,9,0)</f>
        <v>Sales Region Sulawesi - Maluku Team</v>
      </c>
      <c r="M1572" t="str">
        <f>VLOOKUP(A1572,'Sales Order'!A$1:L$1029,12,0)</f>
        <v>Retail</v>
      </c>
    </row>
    <row r="1573" spans="1:13" ht="15.75" customHeight="1" x14ac:dyDescent="0.3">
      <c r="A1573" s="16" t="s">
        <v>780</v>
      </c>
      <c r="B1573" s="27">
        <f>VLOOKUP(A1573,'Sales Order'!A$1:D$1029,4,0)</f>
        <v>44394</v>
      </c>
      <c r="C1573" s="28" t="s">
        <v>58</v>
      </c>
      <c r="D1573" s="34">
        <v>25</v>
      </c>
      <c r="E1573" s="36">
        <v>131106749.99999999</v>
      </c>
      <c r="F1573" s="37" t="s">
        <v>3946</v>
      </c>
      <c r="G1573" s="76" t="str">
        <f>VLOOKUP(C1573,Product!A$1:D$21,3,0)</f>
        <v>Road Bike</v>
      </c>
      <c r="H1573" s="76" t="str">
        <f>VLOOKUP(C1573,Product!A$1:D$21,4,0)</f>
        <v>Bicycle</v>
      </c>
      <c r="I1573" t="s">
        <v>59</v>
      </c>
      <c r="J1573" s="34">
        <v>25</v>
      </c>
      <c r="K1573" s="11" t="str">
        <f>VLOOKUP(A1573,'Sales Order'!A$2:I$1029,9,0)</f>
        <v>Sales Java Region Team</v>
      </c>
      <c r="M1573" t="str">
        <f>VLOOKUP(A1573,'Sales Order'!A$1:L$1029,12,0)</f>
        <v>Retail</v>
      </c>
    </row>
    <row r="1574" spans="1:13" ht="15.75" customHeight="1" x14ac:dyDescent="0.3">
      <c r="A1574" s="28" t="s">
        <v>780</v>
      </c>
      <c r="B1574" s="27">
        <f>VLOOKUP(A1574,'Sales Order'!A$1:D$1029,4,0)</f>
        <v>44394</v>
      </c>
      <c r="C1574" s="28" t="s">
        <v>28</v>
      </c>
      <c r="D1574" s="34">
        <v>82</v>
      </c>
      <c r="E1574" s="36">
        <v>61073600</v>
      </c>
      <c r="F1574" s="37" t="s">
        <v>3947</v>
      </c>
      <c r="G1574" s="76" t="str">
        <f>VLOOKUP(C1574,Product!A$1:D$21,3,0)</f>
        <v>Stick Billiard</v>
      </c>
      <c r="H1574" s="76" t="str">
        <f>VLOOKUP(C1574,Product!A$1:D$21,4,0)</f>
        <v>Billiard</v>
      </c>
      <c r="I1574" t="s">
        <v>30</v>
      </c>
      <c r="J1574" s="34">
        <v>82</v>
      </c>
      <c r="K1574" s="11" t="str">
        <f>VLOOKUP(A1574,'Sales Order'!A$2:I$1029,9,0)</f>
        <v>Sales Java Region Team</v>
      </c>
      <c r="M1574" t="str">
        <f>VLOOKUP(A1574,'Sales Order'!A$1:L$1029,12,0)</f>
        <v>Retail</v>
      </c>
    </row>
    <row r="1575" spans="1:13" ht="15.75" customHeight="1" x14ac:dyDescent="0.3">
      <c r="A1575" s="28" t="s">
        <v>780</v>
      </c>
      <c r="B1575" s="27">
        <f>VLOOKUP(A1575,'Sales Order'!A$1:D$1029,4,0)</f>
        <v>44394</v>
      </c>
      <c r="C1575" s="28" t="s">
        <v>43</v>
      </c>
      <c r="D1575" s="34">
        <v>91</v>
      </c>
      <c r="E1575" s="36">
        <v>267904000</v>
      </c>
      <c r="F1575" s="37" t="s">
        <v>3948</v>
      </c>
      <c r="G1575" s="76" t="str">
        <f>VLOOKUP(C1575,Product!A$1:D$21,3,0)</f>
        <v>Stick Golf Bag</v>
      </c>
      <c r="H1575" s="76" t="str">
        <f>VLOOKUP(C1575,Product!A$1:D$21,4,0)</f>
        <v>Golf</v>
      </c>
      <c r="I1575" t="s">
        <v>44</v>
      </c>
      <c r="J1575" s="34">
        <v>91</v>
      </c>
      <c r="K1575" s="11" t="str">
        <f>VLOOKUP(A1575,'Sales Order'!A$2:I$1029,9,0)</f>
        <v>Sales Java Region Team</v>
      </c>
      <c r="M1575" t="str">
        <f>VLOOKUP(A1575,'Sales Order'!A$1:L$1029,12,0)</f>
        <v>Retail</v>
      </c>
    </row>
    <row r="1576" spans="1:13" ht="15.75" customHeight="1" x14ac:dyDescent="0.3">
      <c r="A1576" s="28" t="s">
        <v>780</v>
      </c>
      <c r="B1576" s="27">
        <f>VLOOKUP(A1576,'Sales Order'!A$1:D$1029,4,0)</f>
        <v>44394</v>
      </c>
      <c r="C1576" s="28" t="s">
        <v>48</v>
      </c>
      <c r="D1576" s="34">
        <v>126</v>
      </c>
      <c r="E1576" s="36">
        <v>13165740</v>
      </c>
      <c r="F1576" s="37" t="s">
        <v>3949</v>
      </c>
      <c r="G1576" s="76" t="str">
        <f>VLOOKUP(C1576,Product!A$1:D$21,3,0)</f>
        <v>Tracking Pole</v>
      </c>
      <c r="H1576" s="76" t="str">
        <f>VLOOKUP(C1576,Product!A$1:D$21,4,0)</f>
        <v>Hiking &amp; Camping</v>
      </c>
      <c r="I1576" t="s">
        <v>49</v>
      </c>
      <c r="J1576" s="34">
        <v>126</v>
      </c>
      <c r="K1576" s="11" t="str">
        <f>VLOOKUP(A1576,'Sales Order'!A$2:I$1029,9,0)</f>
        <v>Sales Java Region Team</v>
      </c>
      <c r="M1576" t="str">
        <f>VLOOKUP(A1576,'Sales Order'!A$1:L$1029,12,0)</f>
        <v>Retail</v>
      </c>
    </row>
    <row r="1577" spans="1:13" ht="15.75" customHeight="1" x14ac:dyDescent="0.3">
      <c r="A1577" s="16" t="s">
        <v>781</v>
      </c>
      <c r="B1577" s="27">
        <f>VLOOKUP(A1577,'Sales Order'!A$1:D$1029,4,0)</f>
        <v>44394</v>
      </c>
      <c r="C1577" s="28" t="s">
        <v>28</v>
      </c>
      <c r="D1577" s="34">
        <v>106</v>
      </c>
      <c r="E1577" s="36">
        <v>83883100</v>
      </c>
      <c r="F1577" s="37" t="s">
        <v>3950</v>
      </c>
      <c r="G1577" s="76" t="str">
        <f>VLOOKUP(C1577,Product!A$1:D$21,3,0)</f>
        <v>Stick Billiard</v>
      </c>
      <c r="H1577" s="76" t="str">
        <f>VLOOKUP(C1577,Product!A$1:D$21,4,0)</f>
        <v>Billiard</v>
      </c>
      <c r="I1577" t="s">
        <v>30</v>
      </c>
      <c r="J1577" s="34">
        <v>106</v>
      </c>
      <c r="K1577" s="11" t="str">
        <f>VLOOKUP(A1577,'Sales Order'!A$2:I$1029,9,0)</f>
        <v>Online Sales Team</v>
      </c>
      <c r="M1577" t="str">
        <f>VLOOKUP(A1577,'Sales Order'!A$1:L$1029,12,0)</f>
        <v>Retail</v>
      </c>
    </row>
    <row r="1578" spans="1:13" ht="15.75" customHeight="1" x14ac:dyDescent="0.3">
      <c r="A1578" s="28" t="s">
        <v>781</v>
      </c>
      <c r="B1578" s="27">
        <f>VLOOKUP(A1578,'Sales Order'!A$1:D$1029,4,0)</f>
        <v>44394</v>
      </c>
      <c r="C1578" s="28" t="s">
        <v>83</v>
      </c>
      <c r="D1578" s="34">
        <v>93</v>
      </c>
      <c r="E1578" s="36">
        <v>25972110</v>
      </c>
      <c r="F1578" s="37" t="s">
        <v>3951</v>
      </c>
      <c r="G1578" s="76" t="str">
        <f>VLOOKUP(C1578,Product!A$1:D$21,3,0)</f>
        <v>Heavy bag</v>
      </c>
      <c r="H1578" s="76" t="str">
        <f>VLOOKUP(C1578,Product!A$1:D$21,4,0)</f>
        <v>Gym &amp; Fitness</v>
      </c>
      <c r="I1578" t="s">
        <v>84</v>
      </c>
      <c r="J1578" s="34">
        <v>93</v>
      </c>
      <c r="K1578" s="11" t="str">
        <f>VLOOKUP(A1578,'Sales Order'!A$2:I$1029,9,0)</f>
        <v>Online Sales Team</v>
      </c>
      <c r="M1578" t="str">
        <f>VLOOKUP(A1578,'Sales Order'!A$1:L$1029,12,0)</f>
        <v>Retail</v>
      </c>
    </row>
    <row r="1579" spans="1:13" ht="15.75" customHeight="1" x14ac:dyDescent="0.3">
      <c r="A1579" s="28" t="s">
        <v>781</v>
      </c>
      <c r="B1579" s="27">
        <f>VLOOKUP(A1579,'Sales Order'!A$1:D$1029,4,0)</f>
        <v>44394</v>
      </c>
      <c r="C1579" s="28" t="s">
        <v>45</v>
      </c>
      <c r="D1579" s="34">
        <v>98</v>
      </c>
      <c r="E1579" s="36">
        <v>11389560</v>
      </c>
      <c r="F1579" s="37" t="s">
        <v>3952</v>
      </c>
      <c r="G1579" s="76" t="str">
        <f>VLOOKUP(C1579,Product!A$1:D$21,3,0)</f>
        <v>Sunglasses</v>
      </c>
      <c r="H1579" s="76" t="str">
        <f>VLOOKUP(C1579,Product!A$1:D$21,4,0)</f>
        <v>Outdoors Sport</v>
      </c>
      <c r="I1579" t="s">
        <v>46</v>
      </c>
      <c r="J1579" s="34">
        <v>98</v>
      </c>
      <c r="K1579" s="11" t="str">
        <f>VLOOKUP(A1579,'Sales Order'!A$2:I$1029,9,0)</f>
        <v>Online Sales Team</v>
      </c>
      <c r="M1579" t="str">
        <f>VLOOKUP(A1579,'Sales Order'!A$1:L$1029,12,0)</f>
        <v>Retail</v>
      </c>
    </row>
    <row r="1580" spans="1:13" ht="15.75" customHeight="1" x14ac:dyDescent="0.3">
      <c r="A1580" s="16" t="s">
        <v>782</v>
      </c>
      <c r="B1580" s="27">
        <f>VLOOKUP(A1580,'Sales Order'!A$1:D$1029,4,0)</f>
        <v>44396</v>
      </c>
      <c r="C1580" s="28" t="s">
        <v>40</v>
      </c>
      <c r="D1580" s="34">
        <v>48</v>
      </c>
      <c r="E1580" s="36">
        <v>8326560</v>
      </c>
      <c r="F1580" s="37" t="s">
        <v>3953</v>
      </c>
      <c r="G1580" s="76" t="str">
        <f>VLOOKUP(C1580,Product!A$1:D$21,3,0)</f>
        <v>1 set Golf Ball</v>
      </c>
      <c r="H1580" s="76" t="str">
        <f>VLOOKUP(C1580,Product!A$1:D$21,4,0)</f>
        <v>Golf</v>
      </c>
      <c r="I1580" t="s">
        <v>41</v>
      </c>
      <c r="J1580" s="34">
        <v>48</v>
      </c>
      <c r="K1580" s="11" t="str">
        <f>VLOOKUP(A1580,'Sales Order'!A$2:I$1029,9,0)</f>
        <v>Sales Region Sulawesi - Maluku Team</v>
      </c>
      <c r="M1580" t="str">
        <f>VLOOKUP(A1580,'Sales Order'!A$1:L$1029,12,0)</f>
        <v>Retail</v>
      </c>
    </row>
    <row r="1581" spans="1:13" ht="15.75" customHeight="1" x14ac:dyDescent="0.3">
      <c r="A1581" s="28" t="s">
        <v>782</v>
      </c>
      <c r="B1581" s="27">
        <f>VLOOKUP(A1581,'Sales Order'!A$1:D$1029,4,0)</f>
        <v>44396</v>
      </c>
      <c r="C1581" s="28" t="s">
        <v>75</v>
      </c>
      <c r="D1581" s="34">
        <v>145</v>
      </c>
      <c r="E1581" s="36">
        <v>330455000</v>
      </c>
      <c r="F1581" s="37" t="s">
        <v>3954</v>
      </c>
      <c r="G1581" s="76" t="str">
        <f>VLOOKUP(C1581,Product!A$1:D$21,3,0)</f>
        <v>Bench Press</v>
      </c>
      <c r="H1581" s="76" t="str">
        <f>VLOOKUP(C1581,Product!A$1:D$21,4,0)</f>
        <v>Gym &amp; Fitness</v>
      </c>
      <c r="I1581" t="s">
        <v>76</v>
      </c>
      <c r="J1581" s="34">
        <v>145</v>
      </c>
      <c r="K1581" s="11" t="str">
        <f>VLOOKUP(A1581,'Sales Order'!A$2:I$1029,9,0)</f>
        <v>Sales Region Sulawesi - Maluku Team</v>
      </c>
      <c r="M1581" t="str">
        <f>VLOOKUP(A1581,'Sales Order'!A$1:L$1029,12,0)</f>
        <v>Retail</v>
      </c>
    </row>
    <row r="1582" spans="1:13" ht="15.75" customHeight="1" x14ac:dyDescent="0.3">
      <c r="A1582" s="16" t="s">
        <v>783</v>
      </c>
      <c r="B1582" s="27">
        <f>VLOOKUP(A1582,'Sales Order'!A$1:D$1029,4,0)</f>
        <v>44396</v>
      </c>
      <c r="C1582" s="28" t="s">
        <v>78</v>
      </c>
      <c r="D1582" s="34">
        <v>149</v>
      </c>
      <c r="E1582" s="36">
        <v>60243680</v>
      </c>
      <c r="F1582" s="37" t="s">
        <v>3955</v>
      </c>
      <c r="G1582" s="76" t="str">
        <f>VLOOKUP(C1582,Product!A$1:D$21,3,0)</f>
        <v>Dumbell Set</v>
      </c>
      <c r="H1582" s="76" t="str">
        <f>VLOOKUP(C1582,Product!A$1:D$21,4,0)</f>
        <v>Gym &amp; Fitness</v>
      </c>
      <c r="I1582" t="s">
        <v>79</v>
      </c>
      <c r="J1582" s="34">
        <v>149</v>
      </c>
      <c r="K1582" s="11" t="str">
        <f>VLOOKUP(A1582,'Sales Order'!A$2:I$1029,9,0)</f>
        <v>Sales Sumatera -Kalimantan Region Team</v>
      </c>
      <c r="M1582" t="str">
        <f>VLOOKUP(A1582,'Sales Order'!A$1:L$1029,12,0)</f>
        <v>Retail</v>
      </c>
    </row>
    <row r="1583" spans="1:13" ht="15.75" customHeight="1" x14ac:dyDescent="0.3">
      <c r="A1583" s="28" t="s">
        <v>783</v>
      </c>
      <c r="B1583" s="27">
        <f>VLOOKUP(A1583,'Sales Order'!A$1:D$1029,4,0)</f>
        <v>44396</v>
      </c>
      <c r="C1583" s="28" t="s">
        <v>81</v>
      </c>
      <c r="D1583" s="34">
        <v>27</v>
      </c>
      <c r="E1583" s="36">
        <v>59187780</v>
      </c>
      <c r="F1583" s="37" t="s">
        <v>3956</v>
      </c>
      <c r="G1583" s="76" t="str">
        <f>VLOOKUP(C1583,Product!A$1:D$21,3,0)</f>
        <v>Treadmill</v>
      </c>
      <c r="H1583" s="76" t="str">
        <f>VLOOKUP(C1583,Product!A$1:D$21,4,0)</f>
        <v>Gym &amp; Fitness</v>
      </c>
      <c r="I1583" t="s">
        <v>82</v>
      </c>
      <c r="J1583" s="34">
        <v>27</v>
      </c>
      <c r="K1583" s="11" t="str">
        <f>VLOOKUP(A1583,'Sales Order'!A$2:I$1029,9,0)</f>
        <v>Sales Sumatera -Kalimantan Region Team</v>
      </c>
      <c r="M1583" t="str">
        <f>VLOOKUP(A1583,'Sales Order'!A$1:L$1029,12,0)</f>
        <v>Retail</v>
      </c>
    </row>
    <row r="1584" spans="1:13" ht="15.75" customHeight="1" x14ac:dyDescent="0.3">
      <c r="A1584" s="28" t="s">
        <v>783</v>
      </c>
      <c r="B1584" s="27">
        <f>VLOOKUP(A1584,'Sales Order'!A$1:D$1029,4,0)</f>
        <v>44396</v>
      </c>
      <c r="C1584" s="28" t="s">
        <v>52</v>
      </c>
      <c r="D1584" s="34">
        <v>132</v>
      </c>
      <c r="E1584" s="36">
        <v>40755000</v>
      </c>
      <c r="F1584" s="37" t="s">
        <v>3957</v>
      </c>
      <c r="G1584" s="76" t="str">
        <f>VLOOKUP(C1584,Product!A$1:D$21,3,0)</f>
        <v>Hiking Shoes</v>
      </c>
      <c r="H1584" s="76" t="str">
        <f>VLOOKUP(C1584,Product!A$1:D$21,4,0)</f>
        <v>Hiking &amp; Camping</v>
      </c>
      <c r="I1584" t="s">
        <v>53</v>
      </c>
      <c r="J1584" s="34">
        <v>132</v>
      </c>
      <c r="K1584" s="11" t="str">
        <f>VLOOKUP(A1584,'Sales Order'!A$2:I$1029,9,0)</f>
        <v>Sales Sumatera -Kalimantan Region Team</v>
      </c>
      <c r="M1584" t="str">
        <f>VLOOKUP(A1584,'Sales Order'!A$1:L$1029,12,0)</f>
        <v>Retail</v>
      </c>
    </row>
    <row r="1585" spans="1:13" ht="15.75" customHeight="1" x14ac:dyDescent="0.3">
      <c r="A1585" s="16" t="s">
        <v>784</v>
      </c>
      <c r="B1585" s="27">
        <f>VLOOKUP(A1585,'Sales Order'!A$1:D$1029,4,0)</f>
        <v>44397</v>
      </c>
      <c r="C1585" s="28" t="s">
        <v>45</v>
      </c>
      <c r="D1585" s="34">
        <v>55</v>
      </c>
      <c r="E1585" s="36">
        <v>6392100</v>
      </c>
      <c r="F1585" s="37" t="s">
        <v>3958</v>
      </c>
      <c r="G1585" s="76" t="str">
        <f>VLOOKUP(C1585,Product!A$1:D$21,3,0)</f>
        <v>Sunglasses</v>
      </c>
      <c r="H1585" s="76" t="str">
        <f>VLOOKUP(C1585,Product!A$1:D$21,4,0)</f>
        <v>Outdoors Sport</v>
      </c>
      <c r="I1585" t="s">
        <v>46</v>
      </c>
      <c r="J1585" s="34">
        <v>55</v>
      </c>
      <c r="K1585" s="11" t="str">
        <f>VLOOKUP(A1585,'Sales Order'!A$2:I$1029,9,0)</f>
        <v>Sales Region Sulawesi - Maluku Team</v>
      </c>
      <c r="M1585" t="str">
        <f>VLOOKUP(A1585,'Sales Order'!A$1:L$1029,12,0)</f>
        <v>Retail</v>
      </c>
    </row>
    <row r="1586" spans="1:13" ht="15.75" customHeight="1" x14ac:dyDescent="0.3">
      <c r="A1586" s="28" t="s">
        <v>784</v>
      </c>
      <c r="B1586" s="27">
        <f>VLOOKUP(A1586,'Sales Order'!A$1:D$1029,4,0)</f>
        <v>44397</v>
      </c>
      <c r="C1586" s="28" t="s">
        <v>61</v>
      </c>
      <c r="D1586" s="34">
        <v>115</v>
      </c>
      <c r="E1586" s="36">
        <v>50678200</v>
      </c>
      <c r="F1586" s="37" t="s">
        <v>3959</v>
      </c>
      <c r="G1586" s="76" t="str">
        <f>VLOOKUP(C1586,Product!A$1:D$21,3,0)</f>
        <v>1 Set Basketball</v>
      </c>
      <c r="H1586" s="76" t="str">
        <f>VLOOKUP(C1586,Product!A$1:D$21,4,0)</f>
        <v>Basketball</v>
      </c>
      <c r="I1586" t="s">
        <v>62</v>
      </c>
      <c r="J1586" s="34">
        <v>115</v>
      </c>
      <c r="K1586" s="11" t="str">
        <f>VLOOKUP(A1586,'Sales Order'!A$2:I$1029,9,0)</f>
        <v>Sales Region Sulawesi - Maluku Team</v>
      </c>
      <c r="M1586" t="str">
        <f>VLOOKUP(A1586,'Sales Order'!A$1:L$1029,12,0)</f>
        <v>Retail</v>
      </c>
    </row>
    <row r="1587" spans="1:13" ht="15.75" customHeight="1" x14ac:dyDescent="0.3">
      <c r="A1587" s="28" t="s">
        <v>784</v>
      </c>
      <c r="B1587" s="27">
        <f>VLOOKUP(A1587,'Sales Order'!A$1:D$1029,4,0)</f>
        <v>44397</v>
      </c>
      <c r="C1587" s="28" t="s">
        <v>28</v>
      </c>
      <c r="D1587" s="34">
        <v>52</v>
      </c>
      <c r="E1587" s="36">
        <v>43086680</v>
      </c>
      <c r="F1587" s="37" t="s">
        <v>3960</v>
      </c>
      <c r="G1587" s="76" t="str">
        <f>VLOOKUP(C1587,Product!A$1:D$21,3,0)</f>
        <v>Stick Billiard</v>
      </c>
      <c r="H1587" s="76" t="str">
        <f>VLOOKUP(C1587,Product!A$1:D$21,4,0)</f>
        <v>Billiard</v>
      </c>
      <c r="I1587" t="s">
        <v>30</v>
      </c>
      <c r="J1587" s="34">
        <v>52</v>
      </c>
      <c r="K1587" s="11" t="str">
        <f>VLOOKUP(A1587,'Sales Order'!A$2:I$1029,9,0)</f>
        <v>Sales Region Sulawesi - Maluku Team</v>
      </c>
      <c r="M1587" t="str">
        <f>VLOOKUP(A1587,'Sales Order'!A$1:L$1029,12,0)</f>
        <v>Retail</v>
      </c>
    </row>
    <row r="1588" spans="1:13" ht="15.75" customHeight="1" x14ac:dyDescent="0.3">
      <c r="A1588" s="16" t="s">
        <v>785</v>
      </c>
      <c r="B1588" s="27">
        <f>VLOOKUP(A1588,'Sales Order'!A$1:D$1029,4,0)</f>
        <v>44399</v>
      </c>
      <c r="C1588" s="28" t="s">
        <v>48</v>
      </c>
      <c r="D1588" s="34">
        <v>69</v>
      </c>
      <c r="E1588" s="36">
        <v>7654860</v>
      </c>
      <c r="F1588" s="37" t="s">
        <v>3961</v>
      </c>
      <c r="G1588" s="76" t="str">
        <f>VLOOKUP(C1588,Product!A$1:D$21,3,0)</f>
        <v>Tracking Pole</v>
      </c>
      <c r="H1588" s="76" t="str">
        <f>VLOOKUP(C1588,Product!A$1:D$21,4,0)</f>
        <v>Hiking &amp; Camping</v>
      </c>
      <c r="I1588" t="s">
        <v>49</v>
      </c>
      <c r="J1588" s="34">
        <v>69</v>
      </c>
      <c r="K1588" s="11" t="str">
        <f>VLOOKUP(A1588,'Sales Order'!A$2:I$1029,9,0)</f>
        <v>Online Sales Team</v>
      </c>
      <c r="M1588" t="str">
        <f>VLOOKUP(A1588,'Sales Order'!A$1:L$1029,12,0)</f>
        <v>Retail</v>
      </c>
    </row>
    <row r="1589" spans="1:13" ht="15.75" customHeight="1" x14ac:dyDescent="0.3">
      <c r="A1589" s="28" t="s">
        <v>785</v>
      </c>
      <c r="B1589" s="27">
        <f>VLOOKUP(A1589,'Sales Order'!A$1:D$1029,4,0)</f>
        <v>44399</v>
      </c>
      <c r="C1589" s="28" t="s">
        <v>61</v>
      </c>
      <c r="D1589" s="34">
        <v>53</v>
      </c>
      <c r="E1589" s="36">
        <v>19547990</v>
      </c>
      <c r="F1589" s="37" t="s">
        <v>3962</v>
      </c>
      <c r="G1589" s="76" t="str">
        <f>VLOOKUP(C1589,Product!A$1:D$21,3,0)</f>
        <v>1 Set Basketball</v>
      </c>
      <c r="H1589" s="76" t="str">
        <f>VLOOKUP(C1589,Product!A$1:D$21,4,0)</f>
        <v>Basketball</v>
      </c>
      <c r="I1589" t="s">
        <v>62</v>
      </c>
      <c r="J1589" s="34">
        <v>53</v>
      </c>
      <c r="K1589" s="11" t="str">
        <f>VLOOKUP(A1589,'Sales Order'!A$2:I$1029,9,0)</f>
        <v>Online Sales Team</v>
      </c>
      <c r="M1589" t="str">
        <f>VLOOKUP(A1589,'Sales Order'!A$1:L$1029,12,0)</f>
        <v>Retail</v>
      </c>
    </row>
    <row r="1590" spans="1:13" ht="15.75" customHeight="1" x14ac:dyDescent="0.3">
      <c r="A1590" s="16" t="s">
        <v>786</v>
      </c>
      <c r="B1590" s="27">
        <f>VLOOKUP(A1590,'Sales Order'!A$1:D$1029,4,0)</f>
        <v>44402</v>
      </c>
      <c r="C1590" s="28" t="s">
        <v>55</v>
      </c>
      <c r="D1590" s="34">
        <v>44</v>
      </c>
      <c r="E1590" s="36">
        <v>94454360</v>
      </c>
      <c r="F1590" s="37" t="s">
        <v>3963</v>
      </c>
      <c r="G1590" s="76" t="str">
        <f>VLOOKUP(C1590,Product!A$1:D$21,3,0)</f>
        <v>Mountain Bike</v>
      </c>
      <c r="H1590" s="76" t="str">
        <f>VLOOKUP(C1590,Product!A$1:D$21,4,0)</f>
        <v>Bicycle</v>
      </c>
      <c r="I1590" t="s">
        <v>5854</v>
      </c>
      <c r="J1590" s="34">
        <v>44</v>
      </c>
      <c r="K1590" s="11" t="str">
        <f>VLOOKUP(A1590,'Sales Order'!A$2:I$1029,9,0)</f>
        <v>Sales Sumatera -Kalimantan Region Team</v>
      </c>
      <c r="M1590" t="str">
        <f>VLOOKUP(A1590,'Sales Order'!A$1:L$1029,12,0)</f>
        <v>Retail</v>
      </c>
    </row>
    <row r="1591" spans="1:13" ht="15.75" customHeight="1" x14ac:dyDescent="0.3">
      <c r="A1591" s="28" t="s">
        <v>786</v>
      </c>
      <c r="B1591" s="27">
        <f>VLOOKUP(A1591,'Sales Order'!A$1:D$1029,4,0)</f>
        <v>44402</v>
      </c>
      <c r="C1591" s="28" t="s">
        <v>65</v>
      </c>
      <c r="D1591" s="34">
        <v>42</v>
      </c>
      <c r="E1591" s="36">
        <v>9980460</v>
      </c>
      <c r="F1591" s="37" t="s">
        <v>3964</v>
      </c>
      <c r="G1591" s="76" t="str">
        <f>VLOOKUP(C1591,Product!A$1:D$21,3,0)</f>
        <v>1 Set Futsalball</v>
      </c>
      <c r="H1591" s="76" t="str">
        <f>VLOOKUP(C1591,Product!A$1:D$21,4,0)</f>
        <v>Futsal</v>
      </c>
      <c r="I1591" t="s">
        <v>66</v>
      </c>
      <c r="J1591" s="34">
        <v>42</v>
      </c>
      <c r="K1591" s="11" t="str">
        <f>VLOOKUP(A1591,'Sales Order'!A$2:I$1029,9,0)</f>
        <v>Sales Sumatera -Kalimantan Region Team</v>
      </c>
      <c r="M1591" t="str">
        <f>VLOOKUP(A1591,'Sales Order'!A$1:L$1029,12,0)</f>
        <v>Retail</v>
      </c>
    </row>
    <row r="1592" spans="1:13" ht="15.75" customHeight="1" x14ac:dyDescent="0.3">
      <c r="A1592" s="28" t="s">
        <v>786</v>
      </c>
      <c r="B1592" s="27">
        <f>VLOOKUP(A1592,'Sales Order'!A$1:D$1029,4,0)</f>
        <v>44402</v>
      </c>
      <c r="C1592" s="28" t="s">
        <v>58</v>
      </c>
      <c r="D1592" s="34">
        <v>70</v>
      </c>
      <c r="E1592" s="36">
        <v>343415100</v>
      </c>
      <c r="F1592" s="37" t="s">
        <v>3965</v>
      </c>
      <c r="G1592" s="76" t="str">
        <f>VLOOKUP(C1592,Product!A$1:D$21,3,0)</f>
        <v>Road Bike</v>
      </c>
      <c r="H1592" s="76" t="str">
        <f>VLOOKUP(C1592,Product!A$1:D$21,4,0)</f>
        <v>Bicycle</v>
      </c>
      <c r="I1592" t="s">
        <v>59</v>
      </c>
      <c r="J1592" s="34">
        <v>70</v>
      </c>
      <c r="K1592" s="11" t="str">
        <f>VLOOKUP(A1592,'Sales Order'!A$2:I$1029,9,0)</f>
        <v>Sales Sumatera -Kalimantan Region Team</v>
      </c>
      <c r="M1592" t="str">
        <f>VLOOKUP(A1592,'Sales Order'!A$1:L$1029,12,0)</f>
        <v>Retail</v>
      </c>
    </row>
    <row r="1593" spans="1:13" ht="15.75" customHeight="1" x14ac:dyDescent="0.3">
      <c r="A1593" s="28" t="s">
        <v>786</v>
      </c>
      <c r="B1593" s="27">
        <f>VLOOKUP(A1593,'Sales Order'!A$1:D$1029,4,0)</f>
        <v>44402</v>
      </c>
      <c r="C1593" s="28" t="s">
        <v>72</v>
      </c>
      <c r="D1593" s="34">
        <v>28</v>
      </c>
      <c r="E1593" s="36">
        <v>5681760</v>
      </c>
      <c r="F1593" s="37" t="s">
        <v>3966</v>
      </c>
      <c r="G1593" s="76" t="str">
        <f>VLOOKUP(C1593,Product!A$1:D$21,3,0)</f>
        <v>Pull Up Bar</v>
      </c>
      <c r="H1593" s="76" t="str">
        <f>VLOOKUP(C1593,Product!A$1:D$21,4,0)</f>
        <v>Gym &amp; Fitness</v>
      </c>
      <c r="I1593" t="s">
        <v>73</v>
      </c>
      <c r="J1593" s="34">
        <v>28</v>
      </c>
      <c r="K1593" s="11" t="str">
        <f>VLOOKUP(A1593,'Sales Order'!A$2:I$1029,9,0)</f>
        <v>Sales Sumatera -Kalimantan Region Team</v>
      </c>
      <c r="M1593" t="str">
        <f>VLOOKUP(A1593,'Sales Order'!A$1:L$1029,12,0)</f>
        <v>Retail</v>
      </c>
    </row>
    <row r="1594" spans="1:13" ht="15.75" customHeight="1" x14ac:dyDescent="0.3">
      <c r="A1594" s="28" t="s">
        <v>786</v>
      </c>
      <c r="B1594" s="27">
        <f>VLOOKUP(A1594,'Sales Order'!A$1:D$1029,4,0)</f>
        <v>44402</v>
      </c>
      <c r="C1594" s="28" t="s">
        <v>61</v>
      </c>
      <c r="D1594" s="34">
        <v>114</v>
      </c>
      <c r="E1594" s="36">
        <v>42046620</v>
      </c>
      <c r="F1594" s="37" t="s">
        <v>3967</v>
      </c>
      <c r="G1594" s="76" t="str">
        <f>VLOOKUP(C1594,Product!A$1:D$21,3,0)</f>
        <v>1 Set Basketball</v>
      </c>
      <c r="H1594" s="76" t="str">
        <f>VLOOKUP(C1594,Product!A$1:D$21,4,0)</f>
        <v>Basketball</v>
      </c>
      <c r="I1594" t="s">
        <v>62</v>
      </c>
      <c r="J1594" s="34">
        <v>114</v>
      </c>
      <c r="K1594" s="11" t="str">
        <f>VLOOKUP(A1594,'Sales Order'!A$2:I$1029,9,0)</f>
        <v>Sales Sumatera -Kalimantan Region Team</v>
      </c>
      <c r="M1594" t="str">
        <f>VLOOKUP(A1594,'Sales Order'!A$1:L$1029,12,0)</f>
        <v>Retail</v>
      </c>
    </row>
    <row r="1595" spans="1:13" ht="15.75" customHeight="1" x14ac:dyDescent="0.3">
      <c r="A1595" s="16" t="s">
        <v>787</v>
      </c>
      <c r="B1595" s="27">
        <f>VLOOKUP(A1595,'Sales Order'!A$1:D$1029,4,0)</f>
        <v>44402</v>
      </c>
      <c r="C1595" s="28" t="s">
        <v>40</v>
      </c>
      <c r="D1595" s="34">
        <v>142</v>
      </c>
      <c r="E1595" s="36">
        <v>27897320</v>
      </c>
      <c r="F1595" s="37" t="s">
        <v>3968</v>
      </c>
      <c r="G1595" s="76" t="str">
        <f>VLOOKUP(C1595,Product!A$1:D$21,3,0)</f>
        <v>1 set Golf Ball</v>
      </c>
      <c r="H1595" s="76" t="str">
        <f>VLOOKUP(C1595,Product!A$1:D$21,4,0)</f>
        <v>Golf</v>
      </c>
      <c r="I1595" t="s">
        <v>41</v>
      </c>
      <c r="J1595" s="34">
        <v>142</v>
      </c>
      <c r="K1595" s="11" t="str">
        <f>VLOOKUP(A1595,'Sales Order'!A$2:I$1029,9,0)</f>
        <v>Sales Region Sulawesi - Maluku Team</v>
      </c>
      <c r="M1595" t="str">
        <f>VLOOKUP(A1595,'Sales Order'!A$1:L$1029,12,0)</f>
        <v>Retail</v>
      </c>
    </row>
    <row r="1596" spans="1:13" ht="15.75" customHeight="1" x14ac:dyDescent="0.3">
      <c r="A1596" s="28" t="s">
        <v>787</v>
      </c>
      <c r="B1596" s="27">
        <f>VLOOKUP(A1596,'Sales Order'!A$1:D$1029,4,0)</f>
        <v>44402</v>
      </c>
      <c r="C1596" s="28" t="s">
        <v>61</v>
      </c>
      <c r="D1596" s="34">
        <v>84</v>
      </c>
      <c r="E1596" s="36">
        <v>36614760</v>
      </c>
      <c r="F1596" s="37" t="s">
        <v>3969</v>
      </c>
      <c r="G1596" s="76" t="str">
        <f>VLOOKUP(C1596,Product!A$1:D$21,3,0)</f>
        <v>1 Set Basketball</v>
      </c>
      <c r="H1596" s="76" t="str">
        <f>VLOOKUP(C1596,Product!A$1:D$21,4,0)</f>
        <v>Basketball</v>
      </c>
      <c r="I1596" t="s">
        <v>62</v>
      </c>
      <c r="J1596" s="34">
        <v>84</v>
      </c>
      <c r="K1596" s="11" t="str">
        <f>VLOOKUP(A1596,'Sales Order'!A$2:I$1029,9,0)</f>
        <v>Sales Region Sulawesi - Maluku Team</v>
      </c>
      <c r="M1596" t="str">
        <f>VLOOKUP(A1596,'Sales Order'!A$1:L$1029,12,0)</f>
        <v>Retail</v>
      </c>
    </row>
    <row r="1597" spans="1:13" ht="15.75" customHeight="1" x14ac:dyDescent="0.3">
      <c r="A1597" s="28" t="s">
        <v>787</v>
      </c>
      <c r="B1597" s="27">
        <f>VLOOKUP(A1597,'Sales Order'!A$1:D$1029,4,0)</f>
        <v>44402</v>
      </c>
      <c r="C1597" s="28" t="s">
        <v>43</v>
      </c>
      <c r="D1597" s="34">
        <v>40</v>
      </c>
      <c r="E1597" s="36">
        <v>110080000</v>
      </c>
      <c r="F1597" s="37" t="s">
        <v>3970</v>
      </c>
      <c r="G1597" s="76" t="str">
        <f>VLOOKUP(C1597,Product!A$1:D$21,3,0)</f>
        <v>Stick Golf Bag</v>
      </c>
      <c r="H1597" s="76" t="str">
        <f>VLOOKUP(C1597,Product!A$1:D$21,4,0)</f>
        <v>Golf</v>
      </c>
      <c r="I1597" t="s">
        <v>44</v>
      </c>
      <c r="J1597" s="34">
        <v>40</v>
      </c>
      <c r="K1597" s="11" t="str">
        <f>VLOOKUP(A1597,'Sales Order'!A$2:I$1029,9,0)</f>
        <v>Sales Region Sulawesi - Maluku Team</v>
      </c>
      <c r="M1597" t="str">
        <f>VLOOKUP(A1597,'Sales Order'!A$1:L$1029,12,0)</f>
        <v>Retail</v>
      </c>
    </row>
    <row r="1598" spans="1:13" ht="15.75" customHeight="1" x14ac:dyDescent="0.3">
      <c r="A1598" s="16" t="s">
        <v>788</v>
      </c>
      <c r="B1598" s="27">
        <f>VLOOKUP(A1598,'Sales Order'!A$1:D$1029,4,0)</f>
        <v>44404</v>
      </c>
      <c r="C1598" s="28" t="s">
        <v>55</v>
      </c>
      <c r="D1598" s="34">
        <v>62</v>
      </c>
      <c r="E1598" s="36">
        <v>138945100</v>
      </c>
      <c r="F1598" s="37" t="s">
        <v>3971</v>
      </c>
      <c r="G1598" s="76" t="str">
        <f>VLOOKUP(C1598,Product!A$1:D$21,3,0)</f>
        <v>Mountain Bike</v>
      </c>
      <c r="H1598" s="76" t="str">
        <f>VLOOKUP(C1598,Product!A$1:D$21,4,0)</f>
        <v>Bicycle</v>
      </c>
      <c r="I1598" t="s">
        <v>5854</v>
      </c>
      <c r="J1598" s="34">
        <v>62</v>
      </c>
      <c r="K1598" s="11" t="str">
        <f>VLOOKUP(A1598,'Sales Order'!A$2:I$1029,9,0)</f>
        <v>Sales Java Region Team</v>
      </c>
      <c r="M1598" t="str">
        <f>VLOOKUP(A1598,'Sales Order'!A$1:L$1029,12,0)</f>
        <v>Retail</v>
      </c>
    </row>
    <row r="1599" spans="1:13" ht="15.75" customHeight="1" x14ac:dyDescent="0.3">
      <c r="A1599" s="16" t="s">
        <v>789</v>
      </c>
      <c r="B1599" s="27">
        <f>VLOOKUP(A1599,'Sales Order'!A$1:D$1029,4,0)</f>
        <v>44404</v>
      </c>
      <c r="C1599" s="28" t="s">
        <v>25</v>
      </c>
      <c r="D1599" s="34">
        <v>135</v>
      </c>
      <c r="E1599" s="36">
        <v>2160000</v>
      </c>
      <c r="F1599" s="37" t="s">
        <v>3972</v>
      </c>
      <c r="G1599" s="76" t="str">
        <f>VLOOKUP(C1599,Product!A$1:D$21,3,0)</f>
        <v>Fishing soft lure</v>
      </c>
      <c r="H1599" s="76" t="str">
        <f>VLOOKUP(C1599,Product!A$1:D$21,4,0)</f>
        <v>Fishing Equipment</v>
      </c>
      <c r="I1599" t="s">
        <v>26</v>
      </c>
      <c r="J1599" s="34">
        <v>135</v>
      </c>
      <c r="K1599" s="11" t="str">
        <f>VLOOKUP(A1599,'Sales Order'!A$2:I$1029,9,0)</f>
        <v>Sales Sumatera -Kalimantan Region Team</v>
      </c>
      <c r="M1599" t="str">
        <f>VLOOKUP(A1599,'Sales Order'!A$1:L$1029,12,0)</f>
        <v>Retail</v>
      </c>
    </row>
    <row r="1600" spans="1:13" ht="15.75" customHeight="1" x14ac:dyDescent="0.3">
      <c r="A1600" s="28" t="s">
        <v>789</v>
      </c>
      <c r="B1600" s="27">
        <f>VLOOKUP(A1600,'Sales Order'!A$1:D$1029,4,0)</f>
        <v>44404</v>
      </c>
      <c r="C1600" s="28" t="s">
        <v>72</v>
      </c>
      <c r="D1600" s="34">
        <v>139</v>
      </c>
      <c r="E1600" s="36">
        <v>29319270</v>
      </c>
      <c r="F1600" s="37" t="s">
        <v>3973</v>
      </c>
      <c r="G1600" s="76" t="str">
        <f>VLOOKUP(C1600,Product!A$1:D$21,3,0)</f>
        <v>Pull Up Bar</v>
      </c>
      <c r="H1600" s="76" t="str">
        <f>VLOOKUP(C1600,Product!A$1:D$21,4,0)</f>
        <v>Gym &amp; Fitness</v>
      </c>
      <c r="I1600" t="s">
        <v>73</v>
      </c>
      <c r="J1600" s="34">
        <v>139</v>
      </c>
      <c r="K1600" s="11" t="str">
        <f>VLOOKUP(A1600,'Sales Order'!A$2:I$1029,9,0)</f>
        <v>Sales Sumatera -Kalimantan Region Team</v>
      </c>
      <c r="M1600" t="str">
        <f>VLOOKUP(A1600,'Sales Order'!A$1:L$1029,12,0)</f>
        <v>Retail</v>
      </c>
    </row>
    <row r="1601" spans="1:13" ht="15.75" customHeight="1" x14ac:dyDescent="0.3">
      <c r="A1601" s="16" t="s">
        <v>790</v>
      </c>
      <c r="B1601" s="27">
        <f>VLOOKUP(A1601,'Sales Order'!A$1:D$1029,4,0)</f>
        <v>44404</v>
      </c>
      <c r="C1601" s="28" t="s">
        <v>69</v>
      </c>
      <c r="D1601" s="34">
        <v>78</v>
      </c>
      <c r="E1601" s="36">
        <v>8480160</v>
      </c>
      <c r="F1601" s="37" t="s">
        <v>3974</v>
      </c>
      <c r="G1601" s="76" t="str">
        <f>VLOOKUP(C1601,Product!A$1:D$21,3,0)</f>
        <v>Abs Roller</v>
      </c>
      <c r="H1601" s="76" t="str">
        <f>VLOOKUP(C1601,Product!A$1:D$21,4,0)</f>
        <v>Gym &amp; Fitness</v>
      </c>
      <c r="I1601" t="s">
        <v>70</v>
      </c>
      <c r="J1601" s="34">
        <v>78</v>
      </c>
      <c r="K1601" s="11" t="str">
        <f>VLOOKUP(A1601,'Sales Order'!A$2:I$1029,9,0)</f>
        <v>Sales Region Sulawesi - Maluku Team</v>
      </c>
      <c r="M1601" t="str">
        <f>VLOOKUP(A1601,'Sales Order'!A$1:L$1029,12,0)</f>
        <v>Retail</v>
      </c>
    </row>
    <row r="1602" spans="1:13" ht="15.75" customHeight="1" x14ac:dyDescent="0.3">
      <c r="A1602" s="28" t="s">
        <v>790</v>
      </c>
      <c r="B1602" s="27">
        <f>VLOOKUP(A1602,'Sales Order'!A$1:D$1029,4,0)</f>
        <v>44404</v>
      </c>
      <c r="C1602" s="28" t="s">
        <v>55</v>
      </c>
      <c r="D1602" s="34">
        <v>137</v>
      </c>
      <c r="E1602" s="36">
        <v>303792020</v>
      </c>
      <c r="F1602" s="37" t="s">
        <v>3975</v>
      </c>
      <c r="G1602" s="76" t="str">
        <f>VLOOKUP(C1602,Product!A$1:D$21,3,0)</f>
        <v>Mountain Bike</v>
      </c>
      <c r="H1602" s="76" t="str">
        <f>VLOOKUP(C1602,Product!A$1:D$21,4,0)</f>
        <v>Bicycle</v>
      </c>
      <c r="I1602" t="s">
        <v>5854</v>
      </c>
      <c r="J1602" s="34">
        <v>137</v>
      </c>
      <c r="K1602" s="11" t="str">
        <f>VLOOKUP(A1602,'Sales Order'!A$2:I$1029,9,0)</f>
        <v>Sales Region Sulawesi - Maluku Team</v>
      </c>
      <c r="M1602" t="str">
        <f>VLOOKUP(A1602,'Sales Order'!A$1:L$1029,12,0)</f>
        <v>Retail</v>
      </c>
    </row>
    <row r="1603" spans="1:13" ht="15.75" customHeight="1" x14ac:dyDescent="0.3">
      <c r="A1603" s="16" t="s">
        <v>791</v>
      </c>
      <c r="B1603" s="27">
        <f>VLOOKUP(A1603,'Sales Order'!A$1:D$1029,4,0)</f>
        <v>44406</v>
      </c>
      <c r="C1603" s="28" t="s">
        <v>45</v>
      </c>
      <c r="D1603" s="34">
        <v>41</v>
      </c>
      <c r="E1603" s="36">
        <v>5437010</v>
      </c>
      <c r="F1603" s="37" t="s">
        <v>3976</v>
      </c>
      <c r="G1603" s="76" t="str">
        <f>VLOOKUP(C1603,Product!A$1:D$21,3,0)</f>
        <v>Sunglasses</v>
      </c>
      <c r="H1603" s="76" t="str">
        <f>VLOOKUP(C1603,Product!A$1:D$21,4,0)</f>
        <v>Outdoors Sport</v>
      </c>
      <c r="I1603" t="s">
        <v>46</v>
      </c>
      <c r="J1603" s="34">
        <v>41</v>
      </c>
      <c r="K1603" s="11" t="str">
        <f>VLOOKUP(A1603,'Sales Order'!A$2:I$1029,9,0)</f>
        <v>Online Sales Team</v>
      </c>
      <c r="M1603" t="str">
        <f>VLOOKUP(A1603,'Sales Order'!A$1:L$1029,12,0)</f>
        <v>Retail</v>
      </c>
    </row>
    <row r="1604" spans="1:13" ht="15.75" customHeight="1" x14ac:dyDescent="0.3">
      <c r="A1604" s="28" t="s">
        <v>791</v>
      </c>
      <c r="B1604" s="27">
        <f>VLOOKUP(A1604,'Sales Order'!A$1:D$1029,4,0)</f>
        <v>44406</v>
      </c>
      <c r="C1604" s="28" t="s">
        <v>48</v>
      </c>
      <c r="D1604" s="34">
        <v>44</v>
      </c>
      <c r="E1604" s="36">
        <v>4824600</v>
      </c>
      <c r="F1604" s="37" t="s">
        <v>3977</v>
      </c>
      <c r="G1604" s="76" t="str">
        <f>VLOOKUP(C1604,Product!A$1:D$21,3,0)</f>
        <v>Tracking Pole</v>
      </c>
      <c r="H1604" s="76" t="str">
        <f>VLOOKUP(C1604,Product!A$1:D$21,4,0)</f>
        <v>Hiking &amp; Camping</v>
      </c>
      <c r="I1604" t="s">
        <v>49</v>
      </c>
      <c r="J1604" s="34">
        <v>44</v>
      </c>
      <c r="K1604" s="11" t="str">
        <f>VLOOKUP(A1604,'Sales Order'!A$2:I$1029,9,0)</f>
        <v>Online Sales Team</v>
      </c>
      <c r="M1604" t="str">
        <f>VLOOKUP(A1604,'Sales Order'!A$1:L$1029,12,0)</f>
        <v>Retail</v>
      </c>
    </row>
    <row r="1605" spans="1:13" ht="15.75" customHeight="1" x14ac:dyDescent="0.3">
      <c r="A1605" s="16" t="s">
        <v>792</v>
      </c>
      <c r="B1605" s="27">
        <f>VLOOKUP(A1605,'Sales Order'!A$1:D$1029,4,0)</f>
        <v>44406</v>
      </c>
      <c r="C1605" s="28" t="s">
        <v>48</v>
      </c>
      <c r="D1605" s="34">
        <v>83</v>
      </c>
      <c r="E1605" s="36">
        <v>10171650</v>
      </c>
      <c r="F1605" s="37" t="s">
        <v>3978</v>
      </c>
      <c r="G1605" s="76" t="str">
        <f>VLOOKUP(C1605,Product!A$1:D$21,3,0)</f>
        <v>Tracking Pole</v>
      </c>
      <c r="H1605" s="76" t="str">
        <f>VLOOKUP(C1605,Product!A$1:D$21,4,0)</f>
        <v>Hiking &amp; Camping</v>
      </c>
      <c r="I1605" t="s">
        <v>49</v>
      </c>
      <c r="J1605" s="34">
        <v>83</v>
      </c>
      <c r="K1605" s="11" t="str">
        <f>VLOOKUP(A1605,'Sales Order'!A$2:I$1029,9,0)</f>
        <v>Online Sales Team</v>
      </c>
      <c r="M1605" t="str">
        <f>VLOOKUP(A1605,'Sales Order'!A$1:L$1029,12,0)</f>
        <v>Retail</v>
      </c>
    </row>
    <row r="1606" spans="1:13" ht="15.75" customHeight="1" x14ac:dyDescent="0.3">
      <c r="A1606" s="28" t="s">
        <v>792</v>
      </c>
      <c r="B1606" s="27">
        <f>VLOOKUP(A1606,'Sales Order'!A$1:D$1029,4,0)</f>
        <v>44406</v>
      </c>
      <c r="C1606" s="28" t="s">
        <v>72</v>
      </c>
      <c r="D1606" s="34">
        <v>127</v>
      </c>
      <c r="E1606" s="36">
        <v>27805380.000000004</v>
      </c>
      <c r="F1606" s="37" t="s">
        <v>3979</v>
      </c>
      <c r="G1606" s="76" t="str">
        <f>VLOOKUP(C1606,Product!A$1:D$21,3,0)</f>
        <v>Pull Up Bar</v>
      </c>
      <c r="H1606" s="76" t="str">
        <f>VLOOKUP(C1606,Product!A$1:D$21,4,0)</f>
        <v>Gym &amp; Fitness</v>
      </c>
      <c r="I1606" t="s">
        <v>73</v>
      </c>
      <c r="J1606" s="34">
        <v>127</v>
      </c>
      <c r="K1606" s="11" t="str">
        <f>VLOOKUP(A1606,'Sales Order'!A$2:I$1029,9,0)</f>
        <v>Online Sales Team</v>
      </c>
      <c r="M1606" t="str">
        <f>VLOOKUP(A1606,'Sales Order'!A$1:L$1029,12,0)</f>
        <v>Retail</v>
      </c>
    </row>
    <row r="1607" spans="1:13" ht="15.75" customHeight="1" x14ac:dyDescent="0.3">
      <c r="A1607" s="28" t="s">
        <v>793</v>
      </c>
      <c r="B1607" s="27">
        <f>VLOOKUP(A1607,'Sales Order'!A$1:D$1029,4,0)</f>
        <v>44407</v>
      </c>
      <c r="C1607" s="28" t="s">
        <v>43</v>
      </c>
      <c r="D1607" s="34">
        <v>99</v>
      </c>
      <c r="E1607" s="36">
        <v>285120000</v>
      </c>
      <c r="F1607" s="37" t="s">
        <v>3980</v>
      </c>
      <c r="G1607" s="76" t="str">
        <f>VLOOKUP(C1607,Product!A$1:D$21,3,0)</f>
        <v>Stick Golf Bag</v>
      </c>
      <c r="H1607" s="76" t="str">
        <f>VLOOKUP(C1607,Product!A$1:D$21,4,0)</f>
        <v>Golf</v>
      </c>
      <c r="I1607" t="s">
        <v>44</v>
      </c>
      <c r="J1607" s="34">
        <v>99</v>
      </c>
      <c r="K1607" s="11" t="str">
        <f>VLOOKUP(A1607,'Sales Order'!A$2:I$1029,9,0)</f>
        <v>Online Sales Team</v>
      </c>
      <c r="M1607" t="str">
        <f>VLOOKUP(A1607,'Sales Order'!A$1:L$1029,12,0)</f>
        <v>Retail</v>
      </c>
    </row>
    <row r="1608" spans="1:13" ht="15.75" customHeight="1" x14ac:dyDescent="0.3">
      <c r="A1608" s="16" t="s">
        <v>794</v>
      </c>
      <c r="B1608" s="27">
        <f>VLOOKUP(A1608,'Sales Order'!A$1:D$1029,4,0)</f>
        <v>44407</v>
      </c>
      <c r="C1608" s="28" t="s">
        <v>81</v>
      </c>
      <c r="D1608" s="34">
        <v>95</v>
      </c>
      <c r="E1608" s="36">
        <v>215517950</v>
      </c>
      <c r="F1608" s="37" t="s">
        <v>3981</v>
      </c>
      <c r="G1608" s="76" t="str">
        <f>VLOOKUP(C1608,Product!A$1:D$21,3,0)</f>
        <v>Treadmill</v>
      </c>
      <c r="H1608" s="76" t="str">
        <f>VLOOKUP(C1608,Product!A$1:D$21,4,0)</f>
        <v>Gym &amp; Fitness</v>
      </c>
      <c r="I1608" t="s">
        <v>82</v>
      </c>
      <c r="J1608" s="34">
        <v>95</v>
      </c>
      <c r="K1608" s="11" t="str">
        <f>VLOOKUP(A1608,'Sales Order'!A$2:I$1029,9,0)</f>
        <v>Sales Sumatera -Kalimantan Region Team</v>
      </c>
      <c r="M1608" t="str">
        <f>VLOOKUP(A1608,'Sales Order'!A$1:L$1029,12,0)</f>
        <v>Retail</v>
      </c>
    </row>
    <row r="1609" spans="1:13" ht="15.75" customHeight="1" x14ac:dyDescent="0.3">
      <c r="A1609" s="16" t="s">
        <v>795</v>
      </c>
      <c r="B1609" s="27">
        <f>VLOOKUP(A1609,'Sales Order'!A$1:D$1029,4,0)</f>
        <v>44410</v>
      </c>
      <c r="C1609" s="28" t="s">
        <v>33</v>
      </c>
      <c r="D1609" s="34">
        <v>74</v>
      </c>
      <c r="E1609" s="36">
        <v>13349600.000000002</v>
      </c>
      <c r="F1609" s="37" t="s">
        <v>3982</v>
      </c>
      <c r="G1609" s="76" t="str">
        <f>VLOOKUP(C1609,Product!A$1:D$21,3,0)</f>
        <v>Stick Billiard Bag</v>
      </c>
      <c r="H1609" s="76" t="str">
        <f>VLOOKUP(C1609,Product!A$1:D$21,4,0)</f>
        <v>Billiard</v>
      </c>
      <c r="I1609" t="s">
        <v>34</v>
      </c>
      <c r="J1609" s="34">
        <v>74</v>
      </c>
      <c r="K1609" s="11" t="str">
        <f>VLOOKUP(A1609,'Sales Order'!A$2:I$1029,9,0)</f>
        <v>Sales Region Bali - Nusa Tenggara Team</v>
      </c>
      <c r="M1609" t="str">
        <f>VLOOKUP(A1609,'Sales Order'!A$1:L$1029,12,0)</f>
        <v>Retail</v>
      </c>
    </row>
    <row r="1610" spans="1:13" ht="15.75" customHeight="1" x14ac:dyDescent="0.3">
      <c r="A1610" s="28" t="s">
        <v>795</v>
      </c>
      <c r="B1610" s="27">
        <f>VLOOKUP(A1610,'Sales Order'!A$1:D$1029,4,0)</f>
        <v>44410</v>
      </c>
      <c r="C1610" s="28" t="s">
        <v>35</v>
      </c>
      <c r="D1610" s="34">
        <v>33</v>
      </c>
      <c r="E1610" s="36">
        <v>64467150</v>
      </c>
      <c r="F1610" s="37" t="s">
        <v>3983</v>
      </c>
      <c r="G1610" s="76" t="str">
        <f>VLOOKUP(C1610,Product!A$1:D$21,3,0)</f>
        <v>Stick Golf Wedge</v>
      </c>
      <c r="H1610" s="76" t="str">
        <f>VLOOKUP(C1610,Product!A$1:D$21,4,0)</f>
        <v>Golf</v>
      </c>
      <c r="I1610" t="s">
        <v>37</v>
      </c>
      <c r="J1610" s="34">
        <v>33</v>
      </c>
      <c r="K1610" s="11" t="str">
        <f>VLOOKUP(A1610,'Sales Order'!A$2:I$1029,9,0)</f>
        <v>Sales Region Bali - Nusa Tenggara Team</v>
      </c>
      <c r="M1610" t="str">
        <f>VLOOKUP(A1610,'Sales Order'!A$1:L$1029,12,0)</f>
        <v>Retail</v>
      </c>
    </row>
    <row r="1611" spans="1:13" ht="15.75" customHeight="1" x14ac:dyDescent="0.3">
      <c r="A1611" s="28" t="s">
        <v>795</v>
      </c>
      <c r="B1611" s="27">
        <f>VLOOKUP(A1611,'Sales Order'!A$1:D$1029,4,0)</f>
        <v>44410</v>
      </c>
      <c r="C1611" s="28" t="s">
        <v>25</v>
      </c>
      <c r="D1611" s="34">
        <v>79</v>
      </c>
      <c r="E1611" s="36">
        <v>1248200</v>
      </c>
      <c r="F1611" s="37" t="s">
        <v>3984</v>
      </c>
      <c r="G1611" s="76" t="str">
        <f>VLOOKUP(C1611,Product!A$1:D$21,3,0)</f>
        <v>Fishing soft lure</v>
      </c>
      <c r="H1611" s="76" t="str">
        <f>VLOOKUP(C1611,Product!A$1:D$21,4,0)</f>
        <v>Fishing Equipment</v>
      </c>
      <c r="I1611" t="s">
        <v>26</v>
      </c>
      <c r="J1611" s="34">
        <v>79</v>
      </c>
      <c r="K1611" s="11" t="str">
        <f>VLOOKUP(A1611,'Sales Order'!A$2:I$1029,9,0)</f>
        <v>Sales Region Bali - Nusa Tenggara Team</v>
      </c>
      <c r="M1611" t="str">
        <f>VLOOKUP(A1611,'Sales Order'!A$1:L$1029,12,0)</f>
        <v>Retail</v>
      </c>
    </row>
    <row r="1612" spans="1:13" ht="15.75" customHeight="1" x14ac:dyDescent="0.3">
      <c r="A1612" s="16" t="s">
        <v>796</v>
      </c>
      <c r="B1612" s="27">
        <f>VLOOKUP(A1612,'Sales Order'!A$1:D$1029,4,0)</f>
        <v>44410</v>
      </c>
      <c r="C1612" s="28" t="s">
        <v>83</v>
      </c>
      <c r="D1612" s="34">
        <v>25</v>
      </c>
      <c r="E1612" s="36">
        <v>6179250</v>
      </c>
      <c r="F1612" s="37" t="s">
        <v>3985</v>
      </c>
      <c r="G1612" s="76" t="str">
        <f>VLOOKUP(C1612,Product!A$1:D$21,3,0)</f>
        <v>Heavy bag</v>
      </c>
      <c r="H1612" s="76" t="str">
        <f>VLOOKUP(C1612,Product!A$1:D$21,4,0)</f>
        <v>Gym &amp; Fitness</v>
      </c>
      <c r="I1612" t="s">
        <v>84</v>
      </c>
      <c r="J1612" s="34">
        <v>25</v>
      </c>
      <c r="K1612" s="11" t="str">
        <f>VLOOKUP(A1612,'Sales Order'!A$2:I$1029,9,0)</f>
        <v>Sales Region Sulawesi - Maluku Team</v>
      </c>
      <c r="M1612" t="str">
        <f>VLOOKUP(A1612,'Sales Order'!A$1:L$1029,12,0)</f>
        <v>Retail</v>
      </c>
    </row>
    <row r="1613" spans="1:13" ht="15.75" customHeight="1" x14ac:dyDescent="0.3">
      <c r="A1613" s="28" t="s">
        <v>796</v>
      </c>
      <c r="B1613" s="27">
        <f>VLOOKUP(A1613,'Sales Order'!A$1:D$1029,4,0)</f>
        <v>44410</v>
      </c>
      <c r="C1613" s="28" t="s">
        <v>69</v>
      </c>
      <c r="D1613" s="34">
        <v>69</v>
      </c>
      <c r="E1613" s="36">
        <v>8814474</v>
      </c>
      <c r="F1613" s="37" t="s">
        <v>3986</v>
      </c>
      <c r="G1613" s="76" t="str">
        <f>VLOOKUP(C1613,Product!A$1:D$21,3,0)</f>
        <v>Abs Roller</v>
      </c>
      <c r="H1613" s="76" t="str">
        <f>VLOOKUP(C1613,Product!A$1:D$21,4,0)</f>
        <v>Gym &amp; Fitness</v>
      </c>
      <c r="I1613" t="s">
        <v>70</v>
      </c>
      <c r="J1613" s="34">
        <v>69</v>
      </c>
      <c r="K1613" s="11" t="str">
        <f>VLOOKUP(A1613,'Sales Order'!A$2:I$1029,9,0)</f>
        <v>Sales Region Sulawesi - Maluku Team</v>
      </c>
      <c r="M1613" t="str">
        <f>VLOOKUP(A1613,'Sales Order'!A$1:L$1029,12,0)</f>
        <v>Retail</v>
      </c>
    </row>
    <row r="1614" spans="1:13" ht="15.75" customHeight="1" x14ac:dyDescent="0.3">
      <c r="A1614" s="28" t="s">
        <v>796</v>
      </c>
      <c r="B1614" s="27">
        <f>VLOOKUP(A1614,'Sales Order'!A$1:D$1029,4,0)</f>
        <v>44410</v>
      </c>
      <c r="C1614" s="28" t="s">
        <v>33</v>
      </c>
      <c r="D1614" s="34">
        <v>129</v>
      </c>
      <c r="E1614" s="36">
        <v>23839200</v>
      </c>
      <c r="F1614" s="37" t="s">
        <v>3987</v>
      </c>
      <c r="G1614" s="76" t="str">
        <f>VLOOKUP(C1614,Product!A$1:D$21,3,0)</f>
        <v>Stick Billiard Bag</v>
      </c>
      <c r="H1614" s="76" t="str">
        <f>VLOOKUP(C1614,Product!A$1:D$21,4,0)</f>
        <v>Billiard</v>
      </c>
      <c r="I1614" t="s">
        <v>34</v>
      </c>
      <c r="J1614" s="34">
        <v>129</v>
      </c>
      <c r="K1614" s="11" t="str">
        <f>VLOOKUP(A1614,'Sales Order'!A$2:I$1029,9,0)</f>
        <v>Sales Region Sulawesi - Maluku Team</v>
      </c>
      <c r="M1614" t="str">
        <f>VLOOKUP(A1614,'Sales Order'!A$1:L$1029,12,0)</f>
        <v>Retail</v>
      </c>
    </row>
    <row r="1615" spans="1:13" ht="15.75" customHeight="1" x14ac:dyDescent="0.3">
      <c r="A1615" s="16" t="s">
        <v>797</v>
      </c>
      <c r="B1615" s="27">
        <f>VLOOKUP(A1615,'Sales Order'!A$1:D$1029,4,0)</f>
        <v>44410</v>
      </c>
      <c r="C1615" s="28" t="s">
        <v>40</v>
      </c>
      <c r="D1615" s="34">
        <v>47</v>
      </c>
      <c r="E1615" s="36">
        <v>7367250</v>
      </c>
      <c r="F1615" s="37" t="s">
        <v>3988</v>
      </c>
      <c r="G1615" s="76" t="str">
        <f>VLOOKUP(C1615,Product!A$1:D$21,3,0)</f>
        <v>1 set Golf Ball</v>
      </c>
      <c r="H1615" s="76" t="str">
        <f>VLOOKUP(C1615,Product!A$1:D$21,4,0)</f>
        <v>Golf</v>
      </c>
      <c r="I1615" t="s">
        <v>41</v>
      </c>
      <c r="J1615" s="34">
        <v>47</v>
      </c>
      <c r="K1615" s="11" t="str">
        <f>VLOOKUP(A1615,'Sales Order'!A$2:I$1029,9,0)</f>
        <v>Online Sales Team</v>
      </c>
      <c r="M1615" t="str">
        <f>VLOOKUP(A1615,'Sales Order'!A$1:L$1029,12,0)</f>
        <v>Retail</v>
      </c>
    </row>
    <row r="1616" spans="1:13" ht="15.75" customHeight="1" x14ac:dyDescent="0.3">
      <c r="A1616" s="28" t="s">
        <v>797</v>
      </c>
      <c r="B1616" s="27">
        <f>VLOOKUP(A1616,'Sales Order'!A$1:D$1029,4,0)</f>
        <v>44410</v>
      </c>
      <c r="C1616" s="28" t="s">
        <v>83</v>
      </c>
      <c r="D1616" s="34">
        <v>113</v>
      </c>
      <c r="E1616" s="36">
        <v>29381130.000000004</v>
      </c>
      <c r="F1616" s="37" t="s">
        <v>3989</v>
      </c>
      <c r="G1616" s="76" t="str">
        <f>VLOOKUP(C1616,Product!A$1:D$21,3,0)</f>
        <v>Heavy bag</v>
      </c>
      <c r="H1616" s="76" t="str">
        <f>VLOOKUP(C1616,Product!A$1:D$21,4,0)</f>
        <v>Gym &amp; Fitness</v>
      </c>
      <c r="I1616" t="s">
        <v>84</v>
      </c>
      <c r="J1616" s="34">
        <v>113</v>
      </c>
      <c r="K1616" s="11" t="str">
        <f>VLOOKUP(A1616,'Sales Order'!A$2:I$1029,9,0)</f>
        <v>Online Sales Team</v>
      </c>
      <c r="M1616" t="str">
        <f>VLOOKUP(A1616,'Sales Order'!A$1:L$1029,12,0)</f>
        <v>Retail</v>
      </c>
    </row>
    <row r="1617" spans="1:13" ht="15.75" customHeight="1" x14ac:dyDescent="0.3">
      <c r="A1617" s="16" t="s">
        <v>798</v>
      </c>
      <c r="B1617" s="27">
        <f>VLOOKUP(A1617,'Sales Order'!A$1:D$1029,4,0)</f>
        <v>44412</v>
      </c>
      <c r="C1617" s="28" t="s">
        <v>61</v>
      </c>
      <c r="D1617" s="34">
        <v>140</v>
      </c>
      <c r="E1617" s="36">
        <v>50965600</v>
      </c>
      <c r="F1617" s="37" t="s">
        <v>3990</v>
      </c>
      <c r="G1617" s="76" t="str">
        <f>VLOOKUP(C1617,Product!A$1:D$21,3,0)</f>
        <v>1 Set Basketball</v>
      </c>
      <c r="H1617" s="76" t="str">
        <f>VLOOKUP(C1617,Product!A$1:D$21,4,0)</f>
        <v>Basketball</v>
      </c>
      <c r="I1617" t="s">
        <v>62</v>
      </c>
      <c r="J1617" s="34">
        <v>140</v>
      </c>
      <c r="K1617" s="11" t="str">
        <f>VLOOKUP(A1617,'Sales Order'!A$2:I$1029,9,0)</f>
        <v>Sales Sumatera -Kalimantan Region Team</v>
      </c>
      <c r="M1617" t="str">
        <f>VLOOKUP(A1617,'Sales Order'!A$1:L$1029,12,0)</f>
        <v>Retail</v>
      </c>
    </row>
    <row r="1618" spans="1:13" ht="15.75" customHeight="1" x14ac:dyDescent="0.3">
      <c r="A1618" s="28" t="s">
        <v>798</v>
      </c>
      <c r="B1618" s="27">
        <f>VLOOKUP(A1618,'Sales Order'!A$1:D$1029,4,0)</f>
        <v>44412</v>
      </c>
      <c r="C1618" s="28" t="s">
        <v>43</v>
      </c>
      <c r="D1618" s="34">
        <v>30</v>
      </c>
      <c r="E1618" s="36">
        <v>74880000</v>
      </c>
      <c r="F1618" s="37" t="s">
        <v>3991</v>
      </c>
      <c r="G1618" s="76" t="str">
        <f>VLOOKUP(C1618,Product!A$1:D$21,3,0)</f>
        <v>Stick Golf Bag</v>
      </c>
      <c r="H1618" s="76" t="str">
        <f>VLOOKUP(C1618,Product!A$1:D$21,4,0)</f>
        <v>Golf</v>
      </c>
      <c r="I1618" t="s">
        <v>44</v>
      </c>
      <c r="J1618" s="34">
        <v>30</v>
      </c>
      <c r="K1618" s="11" t="str">
        <f>VLOOKUP(A1618,'Sales Order'!A$2:I$1029,9,0)</f>
        <v>Sales Sumatera -Kalimantan Region Team</v>
      </c>
      <c r="M1618" t="str">
        <f>VLOOKUP(A1618,'Sales Order'!A$1:L$1029,12,0)</f>
        <v>Retail</v>
      </c>
    </row>
    <row r="1619" spans="1:13" ht="15.75" customHeight="1" x14ac:dyDescent="0.3">
      <c r="A1619" s="16" t="s">
        <v>799</v>
      </c>
      <c r="B1619" s="27">
        <f>VLOOKUP(A1619,'Sales Order'!A$1:D$1029,4,0)</f>
        <v>44413</v>
      </c>
      <c r="C1619" s="28" t="s">
        <v>69</v>
      </c>
      <c r="D1619" s="34">
        <v>26</v>
      </c>
      <c r="E1619" s="36">
        <v>3003390</v>
      </c>
      <c r="F1619" s="37" t="s">
        <v>3992</v>
      </c>
      <c r="G1619" s="76" t="str">
        <f>VLOOKUP(C1619,Product!A$1:D$21,3,0)</f>
        <v>Abs Roller</v>
      </c>
      <c r="H1619" s="76" t="str">
        <f>VLOOKUP(C1619,Product!A$1:D$21,4,0)</f>
        <v>Gym &amp; Fitness</v>
      </c>
      <c r="I1619" t="s">
        <v>70</v>
      </c>
      <c r="J1619" s="34">
        <v>26</v>
      </c>
      <c r="K1619" s="11" t="str">
        <f>VLOOKUP(A1619,'Sales Order'!A$2:I$1029,9,0)</f>
        <v>Sales Sumatera -Kalimantan Region Team</v>
      </c>
      <c r="M1619" t="str">
        <f>VLOOKUP(A1619,'Sales Order'!A$1:L$1029,12,0)</f>
        <v>Retail</v>
      </c>
    </row>
    <row r="1620" spans="1:13" ht="15.75" customHeight="1" x14ac:dyDescent="0.3">
      <c r="A1620" s="28" t="s">
        <v>799</v>
      </c>
      <c r="B1620" s="27">
        <f>VLOOKUP(A1620,'Sales Order'!A$1:D$1029,4,0)</f>
        <v>44413</v>
      </c>
      <c r="C1620" s="28" t="s">
        <v>55</v>
      </c>
      <c r="D1620" s="34">
        <v>78</v>
      </c>
      <c r="E1620" s="36">
        <v>145361580</v>
      </c>
      <c r="F1620" s="37" t="s">
        <v>3993</v>
      </c>
      <c r="G1620" s="76" t="str">
        <f>VLOOKUP(C1620,Product!A$1:D$21,3,0)</f>
        <v>Mountain Bike</v>
      </c>
      <c r="H1620" s="76" t="str">
        <f>VLOOKUP(C1620,Product!A$1:D$21,4,0)</f>
        <v>Bicycle</v>
      </c>
      <c r="I1620" t="s">
        <v>5854</v>
      </c>
      <c r="J1620" s="34">
        <v>78</v>
      </c>
      <c r="K1620" s="11" t="str">
        <f>VLOOKUP(A1620,'Sales Order'!A$2:I$1029,9,0)</f>
        <v>Sales Sumatera -Kalimantan Region Team</v>
      </c>
      <c r="M1620" t="str">
        <f>VLOOKUP(A1620,'Sales Order'!A$1:L$1029,12,0)</f>
        <v>Retail</v>
      </c>
    </row>
    <row r="1621" spans="1:13" ht="15.75" customHeight="1" x14ac:dyDescent="0.3">
      <c r="A1621" s="16" t="s">
        <v>800</v>
      </c>
      <c r="B1621" s="27">
        <f>VLOOKUP(A1621,'Sales Order'!A$1:D$1029,4,0)</f>
        <v>44413</v>
      </c>
      <c r="C1621" s="28" t="s">
        <v>61</v>
      </c>
      <c r="D1621" s="34">
        <v>138</v>
      </c>
      <c r="E1621" s="36">
        <v>50237520</v>
      </c>
      <c r="F1621" s="37" t="s">
        <v>3994</v>
      </c>
      <c r="G1621" s="76" t="str">
        <f>VLOOKUP(C1621,Product!A$1:D$21,3,0)</f>
        <v>1 Set Basketball</v>
      </c>
      <c r="H1621" s="76" t="str">
        <f>VLOOKUP(C1621,Product!A$1:D$21,4,0)</f>
        <v>Basketball</v>
      </c>
      <c r="I1621" t="s">
        <v>62</v>
      </c>
      <c r="J1621" s="34">
        <v>138</v>
      </c>
      <c r="K1621" s="11" t="str">
        <f>VLOOKUP(A1621,'Sales Order'!A$2:I$1029,9,0)</f>
        <v>Sales Region Sulawesi - Maluku Team</v>
      </c>
      <c r="M1621" t="str">
        <f>VLOOKUP(A1621,'Sales Order'!A$1:L$1029,12,0)</f>
        <v>Retail</v>
      </c>
    </row>
    <row r="1622" spans="1:13" ht="15.75" customHeight="1" x14ac:dyDescent="0.3">
      <c r="A1622" s="16" t="s">
        <v>801</v>
      </c>
      <c r="B1622" s="27">
        <f>VLOOKUP(A1622,'Sales Order'!A$1:D$1029,4,0)</f>
        <v>44413</v>
      </c>
      <c r="C1622" s="28" t="s">
        <v>43</v>
      </c>
      <c r="D1622" s="34">
        <v>84</v>
      </c>
      <c r="E1622" s="36">
        <v>231168000</v>
      </c>
      <c r="F1622" s="37" t="s">
        <v>3995</v>
      </c>
      <c r="G1622" s="76" t="str">
        <f>VLOOKUP(C1622,Product!A$1:D$21,3,0)</f>
        <v>Stick Golf Bag</v>
      </c>
      <c r="H1622" s="76" t="str">
        <f>VLOOKUP(C1622,Product!A$1:D$21,4,0)</f>
        <v>Golf</v>
      </c>
      <c r="I1622" t="s">
        <v>44</v>
      </c>
      <c r="J1622" s="34">
        <v>84</v>
      </c>
      <c r="K1622" s="11" t="str">
        <f>VLOOKUP(A1622,'Sales Order'!A$2:I$1029,9,0)</f>
        <v>Sales Sumatera -Kalimantan Region Team</v>
      </c>
      <c r="M1622" t="str">
        <f>VLOOKUP(A1622,'Sales Order'!A$1:L$1029,12,0)</f>
        <v>Retail</v>
      </c>
    </row>
    <row r="1623" spans="1:13" ht="15.75" customHeight="1" x14ac:dyDescent="0.3">
      <c r="A1623" s="28" t="s">
        <v>801</v>
      </c>
      <c r="B1623" s="27">
        <f>VLOOKUP(A1623,'Sales Order'!A$1:D$1029,4,0)</f>
        <v>44413</v>
      </c>
      <c r="C1623" s="28" t="s">
        <v>48</v>
      </c>
      <c r="D1623" s="34">
        <v>57</v>
      </c>
      <c r="E1623" s="36">
        <v>6397110</v>
      </c>
      <c r="F1623" s="37" t="s">
        <v>3996</v>
      </c>
      <c r="G1623" s="76" t="str">
        <f>VLOOKUP(C1623,Product!A$1:D$21,3,0)</f>
        <v>Tracking Pole</v>
      </c>
      <c r="H1623" s="76" t="str">
        <f>VLOOKUP(C1623,Product!A$1:D$21,4,0)</f>
        <v>Hiking &amp; Camping</v>
      </c>
      <c r="I1623" t="s">
        <v>49</v>
      </c>
      <c r="J1623" s="34">
        <v>57</v>
      </c>
      <c r="K1623" s="11" t="str">
        <f>VLOOKUP(A1623,'Sales Order'!A$2:I$1029,9,0)</f>
        <v>Sales Sumatera -Kalimantan Region Team</v>
      </c>
      <c r="M1623" t="str">
        <f>VLOOKUP(A1623,'Sales Order'!A$1:L$1029,12,0)</f>
        <v>Retail</v>
      </c>
    </row>
    <row r="1624" spans="1:13" ht="15.75" customHeight="1" x14ac:dyDescent="0.3">
      <c r="A1624" s="16" t="s">
        <v>802</v>
      </c>
      <c r="B1624" s="27">
        <f>VLOOKUP(A1624,'Sales Order'!A$1:D$1029,4,0)</f>
        <v>44413</v>
      </c>
      <c r="C1624" s="28" t="s">
        <v>81</v>
      </c>
      <c r="D1624" s="34">
        <v>78</v>
      </c>
      <c r="E1624" s="36">
        <v>151104720</v>
      </c>
      <c r="F1624" s="37" t="s">
        <v>3997</v>
      </c>
      <c r="G1624" s="76" t="str">
        <f>VLOOKUP(C1624,Product!A$1:D$21,3,0)</f>
        <v>Treadmill</v>
      </c>
      <c r="H1624" s="76" t="str">
        <f>VLOOKUP(C1624,Product!A$1:D$21,4,0)</f>
        <v>Gym &amp; Fitness</v>
      </c>
      <c r="I1624" t="s">
        <v>82</v>
      </c>
      <c r="J1624" s="34">
        <v>78</v>
      </c>
      <c r="K1624" s="11" t="str">
        <f>VLOOKUP(A1624,'Sales Order'!A$2:I$1029,9,0)</f>
        <v>Sales Java Region Team</v>
      </c>
      <c r="M1624" t="str">
        <f>VLOOKUP(A1624,'Sales Order'!A$1:L$1029,12,0)</f>
        <v>Retail</v>
      </c>
    </row>
    <row r="1625" spans="1:13" ht="15.75" customHeight="1" x14ac:dyDescent="0.3">
      <c r="A1625" s="16" t="s">
        <v>803</v>
      </c>
      <c r="B1625" s="27">
        <f>VLOOKUP(A1625,'Sales Order'!A$1:D$1029,4,0)</f>
        <v>44414</v>
      </c>
      <c r="C1625" s="28" t="s">
        <v>75</v>
      </c>
      <c r="D1625" s="34">
        <v>129</v>
      </c>
      <c r="E1625" s="36">
        <v>287154000</v>
      </c>
      <c r="F1625" s="37" t="s">
        <v>3998</v>
      </c>
      <c r="G1625" s="76" t="str">
        <f>VLOOKUP(C1625,Product!A$1:D$21,3,0)</f>
        <v>Bench Press</v>
      </c>
      <c r="H1625" s="76" t="str">
        <f>VLOOKUP(C1625,Product!A$1:D$21,4,0)</f>
        <v>Gym &amp; Fitness</v>
      </c>
      <c r="I1625" t="s">
        <v>76</v>
      </c>
      <c r="J1625" s="34">
        <v>129</v>
      </c>
      <c r="K1625" s="11" t="str">
        <f>VLOOKUP(A1625,'Sales Order'!A$2:I$1029,9,0)</f>
        <v>Sales Region Sulawesi - Maluku Team</v>
      </c>
      <c r="M1625" t="str">
        <f>VLOOKUP(A1625,'Sales Order'!A$1:L$1029,12,0)</f>
        <v>Retail</v>
      </c>
    </row>
    <row r="1626" spans="1:13" ht="15.75" customHeight="1" x14ac:dyDescent="0.3">
      <c r="A1626" s="28" t="s">
        <v>803</v>
      </c>
      <c r="B1626" s="27">
        <f>VLOOKUP(A1626,'Sales Order'!A$1:D$1029,4,0)</f>
        <v>44414</v>
      </c>
      <c r="C1626" s="28" t="s">
        <v>65</v>
      </c>
      <c r="D1626" s="34">
        <v>39</v>
      </c>
      <c r="E1626" s="36">
        <v>9475830</v>
      </c>
      <c r="F1626" s="37" t="s">
        <v>3999</v>
      </c>
      <c r="G1626" s="76" t="str">
        <f>VLOOKUP(C1626,Product!A$1:D$21,3,0)</f>
        <v>1 Set Futsalball</v>
      </c>
      <c r="H1626" s="76" t="str">
        <f>VLOOKUP(C1626,Product!A$1:D$21,4,0)</f>
        <v>Futsal</v>
      </c>
      <c r="I1626" t="s">
        <v>66</v>
      </c>
      <c r="J1626" s="34">
        <v>39</v>
      </c>
      <c r="K1626" s="11" t="str">
        <f>VLOOKUP(A1626,'Sales Order'!A$2:I$1029,9,0)</f>
        <v>Sales Region Sulawesi - Maluku Team</v>
      </c>
      <c r="M1626" t="str">
        <f>VLOOKUP(A1626,'Sales Order'!A$1:L$1029,12,0)</f>
        <v>Retail</v>
      </c>
    </row>
    <row r="1627" spans="1:13" ht="15.75" customHeight="1" x14ac:dyDescent="0.3">
      <c r="A1627" s="28" t="s">
        <v>803</v>
      </c>
      <c r="B1627" s="27">
        <f>VLOOKUP(A1627,'Sales Order'!A$1:D$1029,4,0)</f>
        <v>44414</v>
      </c>
      <c r="C1627" s="28" t="s">
        <v>25</v>
      </c>
      <c r="D1627" s="34">
        <v>120</v>
      </c>
      <c r="E1627" s="36">
        <v>2112000</v>
      </c>
      <c r="F1627" s="37" t="s">
        <v>4000</v>
      </c>
      <c r="G1627" s="76" t="str">
        <f>VLOOKUP(C1627,Product!A$1:D$21,3,0)</f>
        <v>Fishing soft lure</v>
      </c>
      <c r="H1627" s="76" t="str">
        <f>VLOOKUP(C1627,Product!A$1:D$21,4,0)</f>
        <v>Fishing Equipment</v>
      </c>
      <c r="I1627" t="s">
        <v>26</v>
      </c>
      <c r="J1627" s="34">
        <v>120</v>
      </c>
      <c r="K1627" s="11" t="str">
        <f>VLOOKUP(A1627,'Sales Order'!A$2:I$1029,9,0)</f>
        <v>Sales Region Sulawesi - Maluku Team</v>
      </c>
      <c r="M1627" t="str">
        <f>VLOOKUP(A1627,'Sales Order'!A$1:L$1029,12,0)</f>
        <v>Retail</v>
      </c>
    </row>
    <row r="1628" spans="1:13" ht="15.75" customHeight="1" x14ac:dyDescent="0.3">
      <c r="A1628" s="16" t="s">
        <v>804</v>
      </c>
      <c r="B1628" s="27">
        <f>VLOOKUP(A1628,'Sales Order'!A$1:D$1029,4,0)</f>
        <v>44415</v>
      </c>
      <c r="C1628" s="28" t="s">
        <v>83</v>
      </c>
      <c r="D1628" s="34">
        <v>111</v>
      </c>
      <c r="E1628" s="36">
        <v>32424210</v>
      </c>
      <c r="F1628" s="37" t="s">
        <v>4001</v>
      </c>
      <c r="G1628" s="76" t="str">
        <f>VLOOKUP(C1628,Product!A$1:D$21,3,0)</f>
        <v>Heavy bag</v>
      </c>
      <c r="H1628" s="76" t="str">
        <f>VLOOKUP(C1628,Product!A$1:D$21,4,0)</f>
        <v>Gym &amp; Fitness</v>
      </c>
      <c r="I1628" t="s">
        <v>84</v>
      </c>
      <c r="J1628" s="34">
        <v>111</v>
      </c>
      <c r="K1628" s="11" t="str">
        <f>VLOOKUP(A1628,'Sales Order'!A$2:I$1029,9,0)</f>
        <v>Online Sales Team</v>
      </c>
      <c r="M1628" t="str">
        <f>VLOOKUP(A1628,'Sales Order'!A$1:L$1029,12,0)</f>
        <v>Retail</v>
      </c>
    </row>
    <row r="1629" spans="1:13" ht="15.75" customHeight="1" x14ac:dyDescent="0.3">
      <c r="A1629" s="28" t="s">
        <v>804</v>
      </c>
      <c r="B1629" s="27">
        <f>VLOOKUP(A1629,'Sales Order'!A$1:D$1029,4,0)</f>
        <v>44415</v>
      </c>
      <c r="C1629" s="28" t="s">
        <v>25</v>
      </c>
      <c r="D1629" s="34">
        <v>42</v>
      </c>
      <c r="E1629" s="36">
        <v>739200</v>
      </c>
      <c r="F1629" s="37" t="s">
        <v>4002</v>
      </c>
      <c r="G1629" s="76" t="str">
        <f>VLOOKUP(C1629,Product!A$1:D$21,3,0)</f>
        <v>Fishing soft lure</v>
      </c>
      <c r="H1629" s="76" t="str">
        <f>VLOOKUP(C1629,Product!A$1:D$21,4,0)</f>
        <v>Fishing Equipment</v>
      </c>
      <c r="I1629" t="s">
        <v>26</v>
      </c>
      <c r="J1629" s="34">
        <v>42</v>
      </c>
      <c r="K1629" s="11" t="str">
        <f>VLOOKUP(A1629,'Sales Order'!A$2:I$1029,9,0)</f>
        <v>Online Sales Team</v>
      </c>
      <c r="M1629" t="str">
        <f>VLOOKUP(A1629,'Sales Order'!A$1:L$1029,12,0)</f>
        <v>Retail</v>
      </c>
    </row>
    <row r="1630" spans="1:13" ht="15.75" customHeight="1" x14ac:dyDescent="0.3">
      <c r="A1630" s="28" t="s">
        <v>804</v>
      </c>
      <c r="B1630" s="27">
        <f>VLOOKUP(A1630,'Sales Order'!A$1:D$1029,4,0)</f>
        <v>44415</v>
      </c>
      <c r="C1630" s="28" t="s">
        <v>33</v>
      </c>
      <c r="D1630" s="34">
        <v>65</v>
      </c>
      <c r="E1630" s="36">
        <v>12441000</v>
      </c>
      <c r="F1630" s="37" t="s">
        <v>4003</v>
      </c>
      <c r="G1630" s="76" t="str">
        <f>VLOOKUP(C1630,Product!A$1:D$21,3,0)</f>
        <v>Stick Billiard Bag</v>
      </c>
      <c r="H1630" s="76" t="str">
        <f>VLOOKUP(C1630,Product!A$1:D$21,4,0)</f>
        <v>Billiard</v>
      </c>
      <c r="I1630" t="s">
        <v>34</v>
      </c>
      <c r="J1630" s="34">
        <v>65</v>
      </c>
      <c r="K1630" s="11" t="str">
        <f>VLOOKUP(A1630,'Sales Order'!A$2:I$1029,9,0)</f>
        <v>Online Sales Team</v>
      </c>
      <c r="M1630" t="str">
        <f>VLOOKUP(A1630,'Sales Order'!A$1:L$1029,12,0)</f>
        <v>Retail</v>
      </c>
    </row>
    <row r="1631" spans="1:13" ht="15.75" customHeight="1" x14ac:dyDescent="0.3">
      <c r="A1631" s="16" t="s">
        <v>805</v>
      </c>
      <c r="B1631" s="27">
        <f>VLOOKUP(A1631,'Sales Order'!A$1:D$1029,4,0)</f>
        <v>44415</v>
      </c>
      <c r="C1631" s="28" t="s">
        <v>25</v>
      </c>
      <c r="D1631" s="34">
        <v>41</v>
      </c>
      <c r="E1631" s="36">
        <v>623200</v>
      </c>
      <c r="F1631" s="37" t="s">
        <v>4004</v>
      </c>
      <c r="G1631" s="76" t="str">
        <f>VLOOKUP(C1631,Product!A$1:D$21,3,0)</f>
        <v>Fishing soft lure</v>
      </c>
      <c r="H1631" s="76" t="str">
        <f>VLOOKUP(C1631,Product!A$1:D$21,4,0)</f>
        <v>Fishing Equipment</v>
      </c>
      <c r="I1631" t="s">
        <v>26</v>
      </c>
      <c r="J1631" s="34">
        <v>41</v>
      </c>
      <c r="K1631" s="11" t="str">
        <f>VLOOKUP(A1631,'Sales Order'!A$2:I$1029,9,0)</f>
        <v>Online Sales Team</v>
      </c>
      <c r="M1631" t="str">
        <f>VLOOKUP(A1631,'Sales Order'!A$1:L$1029,12,0)</f>
        <v>Retail</v>
      </c>
    </row>
    <row r="1632" spans="1:13" ht="15.75" customHeight="1" x14ac:dyDescent="0.3">
      <c r="A1632" s="28" t="s">
        <v>805</v>
      </c>
      <c r="B1632" s="27">
        <f>VLOOKUP(A1632,'Sales Order'!A$1:D$1029,4,0)</f>
        <v>44415</v>
      </c>
      <c r="C1632" s="28" t="s">
        <v>83</v>
      </c>
      <c r="D1632" s="34">
        <v>105</v>
      </c>
      <c r="E1632" s="36">
        <v>29660400</v>
      </c>
      <c r="F1632" s="37" t="s">
        <v>4005</v>
      </c>
      <c r="G1632" s="76" t="str">
        <f>VLOOKUP(C1632,Product!A$1:D$21,3,0)</f>
        <v>Heavy bag</v>
      </c>
      <c r="H1632" s="76" t="str">
        <f>VLOOKUP(C1632,Product!A$1:D$21,4,0)</f>
        <v>Gym &amp; Fitness</v>
      </c>
      <c r="I1632" t="s">
        <v>84</v>
      </c>
      <c r="J1632" s="34">
        <v>105</v>
      </c>
      <c r="K1632" s="11" t="str">
        <f>VLOOKUP(A1632,'Sales Order'!A$2:I$1029,9,0)</f>
        <v>Online Sales Team</v>
      </c>
      <c r="M1632" t="str">
        <f>VLOOKUP(A1632,'Sales Order'!A$1:L$1029,12,0)</f>
        <v>Retail</v>
      </c>
    </row>
    <row r="1633" spans="1:13" ht="15.75" customHeight="1" x14ac:dyDescent="0.3">
      <c r="A1633" s="28" t="s">
        <v>805</v>
      </c>
      <c r="B1633" s="27">
        <f>VLOOKUP(A1633,'Sales Order'!A$1:D$1029,4,0)</f>
        <v>44415</v>
      </c>
      <c r="C1633" s="28" t="s">
        <v>35</v>
      </c>
      <c r="D1633" s="34">
        <v>83</v>
      </c>
      <c r="E1633" s="36">
        <v>142104300</v>
      </c>
      <c r="F1633" s="37" t="s">
        <v>4006</v>
      </c>
      <c r="G1633" s="76" t="str">
        <f>VLOOKUP(C1633,Product!A$1:D$21,3,0)</f>
        <v>Stick Golf Wedge</v>
      </c>
      <c r="H1633" s="76" t="str">
        <f>VLOOKUP(C1633,Product!A$1:D$21,4,0)</f>
        <v>Golf</v>
      </c>
      <c r="I1633" t="s">
        <v>37</v>
      </c>
      <c r="J1633" s="34">
        <v>83</v>
      </c>
      <c r="K1633" s="11" t="str">
        <f>VLOOKUP(A1633,'Sales Order'!A$2:I$1029,9,0)</f>
        <v>Online Sales Team</v>
      </c>
      <c r="M1633" t="str">
        <f>VLOOKUP(A1633,'Sales Order'!A$1:L$1029,12,0)</f>
        <v>Retail</v>
      </c>
    </row>
    <row r="1634" spans="1:13" ht="15.75" customHeight="1" x14ac:dyDescent="0.3">
      <c r="A1634" s="28" t="s">
        <v>805</v>
      </c>
      <c r="B1634" s="27">
        <f>VLOOKUP(A1634,'Sales Order'!A$1:D$1029,4,0)</f>
        <v>44415</v>
      </c>
      <c r="C1634" s="28" t="s">
        <v>58</v>
      </c>
      <c r="D1634" s="34">
        <v>119</v>
      </c>
      <c r="E1634" s="36">
        <v>597226490</v>
      </c>
      <c r="F1634" s="37" t="s">
        <v>4007</v>
      </c>
      <c r="G1634" s="76" t="str">
        <f>VLOOKUP(C1634,Product!A$1:D$21,3,0)</f>
        <v>Road Bike</v>
      </c>
      <c r="H1634" s="76" t="str">
        <f>VLOOKUP(C1634,Product!A$1:D$21,4,0)</f>
        <v>Bicycle</v>
      </c>
      <c r="I1634" t="s">
        <v>59</v>
      </c>
      <c r="J1634" s="34">
        <v>119</v>
      </c>
      <c r="K1634" s="11" t="str">
        <f>VLOOKUP(A1634,'Sales Order'!A$2:I$1029,9,0)</f>
        <v>Online Sales Team</v>
      </c>
      <c r="M1634" t="str">
        <f>VLOOKUP(A1634,'Sales Order'!A$1:L$1029,12,0)</f>
        <v>Retail</v>
      </c>
    </row>
    <row r="1635" spans="1:13" ht="15.75" customHeight="1" x14ac:dyDescent="0.3">
      <c r="A1635" s="16" t="s">
        <v>806</v>
      </c>
      <c r="B1635" s="27">
        <f>VLOOKUP(A1635,'Sales Order'!A$1:D$1029,4,0)</f>
        <v>44415</v>
      </c>
      <c r="C1635" s="28" t="s">
        <v>45</v>
      </c>
      <c r="D1635" s="34">
        <v>30</v>
      </c>
      <c r="E1635" s="36">
        <v>4157099.9999999995</v>
      </c>
      <c r="F1635" s="37" t="s">
        <v>4008</v>
      </c>
      <c r="G1635" s="76" t="str">
        <f>VLOOKUP(C1635,Product!A$1:D$21,3,0)</f>
        <v>Sunglasses</v>
      </c>
      <c r="H1635" s="76" t="str">
        <f>VLOOKUP(C1635,Product!A$1:D$21,4,0)</f>
        <v>Outdoors Sport</v>
      </c>
      <c r="I1635" t="s">
        <v>46</v>
      </c>
      <c r="J1635" s="34">
        <v>30</v>
      </c>
      <c r="K1635" s="11" t="str">
        <f>VLOOKUP(A1635,'Sales Order'!A$2:I$1029,9,0)</f>
        <v>Sales Java Region Team</v>
      </c>
      <c r="M1635" t="str">
        <f>VLOOKUP(A1635,'Sales Order'!A$1:L$1029,12,0)</f>
        <v>Distributor</v>
      </c>
    </row>
    <row r="1636" spans="1:13" ht="15.75" customHeight="1" x14ac:dyDescent="0.3">
      <c r="A1636" s="28" t="s">
        <v>806</v>
      </c>
      <c r="B1636" s="27">
        <f>VLOOKUP(A1636,'Sales Order'!A$1:D$1029,4,0)</f>
        <v>44415</v>
      </c>
      <c r="C1636" s="28" t="s">
        <v>78</v>
      </c>
      <c r="D1636" s="34">
        <v>54</v>
      </c>
      <c r="E1636" s="36">
        <v>23844240</v>
      </c>
      <c r="F1636" s="37" t="s">
        <v>4009</v>
      </c>
      <c r="G1636" s="76" t="str">
        <f>VLOOKUP(C1636,Product!A$1:D$21,3,0)</f>
        <v>Dumbell Set</v>
      </c>
      <c r="H1636" s="76" t="str">
        <f>VLOOKUP(C1636,Product!A$1:D$21,4,0)</f>
        <v>Gym &amp; Fitness</v>
      </c>
      <c r="I1636" t="s">
        <v>79</v>
      </c>
      <c r="J1636" s="34">
        <v>54</v>
      </c>
      <c r="K1636" s="11" t="str">
        <f>VLOOKUP(A1636,'Sales Order'!A$2:I$1029,9,0)</f>
        <v>Sales Java Region Team</v>
      </c>
      <c r="M1636" t="str">
        <f>VLOOKUP(A1636,'Sales Order'!A$1:L$1029,12,0)</f>
        <v>Distributor</v>
      </c>
    </row>
    <row r="1637" spans="1:13" ht="15.75" customHeight="1" x14ac:dyDescent="0.3">
      <c r="A1637" s="16" t="s">
        <v>807</v>
      </c>
      <c r="B1637" s="27">
        <f>VLOOKUP(A1637,'Sales Order'!A$1:D$1029,4,0)</f>
        <v>44417</v>
      </c>
      <c r="C1637" s="28" t="s">
        <v>33</v>
      </c>
      <c r="D1637" s="34">
        <v>101</v>
      </c>
      <c r="E1637" s="36">
        <v>21109000</v>
      </c>
      <c r="F1637" s="37" t="s">
        <v>4010</v>
      </c>
      <c r="G1637" s="76" t="str">
        <f>VLOOKUP(C1637,Product!A$1:D$21,3,0)</f>
        <v>Stick Billiard Bag</v>
      </c>
      <c r="H1637" s="76" t="str">
        <f>VLOOKUP(C1637,Product!A$1:D$21,4,0)</f>
        <v>Billiard</v>
      </c>
      <c r="I1637" t="s">
        <v>34</v>
      </c>
      <c r="J1637" s="34">
        <v>101</v>
      </c>
      <c r="K1637" s="11" t="str">
        <f>VLOOKUP(A1637,'Sales Order'!A$2:I$1029,9,0)</f>
        <v>Sales Region Bali - Nusa Tenggara Team</v>
      </c>
      <c r="M1637" t="str">
        <f>VLOOKUP(A1637,'Sales Order'!A$1:L$1029,12,0)</f>
        <v>Retail</v>
      </c>
    </row>
    <row r="1638" spans="1:13" ht="15.75" customHeight="1" x14ac:dyDescent="0.3">
      <c r="A1638" s="28" t="s">
        <v>807</v>
      </c>
      <c r="B1638" s="27">
        <f>VLOOKUP(A1638,'Sales Order'!A$1:D$1029,4,0)</f>
        <v>44417</v>
      </c>
      <c r="C1638" s="28" t="s">
        <v>65</v>
      </c>
      <c r="D1638" s="34">
        <v>29</v>
      </c>
      <c r="E1638" s="36">
        <v>6658980</v>
      </c>
      <c r="F1638" s="37" t="s">
        <v>4011</v>
      </c>
      <c r="G1638" s="76" t="str">
        <f>VLOOKUP(C1638,Product!A$1:D$21,3,0)</f>
        <v>1 Set Futsalball</v>
      </c>
      <c r="H1638" s="76" t="str">
        <f>VLOOKUP(C1638,Product!A$1:D$21,4,0)</f>
        <v>Futsal</v>
      </c>
      <c r="I1638" t="s">
        <v>66</v>
      </c>
      <c r="J1638" s="34">
        <v>29</v>
      </c>
      <c r="K1638" s="11" t="str">
        <f>VLOOKUP(A1638,'Sales Order'!A$2:I$1029,9,0)</f>
        <v>Sales Region Bali - Nusa Tenggara Team</v>
      </c>
      <c r="M1638" t="str">
        <f>VLOOKUP(A1638,'Sales Order'!A$1:L$1029,12,0)</f>
        <v>Retail</v>
      </c>
    </row>
    <row r="1639" spans="1:13" ht="15.75" customHeight="1" x14ac:dyDescent="0.3">
      <c r="A1639" s="28" t="s">
        <v>807</v>
      </c>
      <c r="B1639" s="27">
        <f>VLOOKUP(A1639,'Sales Order'!A$1:D$1029,4,0)</f>
        <v>44417</v>
      </c>
      <c r="C1639" s="28" t="s">
        <v>83</v>
      </c>
      <c r="D1639" s="34">
        <v>69</v>
      </c>
      <c r="E1639" s="36">
        <v>21041550</v>
      </c>
      <c r="F1639" s="37" t="s">
        <v>4012</v>
      </c>
      <c r="G1639" s="76" t="str">
        <f>VLOOKUP(C1639,Product!A$1:D$21,3,0)</f>
        <v>Heavy bag</v>
      </c>
      <c r="H1639" s="76" t="str">
        <f>VLOOKUP(C1639,Product!A$1:D$21,4,0)</f>
        <v>Gym &amp; Fitness</v>
      </c>
      <c r="I1639" t="s">
        <v>84</v>
      </c>
      <c r="J1639" s="34">
        <v>69</v>
      </c>
      <c r="K1639" s="11" t="str">
        <f>VLOOKUP(A1639,'Sales Order'!A$2:I$1029,9,0)</f>
        <v>Sales Region Bali - Nusa Tenggara Team</v>
      </c>
      <c r="M1639" t="str">
        <f>VLOOKUP(A1639,'Sales Order'!A$1:L$1029,12,0)</f>
        <v>Retail</v>
      </c>
    </row>
    <row r="1640" spans="1:13" ht="15.75" customHeight="1" x14ac:dyDescent="0.3">
      <c r="A1640" s="28" t="s">
        <v>808</v>
      </c>
      <c r="B1640" s="27">
        <f>VLOOKUP(A1640,'Sales Order'!A$1:D$1029,4,0)</f>
        <v>44418</v>
      </c>
      <c r="C1640" s="28" t="s">
        <v>78</v>
      </c>
      <c r="D1640" s="34">
        <v>86</v>
      </c>
      <c r="E1640" s="36">
        <v>35686560</v>
      </c>
      <c r="F1640" s="37" t="s">
        <v>4013</v>
      </c>
      <c r="G1640" s="76" t="str">
        <f>VLOOKUP(C1640,Product!A$1:D$21,3,0)</f>
        <v>Dumbell Set</v>
      </c>
      <c r="H1640" s="76" t="str">
        <f>VLOOKUP(C1640,Product!A$1:D$21,4,0)</f>
        <v>Gym &amp; Fitness</v>
      </c>
      <c r="I1640" t="s">
        <v>79</v>
      </c>
      <c r="J1640" s="34">
        <v>86</v>
      </c>
      <c r="K1640" s="11" t="str">
        <f>VLOOKUP(A1640,'Sales Order'!A$2:I$1029,9,0)</f>
        <v>Online Sales Team</v>
      </c>
      <c r="M1640" t="str">
        <f>VLOOKUP(A1640,'Sales Order'!A$1:L$1029,12,0)</f>
        <v>Retail</v>
      </c>
    </row>
    <row r="1641" spans="1:13" ht="15.75" customHeight="1" x14ac:dyDescent="0.3">
      <c r="A1641" s="28" t="s">
        <v>808</v>
      </c>
      <c r="B1641" s="27">
        <f>VLOOKUP(A1641,'Sales Order'!A$1:D$1029,4,0)</f>
        <v>44418</v>
      </c>
      <c r="C1641" s="28" t="s">
        <v>61</v>
      </c>
      <c r="D1641" s="34">
        <v>77</v>
      </c>
      <c r="E1641" s="36">
        <v>29506400</v>
      </c>
      <c r="F1641" s="37" t="s">
        <v>4014</v>
      </c>
      <c r="G1641" s="76" t="str">
        <f>VLOOKUP(C1641,Product!A$1:D$21,3,0)</f>
        <v>1 Set Basketball</v>
      </c>
      <c r="H1641" s="76" t="str">
        <f>VLOOKUP(C1641,Product!A$1:D$21,4,0)</f>
        <v>Basketball</v>
      </c>
      <c r="I1641" t="s">
        <v>62</v>
      </c>
      <c r="J1641" s="34">
        <v>77</v>
      </c>
      <c r="K1641" s="11" t="str">
        <f>VLOOKUP(A1641,'Sales Order'!A$2:I$1029,9,0)</f>
        <v>Online Sales Team</v>
      </c>
      <c r="M1641" t="str">
        <f>VLOOKUP(A1641,'Sales Order'!A$1:L$1029,12,0)</f>
        <v>Retail</v>
      </c>
    </row>
    <row r="1642" spans="1:13" ht="15.75" customHeight="1" x14ac:dyDescent="0.3">
      <c r="A1642" s="28" t="s">
        <v>808</v>
      </c>
      <c r="B1642" s="27">
        <f>VLOOKUP(A1642,'Sales Order'!A$1:D$1029,4,0)</f>
        <v>44418</v>
      </c>
      <c r="C1642" s="28" t="s">
        <v>33</v>
      </c>
      <c r="D1642" s="34">
        <v>136</v>
      </c>
      <c r="E1642" s="36">
        <v>28124800</v>
      </c>
      <c r="F1642" s="37" t="s">
        <v>4015</v>
      </c>
      <c r="G1642" s="76" t="str">
        <f>VLOOKUP(C1642,Product!A$1:D$21,3,0)</f>
        <v>Stick Billiard Bag</v>
      </c>
      <c r="H1642" s="76" t="str">
        <f>VLOOKUP(C1642,Product!A$1:D$21,4,0)</f>
        <v>Billiard</v>
      </c>
      <c r="I1642" t="s">
        <v>34</v>
      </c>
      <c r="J1642" s="34">
        <v>136</v>
      </c>
      <c r="K1642" s="11" t="str">
        <f>VLOOKUP(A1642,'Sales Order'!A$2:I$1029,9,0)</f>
        <v>Online Sales Team</v>
      </c>
      <c r="M1642" t="str">
        <f>VLOOKUP(A1642,'Sales Order'!A$1:L$1029,12,0)</f>
        <v>Retail</v>
      </c>
    </row>
    <row r="1643" spans="1:13" ht="15.75" customHeight="1" x14ac:dyDescent="0.3">
      <c r="A1643" s="28" t="s">
        <v>808</v>
      </c>
      <c r="B1643" s="27">
        <f>VLOOKUP(A1643,'Sales Order'!A$1:D$1029,4,0)</f>
        <v>44418</v>
      </c>
      <c r="C1643" s="28" t="s">
        <v>58</v>
      </c>
      <c r="D1643" s="34">
        <v>139</v>
      </c>
      <c r="E1643" s="36">
        <v>603542170</v>
      </c>
      <c r="F1643" s="37" t="s">
        <v>4016</v>
      </c>
      <c r="G1643" s="76" t="str">
        <f>VLOOKUP(C1643,Product!A$1:D$21,3,0)</f>
        <v>Road Bike</v>
      </c>
      <c r="H1643" s="76" t="str">
        <f>VLOOKUP(C1643,Product!A$1:D$21,4,0)</f>
        <v>Bicycle</v>
      </c>
      <c r="I1643" t="s">
        <v>59</v>
      </c>
      <c r="J1643" s="34">
        <v>139</v>
      </c>
      <c r="K1643" s="11" t="str">
        <f>VLOOKUP(A1643,'Sales Order'!A$2:I$1029,9,0)</f>
        <v>Online Sales Team</v>
      </c>
      <c r="M1643" t="str">
        <f>VLOOKUP(A1643,'Sales Order'!A$1:L$1029,12,0)</f>
        <v>Retail</v>
      </c>
    </row>
    <row r="1644" spans="1:13" ht="15.75" customHeight="1" x14ac:dyDescent="0.3">
      <c r="A1644" s="16" t="s">
        <v>809</v>
      </c>
      <c r="B1644" s="27">
        <f>VLOOKUP(A1644,'Sales Order'!A$1:D$1029,4,0)</f>
        <v>44418</v>
      </c>
      <c r="C1644" s="28" t="s">
        <v>40</v>
      </c>
      <c r="D1644" s="34">
        <v>114</v>
      </c>
      <c r="E1644" s="36">
        <v>18107760</v>
      </c>
      <c r="F1644" s="37" t="s">
        <v>4017</v>
      </c>
      <c r="G1644" s="76" t="str">
        <f>VLOOKUP(C1644,Product!A$1:D$21,3,0)</f>
        <v>1 set Golf Ball</v>
      </c>
      <c r="H1644" s="76" t="str">
        <f>VLOOKUP(C1644,Product!A$1:D$21,4,0)</f>
        <v>Golf</v>
      </c>
      <c r="I1644" t="s">
        <v>41</v>
      </c>
      <c r="J1644" s="34">
        <v>114</v>
      </c>
      <c r="K1644" s="11" t="str">
        <f>VLOOKUP(A1644,'Sales Order'!A$2:I$1029,9,0)</f>
        <v>Sales Region Sulawesi - Maluku Team</v>
      </c>
      <c r="M1644" t="str">
        <f>VLOOKUP(A1644,'Sales Order'!A$1:L$1029,12,0)</f>
        <v>Retail</v>
      </c>
    </row>
    <row r="1645" spans="1:13" ht="15.75" customHeight="1" x14ac:dyDescent="0.3">
      <c r="A1645" s="28" t="s">
        <v>809</v>
      </c>
      <c r="B1645" s="27">
        <f>VLOOKUP(A1645,'Sales Order'!A$1:D$1029,4,0)</f>
        <v>44418</v>
      </c>
      <c r="C1645" s="28" t="s">
        <v>52</v>
      </c>
      <c r="D1645" s="34">
        <v>36</v>
      </c>
      <c r="E1645" s="36">
        <v>9243000</v>
      </c>
      <c r="F1645" s="37" t="s">
        <v>4018</v>
      </c>
      <c r="G1645" s="76" t="str">
        <f>VLOOKUP(C1645,Product!A$1:D$21,3,0)</f>
        <v>Hiking Shoes</v>
      </c>
      <c r="H1645" s="76" t="str">
        <f>VLOOKUP(C1645,Product!A$1:D$21,4,0)</f>
        <v>Hiking &amp; Camping</v>
      </c>
      <c r="I1645" t="s">
        <v>53</v>
      </c>
      <c r="J1645" s="34">
        <v>36</v>
      </c>
      <c r="K1645" s="11" t="str">
        <f>VLOOKUP(A1645,'Sales Order'!A$2:I$1029,9,0)</f>
        <v>Sales Region Sulawesi - Maluku Team</v>
      </c>
      <c r="M1645" t="str">
        <f>VLOOKUP(A1645,'Sales Order'!A$1:L$1029,12,0)</f>
        <v>Retail</v>
      </c>
    </row>
    <row r="1646" spans="1:13" ht="15.75" customHeight="1" x14ac:dyDescent="0.3">
      <c r="A1646" s="28" t="s">
        <v>809</v>
      </c>
      <c r="B1646" s="27">
        <f>VLOOKUP(A1646,'Sales Order'!A$1:D$1029,4,0)</f>
        <v>44418</v>
      </c>
      <c r="C1646" s="28" t="s">
        <v>55</v>
      </c>
      <c r="D1646" s="34">
        <v>37</v>
      </c>
      <c r="E1646" s="36">
        <v>78554700</v>
      </c>
      <c r="F1646" s="37" t="s">
        <v>4019</v>
      </c>
      <c r="G1646" s="76" t="str">
        <f>VLOOKUP(C1646,Product!A$1:D$21,3,0)</f>
        <v>Mountain Bike</v>
      </c>
      <c r="H1646" s="76" t="str">
        <f>VLOOKUP(C1646,Product!A$1:D$21,4,0)</f>
        <v>Bicycle</v>
      </c>
      <c r="I1646" t="s">
        <v>5854</v>
      </c>
      <c r="J1646" s="34">
        <v>37</v>
      </c>
      <c r="K1646" s="11" t="str">
        <f>VLOOKUP(A1646,'Sales Order'!A$2:I$1029,9,0)</f>
        <v>Sales Region Sulawesi - Maluku Team</v>
      </c>
      <c r="M1646" t="str">
        <f>VLOOKUP(A1646,'Sales Order'!A$1:L$1029,12,0)</f>
        <v>Retail</v>
      </c>
    </row>
    <row r="1647" spans="1:13" ht="15.75" customHeight="1" x14ac:dyDescent="0.3">
      <c r="A1647" s="28" t="s">
        <v>809</v>
      </c>
      <c r="B1647" s="27">
        <f>VLOOKUP(A1647,'Sales Order'!A$1:D$1029,4,0)</f>
        <v>44418</v>
      </c>
      <c r="C1647" s="28" t="s">
        <v>28</v>
      </c>
      <c r="D1647" s="34">
        <v>61</v>
      </c>
      <c r="E1647" s="36">
        <v>49408170</v>
      </c>
      <c r="F1647" s="37" t="s">
        <v>4020</v>
      </c>
      <c r="G1647" s="76" t="str">
        <f>VLOOKUP(C1647,Product!A$1:D$21,3,0)</f>
        <v>Stick Billiard</v>
      </c>
      <c r="H1647" s="76" t="str">
        <f>VLOOKUP(C1647,Product!A$1:D$21,4,0)</f>
        <v>Billiard</v>
      </c>
      <c r="I1647" t="s">
        <v>30</v>
      </c>
      <c r="J1647" s="34">
        <v>61</v>
      </c>
      <c r="K1647" s="11" t="str">
        <f>VLOOKUP(A1647,'Sales Order'!A$2:I$1029,9,0)</f>
        <v>Sales Region Sulawesi - Maluku Team</v>
      </c>
      <c r="M1647" t="str">
        <f>VLOOKUP(A1647,'Sales Order'!A$1:L$1029,12,0)</f>
        <v>Retail</v>
      </c>
    </row>
    <row r="1648" spans="1:13" ht="15.75" customHeight="1" x14ac:dyDescent="0.3">
      <c r="A1648" s="16" t="s">
        <v>810</v>
      </c>
      <c r="B1648" s="27">
        <f>VLOOKUP(A1648,'Sales Order'!A$1:D$1029,4,0)</f>
        <v>44419</v>
      </c>
      <c r="C1648" s="28" t="s">
        <v>72</v>
      </c>
      <c r="D1648" s="34">
        <v>58</v>
      </c>
      <c r="E1648" s="36">
        <v>13317960</v>
      </c>
      <c r="F1648" s="37" t="s">
        <v>4021</v>
      </c>
      <c r="G1648" s="76" t="str">
        <f>VLOOKUP(C1648,Product!A$1:D$21,3,0)</f>
        <v>Pull Up Bar</v>
      </c>
      <c r="H1648" s="76" t="str">
        <f>VLOOKUP(C1648,Product!A$1:D$21,4,0)</f>
        <v>Gym &amp; Fitness</v>
      </c>
      <c r="I1648" t="s">
        <v>73</v>
      </c>
      <c r="J1648" s="34">
        <v>58</v>
      </c>
      <c r="K1648" s="11" t="str">
        <f>VLOOKUP(A1648,'Sales Order'!A$2:I$1029,9,0)</f>
        <v>Sales Region Sulawesi - Maluku Team</v>
      </c>
      <c r="M1648" t="str">
        <f>VLOOKUP(A1648,'Sales Order'!A$1:L$1029,12,0)</f>
        <v>Retail</v>
      </c>
    </row>
    <row r="1649" spans="1:13" ht="15.75" customHeight="1" x14ac:dyDescent="0.3">
      <c r="A1649" s="28" t="s">
        <v>810</v>
      </c>
      <c r="B1649" s="27">
        <f>VLOOKUP(A1649,'Sales Order'!A$1:D$1029,4,0)</f>
        <v>44419</v>
      </c>
      <c r="C1649" s="28" t="s">
        <v>65</v>
      </c>
      <c r="D1649" s="34">
        <v>61</v>
      </c>
      <c r="E1649" s="36">
        <v>15146909.999999998</v>
      </c>
      <c r="F1649" s="37" t="s">
        <v>4022</v>
      </c>
      <c r="G1649" s="76" t="str">
        <f>VLOOKUP(C1649,Product!A$1:D$21,3,0)</f>
        <v>1 Set Futsalball</v>
      </c>
      <c r="H1649" s="76" t="str">
        <f>VLOOKUP(C1649,Product!A$1:D$21,4,0)</f>
        <v>Futsal</v>
      </c>
      <c r="I1649" t="s">
        <v>66</v>
      </c>
      <c r="J1649" s="34">
        <v>61</v>
      </c>
      <c r="K1649" s="11" t="str">
        <f>VLOOKUP(A1649,'Sales Order'!A$2:I$1029,9,0)</f>
        <v>Sales Region Sulawesi - Maluku Team</v>
      </c>
      <c r="M1649" t="str">
        <f>VLOOKUP(A1649,'Sales Order'!A$1:L$1029,12,0)</f>
        <v>Retail</v>
      </c>
    </row>
    <row r="1650" spans="1:13" ht="15.75" customHeight="1" x14ac:dyDescent="0.3">
      <c r="A1650" s="16" t="s">
        <v>811</v>
      </c>
      <c r="B1650" s="27">
        <f>VLOOKUP(A1650,'Sales Order'!A$1:D$1029,4,0)</f>
        <v>44419</v>
      </c>
      <c r="C1650" s="28" t="s">
        <v>65</v>
      </c>
      <c r="D1650" s="34">
        <v>43</v>
      </c>
      <c r="E1650" s="36">
        <v>10332900</v>
      </c>
      <c r="F1650" s="37" t="s">
        <v>4023</v>
      </c>
      <c r="G1650" s="76" t="str">
        <f>VLOOKUP(C1650,Product!A$1:D$21,3,0)</f>
        <v>1 Set Futsalball</v>
      </c>
      <c r="H1650" s="76" t="str">
        <f>VLOOKUP(C1650,Product!A$1:D$21,4,0)</f>
        <v>Futsal</v>
      </c>
      <c r="I1650" t="s">
        <v>66</v>
      </c>
      <c r="J1650" s="34">
        <v>43</v>
      </c>
      <c r="K1650" s="11" t="str">
        <f>VLOOKUP(A1650,'Sales Order'!A$2:I$1029,9,0)</f>
        <v>Sales Sumatera -Kalimantan Region Team</v>
      </c>
      <c r="M1650" t="str">
        <f>VLOOKUP(A1650,'Sales Order'!A$1:L$1029,12,0)</f>
        <v>Retail</v>
      </c>
    </row>
    <row r="1651" spans="1:13" ht="15.75" customHeight="1" x14ac:dyDescent="0.3">
      <c r="A1651" s="28" t="s">
        <v>811</v>
      </c>
      <c r="B1651" s="27">
        <f>VLOOKUP(A1651,'Sales Order'!A$1:D$1029,4,0)</f>
        <v>44419</v>
      </c>
      <c r="C1651" s="28" t="s">
        <v>58</v>
      </c>
      <c r="D1651" s="34">
        <v>115</v>
      </c>
      <c r="E1651" s="36">
        <v>499333450</v>
      </c>
      <c r="F1651" s="37" t="s">
        <v>4024</v>
      </c>
      <c r="G1651" s="76" t="str">
        <f>VLOOKUP(C1651,Product!A$1:D$21,3,0)</f>
        <v>Road Bike</v>
      </c>
      <c r="H1651" s="76" t="str">
        <f>VLOOKUP(C1651,Product!A$1:D$21,4,0)</f>
        <v>Bicycle</v>
      </c>
      <c r="I1651" t="s">
        <v>59</v>
      </c>
      <c r="J1651" s="34">
        <v>115</v>
      </c>
      <c r="K1651" s="11" t="str">
        <f>VLOOKUP(A1651,'Sales Order'!A$2:I$1029,9,0)</f>
        <v>Sales Sumatera -Kalimantan Region Team</v>
      </c>
      <c r="M1651" t="str">
        <f>VLOOKUP(A1651,'Sales Order'!A$1:L$1029,12,0)</f>
        <v>Retail</v>
      </c>
    </row>
    <row r="1652" spans="1:13" ht="15.75" customHeight="1" x14ac:dyDescent="0.3">
      <c r="A1652" s="28" t="s">
        <v>811</v>
      </c>
      <c r="B1652" s="27">
        <f>VLOOKUP(A1652,'Sales Order'!A$1:D$1029,4,0)</f>
        <v>44419</v>
      </c>
      <c r="C1652" s="28" t="s">
        <v>28</v>
      </c>
      <c r="D1652" s="34">
        <v>97</v>
      </c>
      <c r="E1652" s="36">
        <v>74954810</v>
      </c>
      <c r="F1652" s="37" t="s">
        <v>4025</v>
      </c>
      <c r="G1652" s="76" t="str">
        <f>VLOOKUP(C1652,Product!A$1:D$21,3,0)</f>
        <v>Stick Billiard</v>
      </c>
      <c r="H1652" s="76" t="str">
        <f>VLOOKUP(C1652,Product!A$1:D$21,4,0)</f>
        <v>Billiard</v>
      </c>
      <c r="I1652" t="s">
        <v>30</v>
      </c>
      <c r="J1652" s="34">
        <v>97</v>
      </c>
      <c r="K1652" s="11" t="str">
        <f>VLOOKUP(A1652,'Sales Order'!A$2:I$1029,9,0)</f>
        <v>Sales Sumatera -Kalimantan Region Team</v>
      </c>
      <c r="M1652" t="str">
        <f>VLOOKUP(A1652,'Sales Order'!A$1:L$1029,12,0)</f>
        <v>Retail</v>
      </c>
    </row>
    <row r="1653" spans="1:13" ht="15.75" customHeight="1" x14ac:dyDescent="0.3">
      <c r="A1653" s="28" t="s">
        <v>812</v>
      </c>
      <c r="B1653" s="27">
        <f>VLOOKUP(A1653,'Sales Order'!A$1:D$1029,4,0)</f>
        <v>44420</v>
      </c>
      <c r="C1653" s="28" t="s">
        <v>69</v>
      </c>
      <c r="D1653" s="34">
        <v>63</v>
      </c>
      <c r="E1653" s="36">
        <v>6849360</v>
      </c>
      <c r="F1653" s="37" t="s">
        <v>4026</v>
      </c>
      <c r="G1653" s="76" t="str">
        <f>VLOOKUP(C1653,Product!A$1:D$21,3,0)</f>
        <v>Abs Roller</v>
      </c>
      <c r="H1653" s="76" t="str">
        <f>VLOOKUP(C1653,Product!A$1:D$21,4,0)</f>
        <v>Gym &amp; Fitness</v>
      </c>
      <c r="I1653" t="s">
        <v>70</v>
      </c>
      <c r="J1653" s="34">
        <v>63</v>
      </c>
      <c r="K1653" s="11" t="str">
        <f>VLOOKUP(A1653,'Sales Order'!A$2:I$1029,9,0)</f>
        <v>Online Sales Team</v>
      </c>
      <c r="M1653" t="str">
        <f>VLOOKUP(A1653,'Sales Order'!A$1:L$1029,12,0)</f>
        <v>Retail</v>
      </c>
    </row>
    <row r="1654" spans="1:13" ht="15.75" customHeight="1" x14ac:dyDescent="0.3">
      <c r="A1654" s="28" t="s">
        <v>812</v>
      </c>
      <c r="B1654" s="27">
        <f>VLOOKUP(A1654,'Sales Order'!A$1:D$1029,4,0)</f>
        <v>44420</v>
      </c>
      <c r="C1654" s="28" t="s">
        <v>52</v>
      </c>
      <c r="D1654" s="34">
        <v>39</v>
      </c>
      <c r="E1654" s="36">
        <v>12041250</v>
      </c>
      <c r="F1654" s="37" t="s">
        <v>4027</v>
      </c>
      <c r="G1654" s="76" t="str">
        <f>VLOOKUP(C1654,Product!A$1:D$21,3,0)</f>
        <v>Hiking Shoes</v>
      </c>
      <c r="H1654" s="76" t="str">
        <f>VLOOKUP(C1654,Product!A$1:D$21,4,0)</f>
        <v>Hiking &amp; Camping</v>
      </c>
      <c r="I1654" t="s">
        <v>53</v>
      </c>
      <c r="J1654" s="34">
        <v>39</v>
      </c>
      <c r="K1654" s="11" t="str">
        <f>VLOOKUP(A1654,'Sales Order'!A$2:I$1029,9,0)</f>
        <v>Online Sales Team</v>
      </c>
      <c r="M1654" t="str">
        <f>VLOOKUP(A1654,'Sales Order'!A$1:L$1029,12,0)</f>
        <v>Retail</v>
      </c>
    </row>
    <row r="1655" spans="1:13" ht="15.75" customHeight="1" x14ac:dyDescent="0.3">
      <c r="A1655" s="28" t="s">
        <v>812</v>
      </c>
      <c r="B1655" s="27">
        <f>VLOOKUP(A1655,'Sales Order'!A$1:D$1029,4,0)</f>
        <v>44420</v>
      </c>
      <c r="C1655" s="28" t="s">
        <v>83</v>
      </c>
      <c r="D1655" s="34">
        <v>104</v>
      </c>
      <c r="E1655" s="36">
        <v>25371840</v>
      </c>
      <c r="F1655" s="37" t="s">
        <v>4028</v>
      </c>
      <c r="G1655" s="76" t="str">
        <f>VLOOKUP(C1655,Product!A$1:D$21,3,0)</f>
        <v>Heavy bag</v>
      </c>
      <c r="H1655" s="76" t="str">
        <f>VLOOKUP(C1655,Product!A$1:D$21,4,0)</f>
        <v>Gym &amp; Fitness</v>
      </c>
      <c r="I1655" t="s">
        <v>84</v>
      </c>
      <c r="J1655" s="34">
        <v>104</v>
      </c>
      <c r="K1655" s="11" t="str">
        <f>VLOOKUP(A1655,'Sales Order'!A$2:I$1029,9,0)</f>
        <v>Online Sales Team</v>
      </c>
      <c r="M1655" t="str">
        <f>VLOOKUP(A1655,'Sales Order'!A$1:L$1029,12,0)</f>
        <v>Retail</v>
      </c>
    </row>
    <row r="1656" spans="1:13" ht="15.75" customHeight="1" x14ac:dyDescent="0.3">
      <c r="A1656" s="28" t="s">
        <v>813</v>
      </c>
      <c r="B1656" s="27">
        <f>VLOOKUP(A1656,'Sales Order'!A$1:D$1029,4,0)</f>
        <v>44421</v>
      </c>
      <c r="C1656" s="28" t="s">
        <v>52</v>
      </c>
      <c r="D1656" s="34">
        <v>73</v>
      </c>
      <c r="E1656" s="36">
        <v>22064250</v>
      </c>
      <c r="F1656" s="37" t="s">
        <v>4029</v>
      </c>
      <c r="G1656" s="76" t="str">
        <f>VLOOKUP(C1656,Product!A$1:D$21,3,0)</f>
        <v>Hiking Shoes</v>
      </c>
      <c r="H1656" s="76" t="str">
        <f>VLOOKUP(C1656,Product!A$1:D$21,4,0)</f>
        <v>Hiking &amp; Camping</v>
      </c>
      <c r="I1656" t="s">
        <v>53</v>
      </c>
      <c r="J1656" s="34">
        <v>73</v>
      </c>
      <c r="K1656" s="11" t="str">
        <f>VLOOKUP(A1656,'Sales Order'!A$2:I$1029,9,0)</f>
        <v>Sales Java Region Team</v>
      </c>
      <c r="M1656" t="str">
        <f>VLOOKUP(A1656,'Sales Order'!A$1:L$1029,12,0)</f>
        <v>Retail</v>
      </c>
    </row>
    <row r="1657" spans="1:13" ht="15.75" customHeight="1" x14ac:dyDescent="0.3">
      <c r="A1657" s="16" t="s">
        <v>814</v>
      </c>
      <c r="B1657" s="27">
        <f>VLOOKUP(A1657,'Sales Order'!A$1:D$1029,4,0)</f>
        <v>44424</v>
      </c>
      <c r="C1657" s="28" t="s">
        <v>81</v>
      </c>
      <c r="D1657" s="34">
        <v>27</v>
      </c>
      <c r="E1657" s="36">
        <v>65381850</v>
      </c>
      <c r="F1657" s="37" t="s">
        <v>4030</v>
      </c>
      <c r="G1657" s="76" t="str">
        <f>VLOOKUP(C1657,Product!A$1:D$21,3,0)</f>
        <v>Treadmill</v>
      </c>
      <c r="H1657" s="76" t="str">
        <f>VLOOKUP(C1657,Product!A$1:D$21,4,0)</f>
        <v>Gym &amp; Fitness</v>
      </c>
      <c r="I1657" t="s">
        <v>82</v>
      </c>
      <c r="J1657" s="34">
        <v>27</v>
      </c>
      <c r="K1657" s="11" t="str">
        <f>VLOOKUP(A1657,'Sales Order'!A$2:I$1029,9,0)</f>
        <v>Sales Region Sulawesi - Maluku Team</v>
      </c>
      <c r="M1657" t="str">
        <f>VLOOKUP(A1657,'Sales Order'!A$1:L$1029,12,0)</f>
        <v>Retail</v>
      </c>
    </row>
    <row r="1658" spans="1:13" ht="15.75" customHeight="1" x14ac:dyDescent="0.3">
      <c r="A1658" s="28" t="s">
        <v>814</v>
      </c>
      <c r="B1658" s="27">
        <f>VLOOKUP(A1658,'Sales Order'!A$1:D$1029,4,0)</f>
        <v>44424</v>
      </c>
      <c r="C1658" s="28" t="s">
        <v>25</v>
      </c>
      <c r="D1658" s="34">
        <v>73</v>
      </c>
      <c r="E1658" s="36">
        <v>1255600</v>
      </c>
      <c r="F1658" s="37" t="s">
        <v>4031</v>
      </c>
      <c r="G1658" s="76" t="str">
        <f>VLOOKUP(C1658,Product!A$1:D$21,3,0)</f>
        <v>Fishing soft lure</v>
      </c>
      <c r="H1658" s="76" t="str">
        <f>VLOOKUP(C1658,Product!A$1:D$21,4,0)</f>
        <v>Fishing Equipment</v>
      </c>
      <c r="I1658" t="s">
        <v>26</v>
      </c>
      <c r="J1658" s="34">
        <v>73</v>
      </c>
      <c r="K1658" s="11" t="str">
        <f>VLOOKUP(A1658,'Sales Order'!A$2:I$1029,9,0)</f>
        <v>Sales Region Sulawesi - Maluku Team</v>
      </c>
      <c r="M1658" t="str">
        <f>VLOOKUP(A1658,'Sales Order'!A$1:L$1029,12,0)</f>
        <v>Retail</v>
      </c>
    </row>
    <row r="1659" spans="1:13" ht="15.75" customHeight="1" x14ac:dyDescent="0.3">
      <c r="A1659" s="16" t="s">
        <v>815</v>
      </c>
      <c r="B1659" s="27">
        <f>VLOOKUP(A1659,'Sales Order'!A$1:D$1029,4,0)</f>
        <v>44426</v>
      </c>
      <c r="C1659" s="28" t="s">
        <v>43</v>
      </c>
      <c r="D1659" s="34">
        <v>136</v>
      </c>
      <c r="E1659" s="36">
        <v>413440000</v>
      </c>
      <c r="F1659" s="37" t="s">
        <v>4032</v>
      </c>
      <c r="G1659" s="76" t="str">
        <f>VLOOKUP(C1659,Product!A$1:D$21,3,0)</f>
        <v>Stick Golf Bag</v>
      </c>
      <c r="H1659" s="76" t="str">
        <f>VLOOKUP(C1659,Product!A$1:D$21,4,0)</f>
        <v>Golf</v>
      </c>
      <c r="I1659" t="s">
        <v>44</v>
      </c>
      <c r="J1659" s="34">
        <v>136</v>
      </c>
      <c r="K1659" s="11" t="str">
        <f>VLOOKUP(A1659,'Sales Order'!A$2:I$1029,9,0)</f>
        <v>Sales Region Sulawesi - Maluku Team</v>
      </c>
      <c r="M1659" t="str">
        <f>VLOOKUP(A1659,'Sales Order'!A$1:L$1029,12,0)</f>
        <v>Retail</v>
      </c>
    </row>
    <row r="1660" spans="1:13" ht="15.75" customHeight="1" x14ac:dyDescent="0.3">
      <c r="A1660" s="28" t="s">
        <v>815</v>
      </c>
      <c r="B1660" s="27">
        <f>VLOOKUP(A1660,'Sales Order'!A$1:D$1029,4,0)</f>
        <v>44426</v>
      </c>
      <c r="C1660" s="28" t="s">
        <v>55</v>
      </c>
      <c r="D1660" s="34">
        <v>91</v>
      </c>
      <c r="E1660" s="36">
        <v>191055410</v>
      </c>
      <c r="F1660" s="37" t="s">
        <v>4033</v>
      </c>
      <c r="G1660" s="76" t="str">
        <f>VLOOKUP(C1660,Product!A$1:D$21,3,0)</f>
        <v>Mountain Bike</v>
      </c>
      <c r="H1660" s="76" t="str">
        <f>VLOOKUP(C1660,Product!A$1:D$21,4,0)</f>
        <v>Bicycle</v>
      </c>
      <c r="I1660" t="s">
        <v>5854</v>
      </c>
      <c r="J1660" s="34">
        <v>91</v>
      </c>
      <c r="K1660" s="11" t="str">
        <f>VLOOKUP(A1660,'Sales Order'!A$2:I$1029,9,0)</f>
        <v>Sales Region Sulawesi - Maluku Team</v>
      </c>
      <c r="M1660" t="str">
        <f>VLOOKUP(A1660,'Sales Order'!A$1:L$1029,12,0)</f>
        <v>Retail</v>
      </c>
    </row>
    <row r="1661" spans="1:13" ht="15.75" customHeight="1" x14ac:dyDescent="0.3">
      <c r="A1661" s="16" t="s">
        <v>816</v>
      </c>
      <c r="B1661" s="27">
        <f>VLOOKUP(A1661,'Sales Order'!A$1:D$1029,4,0)</f>
        <v>44427</v>
      </c>
      <c r="C1661" s="28" t="s">
        <v>75</v>
      </c>
      <c r="D1661" s="34">
        <v>144</v>
      </c>
      <c r="E1661" s="36">
        <v>343440000</v>
      </c>
      <c r="F1661" s="37" t="s">
        <v>4034</v>
      </c>
      <c r="G1661" s="76" t="str">
        <f>VLOOKUP(C1661,Product!A$1:D$21,3,0)</f>
        <v>Bench Press</v>
      </c>
      <c r="H1661" s="76" t="str">
        <f>VLOOKUP(C1661,Product!A$1:D$21,4,0)</f>
        <v>Gym &amp; Fitness</v>
      </c>
      <c r="I1661" t="s">
        <v>76</v>
      </c>
      <c r="J1661" s="34">
        <v>144</v>
      </c>
      <c r="K1661" s="11" t="str">
        <f>VLOOKUP(A1661,'Sales Order'!A$2:I$1029,9,0)</f>
        <v>Sales Sumatera -Kalimantan Region Team</v>
      </c>
      <c r="M1661" t="str">
        <f>VLOOKUP(A1661,'Sales Order'!A$1:L$1029,12,0)</f>
        <v>Retail</v>
      </c>
    </row>
    <row r="1662" spans="1:13" ht="15.75" customHeight="1" x14ac:dyDescent="0.3">
      <c r="A1662" s="28" t="s">
        <v>816</v>
      </c>
      <c r="B1662" s="27">
        <f>VLOOKUP(A1662,'Sales Order'!A$1:D$1029,4,0)</f>
        <v>44427</v>
      </c>
      <c r="C1662" s="28" t="s">
        <v>19</v>
      </c>
      <c r="D1662" s="34">
        <v>115</v>
      </c>
      <c r="E1662" s="36">
        <v>22621650</v>
      </c>
      <c r="F1662" s="37" t="s">
        <v>4035</v>
      </c>
      <c r="G1662" s="76" t="str">
        <f>VLOOKUP(C1662,Product!A$1:D$21,3,0)</f>
        <v>1 Set Fishing Equipment</v>
      </c>
      <c r="H1662" s="76" t="str">
        <f>VLOOKUP(C1662,Product!A$1:D$21,4,0)</f>
        <v>Fishing Equipment</v>
      </c>
      <c r="I1662" t="s">
        <v>21</v>
      </c>
      <c r="J1662" s="34">
        <v>115</v>
      </c>
      <c r="K1662" s="11" t="str">
        <f>VLOOKUP(A1662,'Sales Order'!A$2:I$1029,9,0)</f>
        <v>Sales Sumatera -Kalimantan Region Team</v>
      </c>
      <c r="M1662" t="str">
        <f>VLOOKUP(A1662,'Sales Order'!A$1:L$1029,12,0)</f>
        <v>Retail</v>
      </c>
    </row>
    <row r="1663" spans="1:13" ht="15.75" customHeight="1" x14ac:dyDescent="0.3">
      <c r="A1663" s="28" t="s">
        <v>816</v>
      </c>
      <c r="B1663" s="27">
        <f>VLOOKUP(A1663,'Sales Order'!A$1:D$1029,4,0)</f>
        <v>44427</v>
      </c>
      <c r="C1663" s="28" t="s">
        <v>69</v>
      </c>
      <c r="D1663" s="34">
        <v>122</v>
      </c>
      <c r="E1663" s="36">
        <v>15585012</v>
      </c>
      <c r="F1663" s="37" t="s">
        <v>4036</v>
      </c>
      <c r="G1663" s="76" t="str">
        <f>VLOOKUP(C1663,Product!A$1:D$21,3,0)</f>
        <v>Abs Roller</v>
      </c>
      <c r="H1663" s="76" t="str">
        <f>VLOOKUP(C1663,Product!A$1:D$21,4,0)</f>
        <v>Gym &amp; Fitness</v>
      </c>
      <c r="I1663" t="s">
        <v>70</v>
      </c>
      <c r="J1663" s="34">
        <v>122</v>
      </c>
      <c r="K1663" s="11" t="str">
        <f>VLOOKUP(A1663,'Sales Order'!A$2:I$1029,9,0)</f>
        <v>Sales Sumatera -Kalimantan Region Team</v>
      </c>
      <c r="M1663" t="str">
        <f>VLOOKUP(A1663,'Sales Order'!A$1:L$1029,12,0)</f>
        <v>Retail</v>
      </c>
    </row>
    <row r="1664" spans="1:13" ht="15.75" customHeight="1" x14ac:dyDescent="0.3">
      <c r="A1664" s="16" t="s">
        <v>817</v>
      </c>
      <c r="B1664" s="27">
        <f>VLOOKUP(A1664,'Sales Order'!A$1:D$1029,4,0)</f>
        <v>44428</v>
      </c>
      <c r="C1664" s="28" t="s">
        <v>33</v>
      </c>
      <c r="D1664" s="34">
        <v>28</v>
      </c>
      <c r="E1664" s="36">
        <v>5544000</v>
      </c>
      <c r="F1664" s="37" t="s">
        <v>4037</v>
      </c>
      <c r="G1664" s="76" t="str">
        <f>VLOOKUP(C1664,Product!A$1:D$21,3,0)</f>
        <v>Stick Billiard Bag</v>
      </c>
      <c r="H1664" s="76" t="str">
        <f>VLOOKUP(C1664,Product!A$1:D$21,4,0)</f>
        <v>Billiard</v>
      </c>
      <c r="I1664" t="s">
        <v>34</v>
      </c>
      <c r="J1664" s="34">
        <v>28</v>
      </c>
      <c r="K1664" s="11" t="str">
        <f>VLOOKUP(A1664,'Sales Order'!A$2:I$1029,9,0)</f>
        <v>Sales Sumatera -Kalimantan Region Team</v>
      </c>
      <c r="M1664" t="str">
        <f>VLOOKUP(A1664,'Sales Order'!A$1:L$1029,12,0)</f>
        <v>Retail</v>
      </c>
    </row>
    <row r="1665" spans="1:13" ht="15.75" customHeight="1" x14ac:dyDescent="0.3">
      <c r="A1665" s="28" t="s">
        <v>817</v>
      </c>
      <c r="B1665" s="27">
        <f>VLOOKUP(A1665,'Sales Order'!A$1:D$1029,4,0)</f>
        <v>44428</v>
      </c>
      <c r="C1665" s="28" t="s">
        <v>78</v>
      </c>
      <c r="D1665" s="34">
        <v>47</v>
      </c>
      <c r="E1665" s="36">
        <v>23253720</v>
      </c>
      <c r="F1665" s="37" t="s">
        <v>4038</v>
      </c>
      <c r="G1665" s="76" t="str">
        <f>VLOOKUP(C1665,Product!A$1:D$21,3,0)</f>
        <v>Dumbell Set</v>
      </c>
      <c r="H1665" s="76" t="str">
        <f>VLOOKUP(C1665,Product!A$1:D$21,4,0)</f>
        <v>Gym &amp; Fitness</v>
      </c>
      <c r="I1665" t="s">
        <v>79</v>
      </c>
      <c r="J1665" s="34">
        <v>47</v>
      </c>
      <c r="K1665" s="11" t="str">
        <f>VLOOKUP(A1665,'Sales Order'!A$2:I$1029,9,0)</f>
        <v>Sales Sumatera -Kalimantan Region Team</v>
      </c>
      <c r="M1665" t="str">
        <f>VLOOKUP(A1665,'Sales Order'!A$1:L$1029,12,0)</f>
        <v>Retail</v>
      </c>
    </row>
    <row r="1666" spans="1:13" ht="15.75" customHeight="1" x14ac:dyDescent="0.3">
      <c r="A1666" s="28" t="s">
        <v>817</v>
      </c>
      <c r="B1666" s="27">
        <f>VLOOKUP(A1666,'Sales Order'!A$1:D$1029,4,0)</f>
        <v>44428</v>
      </c>
      <c r="C1666" s="28" t="s">
        <v>72</v>
      </c>
      <c r="D1666" s="34">
        <v>149</v>
      </c>
      <c r="E1666" s="36">
        <v>34611210</v>
      </c>
      <c r="F1666" s="37" t="s">
        <v>4039</v>
      </c>
      <c r="G1666" s="76" t="str">
        <f>VLOOKUP(C1666,Product!A$1:D$21,3,0)</f>
        <v>Pull Up Bar</v>
      </c>
      <c r="H1666" s="76" t="str">
        <f>VLOOKUP(C1666,Product!A$1:D$21,4,0)</f>
        <v>Gym &amp; Fitness</v>
      </c>
      <c r="I1666" t="s">
        <v>73</v>
      </c>
      <c r="J1666" s="34">
        <v>149</v>
      </c>
      <c r="K1666" s="11" t="str">
        <f>VLOOKUP(A1666,'Sales Order'!A$2:I$1029,9,0)</f>
        <v>Sales Sumatera -Kalimantan Region Team</v>
      </c>
      <c r="M1666" t="str">
        <f>VLOOKUP(A1666,'Sales Order'!A$1:L$1029,12,0)</f>
        <v>Retail</v>
      </c>
    </row>
    <row r="1667" spans="1:13" ht="15.75" customHeight="1" x14ac:dyDescent="0.3">
      <c r="A1667" s="28" t="s">
        <v>817</v>
      </c>
      <c r="B1667" s="27">
        <f>VLOOKUP(A1667,'Sales Order'!A$1:D$1029,4,0)</f>
        <v>44428</v>
      </c>
      <c r="C1667" s="28" t="s">
        <v>28</v>
      </c>
      <c r="D1667" s="34">
        <v>32</v>
      </c>
      <c r="E1667" s="36">
        <v>22344000</v>
      </c>
      <c r="F1667" s="37" t="s">
        <v>4040</v>
      </c>
      <c r="G1667" s="76" t="str">
        <f>VLOOKUP(C1667,Product!A$1:D$21,3,0)</f>
        <v>Stick Billiard</v>
      </c>
      <c r="H1667" s="76" t="str">
        <f>VLOOKUP(C1667,Product!A$1:D$21,4,0)</f>
        <v>Billiard</v>
      </c>
      <c r="I1667" t="s">
        <v>30</v>
      </c>
      <c r="J1667" s="34">
        <v>32</v>
      </c>
      <c r="K1667" s="11" t="str">
        <f>VLOOKUP(A1667,'Sales Order'!A$2:I$1029,9,0)</f>
        <v>Sales Sumatera -Kalimantan Region Team</v>
      </c>
      <c r="M1667" t="str">
        <f>VLOOKUP(A1667,'Sales Order'!A$1:L$1029,12,0)</f>
        <v>Retail</v>
      </c>
    </row>
    <row r="1668" spans="1:13" ht="15.75" customHeight="1" x14ac:dyDescent="0.3">
      <c r="A1668" s="28" t="s">
        <v>817</v>
      </c>
      <c r="B1668" s="27">
        <f>VLOOKUP(A1668,'Sales Order'!A$1:D$1029,4,0)</f>
        <v>44428</v>
      </c>
      <c r="C1668" s="28" t="s">
        <v>83</v>
      </c>
      <c r="D1668" s="34">
        <v>37</v>
      </c>
      <c r="E1668" s="36">
        <v>9145290</v>
      </c>
      <c r="F1668" s="37" t="s">
        <v>4041</v>
      </c>
      <c r="G1668" s="76" t="str">
        <f>VLOOKUP(C1668,Product!A$1:D$21,3,0)</f>
        <v>Heavy bag</v>
      </c>
      <c r="H1668" s="76" t="str">
        <f>VLOOKUP(C1668,Product!A$1:D$21,4,0)</f>
        <v>Gym &amp; Fitness</v>
      </c>
      <c r="I1668" t="s">
        <v>84</v>
      </c>
      <c r="J1668" s="34">
        <v>37</v>
      </c>
      <c r="K1668" s="11" t="str">
        <f>VLOOKUP(A1668,'Sales Order'!A$2:I$1029,9,0)</f>
        <v>Sales Sumatera -Kalimantan Region Team</v>
      </c>
      <c r="M1668" t="str">
        <f>VLOOKUP(A1668,'Sales Order'!A$1:L$1029,12,0)</f>
        <v>Retail</v>
      </c>
    </row>
    <row r="1669" spans="1:13" ht="15.75" customHeight="1" x14ac:dyDescent="0.3">
      <c r="A1669" s="28" t="s">
        <v>817</v>
      </c>
      <c r="B1669" s="27">
        <f>VLOOKUP(A1669,'Sales Order'!A$1:D$1029,4,0)</f>
        <v>44428</v>
      </c>
      <c r="C1669" s="28" t="s">
        <v>45</v>
      </c>
      <c r="D1669" s="34">
        <v>73</v>
      </c>
      <c r="E1669" s="36">
        <v>8592830</v>
      </c>
      <c r="F1669" s="37" t="s">
        <v>4042</v>
      </c>
      <c r="G1669" s="76" t="str">
        <f>VLOOKUP(C1669,Product!A$1:D$21,3,0)</f>
        <v>Sunglasses</v>
      </c>
      <c r="H1669" s="76" t="str">
        <f>VLOOKUP(C1669,Product!A$1:D$21,4,0)</f>
        <v>Outdoors Sport</v>
      </c>
      <c r="I1669" t="s">
        <v>46</v>
      </c>
      <c r="J1669" s="34">
        <v>73</v>
      </c>
      <c r="K1669" s="11" t="str">
        <f>VLOOKUP(A1669,'Sales Order'!A$2:I$1029,9,0)</f>
        <v>Sales Sumatera -Kalimantan Region Team</v>
      </c>
      <c r="M1669" t="str">
        <f>VLOOKUP(A1669,'Sales Order'!A$1:L$1029,12,0)</f>
        <v>Retail</v>
      </c>
    </row>
    <row r="1670" spans="1:13" ht="15.75" customHeight="1" x14ac:dyDescent="0.3">
      <c r="A1670" s="28" t="s">
        <v>817</v>
      </c>
      <c r="B1670" s="27">
        <f>VLOOKUP(A1670,'Sales Order'!A$1:D$1029,4,0)</f>
        <v>44428</v>
      </c>
      <c r="C1670" s="28" t="s">
        <v>58</v>
      </c>
      <c r="D1670" s="34">
        <v>72</v>
      </c>
      <c r="E1670" s="36">
        <v>332926560</v>
      </c>
      <c r="F1670" s="37" t="s">
        <v>4043</v>
      </c>
      <c r="G1670" s="76" t="str">
        <f>VLOOKUP(C1670,Product!A$1:D$21,3,0)</f>
        <v>Road Bike</v>
      </c>
      <c r="H1670" s="76" t="str">
        <f>VLOOKUP(C1670,Product!A$1:D$21,4,0)</f>
        <v>Bicycle</v>
      </c>
      <c r="I1670" t="s">
        <v>59</v>
      </c>
      <c r="J1670" s="34">
        <v>72</v>
      </c>
      <c r="K1670" s="11" t="str">
        <f>VLOOKUP(A1670,'Sales Order'!A$2:I$1029,9,0)</f>
        <v>Sales Sumatera -Kalimantan Region Team</v>
      </c>
      <c r="M1670" t="str">
        <f>VLOOKUP(A1670,'Sales Order'!A$1:L$1029,12,0)</f>
        <v>Retail</v>
      </c>
    </row>
    <row r="1671" spans="1:13" ht="15.75" customHeight="1" x14ac:dyDescent="0.3">
      <c r="A1671" s="16" t="s">
        <v>818</v>
      </c>
      <c r="B1671" s="27">
        <f>VLOOKUP(A1671,'Sales Order'!A$1:D$1029,4,0)</f>
        <v>44429</v>
      </c>
      <c r="C1671" s="28" t="s">
        <v>48</v>
      </c>
      <c r="D1671" s="34">
        <v>102</v>
      </c>
      <c r="E1671" s="36">
        <v>12236940</v>
      </c>
      <c r="F1671" s="37" t="s">
        <v>4044</v>
      </c>
      <c r="G1671" s="76" t="str">
        <f>VLOOKUP(C1671,Product!A$1:D$21,3,0)</f>
        <v>Tracking Pole</v>
      </c>
      <c r="H1671" s="76" t="str">
        <f>VLOOKUP(C1671,Product!A$1:D$21,4,0)</f>
        <v>Hiking &amp; Camping</v>
      </c>
      <c r="I1671" t="s">
        <v>49</v>
      </c>
      <c r="J1671" s="34">
        <v>102</v>
      </c>
      <c r="K1671" s="11" t="str">
        <f>VLOOKUP(A1671,'Sales Order'!A$2:I$1029,9,0)</f>
        <v>Sales Region Sulawesi - Maluku Team</v>
      </c>
      <c r="M1671" t="str">
        <f>VLOOKUP(A1671,'Sales Order'!A$1:L$1029,12,0)</f>
        <v>Retail</v>
      </c>
    </row>
    <row r="1672" spans="1:13" ht="15.75" customHeight="1" x14ac:dyDescent="0.3">
      <c r="A1672" s="16" t="s">
        <v>819</v>
      </c>
      <c r="B1672" s="27">
        <f>VLOOKUP(A1672,'Sales Order'!A$1:D$1029,4,0)</f>
        <v>44429</v>
      </c>
      <c r="C1672" s="28" t="s">
        <v>69</v>
      </c>
      <c r="D1672" s="34">
        <v>129</v>
      </c>
      <c r="E1672" s="36">
        <v>16303922.999999998</v>
      </c>
      <c r="F1672" s="37" t="s">
        <v>4045</v>
      </c>
      <c r="G1672" s="76" t="str">
        <f>VLOOKUP(C1672,Product!A$1:D$21,3,0)</f>
        <v>Abs Roller</v>
      </c>
      <c r="H1672" s="76" t="str">
        <f>VLOOKUP(C1672,Product!A$1:D$21,4,0)</f>
        <v>Gym &amp; Fitness</v>
      </c>
      <c r="I1672" t="s">
        <v>70</v>
      </c>
      <c r="J1672" s="34">
        <v>129</v>
      </c>
      <c r="K1672" s="11" t="str">
        <f>VLOOKUP(A1672,'Sales Order'!A$2:I$1029,9,0)</f>
        <v>Online Sales Team</v>
      </c>
      <c r="M1672" t="str">
        <f>VLOOKUP(A1672,'Sales Order'!A$1:L$1029,12,0)</f>
        <v>Retail</v>
      </c>
    </row>
    <row r="1673" spans="1:13" ht="15.75" customHeight="1" x14ac:dyDescent="0.3">
      <c r="A1673" s="28" t="s">
        <v>819</v>
      </c>
      <c r="B1673" s="27">
        <f>VLOOKUP(A1673,'Sales Order'!A$1:D$1029,4,0)</f>
        <v>44429</v>
      </c>
      <c r="C1673" s="28" t="s">
        <v>83</v>
      </c>
      <c r="D1673" s="34">
        <v>61</v>
      </c>
      <c r="E1673" s="36">
        <v>16252230</v>
      </c>
      <c r="F1673" s="37" t="s">
        <v>4046</v>
      </c>
      <c r="G1673" s="76" t="str">
        <f>VLOOKUP(C1673,Product!A$1:D$21,3,0)</f>
        <v>Heavy bag</v>
      </c>
      <c r="H1673" s="76" t="str">
        <f>VLOOKUP(C1673,Product!A$1:D$21,4,0)</f>
        <v>Gym &amp; Fitness</v>
      </c>
      <c r="I1673" t="s">
        <v>84</v>
      </c>
      <c r="J1673" s="34">
        <v>61</v>
      </c>
      <c r="K1673" s="11" t="str">
        <f>VLOOKUP(A1673,'Sales Order'!A$2:I$1029,9,0)</f>
        <v>Online Sales Team</v>
      </c>
      <c r="M1673" t="str">
        <f>VLOOKUP(A1673,'Sales Order'!A$1:L$1029,12,0)</f>
        <v>Retail</v>
      </c>
    </row>
    <row r="1674" spans="1:13" ht="15.75" customHeight="1" x14ac:dyDescent="0.3">
      <c r="A1674" s="16" t="s">
        <v>820</v>
      </c>
      <c r="B1674" s="27">
        <f>VLOOKUP(A1674,'Sales Order'!A$1:D$1029,4,0)</f>
        <v>44432</v>
      </c>
      <c r="C1674" s="28" t="s">
        <v>40</v>
      </c>
      <c r="D1674" s="34">
        <v>106</v>
      </c>
      <c r="E1674" s="36">
        <v>17501660</v>
      </c>
      <c r="F1674" s="37" t="s">
        <v>4047</v>
      </c>
      <c r="G1674" s="76" t="str">
        <f>VLOOKUP(C1674,Product!A$1:D$21,3,0)</f>
        <v>1 set Golf Ball</v>
      </c>
      <c r="H1674" s="76" t="str">
        <f>VLOOKUP(C1674,Product!A$1:D$21,4,0)</f>
        <v>Golf</v>
      </c>
      <c r="I1674" t="s">
        <v>41</v>
      </c>
      <c r="J1674" s="34">
        <v>106</v>
      </c>
      <c r="K1674" s="11" t="str">
        <f>VLOOKUP(A1674,'Sales Order'!A$2:I$1029,9,0)</f>
        <v>Online Sales Team</v>
      </c>
      <c r="M1674" t="str">
        <f>VLOOKUP(A1674,'Sales Order'!A$1:L$1029,12,0)</f>
        <v>Retail</v>
      </c>
    </row>
    <row r="1675" spans="1:13" ht="15.75" customHeight="1" x14ac:dyDescent="0.3">
      <c r="A1675" s="28" t="s">
        <v>820</v>
      </c>
      <c r="B1675" s="27">
        <f>VLOOKUP(A1675,'Sales Order'!A$1:D$1029,4,0)</f>
        <v>44432</v>
      </c>
      <c r="C1675" s="28" t="s">
        <v>35</v>
      </c>
      <c r="D1675" s="34">
        <v>103</v>
      </c>
      <c r="E1675" s="36">
        <v>205737350</v>
      </c>
      <c r="F1675" s="37" t="s">
        <v>4048</v>
      </c>
      <c r="G1675" s="76" t="str">
        <f>VLOOKUP(C1675,Product!A$1:D$21,3,0)</f>
        <v>Stick Golf Wedge</v>
      </c>
      <c r="H1675" s="76" t="str">
        <f>VLOOKUP(C1675,Product!A$1:D$21,4,0)</f>
        <v>Golf</v>
      </c>
      <c r="I1675" t="s">
        <v>37</v>
      </c>
      <c r="J1675" s="34">
        <v>103</v>
      </c>
      <c r="K1675" s="11" t="str">
        <f>VLOOKUP(A1675,'Sales Order'!A$2:I$1029,9,0)</f>
        <v>Online Sales Team</v>
      </c>
      <c r="M1675" t="str">
        <f>VLOOKUP(A1675,'Sales Order'!A$1:L$1029,12,0)</f>
        <v>Retail</v>
      </c>
    </row>
    <row r="1676" spans="1:13" ht="15.75" customHeight="1" x14ac:dyDescent="0.3">
      <c r="A1676" s="16" t="s">
        <v>821</v>
      </c>
      <c r="B1676" s="27">
        <f>VLOOKUP(A1676,'Sales Order'!A$1:D$1029,4,0)</f>
        <v>44432</v>
      </c>
      <c r="C1676" s="28" t="s">
        <v>78</v>
      </c>
      <c r="D1676" s="34">
        <v>74</v>
      </c>
      <c r="E1676" s="36">
        <v>31888080.000000004</v>
      </c>
      <c r="F1676" s="37" t="s">
        <v>4049</v>
      </c>
      <c r="G1676" s="76" t="str">
        <f>VLOOKUP(C1676,Product!A$1:D$21,3,0)</f>
        <v>Dumbell Set</v>
      </c>
      <c r="H1676" s="76" t="str">
        <f>VLOOKUP(C1676,Product!A$1:D$21,4,0)</f>
        <v>Gym &amp; Fitness</v>
      </c>
      <c r="I1676" t="s">
        <v>79</v>
      </c>
      <c r="J1676" s="34">
        <v>74</v>
      </c>
      <c r="K1676" s="11" t="str">
        <f>VLOOKUP(A1676,'Sales Order'!A$2:I$1029,9,0)</f>
        <v>Sales Java Region Team</v>
      </c>
      <c r="M1676" t="str">
        <f>VLOOKUP(A1676,'Sales Order'!A$1:L$1029,12,0)</f>
        <v>Retail</v>
      </c>
    </row>
    <row r="1677" spans="1:13" ht="15.75" customHeight="1" x14ac:dyDescent="0.3">
      <c r="A1677" s="16" t="s">
        <v>822</v>
      </c>
      <c r="B1677" s="27">
        <f>VLOOKUP(A1677,'Sales Order'!A$1:D$1029,4,0)</f>
        <v>44432</v>
      </c>
      <c r="C1677" s="28" t="s">
        <v>19</v>
      </c>
      <c r="D1677" s="34">
        <v>65</v>
      </c>
      <c r="E1677" s="36">
        <v>12786150</v>
      </c>
      <c r="F1677" s="37" t="s">
        <v>4050</v>
      </c>
      <c r="G1677" s="76" t="str">
        <f>VLOOKUP(C1677,Product!A$1:D$21,3,0)</f>
        <v>1 Set Fishing Equipment</v>
      </c>
      <c r="H1677" s="76" t="str">
        <f>VLOOKUP(C1677,Product!A$1:D$21,4,0)</f>
        <v>Fishing Equipment</v>
      </c>
      <c r="I1677" t="s">
        <v>21</v>
      </c>
      <c r="J1677" s="34">
        <v>65</v>
      </c>
      <c r="K1677" s="11" t="str">
        <f>VLOOKUP(A1677,'Sales Order'!A$2:I$1029,9,0)</f>
        <v>Sales Java Region Team</v>
      </c>
      <c r="M1677" t="str">
        <f>VLOOKUP(A1677,'Sales Order'!A$1:L$1029,12,0)</f>
        <v>Retail</v>
      </c>
    </row>
    <row r="1678" spans="1:13" ht="15.75" customHeight="1" x14ac:dyDescent="0.3">
      <c r="A1678" s="16" t="s">
        <v>823</v>
      </c>
      <c r="B1678" s="27">
        <f>VLOOKUP(A1678,'Sales Order'!A$1:D$1029,4,0)</f>
        <v>44434</v>
      </c>
      <c r="C1678" s="28" t="s">
        <v>55</v>
      </c>
      <c r="D1678" s="34">
        <v>28</v>
      </c>
      <c r="E1678" s="36">
        <v>52841600</v>
      </c>
      <c r="F1678" s="37" t="s">
        <v>4051</v>
      </c>
      <c r="G1678" s="76" t="str">
        <f>VLOOKUP(C1678,Product!A$1:D$21,3,0)</f>
        <v>Mountain Bike</v>
      </c>
      <c r="H1678" s="76" t="str">
        <f>VLOOKUP(C1678,Product!A$1:D$21,4,0)</f>
        <v>Bicycle</v>
      </c>
      <c r="I1678" t="s">
        <v>5854</v>
      </c>
      <c r="J1678" s="34">
        <v>28</v>
      </c>
      <c r="K1678" s="11" t="str">
        <f>VLOOKUP(A1678,'Sales Order'!A$2:I$1029,9,0)</f>
        <v>Sales Region Bali - Nusa Tenggara Team</v>
      </c>
      <c r="M1678" t="str">
        <f>VLOOKUP(A1678,'Sales Order'!A$1:L$1029,12,0)</f>
        <v>Retail</v>
      </c>
    </row>
    <row r="1679" spans="1:13" ht="15.75" customHeight="1" x14ac:dyDescent="0.3">
      <c r="A1679" s="28" t="s">
        <v>823</v>
      </c>
      <c r="B1679" s="27">
        <f>VLOOKUP(A1679,'Sales Order'!A$1:D$1029,4,0)</f>
        <v>44434</v>
      </c>
      <c r="C1679" s="28" t="s">
        <v>78</v>
      </c>
      <c r="D1679" s="34">
        <v>135</v>
      </c>
      <c r="E1679" s="36">
        <v>64638000</v>
      </c>
      <c r="F1679" s="37" t="s">
        <v>4052</v>
      </c>
      <c r="G1679" s="76" t="str">
        <f>VLOOKUP(C1679,Product!A$1:D$21,3,0)</f>
        <v>Dumbell Set</v>
      </c>
      <c r="H1679" s="76" t="str">
        <f>VLOOKUP(C1679,Product!A$1:D$21,4,0)</f>
        <v>Gym &amp; Fitness</v>
      </c>
      <c r="I1679" t="s">
        <v>79</v>
      </c>
      <c r="J1679" s="34">
        <v>135</v>
      </c>
      <c r="K1679" s="11" t="str">
        <f>VLOOKUP(A1679,'Sales Order'!A$2:I$1029,9,0)</f>
        <v>Sales Region Bali - Nusa Tenggara Team</v>
      </c>
      <c r="M1679" t="str">
        <f>VLOOKUP(A1679,'Sales Order'!A$1:L$1029,12,0)</f>
        <v>Retail</v>
      </c>
    </row>
    <row r="1680" spans="1:13" ht="15.75" customHeight="1" x14ac:dyDescent="0.3">
      <c r="A1680" s="28" t="s">
        <v>823</v>
      </c>
      <c r="B1680" s="27">
        <f>VLOOKUP(A1680,'Sales Order'!A$1:D$1029,4,0)</f>
        <v>44434</v>
      </c>
      <c r="C1680" s="28" t="s">
        <v>25</v>
      </c>
      <c r="D1680" s="34">
        <v>142</v>
      </c>
      <c r="E1680" s="36">
        <v>2215200</v>
      </c>
      <c r="F1680" s="37" t="s">
        <v>4053</v>
      </c>
      <c r="G1680" s="76" t="str">
        <f>VLOOKUP(C1680,Product!A$1:D$21,3,0)</f>
        <v>Fishing soft lure</v>
      </c>
      <c r="H1680" s="76" t="str">
        <f>VLOOKUP(C1680,Product!A$1:D$21,4,0)</f>
        <v>Fishing Equipment</v>
      </c>
      <c r="I1680" t="s">
        <v>26</v>
      </c>
      <c r="J1680" s="34">
        <v>142</v>
      </c>
      <c r="K1680" s="11" t="str">
        <f>VLOOKUP(A1680,'Sales Order'!A$2:I$1029,9,0)</f>
        <v>Sales Region Bali - Nusa Tenggara Team</v>
      </c>
      <c r="M1680" t="str">
        <f>VLOOKUP(A1680,'Sales Order'!A$1:L$1029,12,0)</f>
        <v>Retail</v>
      </c>
    </row>
    <row r="1681" spans="1:13" ht="15.75" customHeight="1" x14ac:dyDescent="0.3">
      <c r="A1681" s="16" t="s">
        <v>824</v>
      </c>
      <c r="B1681" s="27">
        <f>VLOOKUP(A1681,'Sales Order'!A$1:D$1029,4,0)</f>
        <v>44434</v>
      </c>
      <c r="C1681" s="28" t="s">
        <v>83</v>
      </c>
      <c r="D1681" s="34">
        <v>56</v>
      </c>
      <c r="E1681" s="36">
        <v>16897440</v>
      </c>
      <c r="F1681" s="37" t="s">
        <v>4054</v>
      </c>
      <c r="G1681" s="76" t="str">
        <f>VLOOKUP(C1681,Product!A$1:D$21,3,0)</f>
        <v>Heavy bag</v>
      </c>
      <c r="H1681" s="76" t="str">
        <f>VLOOKUP(C1681,Product!A$1:D$21,4,0)</f>
        <v>Gym &amp; Fitness</v>
      </c>
      <c r="I1681" t="s">
        <v>84</v>
      </c>
      <c r="J1681" s="34">
        <v>56</v>
      </c>
      <c r="K1681" s="11" t="str">
        <f>VLOOKUP(A1681,'Sales Order'!A$2:I$1029,9,0)</f>
        <v>Sales Region Sulawesi - Maluku Team</v>
      </c>
      <c r="M1681" t="str">
        <f>VLOOKUP(A1681,'Sales Order'!A$1:L$1029,12,0)</f>
        <v>Retail</v>
      </c>
    </row>
    <row r="1682" spans="1:13" ht="15.75" customHeight="1" x14ac:dyDescent="0.3">
      <c r="A1682" s="16" t="s">
        <v>825</v>
      </c>
      <c r="B1682" s="27">
        <f>VLOOKUP(A1682,'Sales Order'!A$1:D$1029,4,0)</f>
        <v>44434</v>
      </c>
      <c r="C1682" s="28" t="s">
        <v>43</v>
      </c>
      <c r="D1682" s="34">
        <v>78</v>
      </c>
      <c r="E1682" s="36">
        <v>237120000</v>
      </c>
      <c r="F1682" s="37" t="s">
        <v>4055</v>
      </c>
      <c r="G1682" s="76" t="str">
        <f>VLOOKUP(C1682,Product!A$1:D$21,3,0)</f>
        <v>Stick Golf Bag</v>
      </c>
      <c r="H1682" s="76" t="str">
        <f>VLOOKUP(C1682,Product!A$1:D$21,4,0)</f>
        <v>Golf</v>
      </c>
      <c r="I1682" t="s">
        <v>44</v>
      </c>
      <c r="J1682" s="34">
        <v>78</v>
      </c>
      <c r="K1682" s="11" t="str">
        <f>VLOOKUP(A1682,'Sales Order'!A$2:I$1029,9,0)</f>
        <v>Sales Region Sulawesi - Maluku Team</v>
      </c>
      <c r="M1682" t="str">
        <f>VLOOKUP(A1682,'Sales Order'!A$1:L$1029,12,0)</f>
        <v>Retail</v>
      </c>
    </row>
    <row r="1683" spans="1:13" ht="15.75" customHeight="1" x14ac:dyDescent="0.3">
      <c r="A1683" s="28" t="s">
        <v>825</v>
      </c>
      <c r="B1683" s="27">
        <f>VLOOKUP(A1683,'Sales Order'!A$1:D$1029,4,0)</f>
        <v>44434</v>
      </c>
      <c r="C1683" s="28" t="s">
        <v>83</v>
      </c>
      <c r="D1683" s="34">
        <v>104</v>
      </c>
      <c r="E1683" s="36">
        <v>26373360</v>
      </c>
      <c r="F1683" s="37" t="s">
        <v>4056</v>
      </c>
      <c r="G1683" s="76" t="str">
        <f>VLOOKUP(C1683,Product!A$1:D$21,3,0)</f>
        <v>Heavy bag</v>
      </c>
      <c r="H1683" s="76" t="str">
        <f>VLOOKUP(C1683,Product!A$1:D$21,4,0)</f>
        <v>Gym &amp; Fitness</v>
      </c>
      <c r="I1683" t="s">
        <v>84</v>
      </c>
      <c r="J1683" s="34">
        <v>104</v>
      </c>
      <c r="K1683" s="11" t="str">
        <f>VLOOKUP(A1683,'Sales Order'!A$2:I$1029,9,0)</f>
        <v>Sales Region Sulawesi - Maluku Team</v>
      </c>
      <c r="M1683" t="str">
        <f>VLOOKUP(A1683,'Sales Order'!A$1:L$1029,12,0)</f>
        <v>Retail</v>
      </c>
    </row>
    <row r="1684" spans="1:13" ht="15.75" customHeight="1" x14ac:dyDescent="0.3">
      <c r="A1684" s="16" t="s">
        <v>826</v>
      </c>
      <c r="B1684" s="27">
        <f>VLOOKUP(A1684,'Sales Order'!A$1:D$1029,4,0)</f>
        <v>44436</v>
      </c>
      <c r="C1684" s="28" t="s">
        <v>40</v>
      </c>
      <c r="D1684" s="34">
        <v>117</v>
      </c>
      <c r="E1684" s="36">
        <v>20295990</v>
      </c>
      <c r="F1684" s="37" t="s">
        <v>4057</v>
      </c>
      <c r="G1684" s="76" t="str">
        <f>VLOOKUP(C1684,Product!A$1:D$21,3,0)</f>
        <v>1 set Golf Ball</v>
      </c>
      <c r="H1684" s="76" t="str">
        <f>VLOOKUP(C1684,Product!A$1:D$21,4,0)</f>
        <v>Golf</v>
      </c>
      <c r="I1684" t="s">
        <v>41</v>
      </c>
      <c r="J1684" s="34">
        <v>117</v>
      </c>
      <c r="K1684" s="11" t="str">
        <f>VLOOKUP(A1684,'Sales Order'!A$2:I$1029,9,0)</f>
        <v>Sales Sumatera -Kalimantan Region Team</v>
      </c>
      <c r="M1684" t="str">
        <f>VLOOKUP(A1684,'Sales Order'!A$1:L$1029,12,0)</f>
        <v>Distributor</v>
      </c>
    </row>
    <row r="1685" spans="1:13" ht="15.75" customHeight="1" x14ac:dyDescent="0.3">
      <c r="A1685" s="28" t="s">
        <v>826</v>
      </c>
      <c r="B1685" s="27">
        <f>VLOOKUP(A1685,'Sales Order'!A$1:D$1029,4,0)</f>
        <v>44436</v>
      </c>
      <c r="C1685" s="28" t="s">
        <v>55</v>
      </c>
      <c r="D1685" s="34">
        <v>46</v>
      </c>
      <c r="E1685" s="36">
        <v>94407180</v>
      </c>
      <c r="F1685" s="37" t="s">
        <v>4058</v>
      </c>
      <c r="G1685" s="76" t="str">
        <f>VLOOKUP(C1685,Product!A$1:D$21,3,0)</f>
        <v>Mountain Bike</v>
      </c>
      <c r="H1685" s="76" t="str">
        <f>VLOOKUP(C1685,Product!A$1:D$21,4,0)</f>
        <v>Bicycle</v>
      </c>
      <c r="I1685" t="s">
        <v>5854</v>
      </c>
      <c r="J1685" s="34">
        <v>46</v>
      </c>
      <c r="K1685" s="11" t="str">
        <f>VLOOKUP(A1685,'Sales Order'!A$2:I$1029,9,0)</f>
        <v>Sales Sumatera -Kalimantan Region Team</v>
      </c>
      <c r="M1685" t="str">
        <f>VLOOKUP(A1685,'Sales Order'!A$1:L$1029,12,0)</f>
        <v>Distributor</v>
      </c>
    </row>
    <row r="1686" spans="1:13" ht="15.75" customHeight="1" x14ac:dyDescent="0.3">
      <c r="A1686" s="28" t="s">
        <v>826</v>
      </c>
      <c r="B1686" s="27">
        <f>VLOOKUP(A1686,'Sales Order'!A$1:D$1029,4,0)</f>
        <v>44436</v>
      </c>
      <c r="C1686" s="28" t="s">
        <v>61</v>
      </c>
      <c r="D1686" s="34">
        <v>65</v>
      </c>
      <c r="E1686" s="36">
        <v>27087450</v>
      </c>
      <c r="F1686" s="37" t="s">
        <v>4059</v>
      </c>
      <c r="G1686" s="76" t="str">
        <f>VLOOKUP(C1686,Product!A$1:D$21,3,0)</f>
        <v>1 Set Basketball</v>
      </c>
      <c r="H1686" s="76" t="str">
        <f>VLOOKUP(C1686,Product!A$1:D$21,4,0)</f>
        <v>Basketball</v>
      </c>
      <c r="I1686" t="s">
        <v>62</v>
      </c>
      <c r="J1686" s="34">
        <v>65</v>
      </c>
      <c r="K1686" s="11" t="str">
        <f>VLOOKUP(A1686,'Sales Order'!A$2:I$1029,9,0)</f>
        <v>Sales Sumatera -Kalimantan Region Team</v>
      </c>
      <c r="M1686" t="str">
        <f>VLOOKUP(A1686,'Sales Order'!A$1:L$1029,12,0)</f>
        <v>Distributor</v>
      </c>
    </row>
    <row r="1687" spans="1:13" ht="15.75" customHeight="1" x14ac:dyDescent="0.3">
      <c r="A1687" s="16" t="s">
        <v>827</v>
      </c>
      <c r="B1687" s="27">
        <f>VLOOKUP(A1687,'Sales Order'!A$1:D$1029,4,0)</f>
        <v>44437</v>
      </c>
      <c r="C1687" s="28" t="s">
        <v>65</v>
      </c>
      <c r="D1687" s="34">
        <v>143</v>
      </c>
      <c r="E1687" s="36">
        <v>35126520</v>
      </c>
      <c r="F1687" s="37" t="s">
        <v>4060</v>
      </c>
      <c r="G1687" s="76" t="str">
        <f>VLOOKUP(C1687,Product!A$1:D$21,3,0)</f>
        <v>1 Set Futsalball</v>
      </c>
      <c r="H1687" s="76" t="str">
        <f>VLOOKUP(C1687,Product!A$1:D$21,4,0)</f>
        <v>Futsal</v>
      </c>
      <c r="I1687" t="s">
        <v>66</v>
      </c>
      <c r="J1687" s="34">
        <v>143</v>
      </c>
      <c r="K1687" s="11" t="str">
        <f>VLOOKUP(A1687,'Sales Order'!A$2:I$1029,9,0)</f>
        <v>Sales Region Sulawesi - Maluku Team</v>
      </c>
      <c r="M1687" t="str">
        <f>VLOOKUP(A1687,'Sales Order'!A$1:L$1029,12,0)</f>
        <v>Retail</v>
      </c>
    </row>
    <row r="1688" spans="1:13" ht="15.75" customHeight="1" x14ac:dyDescent="0.3">
      <c r="A1688" s="28" t="s">
        <v>827</v>
      </c>
      <c r="B1688" s="27">
        <f>VLOOKUP(A1688,'Sales Order'!A$1:D$1029,4,0)</f>
        <v>44437</v>
      </c>
      <c r="C1688" s="28" t="s">
        <v>72</v>
      </c>
      <c r="D1688" s="34">
        <v>139</v>
      </c>
      <c r="E1688" s="36">
        <v>34143960</v>
      </c>
      <c r="F1688" s="37" t="s">
        <v>4061</v>
      </c>
      <c r="G1688" s="76" t="str">
        <f>VLOOKUP(C1688,Product!A$1:D$21,3,0)</f>
        <v>Pull Up Bar</v>
      </c>
      <c r="H1688" s="76" t="str">
        <f>VLOOKUP(C1688,Product!A$1:D$21,4,0)</f>
        <v>Gym &amp; Fitness</v>
      </c>
      <c r="I1688" t="s">
        <v>73</v>
      </c>
      <c r="J1688" s="34">
        <v>139</v>
      </c>
      <c r="K1688" s="11" t="str">
        <f>VLOOKUP(A1688,'Sales Order'!A$2:I$1029,9,0)</f>
        <v>Sales Region Sulawesi - Maluku Team</v>
      </c>
      <c r="M1688" t="str">
        <f>VLOOKUP(A1688,'Sales Order'!A$1:L$1029,12,0)</f>
        <v>Retail</v>
      </c>
    </row>
    <row r="1689" spans="1:13" ht="15.75" customHeight="1" x14ac:dyDescent="0.3">
      <c r="A1689" s="28" t="s">
        <v>827</v>
      </c>
      <c r="B1689" s="27">
        <f>VLOOKUP(A1689,'Sales Order'!A$1:D$1029,4,0)</f>
        <v>44437</v>
      </c>
      <c r="C1689" s="28" t="s">
        <v>40</v>
      </c>
      <c r="D1689" s="34">
        <v>26</v>
      </c>
      <c r="E1689" s="36">
        <v>4618900</v>
      </c>
      <c r="F1689" s="37" t="s">
        <v>4062</v>
      </c>
      <c r="G1689" s="76" t="str">
        <f>VLOOKUP(C1689,Product!A$1:D$21,3,0)</f>
        <v>1 set Golf Ball</v>
      </c>
      <c r="H1689" s="76" t="str">
        <f>VLOOKUP(C1689,Product!A$1:D$21,4,0)</f>
        <v>Golf</v>
      </c>
      <c r="I1689" t="s">
        <v>41</v>
      </c>
      <c r="J1689" s="34">
        <v>26</v>
      </c>
      <c r="K1689" s="11" t="str">
        <f>VLOOKUP(A1689,'Sales Order'!A$2:I$1029,9,0)</f>
        <v>Sales Region Sulawesi - Maluku Team</v>
      </c>
      <c r="M1689" t="str">
        <f>VLOOKUP(A1689,'Sales Order'!A$1:L$1029,12,0)</f>
        <v>Retail</v>
      </c>
    </row>
    <row r="1690" spans="1:13" ht="15.75" customHeight="1" x14ac:dyDescent="0.3">
      <c r="A1690" s="16" t="s">
        <v>828</v>
      </c>
      <c r="B1690" s="27">
        <f>VLOOKUP(A1690,'Sales Order'!A$1:D$1029,4,0)</f>
        <v>44439</v>
      </c>
      <c r="C1690" s="28" t="s">
        <v>69</v>
      </c>
      <c r="D1690" s="34">
        <v>48</v>
      </c>
      <c r="E1690" s="36">
        <v>5414256</v>
      </c>
      <c r="F1690" s="37" t="s">
        <v>4063</v>
      </c>
      <c r="G1690" s="76" t="str">
        <f>VLOOKUP(C1690,Product!A$1:D$21,3,0)</f>
        <v>Abs Roller</v>
      </c>
      <c r="H1690" s="76" t="str">
        <f>VLOOKUP(C1690,Product!A$1:D$21,4,0)</f>
        <v>Gym &amp; Fitness</v>
      </c>
      <c r="I1690" t="s">
        <v>70</v>
      </c>
      <c r="J1690" s="34">
        <v>48</v>
      </c>
      <c r="K1690" s="11" t="str">
        <f>VLOOKUP(A1690,'Sales Order'!A$2:I$1029,9,0)</f>
        <v>Sales Region Bali - Nusa Tenggara Team</v>
      </c>
      <c r="M1690" t="str">
        <f>VLOOKUP(A1690,'Sales Order'!A$1:L$1029,12,0)</f>
        <v>Retail</v>
      </c>
    </row>
    <row r="1691" spans="1:13" ht="15.75" customHeight="1" x14ac:dyDescent="0.3">
      <c r="A1691" s="28" t="s">
        <v>828</v>
      </c>
      <c r="B1691" s="27">
        <f>VLOOKUP(A1691,'Sales Order'!A$1:D$1029,4,0)</f>
        <v>44439</v>
      </c>
      <c r="C1691" s="28" t="s">
        <v>28</v>
      </c>
      <c r="D1691" s="34">
        <v>124</v>
      </c>
      <c r="E1691" s="36">
        <v>91200760</v>
      </c>
      <c r="F1691" s="37" t="s">
        <v>4064</v>
      </c>
      <c r="G1691" s="76" t="str">
        <f>VLOOKUP(C1691,Product!A$1:D$21,3,0)</f>
        <v>Stick Billiard</v>
      </c>
      <c r="H1691" s="76" t="str">
        <f>VLOOKUP(C1691,Product!A$1:D$21,4,0)</f>
        <v>Billiard</v>
      </c>
      <c r="I1691" t="s">
        <v>30</v>
      </c>
      <c r="J1691" s="34">
        <v>124</v>
      </c>
      <c r="K1691" s="11" t="str">
        <f>VLOOKUP(A1691,'Sales Order'!A$2:I$1029,9,0)</f>
        <v>Sales Region Bali - Nusa Tenggara Team</v>
      </c>
      <c r="M1691" t="str">
        <f>VLOOKUP(A1691,'Sales Order'!A$1:L$1029,12,0)</f>
        <v>Retail</v>
      </c>
    </row>
    <row r="1692" spans="1:13" ht="15.75" customHeight="1" x14ac:dyDescent="0.3">
      <c r="A1692" s="16" t="s">
        <v>829</v>
      </c>
      <c r="B1692" s="27">
        <f>VLOOKUP(A1692,'Sales Order'!A$1:D$1029,4,0)</f>
        <v>44444</v>
      </c>
      <c r="C1692" s="28" t="s">
        <v>33</v>
      </c>
      <c r="D1692" s="34">
        <v>83</v>
      </c>
      <c r="E1692" s="36">
        <v>17347000</v>
      </c>
      <c r="F1692" s="37" t="s">
        <v>4065</v>
      </c>
      <c r="G1692" s="76" t="str">
        <f>VLOOKUP(C1692,Product!A$1:D$21,3,0)</f>
        <v>Stick Billiard Bag</v>
      </c>
      <c r="H1692" s="76" t="str">
        <f>VLOOKUP(C1692,Product!A$1:D$21,4,0)</f>
        <v>Billiard</v>
      </c>
      <c r="I1692" t="s">
        <v>34</v>
      </c>
      <c r="J1692" s="34">
        <v>83</v>
      </c>
      <c r="K1692" s="11" t="str">
        <f>VLOOKUP(A1692,'Sales Order'!A$2:I$1029,9,0)</f>
        <v>Sales Sumatera -Kalimantan Region Team</v>
      </c>
      <c r="M1692" t="str">
        <f>VLOOKUP(A1692,'Sales Order'!A$1:L$1029,12,0)</f>
        <v>Retail</v>
      </c>
    </row>
    <row r="1693" spans="1:13" ht="15.75" customHeight="1" x14ac:dyDescent="0.3">
      <c r="A1693" s="16" t="s">
        <v>830</v>
      </c>
      <c r="B1693" s="27">
        <f>VLOOKUP(A1693,'Sales Order'!A$1:D$1029,4,0)</f>
        <v>44444</v>
      </c>
      <c r="C1693" s="28" t="s">
        <v>19</v>
      </c>
      <c r="D1693" s="34">
        <v>148</v>
      </c>
      <c r="E1693" s="36">
        <v>30218640.000000004</v>
      </c>
      <c r="F1693" s="37" t="s">
        <v>4066</v>
      </c>
      <c r="G1693" s="76" t="str">
        <f>VLOOKUP(C1693,Product!A$1:D$21,3,0)</f>
        <v>1 Set Fishing Equipment</v>
      </c>
      <c r="H1693" s="76" t="str">
        <f>VLOOKUP(C1693,Product!A$1:D$21,4,0)</f>
        <v>Fishing Equipment</v>
      </c>
      <c r="I1693" t="s">
        <v>21</v>
      </c>
      <c r="J1693" s="34">
        <v>148</v>
      </c>
      <c r="K1693" s="11" t="str">
        <f>VLOOKUP(A1693,'Sales Order'!A$2:I$1029,9,0)</f>
        <v>Sales Sumatera -Kalimantan Region Team</v>
      </c>
      <c r="M1693" t="str">
        <f>VLOOKUP(A1693,'Sales Order'!A$1:L$1029,12,0)</f>
        <v>Retail</v>
      </c>
    </row>
    <row r="1694" spans="1:13" ht="15.75" customHeight="1" x14ac:dyDescent="0.3">
      <c r="A1694" s="28" t="s">
        <v>830</v>
      </c>
      <c r="B1694" s="27">
        <f>VLOOKUP(A1694,'Sales Order'!A$1:D$1029,4,0)</f>
        <v>44444</v>
      </c>
      <c r="C1694" s="28" t="s">
        <v>35</v>
      </c>
      <c r="D1694" s="34">
        <v>125</v>
      </c>
      <c r="E1694" s="36">
        <v>238706250</v>
      </c>
      <c r="F1694" s="37" t="s">
        <v>4067</v>
      </c>
      <c r="G1694" s="76" t="str">
        <f>VLOOKUP(C1694,Product!A$1:D$21,3,0)</f>
        <v>Stick Golf Wedge</v>
      </c>
      <c r="H1694" s="76" t="str">
        <f>VLOOKUP(C1694,Product!A$1:D$21,4,0)</f>
        <v>Golf</v>
      </c>
      <c r="I1694" t="s">
        <v>37</v>
      </c>
      <c r="J1694" s="34">
        <v>125</v>
      </c>
      <c r="K1694" s="11" t="str">
        <f>VLOOKUP(A1694,'Sales Order'!A$2:I$1029,9,0)</f>
        <v>Sales Sumatera -Kalimantan Region Team</v>
      </c>
      <c r="M1694" t="str">
        <f>VLOOKUP(A1694,'Sales Order'!A$1:L$1029,12,0)</f>
        <v>Retail</v>
      </c>
    </row>
    <row r="1695" spans="1:13" ht="15.75" customHeight="1" x14ac:dyDescent="0.3">
      <c r="A1695" s="16" t="s">
        <v>831</v>
      </c>
      <c r="B1695" s="27">
        <f>VLOOKUP(A1695,'Sales Order'!A$1:D$1029,4,0)</f>
        <v>44446</v>
      </c>
      <c r="C1695" s="28" t="s">
        <v>45</v>
      </c>
      <c r="D1695" s="34">
        <v>117</v>
      </c>
      <c r="E1695" s="36">
        <v>13074750</v>
      </c>
      <c r="F1695" s="37" t="s">
        <v>4068</v>
      </c>
      <c r="G1695" s="76" t="str">
        <f>VLOOKUP(C1695,Product!A$1:D$21,3,0)</f>
        <v>Sunglasses</v>
      </c>
      <c r="H1695" s="76" t="str">
        <f>VLOOKUP(C1695,Product!A$1:D$21,4,0)</f>
        <v>Outdoors Sport</v>
      </c>
      <c r="I1695" t="s">
        <v>46</v>
      </c>
      <c r="J1695" s="34">
        <v>117</v>
      </c>
      <c r="K1695" s="11" t="str">
        <f>VLOOKUP(A1695,'Sales Order'!A$2:I$1029,9,0)</f>
        <v>Sales Region Sulawesi - Maluku Team</v>
      </c>
      <c r="M1695" t="str">
        <f>VLOOKUP(A1695,'Sales Order'!A$1:L$1029,12,0)</f>
        <v>Retail</v>
      </c>
    </row>
    <row r="1696" spans="1:13" ht="15.75" customHeight="1" x14ac:dyDescent="0.3">
      <c r="A1696" s="28" t="s">
        <v>831</v>
      </c>
      <c r="B1696" s="27">
        <f>VLOOKUP(A1696,'Sales Order'!A$1:D$1029,4,0)</f>
        <v>44446</v>
      </c>
      <c r="C1696" s="28" t="s">
        <v>61</v>
      </c>
      <c r="D1696" s="34">
        <v>128</v>
      </c>
      <c r="E1696" s="36">
        <v>52115200</v>
      </c>
      <c r="F1696" s="37" t="s">
        <v>4069</v>
      </c>
      <c r="G1696" s="76" t="str">
        <f>VLOOKUP(C1696,Product!A$1:D$21,3,0)</f>
        <v>1 Set Basketball</v>
      </c>
      <c r="H1696" s="76" t="str">
        <f>VLOOKUP(C1696,Product!A$1:D$21,4,0)</f>
        <v>Basketball</v>
      </c>
      <c r="I1696" t="s">
        <v>62</v>
      </c>
      <c r="J1696" s="34">
        <v>128</v>
      </c>
      <c r="K1696" s="11" t="str">
        <f>VLOOKUP(A1696,'Sales Order'!A$2:I$1029,9,0)</f>
        <v>Sales Region Sulawesi - Maluku Team</v>
      </c>
      <c r="M1696" t="str">
        <f>VLOOKUP(A1696,'Sales Order'!A$1:L$1029,12,0)</f>
        <v>Retail</v>
      </c>
    </row>
    <row r="1697" spans="1:13" ht="15.75" customHeight="1" x14ac:dyDescent="0.3">
      <c r="A1697" s="16" t="s">
        <v>832</v>
      </c>
      <c r="B1697" s="27">
        <f>VLOOKUP(A1697,'Sales Order'!A$1:D$1029,4,0)</f>
        <v>44446</v>
      </c>
      <c r="C1697" s="28" t="s">
        <v>65</v>
      </c>
      <c r="D1697" s="34">
        <v>133</v>
      </c>
      <c r="E1697" s="36">
        <v>28053690</v>
      </c>
      <c r="F1697" s="37" t="s">
        <v>4070</v>
      </c>
      <c r="G1697" s="76" t="str">
        <f>VLOOKUP(C1697,Product!A$1:D$21,3,0)</f>
        <v>1 Set Futsalball</v>
      </c>
      <c r="H1697" s="76" t="str">
        <f>VLOOKUP(C1697,Product!A$1:D$21,4,0)</f>
        <v>Futsal</v>
      </c>
      <c r="I1697" t="s">
        <v>66</v>
      </c>
      <c r="J1697" s="34">
        <v>133</v>
      </c>
      <c r="K1697" s="11" t="str">
        <f>VLOOKUP(A1697,'Sales Order'!A$2:I$1029,9,0)</f>
        <v>Sales Region Sulawesi - Maluku Team</v>
      </c>
      <c r="M1697" t="str">
        <f>VLOOKUP(A1697,'Sales Order'!A$1:L$1029,12,0)</f>
        <v>Retail</v>
      </c>
    </row>
    <row r="1698" spans="1:13" ht="15.75" customHeight="1" x14ac:dyDescent="0.3">
      <c r="A1698" s="16" t="s">
        <v>833</v>
      </c>
      <c r="B1698" s="27">
        <f>VLOOKUP(A1698,'Sales Order'!A$1:D$1029,4,0)</f>
        <v>44448</v>
      </c>
      <c r="C1698" s="28" t="s">
        <v>55</v>
      </c>
      <c r="D1698" s="34">
        <v>43</v>
      </c>
      <c r="E1698" s="36">
        <v>96365150</v>
      </c>
      <c r="F1698" s="37" t="s">
        <v>4071</v>
      </c>
      <c r="G1698" s="76" t="str">
        <f>VLOOKUP(C1698,Product!A$1:D$21,3,0)</f>
        <v>Mountain Bike</v>
      </c>
      <c r="H1698" s="76" t="str">
        <f>VLOOKUP(C1698,Product!A$1:D$21,4,0)</f>
        <v>Bicycle</v>
      </c>
      <c r="I1698" t="s">
        <v>5854</v>
      </c>
      <c r="J1698" s="34">
        <v>43</v>
      </c>
      <c r="K1698" s="11" t="str">
        <f>VLOOKUP(A1698,'Sales Order'!A$2:I$1029,9,0)</f>
        <v>Online Sales Team</v>
      </c>
      <c r="M1698" t="str">
        <f>VLOOKUP(A1698,'Sales Order'!A$1:L$1029,12,0)</f>
        <v>Retail</v>
      </c>
    </row>
    <row r="1699" spans="1:13" ht="15.75" customHeight="1" x14ac:dyDescent="0.3">
      <c r="A1699" s="28" t="s">
        <v>833</v>
      </c>
      <c r="B1699" s="27">
        <f>VLOOKUP(A1699,'Sales Order'!A$1:D$1029,4,0)</f>
        <v>44448</v>
      </c>
      <c r="C1699" s="28" t="s">
        <v>48</v>
      </c>
      <c r="D1699" s="34">
        <v>31</v>
      </c>
      <c r="E1699" s="36">
        <v>3479130</v>
      </c>
      <c r="F1699" s="37" t="s">
        <v>4072</v>
      </c>
      <c r="G1699" s="76" t="str">
        <f>VLOOKUP(C1699,Product!A$1:D$21,3,0)</f>
        <v>Tracking Pole</v>
      </c>
      <c r="H1699" s="76" t="str">
        <f>VLOOKUP(C1699,Product!A$1:D$21,4,0)</f>
        <v>Hiking &amp; Camping</v>
      </c>
      <c r="I1699" t="s">
        <v>49</v>
      </c>
      <c r="J1699" s="34">
        <v>31</v>
      </c>
      <c r="K1699" s="11" t="str">
        <f>VLOOKUP(A1699,'Sales Order'!A$2:I$1029,9,0)</f>
        <v>Online Sales Team</v>
      </c>
      <c r="M1699" t="str">
        <f>VLOOKUP(A1699,'Sales Order'!A$1:L$1029,12,0)</f>
        <v>Retail</v>
      </c>
    </row>
    <row r="1700" spans="1:13" ht="15.75" customHeight="1" x14ac:dyDescent="0.3">
      <c r="A1700" s="28" t="s">
        <v>833</v>
      </c>
      <c r="B1700" s="27">
        <f>VLOOKUP(A1700,'Sales Order'!A$1:D$1029,4,0)</f>
        <v>44448</v>
      </c>
      <c r="C1700" s="28" t="s">
        <v>78</v>
      </c>
      <c r="D1700" s="34">
        <v>106</v>
      </c>
      <c r="E1700" s="36">
        <v>52444560</v>
      </c>
      <c r="F1700" s="37" t="s">
        <v>4073</v>
      </c>
      <c r="G1700" s="76" t="str">
        <f>VLOOKUP(C1700,Product!A$1:D$21,3,0)</f>
        <v>Dumbell Set</v>
      </c>
      <c r="H1700" s="76" t="str">
        <f>VLOOKUP(C1700,Product!A$1:D$21,4,0)</f>
        <v>Gym &amp; Fitness</v>
      </c>
      <c r="I1700" t="s">
        <v>79</v>
      </c>
      <c r="J1700" s="34">
        <v>106</v>
      </c>
      <c r="K1700" s="11" t="str">
        <f>VLOOKUP(A1700,'Sales Order'!A$2:I$1029,9,0)</f>
        <v>Online Sales Team</v>
      </c>
      <c r="M1700" t="str">
        <f>VLOOKUP(A1700,'Sales Order'!A$1:L$1029,12,0)</f>
        <v>Retail</v>
      </c>
    </row>
    <row r="1701" spans="1:13" ht="15.75" customHeight="1" x14ac:dyDescent="0.3">
      <c r="A1701" s="16" t="s">
        <v>834</v>
      </c>
      <c r="B1701" s="27">
        <f>VLOOKUP(A1701,'Sales Order'!A$1:D$1029,4,0)</f>
        <v>44451</v>
      </c>
      <c r="C1701" s="28" t="s">
        <v>75</v>
      </c>
      <c r="D1701" s="34">
        <v>105</v>
      </c>
      <c r="E1701" s="36">
        <v>255990000</v>
      </c>
      <c r="F1701" s="37" t="s">
        <v>4074</v>
      </c>
      <c r="G1701" s="76" t="str">
        <f>VLOOKUP(C1701,Product!A$1:D$21,3,0)</f>
        <v>Bench Press</v>
      </c>
      <c r="H1701" s="76" t="str">
        <f>VLOOKUP(C1701,Product!A$1:D$21,4,0)</f>
        <v>Gym &amp; Fitness</v>
      </c>
      <c r="I1701" t="s">
        <v>76</v>
      </c>
      <c r="J1701" s="34">
        <v>105</v>
      </c>
      <c r="K1701" s="11" t="str">
        <f>VLOOKUP(A1701,'Sales Order'!A$2:I$1029,9,0)</f>
        <v>Sales Java Region Team</v>
      </c>
      <c r="M1701" t="str">
        <f>VLOOKUP(A1701,'Sales Order'!A$1:L$1029,12,0)</f>
        <v>Retail</v>
      </c>
    </row>
    <row r="1702" spans="1:13" ht="15.75" customHeight="1" x14ac:dyDescent="0.3">
      <c r="A1702" s="28" t="s">
        <v>834</v>
      </c>
      <c r="B1702" s="27">
        <f>VLOOKUP(A1702,'Sales Order'!A$1:D$1029,4,0)</f>
        <v>44451</v>
      </c>
      <c r="C1702" s="28" t="s">
        <v>25</v>
      </c>
      <c r="D1702" s="34">
        <v>148</v>
      </c>
      <c r="E1702" s="36">
        <v>2604800</v>
      </c>
      <c r="F1702" s="37" t="s">
        <v>4075</v>
      </c>
      <c r="G1702" s="76" t="str">
        <f>VLOOKUP(C1702,Product!A$1:D$21,3,0)</f>
        <v>Fishing soft lure</v>
      </c>
      <c r="H1702" s="76" t="str">
        <f>VLOOKUP(C1702,Product!A$1:D$21,4,0)</f>
        <v>Fishing Equipment</v>
      </c>
      <c r="I1702" t="s">
        <v>26</v>
      </c>
      <c r="J1702" s="34">
        <v>148</v>
      </c>
      <c r="K1702" s="11" t="str">
        <f>VLOOKUP(A1702,'Sales Order'!A$2:I$1029,9,0)</f>
        <v>Sales Java Region Team</v>
      </c>
      <c r="M1702" t="str">
        <f>VLOOKUP(A1702,'Sales Order'!A$1:L$1029,12,0)</f>
        <v>Retail</v>
      </c>
    </row>
    <row r="1703" spans="1:13" ht="15.75" customHeight="1" x14ac:dyDescent="0.3">
      <c r="A1703" s="28" t="s">
        <v>834</v>
      </c>
      <c r="B1703" s="27">
        <f>VLOOKUP(A1703,'Sales Order'!A$1:D$1029,4,0)</f>
        <v>44451</v>
      </c>
      <c r="C1703" s="28" t="s">
        <v>69</v>
      </c>
      <c r="D1703" s="34">
        <v>134</v>
      </c>
      <c r="E1703" s="36">
        <v>16025328</v>
      </c>
      <c r="F1703" s="37" t="s">
        <v>4076</v>
      </c>
      <c r="G1703" s="76" t="str">
        <f>VLOOKUP(C1703,Product!A$1:D$21,3,0)</f>
        <v>Abs Roller</v>
      </c>
      <c r="H1703" s="76" t="str">
        <f>VLOOKUP(C1703,Product!A$1:D$21,4,0)</f>
        <v>Gym &amp; Fitness</v>
      </c>
      <c r="I1703" t="s">
        <v>70</v>
      </c>
      <c r="J1703" s="34">
        <v>134</v>
      </c>
      <c r="K1703" s="11" t="str">
        <f>VLOOKUP(A1703,'Sales Order'!A$2:I$1029,9,0)</f>
        <v>Sales Java Region Team</v>
      </c>
      <c r="M1703" t="str">
        <f>VLOOKUP(A1703,'Sales Order'!A$1:L$1029,12,0)</f>
        <v>Retail</v>
      </c>
    </row>
    <row r="1704" spans="1:13" ht="15.75" customHeight="1" x14ac:dyDescent="0.3">
      <c r="A1704" s="28" t="s">
        <v>835</v>
      </c>
      <c r="B1704" s="27">
        <f>VLOOKUP(A1704,'Sales Order'!A$1:D$1029,4,0)</f>
        <v>44451</v>
      </c>
      <c r="C1704" s="28" t="s">
        <v>33</v>
      </c>
      <c r="D1704" s="34">
        <v>67</v>
      </c>
      <c r="E1704" s="36">
        <v>13855600</v>
      </c>
      <c r="F1704" s="37" t="s">
        <v>4077</v>
      </c>
      <c r="G1704" s="76" t="str">
        <f>VLOOKUP(C1704,Product!A$1:D$21,3,0)</f>
        <v>Stick Billiard Bag</v>
      </c>
      <c r="H1704" s="76" t="str">
        <f>VLOOKUP(C1704,Product!A$1:D$21,4,0)</f>
        <v>Billiard</v>
      </c>
      <c r="I1704" t="s">
        <v>34</v>
      </c>
      <c r="J1704" s="34">
        <v>67</v>
      </c>
      <c r="K1704" s="11" t="str">
        <f>VLOOKUP(A1704,'Sales Order'!A$2:I$1029,9,0)</f>
        <v>Sales Java Region Team</v>
      </c>
      <c r="M1704" t="str">
        <f>VLOOKUP(A1704,'Sales Order'!A$1:L$1029,12,0)</f>
        <v>Retail</v>
      </c>
    </row>
    <row r="1705" spans="1:13" ht="15.75" customHeight="1" x14ac:dyDescent="0.3">
      <c r="A1705" s="16" t="s">
        <v>836</v>
      </c>
      <c r="B1705" s="27">
        <f>VLOOKUP(A1705,'Sales Order'!A$1:D$1029,4,0)</f>
        <v>44455</v>
      </c>
      <c r="C1705" s="28" t="s">
        <v>52</v>
      </c>
      <c r="D1705" s="34">
        <v>145</v>
      </c>
      <c r="E1705" s="36">
        <v>44768750</v>
      </c>
      <c r="F1705" s="37" t="s">
        <v>4078</v>
      </c>
      <c r="G1705" s="76" t="str">
        <f>VLOOKUP(C1705,Product!A$1:D$21,3,0)</f>
        <v>Hiking Shoes</v>
      </c>
      <c r="H1705" s="76" t="str">
        <f>VLOOKUP(C1705,Product!A$1:D$21,4,0)</f>
        <v>Hiking &amp; Camping</v>
      </c>
      <c r="I1705" t="s">
        <v>53</v>
      </c>
      <c r="J1705" s="34">
        <v>145</v>
      </c>
      <c r="K1705" s="11" t="str">
        <f>VLOOKUP(A1705,'Sales Order'!A$2:I$1029,9,0)</f>
        <v>Sales Sumatera -Kalimantan Region Team</v>
      </c>
      <c r="M1705" t="str">
        <f>VLOOKUP(A1705,'Sales Order'!A$1:L$1029,12,0)</f>
        <v>Retail</v>
      </c>
    </row>
    <row r="1706" spans="1:13" ht="15.75" customHeight="1" x14ac:dyDescent="0.3">
      <c r="A1706" s="28" t="s">
        <v>836</v>
      </c>
      <c r="B1706" s="27">
        <f>VLOOKUP(A1706,'Sales Order'!A$1:D$1029,4,0)</f>
        <v>44455</v>
      </c>
      <c r="C1706" s="28" t="s">
        <v>55</v>
      </c>
      <c r="D1706" s="34">
        <v>64</v>
      </c>
      <c r="E1706" s="36">
        <v>132858880</v>
      </c>
      <c r="F1706" s="37" t="s">
        <v>4079</v>
      </c>
      <c r="G1706" s="76" t="str">
        <f>VLOOKUP(C1706,Product!A$1:D$21,3,0)</f>
        <v>Mountain Bike</v>
      </c>
      <c r="H1706" s="76" t="str">
        <f>VLOOKUP(C1706,Product!A$1:D$21,4,0)</f>
        <v>Bicycle</v>
      </c>
      <c r="I1706" t="s">
        <v>5854</v>
      </c>
      <c r="J1706" s="34">
        <v>64</v>
      </c>
      <c r="K1706" s="11" t="str">
        <f>VLOOKUP(A1706,'Sales Order'!A$2:I$1029,9,0)</f>
        <v>Sales Sumatera -Kalimantan Region Team</v>
      </c>
      <c r="M1706" t="str">
        <f>VLOOKUP(A1706,'Sales Order'!A$1:L$1029,12,0)</f>
        <v>Retail</v>
      </c>
    </row>
    <row r="1707" spans="1:13" ht="15.75" customHeight="1" x14ac:dyDescent="0.3">
      <c r="A1707" s="28" t="s">
        <v>836</v>
      </c>
      <c r="B1707" s="27">
        <f>VLOOKUP(A1707,'Sales Order'!A$1:D$1029,4,0)</f>
        <v>44455</v>
      </c>
      <c r="C1707" s="28" t="s">
        <v>40</v>
      </c>
      <c r="D1707" s="34">
        <v>105</v>
      </c>
      <c r="E1707" s="36">
        <v>20408850</v>
      </c>
      <c r="F1707" s="37" t="s">
        <v>4080</v>
      </c>
      <c r="G1707" s="76" t="str">
        <f>VLOOKUP(C1707,Product!A$1:D$21,3,0)</f>
        <v>1 set Golf Ball</v>
      </c>
      <c r="H1707" s="76" t="str">
        <f>VLOOKUP(C1707,Product!A$1:D$21,4,0)</f>
        <v>Golf</v>
      </c>
      <c r="I1707" t="s">
        <v>41</v>
      </c>
      <c r="J1707" s="34">
        <v>105</v>
      </c>
      <c r="K1707" s="11" t="str">
        <f>VLOOKUP(A1707,'Sales Order'!A$2:I$1029,9,0)</f>
        <v>Sales Sumatera -Kalimantan Region Team</v>
      </c>
      <c r="M1707" t="str">
        <f>VLOOKUP(A1707,'Sales Order'!A$1:L$1029,12,0)</f>
        <v>Retail</v>
      </c>
    </row>
    <row r="1708" spans="1:13" ht="15.75" customHeight="1" x14ac:dyDescent="0.3">
      <c r="A1708" s="28" t="s">
        <v>836</v>
      </c>
      <c r="B1708" s="27">
        <f>VLOOKUP(A1708,'Sales Order'!A$1:D$1029,4,0)</f>
        <v>44455</v>
      </c>
      <c r="C1708" s="28" t="s">
        <v>58</v>
      </c>
      <c r="D1708" s="34">
        <v>146</v>
      </c>
      <c r="E1708" s="36">
        <v>708032840</v>
      </c>
      <c r="F1708" s="37" t="s">
        <v>4081</v>
      </c>
      <c r="G1708" s="76" t="str">
        <f>VLOOKUP(C1708,Product!A$1:D$21,3,0)</f>
        <v>Road Bike</v>
      </c>
      <c r="H1708" s="76" t="str">
        <f>VLOOKUP(C1708,Product!A$1:D$21,4,0)</f>
        <v>Bicycle</v>
      </c>
      <c r="I1708" t="s">
        <v>59</v>
      </c>
      <c r="J1708" s="34">
        <v>146</v>
      </c>
      <c r="K1708" s="11" t="str">
        <f>VLOOKUP(A1708,'Sales Order'!A$2:I$1029,9,0)</f>
        <v>Sales Sumatera -Kalimantan Region Team</v>
      </c>
      <c r="M1708" t="str">
        <f>VLOOKUP(A1708,'Sales Order'!A$1:L$1029,12,0)</f>
        <v>Retail</v>
      </c>
    </row>
    <row r="1709" spans="1:13" ht="15.75" customHeight="1" x14ac:dyDescent="0.3">
      <c r="A1709" s="16" t="s">
        <v>837</v>
      </c>
      <c r="B1709" s="27">
        <f>VLOOKUP(A1709,'Sales Order'!A$1:D$1029,4,0)</f>
        <v>44458</v>
      </c>
      <c r="C1709" s="28" t="s">
        <v>58</v>
      </c>
      <c r="D1709" s="34">
        <v>109</v>
      </c>
      <c r="E1709" s="36">
        <v>516306840</v>
      </c>
      <c r="F1709" s="37" t="s">
        <v>4082</v>
      </c>
      <c r="G1709" s="76" t="str">
        <f>VLOOKUP(C1709,Product!A$1:D$21,3,0)</f>
        <v>Road Bike</v>
      </c>
      <c r="H1709" s="76" t="str">
        <f>VLOOKUP(C1709,Product!A$1:D$21,4,0)</f>
        <v>Bicycle</v>
      </c>
      <c r="I1709" t="s">
        <v>59</v>
      </c>
      <c r="J1709" s="34">
        <v>109</v>
      </c>
      <c r="K1709" s="11" t="str">
        <f>VLOOKUP(A1709,'Sales Order'!A$2:I$1029,9,0)</f>
        <v>Sales Region Bali - Nusa Tenggara Team</v>
      </c>
      <c r="M1709" t="str">
        <f>VLOOKUP(A1709,'Sales Order'!A$1:L$1029,12,0)</f>
        <v>Retail</v>
      </c>
    </row>
    <row r="1710" spans="1:13" ht="15.75" customHeight="1" x14ac:dyDescent="0.3">
      <c r="A1710" s="28" t="s">
        <v>837</v>
      </c>
      <c r="B1710" s="27">
        <f>VLOOKUP(A1710,'Sales Order'!A$1:D$1029,4,0)</f>
        <v>44458</v>
      </c>
      <c r="C1710" s="28" t="s">
        <v>25</v>
      </c>
      <c r="D1710" s="34">
        <v>113</v>
      </c>
      <c r="E1710" s="36">
        <v>1762800</v>
      </c>
      <c r="F1710" s="37" t="s">
        <v>4083</v>
      </c>
      <c r="G1710" s="76" t="str">
        <f>VLOOKUP(C1710,Product!A$1:D$21,3,0)</f>
        <v>Fishing soft lure</v>
      </c>
      <c r="H1710" s="76" t="str">
        <f>VLOOKUP(C1710,Product!A$1:D$21,4,0)</f>
        <v>Fishing Equipment</v>
      </c>
      <c r="I1710" t="s">
        <v>26</v>
      </c>
      <c r="J1710" s="34">
        <v>113</v>
      </c>
      <c r="K1710" s="11" t="str">
        <f>VLOOKUP(A1710,'Sales Order'!A$2:I$1029,9,0)</f>
        <v>Sales Region Bali - Nusa Tenggara Team</v>
      </c>
      <c r="M1710" t="str">
        <f>VLOOKUP(A1710,'Sales Order'!A$1:L$1029,12,0)</f>
        <v>Retail</v>
      </c>
    </row>
    <row r="1711" spans="1:13" ht="15.75" customHeight="1" x14ac:dyDescent="0.3">
      <c r="A1711" s="28" t="s">
        <v>837</v>
      </c>
      <c r="B1711" s="27">
        <f>VLOOKUP(A1711,'Sales Order'!A$1:D$1029,4,0)</f>
        <v>44458</v>
      </c>
      <c r="C1711" s="28" t="s">
        <v>81</v>
      </c>
      <c r="D1711" s="34">
        <v>108</v>
      </c>
      <c r="E1711" s="36">
        <v>209221920</v>
      </c>
      <c r="F1711" s="37" t="s">
        <v>4084</v>
      </c>
      <c r="G1711" s="76" t="str">
        <f>VLOOKUP(C1711,Product!A$1:D$21,3,0)</f>
        <v>Treadmill</v>
      </c>
      <c r="H1711" s="76" t="str">
        <f>VLOOKUP(C1711,Product!A$1:D$21,4,0)</f>
        <v>Gym &amp; Fitness</v>
      </c>
      <c r="I1711" t="s">
        <v>82</v>
      </c>
      <c r="J1711" s="34">
        <v>108</v>
      </c>
      <c r="K1711" s="11" t="str">
        <f>VLOOKUP(A1711,'Sales Order'!A$2:I$1029,9,0)</f>
        <v>Sales Region Bali - Nusa Tenggara Team</v>
      </c>
      <c r="M1711" t="str">
        <f>VLOOKUP(A1711,'Sales Order'!A$1:L$1029,12,0)</f>
        <v>Retail</v>
      </c>
    </row>
    <row r="1712" spans="1:13" ht="15.75" customHeight="1" x14ac:dyDescent="0.3">
      <c r="A1712" s="28" t="s">
        <v>837</v>
      </c>
      <c r="B1712" s="27">
        <f>VLOOKUP(A1712,'Sales Order'!A$1:D$1029,4,0)</f>
        <v>44458</v>
      </c>
      <c r="C1712" s="28" t="s">
        <v>78</v>
      </c>
      <c r="D1712" s="34">
        <v>109</v>
      </c>
      <c r="E1712" s="36">
        <v>46970280</v>
      </c>
      <c r="F1712" s="37" t="s">
        <v>4085</v>
      </c>
      <c r="G1712" s="76" t="str">
        <f>VLOOKUP(C1712,Product!A$1:D$21,3,0)</f>
        <v>Dumbell Set</v>
      </c>
      <c r="H1712" s="76" t="str">
        <f>VLOOKUP(C1712,Product!A$1:D$21,4,0)</f>
        <v>Gym &amp; Fitness</v>
      </c>
      <c r="I1712" t="s">
        <v>79</v>
      </c>
      <c r="J1712" s="34">
        <v>109</v>
      </c>
      <c r="K1712" s="11" t="str">
        <f>VLOOKUP(A1712,'Sales Order'!A$2:I$1029,9,0)</f>
        <v>Sales Region Bali - Nusa Tenggara Team</v>
      </c>
      <c r="M1712" t="str">
        <f>VLOOKUP(A1712,'Sales Order'!A$1:L$1029,12,0)</f>
        <v>Retail</v>
      </c>
    </row>
    <row r="1713" spans="1:13" ht="15.75" customHeight="1" x14ac:dyDescent="0.3">
      <c r="A1713" s="16" t="s">
        <v>838</v>
      </c>
      <c r="B1713" s="27">
        <f>VLOOKUP(A1713,'Sales Order'!A$1:D$1029,4,0)</f>
        <v>44462</v>
      </c>
      <c r="C1713" s="28" t="s">
        <v>45</v>
      </c>
      <c r="D1713" s="34">
        <v>97</v>
      </c>
      <c r="E1713" s="36">
        <v>10984280</v>
      </c>
      <c r="F1713" s="37" t="s">
        <v>4086</v>
      </c>
      <c r="G1713" s="76" t="str">
        <f>VLOOKUP(C1713,Product!A$1:D$21,3,0)</f>
        <v>Sunglasses</v>
      </c>
      <c r="H1713" s="76" t="str">
        <f>VLOOKUP(C1713,Product!A$1:D$21,4,0)</f>
        <v>Outdoors Sport</v>
      </c>
      <c r="I1713" t="s">
        <v>46</v>
      </c>
      <c r="J1713" s="34">
        <v>97</v>
      </c>
      <c r="K1713" s="11" t="str">
        <f>VLOOKUP(A1713,'Sales Order'!A$2:I$1029,9,0)</f>
        <v>Sales Java Region Team</v>
      </c>
      <c r="M1713" t="str">
        <f>VLOOKUP(A1713,'Sales Order'!A$1:L$1029,12,0)</f>
        <v>Distributor</v>
      </c>
    </row>
    <row r="1714" spans="1:13" ht="15.75" customHeight="1" x14ac:dyDescent="0.3">
      <c r="A1714" s="28" t="s">
        <v>838</v>
      </c>
      <c r="B1714" s="27">
        <f>VLOOKUP(A1714,'Sales Order'!A$1:D$1029,4,0)</f>
        <v>44462</v>
      </c>
      <c r="C1714" s="28" t="s">
        <v>83</v>
      </c>
      <c r="D1714" s="34">
        <v>91</v>
      </c>
      <c r="E1714" s="36">
        <v>21908250</v>
      </c>
      <c r="F1714" s="37" t="s">
        <v>4087</v>
      </c>
      <c r="G1714" s="76" t="str">
        <f>VLOOKUP(C1714,Product!A$1:D$21,3,0)</f>
        <v>Heavy bag</v>
      </c>
      <c r="H1714" s="76" t="str">
        <f>VLOOKUP(C1714,Product!A$1:D$21,4,0)</f>
        <v>Gym &amp; Fitness</v>
      </c>
      <c r="I1714" t="s">
        <v>84</v>
      </c>
      <c r="J1714" s="34">
        <v>91</v>
      </c>
      <c r="K1714" s="11" t="str">
        <f>VLOOKUP(A1714,'Sales Order'!A$2:I$1029,9,0)</f>
        <v>Sales Java Region Team</v>
      </c>
      <c r="M1714" t="str">
        <f>VLOOKUP(A1714,'Sales Order'!A$1:L$1029,12,0)</f>
        <v>Distributor</v>
      </c>
    </row>
    <row r="1715" spans="1:13" ht="15.75" customHeight="1" x14ac:dyDescent="0.3">
      <c r="A1715" s="16" t="s">
        <v>839</v>
      </c>
      <c r="B1715" s="27">
        <f>VLOOKUP(A1715,'Sales Order'!A$1:D$1029,4,0)</f>
        <v>44462</v>
      </c>
      <c r="C1715" s="28" t="s">
        <v>78</v>
      </c>
      <c r="D1715" s="34">
        <v>82</v>
      </c>
      <c r="E1715" s="36">
        <v>34026720</v>
      </c>
      <c r="F1715" s="37" t="s">
        <v>4088</v>
      </c>
      <c r="G1715" s="76" t="str">
        <f>VLOOKUP(C1715,Product!A$1:D$21,3,0)</f>
        <v>Dumbell Set</v>
      </c>
      <c r="H1715" s="76" t="str">
        <f>VLOOKUP(C1715,Product!A$1:D$21,4,0)</f>
        <v>Gym &amp; Fitness</v>
      </c>
      <c r="I1715" t="s">
        <v>79</v>
      </c>
      <c r="J1715" s="34">
        <v>82</v>
      </c>
      <c r="K1715" s="11" t="str">
        <f>VLOOKUP(A1715,'Sales Order'!A$2:I$1029,9,0)</f>
        <v>Sales Sumatera -Kalimantan Region Team</v>
      </c>
      <c r="M1715" t="str">
        <f>VLOOKUP(A1715,'Sales Order'!A$1:L$1029,12,0)</f>
        <v>Retail</v>
      </c>
    </row>
    <row r="1716" spans="1:13" ht="15.75" customHeight="1" x14ac:dyDescent="0.3">
      <c r="A1716" s="28" t="s">
        <v>839</v>
      </c>
      <c r="B1716" s="27">
        <f>VLOOKUP(A1716,'Sales Order'!A$1:D$1029,4,0)</f>
        <v>44462</v>
      </c>
      <c r="C1716" s="28" t="s">
        <v>72</v>
      </c>
      <c r="D1716" s="34">
        <v>75</v>
      </c>
      <c r="E1716" s="36">
        <v>16821000</v>
      </c>
      <c r="F1716" s="37" t="s">
        <v>4089</v>
      </c>
      <c r="G1716" s="76" t="str">
        <f>VLOOKUP(C1716,Product!A$1:D$21,3,0)</f>
        <v>Pull Up Bar</v>
      </c>
      <c r="H1716" s="76" t="str">
        <f>VLOOKUP(C1716,Product!A$1:D$21,4,0)</f>
        <v>Gym &amp; Fitness</v>
      </c>
      <c r="I1716" t="s">
        <v>73</v>
      </c>
      <c r="J1716" s="34">
        <v>75</v>
      </c>
      <c r="K1716" s="11" t="str">
        <f>VLOOKUP(A1716,'Sales Order'!A$2:I$1029,9,0)</f>
        <v>Sales Sumatera -Kalimantan Region Team</v>
      </c>
      <c r="M1716" t="str">
        <f>VLOOKUP(A1716,'Sales Order'!A$1:L$1029,12,0)</f>
        <v>Retail</v>
      </c>
    </row>
    <row r="1717" spans="1:13" ht="15.75" customHeight="1" x14ac:dyDescent="0.3">
      <c r="A1717" s="16" t="s">
        <v>840</v>
      </c>
      <c r="B1717" s="27">
        <f>VLOOKUP(A1717,'Sales Order'!A$1:D$1029,4,0)</f>
        <v>44465</v>
      </c>
      <c r="C1717" s="28" t="s">
        <v>69</v>
      </c>
      <c r="D1717" s="34">
        <v>110</v>
      </c>
      <c r="E1717" s="36">
        <v>11959200</v>
      </c>
      <c r="F1717" s="37" t="s">
        <v>4090</v>
      </c>
      <c r="G1717" s="76" t="str">
        <f>VLOOKUP(C1717,Product!A$1:D$21,3,0)</f>
        <v>Abs Roller</v>
      </c>
      <c r="H1717" s="76" t="str">
        <f>VLOOKUP(C1717,Product!A$1:D$21,4,0)</f>
        <v>Gym &amp; Fitness</v>
      </c>
      <c r="I1717" t="s">
        <v>70</v>
      </c>
      <c r="J1717" s="34">
        <v>110</v>
      </c>
      <c r="K1717" s="11" t="str">
        <f>VLOOKUP(A1717,'Sales Order'!A$2:I$1029,9,0)</f>
        <v>Online Sales Team</v>
      </c>
      <c r="M1717" t="str">
        <f>VLOOKUP(A1717,'Sales Order'!A$1:L$1029,12,0)</f>
        <v>Retail</v>
      </c>
    </row>
    <row r="1718" spans="1:13" ht="15.75" customHeight="1" x14ac:dyDescent="0.3">
      <c r="A1718" s="16" t="s">
        <v>841</v>
      </c>
      <c r="B1718" s="27">
        <f>VLOOKUP(A1718,'Sales Order'!A$1:D$1029,4,0)</f>
        <v>44465</v>
      </c>
      <c r="C1718" s="28" t="s">
        <v>19</v>
      </c>
      <c r="D1718" s="34">
        <v>143</v>
      </c>
      <c r="E1718" s="36">
        <v>30622020</v>
      </c>
      <c r="F1718" s="37" t="s">
        <v>4091</v>
      </c>
      <c r="G1718" s="76" t="str">
        <f>VLOOKUP(C1718,Product!A$1:D$21,3,0)</f>
        <v>1 Set Fishing Equipment</v>
      </c>
      <c r="H1718" s="76" t="str">
        <f>VLOOKUP(C1718,Product!A$1:D$21,4,0)</f>
        <v>Fishing Equipment</v>
      </c>
      <c r="I1718" t="s">
        <v>21</v>
      </c>
      <c r="J1718" s="34">
        <v>143</v>
      </c>
      <c r="K1718" s="11" t="str">
        <f>VLOOKUP(A1718,'Sales Order'!A$2:I$1029,9,0)</f>
        <v>Sales Region Bali - Nusa Tenggara Team</v>
      </c>
      <c r="M1718" t="str">
        <f>VLOOKUP(A1718,'Sales Order'!A$1:L$1029,12,0)</f>
        <v>Retail</v>
      </c>
    </row>
    <row r="1719" spans="1:13" ht="15.75" customHeight="1" x14ac:dyDescent="0.3">
      <c r="A1719" s="28" t="s">
        <v>841</v>
      </c>
      <c r="B1719" s="27">
        <f>VLOOKUP(A1719,'Sales Order'!A$1:D$1029,4,0)</f>
        <v>44465</v>
      </c>
      <c r="C1719" s="28" t="s">
        <v>40</v>
      </c>
      <c r="D1719" s="34">
        <v>105</v>
      </c>
      <c r="E1719" s="36">
        <v>17556000</v>
      </c>
      <c r="F1719" s="37" t="s">
        <v>4092</v>
      </c>
      <c r="G1719" s="76" t="str">
        <f>VLOOKUP(C1719,Product!A$1:D$21,3,0)</f>
        <v>1 set Golf Ball</v>
      </c>
      <c r="H1719" s="76" t="str">
        <f>VLOOKUP(C1719,Product!A$1:D$21,4,0)</f>
        <v>Golf</v>
      </c>
      <c r="I1719" t="s">
        <v>41</v>
      </c>
      <c r="J1719" s="34">
        <v>105</v>
      </c>
      <c r="K1719" s="11" t="str">
        <f>VLOOKUP(A1719,'Sales Order'!A$2:I$1029,9,0)</f>
        <v>Sales Region Bali - Nusa Tenggara Team</v>
      </c>
      <c r="M1719" t="str">
        <f>VLOOKUP(A1719,'Sales Order'!A$1:L$1029,12,0)</f>
        <v>Retail</v>
      </c>
    </row>
    <row r="1720" spans="1:13" ht="15.75" customHeight="1" x14ac:dyDescent="0.3">
      <c r="A1720" s="28" t="s">
        <v>841</v>
      </c>
      <c r="B1720" s="27">
        <f>VLOOKUP(A1720,'Sales Order'!A$1:D$1029,4,0)</f>
        <v>44465</v>
      </c>
      <c r="C1720" s="28" t="s">
        <v>28</v>
      </c>
      <c r="D1720" s="34">
        <v>97</v>
      </c>
      <c r="E1720" s="36">
        <v>74051740</v>
      </c>
      <c r="F1720" s="37" t="s">
        <v>4093</v>
      </c>
      <c r="G1720" s="76" t="str">
        <f>VLOOKUP(C1720,Product!A$1:D$21,3,0)</f>
        <v>Stick Billiard</v>
      </c>
      <c r="H1720" s="76" t="str">
        <f>VLOOKUP(C1720,Product!A$1:D$21,4,0)</f>
        <v>Billiard</v>
      </c>
      <c r="I1720" t="s">
        <v>30</v>
      </c>
      <c r="J1720" s="34">
        <v>97</v>
      </c>
      <c r="K1720" s="11" t="str">
        <f>VLOOKUP(A1720,'Sales Order'!A$2:I$1029,9,0)</f>
        <v>Sales Region Bali - Nusa Tenggara Team</v>
      </c>
      <c r="M1720" t="str">
        <f>VLOOKUP(A1720,'Sales Order'!A$1:L$1029,12,0)</f>
        <v>Retail</v>
      </c>
    </row>
    <row r="1721" spans="1:13" ht="15.75" customHeight="1" x14ac:dyDescent="0.3">
      <c r="A1721" s="16" t="s">
        <v>842</v>
      </c>
      <c r="B1721" s="27">
        <f>VLOOKUP(A1721,'Sales Order'!A$1:D$1029,4,0)</f>
        <v>44470</v>
      </c>
      <c r="C1721" s="28" t="s">
        <v>81</v>
      </c>
      <c r="D1721" s="34">
        <v>102</v>
      </c>
      <c r="E1721" s="36">
        <v>223598280</v>
      </c>
      <c r="F1721" s="37" t="s">
        <v>4094</v>
      </c>
      <c r="G1721" s="76" t="str">
        <f>VLOOKUP(C1721,Product!A$1:D$21,3,0)</f>
        <v>Treadmill</v>
      </c>
      <c r="H1721" s="76" t="str">
        <f>VLOOKUP(C1721,Product!A$1:D$21,4,0)</f>
        <v>Gym &amp; Fitness</v>
      </c>
      <c r="I1721" t="s">
        <v>82</v>
      </c>
      <c r="J1721" s="34">
        <v>102</v>
      </c>
      <c r="K1721" s="11" t="str">
        <f>VLOOKUP(A1721,'Sales Order'!A$2:I$1029,9,0)</f>
        <v>Sales Sumatera -Kalimantan Region Team</v>
      </c>
      <c r="M1721" t="str">
        <f>VLOOKUP(A1721,'Sales Order'!A$1:L$1029,12,0)</f>
        <v>Retail</v>
      </c>
    </row>
    <row r="1722" spans="1:13" ht="15.75" customHeight="1" x14ac:dyDescent="0.3">
      <c r="A1722" s="28" t="s">
        <v>842</v>
      </c>
      <c r="B1722" s="27">
        <f>VLOOKUP(A1722,'Sales Order'!A$1:D$1029,4,0)</f>
        <v>44470</v>
      </c>
      <c r="C1722" s="28" t="s">
        <v>35</v>
      </c>
      <c r="D1722" s="34">
        <v>108</v>
      </c>
      <c r="E1722" s="36">
        <v>189648000</v>
      </c>
      <c r="F1722" s="37" t="s">
        <v>4095</v>
      </c>
      <c r="G1722" s="76" t="str">
        <f>VLOOKUP(C1722,Product!A$1:D$21,3,0)</f>
        <v>Stick Golf Wedge</v>
      </c>
      <c r="H1722" s="76" t="str">
        <f>VLOOKUP(C1722,Product!A$1:D$21,4,0)</f>
        <v>Golf</v>
      </c>
      <c r="I1722" t="s">
        <v>37</v>
      </c>
      <c r="J1722" s="34">
        <v>108</v>
      </c>
      <c r="K1722" s="11" t="str">
        <f>VLOOKUP(A1722,'Sales Order'!A$2:I$1029,9,0)</f>
        <v>Sales Sumatera -Kalimantan Region Team</v>
      </c>
      <c r="M1722" t="str">
        <f>VLOOKUP(A1722,'Sales Order'!A$1:L$1029,12,0)</f>
        <v>Retail</v>
      </c>
    </row>
    <row r="1723" spans="1:13" ht="15.75" customHeight="1" x14ac:dyDescent="0.3">
      <c r="A1723" s="16" t="s">
        <v>843</v>
      </c>
      <c r="B1723" s="27">
        <f>VLOOKUP(A1723,'Sales Order'!A$1:D$1029,4,0)</f>
        <v>44472</v>
      </c>
      <c r="C1723" s="28" t="s">
        <v>61</v>
      </c>
      <c r="D1723" s="34">
        <v>91</v>
      </c>
      <c r="E1723" s="36">
        <v>39665990</v>
      </c>
      <c r="F1723" s="37" t="s">
        <v>4096</v>
      </c>
      <c r="G1723" s="76" t="str">
        <f>VLOOKUP(C1723,Product!A$1:D$21,3,0)</f>
        <v>1 Set Basketball</v>
      </c>
      <c r="H1723" s="76" t="str">
        <f>VLOOKUP(C1723,Product!A$1:D$21,4,0)</f>
        <v>Basketball</v>
      </c>
      <c r="I1723" t="s">
        <v>62</v>
      </c>
      <c r="J1723" s="34">
        <v>91</v>
      </c>
      <c r="K1723" s="11" t="str">
        <f>VLOOKUP(A1723,'Sales Order'!A$2:I$1029,9,0)</f>
        <v>Sales Region Sulawesi - Maluku Team</v>
      </c>
      <c r="M1723" t="str">
        <f>VLOOKUP(A1723,'Sales Order'!A$1:L$1029,12,0)</f>
        <v>Retail</v>
      </c>
    </row>
    <row r="1724" spans="1:13" ht="15.75" customHeight="1" x14ac:dyDescent="0.3">
      <c r="A1724" s="28" t="s">
        <v>843</v>
      </c>
      <c r="B1724" s="27">
        <f>VLOOKUP(A1724,'Sales Order'!A$1:D$1029,4,0)</f>
        <v>44472</v>
      </c>
      <c r="C1724" s="28" t="s">
        <v>33</v>
      </c>
      <c r="D1724" s="34">
        <v>29</v>
      </c>
      <c r="E1724" s="36">
        <v>5742000</v>
      </c>
      <c r="F1724" s="37" t="s">
        <v>4097</v>
      </c>
      <c r="G1724" s="76" t="str">
        <f>VLOOKUP(C1724,Product!A$1:D$21,3,0)</f>
        <v>Stick Billiard Bag</v>
      </c>
      <c r="H1724" s="76" t="str">
        <f>VLOOKUP(C1724,Product!A$1:D$21,4,0)</f>
        <v>Billiard</v>
      </c>
      <c r="I1724" t="s">
        <v>34</v>
      </c>
      <c r="J1724" s="34">
        <v>29</v>
      </c>
      <c r="K1724" s="11" t="str">
        <f>VLOOKUP(A1724,'Sales Order'!A$2:I$1029,9,0)</f>
        <v>Sales Region Sulawesi - Maluku Team</v>
      </c>
      <c r="M1724" t="str">
        <f>VLOOKUP(A1724,'Sales Order'!A$1:L$1029,12,0)</f>
        <v>Retail</v>
      </c>
    </row>
    <row r="1725" spans="1:13" ht="15.75" customHeight="1" x14ac:dyDescent="0.3">
      <c r="A1725" s="28" t="s">
        <v>843</v>
      </c>
      <c r="B1725" s="27">
        <f>VLOOKUP(A1725,'Sales Order'!A$1:D$1029,4,0)</f>
        <v>44472</v>
      </c>
      <c r="C1725" s="28" t="s">
        <v>55</v>
      </c>
      <c r="D1725" s="34">
        <v>138</v>
      </c>
      <c r="E1725" s="36">
        <v>244156500</v>
      </c>
      <c r="F1725" s="37" t="s">
        <v>4098</v>
      </c>
      <c r="G1725" s="76" t="str">
        <f>VLOOKUP(C1725,Product!A$1:D$21,3,0)</f>
        <v>Mountain Bike</v>
      </c>
      <c r="H1725" s="76" t="str">
        <f>VLOOKUP(C1725,Product!A$1:D$21,4,0)</f>
        <v>Bicycle</v>
      </c>
      <c r="I1725" t="s">
        <v>5854</v>
      </c>
      <c r="J1725" s="34">
        <v>138</v>
      </c>
      <c r="K1725" s="11" t="str">
        <f>VLOOKUP(A1725,'Sales Order'!A$2:I$1029,9,0)</f>
        <v>Sales Region Sulawesi - Maluku Team</v>
      </c>
      <c r="M1725" t="str">
        <f>VLOOKUP(A1725,'Sales Order'!A$1:L$1029,12,0)</f>
        <v>Retail</v>
      </c>
    </row>
    <row r="1726" spans="1:13" ht="15.75" customHeight="1" x14ac:dyDescent="0.3">
      <c r="A1726" s="16" t="s">
        <v>844</v>
      </c>
      <c r="B1726" s="27">
        <f>VLOOKUP(A1726,'Sales Order'!A$1:D$1029,4,0)</f>
        <v>44472</v>
      </c>
      <c r="C1726" s="28" t="s">
        <v>28</v>
      </c>
      <c r="D1726" s="34">
        <v>147</v>
      </c>
      <c r="E1726" s="36">
        <v>128645580</v>
      </c>
      <c r="F1726" s="37" t="s">
        <v>4099</v>
      </c>
      <c r="G1726" s="76" t="str">
        <f>VLOOKUP(C1726,Product!A$1:D$21,3,0)</f>
        <v>Stick Billiard</v>
      </c>
      <c r="H1726" s="76" t="str">
        <f>VLOOKUP(C1726,Product!A$1:D$21,4,0)</f>
        <v>Billiard</v>
      </c>
      <c r="I1726" t="s">
        <v>30</v>
      </c>
      <c r="J1726" s="34">
        <v>147</v>
      </c>
      <c r="K1726" s="11" t="str">
        <f>VLOOKUP(A1726,'Sales Order'!A$2:I$1029,9,0)</f>
        <v>Online Sales Team</v>
      </c>
      <c r="M1726" t="str">
        <f>VLOOKUP(A1726,'Sales Order'!A$1:L$1029,12,0)</f>
        <v>Retail</v>
      </c>
    </row>
    <row r="1727" spans="1:13" ht="15.75" customHeight="1" x14ac:dyDescent="0.3">
      <c r="A1727" s="28" t="s">
        <v>844</v>
      </c>
      <c r="B1727" s="27">
        <f>VLOOKUP(A1727,'Sales Order'!A$1:D$1029,4,0)</f>
        <v>44472</v>
      </c>
      <c r="C1727" s="28" t="s">
        <v>83</v>
      </c>
      <c r="D1727" s="34">
        <v>48</v>
      </c>
      <c r="E1727" s="36">
        <v>11710080</v>
      </c>
      <c r="F1727" s="37" t="s">
        <v>4100</v>
      </c>
      <c r="G1727" s="76" t="str">
        <f>VLOOKUP(C1727,Product!A$1:D$21,3,0)</f>
        <v>Heavy bag</v>
      </c>
      <c r="H1727" s="76" t="str">
        <f>VLOOKUP(C1727,Product!A$1:D$21,4,0)</f>
        <v>Gym &amp; Fitness</v>
      </c>
      <c r="I1727" t="s">
        <v>84</v>
      </c>
      <c r="J1727" s="34">
        <v>48</v>
      </c>
      <c r="K1727" s="11" t="str">
        <f>VLOOKUP(A1727,'Sales Order'!A$2:I$1029,9,0)</f>
        <v>Online Sales Team</v>
      </c>
      <c r="M1727" t="str">
        <f>VLOOKUP(A1727,'Sales Order'!A$1:L$1029,12,0)</f>
        <v>Retail</v>
      </c>
    </row>
    <row r="1728" spans="1:13" ht="15.75" customHeight="1" x14ac:dyDescent="0.3">
      <c r="A1728" s="28" t="s">
        <v>845</v>
      </c>
      <c r="B1728" s="27">
        <f>VLOOKUP(A1728,'Sales Order'!A$1:D$1029,4,0)</f>
        <v>44474</v>
      </c>
      <c r="C1728" s="28" t="s">
        <v>52</v>
      </c>
      <c r="D1728" s="34">
        <v>86</v>
      </c>
      <c r="E1728" s="36">
        <v>23198500</v>
      </c>
      <c r="F1728" s="37" t="s">
        <v>4101</v>
      </c>
      <c r="G1728" s="76" t="str">
        <f>VLOOKUP(C1728,Product!A$1:D$21,3,0)</f>
        <v>Hiking Shoes</v>
      </c>
      <c r="H1728" s="76" t="str">
        <f>VLOOKUP(C1728,Product!A$1:D$21,4,0)</f>
        <v>Hiking &amp; Camping</v>
      </c>
      <c r="I1728" t="s">
        <v>53</v>
      </c>
      <c r="J1728" s="34">
        <v>86</v>
      </c>
      <c r="K1728" s="11" t="str">
        <f>VLOOKUP(A1728,'Sales Order'!A$2:I$1029,9,0)</f>
        <v>Sales Region Sulawesi - Maluku Team</v>
      </c>
      <c r="M1728" t="str">
        <f>VLOOKUP(A1728,'Sales Order'!A$1:L$1029,12,0)</f>
        <v>Retail</v>
      </c>
    </row>
    <row r="1729" spans="1:13" ht="15.75" customHeight="1" x14ac:dyDescent="0.3">
      <c r="A1729" s="28" t="s">
        <v>845</v>
      </c>
      <c r="B1729" s="27">
        <f>VLOOKUP(A1729,'Sales Order'!A$1:D$1029,4,0)</f>
        <v>44474</v>
      </c>
      <c r="C1729" s="28" t="s">
        <v>25</v>
      </c>
      <c r="D1729" s="34">
        <v>130</v>
      </c>
      <c r="E1729" s="36">
        <v>2002000</v>
      </c>
      <c r="F1729" s="37" t="s">
        <v>4102</v>
      </c>
      <c r="G1729" s="76" t="str">
        <f>VLOOKUP(C1729,Product!A$1:D$21,3,0)</f>
        <v>Fishing soft lure</v>
      </c>
      <c r="H1729" s="76" t="str">
        <f>VLOOKUP(C1729,Product!A$1:D$21,4,0)</f>
        <v>Fishing Equipment</v>
      </c>
      <c r="I1729" t="s">
        <v>26</v>
      </c>
      <c r="J1729" s="34">
        <v>130</v>
      </c>
      <c r="K1729" s="11" t="str">
        <f>VLOOKUP(A1729,'Sales Order'!A$2:I$1029,9,0)</f>
        <v>Sales Region Sulawesi - Maluku Team</v>
      </c>
      <c r="M1729" t="str">
        <f>VLOOKUP(A1729,'Sales Order'!A$1:L$1029,12,0)</f>
        <v>Retail</v>
      </c>
    </row>
    <row r="1730" spans="1:13" ht="15.75" customHeight="1" x14ac:dyDescent="0.3">
      <c r="A1730" s="16" t="s">
        <v>846</v>
      </c>
      <c r="B1730" s="27">
        <f>VLOOKUP(A1730,'Sales Order'!A$1:D$1029,4,0)</f>
        <v>44475</v>
      </c>
      <c r="C1730" s="28" t="s">
        <v>58</v>
      </c>
      <c r="D1730" s="34">
        <v>141</v>
      </c>
      <c r="E1730" s="36">
        <v>723540090</v>
      </c>
      <c r="F1730" s="37" t="s">
        <v>4103</v>
      </c>
      <c r="G1730" s="76" t="str">
        <f>VLOOKUP(C1730,Product!A$1:D$21,3,0)</f>
        <v>Road Bike</v>
      </c>
      <c r="H1730" s="76" t="str">
        <f>VLOOKUP(C1730,Product!A$1:D$21,4,0)</f>
        <v>Bicycle</v>
      </c>
      <c r="I1730" t="s">
        <v>59</v>
      </c>
      <c r="J1730" s="34">
        <v>141</v>
      </c>
      <c r="K1730" s="11" t="str">
        <f>VLOOKUP(A1730,'Sales Order'!A$2:I$1029,9,0)</f>
        <v>Online Sales Team</v>
      </c>
      <c r="M1730" t="str">
        <f>VLOOKUP(A1730,'Sales Order'!A$1:L$1029,12,0)</f>
        <v>Retail</v>
      </c>
    </row>
    <row r="1731" spans="1:13" ht="15.75" customHeight="1" x14ac:dyDescent="0.3">
      <c r="A1731" s="16" t="s">
        <v>847</v>
      </c>
      <c r="B1731" s="27">
        <f>VLOOKUP(A1731,'Sales Order'!A$1:D$1029,4,0)</f>
        <v>44475</v>
      </c>
      <c r="C1731" s="28" t="s">
        <v>33</v>
      </c>
      <c r="D1731" s="34">
        <v>106</v>
      </c>
      <c r="E1731" s="36">
        <v>19588800</v>
      </c>
      <c r="F1731" s="37" t="s">
        <v>4104</v>
      </c>
      <c r="G1731" s="76" t="str">
        <f>VLOOKUP(C1731,Product!A$1:D$21,3,0)</f>
        <v>Stick Billiard Bag</v>
      </c>
      <c r="H1731" s="76" t="str">
        <f>VLOOKUP(C1731,Product!A$1:D$21,4,0)</f>
        <v>Billiard</v>
      </c>
      <c r="I1731" t="s">
        <v>34</v>
      </c>
      <c r="J1731" s="34">
        <v>106</v>
      </c>
      <c r="K1731" s="11" t="str">
        <f>VLOOKUP(A1731,'Sales Order'!A$2:I$1029,9,0)</f>
        <v>Sales Region Sulawesi - Maluku Team</v>
      </c>
      <c r="M1731" t="str">
        <f>VLOOKUP(A1731,'Sales Order'!A$1:L$1029,12,0)</f>
        <v>Retail</v>
      </c>
    </row>
    <row r="1732" spans="1:13" ht="15.75" customHeight="1" x14ac:dyDescent="0.3">
      <c r="A1732" s="28" t="s">
        <v>847</v>
      </c>
      <c r="B1732" s="27">
        <f>VLOOKUP(A1732,'Sales Order'!A$1:D$1029,4,0)</f>
        <v>44475</v>
      </c>
      <c r="C1732" s="28" t="s">
        <v>43</v>
      </c>
      <c r="D1732" s="34">
        <v>42</v>
      </c>
      <c r="E1732" s="36">
        <v>126336000</v>
      </c>
      <c r="F1732" s="37" t="s">
        <v>4105</v>
      </c>
      <c r="G1732" s="76" t="str">
        <f>VLOOKUP(C1732,Product!A$1:D$21,3,0)</f>
        <v>Stick Golf Bag</v>
      </c>
      <c r="H1732" s="76" t="str">
        <f>VLOOKUP(C1732,Product!A$1:D$21,4,0)</f>
        <v>Golf</v>
      </c>
      <c r="I1732" t="s">
        <v>44</v>
      </c>
      <c r="J1732" s="34">
        <v>42</v>
      </c>
      <c r="K1732" s="11" t="str">
        <f>VLOOKUP(A1732,'Sales Order'!A$2:I$1029,9,0)</f>
        <v>Sales Region Sulawesi - Maluku Team</v>
      </c>
      <c r="M1732" t="str">
        <f>VLOOKUP(A1732,'Sales Order'!A$1:L$1029,12,0)</f>
        <v>Retail</v>
      </c>
    </row>
    <row r="1733" spans="1:13" ht="15.75" customHeight="1" x14ac:dyDescent="0.3">
      <c r="A1733" s="28" t="s">
        <v>847</v>
      </c>
      <c r="B1733" s="27">
        <f>VLOOKUP(A1733,'Sales Order'!A$1:D$1029,4,0)</f>
        <v>44475</v>
      </c>
      <c r="C1733" s="28" t="s">
        <v>52</v>
      </c>
      <c r="D1733" s="34">
        <v>57</v>
      </c>
      <c r="E1733" s="36">
        <v>13893750</v>
      </c>
      <c r="F1733" s="37" t="s">
        <v>4106</v>
      </c>
      <c r="G1733" s="76" t="str">
        <f>VLOOKUP(C1733,Product!A$1:D$21,3,0)</f>
        <v>Hiking Shoes</v>
      </c>
      <c r="H1733" s="76" t="str">
        <f>VLOOKUP(C1733,Product!A$1:D$21,4,0)</f>
        <v>Hiking &amp; Camping</v>
      </c>
      <c r="I1733" t="s">
        <v>53</v>
      </c>
      <c r="J1733" s="34">
        <v>57</v>
      </c>
      <c r="K1733" s="11" t="str">
        <f>VLOOKUP(A1733,'Sales Order'!A$2:I$1029,9,0)</f>
        <v>Sales Region Sulawesi - Maluku Team</v>
      </c>
      <c r="M1733" t="str">
        <f>VLOOKUP(A1733,'Sales Order'!A$1:L$1029,12,0)</f>
        <v>Retail</v>
      </c>
    </row>
    <row r="1734" spans="1:13" ht="15.75" customHeight="1" x14ac:dyDescent="0.3">
      <c r="A1734" s="28" t="s">
        <v>847</v>
      </c>
      <c r="B1734" s="27">
        <f>VLOOKUP(A1734,'Sales Order'!A$1:D$1029,4,0)</f>
        <v>44475</v>
      </c>
      <c r="C1734" s="28" t="s">
        <v>65</v>
      </c>
      <c r="D1734" s="34">
        <v>73</v>
      </c>
      <c r="E1734" s="36">
        <v>14813160</v>
      </c>
      <c r="F1734" s="37" t="s">
        <v>4107</v>
      </c>
      <c r="G1734" s="76" t="str">
        <f>VLOOKUP(C1734,Product!A$1:D$21,3,0)</f>
        <v>1 Set Futsalball</v>
      </c>
      <c r="H1734" s="76" t="str">
        <f>VLOOKUP(C1734,Product!A$1:D$21,4,0)</f>
        <v>Futsal</v>
      </c>
      <c r="I1734" t="s">
        <v>66</v>
      </c>
      <c r="J1734" s="34">
        <v>73</v>
      </c>
      <c r="K1734" s="11" t="str">
        <f>VLOOKUP(A1734,'Sales Order'!A$2:I$1029,9,0)</f>
        <v>Sales Region Sulawesi - Maluku Team</v>
      </c>
      <c r="M1734" t="str">
        <f>VLOOKUP(A1734,'Sales Order'!A$1:L$1029,12,0)</f>
        <v>Retail</v>
      </c>
    </row>
    <row r="1735" spans="1:13" ht="15.75" customHeight="1" x14ac:dyDescent="0.3">
      <c r="A1735" s="28" t="s">
        <v>847</v>
      </c>
      <c r="B1735" s="27">
        <f>VLOOKUP(A1735,'Sales Order'!A$1:D$1029,4,0)</f>
        <v>44475</v>
      </c>
      <c r="C1735" s="28" t="s">
        <v>72</v>
      </c>
      <c r="D1735" s="34">
        <v>125</v>
      </c>
      <c r="E1735" s="36">
        <v>30037500</v>
      </c>
      <c r="F1735" s="37" t="s">
        <v>4108</v>
      </c>
      <c r="G1735" s="76" t="str">
        <f>VLOOKUP(C1735,Product!A$1:D$21,3,0)</f>
        <v>Pull Up Bar</v>
      </c>
      <c r="H1735" s="76" t="str">
        <f>VLOOKUP(C1735,Product!A$1:D$21,4,0)</f>
        <v>Gym &amp; Fitness</v>
      </c>
      <c r="I1735" t="s">
        <v>73</v>
      </c>
      <c r="J1735" s="34">
        <v>125</v>
      </c>
      <c r="K1735" s="11" t="str">
        <f>VLOOKUP(A1735,'Sales Order'!A$2:I$1029,9,0)</f>
        <v>Sales Region Sulawesi - Maluku Team</v>
      </c>
      <c r="M1735" t="str">
        <f>VLOOKUP(A1735,'Sales Order'!A$1:L$1029,12,0)</f>
        <v>Retail</v>
      </c>
    </row>
    <row r="1736" spans="1:13" ht="15.75" customHeight="1" x14ac:dyDescent="0.3">
      <c r="A1736" s="16" t="s">
        <v>848</v>
      </c>
      <c r="B1736" s="27">
        <f>VLOOKUP(A1736,'Sales Order'!A$1:D$1029,4,0)</f>
        <v>44476</v>
      </c>
      <c r="C1736" s="28" t="s">
        <v>83</v>
      </c>
      <c r="D1736" s="34">
        <v>137</v>
      </c>
      <c r="E1736" s="36">
        <v>40019070</v>
      </c>
      <c r="F1736" s="37" t="s">
        <v>4109</v>
      </c>
      <c r="G1736" s="76" t="str">
        <f>VLOOKUP(C1736,Product!A$1:D$21,3,0)</f>
        <v>Heavy bag</v>
      </c>
      <c r="H1736" s="76" t="str">
        <f>VLOOKUP(C1736,Product!A$1:D$21,4,0)</f>
        <v>Gym &amp; Fitness</v>
      </c>
      <c r="I1736" t="s">
        <v>84</v>
      </c>
      <c r="J1736" s="34">
        <v>137</v>
      </c>
      <c r="K1736" s="11" t="str">
        <f>VLOOKUP(A1736,'Sales Order'!A$2:I$1029,9,0)</f>
        <v>Sales Java Region Team</v>
      </c>
      <c r="M1736" t="str">
        <f>VLOOKUP(A1736,'Sales Order'!A$1:L$1029,12,0)</f>
        <v>Distributor</v>
      </c>
    </row>
    <row r="1737" spans="1:13" ht="15.75" customHeight="1" x14ac:dyDescent="0.3">
      <c r="A1737" s="28" t="s">
        <v>848</v>
      </c>
      <c r="B1737" s="27">
        <f>VLOOKUP(A1737,'Sales Order'!A$1:D$1029,4,0)</f>
        <v>44476</v>
      </c>
      <c r="C1737" s="28" t="s">
        <v>25</v>
      </c>
      <c r="D1737" s="34">
        <v>127</v>
      </c>
      <c r="E1737" s="36">
        <v>2260600</v>
      </c>
      <c r="F1737" s="37" t="s">
        <v>4110</v>
      </c>
      <c r="G1737" s="76" t="str">
        <f>VLOOKUP(C1737,Product!A$1:D$21,3,0)</f>
        <v>Fishing soft lure</v>
      </c>
      <c r="H1737" s="76" t="str">
        <f>VLOOKUP(C1737,Product!A$1:D$21,4,0)</f>
        <v>Fishing Equipment</v>
      </c>
      <c r="I1737" t="s">
        <v>26</v>
      </c>
      <c r="J1737" s="34">
        <v>127</v>
      </c>
      <c r="K1737" s="11" t="str">
        <f>VLOOKUP(A1737,'Sales Order'!A$2:I$1029,9,0)</f>
        <v>Sales Java Region Team</v>
      </c>
      <c r="M1737" t="str">
        <f>VLOOKUP(A1737,'Sales Order'!A$1:L$1029,12,0)</f>
        <v>Distributor</v>
      </c>
    </row>
    <row r="1738" spans="1:13" ht="15.75" customHeight="1" x14ac:dyDescent="0.3">
      <c r="A1738" s="28" t="s">
        <v>848</v>
      </c>
      <c r="B1738" s="27">
        <f>VLOOKUP(A1738,'Sales Order'!A$1:D$1029,4,0)</f>
        <v>44476</v>
      </c>
      <c r="C1738" s="28" t="s">
        <v>78</v>
      </c>
      <c r="D1738" s="34">
        <v>106</v>
      </c>
      <c r="E1738" s="36">
        <v>53008480</v>
      </c>
      <c r="F1738" s="37" t="s">
        <v>4111</v>
      </c>
      <c r="G1738" s="76" t="str">
        <f>VLOOKUP(C1738,Product!A$1:D$21,3,0)</f>
        <v>Dumbell Set</v>
      </c>
      <c r="H1738" s="76" t="str">
        <f>VLOOKUP(C1738,Product!A$1:D$21,4,0)</f>
        <v>Gym &amp; Fitness</v>
      </c>
      <c r="I1738" t="s">
        <v>79</v>
      </c>
      <c r="J1738" s="34">
        <v>106</v>
      </c>
      <c r="K1738" s="11" t="str">
        <f>VLOOKUP(A1738,'Sales Order'!A$2:I$1029,9,0)</f>
        <v>Sales Java Region Team</v>
      </c>
      <c r="M1738" t="str">
        <f>VLOOKUP(A1738,'Sales Order'!A$1:L$1029,12,0)</f>
        <v>Distributor</v>
      </c>
    </row>
    <row r="1739" spans="1:13" ht="15.75" customHeight="1" x14ac:dyDescent="0.3">
      <c r="A1739" s="16" t="s">
        <v>849</v>
      </c>
      <c r="B1739" s="27">
        <f>VLOOKUP(A1739,'Sales Order'!A$1:D$1029,4,0)</f>
        <v>44478</v>
      </c>
      <c r="C1739" s="28" t="s">
        <v>35</v>
      </c>
      <c r="D1739" s="34">
        <v>118</v>
      </c>
      <c r="E1739" s="36">
        <v>207208000</v>
      </c>
      <c r="F1739" s="37" t="s">
        <v>4112</v>
      </c>
      <c r="G1739" s="76" t="str">
        <f>VLOOKUP(C1739,Product!A$1:D$21,3,0)</f>
        <v>Stick Golf Wedge</v>
      </c>
      <c r="H1739" s="76" t="str">
        <f>VLOOKUP(C1739,Product!A$1:D$21,4,0)</f>
        <v>Golf</v>
      </c>
      <c r="I1739" t="s">
        <v>37</v>
      </c>
      <c r="J1739" s="34">
        <v>118</v>
      </c>
      <c r="K1739" s="11" t="str">
        <f>VLOOKUP(A1739,'Sales Order'!A$2:I$1029,9,0)</f>
        <v>Sales Region Bali - Nusa Tenggara Team</v>
      </c>
      <c r="M1739" t="str">
        <f>VLOOKUP(A1739,'Sales Order'!A$1:L$1029,12,0)</f>
        <v>Retail</v>
      </c>
    </row>
    <row r="1740" spans="1:13" ht="15.75" customHeight="1" x14ac:dyDescent="0.3">
      <c r="A1740" s="28" t="s">
        <v>849</v>
      </c>
      <c r="B1740" s="27">
        <f>VLOOKUP(A1740,'Sales Order'!A$1:D$1029,4,0)</f>
        <v>44478</v>
      </c>
      <c r="C1740" s="28" t="s">
        <v>43</v>
      </c>
      <c r="D1740" s="34">
        <v>139</v>
      </c>
      <c r="E1740" s="36">
        <v>342496000</v>
      </c>
      <c r="F1740" s="37" t="s">
        <v>4113</v>
      </c>
      <c r="G1740" s="76" t="str">
        <f>VLOOKUP(C1740,Product!A$1:D$21,3,0)</f>
        <v>Stick Golf Bag</v>
      </c>
      <c r="H1740" s="76" t="str">
        <f>VLOOKUP(C1740,Product!A$1:D$21,4,0)</f>
        <v>Golf</v>
      </c>
      <c r="I1740" t="s">
        <v>44</v>
      </c>
      <c r="J1740" s="34">
        <v>139</v>
      </c>
      <c r="K1740" s="11" t="str">
        <f>VLOOKUP(A1740,'Sales Order'!A$2:I$1029,9,0)</f>
        <v>Sales Region Bali - Nusa Tenggara Team</v>
      </c>
      <c r="M1740" t="str">
        <f>VLOOKUP(A1740,'Sales Order'!A$1:L$1029,12,0)</f>
        <v>Retail</v>
      </c>
    </row>
    <row r="1741" spans="1:13" ht="15.75" customHeight="1" x14ac:dyDescent="0.3">
      <c r="A1741" s="16" t="s">
        <v>850</v>
      </c>
      <c r="B1741" s="27">
        <f>VLOOKUP(A1741,'Sales Order'!A$1:D$1029,4,0)</f>
        <v>44479</v>
      </c>
      <c r="C1741" s="28" t="s">
        <v>69</v>
      </c>
      <c r="D1741" s="34">
        <v>111</v>
      </c>
      <c r="E1741" s="36">
        <v>14179806</v>
      </c>
      <c r="F1741" s="37" t="s">
        <v>4114</v>
      </c>
      <c r="G1741" s="76" t="str">
        <f>VLOOKUP(C1741,Product!A$1:D$21,3,0)</f>
        <v>Abs Roller</v>
      </c>
      <c r="H1741" s="76" t="str">
        <f>VLOOKUP(C1741,Product!A$1:D$21,4,0)</f>
        <v>Gym &amp; Fitness</v>
      </c>
      <c r="I1741" t="s">
        <v>70</v>
      </c>
      <c r="J1741" s="34">
        <v>111</v>
      </c>
      <c r="K1741" s="11" t="str">
        <f>VLOOKUP(A1741,'Sales Order'!A$2:I$1029,9,0)</f>
        <v>Sales Sumatera -Kalimantan Region Team</v>
      </c>
      <c r="M1741" t="str">
        <f>VLOOKUP(A1741,'Sales Order'!A$1:L$1029,12,0)</f>
        <v>Retail</v>
      </c>
    </row>
    <row r="1742" spans="1:13" ht="15.75" customHeight="1" x14ac:dyDescent="0.3">
      <c r="A1742" s="28" t="s">
        <v>850</v>
      </c>
      <c r="B1742" s="27">
        <f>VLOOKUP(A1742,'Sales Order'!A$1:D$1029,4,0)</f>
        <v>44479</v>
      </c>
      <c r="C1742" s="28" t="s">
        <v>83</v>
      </c>
      <c r="D1742" s="34">
        <v>97</v>
      </c>
      <c r="E1742" s="36">
        <v>27400560</v>
      </c>
      <c r="F1742" s="37" t="s">
        <v>4115</v>
      </c>
      <c r="G1742" s="76" t="str">
        <f>VLOOKUP(C1742,Product!A$1:D$21,3,0)</f>
        <v>Heavy bag</v>
      </c>
      <c r="H1742" s="76" t="str">
        <f>VLOOKUP(C1742,Product!A$1:D$21,4,0)</f>
        <v>Gym &amp; Fitness</v>
      </c>
      <c r="I1742" t="s">
        <v>84</v>
      </c>
      <c r="J1742" s="34">
        <v>97</v>
      </c>
      <c r="K1742" s="11" t="str">
        <f>VLOOKUP(A1742,'Sales Order'!A$2:I$1029,9,0)</f>
        <v>Sales Sumatera -Kalimantan Region Team</v>
      </c>
      <c r="M1742" t="str">
        <f>VLOOKUP(A1742,'Sales Order'!A$1:L$1029,12,0)</f>
        <v>Retail</v>
      </c>
    </row>
    <row r="1743" spans="1:13" ht="15.75" customHeight="1" x14ac:dyDescent="0.3">
      <c r="A1743" s="28" t="s">
        <v>850</v>
      </c>
      <c r="B1743" s="27">
        <f>VLOOKUP(A1743,'Sales Order'!A$1:D$1029,4,0)</f>
        <v>44479</v>
      </c>
      <c r="C1743" s="28" t="s">
        <v>45</v>
      </c>
      <c r="D1743" s="34">
        <v>85</v>
      </c>
      <c r="E1743" s="36">
        <v>11651800</v>
      </c>
      <c r="F1743" s="37" t="s">
        <v>4116</v>
      </c>
      <c r="G1743" s="76" t="str">
        <f>VLOOKUP(C1743,Product!A$1:D$21,3,0)</f>
        <v>Sunglasses</v>
      </c>
      <c r="H1743" s="76" t="str">
        <f>VLOOKUP(C1743,Product!A$1:D$21,4,0)</f>
        <v>Outdoors Sport</v>
      </c>
      <c r="I1743" t="s">
        <v>46</v>
      </c>
      <c r="J1743" s="34">
        <v>85</v>
      </c>
      <c r="K1743" s="11" t="str">
        <f>VLOOKUP(A1743,'Sales Order'!A$2:I$1029,9,0)</f>
        <v>Sales Sumatera -Kalimantan Region Team</v>
      </c>
      <c r="M1743" t="str">
        <f>VLOOKUP(A1743,'Sales Order'!A$1:L$1029,12,0)</f>
        <v>Retail</v>
      </c>
    </row>
    <row r="1744" spans="1:13" ht="15.75" customHeight="1" x14ac:dyDescent="0.3">
      <c r="A1744" s="16" t="s">
        <v>851</v>
      </c>
      <c r="B1744" s="27">
        <f>VLOOKUP(A1744,'Sales Order'!A$1:D$1029,4,0)</f>
        <v>44479</v>
      </c>
      <c r="C1744" s="28" t="s">
        <v>58</v>
      </c>
      <c r="D1744" s="34">
        <v>79</v>
      </c>
      <c r="E1744" s="36">
        <v>414297330</v>
      </c>
      <c r="F1744" s="37" t="s">
        <v>4117</v>
      </c>
      <c r="G1744" s="76" t="str">
        <f>VLOOKUP(C1744,Product!A$1:D$21,3,0)</f>
        <v>Road Bike</v>
      </c>
      <c r="H1744" s="76" t="str">
        <f>VLOOKUP(C1744,Product!A$1:D$21,4,0)</f>
        <v>Bicycle</v>
      </c>
      <c r="I1744" t="s">
        <v>59</v>
      </c>
      <c r="J1744" s="34">
        <v>79</v>
      </c>
      <c r="K1744" s="11" t="str">
        <f>VLOOKUP(A1744,'Sales Order'!A$2:I$1029,9,0)</f>
        <v>Online Sales Team</v>
      </c>
      <c r="M1744" t="str">
        <f>VLOOKUP(A1744,'Sales Order'!A$1:L$1029,12,0)</f>
        <v>Retail</v>
      </c>
    </row>
    <row r="1745" spans="1:13" ht="15.75" customHeight="1" x14ac:dyDescent="0.3">
      <c r="A1745" s="28" t="s">
        <v>851</v>
      </c>
      <c r="B1745" s="27">
        <f>VLOOKUP(A1745,'Sales Order'!A$1:D$1029,4,0)</f>
        <v>44479</v>
      </c>
      <c r="C1745" s="28" t="s">
        <v>55</v>
      </c>
      <c r="D1745" s="34">
        <v>98</v>
      </c>
      <c r="E1745" s="36">
        <v>205751980</v>
      </c>
      <c r="F1745" s="37" t="s">
        <v>4118</v>
      </c>
      <c r="G1745" s="76" t="str">
        <f>VLOOKUP(C1745,Product!A$1:D$21,3,0)</f>
        <v>Mountain Bike</v>
      </c>
      <c r="H1745" s="76" t="str">
        <f>VLOOKUP(C1745,Product!A$1:D$21,4,0)</f>
        <v>Bicycle</v>
      </c>
      <c r="I1745" t="s">
        <v>5854</v>
      </c>
      <c r="J1745" s="34">
        <v>98</v>
      </c>
      <c r="K1745" s="11" t="str">
        <f>VLOOKUP(A1745,'Sales Order'!A$2:I$1029,9,0)</f>
        <v>Online Sales Team</v>
      </c>
      <c r="M1745" t="str">
        <f>VLOOKUP(A1745,'Sales Order'!A$1:L$1029,12,0)</f>
        <v>Retail</v>
      </c>
    </row>
    <row r="1746" spans="1:13" ht="15.75" customHeight="1" x14ac:dyDescent="0.3">
      <c r="A1746" s="16" t="s">
        <v>852</v>
      </c>
      <c r="B1746" s="27">
        <f>VLOOKUP(A1746,'Sales Order'!A$1:D$1029,4,0)</f>
        <v>44480</v>
      </c>
      <c r="C1746" s="28" t="s">
        <v>48</v>
      </c>
      <c r="D1746" s="34">
        <v>126</v>
      </c>
      <c r="E1746" s="36">
        <v>12515580</v>
      </c>
      <c r="F1746" s="37" t="s">
        <v>4119</v>
      </c>
      <c r="G1746" s="76" t="str">
        <f>VLOOKUP(C1746,Product!A$1:D$21,3,0)</f>
        <v>Tracking Pole</v>
      </c>
      <c r="H1746" s="76" t="str">
        <f>VLOOKUP(C1746,Product!A$1:D$21,4,0)</f>
        <v>Hiking &amp; Camping</v>
      </c>
      <c r="I1746" t="s">
        <v>49</v>
      </c>
      <c r="J1746" s="34">
        <v>126</v>
      </c>
      <c r="K1746" s="11" t="str">
        <f>VLOOKUP(A1746,'Sales Order'!A$2:I$1029,9,0)</f>
        <v>Sales Java Region Team</v>
      </c>
      <c r="M1746" t="str">
        <f>VLOOKUP(A1746,'Sales Order'!A$1:L$1029,12,0)</f>
        <v>Retail</v>
      </c>
    </row>
    <row r="1747" spans="1:13" ht="15.75" customHeight="1" x14ac:dyDescent="0.3">
      <c r="A1747" s="28" t="s">
        <v>852</v>
      </c>
      <c r="B1747" s="27">
        <f>VLOOKUP(A1747,'Sales Order'!A$1:D$1029,4,0)</f>
        <v>44480</v>
      </c>
      <c r="C1747" s="28" t="s">
        <v>83</v>
      </c>
      <c r="D1747" s="34">
        <v>36</v>
      </c>
      <c r="E1747" s="36">
        <v>9475920</v>
      </c>
      <c r="F1747" s="37" t="s">
        <v>4120</v>
      </c>
      <c r="G1747" s="76" t="str">
        <f>VLOOKUP(C1747,Product!A$1:D$21,3,0)</f>
        <v>Heavy bag</v>
      </c>
      <c r="H1747" s="76" t="str">
        <f>VLOOKUP(C1747,Product!A$1:D$21,4,0)</f>
        <v>Gym &amp; Fitness</v>
      </c>
      <c r="I1747" t="s">
        <v>84</v>
      </c>
      <c r="J1747" s="34">
        <v>36</v>
      </c>
      <c r="K1747" s="11" t="str">
        <f>VLOOKUP(A1747,'Sales Order'!A$2:I$1029,9,0)</f>
        <v>Sales Java Region Team</v>
      </c>
      <c r="M1747" t="str">
        <f>VLOOKUP(A1747,'Sales Order'!A$1:L$1029,12,0)</f>
        <v>Retail</v>
      </c>
    </row>
    <row r="1748" spans="1:13" ht="15.75" customHeight="1" x14ac:dyDescent="0.3">
      <c r="A1748" s="28" t="s">
        <v>852</v>
      </c>
      <c r="B1748" s="27">
        <f>VLOOKUP(A1748,'Sales Order'!A$1:D$1029,4,0)</f>
        <v>44480</v>
      </c>
      <c r="C1748" s="28" t="s">
        <v>28</v>
      </c>
      <c r="D1748" s="34">
        <v>59</v>
      </c>
      <c r="E1748" s="36">
        <v>51633260</v>
      </c>
      <c r="F1748" s="37" t="s">
        <v>4121</v>
      </c>
      <c r="G1748" s="76" t="str">
        <f>VLOOKUP(C1748,Product!A$1:D$21,3,0)</f>
        <v>Stick Billiard</v>
      </c>
      <c r="H1748" s="76" t="str">
        <f>VLOOKUP(C1748,Product!A$1:D$21,4,0)</f>
        <v>Billiard</v>
      </c>
      <c r="I1748" t="s">
        <v>30</v>
      </c>
      <c r="J1748" s="34">
        <v>59</v>
      </c>
      <c r="K1748" s="11" t="str">
        <f>VLOOKUP(A1748,'Sales Order'!A$2:I$1029,9,0)</f>
        <v>Sales Java Region Team</v>
      </c>
      <c r="M1748" t="str">
        <f>VLOOKUP(A1748,'Sales Order'!A$1:L$1029,12,0)</f>
        <v>Retail</v>
      </c>
    </row>
    <row r="1749" spans="1:13" ht="15.75" customHeight="1" x14ac:dyDescent="0.3">
      <c r="A1749" s="28" t="s">
        <v>852</v>
      </c>
      <c r="B1749" s="27">
        <f>VLOOKUP(A1749,'Sales Order'!A$1:D$1029,4,0)</f>
        <v>44480</v>
      </c>
      <c r="C1749" s="28" t="s">
        <v>61</v>
      </c>
      <c r="D1749" s="34">
        <v>122</v>
      </c>
      <c r="E1749" s="36">
        <v>49672300</v>
      </c>
      <c r="F1749" s="37" t="s">
        <v>4122</v>
      </c>
      <c r="G1749" s="76" t="str">
        <f>VLOOKUP(C1749,Product!A$1:D$21,3,0)</f>
        <v>1 Set Basketball</v>
      </c>
      <c r="H1749" s="76" t="str">
        <f>VLOOKUP(C1749,Product!A$1:D$21,4,0)</f>
        <v>Basketball</v>
      </c>
      <c r="I1749" t="s">
        <v>62</v>
      </c>
      <c r="J1749" s="34">
        <v>122</v>
      </c>
      <c r="K1749" s="11" t="str">
        <f>VLOOKUP(A1749,'Sales Order'!A$2:I$1029,9,0)</f>
        <v>Sales Java Region Team</v>
      </c>
      <c r="M1749" t="str">
        <f>VLOOKUP(A1749,'Sales Order'!A$1:L$1029,12,0)</f>
        <v>Retail</v>
      </c>
    </row>
    <row r="1750" spans="1:13" ht="15.75" customHeight="1" x14ac:dyDescent="0.3">
      <c r="A1750" s="28" t="s">
        <v>852</v>
      </c>
      <c r="B1750" s="27">
        <f>VLOOKUP(A1750,'Sales Order'!A$1:D$1029,4,0)</f>
        <v>44480</v>
      </c>
      <c r="C1750" s="28" t="s">
        <v>33</v>
      </c>
      <c r="D1750" s="34">
        <v>59</v>
      </c>
      <c r="E1750" s="36">
        <v>11682000</v>
      </c>
      <c r="F1750" s="37" t="s">
        <v>4123</v>
      </c>
      <c r="G1750" s="76" t="str">
        <f>VLOOKUP(C1750,Product!A$1:D$21,3,0)</f>
        <v>Stick Billiard Bag</v>
      </c>
      <c r="H1750" s="76" t="str">
        <f>VLOOKUP(C1750,Product!A$1:D$21,4,0)</f>
        <v>Billiard</v>
      </c>
      <c r="I1750" t="s">
        <v>34</v>
      </c>
      <c r="J1750" s="34">
        <v>59</v>
      </c>
      <c r="K1750" s="11" t="str">
        <f>VLOOKUP(A1750,'Sales Order'!A$2:I$1029,9,0)</f>
        <v>Sales Java Region Team</v>
      </c>
      <c r="M1750" t="str">
        <f>VLOOKUP(A1750,'Sales Order'!A$1:L$1029,12,0)</f>
        <v>Retail</v>
      </c>
    </row>
    <row r="1751" spans="1:13" ht="15.75" customHeight="1" x14ac:dyDescent="0.3">
      <c r="A1751" s="28" t="s">
        <v>852</v>
      </c>
      <c r="B1751" s="27">
        <f>VLOOKUP(A1751,'Sales Order'!A$1:D$1029,4,0)</f>
        <v>44480</v>
      </c>
      <c r="C1751" s="28" t="s">
        <v>69</v>
      </c>
      <c r="D1751" s="34">
        <v>43</v>
      </c>
      <c r="E1751" s="36">
        <v>4733397</v>
      </c>
      <c r="F1751" s="37" t="s">
        <v>4124</v>
      </c>
      <c r="G1751" s="76" t="str">
        <f>VLOOKUP(C1751,Product!A$1:D$21,3,0)</f>
        <v>Abs Roller</v>
      </c>
      <c r="H1751" s="76" t="str">
        <f>VLOOKUP(C1751,Product!A$1:D$21,4,0)</f>
        <v>Gym &amp; Fitness</v>
      </c>
      <c r="I1751" t="s">
        <v>70</v>
      </c>
      <c r="J1751" s="34">
        <v>43</v>
      </c>
      <c r="K1751" s="11" t="str">
        <f>VLOOKUP(A1751,'Sales Order'!A$2:I$1029,9,0)</f>
        <v>Sales Java Region Team</v>
      </c>
      <c r="M1751" t="str">
        <f>VLOOKUP(A1751,'Sales Order'!A$1:L$1029,12,0)</f>
        <v>Retail</v>
      </c>
    </row>
    <row r="1752" spans="1:13" ht="15.75" customHeight="1" x14ac:dyDescent="0.3">
      <c r="A1752" s="28" t="s">
        <v>852</v>
      </c>
      <c r="B1752" s="27">
        <f>VLOOKUP(A1752,'Sales Order'!A$1:D$1029,4,0)</f>
        <v>44480</v>
      </c>
      <c r="C1752" s="28" t="s">
        <v>72</v>
      </c>
      <c r="D1752" s="34">
        <v>67</v>
      </c>
      <c r="E1752" s="36">
        <v>14132310</v>
      </c>
      <c r="F1752" s="37" t="s">
        <v>4125</v>
      </c>
      <c r="G1752" s="76" t="str">
        <f>VLOOKUP(C1752,Product!A$1:D$21,3,0)</f>
        <v>Pull Up Bar</v>
      </c>
      <c r="H1752" s="76" t="str">
        <f>VLOOKUP(C1752,Product!A$1:D$21,4,0)</f>
        <v>Gym &amp; Fitness</v>
      </c>
      <c r="I1752" t="s">
        <v>73</v>
      </c>
      <c r="J1752" s="34">
        <v>67</v>
      </c>
      <c r="K1752" s="11" t="str">
        <f>VLOOKUP(A1752,'Sales Order'!A$2:I$1029,9,0)</f>
        <v>Sales Java Region Team</v>
      </c>
      <c r="M1752" t="str">
        <f>VLOOKUP(A1752,'Sales Order'!A$1:L$1029,12,0)</f>
        <v>Retail</v>
      </c>
    </row>
    <row r="1753" spans="1:13" ht="15.75" customHeight="1" x14ac:dyDescent="0.3">
      <c r="A1753" s="16" t="s">
        <v>854</v>
      </c>
      <c r="B1753" s="27">
        <f>VLOOKUP(A1753,'Sales Order'!A$1:D$1029,4,0)</f>
        <v>44481</v>
      </c>
      <c r="C1753" s="28" t="s">
        <v>48</v>
      </c>
      <c r="D1753" s="34">
        <v>130</v>
      </c>
      <c r="E1753" s="36">
        <v>14254500</v>
      </c>
      <c r="F1753" s="37" t="s">
        <v>4126</v>
      </c>
      <c r="G1753" s="76" t="str">
        <f>VLOOKUP(C1753,Product!A$1:D$21,3,0)</f>
        <v>Tracking Pole</v>
      </c>
      <c r="H1753" s="76" t="str">
        <f>VLOOKUP(C1753,Product!A$1:D$21,4,0)</f>
        <v>Hiking &amp; Camping</v>
      </c>
      <c r="I1753" t="s">
        <v>49</v>
      </c>
      <c r="J1753" s="34">
        <v>130</v>
      </c>
      <c r="K1753" s="11" t="str">
        <f>VLOOKUP(A1753,'Sales Order'!A$2:I$1029,9,0)</f>
        <v>Sales Region Bali - Nusa Tenggara Team</v>
      </c>
      <c r="M1753" t="str">
        <f>VLOOKUP(A1753,'Sales Order'!A$1:L$1029,12,0)</f>
        <v>Retail</v>
      </c>
    </row>
    <row r="1754" spans="1:13" ht="15.75" customHeight="1" x14ac:dyDescent="0.3">
      <c r="A1754" s="28" t="s">
        <v>854</v>
      </c>
      <c r="B1754" s="27">
        <f>VLOOKUP(A1754,'Sales Order'!A$1:D$1029,4,0)</f>
        <v>44481</v>
      </c>
      <c r="C1754" s="28" t="s">
        <v>35</v>
      </c>
      <c r="D1754" s="34">
        <v>67</v>
      </c>
      <c r="E1754" s="36">
        <v>132358500</v>
      </c>
      <c r="F1754" s="37" t="s">
        <v>4127</v>
      </c>
      <c r="G1754" s="76" t="str">
        <f>VLOOKUP(C1754,Product!A$1:D$21,3,0)</f>
        <v>Stick Golf Wedge</v>
      </c>
      <c r="H1754" s="76" t="str">
        <f>VLOOKUP(C1754,Product!A$1:D$21,4,0)</f>
        <v>Golf</v>
      </c>
      <c r="I1754" t="s">
        <v>37</v>
      </c>
      <c r="J1754" s="34">
        <v>67</v>
      </c>
      <c r="K1754" s="11" t="str">
        <f>VLOOKUP(A1754,'Sales Order'!A$2:I$1029,9,0)</f>
        <v>Sales Region Bali - Nusa Tenggara Team</v>
      </c>
      <c r="M1754" t="str">
        <f>VLOOKUP(A1754,'Sales Order'!A$1:L$1029,12,0)</f>
        <v>Retail</v>
      </c>
    </row>
    <row r="1755" spans="1:13" ht="15.75" customHeight="1" x14ac:dyDescent="0.3">
      <c r="A1755" s="28" t="s">
        <v>854</v>
      </c>
      <c r="B1755" s="27">
        <f>VLOOKUP(A1755,'Sales Order'!A$1:D$1029,4,0)</f>
        <v>44481</v>
      </c>
      <c r="C1755" s="28" t="s">
        <v>40</v>
      </c>
      <c r="D1755" s="34">
        <v>111</v>
      </c>
      <c r="E1755" s="36">
        <v>18559200</v>
      </c>
      <c r="F1755" s="37" t="s">
        <v>4128</v>
      </c>
      <c r="G1755" s="76" t="str">
        <f>VLOOKUP(C1755,Product!A$1:D$21,3,0)</f>
        <v>1 set Golf Ball</v>
      </c>
      <c r="H1755" s="76" t="str">
        <f>VLOOKUP(C1755,Product!A$1:D$21,4,0)</f>
        <v>Golf</v>
      </c>
      <c r="I1755" t="s">
        <v>41</v>
      </c>
      <c r="J1755" s="34">
        <v>111</v>
      </c>
      <c r="K1755" s="11" t="str">
        <f>VLOOKUP(A1755,'Sales Order'!A$2:I$1029,9,0)</f>
        <v>Sales Region Bali - Nusa Tenggara Team</v>
      </c>
      <c r="M1755" t="str">
        <f>VLOOKUP(A1755,'Sales Order'!A$1:L$1029,12,0)</f>
        <v>Retail</v>
      </c>
    </row>
    <row r="1756" spans="1:13" ht="15.75" customHeight="1" x14ac:dyDescent="0.3">
      <c r="A1756" s="16" t="s">
        <v>855</v>
      </c>
      <c r="B1756" s="27">
        <f>VLOOKUP(A1756,'Sales Order'!A$1:D$1029,4,0)</f>
        <v>44482</v>
      </c>
      <c r="C1756" s="28" t="s">
        <v>48</v>
      </c>
      <c r="D1756" s="34">
        <v>147</v>
      </c>
      <c r="E1756" s="36">
        <v>15360030.000000002</v>
      </c>
      <c r="F1756" s="37" t="s">
        <v>4129</v>
      </c>
      <c r="G1756" s="76" t="str">
        <f>VLOOKUP(C1756,Product!A$1:D$21,3,0)</f>
        <v>Tracking Pole</v>
      </c>
      <c r="H1756" s="76" t="str">
        <f>VLOOKUP(C1756,Product!A$1:D$21,4,0)</f>
        <v>Hiking &amp; Camping</v>
      </c>
      <c r="I1756" t="s">
        <v>49</v>
      </c>
      <c r="J1756" s="34">
        <v>147</v>
      </c>
      <c r="K1756" s="11" t="str">
        <f>VLOOKUP(A1756,'Sales Order'!A$2:I$1029,9,0)</f>
        <v>Sales Region Sulawesi - Maluku Team</v>
      </c>
      <c r="M1756" t="str">
        <f>VLOOKUP(A1756,'Sales Order'!A$1:L$1029,12,0)</f>
        <v>Retail</v>
      </c>
    </row>
    <row r="1757" spans="1:13" ht="15.75" customHeight="1" x14ac:dyDescent="0.3">
      <c r="A1757" s="28" t="s">
        <v>855</v>
      </c>
      <c r="B1757" s="27">
        <f>VLOOKUP(A1757,'Sales Order'!A$1:D$1029,4,0)</f>
        <v>44482</v>
      </c>
      <c r="C1757" s="28" t="s">
        <v>83</v>
      </c>
      <c r="D1757" s="34">
        <v>91</v>
      </c>
      <c r="E1757" s="36">
        <v>22492470</v>
      </c>
      <c r="F1757" s="37" t="s">
        <v>4130</v>
      </c>
      <c r="G1757" s="76" t="str">
        <f>VLOOKUP(C1757,Product!A$1:D$21,3,0)</f>
        <v>Heavy bag</v>
      </c>
      <c r="H1757" s="76" t="str">
        <f>VLOOKUP(C1757,Product!A$1:D$21,4,0)</f>
        <v>Gym &amp; Fitness</v>
      </c>
      <c r="I1757" t="s">
        <v>84</v>
      </c>
      <c r="J1757" s="34">
        <v>91</v>
      </c>
      <c r="K1757" s="11" t="str">
        <f>VLOOKUP(A1757,'Sales Order'!A$2:I$1029,9,0)</f>
        <v>Sales Region Sulawesi - Maluku Team</v>
      </c>
      <c r="M1757" t="str">
        <f>VLOOKUP(A1757,'Sales Order'!A$1:L$1029,12,0)</f>
        <v>Retail</v>
      </c>
    </row>
    <row r="1758" spans="1:13" ht="15.75" customHeight="1" x14ac:dyDescent="0.3">
      <c r="A1758" s="16" t="s">
        <v>856</v>
      </c>
      <c r="B1758" s="27">
        <f>VLOOKUP(A1758,'Sales Order'!A$1:D$1029,4,0)</f>
        <v>44482</v>
      </c>
      <c r="C1758" s="28" t="s">
        <v>25</v>
      </c>
      <c r="D1758" s="34">
        <v>150</v>
      </c>
      <c r="E1758" s="36">
        <v>2250000</v>
      </c>
      <c r="F1758" s="37" t="s">
        <v>4131</v>
      </c>
      <c r="G1758" s="76" t="str">
        <f>VLOOKUP(C1758,Product!A$1:D$21,3,0)</f>
        <v>Fishing soft lure</v>
      </c>
      <c r="H1758" s="76" t="str">
        <f>VLOOKUP(C1758,Product!A$1:D$21,4,0)</f>
        <v>Fishing Equipment</v>
      </c>
      <c r="I1758" t="s">
        <v>26</v>
      </c>
      <c r="J1758" s="34">
        <v>150</v>
      </c>
      <c r="K1758" s="11" t="str">
        <f>VLOOKUP(A1758,'Sales Order'!A$2:I$1029,9,0)</f>
        <v>Sales Region Bali - Nusa Tenggara Team</v>
      </c>
      <c r="M1758" t="str">
        <f>VLOOKUP(A1758,'Sales Order'!A$1:L$1029,12,0)</f>
        <v>Retail</v>
      </c>
    </row>
    <row r="1759" spans="1:13" ht="15.75" customHeight="1" x14ac:dyDescent="0.3">
      <c r="A1759" s="28" t="s">
        <v>856</v>
      </c>
      <c r="B1759" s="27">
        <f>VLOOKUP(A1759,'Sales Order'!A$1:D$1029,4,0)</f>
        <v>44482</v>
      </c>
      <c r="C1759" s="28" t="s">
        <v>43</v>
      </c>
      <c r="D1759" s="34">
        <v>143</v>
      </c>
      <c r="E1759" s="36">
        <v>430144000</v>
      </c>
      <c r="F1759" s="37" t="s">
        <v>4132</v>
      </c>
      <c r="G1759" s="76" t="str">
        <f>VLOOKUP(C1759,Product!A$1:D$21,3,0)</f>
        <v>Stick Golf Bag</v>
      </c>
      <c r="H1759" s="76" t="str">
        <f>VLOOKUP(C1759,Product!A$1:D$21,4,0)</f>
        <v>Golf</v>
      </c>
      <c r="I1759" t="s">
        <v>44</v>
      </c>
      <c r="J1759" s="34">
        <v>143</v>
      </c>
      <c r="K1759" s="11" t="str">
        <f>VLOOKUP(A1759,'Sales Order'!A$2:I$1029,9,0)</f>
        <v>Sales Region Bali - Nusa Tenggara Team</v>
      </c>
      <c r="M1759" t="str">
        <f>VLOOKUP(A1759,'Sales Order'!A$1:L$1029,12,0)</f>
        <v>Retail</v>
      </c>
    </row>
    <row r="1760" spans="1:13" ht="15.75" customHeight="1" x14ac:dyDescent="0.3">
      <c r="A1760" s="16" t="s">
        <v>857</v>
      </c>
      <c r="B1760" s="27">
        <f>VLOOKUP(A1760,'Sales Order'!A$1:D$1029,4,0)</f>
        <v>44482</v>
      </c>
      <c r="C1760" s="28" t="s">
        <v>72</v>
      </c>
      <c r="D1760" s="34">
        <v>94</v>
      </c>
      <c r="E1760" s="36">
        <v>21584280</v>
      </c>
      <c r="F1760" s="37" t="s">
        <v>4133</v>
      </c>
      <c r="G1760" s="76" t="str">
        <f>VLOOKUP(C1760,Product!A$1:D$21,3,0)</f>
        <v>Pull Up Bar</v>
      </c>
      <c r="H1760" s="76" t="str">
        <f>VLOOKUP(C1760,Product!A$1:D$21,4,0)</f>
        <v>Gym &amp; Fitness</v>
      </c>
      <c r="I1760" t="s">
        <v>73</v>
      </c>
      <c r="J1760" s="34">
        <v>94</v>
      </c>
      <c r="K1760" s="11" t="str">
        <f>VLOOKUP(A1760,'Sales Order'!A$2:I$1029,9,0)</f>
        <v>Sales Region Bali - Nusa Tenggara Team</v>
      </c>
      <c r="M1760" t="str">
        <f>VLOOKUP(A1760,'Sales Order'!A$1:L$1029,12,0)</f>
        <v>Retail</v>
      </c>
    </row>
    <row r="1761" spans="1:13" ht="15.75" customHeight="1" x14ac:dyDescent="0.3">
      <c r="A1761" s="16" t="s">
        <v>860</v>
      </c>
      <c r="B1761" s="27">
        <f>VLOOKUP(A1761,'Sales Order'!A$1:D$1029,4,0)</f>
        <v>44483</v>
      </c>
      <c r="C1761" s="28" t="s">
        <v>75</v>
      </c>
      <c r="D1761" s="34">
        <v>103</v>
      </c>
      <c r="E1761" s="36">
        <v>207442000</v>
      </c>
      <c r="F1761" s="37" t="s">
        <v>4134</v>
      </c>
      <c r="G1761" s="76" t="str">
        <f>VLOOKUP(C1761,Product!A$1:D$21,3,0)</f>
        <v>Bench Press</v>
      </c>
      <c r="H1761" s="76" t="str">
        <f>VLOOKUP(C1761,Product!A$1:D$21,4,0)</f>
        <v>Gym &amp; Fitness</v>
      </c>
      <c r="I1761" t="s">
        <v>76</v>
      </c>
      <c r="J1761" s="34">
        <v>103</v>
      </c>
      <c r="K1761" s="11" t="str">
        <f>VLOOKUP(A1761,'Sales Order'!A$2:I$1029,9,0)</f>
        <v>Sales Sumatera -Kalimantan Region Team</v>
      </c>
      <c r="M1761" t="str">
        <f>VLOOKUP(A1761,'Sales Order'!A$1:L$1029,12,0)</f>
        <v>Retail</v>
      </c>
    </row>
    <row r="1762" spans="1:13" ht="15.75" customHeight="1" x14ac:dyDescent="0.3">
      <c r="A1762" s="16" t="s">
        <v>861</v>
      </c>
      <c r="B1762" s="27">
        <f>VLOOKUP(A1762,'Sales Order'!A$1:D$1029,4,0)</f>
        <v>44484</v>
      </c>
      <c r="C1762" s="28" t="s">
        <v>81</v>
      </c>
      <c r="D1762" s="34">
        <v>135</v>
      </c>
      <c r="E1762" s="36">
        <v>326909250</v>
      </c>
      <c r="F1762" s="37" t="s">
        <v>4135</v>
      </c>
      <c r="G1762" s="76" t="str">
        <f>VLOOKUP(C1762,Product!A$1:D$21,3,0)</f>
        <v>Treadmill</v>
      </c>
      <c r="H1762" s="76" t="str">
        <f>VLOOKUP(C1762,Product!A$1:D$21,4,0)</f>
        <v>Gym &amp; Fitness</v>
      </c>
      <c r="I1762" t="s">
        <v>82</v>
      </c>
      <c r="J1762" s="34">
        <v>135</v>
      </c>
      <c r="K1762" s="11" t="str">
        <f>VLOOKUP(A1762,'Sales Order'!A$2:I$1029,9,0)</f>
        <v>Sales Region Sulawesi - Maluku Team</v>
      </c>
      <c r="M1762" t="str">
        <f>VLOOKUP(A1762,'Sales Order'!A$1:L$1029,12,0)</f>
        <v>Retail</v>
      </c>
    </row>
    <row r="1763" spans="1:13" ht="15.75" customHeight="1" x14ac:dyDescent="0.3">
      <c r="A1763" s="28" t="s">
        <v>861</v>
      </c>
      <c r="B1763" s="27">
        <f>VLOOKUP(A1763,'Sales Order'!A$1:D$1029,4,0)</f>
        <v>44484</v>
      </c>
      <c r="C1763" s="28" t="s">
        <v>33</v>
      </c>
      <c r="D1763" s="34">
        <v>42</v>
      </c>
      <c r="E1763" s="36">
        <v>7392000</v>
      </c>
      <c r="F1763" s="37" t="s">
        <v>4136</v>
      </c>
      <c r="G1763" s="76" t="str">
        <f>VLOOKUP(C1763,Product!A$1:D$21,3,0)</f>
        <v>Stick Billiard Bag</v>
      </c>
      <c r="H1763" s="76" t="str">
        <f>VLOOKUP(C1763,Product!A$1:D$21,4,0)</f>
        <v>Billiard</v>
      </c>
      <c r="I1763" t="s">
        <v>34</v>
      </c>
      <c r="J1763" s="34">
        <v>42</v>
      </c>
      <c r="K1763" s="11" t="str">
        <f>VLOOKUP(A1763,'Sales Order'!A$2:I$1029,9,0)</f>
        <v>Sales Region Sulawesi - Maluku Team</v>
      </c>
      <c r="M1763" t="str">
        <f>VLOOKUP(A1763,'Sales Order'!A$1:L$1029,12,0)</f>
        <v>Retail</v>
      </c>
    </row>
    <row r="1764" spans="1:13" ht="15.75" customHeight="1" x14ac:dyDescent="0.3">
      <c r="A1764" s="16" t="s">
        <v>862</v>
      </c>
      <c r="B1764" s="27">
        <f>VLOOKUP(A1764,'Sales Order'!A$1:D$1029,4,0)</f>
        <v>44486</v>
      </c>
      <c r="C1764" s="28" t="s">
        <v>40</v>
      </c>
      <c r="D1764" s="34">
        <v>75</v>
      </c>
      <c r="E1764" s="36">
        <v>14264250</v>
      </c>
      <c r="F1764" s="37" t="s">
        <v>4137</v>
      </c>
      <c r="G1764" s="76" t="str">
        <f>VLOOKUP(C1764,Product!A$1:D$21,3,0)</f>
        <v>1 set Golf Ball</v>
      </c>
      <c r="H1764" s="76" t="str">
        <f>VLOOKUP(C1764,Product!A$1:D$21,4,0)</f>
        <v>Golf</v>
      </c>
      <c r="I1764" t="s">
        <v>41</v>
      </c>
      <c r="J1764" s="34">
        <v>75</v>
      </c>
      <c r="K1764" s="11" t="str">
        <f>VLOOKUP(A1764,'Sales Order'!A$2:I$1029,9,0)</f>
        <v>Sales Sumatera -Kalimantan Region Team</v>
      </c>
      <c r="M1764" t="str">
        <f>VLOOKUP(A1764,'Sales Order'!A$1:L$1029,12,0)</f>
        <v>Retail</v>
      </c>
    </row>
    <row r="1765" spans="1:13" ht="15.75" customHeight="1" x14ac:dyDescent="0.3">
      <c r="A1765" s="28" t="s">
        <v>862</v>
      </c>
      <c r="B1765" s="27">
        <f>VLOOKUP(A1765,'Sales Order'!A$1:D$1029,4,0)</f>
        <v>44486</v>
      </c>
      <c r="C1765" s="28" t="s">
        <v>83</v>
      </c>
      <c r="D1765" s="34">
        <v>100</v>
      </c>
      <c r="E1765" s="36">
        <v>26643000</v>
      </c>
      <c r="F1765" s="37" t="s">
        <v>4138</v>
      </c>
      <c r="G1765" s="76" t="str">
        <f>VLOOKUP(C1765,Product!A$1:D$21,3,0)</f>
        <v>Heavy bag</v>
      </c>
      <c r="H1765" s="76" t="str">
        <f>VLOOKUP(C1765,Product!A$1:D$21,4,0)</f>
        <v>Gym &amp; Fitness</v>
      </c>
      <c r="I1765" t="s">
        <v>84</v>
      </c>
      <c r="J1765" s="34">
        <v>100</v>
      </c>
      <c r="K1765" s="11" t="str">
        <f>VLOOKUP(A1765,'Sales Order'!A$2:I$1029,9,0)</f>
        <v>Sales Sumatera -Kalimantan Region Team</v>
      </c>
      <c r="M1765" t="str">
        <f>VLOOKUP(A1765,'Sales Order'!A$1:L$1029,12,0)</f>
        <v>Retail</v>
      </c>
    </row>
    <row r="1766" spans="1:13" ht="15.75" customHeight="1" x14ac:dyDescent="0.3">
      <c r="A1766" s="28" t="s">
        <v>862</v>
      </c>
      <c r="B1766" s="27">
        <f>VLOOKUP(A1766,'Sales Order'!A$1:D$1029,4,0)</f>
        <v>44486</v>
      </c>
      <c r="C1766" s="28" t="s">
        <v>58</v>
      </c>
      <c r="D1766" s="34">
        <v>49</v>
      </c>
      <c r="E1766" s="36">
        <v>226575020.00000003</v>
      </c>
      <c r="F1766" s="37" t="s">
        <v>4139</v>
      </c>
      <c r="G1766" s="76" t="str">
        <f>VLOOKUP(C1766,Product!A$1:D$21,3,0)</f>
        <v>Road Bike</v>
      </c>
      <c r="H1766" s="76" t="str">
        <f>VLOOKUP(C1766,Product!A$1:D$21,4,0)</f>
        <v>Bicycle</v>
      </c>
      <c r="I1766" t="s">
        <v>59</v>
      </c>
      <c r="J1766" s="34">
        <v>49</v>
      </c>
      <c r="K1766" s="11" t="str">
        <f>VLOOKUP(A1766,'Sales Order'!A$2:I$1029,9,0)</f>
        <v>Sales Sumatera -Kalimantan Region Team</v>
      </c>
      <c r="M1766" t="str">
        <f>VLOOKUP(A1766,'Sales Order'!A$1:L$1029,12,0)</f>
        <v>Retail</v>
      </c>
    </row>
    <row r="1767" spans="1:13" ht="15.75" customHeight="1" x14ac:dyDescent="0.3">
      <c r="A1767" s="16" t="s">
        <v>863</v>
      </c>
      <c r="B1767" s="27">
        <f>VLOOKUP(A1767,'Sales Order'!A$1:D$1029,4,0)</f>
        <v>44489</v>
      </c>
      <c r="C1767" s="28" t="s">
        <v>75</v>
      </c>
      <c r="D1767" s="34">
        <v>48</v>
      </c>
      <c r="E1767" s="36">
        <v>106848000</v>
      </c>
      <c r="F1767" s="37" t="s">
        <v>4140</v>
      </c>
      <c r="G1767" s="76" t="str">
        <f>VLOOKUP(C1767,Product!A$1:D$21,3,0)</f>
        <v>Bench Press</v>
      </c>
      <c r="H1767" s="76" t="str">
        <f>VLOOKUP(C1767,Product!A$1:D$21,4,0)</f>
        <v>Gym &amp; Fitness</v>
      </c>
      <c r="I1767" t="s">
        <v>76</v>
      </c>
      <c r="J1767" s="34">
        <v>48</v>
      </c>
      <c r="K1767" s="11" t="str">
        <f>VLOOKUP(A1767,'Sales Order'!A$2:I$1029,9,0)</f>
        <v>Sales Sumatera -Kalimantan Region Team</v>
      </c>
      <c r="M1767" t="str">
        <f>VLOOKUP(A1767,'Sales Order'!A$1:L$1029,12,0)</f>
        <v>Retail</v>
      </c>
    </row>
    <row r="1768" spans="1:13" ht="15.75" customHeight="1" x14ac:dyDescent="0.3">
      <c r="A1768" s="28" t="s">
        <v>863</v>
      </c>
      <c r="B1768" s="27">
        <f>VLOOKUP(A1768,'Sales Order'!A$1:D$1029,4,0)</f>
        <v>44489</v>
      </c>
      <c r="C1768" s="28" t="s">
        <v>48</v>
      </c>
      <c r="D1768" s="34">
        <v>84</v>
      </c>
      <c r="E1768" s="36">
        <v>8127000</v>
      </c>
      <c r="F1768" s="37" t="s">
        <v>4141</v>
      </c>
      <c r="G1768" s="76" t="str">
        <f>VLOOKUP(C1768,Product!A$1:D$21,3,0)</f>
        <v>Tracking Pole</v>
      </c>
      <c r="H1768" s="76" t="str">
        <f>VLOOKUP(C1768,Product!A$1:D$21,4,0)</f>
        <v>Hiking &amp; Camping</v>
      </c>
      <c r="I1768" t="s">
        <v>49</v>
      </c>
      <c r="J1768" s="34">
        <v>84</v>
      </c>
      <c r="K1768" s="11" t="str">
        <f>VLOOKUP(A1768,'Sales Order'!A$2:I$1029,9,0)</f>
        <v>Sales Sumatera -Kalimantan Region Team</v>
      </c>
      <c r="M1768" t="str">
        <f>VLOOKUP(A1768,'Sales Order'!A$1:L$1029,12,0)</f>
        <v>Retail</v>
      </c>
    </row>
    <row r="1769" spans="1:13" ht="15.75" customHeight="1" x14ac:dyDescent="0.3">
      <c r="A1769" s="28" t="s">
        <v>863</v>
      </c>
      <c r="B1769" s="27">
        <f>VLOOKUP(A1769,'Sales Order'!A$1:D$1029,4,0)</f>
        <v>44489</v>
      </c>
      <c r="C1769" s="28" t="s">
        <v>40</v>
      </c>
      <c r="D1769" s="34">
        <v>75</v>
      </c>
      <c r="E1769" s="36">
        <v>14577749.999999998</v>
      </c>
      <c r="F1769" s="37" t="s">
        <v>4142</v>
      </c>
      <c r="G1769" s="76" t="str">
        <f>VLOOKUP(C1769,Product!A$1:D$21,3,0)</f>
        <v>1 set Golf Ball</v>
      </c>
      <c r="H1769" s="76" t="str">
        <f>VLOOKUP(C1769,Product!A$1:D$21,4,0)</f>
        <v>Golf</v>
      </c>
      <c r="I1769" t="s">
        <v>41</v>
      </c>
      <c r="J1769" s="34">
        <v>75</v>
      </c>
      <c r="K1769" s="11" t="str">
        <f>VLOOKUP(A1769,'Sales Order'!A$2:I$1029,9,0)</f>
        <v>Sales Sumatera -Kalimantan Region Team</v>
      </c>
      <c r="M1769" t="str">
        <f>VLOOKUP(A1769,'Sales Order'!A$1:L$1029,12,0)</f>
        <v>Retail</v>
      </c>
    </row>
    <row r="1770" spans="1:13" ht="15.75" customHeight="1" x14ac:dyDescent="0.3">
      <c r="A1770" s="28" t="s">
        <v>863</v>
      </c>
      <c r="B1770" s="27">
        <f>VLOOKUP(A1770,'Sales Order'!A$1:D$1029,4,0)</f>
        <v>44489</v>
      </c>
      <c r="C1770" s="28" t="s">
        <v>52</v>
      </c>
      <c r="D1770" s="34">
        <v>142</v>
      </c>
      <c r="E1770" s="36">
        <v>40612000</v>
      </c>
      <c r="F1770" s="37" t="s">
        <v>4143</v>
      </c>
      <c r="G1770" s="76" t="str">
        <f>VLOOKUP(C1770,Product!A$1:D$21,3,0)</f>
        <v>Hiking Shoes</v>
      </c>
      <c r="H1770" s="76" t="str">
        <f>VLOOKUP(C1770,Product!A$1:D$21,4,0)</f>
        <v>Hiking &amp; Camping</v>
      </c>
      <c r="I1770" t="s">
        <v>53</v>
      </c>
      <c r="J1770" s="34">
        <v>142</v>
      </c>
      <c r="K1770" s="11" t="str">
        <f>VLOOKUP(A1770,'Sales Order'!A$2:I$1029,9,0)</f>
        <v>Sales Sumatera -Kalimantan Region Team</v>
      </c>
      <c r="M1770" t="str">
        <f>VLOOKUP(A1770,'Sales Order'!A$1:L$1029,12,0)</f>
        <v>Retail</v>
      </c>
    </row>
    <row r="1771" spans="1:13" ht="15.75" customHeight="1" x14ac:dyDescent="0.3">
      <c r="A1771" s="16" t="s">
        <v>864</v>
      </c>
      <c r="B1771" s="27">
        <f>VLOOKUP(A1771,'Sales Order'!A$1:D$1029,4,0)</f>
        <v>44491</v>
      </c>
      <c r="C1771" s="28" t="s">
        <v>45</v>
      </c>
      <c r="D1771" s="34">
        <v>147</v>
      </c>
      <c r="E1771" s="36">
        <v>17084340</v>
      </c>
      <c r="F1771" s="37" t="s">
        <v>4144</v>
      </c>
      <c r="G1771" s="76" t="str">
        <f>VLOOKUP(C1771,Product!A$1:D$21,3,0)</f>
        <v>Sunglasses</v>
      </c>
      <c r="H1771" s="76" t="str">
        <f>VLOOKUP(C1771,Product!A$1:D$21,4,0)</f>
        <v>Outdoors Sport</v>
      </c>
      <c r="I1771" t="s">
        <v>46</v>
      </c>
      <c r="J1771" s="34">
        <v>147</v>
      </c>
      <c r="K1771" s="11" t="str">
        <f>VLOOKUP(A1771,'Sales Order'!A$2:I$1029,9,0)</f>
        <v>Sales Region Sulawesi - Maluku Team</v>
      </c>
      <c r="M1771" t="str">
        <f>VLOOKUP(A1771,'Sales Order'!A$1:L$1029,12,0)</f>
        <v>Retail</v>
      </c>
    </row>
    <row r="1772" spans="1:13" ht="15.75" customHeight="1" x14ac:dyDescent="0.3">
      <c r="A1772" s="28" t="s">
        <v>864</v>
      </c>
      <c r="B1772" s="27">
        <f>VLOOKUP(A1772,'Sales Order'!A$1:D$1029,4,0)</f>
        <v>44491</v>
      </c>
      <c r="C1772" s="28" t="s">
        <v>43</v>
      </c>
      <c r="D1772" s="34">
        <v>122</v>
      </c>
      <c r="E1772" s="36">
        <v>366976000</v>
      </c>
      <c r="F1772" s="37" t="s">
        <v>4145</v>
      </c>
      <c r="G1772" s="76" t="str">
        <f>VLOOKUP(C1772,Product!A$1:D$21,3,0)</f>
        <v>Stick Golf Bag</v>
      </c>
      <c r="H1772" s="76" t="str">
        <f>VLOOKUP(C1772,Product!A$1:D$21,4,0)</f>
        <v>Golf</v>
      </c>
      <c r="I1772" t="s">
        <v>44</v>
      </c>
      <c r="J1772" s="34">
        <v>122</v>
      </c>
      <c r="K1772" s="11" t="str">
        <f>VLOOKUP(A1772,'Sales Order'!A$2:I$1029,9,0)</f>
        <v>Sales Region Sulawesi - Maluku Team</v>
      </c>
      <c r="M1772" t="str">
        <f>VLOOKUP(A1772,'Sales Order'!A$1:L$1029,12,0)</f>
        <v>Retail</v>
      </c>
    </row>
    <row r="1773" spans="1:13" ht="15.75" customHeight="1" x14ac:dyDescent="0.3">
      <c r="A1773" s="28" t="s">
        <v>864</v>
      </c>
      <c r="B1773" s="27">
        <f>VLOOKUP(A1773,'Sales Order'!A$1:D$1029,4,0)</f>
        <v>44491</v>
      </c>
      <c r="C1773" s="28" t="s">
        <v>28</v>
      </c>
      <c r="D1773" s="34">
        <v>123</v>
      </c>
      <c r="E1773" s="36">
        <v>100771440</v>
      </c>
      <c r="F1773" s="37" t="s">
        <v>4146</v>
      </c>
      <c r="G1773" s="76" t="str">
        <f>VLOOKUP(C1773,Product!A$1:D$21,3,0)</f>
        <v>Stick Billiard</v>
      </c>
      <c r="H1773" s="76" t="str">
        <f>VLOOKUP(C1773,Product!A$1:D$21,4,0)</f>
        <v>Billiard</v>
      </c>
      <c r="I1773" t="s">
        <v>30</v>
      </c>
      <c r="J1773" s="34">
        <v>123</v>
      </c>
      <c r="K1773" s="11" t="str">
        <f>VLOOKUP(A1773,'Sales Order'!A$2:I$1029,9,0)</f>
        <v>Sales Region Sulawesi - Maluku Team</v>
      </c>
      <c r="M1773" t="str">
        <f>VLOOKUP(A1773,'Sales Order'!A$1:L$1029,12,0)</f>
        <v>Retail</v>
      </c>
    </row>
    <row r="1774" spans="1:13" ht="15.75" customHeight="1" x14ac:dyDescent="0.3">
      <c r="A1774" s="28" t="s">
        <v>864</v>
      </c>
      <c r="B1774" s="27">
        <f>VLOOKUP(A1774,'Sales Order'!A$1:D$1029,4,0)</f>
        <v>44491</v>
      </c>
      <c r="C1774" s="28" t="s">
        <v>33</v>
      </c>
      <c r="D1774" s="34">
        <v>135</v>
      </c>
      <c r="E1774" s="36">
        <v>25542000</v>
      </c>
      <c r="F1774" s="37" t="s">
        <v>4147</v>
      </c>
      <c r="G1774" s="76" t="str">
        <f>VLOOKUP(C1774,Product!A$1:D$21,3,0)</f>
        <v>Stick Billiard Bag</v>
      </c>
      <c r="H1774" s="76" t="str">
        <f>VLOOKUP(C1774,Product!A$1:D$21,4,0)</f>
        <v>Billiard</v>
      </c>
      <c r="I1774" t="s">
        <v>34</v>
      </c>
      <c r="J1774" s="34">
        <v>135</v>
      </c>
      <c r="K1774" s="11" t="str">
        <f>VLOOKUP(A1774,'Sales Order'!A$2:I$1029,9,0)</f>
        <v>Sales Region Sulawesi - Maluku Team</v>
      </c>
      <c r="M1774" t="str">
        <f>VLOOKUP(A1774,'Sales Order'!A$1:L$1029,12,0)</f>
        <v>Retail</v>
      </c>
    </row>
    <row r="1775" spans="1:13" ht="15.75" customHeight="1" x14ac:dyDescent="0.3">
      <c r="A1775" s="16" t="s">
        <v>865</v>
      </c>
      <c r="B1775" s="27">
        <f>VLOOKUP(A1775,'Sales Order'!A$1:D$1029,4,0)</f>
        <v>44493</v>
      </c>
      <c r="C1775" s="28" t="s">
        <v>72</v>
      </c>
      <c r="D1775" s="34">
        <v>138</v>
      </c>
      <c r="E1775" s="36">
        <v>32424480</v>
      </c>
      <c r="F1775" s="37" t="s">
        <v>4148</v>
      </c>
      <c r="G1775" s="76" t="str">
        <f>VLOOKUP(C1775,Product!A$1:D$21,3,0)</f>
        <v>Pull Up Bar</v>
      </c>
      <c r="H1775" s="76" t="str">
        <f>VLOOKUP(C1775,Product!A$1:D$21,4,0)</f>
        <v>Gym &amp; Fitness</v>
      </c>
      <c r="I1775" t="s">
        <v>73</v>
      </c>
      <c r="J1775" s="34">
        <v>138</v>
      </c>
      <c r="K1775" s="11" t="str">
        <f>VLOOKUP(A1775,'Sales Order'!A$2:I$1029,9,0)</f>
        <v>Sales Java Region Team</v>
      </c>
      <c r="M1775" t="str">
        <f>VLOOKUP(A1775,'Sales Order'!A$1:L$1029,12,0)</f>
        <v>Retail</v>
      </c>
    </row>
    <row r="1776" spans="1:13" ht="15.75" customHeight="1" x14ac:dyDescent="0.3">
      <c r="A1776" s="28" t="s">
        <v>865</v>
      </c>
      <c r="B1776" s="27">
        <f>VLOOKUP(A1776,'Sales Order'!A$1:D$1029,4,0)</f>
        <v>44493</v>
      </c>
      <c r="C1776" s="28" t="s">
        <v>75</v>
      </c>
      <c r="D1776" s="34">
        <v>84</v>
      </c>
      <c r="E1776" s="36">
        <v>169176000</v>
      </c>
      <c r="F1776" s="37" t="s">
        <v>4149</v>
      </c>
      <c r="G1776" s="76" t="str">
        <f>VLOOKUP(C1776,Product!A$1:D$21,3,0)</f>
        <v>Bench Press</v>
      </c>
      <c r="H1776" s="76" t="str">
        <f>VLOOKUP(C1776,Product!A$1:D$21,4,0)</f>
        <v>Gym &amp; Fitness</v>
      </c>
      <c r="I1776" t="s">
        <v>76</v>
      </c>
      <c r="J1776" s="34">
        <v>84</v>
      </c>
      <c r="K1776" s="11" t="str">
        <f>VLOOKUP(A1776,'Sales Order'!A$2:I$1029,9,0)</f>
        <v>Sales Java Region Team</v>
      </c>
      <c r="M1776" t="str">
        <f>VLOOKUP(A1776,'Sales Order'!A$1:L$1029,12,0)</f>
        <v>Retail</v>
      </c>
    </row>
    <row r="1777" spans="1:13" ht="15.75" customHeight="1" x14ac:dyDescent="0.3">
      <c r="A1777" s="28" t="s">
        <v>865</v>
      </c>
      <c r="B1777" s="27">
        <f>VLOOKUP(A1777,'Sales Order'!A$1:D$1029,4,0)</f>
        <v>44493</v>
      </c>
      <c r="C1777" s="28" t="s">
        <v>28</v>
      </c>
      <c r="D1777" s="34">
        <v>98</v>
      </c>
      <c r="E1777" s="36">
        <v>86676100</v>
      </c>
      <c r="F1777" s="37" t="s">
        <v>4150</v>
      </c>
      <c r="G1777" s="76" t="str">
        <f>VLOOKUP(C1777,Product!A$1:D$21,3,0)</f>
        <v>Stick Billiard</v>
      </c>
      <c r="H1777" s="76" t="str">
        <f>VLOOKUP(C1777,Product!A$1:D$21,4,0)</f>
        <v>Billiard</v>
      </c>
      <c r="I1777" t="s">
        <v>30</v>
      </c>
      <c r="J1777" s="34">
        <v>98</v>
      </c>
      <c r="K1777" s="11" t="str">
        <f>VLOOKUP(A1777,'Sales Order'!A$2:I$1029,9,0)</f>
        <v>Sales Java Region Team</v>
      </c>
      <c r="M1777" t="str">
        <f>VLOOKUP(A1777,'Sales Order'!A$1:L$1029,12,0)</f>
        <v>Retail</v>
      </c>
    </row>
    <row r="1778" spans="1:13" ht="15.75" customHeight="1" x14ac:dyDescent="0.3">
      <c r="A1778" s="28" t="s">
        <v>865</v>
      </c>
      <c r="B1778" s="27">
        <f>VLOOKUP(A1778,'Sales Order'!A$1:D$1029,4,0)</f>
        <v>44493</v>
      </c>
      <c r="C1778" s="28" t="s">
        <v>61</v>
      </c>
      <c r="D1778" s="34">
        <v>52</v>
      </c>
      <c r="E1778" s="36">
        <v>19926400</v>
      </c>
      <c r="F1778" s="37" t="s">
        <v>4151</v>
      </c>
      <c r="G1778" s="76" t="str">
        <f>VLOOKUP(C1778,Product!A$1:D$21,3,0)</f>
        <v>1 Set Basketball</v>
      </c>
      <c r="H1778" s="76" t="str">
        <f>VLOOKUP(C1778,Product!A$1:D$21,4,0)</f>
        <v>Basketball</v>
      </c>
      <c r="I1778" t="s">
        <v>62</v>
      </c>
      <c r="J1778" s="34">
        <v>52</v>
      </c>
      <c r="K1778" s="11" t="str">
        <f>VLOOKUP(A1778,'Sales Order'!A$2:I$1029,9,0)</f>
        <v>Sales Java Region Team</v>
      </c>
      <c r="M1778" t="str">
        <f>VLOOKUP(A1778,'Sales Order'!A$1:L$1029,12,0)</f>
        <v>Retail</v>
      </c>
    </row>
    <row r="1779" spans="1:13" ht="15.75" customHeight="1" x14ac:dyDescent="0.3">
      <c r="A1779" s="16" t="s">
        <v>866</v>
      </c>
      <c r="B1779" s="27">
        <f>VLOOKUP(A1779,'Sales Order'!A$1:D$1029,4,0)</f>
        <v>44494</v>
      </c>
      <c r="C1779" s="28" t="s">
        <v>65</v>
      </c>
      <c r="D1779" s="34">
        <v>114</v>
      </c>
      <c r="E1779" s="36">
        <v>28916100</v>
      </c>
      <c r="F1779" s="37" t="s">
        <v>4152</v>
      </c>
      <c r="G1779" s="76" t="str">
        <f>VLOOKUP(C1779,Product!A$1:D$21,3,0)</f>
        <v>1 Set Futsalball</v>
      </c>
      <c r="H1779" s="76" t="str">
        <f>VLOOKUP(C1779,Product!A$1:D$21,4,0)</f>
        <v>Futsal</v>
      </c>
      <c r="I1779" t="s">
        <v>66</v>
      </c>
      <c r="J1779" s="34">
        <v>114</v>
      </c>
      <c r="K1779" s="11" t="str">
        <f>VLOOKUP(A1779,'Sales Order'!A$2:I$1029,9,0)</f>
        <v>Sales Sumatera -Kalimantan Region Team</v>
      </c>
      <c r="M1779" t="str">
        <f>VLOOKUP(A1779,'Sales Order'!A$1:L$1029,12,0)</f>
        <v>Retail</v>
      </c>
    </row>
    <row r="1780" spans="1:13" ht="15.75" customHeight="1" x14ac:dyDescent="0.3">
      <c r="A1780" s="28" t="s">
        <v>866</v>
      </c>
      <c r="B1780" s="27">
        <f>VLOOKUP(A1780,'Sales Order'!A$1:D$1029,4,0)</f>
        <v>44494</v>
      </c>
      <c r="C1780" s="28" t="s">
        <v>43</v>
      </c>
      <c r="D1780" s="34">
        <v>35</v>
      </c>
      <c r="E1780" s="36">
        <v>101920000</v>
      </c>
      <c r="F1780" s="37" t="s">
        <v>4153</v>
      </c>
      <c r="G1780" s="76" t="str">
        <f>VLOOKUP(C1780,Product!A$1:D$21,3,0)</f>
        <v>Stick Golf Bag</v>
      </c>
      <c r="H1780" s="76" t="str">
        <f>VLOOKUP(C1780,Product!A$1:D$21,4,0)</f>
        <v>Golf</v>
      </c>
      <c r="I1780" t="s">
        <v>44</v>
      </c>
      <c r="J1780" s="34">
        <v>35</v>
      </c>
      <c r="K1780" s="11" t="str">
        <f>VLOOKUP(A1780,'Sales Order'!A$2:I$1029,9,0)</f>
        <v>Sales Sumatera -Kalimantan Region Team</v>
      </c>
      <c r="M1780" t="str">
        <f>VLOOKUP(A1780,'Sales Order'!A$1:L$1029,12,0)</f>
        <v>Retail</v>
      </c>
    </row>
    <row r="1781" spans="1:13" ht="15.75" customHeight="1" x14ac:dyDescent="0.3">
      <c r="A1781" s="28" t="s">
        <v>866</v>
      </c>
      <c r="B1781" s="27">
        <f>VLOOKUP(A1781,'Sales Order'!A$1:D$1029,4,0)</f>
        <v>44494</v>
      </c>
      <c r="C1781" s="28" t="s">
        <v>81</v>
      </c>
      <c r="D1781" s="34">
        <v>118</v>
      </c>
      <c r="E1781" s="36">
        <v>252656880</v>
      </c>
      <c r="F1781" s="37" t="s">
        <v>4154</v>
      </c>
      <c r="G1781" s="76" t="str">
        <f>VLOOKUP(C1781,Product!A$1:D$21,3,0)</f>
        <v>Treadmill</v>
      </c>
      <c r="H1781" s="76" t="str">
        <f>VLOOKUP(C1781,Product!A$1:D$21,4,0)</f>
        <v>Gym &amp; Fitness</v>
      </c>
      <c r="I1781" t="s">
        <v>82</v>
      </c>
      <c r="J1781" s="34">
        <v>118</v>
      </c>
      <c r="K1781" s="11" t="str">
        <f>VLOOKUP(A1781,'Sales Order'!A$2:I$1029,9,0)</f>
        <v>Sales Sumatera -Kalimantan Region Team</v>
      </c>
      <c r="M1781" t="str">
        <f>VLOOKUP(A1781,'Sales Order'!A$1:L$1029,12,0)</f>
        <v>Retail</v>
      </c>
    </row>
    <row r="1782" spans="1:13" ht="15.75" customHeight="1" x14ac:dyDescent="0.3">
      <c r="A1782" s="16" t="s">
        <v>867</v>
      </c>
      <c r="B1782" s="27">
        <f>VLOOKUP(A1782,'Sales Order'!A$1:D$1029,4,0)</f>
        <v>44498</v>
      </c>
      <c r="C1782" s="28" t="s">
        <v>69</v>
      </c>
      <c r="D1782" s="34">
        <v>148</v>
      </c>
      <c r="E1782" s="36">
        <v>16693956</v>
      </c>
      <c r="F1782" s="37" t="s">
        <v>4155</v>
      </c>
      <c r="G1782" s="76" t="str">
        <f>VLOOKUP(C1782,Product!A$1:D$21,3,0)</f>
        <v>Abs Roller</v>
      </c>
      <c r="H1782" s="76" t="str">
        <f>VLOOKUP(C1782,Product!A$1:D$21,4,0)</f>
        <v>Gym &amp; Fitness</v>
      </c>
      <c r="I1782" t="s">
        <v>70</v>
      </c>
      <c r="J1782" s="34">
        <v>148</v>
      </c>
      <c r="K1782" s="11" t="str">
        <f>VLOOKUP(A1782,'Sales Order'!A$2:I$1029,9,0)</f>
        <v>Online Sales Team</v>
      </c>
      <c r="M1782" t="str">
        <f>VLOOKUP(A1782,'Sales Order'!A$1:L$1029,12,0)</f>
        <v>Retail</v>
      </c>
    </row>
    <row r="1783" spans="1:13" ht="15.75" customHeight="1" x14ac:dyDescent="0.3">
      <c r="A1783" s="28" t="s">
        <v>867</v>
      </c>
      <c r="B1783" s="27">
        <f>VLOOKUP(A1783,'Sales Order'!A$1:D$1029,4,0)</f>
        <v>44498</v>
      </c>
      <c r="C1783" s="28" t="s">
        <v>81</v>
      </c>
      <c r="D1783" s="34">
        <v>104</v>
      </c>
      <c r="E1783" s="36">
        <v>209425840</v>
      </c>
      <c r="F1783" s="37" t="s">
        <v>4156</v>
      </c>
      <c r="G1783" s="76" t="str">
        <f>VLOOKUP(C1783,Product!A$1:D$21,3,0)</f>
        <v>Treadmill</v>
      </c>
      <c r="H1783" s="76" t="str">
        <f>VLOOKUP(C1783,Product!A$1:D$21,4,0)</f>
        <v>Gym &amp; Fitness</v>
      </c>
      <c r="I1783" t="s">
        <v>82</v>
      </c>
      <c r="J1783" s="34">
        <v>104</v>
      </c>
      <c r="K1783" s="11" t="str">
        <f>VLOOKUP(A1783,'Sales Order'!A$2:I$1029,9,0)</f>
        <v>Online Sales Team</v>
      </c>
      <c r="M1783" t="str">
        <f>VLOOKUP(A1783,'Sales Order'!A$1:L$1029,12,0)</f>
        <v>Retail</v>
      </c>
    </row>
    <row r="1784" spans="1:13" ht="15.75" customHeight="1" x14ac:dyDescent="0.3">
      <c r="A1784" s="28" t="s">
        <v>867</v>
      </c>
      <c r="B1784" s="27">
        <f>VLOOKUP(A1784,'Sales Order'!A$1:D$1029,4,0)</f>
        <v>44498</v>
      </c>
      <c r="C1784" s="28" t="s">
        <v>40</v>
      </c>
      <c r="D1784" s="34">
        <v>59</v>
      </c>
      <c r="E1784" s="36">
        <v>11344520</v>
      </c>
      <c r="F1784" s="37" t="s">
        <v>4157</v>
      </c>
      <c r="G1784" s="76" t="str">
        <f>VLOOKUP(C1784,Product!A$1:D$21,3,0)</f>
        <v>1 set Golf Ball</v>
      </c>
      <c r="H1784" s="76" t="str">
        <f>VLOOKUP(C1784,Product!A$1:D$21,4,0)</f>
        <v>Golf</v>
      </c>
      <c r="I1784" t="s">
        <v>41</v>
      </c>
      <c r="J1784" s="34">
        <v>59</v>
      </c>
      <c r="K1784" s="11" t="str">
        <f>VLOOKUP(A1784,'Sales Order'!A$2:I$1029,9,0)</f>
        <v>Online Sales Team</v>
      </c>
      <c r="M1784" t="str">
        <f>VLOOKUP(A1784,'Sales Order'!A$1:L$1029,12,0)</f>
        <v>Retail</v>
      </c>
    </row>
    <row r="1785" spans="1:13" ht="15.75" customHeight="1" x14ac:dyDescent="0.3">
      <c r="A1785" s="16" t="s">
        <v>868</v>
      </c>
      <c r="B1785" s="27">
        <f>VLOOKUP(A1785,'Sales Order'!A$1:D$1029,4,0)</f>
        <v>44500</v>
      </c>
      <c r="C1785" s="28" t="s">
        <v>43</v>
      </c>
      <c r="D1785" s="34">
        <v>27</v>
      </c>
      <c r="E1785" s="36">
        <v>70848000</v>
      </c>
      <c r="F1785" s="37" t="s">
        <v>4158</v>
      </c>
      <c r="G1785" s="76" t="str">
        <f>VLOOKUP(C1785,Product!A$1:D$21,3,0)</f>
        <v>Stick Golf Bag</v>
      </c>
      <c r="H1785" s="76" t="str">
        <f>VLOOKUP(C1785,Product!A$1:D$21,4,0)</f>
        <v>Golf</v>
      </c>
      <c r="I1785" t="s">
        <v>44</v>
      </c>
      <c r="J1785" s="34">
        <v>27</v>
      </c>
      <c r="K1785" s="11" t="str">
        <f>VLOOKUP(A1785,'Sales Order'!A$2:I$1029,9,0)</f>
        <v>Sales Region Sulawesi - Maluku Team</v>
      </c>
      <c r="M1785" t="str">
        <f>VLOOKUP(A1785,'Sales Order'!A$1:L$1029,12,0)</f>
        <v>Retail</v>
      </c>
    </row>
    <row r="1786" spans="1:13" ht="15.75" customHeight="1" x14ac:dyDescent="0.3">
      <c r="A1786" s="28" t="s">
        <v>868</v>
      </c>
      <c r="B1786" s="27">
        <f>VLOOKUP(A1786,'Sales Order'!A$1:D$1029,4,0)</f>
        <v>44500</v>
      </c>
      <c r="C1786" s="28" t="s">
        <v>78</v>
      </c>
      <c r="D1786" s="34">
        <v>150</v>
      </c>
      <c r="E1786" s="36">
        <v>75012000</v>
      </c>
      <c r="F1786" s="37" t="s">
        <v>4159</v>
      </c>
      <c r="G1786" s="76" t="str">
        <f>VLOOKUP(C1786,Product!A$1:D$21,3,0)</f>
        <v>Dumbell Set</v>
      </c>
      <c r="H1786" s="76" t="str">
        <f>VLOOKUP(C1786,Product!A$1:D$21,4,0)</f>
        <v>Gym &amp; Fitness</v>
      </c>
      <c r="I1786" t="s">
        <v>79</v>
      </c>
      <c r="J1786" s="34">
        <v>150</v>
      </c>
      <c r="K1786" s="11" t="str">
        <f>VLOOKUP(A1786,'Sales Order'!A$2:I$1029,9,0)</f>
        <v>Sales Region Sulawesi - Maluku Team</v>
      </c>
      <c r="M1786" t="str">
        <f>VLOOKUP(A1786,'Sales Order'!A$1:L$1029,12,0)</f>
        <v>Retail</v>
      </c>
    </row>
    <row r="1787" spans="1:13" ht="15.75" customHeight="1" x14ac:dyDescent="0.3">
      <c r="A1787" s="28" t="s">
        <v>868</v>
      </c>
      <c r="B1787" s="27">
        <f>VLOOKUP(A1787,'Sales Order'!A$1:D$1029,4,0)</f>
        <v>44500</v>
      </c>
      <c r="C1787" s="28" t="s">
        <v>19</v>
      </c>
      <c r="D1787" s="34">
        <v>36</v>
      </c>
      <c r="E1787" s="36">
        <v>7888320</v>
      </c>
      <c r="F1787" s="37" t="s">
        <v>4160</v>
      </c>
      <c r="G1787" s="76" t="str">
        <f>VLOOKUP(C1787,Product!A$1:D$21,3,0)</f>
        <v>1 Set Fishing Equipment</v>
      </c>
      <c r="H1787" s="76" t="str">
        <f>VLOOKUP(C1787,Product!A$1:D$21,4,0)</f>
        <v>Fishing Equipment</v>
      </c>
      <c r="I1787" t="s">
        <v>21</v>
      </c>
      <c r="J1787" s="34">
        <v>36</v>
      </c>
      <c r="K1787" s="11" t="str">
        <f>VLOOKUP(A1787,'Sales Order'!A$2:I$1029,9,0)</f>
        <v>Sales Region Sulawesi - Maluku Team</v>
      </c>
      <c r="M1787" t="str">
        <f>VLOOKUP(A1787,'Sales Order'!A$1:L$1029,12,0)</f>
        <v>Retail</v>
      </c>
    </row>
    <row r="1788" spans="1:13" ht="15.75" customHeight="1" x14ac:dyDescent="0.3">
      <c r="A1788" s="16" t="s">
        <v>869</v>
      </c>
      <c r="B1788" s="27">
        <f>VLOOKUP(A1788,'Sales Order'!A$1:D$1029,4,0)</f>
        <v>44501</v>
      </c>
      <c r="C1788" s="28" t="s">
        <v>40</v>
      </c>
      <c r="D1788" s="34">
        <v>99</v>
      </c>
      <c r="E1788" s="36">
        <v>15932070</v>
      </c>
      <c r="F1788" s="37" t="s">
        <v>4161</v>
      </c>
      <c r="G1788" s="76" t="str">
        <f>VLOOKUP(C1788,Product!A$1:D$21,3,0)</f>
        <v>1 set Golf Ball</v>
      </c>
      <c r="H1788" s="76" t="str">
        <f>VLOOKUP(C1788,Product!A$1:D$21,4,0)</f>
        <v>Golf</v>
      </c>
      <c r="I1788" t="s">
        <v>41</v>
      </c>
      <c r="J1788" s="34">
        <v>99</v>
      </c>
      <c r="K1788" s="11" t="str">
        <f>VLOOKUP(A1788,'Sales Order'!A$2:I$1029,9,0)</f>
        <v>Sales Region Bali - Nusa Tenggara Team</v>
      </c>
      <c r="M1788" t="str">
        <f>VLOOKUP(A1788,'Sales Order'!A$1:L$1029,12,0)</f>
        <v>Retail</v>
      </c>
    </row>
    <row r="1789" spans="1:13" ht="15.75" customHeight="1" x14ac:dyDescent="0.3">
      <c r="A1789" s="28" t="s">
        <v>869</v>
      </c>
      <c r="B1789" s="27">
        <f>VLOOKUP(A1789,'Sales Order'!A$1:D$1029,4,0)</f>
        <v>44501</v>
      </c>
      <c r="C1789" s="28" t="s">
        <v>81</v>
      </c>
      <c r="D1789" s="34">
        <v>61</v>
      </c>
      <c r="E1789" s="36">
        <v>125946090.00000001</v>
      </c>
      <c r="F1789" s="37" t="s">
        <v>4162</v>
      </c>
      <c r="G1789" s="76" t="str">
        <f>VLOOKUP(C1789,Product!A$1:D$21,3,0)</f>
        <v>Treadmill</v>
      </c>
      <c r="H1789" s="76" t="str">
        <f>VLOOKUP(C1789,Product!A$1:D$21,4,0)</f>
        <v>Gym &amp; Fitness</v>
      </c>
      <c r="I1789" t="s">
        <v>82</v>
      </c>
      <c r="J1789" s="34">
        <v>61</v>
      </c>
      <c r="K1789" s="11" t="str">
        <f>VLOOKUP(A1789,'Sales Order'!A$2:I$1029,9,0)</f>
        <v>Sales Region Bali - Nusa Tenggara Team</v>
      </c>
      <c r="M1789" t="str">
        <f>VLOOKUP(A1789,'Sales Order'!A$1:L$1029,12,0)</f>
        <v>Retail</v>
      </c>
    </row>
    <row r="1790" spans="1:13" ht="15.75" customHeight="1" x14ac:dyDescent="0.3">
      <c r="A1790" s="28" t="s">
        <v>869</v>
      </c>
      <c r="B1790" s="27">
        <f>VLOOKUP(A1790,'Sales Order'!A$1:D$1029,4,0)</f>
        <v>44501</v>
      </c>
      <c r="C1790" s="28" t="s">
        <v>28</v>
      </c>
      <c r="D1790" s="34">
        <v>56</v>
      </c>
      <c r="E1790" s="36">
        <v>43272880</v>
      </c>
      <c r="F1790" s="37" t="s">
        <v>4163</v>
      </c>
      <c r="G1790" s="76" t="str">
        <f>VLOOKUP(C1790,Product!A$1:D$21,3,0)</f>
        <v>Stick Billiard</v>
      </c>
      <c r="H1790" s="76" t="str">
        <f>VLOOKUP(C1790,Product!A$1:D$21,4,0)</f>
        <v>Billiard</v>
      </c>
      <c r="I1790" t="s">
        <v>30</v>
      </c>
      <c r="J1790" s="34">
        <v>56</v>
      </c>
      <c r="K1790" s="11" t="str">
        <f>VLOOKUP(A1790,'Sales Order'!A$2:I$1029,9,0)</f>
        <v>Sales Region Bali - Nusa Tenggara Team</v>
      </c>
      <c r="M1790" t="str">
        <f>VLOOKUP(A1790,'Sales Order'!A$1:L$1029,12,0)</f>
        <v>Retail</v>
      </c>
    </row>
    <row r="1791" spans="1:13" ht="15.75" customHeight="1" x14ac:dyDescent="0.3">
      <c r="A1791" s="28" t="s">
        <v>870</v>
      </c>
      <c r="B1791" s="27">
        <f>VLOOKUP(A1791,'Sales Order'!A$1:D$1029,4,0)</f>
        <v>44503</v>
      </c>
      <c r="C1791" s="28" t="s">
        <v>65</v>
      </c>
      <c r="D1791" s="34">
        <v>68</v>
      </c>
      <c r="E1791" s="36">
        <v>15614160</v>
      </c>
      <c r="F1791" s="37" t="s">
        <v>4164</v>
      </c>
      <c r="G1791" s="76" t="str">
        <f>VLOOKUP(C1791,Product!A$1:D$21,3,0)</f>
        <v>1 Set Futsalball</v>
      </c>
      <c r="H1791" s="76" t="str">
        <f>VLOOKUP(C1791,Product!A$1:D$21,4,0)</f>
        <v>Futsal</v>
      </c>
      <c r="I1791" t="s">
        <v>66</v>
      </c>
      <c r="J1791" s="34">
        <v>68</v>
      </c>
      <c r="K1791" s="11" t="str">
        <f>VLOOKUP(A1791,'Sales Order'!A$2:I$1029,9,0)</f>
        <v>Sales Java Region Team</v>
      </c>
      <c r="M1791" t="str">
        <f>VLOOKUP(A1791,'Sales Order'!A$1:L$1029,12,0)</f>
        <v>Distributor</v>
      </c>
    </row>
    <row r="1792" spans="1:13" ht="15.75" customHeight="1" x14ac:dyDescent="0.3">
      <c r="A1792" s="28" t="s">
        <v>870</v>
      </c>
      <c r="B1792" s="27">
        <f>VLOOKUP(A1792,'Sales Order'!A$1:D$1029,4,0)</f>
        <v>44503</v>
      </c>
      <c r="C1792" s="28" t="s">
        <v>81</v>
      </c>
      <c r="D1792" s="34">
        <v>66</v>
      </c>
      <c r="E1792" s="36">
        <v>154775280</v>
      </c>
      <c r="F1792" s="37" t="s">
        <v>4165</v>
      </c>
      <c r="G1792" s="76" t="str">
        <f>VLOOKUP(C1792,Product!A$1:D$21,3,0)</f>
        <v>Treadmill</v>
      </c>
      <c r="H1792" s="76" t="str">
        <f>VLOOKUP(C1792,Product!A$1:D$21,4,0)</f>
        <v>Gym &amp; Fitness</v>
      </c>
      <c r="I1792" t="s">
        <v>82</v>
      </c>
      <c r="J1792" s="34">
        <v>66</v>
      </c>
      <c r="K1792" s="11" t="str">
        <f>VLOOKUP(A1792,'Sales Order'!A$2:I$1029,9,0)</f>
        <v>Sales Java Region Team</v>
      </c>
      <c r="M1792" t="str">
        <f>VLOOKUP(A1792,'Sales Order'!A$1:L$1029,12,0)</f>
        <v>Distributor</v>
      </c>
    </row>
    <row r="1793" spans="1:13" ht="15.75" customHeight="1" x14ac:dyDescent="0.3">
      <c r="A1793" s="16" t="s">
        <v>871</v>
      </c>
      <c r="B1793" s="27">
        <f>VLOOKUP(A1793,'Sales Order'!A$1:D$1029,4,0)</f>
        <v>44504</v>
      </c>
      <c r="C1793" s="28" t="s">
        <v>43</v>
      </c>
      <c r="D1793" s="34">
        <v>147</v>
      </c>
      <c r="E1793" s="36">
        <v>428064000</v>
      </c>
      <c r="F1793" s="37" t="s">
        <v>4166</v>
      </c>
      <c r="G1793" s="76" t="str">
        <f>VLOOKUP(C1793,Product!A$1:D$21,3,0)</f>
        <v>Stick Golf Bag</v>
      </c>
      <c r="H1793" s="76" t="str">
        <f>VLOOKUP(C1793,Product!A$1:D$21,4,0)</f>
        <v>Golf</v>
      </c>
      <c r="I1793" t="s">
        <v>44</v>
      </c>
      <c r="J1793" s="34">
        <v>147</v>
      </c>
      <c r="K1793" s="11" t="str">
        <f>VLOOKUP(A1793,'Sales Order'!A$2:I$1029,9,0)</f>
        <v>Sales Sumatera -Kalimantan Region Team</v>
      </c>
      <c r="M1793" t="str">
        <f>VLOOKUP(A1793,'Sales Order'!A$1:L$1029,12,0)</f>
        <v>Retail</v>
      </c>
    </row>
    <row r="1794" spans="1:13" ht="15.75" customHeight="1" x14ac:dyDescent="0.3">
      <c r="A1794" s="28" t="s">
        <v>871</v>
      </c>
      <c r="B1794" s="27">
        <f>VLOOKUP(A1794,'Sales Order'!A$1:D$1029,4,0)</f>
        <v>44504</v>
      </c>
      <c r="C1794" s="28" t="s">
        <v>58</v>
      </c>
      <c r="D1794" s="34">
        <v>77</v>
      </c>
      <c r="E1794" s="36">
        <v>408150820</v>
      </c>
      <c r="F1794" s="37" t="s">
        <v>4167</v>
      </c>
      <c r="G1794" s="76" t="str">
        <f>VLOOKUP(C1794,Product!A$1:D$21,3,0)</f>
        <v>Road Bike</v>
      </c>
      <c r="H1794" s="76" t="str">
        <f>VLOOKUP(C1794,Product!A$1:D$21,4,0)</f>
        <v>Bicycle</v>
      </c>
      <c r="I1794" t="s">
        <v>59</v>
      </c>
      <c r="J1794" s="34">
        <v>77</v>
      </c>
      <c r="K1794" s="11" t="str">
        <f>VLOOKUP(A1794,'Sales Order'!A$2:I$1029,9,0)</f>
        <v>Sales Sumatera -Kalimantan Region Team</v>
      </c>
      <c r="M1794" t="str">
        <f>VLOOKUP(A1794,'Sales Order'!A$1:L$1029,12,0)</f>
        <v>Retail</v>
      </c>
    </row>
    <row r="1795" spans="1:13" ht="15.75" customHeight="1" x14ac:dyDescent="0.3">
      <c r="A1795" s="28" t="s">
        <v>871</v>
      </c>
      <c r="B1795" s="27">
        <f>VLOOKUP(A1795,'Sales Order'!A$1:D$1029,4,0)</f>
        <v>44504</v>
      </c>
      <c r="C1795" s="28" t="s">
        <v>45</v>
      </c>
      <c r="D1795" s="34">
        <v>84</v>
      </c>
      <c r="E1795" s="36">
        <v>11139240</v>
      </c>
      <c r="F1795" s="37" t="s">
        <v>4168</v>
      </c>
      <c r="G1795" s="76" t="str">
        <f>VLOOKUP(C1795,Product!A$1:D$21,3,0)</f>
        <v>Sunglasses</v>
      </c>
      <c r="H1795" s="76" t="str">
        <f>VLOOKUP(C1795,Product!A$1:D$21,4,0)</f>
        <v>Outdoors Sport</v>
      </c>
      <c r="I1795" t="s">
        <v>46</v>
      </c>
      <c r="J1795" s="34">
        <v>84</v>
      </c>
      <c r="K1795" s="11" t="str">
        <f>VLOOKUP(A1795,'Sales Order'!A$2:I$1029,9,0)</f>
        <v>Sales Sumatera -Kalimantan Region Team</v>
      </c>
      <c r="M1795" t="str">
        <f>VLOOKUP(A1795,'Sales Order'!A$1:L$1029,12,0)</f>
        <v>Retail</v>
      </c>
    </row>
    <row r="1796" spans="1:13" ht="15.75" customHeight="1" x14ac:dyDescent="0.3">
      <c r="A1796" s="16" t="s">
        <v>872</v>
      </c>
      <c r="B1796" s="27">
        <f>VLOOKUP(A1796,'Sales Order'!A$1:D$1029,4,0)</f>
        <v>44504</v>
      </c>
      <c r="C1796" s="28" t="s">
        <v>69</v>
      </c>
      <c r="D1796" s="34">
        <v>90</v>
      </c>
      <c r="E1796" s="36">
        <v>10396350</v>
      </c>
      <c r="F1796" s="37" t="s">
        <v>4169</v>
      </c>
      <c r="G1796" s="76" t="str">
        <f>VLOOKUP(C1796,Product!A$1:D$21,3,0)</f>
        <v>Abs Roller</v>
      </c>
      <c r="H1796" s="76" t="str">
        <f>VLOOKUP(C1796,Product!A$1:D$21,4,0)</f>
        <v>Gym &amp; Fitness</v>
      </c>
      <c r="I1796" t="s">
        <v>70</v>
      </c>
      <c r="J1796" s="34">
        <v>90</v>
      </c>
      <c r="K1796" s="11" t="str">
        <f>VLOOKUP(A1796,'Sales Order'!A$2:I$1029,9,0)</f>
        <v>Sales Region Sulawesi - Maluku Team</v>
      </c>
      <c r="M1796" t="str">
        <f>VLOOKUP(A1796,'Sales Order'!A$1:L$1029,12,0)</f>
        <v>Retail</v>
      </c>
    </row>
    <row r="1797" spans="1:13" ht="15.75" customHeight="1" x14ac:dyDescent="0.3">
      <c r="A1797" s="28" t="s">
        <v>872</v>
      </c>
      <c r="B1797" s="27">
        <f>VLOOKUP(A1797,'Sales Order'!A$1:D$1029,4,0)</f>
        <v>44504</v>
      </c>
      <c r="C1797" s="28" t="s">
        <v>65</v>
      </c>
      <c r="D1797" s="34">
        <v>74</v>
      </c>
      <c r="E1797" s="36">
        <v>16794300</v>
      </c>
      <c r="F1797" s="37" t="s">
        <v>4170</v>
      </c>
      <c r="G1797" s="76" t="str">
        <f>VLOOKUP(C1797,Product!A$1:D$21,3,0)</f>
        <v>1 Set Futsalball</v>
      </c>
      <c r="H1797" s="76" t="str">
        <f>VLOOKUP(C1797,Product!A$1:D$21,4,0)</f>
        <v>Futsal</v>
      </c>
      <c r="I1797" t="s">
        <v>66</v>
      </c>
      <c r="J1797" s="34">
        <v>74</v>
      </c>
      <c r="K1797" s="11" t="str">
        <f>VLOOKUP(A1797,'Sales Order'!A$2:I$1029,9,0)</f>
        <v>Sales Region Sulawesi - Maluku Team</v>
      </c>
      <c r="M1797" t="str">
        <f>VLOOKUP(A1797,'Sales Order'!A$1:L$1029,12,0)</f>
        <v>Retail</v>
      </c>
    </row>
    <row r="1798" spans="1:13" ht="15.75" customHeight="1" x14ac:dyDescent="0.3">
      <c r="A1798" s="16" t="s">
        <v>873</v>
      </c>
      <c r="B1798" s="27">
        <f>VLOOKUP(A1798,'Sales Order'!A$1:D$1029,4,0)</f>
        <v>44507</v>
      </c>
      <c r="C1798" s="28" t="s">
        <v>35</v>
      </c>
      <c r="D1798" s="34">
        <v>52</v>
      </c>
      <c r="E1798" s="36">
        <v>97019000</v>
      </c>
      <c r="F1798" s="37" t="s">
        <v>4171</v>
      </c>
      <c r="G1798" s="76" t="str">
        <f>VLOOKUP(C1798,Product!A$1:D$21,3,0)</f>
        <v>Stick Golf Wedge</v>
      </c>
      <c r="H1798" s="76" t="str">
        <f>VLOOKUP(C1798,Product!A$1:D$21,4,0)</f>
        <v>Golf</v>
      </c>
      <c r="I1798" t="s">
        <v>37</v>
      </c>
      <c r="J1798" s="34">
        <v>52</v>
      </c>
      <c r="K1798" s="11" t="str">
        <f>VLOOKUP(A1798,'Sales Order'!A$2:I$1029,9,0)</f>
        <v>Sales Region Bali - Nusa Tenggara Team</v>
      </c>
      <c r="M1798" t="str">
        <f>VLOOKUP(A1798,'Sales Order'!A$1:L$1029,12,0)</f>
        <v>Distributor</v>
      </c>
    </row>
    <row r="1799" spans="1:13" ht="15.75" customHeight="1" x14ac:dyDescent="0.3">
      <c r="A1799" s="28" t="s">
        <v>873</v>
      </c>
      <c r="B1799" s="27">
        <f>VLOOKUP(A1799,'Sales Order'!A$1:D$1029,4,0)</f>
        <v>44507</v>
      </c>
      <c r="C1799" s="28" t="s">
        <v>78</v>
      </c>
      <c r="D1799" s="34">
        <v>97</v>
      </c>
      <c r="E1799" s="36">
        <v>45927560</v>
      </c>
      <c r="F1799" s="37" t="s">
        <v>4172</v>
      </c>
      <c r="G1799" s="76" t="str">
        <f>VLOOKUP(C1799,Product!A$1:D$21,3,0)</f>
        <v>Dumbell Set</v>
      </c>
      <c r="H1799" s="76" t="str">
        <f>VLOOKUP(C1799,Product!A$1:D$21,4,0)</f>
        <v>Gym &amp; Fitness</v>
      </c>
      <c r="I1799" t="s">
        <v>79</v>
      </c>
      <c r="J1799" s="34">
        <v>97</v>
      </c>
      <c r="K1799" s="11" t="str">
        <f>VLOOKUP(A1799,'Sales Order'!A$2:I$1029,9,0)</f>
        <v>Sales Region Bali - Nusa Tenggara Team</v>
      </c>
      <c r="M1799" t="str">
        <f>VLOOKUP(A1799,'Sales Order'!A$1:L$1029,12,0)</f>
        <v>Distributor</v>
      </c>
    </row>
    <row r="1800" spans="1:13" ht="15.75" customHeight="1" x14ac:dyDescent="0.3">
      <c r="A1800" s="28" t="s">
        <v>873</v>
      </c>
      <c r="B1800" s="27">
        <f>VLOOKUP(A1800,'Sales Order'!A$1:D$1029,4,0)</f>
        <v>44507</v>
      </c>
      <c r="C1800" s="28" t="s">
        <v>43</v>
      </c>
      <c r="D1800" s="34">
        <v>70</v>
      </c>
      <c r="E1800" s="36">
        <v>172480000</v>
      </c>
      <c r="F1800" s="37" t="s">
        <v>4173</v>
      </c>
      <c r="G1800" s="76" t="str">
        <f>VLOOKUP(C1800,Product!A$1:D$21,3,0)</f>
        <v>Stick Golf Bag</v>
      </c>
      <c r="H1800" s="76" t="str">
        <f>VLOOKUP(C1800,Product!A$1:D$21,4,0)</f>
        <v>Golf</v>
      </c>
      <c r="I1800" t="s">
        <v>44</v>
      </c>
      <c r="J1800" s="34">
        <v>70</v>
      </c>
      <c r="K1800" s="11" t="str">
        <f>VLOOKUP(A1800,'Sales Order'!A$2:I$1029,9,0)</f>
        <v>Sales Region Bali - Nusa Tenggara Team</v>
      </c>
      <c r="M1800" t="str">
        <f>VLOOKUP(A1800,'Sales Order'!A$1:L$1029,12,0)</f>
        <v>Distributor</v>
      </c>
    </row>
    <row r="1801" spans="1:13" ht="15.75" customHeight="1" x14ac:dyDescent="0.3">
      <c r="A1801" s="28" t="s">
        <v>873</v>
      </c>
      <c r="B1801" s="27">
        <f>VLOOKUP(A1801,'Sales Order'!A$1:D$1029,4,0)</f>
        <v>44507</v>
      </c>
      <c r="C1801" s="28" t="s">
        <v>25</v>
      </c>
      <c r="D1801" s="34">
        <v>128</v>
      </c>
      <c r="E1801" s="36">
        <v>2252800</v>
      </c>
      <c r="F1801" s="37" t="s">
        <v>4174</v>
      </c>
      <c r="G1801" s="76" t="str">
        <f>VLOOKUP(C1801,Product!A$1:D$21,3,0)</f>
        <v>Fishing soft lure</v>
      </c>
      <c r="H1801" s="76" t="str">
        <f>VLOOKUP(C1801,Product!A$1:D$21,4,0)</f>
        <v>Fishing Equipment</v>
      </c>
      <c r="I1801" t="s">
        <v>26</v>
      </c>
      <c r="J1801" s="34">
        <v>128</v>
      </c>
      <c r="K1801" s="11" t="str">
        <f>VLOOKUP(A1801,'Sales Order'!A$2:I$1029,9,0)</f>
        <v>Sales Region Bali - Nusa Tenggara Team</v>
      </c>
      <c r="M1801" t="str">
        <f>VLOOKUP(A1801,'Sales Order'!A$1:L$1029,12,0)</f>
        <v>Distributor</v>
      </c>
    </row>
    <row r="1802" spans="1:13" ht="15.75" customHeight="1" x14ac:dyDescent="0.3">
      <c r="A1802" s="28" t="s">
        <v>873</v>
      </c>
      <c r="B1802" s="27">
        <f>VLOOKUP(A1802,'Sales Order'!A$1:D$1029,4,0)</f>
        <v>44507</v>
      </c>
      <c r="C1802" s="28" t="s">
        <v>19</v>
      </c>
      <c r="D1802" s="34">
        <v>85</v>
      </c>
      <c r="E1802" s="36">
        <v>19895100</v>
      </c>
      <c r="F1802" s="37" t="s">
        <v>4175</v>
      </c>
      <c r="G1802" s="76" t="str">
        <f>VLOOKUP(C1802,Product!A$1:D$21,3,0)</f>
        <v>1 Set Fishing Equipment</v>
      </c>
      <c r="H1802" s="76" t="str">
        <f>VLOOKUP(C1802,Product!A$1:D$21,4,0)</f>
        <v>Fishing Equipment</v>
      </c>
      <c r="I1802" t="s">
        <v>21</v>
      </c>
      <c r="J1802" s="34">
        <v>85</v>
      </c>
      <c r="K1802" s="11" t="str">
        <f>VLOOKUP(A1802,'Sales Order'!A$2:I$1029,9,0)</f>
        <v>Sales Region Bali - Nusa Tenggara Team</v>
      </c>
      <c r="M1802" t="str">
        <f>VLOOKUP(A1802,'Sales Order'!A$1:L$1029,12,0)</f>
        <v>Distributor</v>
      </c>
    </row>
    <row r="1803" spans="1:13" ht="15.75" customHeight="1" x14ac:dyDescent="0.3">
      <c r="A1803" s="28" t="s">
        <v>873</v>
      </c>
      <c r="B1803" s="27">
        <f>VLOOKUP(A1803,'Sales Order'!A$1:D$1029,4,0)</f>
        <v>44507</v>
      </c>
      <c r="C1803" s="28" t="s">
        <v>48</v>
      </c>
      <c r="D1803" s="34">
        <v>37</v>
      </c>
      <c r="E1803" s="36">
        <v>3770670</v>
      </c>
      <c r="F1803" s="37" t="s">
        <v>4176</v>
      </c>
      <c r="G1803" s="76" t="str">
        <f>VLOOKUP(C1803,Product!A$1:D$21,3,0)</f>
        <v>Tracking Pole</v>
      </c>
      <c r="H1803" s="76" t="str">
        <f>VLOOKUP(C1803,Product!A$1:D$21,4,0)</f>
        <v>Hiking &amp; Camping</v>
      </c>
      <c r="I1803" t="s">
        <v>49</v>
      </c>
      <c r="J1803" s="34">
        <v>37</v>
      </c>
      <c r="K1803" s="11" t="str">
        <f>VLOOKUP(A1803,'Sales Order'!A$2:I$1029,9,0)</f>
        <v>Sales Region Bali - Nusa Tenggara Team</v>
      </c>
      <c r="M1803" t="str">
        <f>VLOOKUP(A1803,'Sales Order'!A$1:L$1029,12,0)</f>
        <v>Distributor</v>
      </c>
    </row>
    <row r="1804" spans="1:13" ht="15.75" customHeight="1" x14ac:dyDescent="0.3">
      <c r="A1804" s="16" t="s">
        <v>874</v>
      </c>
      <c r="B1804" s="27">
        <f>VLOOKUP(A1804,'Sales Order'!A$1:D$1029,4,0)</f>
        <v>44508</v>
      </c>
      <c r="C1804" s="28" t="s">
        <v>55</v>
      </c>
      <c r="D1804" s="34">
        <v>144</v>
      </c>
      <c r="E1804" s="36">
        <v>258168960</v>
      </c>
      <c r="F1804" s="37" t="s">
        <v>4177</v>
      </c>
      <c r="G1804" s="76" t="str">
        <f>VLOOKUP(C1804,Product!A$1:D$21,3,0)</f>
        <v>Mountain Bike</v>
      </c>
      <c r="H1804" s="76" t="str">
        <f>VLOOKUP(C1804,Product!A$1:D$21,4,0)</f>
        <v>Bicycle</v>
      </c>
      <c r="I1804" t="s">
        <v>5854</v>
      </c>
      <c r="J1804" s="34">
        <v>144</v>
      </c>
      <c r="K1804" s="11" t="str">
        <f>VLOOKUP(A1804,'Sales Order'!A$2:I$1029,9,0)</f>
        <v>Sales Region Sulawesi - Maluku Team</v>
      </c>
      <c r="M1804" t="str">
        <f>VLOOKUP(A1804,'Sales Order'!A$1:L$1029,12,0)</f>
        <v>Retail</v>
      </c>
    </row>
    <row r="1805" spans="1:13" ht="15.75" customHeight="1" x14ac:dyDescent="0.3">
      <c r="A1805" s="28" t="s">
        <v>874</v>
      </c>
      <c r="B1805" s="27">
        <f>VLOOKUP(A1805,'Sales Order'!A$1:D$1029,4,0)</f>
        <v>44508</v>
      </c>
      <c r="C1805" s="28" t="s">
        <v>78</v>
      </c>
      <c r="D1805" s="34">
        <v>95</v>
      </c>
      <c r="E1805" s="36">
        <v>40937400</v>
      </c>
      <c r="F1805" s="37" t="s">
        <v>4178</v>
      </c>
      <c r="G1805" s="76" t="str">
        <f>VLOOKUP(C1805,Product!A$1:D$21,3,0)</f>
        <v>Dumbell Set</v>
      </c>
      <c r="H1805" s="76" t="str">
        <f>VLOOKUP(C1805,Product!A$1:D$21,4,0)</f>
        <v>Gym &amp; Fitness</v>
      </c>
      <c r="I1805" t="s">
        <v>79</v>
      </c>
      <c r="J1805" s="34">
        <v>95</v>
      </c>
      <c r="K1805" s="11" t="str">
        <f>VLOOKUP(A1805,'Sales Order'!A$2:I$1029,9,0)</f>
        <v>Sales Region Sulawesi - Maluku Team</v>
      </c>
      <c r="M1805" t="str">
        <f>VLOOKUP(A1805,'Sales Order'!A$1:L$1029,12,0)</f>
        <v>Retail</v>
      </c>
    </row>
    <row r="1806" spans="1:13" ht="15.75" customHeight="1" x14ac:dyDescent="0.3">
      <c r="A1806" s="16" t="s">
        <v>875</v>
      </c>
      <c r="B1806" s="27">
        <f>VLOOKUP(A1806,'Sales Order'!A$1:D$1029,4,0)</f>
        <v>44510</v>
      </c>
      <c r="C1806" s="28" t="s">
        <v>75</v>
      </c>
      <c r="D1806" s="34">
        <v>35</v>
      </c>
      <c r="E1806" s="36">
        <v>79765000</v>
      </c>
      <c r="F1806" s="37" t="s">
        <v>4179</v>
      </c>
      <c r="G1806" s="76" t="str">
        <f>VLOOKUP(C1806,Product!A$1:D$21,3,0)</f>
        <v>Bench Press</v>
      </c>
      <c r="H1806" s="76" t="str">
        <f>VLOOKUP(C1806,Product!A$1:D$21,4,0)</f>
        <v>Gym &amp; Fitness</v>
      </c>
      <c r="I1806" t="s">
        <v>76</v>
      </c>
      <c r="J1806" s="34">
        <v>35</v>
      </c>
      <c r="K1806" s="11" t="str">
        <f>VLOOKUP(A1806,'Sales Order'!A$2:I$1029,9,0)</f>
        <v>Online Sales Team</v>
      </c>
      <c r="M1806" t="str">
        <f>VLOOKUP(A1806,'Sales Order'!A$1:L$1029,12,0)</f>
        <v>Retail</v>
      </c>
    </row>
    <row r="1807" spans="1:13" ht="15.75" customHeight="1" x14ac:dyDescent="0.3">
      <c r="A1807" s="28" t="s">
        <v>875</v>
      </c>
      <c r="B1807" s="27">
        <f>VLOOKUP(A1807,'Sales Order'!A$1:D$1029,4,0)</f>
        <v>44510</v>
      </c>
      <c r="C1807" s="28" t="s">
        <v>40</v>
      </c>
      <c r="D1807" s="34">
        <v>73</v>
      </c>
      <c r="E1807" s="36">
        <v>14494150</v>
      </c>
      <c r="F1807" s="37" t="s">
        <v>4180</v>
      </c>
      <c r="G1807" s="76" t="str">
        <f>VLOOKUP(C1807,Product!A$1:D$21,3,0)</f>
        <v>1 set Golf Ball</v>
      </c>
      <c r="H1807" s="76" t="str">
        <f>VLOOKUP(C1807,Product!A$1:D$21,4,0)</f>
        <v>Golf</v>
      </c>
      <c r="I1807" t="s">
        <v>41</v>
      </c>
      <c r="J1807" s="34">
        <v>73</v>
      </c>
      <c r="K1807" s="11" t="str">
        <f>VLOOKUP(A1807,'Sales Order'!A$2:I$1029,9,0)</f>
        <v>Online Sales Team</v>
      </c>
      <c r="M1807" t="str">
        <f>VLOOKUP(A1807,'Sales Order'!A$1:L$1029,12,0)</f>
        <v>Retail</v>
      </c>
    </row>
    <row r="1808" spans="1:13" ht="15.75" customHeight="1" x14ac:dyDescent="0.3">
      <c r="A1808" s="28" t="s">
        <v>875</v>
      </c>
      <c r="B1808" s="27">
        <f>VLOOKUP(A1808,'Sales Order'!A$1:D$1029,4,0)</f>
        <v>44510</v>
      </c>
      <c r="C1808" s="28" t="s">
        <v>19</v>
      </c>
      <c r="D1808" s="34">
        <v>34</v>
      </c>
      <c r="E1808" s="36">
        <v>6603480</v>
      </c>
      <c r="F1808" s="37" t="s">
        <v>4181</v>
      </c>
      <c r="G1808" s="76" t="str">
        <f>VLOOKUP(C1808,Product!A$1:D$21,3,0)</f>
        <v>1 Set Fishing Equipment</v>
      </c>
      <c r="H1808" s="76" t="str">
        <f>VLOOKUP(C1808,Product!A$1:D$21,4,0)</f>
        <v>Fishing Equipment</v>
      </c>
      <c r="I1808" t="s">
        <v>21</v>
      </c>
      <c r="J1808" s="34">
        <v>34</v>
      </c>
      <c r="K1808" s="11" t="str">
        <f>VLOOKUP(A1808,'Sales Order'!A$2:I$1029,9,0)</f>
        <v>Online Sales Team</v>
      </c>
      <c r="M1808" t="str">
        <f>VLOOKUP(A1808,'Sales Order'!A$1:L$1029,12,0)</f>
        <v>Retail</v>
      </c>
    </row>
    <row r="1809" spans="1:13" ht="15.75" customHeight="1" x14ac:dyDescent="0.3">
      <c r="A1809" s="16" t="s">
        <v>876</v>
      </c>
      <c r="B1809" s="27">
        <f>VLOOKUP(A1809,'Sales Order'!A$1:D$1029,4,0)</f>
        <v>44510</v>
      </c>
      <c r="C1809" s="28" t="s">
        <v>45</v>
      </c>
      <c r="D1809" s="34">
        <v>132</v>
      </c>
      <c r="E1809" s="36">
        <v>18094560</v>
      </c>
      <c r="F1809" s="37" t="s">
        <v>4182</v>
      </c>
      <c r="G1809" s="76" t="str">
        <f>VLOOKUP(C1809,Product!A$1:D$21,3,0)</f>
        <v>Sunglasses</v>
      </c>
      <c r="H1809" s="76" t="str">
        <f>VLOOKUP(C1809,Product!A$1:D$21,4,0)</f>
        <v>Outdoors Sport</v>
      </c>
      <c r="I1809" t="s">
        <v>46</v>
      </c>
      <c r="J1809" s="34">
        <v>132</v>
      </c>
      <c r="K1809" s="11" t="str">
        <f>VLOOKUP(A1809,'Sales Order'!A$2:I$1029,9,0)</f>
        <v>Sales Region Bali - Nusa Tenggara Team</v>
      </c>
      <c r="M1809" t="str">
        <f>VLOOKUP(A1809,'Sales Order'!A$1:L$1029,12,0)</f>
        <v>Retail</v>
      </c>
    </row>
    <row r="1810" spans="1:13" ht="15.75" customHeight="1" x14ac:dyDescent="0.3">
      <c r="A1810" s="28" t="s">
        <v>876</v>
      </c>
      <c r="B1810" s="27">
        <f>VLOOKUP(A1810,'Sales Order'!A$1:D$1029,4,0)</f>
        <v>44510</v>
      </c>
      <c r="C1810" s="28" t="s">
        <v>69</v>
      </c>
      <c r="D1810" s="34">
        <v>128</v>
      </c>
      <c r="E1810" s="36">
        <v>13220352</v>
      </c>
      <c r="F1810" s="37" t="s">
        <v>4183</v>
      </c>
      <c r="G1810" s="76" t="str">
        <f>VLOOKUP(C1810,Product!A$1:D$21,3,0)</f>
        <v>Abs Roller</v>
      </c>
      <c r="H1810" s="76" t="str">
        <f>VLOOKUP(C1810,Product!A$1:D$21,4,0)</f>
        <v>Gym &amp; Fitness</v>
      </c>
      <c r="I1810" t="s">
        <v>70</v>
      </c>
      <c r="J1810" s="34">
        <v>128</v>
      </c>
      <c r="K1810" s="11" t="str">
        <f>VLOOKUP(A1810,'Sales Order'!A$2:I$1029,9,0)</f>
        <v>Sales Region Bali - Nusa Tenggara Team</v>
      </c>
      <c r="M1810" t="str">
        <f>VLOOKUP(A1810,'Sales Order'!A$1:L$1029,12,0)</f>
        <v>Retail</v>
      </c>
    </row>
    <row r="1811" spans="1:13" ht="15.75" customHeight="1" x14ac:dyDescent="0.3">
      <c r="A1811" s="28" t="s">
        <v>876</v>
      </c>
      <c r="B1811" s="27">
        <f>VLOOKUP(A1811,'Sales Order'!A$1:D$1029,4,0)</f>
        <v>44510</v>
      </c>
      <c r="C1811" s="28" t="s">
        <v>65</v>
      </c>
      <c r="D1811" s="34">
        <v>132</v>
      </c>
      <c r="E1811" s="36">
        <v>30309840</v>
      </c>
      <c r="F1811" s="37" t="s">
        <v>4184</v>
      </c>
      <c r="G1811" s="76" t="str">
        <f>VLOOKUP(C1811,Product!A$1:D$21,3,0)</f>
        <v>1 Set Futsalball</v>
      </c>
      <c r="H1811" s="76" t="str">
        <f>VLOOKUP(C1811,Product!A$1:D$21,4,0)</f>
        <v>Futsal</v>
      </c>
      <c r="I1811" t="s">
        <v>66</v>
      </c>
      <c r="J1811" s="34">
        <v>132</v>
      </c>
      <c r="K1811" s="11" t="str">
        <f>VLOOKUP(A1811,'Sales Order'!A$2:I$1029,9,0)</f>
        <v>Sales Region Bali - Nusa Tenggara Team</v>
      </c>
      <c r="M1811" t="str">
        <f>VLOOKUP(A1811,'Sales Order'!A$1:L$1029,12,0)</f>
        <v>Retail</v>
      </c>
    </row>
    <row r="1812" spans="1:13" ht="15.75" customHeight="1" x14ac:dyDescent="0.3">
      <c r="A1812" s="16" t="s">
        <v>877</v>
      </c>
      <c r="B1812" s="27">
        <f>VLOOKUP(A1812,'Sales Order'!A$1:D$1029,4,0)</f>
        <v>44511</v>
      </c>
      <c r="C1812" s="28" t="s">
        <v>35</v>
      </c>
      <c r="D1812" s="34">
        <v>68</v>
      </c>
      <c r="E1812" s="36">
        <v>128363600</v>
      </c>
      <c r="F1812" s="37" t="s">
        <v>4185</v>
      </c>
      <c r="G1812" s="76" t="str">
        <f>VLOOKUP(C1812,Product!A$1:D$21,3,0)</f>
        <v>Stick Golf Wedge</v>
      </c>
      <c r="H1812" s="76" t="str">
        <f>VLOOKUP(C1812,Product!A$1:D$21,4,0)</f>
        <v>Golf</v>
      </c>
      <c r="I1812" t="s">
        <v>37</v>
      </c>
      <c r="J1812" s="34">
        <v>68</v>
      </c>
      <c r="K1812" s="11" t="str">
        <f>VLOOKUP(A1812,'Sales Order'!A$2:I$1029,9,0)</f>
        <v>Sales Sumatera -Kalimantan Region Team</v>
      </c>
      <c r="M1812" t="str">
        <f>VLOOKUP(A1812,'Sales Order'!A$1:L$1029,12,0)</f>
        <v>Retail</v>
      </c>
    </row>
    <row r="1813" spans="1:13" ht="15.75" customHeight="1" x14ac:dyDescent="0.3">
      <c r="A1813" s="28" t="s">
        <v>877</v>
      </c>
      <c r="B1813" s="27">
        <f>VLOOKUP(A1813,'Sales Order'!A$1:D$1029,4,0)</f>
        <v>44511</v>
      </c>
      <c r="C1813" s="28" t="s">
        <v>25</v>
      </c>
      <c r="D1813" s="34">
        <v>138</v>
      </c>
      <c r="E1813" s="36">
        <v>2594400</v>
      </c>
      <c r="F1813" s="37" t="s">
        <v>4186</v>
      </c>
      <c r="G1813" s="76" t="str">
        <f>VLOOKUP(C1813,Product!A$1:D$21,3,0)</f>
        <v>Fishing soft lure</v>
      </c>
      <c r="H1813" s="76" t="str">
        <f>VLOOKUP(C1813,Product!A$1:D$21,4,0)</f>
        <v>Fishing Equipment</v>
      </c>
      <c r="I1813" t="s">
        <v>26</v>
      </c>
      <c r="J1813" s="34">
        <v>138</v>
      </c>
      <c r="K1813" s="11" t="str">
        <f>VLOOKUP(A1813,'Sales Order'!A$2:I$1029,9,0)</f>
        <v>Sales Sumatera -Kalimantan Region Team</v>
      </c>
      <c r="M1813" t="str">
        <f>VLOOKUP(A1813,'Sales Order'!A$1:L$1029,12,0)</f>
        <v>Retail</v>
      </c>
    </row>
    <row r="1814" spans="1:13" ht="15.75" customHeight="1" x14ac:dyDescent="0.3">
      <c r="A1814" s="28" t="s">
        <v>877</v>
      </c>
      <c r="B1814" s="27">
        <f>VLOOKUP(A1814,'Sales Order'!A$1:D$1029,4,0)</f>
        <v>44511</v>
      </c>
      <c r="C1814" s="28" t="s">
        <v>40</v>
      </c>
      <c r="D1814" s="34">
        <v>34</v>
      </c>
      <c r="E1814" s="36">
        <v>5684800</v>
      </c>
      <c r="F1814" s="37" t="s">
        <v>4187</v>
      </c>
      <c r="G1814" s="76" t="str">
        <f>VLOOKUP(C1814,Product!A$1:D$21,3,0)</f>
        <v>1 set Golf Ball</v>
      </c>
      <c r="H1814" s="76" t="str">
        <f>VLOOKUP(C1814,Product!A$1:D$21,4,0)</f>
        <v>Golf</v>
      </c>
      <c r="I1814" t="s">
        <v>41</v>
      </c>
      <c r="J1814" s="34">
        <v>34</v>
      </c>
      <c r="K1814" s="11" t="str">
        <f>VLOOKUP(A1814,'Sales Order'!A$2:I$1029,9,0)</f>
        <v>Sales Sumatera -Kalimantan Region Team</v>
      </c>
      <c r="M1814" t="str">
        <f>VLOOKUP(A1814,'Sales Order'!A$1:L$1029,12,0)</f>
        <v>Retail</v>
      </c>
    </row>
    <row r="1815" spans="1:13" ht="15.75" customHeight="1" x14ac:dyDescent="0.3">
      <c r="A1815" s="28" t="s">
        <v>877</v>
      </c>
      <c r="B1815" s="27">
        <f>VLOOKUP(A1815,'Sales Order'!A$1:D$1029,4,0)</f>
        <v>44511</v>
      </c>
      <c r="C1815" s="28" t="s">
        <v>52</v>
      </c>
      <c r="D1815" s="34">
        <v>92</v>
      </c>
      <c r="E1815" s="36">
        <v>23621000</v>
      </c>
      <c r="F1815" s="37" t="s">
        <v>4188</v>
      </c>
      <c r="G1815" s="76" t="str">
        <f>VLOOKUP(C1815,Product!A$1:D$21,3,0)</f>
        <v>Hiking Shoes</v>
      </c>
      <c r="H1815" s="76" t="str">
        <f>VLOOKUP(C1815,Product!A$1:D$21,4,0)</f>
        <v>Hiking &amp; Camping</v>
      </c>
      <c r="I1815" t="s">
        <v>53</v>
      </c>
      <c r="J1815" s="34">
        <v>92</v>
      </c>
      <c r="K1815" s="11" t="str">
        <f>VLOOKUP(A1815,'Sales Order'!A$2:I$1029,9,0)</f>
        <v>Sales Sumatera -Kalimantan Region Team</v>
      </c>
      <c r="M1815" t="str">
        <f>VLOOKUP(A1815,'Sales Order'!A$1:L$1029,12,0)</f>
        <v>Retail</v>
      </c>
    </row>
    <row r="1816" spans="1:13" ht="15.75" customHeight="1" x14ac:dyDescent="0.3">
      <c r="A1816" s="16" t="s">
        <v>878</v>
      </c>
      <c r="B1816" s="27">
        <f>VLOOKUP(A1816,'Sales Order'!A$1:D$1029,4,0)</f>
        <v>44512</v>
      </c>
      <c r="C1816" s="28" t="s">
        <v>28</v>
      </c>
      <c r="D1816" s="34">
        <v>124</v>
      </c>
      <c r="E1816" s="36">
        <v>88891880</v>
      </c>
      <c r="F1816" s="37" t="s">
        <v>4189</v>
      </c>
      <c r="G1816" s="76" t="str">
        <f>VLOOKUP(C1816,Product!A$1:D$21,3,0)</f>
        <v>Stick Billiard</v>
      </c>
      <c r="H1816" s="76" t="str">
        <f>VLOOKUP(C1816,Product!A$1:D$21,4,0)</f>
        <v>Billiard</v>
      </c>
      <c r="I1816" t="s">
        <v>30</v>
      </c>
      <c r="J1816" s="34">
        <v>124</v>
      </c>
      <c r="K1816" s="11" t="str">
        <f>VLOOKUP(A1816,'Sales Order'!A$2:I$1029,9,0)</f>
        <v>Sales Region Sulawesi - Maluku Team</v>
      </c>
      <c r="M1816" t="str">
        <f>VLOOKUP(A1816,'Sales Order'!A$1:L$1029,12,0)</f>
        <v>Retail</v>
      </c>
    </row>
    <row r="1817" spans="1:13" ht="15.75" customHeight="1" x14ac:dyDescent="0.3">
      <c r="A1817" s="28" t="s">
        <v>878</v>
      </c>
      <c r="B1817" s="27">
        <f>VLOOKUP(A1817,'Sales Order'!A$1:D$1029,4,0)</f>
        <v>44512</v>
      </c>
      <c r="C1817" s="28" t="s">
        <v>58</v>
      </c>
      <c r="D1817" s="34">
        <v>61</v>
      </c>
      <c r="E1817" s="36">
        <v>288942360</v>
      </c>
      <c r="F1817" s="37" t="s">
        <v>4190</v>
      </c>
      <c r="G1817" s="76" t="str">
        <f>VLOOKUP(C1817,Product!A$1:D$21,3,0)</f>
        <v>Road Bike</v>
      </c>
      <c r="H1817" s="76" t="str">
        <f>VLOOKUP(C1817,Product!A$1:D$21,4,0)</f>
        <v>Bicycle</v>
      </c>
      <c r="I1817" t="s">
        <v>59</v>
      </c>
      <c r="J1817" s="34">
        <v>61</v>
      </c>
      <c r="K1817" s="11" t="str">
        <f>VLOOKUP(A1817,'Sales Order'!A$2:I$1029,9,0)</f>
        <v>Sales Region Sulawesi - Maluku Team</v>
      </c>
      <c r="M1817" t="str">
        <f>VLOOKUP(A1817,'Sales Order'!A$1:L$1029,12,0)</f>
        <v>Retail</v>
      </c>
    </row>
    <row r="1818" spans="1:13" ht="15.75" customHeight="1" x14ac:dyDescent="0.3">
      <c r="A1818" s="16" t="s">
        <v>879</v>
      </c>
      <c r="B1818" s="27">
        <f>VLOOKUP(A1818,'Sales Order'!A$1:D$1029,4,0)</f>
        <v>44513</v>
      </c>
      <c r="C1818" s="28" t="s">
        <v>33</v>
      </c>
      <c r="D1818" s="34">
        <v>47</v>
      </c>
      <c r="E1818" s="36">
        <v>9719600</v>
      </c>
      <c r="F1818" s="37" t="s">
        <v>4191</v>
      </c>
      <c r="G1818" s="76" t="str">
        <f>VLOOKUP(C1818,Product!A$1:D$21,3,0)</f>
        <v>Stick Billiard Bag</v>
      </c>
      <c r="H1818" s="76" t="str">
        <f>VLOOKUP(C1818,Product!A$1:D$21,4,0)</f>
        <v>Billiard</v>
      </c>
      <c r="I1818" t="s">
        <v>34</v>
      </c>
      <c r="J1818" s="34">
        <v>47</v>
      </c>
      <c r="K1818" s="11" t="str">
        <f>VLOOKUP(A1818,'Sales Order'!A$2:I$1029,9,0)</f>
        <v>Sales Java Region Team</v>
      </c>
      <c r="M1818" t="str">
        <f>VLOOKUP(A1818,'Sales Order'!A$1:L$1029,12,0)</f>
        <v>Retail</v>
      </c>
    </row>
    <row r="1819" spans="1:13" ht="15.75" customHeight="1" x14ac:dyDescent="0.3">
      <c r="A1819" s="28" t="s">
        <v>879</v>
      </c>
      <c r="B1819" s="27">
        <f>VLOOKUP(A1819,'Sales Order'!A$1:D$1029,4,0)</f>
        <v>44513</v>
      </c>
      <c r="C1819" s="28" t="s">
        <v>48</v>
      </c>
      <c r="D1819" s="34">
        <v>113</v>
      </c>
      <c r="E1819" s="36">
        <v>12536220</v>
      </c>
      <c r="F1819" s="37" t="s">
        <v>4192</v>
      </c>
      <c r="G1819" s="76" t="str">
        <f>VLOOKUP(C1819,Product!A$1:D$21,3,0)</f>
        <v>Tracking Pole</v>
      </c>
      <c r="H1819" s="76" t="str">
        <f>VLOOKUP(C1819,Product!A$1:D$21,4,0)</f>
        <v>Hiking &amp; Camping</v>
      </c>
      <c r="I1819" t="s">
        <v>49</v>
      </c>
      <c r="J1819" s="34">
        <v>113</v>
      </c>
      <c r="K1819" s="11" t="str">
        <f>VLOOKUP(A1819,'Sales Order'!A$2:I$1029,9,0)</f>
        <v>Sales Java Region Team</v>
      </c>
      <c r="M1819" t="str">
        <f>VLOOKUP(A1819,'Sales Order'!A$1:L$1029,12,0)</f>
        <v>Retail</v>
      </c>
    </row>
    <row r="1820" spans="1:13" ht="15.75" customHeight="1" x14ac:dyDescent="0.3">
      <c r="A1820" s="28" t="s">
        <v>879</v>
      </c>
      <c r="B1820" s="27">
        <f>VLOOKUP(A1820,'Sales Order'!A$1:D$1029,4,0)</f>
        <v>44513</v>
      </c>
      <c r="C1820" s="28" t="s">
        <v>19</v>
      </c>
      <c r="D1820" s="34">
        <v>27</v>
      </c>
      <c r="E1820" s="36">
        <v>5781780</v>
      </c>
      <c r="F1820" s="37" t="s">
        <v>4193</v>
      </c>
      <c r="G1820" s="76" t="str">
        <f>VLOOKUP(C1820,Product!A$1:D$21,3,0)</f>
        <v>1 Set Fishing Equipment</v>
      </c>
      <c r="H1820" s="76" t="str">
        <f>VLOOKUP(C1820,Product!A$1:D$21,4,0)</f>
        <v>Fishing Equipment</v>
      </c>
      <c r="I1820" t="s">
        <v>21</v>
      </c>
      <c r="J1820" s="34">
        <v>27</v>
      </c>
      <c r="K1820" s="11" t="str">
        <f>VLOOKUP(A1820,'Sales Order'!A$2:I$1029,9,0)</f>
        <v>Sales Java Region Team</v>
      </c>
      <c r="M1820" t="str">
        <f>VLOOKUP(A1820,'Sales Order'!A$1:L$1029,12,0)</f>
        <v>Retail</v>
      </c>
    </row>
    <row r="1821" spans="1:13" ht="15.75" customHeight="1" x14ac:dyDescent="0.3">
      <c r="A1821" s="28" t="s">
        <v>880</v>
      </c>
      <c r="B1821" s="27">
        <f>VLOOKUP(A1821,'Sales Order'!A$1:D$1029,4,0)</f>
        <v>44513</v>
      </c>
      <c r="C1821" s="28" t="s">
        <v>69</v>
      </c>
      <c r="D1821" s="34">
        <v>41</v>
      </c>
      <c r="E1821" s="36">
        <v>5293305</v>
      </c>
      <c r="F1821" s="37" t="s">
        <v>4194</v>
      </c>
      <c r="G1821" s="76" t="str">
        <f>VLOOKUP(C1821,Product!A$1:D$21,3,0)</f>
        <v>Abs Roller</v>
      </c>
      <c r="H1821" s="76" t="str">
        <f>VLOOKUP(C1821,Product!A$1:D$21,4,0)</f>
        <v>Gym &amp; Fitness</v>
      </c>
      <c r="I1821" t="s">
        <v>70</v>
      </c>
      <c r="J1821" s="34">
        <v>41</v>
      </c>
      <c r="K1821" s="11" t="str">
        <f>VLOOKUP(A1821,'Sales Order'!A$2:I$1029,9,0)</f>
        <v>Online Sales Team</v>
      </c>
      <c r="M1821" t="str">
        <f>VLOOKUP(A1821,'Sales Order'!A$1:L$1029,12,0)</f>
        <v>Retail</v>
      </c>
    </row>
    <row r="1822" spans="1:13" ht="15.75" customHeight="1" x14ac:dyDescent="0.3">
      <c r="A1822" s="28" t="s">
        <v>880</v>
      </c>
      <c r="B1822" s="27">
        <f>VLOOKUP(A1822,'Sales Order'!A$1:D$1029,4,0)</f>
        <v>44513</v>
      </c>
      <c r="C1822" s="28" t="s">
        <v>25</v>
      </c>
      <c r="D1822" s="34">
        <v>48</v>
      </c>
      <c r="E1822" s="36">
        <v>777600</v>
      </c>
      <c r="F1822" s="37" t="s">
        <v>4195</v>
      </c>
      <c r="G1822" s="76" t="str">
        <f>VLOOKUP(C1822,Product!A$1:D$21,3,0)</f>
        <v>Fishing soft lure</v>
      </c>
      <c r="H1822" s="76" t="str">
        <f>VLOOKUP(C1822,Product!A$1:D$21,4,0)</f>
        <v>Fishing Equipment</v>
      </c>
      <c r="I1822" t="s">
        <v>26</v>
      </c>
      <c r="J1822" s="34">
        <v>48</v>
      </c>
      <c r="K1822" s="11" t="str">
        <f>VLOOKUP(A1822,'Sales Order'!A$2:I$1029,9,0)</f>
        <v>Online Sales Team</v>
      </c>
      <c r="M1822" t="str">
        <f>VLOOKUP(A1822,'Sales Order'!A$1:L$1029,12,0)</f>
        <v>Retail</v>
      </c>
    </row>
    <row r="1823" spans="1:13" ht="15.75" customHeight="1" x14ac:dyDescent="0.3">
      <c r="A1823" s="16" t="s">
        <v>881</v>
      </c>
      <c r="B1823" s="27">
        <f>VLOOKUP(A1823,'Sales Order'!A$1:D$1029,4,0)</f>
        <v>44514</v>
      </c>
      <c r="C1823" s="28" t="s">
        <v>40</v>
      </c>
      <c r="D1823" s="34">
        <v>94</v>
      </c>
      <c r="E1823" s="36">
        <v>17288480</v>
      </c>
      <c r="F1823" s="37" t="s">
        <v>4196</v>
      </c>
      <c r="G1823" s="76" t="str">
        <f>VLOOKUP(C1823,Product!A$1:D$21,3,0)</f>
        <v>1 set Golf Ball</v>
      </c>
      <c r="H1823" s="76" t="str">
        <f>VLOOKUP(C1823,Product!A$1:D$21,4,0)</f>
        <v>Golf</v>
      </c>
      <c r="I1823" t="s">
        <v>41</v>
      </c>
      <c r="J1823" s="34">
        <v>94</v>
      </c>
      <c r="K1823" s="11" t="str">
        <f>VLOOKUP(A1823,'Sales Order'!A$2:I$1029,9,0)</f>
        <v>Sales Sumatera -Kalimantan Region Team</v>
      </c>
      <c r="M1823" t="str">
        <f>VLOOKUP(A1823,'Sales Order'!A$1:L$1029,12,0)</f>
        <v>Retail</v>
      </c>
    </row>
    <row r="1824" spans="1:13" ht="15.75" customHeight="1" x14ac:dyDescent="0.3">
      <c r="A1824" s="28" t="s">
        <v>881</v>
      </c>
      <c r="B1824" s="27">
        <f>VLOOKUP(A1824,'Sales Order'!A$1:D$1029,4,0)</f>
        <v>44514</v>
      </c>
      <c r="C1824" s="28" t="s">
        <v>19</v>
      </c>
      <c r="D1824" s="34">
        <v>26</v>
      </c>
      <c r="E1824" s="36">
        <v>5308680</v>
      </c>
      <c r="F1824" s="37" t="s">
        <v>4197</v>
      </c>
      <c r="G1824" s="76" t="str">
        <f>VLOOKUP(C1824,Product!A$1:D$21,3,0)</f>
        <v>1 Set Fishing Equipment</v>
      </c>
      <c r="H1824" s="76" t="str">
        <f>VLOOKUP(C1824,Product!A$1:D$21,4,0)</f>
        <v>Fishing Equipment</v>
      </c>
      <c r="I1824" t="s">
        <v>21</v>
      </c>
      <c r="J1824" s="34">
        <v>26</v>
      </c>
      <c r="K1824" s="11" t="str">
        <f>VLOOKUP(A1824,'Sales Order'!A$2:I$1029,9,0)</f>
        <v>Sales Sumatera -Kalimantan Region Team</v>
      </c>
      <c r="M1824" t="str">
        <f>VLOOKUP(A1824,'Sales Order'!A$1:L$1029,12,0)</f>
        <v>Retail</v>
      </c>
    </row>
    <row r="1825" spans="1:13" ht="15.75" customHeight="1" x14ac:dyDescent="0.3">
      <c r="A1825" s="28" t="s">
        <v>881</v>
      </c>
      <c r="B1825" s="27">
        <f>VLOOKUP(A1825,'Sales Order'!A$1:D$1029,4,0)</f>
        <v>44514</v>
      </c>
      <c r="C1825" s="28" t="s">
        <v>72</v>
      </c>
      <c r="D1825" s="34">
        <v>73</v>
      </c>
      <c r="E1825" s="36">
        <v>17152080</v>
      </c>
      <c r="F1825" s="37" t="s">
        <v>4198</v>
      </c>
      <c r="G1825" s="76" t="str">
        <f>VLOOKUP(C1825,Product!A$1:D$21,3,0)</f>
        <v>Pull Up Bar</v>
      </c>
      <c r="H1825" s="76" t="str">
        <f>VLOOKUP(C1825,Product!A$1:D$21,4,0)</f>
        <v>Gym &amp; Fitness</v>
      </c>
      <c r="I1825" t="s">
        <v>73</v>
      </c>
      <c r="J1825" s="34">
        <v>73</v>
      </c>
      <c r="K1825" s="11" t="str">
        <f>VLOOKUP(A1825,'Sales Order'!A$2:I$1029,9,0)</f>
        <v>Sales Sumatera -Kalimantan Region Team</v>
      </c>
      <c r="M1825" t="str">
        <f>VLOOKUP(A1825,'Sales Order'!A$1:L$1029,12,0)</f>
        <v>Retail</v>
      </c>
    </row>
    <row r="1826" spans="1:13" ht="15.75" customHeight="1" x14ac:dyDescent="0.3">
      <c r="A1826" s="28" t="s">
        <v>881</v>
      </c>
      <c r="B1826" s="27">
        <f>VLOOKUP(A1826,'Sales Order'!A$1:D$1029,4,0)</f>
        <v>44514</v>
      </c>
      <c r="C1826" s="28" t="s">
        <v>43</v>
      </c>
      <c r="D1826" s="34">
        <v>131</v>
      </c>
      <c r="E1826" s="36">
        <v>347936000</v>
      </c>
      <c r="F1826" s="37" t="s">
        <v>4199</v>
      </c>
      <c r="G1826" s="76" t="str">
        <f>VLOOKUP(C1826,Product!A$1:D$21,3,0)</f>
        <v>Stick Golf Bag</v>
      </c>
      <c r="H1826" s="76" t="str">
        <f>VLOOKUP(C1826,Product!A$1:D$21,4,0)</f>
        <v>Golf</v>
      </c>
      <c r="I1826" t="s">
        <v>44</v>
      </c>
      <c r="J1826" s="34">
        <v>131</v>
      </c>
      <c r="K1826" s="11" t="str">
        <f>VLOOKUP(A1826,'Sales Order'!A$2:I$1029,9,0)</f>
        <v>Sales Sumatera -Kalimantan Region Team</v>
      </c>
      <c r="M1826" t="str">
        <f>VLOOKUP(A1826,'Sales Order'!A$1:L$1029,12,0)</f>
        <v>Retail</v>
      </c>
    </row>
    <row r="1827" spans="1:13" ht="15.75" customHeight="1" x14ac:dyDescent="0.3">
      <c r="A1827" s="28" t="s">
        <v>881</v>
      </c>
      <c r="B1827" s="27">
        <f>VLOOKUP(A1827,'Sales Order'!A$1:D$1029,4,0)</f>
        <v>44514</v>
      </c>
      <c r="C1827" s="28" t="s">
        <v>28</v>
      </c>
      <c r="D1827" s="34">
        <v>105</v>
      </c>
      <c r="E1827" s="36">
        <v>88957050</v>
      </c>
      <c r="F1827" s="37" t="s">
        <v>4200</v>
      </c>
      <c r="G1827" s="76" t="str">
        <f>VLOOKUP(C1827,Product!A$1:D$21,3,0)</f>
        <v>Stick Billiard</v>
      </c>
      <c r="H1827" s="76" t="str">
        <f>VLOOKUP(C1827,Product!A$1:D$21,4,0)</f>
        <v>Billiard</v>
      </c>
      <c r="I1827" t="s">
        <v>30</v>
      </c>
      <c r="J1827" s="34">
        <v>105</v>
      </c>
      <c r="K1827" s="11" t="str">
        <f>VLOOKUP(A1827,'Sales Order'!A$2:I$1029,9,0)</f>
        <v>Sales Sumatera -Kalimantan Region Team</v>
      </c>
      <c r="M1827" t="str">
        <f>VLOOKUP(A1827,'Sales Order'!A$1:L$1029,12,0)</f>
        <v>Retail</v>
      </c>
    </row>
    <row r="1828" spans="1:13" ht="15.75" customHeight="1" x14ac:dyDescent="0.3">
      <c r="A1828" s="28" t="s">
        <v>881</v>
      </c>
      <c r="B1828" s="27">
        <f>VLOOKUP(A1828,'Sales Order'!A$1:D$1029,4,0)</f>
        <v>44514</v>
      </c>
      <c r="C1828" s="28" t="s">
        <v>33</v>
      </c>
      <c r="D1828" s="34">
        <v>140</v>
      </c>
      <c r="E1828" s="36">
        <v>23716000</v>
      </c>
      <c r="F1828" s="37" t="s">
        <v>4201</v>
      </c>
      <c r="G1828" s="76" t="str">
        <f>VLOOKUP(C1828,Product!A$1:D$21,3,0)</f>
        <v>Stick Billiard Bag</v>
      </c>
      <c r="H1828" s="76" t="str">
        <f>VLOOKUP(C1828,Product!A$1:D$21,4,0)</f>
        <v>Billiard</v>
      </c>
      <c r="I1828" t="s">
        <v>34</v>
      </c>
      <c r="J1828" s="34">
        <v>140</v>
      </c>
      <c r="K1828" s="11" t="str">
        <f>VLOOKUP(A1828,'Sales Order'!A$2:I$1029,9,0)</f>
        <v>Sales Sumatera -Kalimantan Region Team</v>
      </c>
      <c r="M1828" t="str">
        <f>VLOOKUP(A1828,'Sales Order'!A$1:L$1029,12,0)</f>
        <v>Retail</v>
      </c>
    </row>
    <row r="1829" spans="1:13" ht="15.75" customHeight="1" x14ac:dyDescent="0.3">
      <c r="A1829" s="28" t="s">
        <v>881</v>
      </c>
      <c r="B1829" s="27">
        <f>VLOOKUP(A1829,'Sales Order'!A$1:D$1029,4,0)</f>
        <v>44514</v>
      </c>
      <c r="C1829" s="28" t="s">
        <v>25</v>
      </c>
      <c r="D1829" s="34">
        <v>32</v>
      </c>
      <c r="E1829" s="36">
        <v>505600</v>
      </c>
      <c r="F1829" s="37" t="s">
        <v>4202</v>
      </c>
      <c r="G1829" s="76" t="str">
        <f>VLOOKUP(C1829,Product!A$1:D$21,3,0)</f>
        <v>Fishing soft lure</v>
      </c>
      <c r="H1829" s="76" t="str">
        <f>VLOOKUP(C1829,Product!A$1:D$21,4,0)</f>
        <v>Fishing Equipment</v>
      </c>
      <c r="I1829" t="s">
        <v>26</v>
      </c>
      <c r="J1829" s="34">
        <v>32</v>
      </c>
      <c r="K1829" s="11" t="str">
        <f>VLOOKUP(A1829,'Sales Order'!A$2:I$1029,9,0)</f>
        <v>Sales Sumatera -Kalimantan Region Team</v>
      </c>
      <c r="M1829" t="str">
        <f>VLOOKUP(A1829,'Sales Order'!A$1:L$1029,12,0)</f>
        <v>Retail</v>
      </c>
    </row>
    <row r="1830" spans="1:13" ht="15.75" customHeight="1" x14ac:dyDescent="0.3">
      <c r="A1830" s="16" t="s">
        <v>882</v>
      </c>
      <c r="B1830" s="27">
        <f>VLOOKUP(A1830,'Sales Order'!A$1:D$1029,4,0)</f>
        <v>44516</v>
      </c>
      <c r="C1830" s="28" t="s">
        <v>45</v>
      </c>
      <c r="D1830" s="34">
        <v>102</v>
      </c>
      <c r="E1830" s="36">
        <v>12766320</v>
      </c>
      <c r="F1830" s="37" t="s">
        <v>4203</v>
      </c>
      <c r="G1830" s="76" t="str">
        <f>VLOOKUP(C1830,Product!A$1:D$21,3,0)</f>
        <v>Sunglasses</v>
      </c>
      <c r="H1830" s="76" t="str">
        <f>VLOOKUP(C1830,Product!A$1:D$21,4,0)</f>
        <v>Outdoors Sport</v>
      </c>
      <c r="I1830" t="s">
        <v>46</v>
      </c>
      <c r="J1830" s="34">
        <v>102</v>
      </c>
      <c r="K1830" s="11" t="str">
        <f>VLOOKUP(A1830,'Sales Order'!A$2:I$1029,9,0)</f>
        <v>Online Sales Team</v>
      </c>
      <c r="M1830" t="str">
        <f>VLOOKUP(A1830,'Sales Order'!A$1:L$1029,12,0)</f>
        <v>Retail</v>
      </c>
    </row>
    <row r="1831" spans="1:13" ht="15.75" customHeight="1" x14ac:dyDescent="0.3">
      <c r="A1831" s="28" t="s">
        <v>882</v>
      </c>
      <c r="B1831" s="27">
        <f>VLOOKUP(A1831,'Sales Order'!A$1:D$1029,4,0)</f>
        <v>44516</v>
      </c>
      <c r="C1831" s="28" t="s">
        <v>33</v>
      </c>
      <c r="D1831" s="34">
        <v>74</v>
      </c>
      <c r="E1831" s="36">
        <v>12535600</v>
      </c>
      <c r="F1831" s="37" t="s">
        <v>4204</v>
      </c>
      <c r="G1831" s="76" t="str">
        <f>VLOOKUP(C1831,Product!A$1:D$21,3,0)</f>
        <v>Stick Billiard Bag</v>
      </c>
      <c r="H1831" s="76" t="str">
        <f>VLOOKUP(C1831,Product!A$1:D$21,4,0)</f>
        <v>Billiard</v>
      </c>
      <c r="I1831" t="s">
        <v>34</v>
      </c>
      <c r="J1831" s="34">
        <v>74</v>
      </c>
      <c r="K1831" s="11" t="str">
        <f>VLOOKUP(A1831,'Sales Order'!A$2:I$1029,9,0)</f>
        <v>Online Sales Team</v>
      </c>
      <c r="M1831" t="str">
        <f>VLOOKUP(A1831,'Sales Order'!A$1:L$1029,12,0)</f>
        <v>Retail</v>
      </c>
    </row>
    <row r="1832" spans="1:13" ht="15.75" customHeight="1" x14ac:dyDescent="0.3">
      <c r="A1832" s="16" t="s">
        <v>883</v>
      </c>
      <c r="B1832" s="27">
        <f>VLOOKUP(A1832,'Sales Order'!A$1:D$1029,4,0)</f>
        <v>44517</v>
      </c>
      <c r="C1832" s="28" t="s">
        <v>81</v>
      </c>
      <c r="D1832" s="34">
        <v>69</v>
      </c>
      <c r="E1832" s="36">
        <v>160051710</v>
      </c>
      <c r="F1832" s="37" t="s">
        <v>4205</v>
      </c>
      <c r="G1832" s="76" t="str">
        <f>VLOOKUP(C1832,Product!A$1:D$21,3,0)</f>
        <v>Treadmill</v>
      </c>
      <c r="H1832" s="76" t="str">
        <f>VLOOKUP(C1832,Product!A$1:D$21,4,0)</f>
        <v>Gym &amp; Fitness</v>
      </c>
      <c r="I1832" t="s">
        <v>82</v>
      </c>
      <c r="J1832" s="34">
        <v>69</v>
      </c>
      <c r="K1832" s="11" t="str">
        <f>VLOOKUP(A1832,'Sales Order'!A$2:I$1029,9,0)</f>
        <v>Sales Sumatera -Kalimantan Region Team</v>
      </c>
      <c r="M1832" t="str">
        <f>VLOOKUP(A1832,'Sales Order'!A$1:L$1029,12,0)</f>
        <v>Retail</v>
      </c>
    </row>
    <row r="1833" spans="1:13" ht="15.75" customHeight="1" x14ac:dyDescent="0.3">
      <c r="A1833" s="28" t="s">
        <v>884</v>
      </c>
      <c r="B1833" s="27">
        <f>VLOOKUP(A1833,'Sales Order'!A$1:D$1029,4,0)</f>
        <v>44517</v>
      </c>
      <c r="C1833" s="28" t="s">
        <v>45</v>
      </c>
      <c r="D1833" s="34">
        <v>38</v>
      </c>
      <c r="E1833" s="36">
        <v>5152420</v>
      </c>
      <c r="F1833" s="37" t="s">
        <v>4206</v>
      </c>
      <c r="G1833" s="76" t="str">
        <f>VLOOKUP(C1833,Product!A$1:D$21,3,0)</f>
        <v>Sunglasses</v>
      </c>
      <c r="H1833" s="76" t="str">
        <f>VLOOKUP(C1833,Product!A$1:D$21,4,0)</f>
        <v>Outdoors Sport</v>
      </c>
      <c r="I1833" t="s">
        <v>46</v>
      </c>
      <c r="J1833" s="34">
        <v>38</v>
      </c>
      <c r="K1833" s="11" t="str">
        <f>VLOOKUP(A1833,'Sales Order'!A$2:I$1029,9,0)</f>
        <v>Sales Java Region Team</v>
      </c>
      <c r="M1833" t="str">
        <f>VLOOKUP(A1833,'Sales Order'!A$1:L$1029,12,0)</f>
        <v>Retail</v>
      </c>
    </row>
    <row r="1834" spans="1:13" ht="15.75" customHeight="1" x14ac:dyDescent="0.3">
      <c r="A1834" s="28" t="s">
        <v>884</v>
      </c>
      <c r="B1834" s="27">
        <f>VLOOKUP(A1834,'Sales Order'!A$1:D$1029,4,0)</f>
        <v>44517</v>
      </c>
      <c r="C1834" s="28" t="s">
        <v>75</v>
      </c>
      <c r="D1834" s="34">
        <v>51</v>
      </c>
      <c r="E1834" s="36">
        <v>109471500</v>
      </c>
      <c r="F1834" s="37" t="s">
        <v>4207</v>
      </c>
      <c r="G1834" s="76" t="str">
        <f>VLOOKUP(C1834,Product!A$1:D$21,3,0)</f>
        <v>Bench Press</v>
      </c>
      <c r="H1834" s="76" t="str">
        <f>VLOOKUP(C1834,Product!A$1:D$21,4,0)</f>
        <v>Gym &amp; Fitness</v>
      </c>
      <c r="I1834" t="s">
        <v>76</v>
      </c>
      <c r="J1834" s="34">
        <v>51</v>
      </c>
      <c r="K1834" s="11" t="str">
        <f>VLOOKUP(A1834,'Sales Order'!A$2:I$1029,9,0)</f>
        <v>Sales Java Region Team</v>
      </c>
      <c r="M1834" t="str">
        <f>VLOOKUP(A1834,'Sales Order'!A$1:L$1029,12,0)</f>
        <v>Retail</v>
      </c>
    </row>
    <row r="1835" spans="1:13" ht="15.75" customHeight="1" x14ac:dyDescent="0.3">
      <c r="A1835" s="28" t="s">
        <v>884</v>
      </c>
      <c r="B1835" s="27">
        <f>VLOOKUP(A1835,'Sales Order'!A$1:D$1029,4,0)</f>
        <v>44517</v>
      </c>
      <c r="C1835" s="28" t="s">
        <v>78</v>
      </c>
      <c r="D1835" s="34">
        <v>104</v>
      </c>
      <c r="E1835" s="36">
        <v>50348480</v>
      </c>
      <c r="F1835" s="37" t="s">
        <v>4208</v>
      </c>
      <c r="G1835" s="76" t="str">
        <f>VLOOKUP(C1835,Product!A$1:D$21,3,0)</f>
        <v>Dumbell Set</v>
      </c>
      <c r="H1835" s="76" t="str">
        <f>VLOOKUP(C1835,Product!A$1:D$21,4,0)</f>
        <v>Gym &amp; Fitness</v>
      </c>
      <c r="I1835" t="s">
        <v>79</v>
      </c>
      <c r="J1835" s="34">
        <v>104</v>
      </c>
      <c r="K1835" s="11" t="str">
        <f>VLOOKUP(A1835,'Sales Order'!A$2:I$1029,9,0)</f>
        <v>Sales Java Region Team</v>
      </c>
      <c r="M1835" t="str">
        <f>VLOOKUP(A1835,'Sales Order'!A$1:L$1029,12,0)</f>
        <v>Retail</v>
      </c>
    </row>
    <row r="1836" spans="1:13" ht="15.75" customHeight="1" x14ac:dyDescent="0.3">
      <c r="A1836" s="16" t="s">
        <v>885</v>
      </c>
      <c r="B1836" s="27">
        <f>VLOOKUP(A1836,'Sales Order'!A$1:D$1029,4,0)</f>
        <v>44517</v>
      </c>
      <c r="C1836" s="28" t="s">
        <v>40</v>
      </c>
      <c r="D1836" s="34">
        <v>27</v>
      </c>
      <c r="E1836" s="36">
        <v>5247990</v>
      </c>
      <c r="F1836" s="37" t="s">
        <v>4209</v>
      </c>
      <c r="G1836" s="76" t="str">
        <f>VLOOKUP(C1836,Product!A$1:D$21,3,0)</f>
        <v>1 set Golf Ball</v>
      </c>
      <c r="H1836" s="76" t="str">
        <f>VLOOKUP(C1836,Product!A$1:D$21,4,0)</f>
        <v>Golf</v>
      </c>
      <c r="I1836" t="s">
        <v>41</v>
      </c>
      <c r="J1836" s="34">
        <v>27</v>
      </c>
      <c r="K1836" s="11" t="str">
        <f>VLOOKUP(A1836,'Sales Order'!A$2:I$1029,9,0)</f>
        <v>Online Sales Team</v>
      </c>
      <c r="M1836" t="str">
        <f>VLOOKUP(A1836,'Sales Order'!A$1:L$1029,12,0)</f>
        <v>Retail</v>
      </c>
    </row>
    <row r="1837" spans="1:13" ht="15.75" customHeight="1" x14ac:dyDescent="0.3">
      <c r="A1837" s="28" t="s">
        <v>885</v>
      </c>
      <c r="B1837" s="27">
        <f>VLOOKUP(A1837,'Sales Order'!A$1:D$1029,4,0)</f>
        <v>44517</v>
      </c>
      <c r="C1837" s="28" t="s">
        <v>65</v>
      </c>
      <c r="D1837" s="34">
        <v>41</v>
      </c>
      <c r="E1837" s="36">
        <v>8210250</v>
      </c>
      <c r="F1837" s="37" t="s">
        <v>4210</v>
      </c>
      <c r="G1837" s="76" t="str">
        <f>VLOOKUP(C1837,Product!A$1:D$21,3,0)</f>
        <v>1 Set Futsalball</v>
      </c>
      <c r="H1837" s="76" t="str">
        <f>VLOOKUP(C1837,Product!A$1:D$21,4,0)</f>
        <v>Futsal</v>
      </c>
      <c r="I1837" t="s">
        <v>66</v>
      </c>
      <c r="J1837" s="34">
        <v>41</v>
      </c>
      <c r="K1837" s="11" t="str">
        <f>VLOOKUP(A1837,'Sales Order'!A$2:I$1029,9,0)</f>
        <v>Online Sales Team</v>
      </c>
      <c r="M1837" t="str">
        <f>VLOOKUP(A1837,'Sales Order'!A$1:L$1029,12,0)</f>
        <v>Retail</v>
      </c>
    </row>
    <row r="1838" spans="1:13" ht="15.75" customHeight="1" x14ac:dyDescent="0.3">
      <c r="A1838" s="16" t="s">
        <v>886</v>
      </c>
      <c r="B1838" s="27">
        <f>VLOOKUP(A1838,'Sales Order'!A$1:D$1029,4,0)</f>
        <v>44518</v>
      </c>
      <c r="C1838" s="28" t="s">
        <v>28</v>
      </c>
      <c r="D1838" s="34">
        <v>41</v>
      </c>
      <c r="E1838" s="36">
        <v>34735610</v>
      </c>
      <c r="F1838" s="37" t="s">
        <v>4211</v>
      </c>
      <c r="G1838" s="76" t="str">
        <f>VLOOKUP(C1838,Product!A$1:D$21,3,0)</f>
        <v>Stick Billiard</v>
      </c>
      <c r="H1838" s="76" t="str">
        <f>VLOOKUP(C1838,Product!A$1:D$21,4,0)</f>
        <v>Billiard</v>
      </c>
      <c r="I1838" t="s">
        <v>30</v>
      </c>
      <c r="J1838" s="34">
        <v>41</v>
      </c>
      <c r="K1838" s="11" t="str">
        <f>VLOOKUP(A1838,'Sales Order'!A$2:I$1029,9,0)</f>
        <v>Online Sales Team</v>
      </c>
      <c r="M1838" t="str">
        <f>VLOOKUP(A1838,'Sales Order'!A$1:L$1029,12,0)</f>
        <v>Retail</v>
      </c>
    </row>
    <row r="1839" spans="1:13" ht="15.75" customHeight="1" x14ac:dyDescent="0.3">
      <c r="A1839" s="28" t="s">
        <v>886</v>
      </c>
      <c r="B1839" s="27">
        <f>VLOOKUP(A1839,'Sales Order'!A$1:D$1029,4,0)</f>
        <v>44518</v>
      </c>
      <c r="C1839" s="28" t="s">
        <v>19</v>
      </c>
      <c r="D1839" s="34">
        <v>58</v>
      </c>
      <c r="E1839" s="36">
        <v>11698020</v>
      </c>
      <c r="F1839" s="37" t="s">
        <v>4212</v>
      </c>
      <c r="G1839" s="76" t="str">
        <f>VLOOKUP(C1839,Product!A$1:D$21,3,0)</f>
        <v>1 Set Fishing Equipment</v>
      </c>
      <c r="H1839" s="76" t="str">
        <f>VLOOKUP(C1839,Product!A$1:D$21,4,0)</f>
        <v>Fishing Equipment</v>
      </c>
      <c r="I1839" t="s">
        <v>21</v>
      </c>
      <c r="J1839" s="34">
        <v>58</v>
      </c>
      <c r="K1839" s="11" t="str">
        <f>VLOOKUP(A1839,'Sales Order'!A$2:I$1029,9,0)</f>
        <v>Online Sales Team</v>
      </c>
      <c r="M1839" t="str">
        <f>VLOOKUP(A1839,'Sales Order'!A$1:L$1029,12,0)</f>
        <v>Retail</v>
      </c>
    </row>
    <row r="1840" spans="1:13" ht="15.75" customHeight="1" x14ac:dyDescent="0.3">
      <c r="A1840" s="28" t="s">
        <v>886</v>
      </c>
      <c r="B1840" s="27">
        <f>VLOOKUP(A1840,'Sales Order'!A$1:D$1029,4,0)</f>
        <v>44518</v>
      </c>
      <c r="C1840" s="28" t="s">
        <v>78</v>
      </c>
      <c r="D1840" s="34">
        <v>150</v>
      </c>
      <c r="E1840" s="36">
        <v>72618000</v>
      </c>
      <c r="F1840" s="37" t="s">
        <v>4213</v>
      </c>
      <c r="G1840" s="76" t="str">
        <f>VLOOKUP(C1840,Product!A$1:D$21,3,0)</f>
        <v>Dumbell Set</v>
      </c>
      <c r="H1840" s="76" t="str">
        <f>VLOOKUP(C1840,Product!A$1:D$21,4,0)</f>
        <v>Gym &amp; Fitness</v>
      </c>
      <c r="I1840" t="s">
        <v>79</v>
      </c>
      <c r="J1840" s="34">
        <v>150</v>
      </c>
      <c r="K1840" s="11" t="str">
        <f>VLOOKUP(A1840,'Sales Order'!A$2:I$1029,9,0)</f>
        <v>Online Sales Team</v>
      </c>
      <c r="M1840" t="str">
        <f>VLOOKUP(A1840,'Sales Order'!A$1:L$1029,12,0)</f>
        <v>Retail</v>
      </c>
    </row>
    <row r="1841" spans="1:13" ht="15.75" customHeight="1" x14ac:dyDescent="0.3">
      <c r="A1841" s="28" t="s">
        <v>886</v>
      </c>
      <c r="B1841" s="27">
        <f>VLOOKUP(A1841,'Sales Order'!A$1:D$1029,4,0)</f>
        <v>44518</v>
      </c>
      <c r="C1841" s="28" t="s">
        <v>65</v>
      </c>
      <c r="D1841" s="34">
        <v>66</v>
      </c>
      <c r="E1841" s="36">
        <v>14802480</v>
      </c>
      <c r="F1841" s="37" t="s">
        <v>4214</v>
      </c>
      <c r="G1841" s="76" t="str">
        <f>VLOOKUP(C1841,Product!A$1:D$21,3,0)</f>
        <v>1 Set Futsalball</v>
      </c>
      <c r="H1841" s="76" t="str">
        <f>VLOOKUP(C1841,Product!A$1:D$21,4,0)</f>
        <v>Futsal</v>
      </c>
      <c r="I1841" t="s">
        <v>66</v>
      </c>
      <c r="J1841" s="34">
        <v>66</v>
      </c>
      <c r="K1841" s="11" t="str">
        <f>VLOOKUP(A1841,'Sales Order'!A$2:I$1029,9,0)</f>
        <v>Online Sales Team</v>
      </c>
      <c r="M1841" t="str">
        <f>VLOOKUP(A1841,'Sales Order'!A$1:L$1029,12,0)</f>
        <v>Retail</v>
      </c>
    </row>
    <row r="1842" spans="1:13" ht="15.75" customHeight="1" x14ac:dyDescent="0.3">
      <c r="A1842" s="16" t="s">
        <v>887</v>
      </c>
      <c r="B1842" s="27">
        <f>VLOOKUP(A1842,'Sales Order'!A$1:D$1029,4,0)</f>
        <v>44519</v>
      </c>
      <c r="C1842" s="28" t="s">
        <v>45</v>
      </c>
      <c r="D1842" s="34">
        <v>108</v>
      </c>
      <c r="E1842" s="36">
        <v>15287400</v>
      </c>
      <c r="F1842" s="37" t="s">
        <v>4215</v>
      </c>
      <c r="G1842" s="76" t="str">
        <f>VLOOKUP(C1842,Product!A$1:D$21,3,0)</f>
        <v>Sunglasses</v>
      </c>
      <c r="H1842" s="76" t="str">
        <f>VLOOKUP(C1842,Product!A$1:D$21,4,0)</f>
        <v>Outdoors Sport</v>
      </c>
      <c r="I1842" t="s">
        <v>46</v>
      </c>
      <c r="J1842" s="34">
        <v>108</v>
      </c>
      <c r="K1842" s="11" t="str">
        <f>VLOOKUP(A1842,'Sales Order'!A$2:I$1029,9,0)</f>
        <v>Online Sales Team</v>
      </c>
      <c r="M1842" t="str">
        <f>VLOOKUP(A1842,'Sales Order'!A$1:L$1029,12,0)</f>
        <v>Retail</v>
      </c>
    </row>
    <row r="1843" spans="1:13" ht="15.75" customHeight="1" x14ac:dyDescent="0.3">
      <c r="A1843" s="28" t="s">
        <v>887</v>
      </c>
      <c r="B1843" s="27">
        <f>VLOOKUP(A1843,'Sales Order'!A$1:D$1029,4,0)</f>
        <v>44519</v>
      </c>
      <c r="C1843" s="28" t="s">
        <v>28</v>
      </c>
      <c r="D1843" s="34">
        <v>117</v>
      </c>
      <c r="E1843" s="36">
        <v>101302110</v>
      </c>
      <c r="F1843" s="37" t="s">
        <v>4216</v>
      </c>
      <c r="G1843" s="76" t="str">
        <f>VLOOKUP(C1843,Product!A$1:D$21,3,0)</f>
        <v>Stick Billiard</v>
      </c>
      <c r="H1843" s="76" t="str">
        <f>VLOOKUP(C1843,Product!A$1:D$21,4,0)</f>
        <v>Billiard</v>
      </c>
      <c r="I1843" t="s">
        <v>30</v>
      </c>
      <c r="J1843" s="34">
        <v>117</v>
      </c>
      <c r="K1843" s="11" t="str">
        <f>VLOOKUP(A1843,'Sales Order'!A$2:I$1029,9,0)</f>
        <v>Online Sales Team</v>
      </c>
      <c r="M1843" t="str">
        <f>VLOOKUP(A1843,'Sales Order'!A$1:L$1029,12,0)</f>
        <v>Retail</v>
      </c>
    </row>
    <row r="1844" spans="1:13" ht="15.75" customHeight="1" x14ac:dyDescent="0.3">
      <c r="A1844" s="28" t="s">
        <v>887</v>
      </c>
      <c r="B1844" s="27">
        <f>VLOOKUP(A1844,'Sales Order'!A$1:D$1029,4,0)</f>
        <v>44519</v>
      </c>
      <c r="C1844" s="28" t="s">
        <v>35</v>
      </c>
      <c r="D1844" s="34">
        <v>82</v>
      </c>
      <c r="E1844" s="36">
        <v>158391200</v>
      </c>
      <c r="F1844" s="37" t="s">
        <v>4217</v>
      </c>
      <c r="G1844" s="76" t="str">
        <f>VLOOKUP(C1844,Product!A$1:D$21,3,0)</f>
        <v>Stick Golf Wedge</v>
      </c>
      <c r="H1844" s="76" t="str">
        <f>VLOOKUP(C1844,Product!A$1:D$21,4,0)</f>
        <v>Golf</v>
      </c>
      <c r="I1844" t="s">
        <v>37</v>
      </c>
      <c r="J1844" s="34">
        <v>82</v>
      </c>
      <c r="K1844" s="11" t="str">
        <f>VLOOKUP(A1844,'Sales Order'!A$2:I$1029,9,0)</f>
        <v>Online Sales Team</v>
      </c>
      <c r="M1844" t="str">
        <f>VLOOKUP(A1844,'Sales Order'!A$1:L$1029,12,0)</f>
        <v>Retail</v>
      </c>
    </row>
    <row r="1845" spans="1:13" ht="15.75" customHeight="1" x14ac:dyDescent="0.3">
      <c r="A1845" s="28" t="s">
        <v>887</v>
      </c>
      <c r="B1845" s="27">
        <f>VLOOKUP(A1845,'Sales Order'!A$1:D$1029,4,0)</f>
        <v>44519</v>
      </c>
      <c r="C1845" s="28" t="s">
        <v>72</v>
      </c>
      <c r="D1845" s="34">
        <v>104</v>
      </c>
      <c r="E1845" s="36">
        <v>22769760</v>
      </c>
      <c r="F1845" s="37" t="s">
        <v>4218</v>
      </c>
      <c r="G1845" s="76" t="str">
        <f>VLOOKUP(C1845,Product!A$1:D$21,3,0)</f>
        <v>Pull Up Bar</v>
      </c>
      <c r="H1845" s="76" t="str">
        <f>VLOOKUP(C1845,Product!A$1:D$21,4,0)</f>
        <v>Gym &amp; Fitness</v>
      </c>
      <c r="I1845" t="s">
        <v>73</v>
      </c>
      <c r="J1845" s="34">
        <v>104</v>
      </c>
      <c r="K1845" s="11" t="str">
        <f>VLOOKUP(A1845,'Sales Order'!A$2:I$1029,9,0)</f>
        <v>Online Sales Team</v>
      </c>
      <c r="M1845" t="str">
        <f>VLOOKUP(A1845,'Sales Order'!A$1:L$1029,12,0)</f>
        <v>Retail</v>
      </c>
    </row>
    <row r="1846" spans="1:13" ht="15.75" customHeight="1" x14ac:dyDescent="0.3">
      <c r="A1846" s="16" t="s">
        <v>888</v>
      </c>
      <c r="B1846" s="27">
        <f>VLOOKUP(A1846,'Sales Order'!A$1:D$1029,4,0)</f>
        <v>44521</v>
      </c>
      <c r="C1846" s="28" t="s">
        <v>65</v>
      </c>
      <c r="D1846" s="34">
        <v>146</v>
      </c>
      <c r="E1846" s="36">
        <v>30405960</v>
      </c>
      <c r="F1846" s="37" t="s">
        <v>4219</v>
      </c>
      <c r="G1846" s="76" t="str">
        <f>VLOOKUP(C1846,Product!A$1:D$21,3,0)</f>
        <v>1 Set Futsalball</v>
      </c>
      <c r="H1846" s="76" t="str">
        <f>VLOOKUP(C1846,Product!A$1:D$21,4,0)</f>
        <v>Futsal</v>
      </c>
      <c r="I1846" t="s">
        <v>66</v>
      </c>
      <c r="J1846" s="34">
        <v>146</v>
      </c>
      <c r="K1846" s="11" t="str">
        <f>VLOOKUP(A1846,'Sales Order'!A$2:I$1029,9,0)</f>
        <v>Sales Region Sulawesi - Maluku Team</v>
      </c>
      <c r="M1846" t="str">
        <f>VLOOKUP(A1846,'Sales Order'!A$1:L$1029,12,0)</f>
        <v>Retail</v>
      </c>
    </row>
    <row r="1847" spans="1:13" ht="15.75" customHeight="1" x14ac:dyDescent="0.3">
      <c r="A1847" s="28" t="s">
        <v>888</v>
      </c>
      <c r="B1847" s="27">
        <f>VLOOKUP(A1847,'Sales Order'!A$1:D$1029,4,0)</f>
        <v>44521</v>
      </c>
      <c r="C1847" s="28" t="s">
        <v>55</v>
      </c>
      <c r="D1847" s="34">
        <v>55</v>
      </c>
      <c r="E1847" s="36">
        <v>105093450</v>
      </c>
      <c r="F1847" s="37" t="s">
        <v>4220</v>
      </c>
      <c r="G1847" s="76" t="str">
        <f>VLOOKUP(C1847,Product!A$1:D$21,3,0)</f>
        <v>Mountain Bike</v>
      </c>
      <c r="H1847" s="76" t="str">
        <f>VLOOKUP(C1847,Product!A$1:D$21,4,0)</f>
        <v>Bicycle</v>
      </c>
      <c r="I1847" t="s">
        <v>5854</v>
      </c>
      <c r="J1847" s="34">
        <v>55</v>
      </c>
      <c r="K1847" s="11" t="str">
        <f>VLOOKUP(A1847,'Sales Order'!A$2:I$1029,9,0)</f>
        <v>Sales Region Sulawesi - Maluku Team</v>
      </c>
      <c r="M1847" t="str">
        <f>VLOOKUP(A1847,'Sales Order'!A$1:L$1029,12,0)</f>
        <v>Retail</v>
      </c>
    </row>
    <row r="1848" spans="1:13" ht="15.75" customHeight="1" x14ac:dyDescent="0.3">
      <c r="A1848" s="28" t="s">
        <v>888</v>
      </c>
      <c r="B1848" s="27">
        <f>VLOOKUP(A1848,'Sales Order'!A$1:D$1029,4,0)</f>
        <v>44521</v>
      </c>
      <c r="C1848" s="28" t="s">
        <v>45</v>
      </c>
      <c r="D1848" s="34">
        <v>124</v>
      </c>
      <c r="E1848" s="36">
        <v>14411280</v>
      </c>
      <c r="F1848" s="37" t="s">
        <v>4221</v>
      </c>
      <c r="G1848" s="76" t="str">
        <f>VLOOKUP(C1848,Product!A$1:D$21,3,0)</f>
        <v>Sunglasses</v>
      </c>
      <c r="H1848" s="76" t="str">
        <f>VLOOKUP(C1848,Product!A$1:D$21,4,0)</f>
        <v>Outdoors Sport</v>
      </c>
      <c r="I1848" t="s">
        <v>46</v>
      </c>
      <c r="J1848" s="34">
        <v>124</v>
      </c>
      <c r="K1848" s="11" t="str">
        <f>VLOOKUP(A1848,'Sales Order'!A$2:I$1029,9,0)</f>
        <v>Sales Region Sulawesi - Maluku Team</v>
      </c>
      <c r="M1848" t="str">
        <f>VLOOKUP(A1848,'Sales Order'!A$1:L$1029,12,0)</f>
        <v>Retail</v>
      </c>
    </row>
    <row r="1849" spans="1:13" ht="15.75" customHeight="1" x14ac:dyDescent="0.3">
      <c r="A1849" s="28" t="s">
        <v>888</v>
      </c>
      <c r="B1849" s="27">
        <f>VLOOKUP(A1849,'Sales Order'!A$1:D$1029,4,0)</f>
        <v>44521</v>
      </c>
      <c r="C1849" s="28" t="s">
        <v>75</v>
      </c>
      <c r="D1849" s="34">
        <v>66</v>
      </c>
      <c r="E1849" s="36">
        <v>155661000</v>
      </c>
      <c r="F1849" s="37" t="s">
        <v>4222</v>
      </c>
      <c r="G1849" s="76" t="str">
        <f>VLOOKUP(C1849,Product!A$1:D$21,3,0)</f>
        <v>Bench Press</v>
      </c>
      <c r="H1849" s="76" t="str">
        <f>VLOOKUP(C1849,Product!A$1:D$21,4,0)</f>
        <v>Gym &amp; Fitness</v>
      </c>
      <c r="I1849" t="s">
        <v>76</v>
      </c>
      <c r="J1849" s="34">
        <v>66</v>
      </c>
      <c r="K1849" s="11" t="str">
        <f>VLOOKUP(A1849,'Sales Order'!A$2:I$1029,9,0)</f>
        <v>Sales Region Sulawesi - Maluku Team</v>
      </c>
      <c r="M1849" t="str">
        <f>VLOOKUP(A1849,'Sales Order'!A$1:L$1029,12,0)</f>
        <v>Retail</v>
      </c>
    </row>
    <row r="1850" spans="1:13" ht="15.75" customHeight="1" x14ac:dyDescent="0.3">
      <c r="A1850" s="16" t="s">
        <v>889</v>
      </c>
      <c r="B1850" s="27">
        <f>VLOOKUP(A1850,'Sales Order'!A$1:D$1029,4,0)</f>
        <v>44523</v>
      </c>
      <c r="C1850" s="28" t="s">
        <v>28</v>
      </c>
      <c r="D1850" s="34">
        <v>45</v>
      </c>
      <c r="E1850" s="36">
        <v>36448650</v>
      </c>
      <c r="F1850" s="37" t="s">
        <v>4223</v>
      </c>
      <c r="G1850" s="76" t="str">
        <f>VLOOKUP(C1850,Product!A$1:D$21,3,0)</f>
        <v>Stick Billiard</v>
      </c>
      <c r="H1850" s="76" t="str">
        <f>VLOOKUP(C1850,Product!A$1:D$21,4,0)</f>
        <v>Billiard</v>
      </c>
      <c r="I1850" t="s">
        <v>30</v>
      </c>
      <c r="J1850" s="34">
        <v>45</v>
      </c>
      <c r="K1850" s="11" t="str">
        <f>VLOOKUP(A1850,'Sales Order'!A$2:I$1029,9,0)</f>
        <v>Online Sales Team</v>
      </c>
      <c r="M1850" t="str">
        <f>VLOOKUP(A1850,'Sales Order'!A$1:L$1029,12,0)</f>
        <v>Retail</v>
      </c>
    </row>
    <row r="1851" spans="1:13" ht="15.75" customHeight="1" x14ac:dyDescent="0.3">
      <c r="A1851" s="28" t="s">
        <v>889</v>
      </c>
      <c r="B1851" s="27">
        <f>VLOOKUP(A1851,'Sales Order'!A$1:D$1029,4,0)</f>
        <v>44523</v>
      </c>
      <c r="C1851" s="28" t="s">
        <v>78</v>
      </c>
      <c r="D1851" s="34">
        <v>107</v>
      </c>
      <c r="E1851" s="36">
        <v>50662360</v>
      </c>
      <c r="F1851" s="37" t="s">
        <v>4224</v>
      </c>
      <c r="G1851" s="76" t="str">
        <f>VLOOKUP(C1851,Product!A$1:D$21,3,0)</f>
        <v>Dumbell Set</v>
      </c>
      <c r="H1851" s="76" t="str">
        <f>VLOOKUP(C1851,Product!A$1:D$21,4,0)</f>
        <v>Gym &amp; Fitness</v>
      </c>
      <c r="I1851" t="s">
        <v>79</v>
      </c>
      <c r="J1851" s="34">
        <v>107</v>
      </c>
      <c r="K1851" s="11" t="str">
        <f>VLOOKUP(A1851,'Sales Order'!A$2:I$1029,9,0)</f>
        <v>Online Sales Team</v>
      </c>
      <c r="M1851" t="str">
        <f>VLOOKUP(A1851,'Sales Order'!A$1:L$1029,12,0)</f>
        <v>Retail</v>
      </c>
    </row>
    <row r="1852" spans="1:13" ht="15.75" customHeight="1" x14ac:dyDescent="0.3">
      <c r="A1852" s="28" t="s">
        <v>890</v>
      </c>
      <c r="B1852" s="27">
        <f>VLOOKUP(A1852,'Sales Order'!A$1:D$1029,4,0)</f>
        <v>44525</v>
      </c>
      <c r="C1852" s="28" t="s">
        <v>52</v>
      </c>
      <c r="D1852" s="34">
        <v>106</v>
      </c>
      <c r="E1852" s="36">
        <v>28249000.000000004</v>
      </c>
      <c r="F1852" s="37" t="s">
        <v>4225</v>
      </c>
      <c r="G1852" s="76" t="str">
        <f>VLOOKUP(C1852,Product!A$1:D$21,3,0)</f>
        <v>Hiking Shoes</v>
      </c>
      <c r="H1852" s="76" t="str">
        <f>VLOOKUP(C1852,Product!A$1:D$21,4,0)</f>
        <v>Hiking &amp; Camping</v>
      </c>
      <c r="I1852" t="s">
        <v>53</v>
      </c>
      <c r="J1852" s="34">
        <v>106</v>
      </c>
      <c r="K1852" s="11" t="str">
        <f>VLOOKUP(A1852,'Sales Order'!A$2:I$1029,9,0)</f>
        <v>Sales Region Sulawesi - Maluku Team</v>
      </c>
      <c r="M1852" t="str">
        <f>VLOOKUP(A1852,'Sales Order'!A$1:L$1029,12,0)</f>
        <v>Retail</v>
      </c>
    </row>
    <row r="1853" spans="1:13" ht="15.75" customHeight="1" x14ac:dyDescent="0.3">
      <c r="A1853" s="28" t="s">
        <v>890</v>
      </c>
      <c r="B1853" s="27">
        <f>VLOOKUP(A1853,'Sales Order'!A$1:D$1029,4,0)</f>
        <v>44525</v>
      </c>
      <c r="C1853" s="28" t="s">
        <v>28</v>
      </c>
      <c r="D1853" s="34">
        <v>124</v>
      </c>
      <c r="E1853" s="36">
        <v>86583000</v>
      </c>
      <c r="F1853" s="37" t="s">
        <v>4226</v>
      </c>
      <c r="G1853" s="76" t="str">
        <f>VLOOKUP(C1853,Product!A$1:D$21,3,0)</f>
        <v>Stick Billiard</v>
      </c>
      <c r="H1853" s="76" t="str">
        <f>VLOOKUP(C1853,Product!A$1:D$21,4,0)</f>
        <v>Billiard</v>
      </c>
      <c r="I1853" t="s">
        <v>30</v>
      </c>
      <c r="J1853" s="34">
        <v>124</v>
      </c>
      <c r="K1853" s="11" t="str">
        <f>VLOOKUP(A1853,'Sales Order'!A$2:I$1029,9,0)</f>
        <v>Sales Region Sulawesi - Maluku Team</v>
      </c>
      <c r="M1853" t="str">
        <f>VLOOKUP(A1853,'Sales Order'!A$1:L$1029,12,0)</f>
        <v>Retail</v>
      </c>
    </row>
    <row r="1854" spans="1:13" ht="15.75" customHeight="1" x14ac:dyDescent="0.3">
      <c r="A1854" s="16" t="s">
        <v>891</v>
      </c>
      <c r="B1854" s="27">
        <f>VLOOKUP(A1854,'Sales Order'!A$1:D$1029,4,0)</f>
        <v>44527</v>
      </c>
      <c r="C1854" s="28" t="s">
        <v>72</v>
      </c>
      <c r="D1854" s="34">
        <v>76</v>
      </c>
      <c r="E1854" s="36">
        <v>17654040</v>
      </c>
      <c r="F1854" s="37" t="s">
        <v>4227</v>
      </c>
      <c r="G1854" s="76" t="str">
        <f>VLOOKUP(C1854,Product!A$1:D$21,3,0)</f>
        <v>Pull Up Bar</v>
      </c>
      <c r="H1854" s="76" t="str">
        <f>VLOOKUP(C1854,Product!A$1:D$21,4,0)</f>
        <v>Gym &amp; Fitness</v>
      </c>
      <c r="I1854" t="s">
        <v>73</v>
      </c>
      <c r="J1854" s="34">
        <v>76</v>
      </c>
      <c r="K1854" s="11" t="str">
        <f>VLOOKUP(A1854,'Sales Order'!A$2:I$1029,9,0)</f>
        <v>Sales Region Sulawesi - Maluku Team</v>
      </c>
      <c r="M1854" t="str">
        <f>VLOOKUP(A1854,'Sales Order'!A$1:L$1029,12,0)</f>
        <v>Retail</v>
      </c>
    </row>
    <row r="1855" spans="1:13" ht="15.75" customHeight="1" x14ac:dyDescent="0.3">
      <c r="A1855" s="28" t="s">
        <v>891</v>
      </c>
      <c r="B1855" s="27">
        <f>VLOOKUP(A1855,'Sales Order'!A$1:D$1029,4,0)</f>
        <v>44527</v>
      </c>
      <c r="C1855" s="28" t="s">
        <v>81</v>
      </c>
      <c r="D1855" s="34">
        <v>78</v>
      </c>
      <c r="E1855" s="36">
        <v>176951580</v>
      </c>
      <c r="F1855" s="37" t="s">
        <v>4228</v>
      </c>
      <c r="G1855" s="76" t="str">
        <f>VLOOKUP(C1855,Product!A$1:D$21,3,0)</f>
        <v>Treadmill</v>
      </c>
      <c r="H1855" s="76" t="str">
        <f>VLOOKUP(C1855,Product!A$1:D$21,4,0)</f>
        <v>Gym &amp; Fitness</v>
      </c>
      <c r="I1855" t="s">
        <v>82</v>
      </c>
      <c r="J1855" s="34">
        <v>78</v>
      </c>
      <c r="K1855" s="11" t="str">
        <f>VLOOKUP(A1855,'Sales Order'!A$2:I$1029,9,0)</f>
        <v>Sales Region Sulawesi - Maluku Team</v>
      </c>
      <c r="M1855" t="str">
        <f>VLOOKUP(A1855,'Sales Order'!A$1:L$1029,12,0)</f>
        <v>Retail</v>
      </c>
    </row>
    <row r="1856" spans="1:13" ht="15.75" customHeight="1" x14ac:dyDescent="0.3">
      <c r="A1856" s="28" t="s">
        <v>891</v>
      </c>
      <c r="B1856" s="27">
        <f>VLOOKUP(A1856,'Sales Order'!A$1:D$1029,4,0)</f>
        <v>44527</v>
      </c>
      <c r="C1856" s="28" t="s">
        <v>75</v>
      </c>
      <c r="D1856" s="34">
        <v>125</v>
      </c>
      <c r="E1856" s="36">
        <v>268312500.00000003</v>
      </c>
      <c r="F1856" s="37" t="s">
        <v>4229</v>
      </c>
      <c r="G1856" s="76" t="str">
        <f>VLOOKUP(C1856,Product!A$1:D$21,3,0)</f>
        <v>Bench Press</v>
      </c>
      <c r="H1856" s="76" t="str">
        <f>VLOOKUP(C1856,Product!A$1:D$21,4,0)</f>
        <v>Gym &amp; Fitness</v>
      </c>
      <c r="I1856" t="s">
        <v>76</v>
      </c>
      <c r="J1856" s="34">
        <v>125</v>
      </c>
      <c r="K1856" s="11" t="str">
        <f>VLOOKUP(A1856,'Sales Order'!A$2:I$1029,9,0)</f>
        <v>Sales Region Sulawesi - Maluku Team</v>
      </c>
      <c r="M1856" t="str">
        <f>VLOOKUP(A1856,'Sales Order'!A$1:L$1029,12,0)</f>
        <v>Retail</v>
      </c>
    </row>
    <row r="1857" spans="1:13" ht="15.75" customHeight="1" x14ac:dyDescent="0.3">
      <c r="A1857" s="16" t="s">
        <v>892</v>
      </c>
      <c r="B1857" s="27">
        <f>VLOOKUP(A1857,'Sales Order'!A$1:D$1029,4,0)</f>
        <v>44527</v>
      </c>
      <c r="C1857" s="28" t="s">
        <v>52</v>
      </c>
      <c r="D1857" s="34">
        <v>110</v>
      </c>
      <c r="E1857" s="36">
        <v>31817500</v>
      </c>
      <c r="F1857" s="37" t="s">
        <v>4230</v>
      </c>
      <c r="G1857" s="76" t="str">
        <f>VLOOKUP(C1857,Product!A$1:D$21,3,0)</f>
        <v>Hiking Shoes</v>
      </c>
      <c r="H1857" s="76" t="str">
        <f>VLOOKUP(C1857,Product!A$1:D$21,4,0)</f>
        <v>Hiking &amp; Camping</v>
      </c>
      <c r="I1857" t="s">
        <v>53</v>
      </c>
      <c r="J1857" s="34">
        <v>110</v>
      </c>
      <c r="K1857" s="11" t="str">
        <f>VLOOKUP(A1857,'Sales Order'!A$2:I$1029,9,0)</f>
        <v>Sales Region Sulawesi - Maluku Team</v>
      </c>
      <c r="M1857" t="str">
        <f>VLOOKUP(A1857,'Sales Order'!A$1:L$1029,12,0)</f>
        <v>Retail</v>
      </c>
    </row>
    <row r="1858" spans="1:13" ht="15.75" customHeight="1" x14ac:dyDescent="0.3">
      <c r="A1858" s="28" t="s">
        <v>892</v>
      </c>
      <c r="B1858" s="27">
        <f>VLOOKUP(A1858,'Sales Order'!A$1:D$1029,4,0)</f>
        <v>44527</v>
      </c>
      <c r="C1858" s="28" t="s">
        <v>58</v>
      </c>
      <c r="D1858" s="34">
        <v>85</v>
      </c>
      <c r="E1858" s="36">
        <v>426590350</v>
      </c>
      <c r="F1858" s="37" t="s">
        <v>4231</v>
      </c>
      <c r="G1858" s="76" t="str">
        <f>VLOOKUP(C1858,Product!A$1:D$21,3,0)</f>
        <v>Road Bike</v>
      </c>
      <c r="H1858" s="76" t="str">
        <f>VLOOKUP(C1858,Product!A$1:D$21,4,0)</f>
        <v>Bicycle</v>
      </c>
      <c r="I1858" t="s">
        <v>59</v>
      </c>
      <c r="J1858" s="34">
        <v>85</v>
      </c>
      <c r="K1858" s="11" t="str">
        <f>VLOOKUP(A1858,'Sales Order'!A$2:I$1029,9,0)</f>
        <v>Sales Region Sulawesi - Maluku Team</v>
      </c>
      <c r="M1858" t="str">
        <f>VLOOKUP(A1858,'Sales Order'!A$1:L$1029,12,0)</f>
        <v>Retail</v>
      </c>
    </row>
    <row r="1859" spans="1:13" ht="15.75" customHeight="1" x14ac:dyDescent="0.3">
      <c r="A1859" s="16" t="s">
        <v>893</v>
      </c>
      <c r="B1859" s="27">
        <f>VLOOKUP(A1859,'Sales Order'!A$1:D$1029,4,0)</f>
        <v>44529</v>
      </c>
      <c r="C1859" s="28" t="s">
        <v>48</v>
      </c>
      <c r="D1859" s="34">
        <v>95</v>
      </c>
      <c r="E1859" s="36">
        <v>10661850</v>
      </c>
      <c r="F1859" s="37" t="s">
        <v>4232</v>
      </c>
      <c r="G1859" s="76" t="str">
        <f>VLOOKUP(C1859,Product!A$1:D$21,3,0)</f>
        <v>Tracking Pole</v>
      </c>
      <c r="H1859" s="76" t="str">
        <f>VLOOKUP(C1859,Product!A$1:D$21,4,0)</f>
        <v>Hiking &amp; Camping</v>
      </c>
      <c r="I1859" t="s">
        <v>49</v>
      </c>
      <c r="J1859" s="34">
        <v>95</v>
      </c>
      <c r="K1859" s="11" t="str">
        <f>VLOOKUP(A1859,'Sales Order'!A$2:I$1029,9,0)</f>
        <v>Sales Sumatera -Kalimantan Region Team</v>
      </c>
      <c r="M1859" t="str">
        <f>VLOOKUP(A1859,'Sales Order'!A$1:L$1029,12,0)</f>
        <v>Distributor</v>
      </c>
    </row>
    <row r="1860" spans="1:13" ht="15.75" customHeight="1" x14ac:dyDescent="0.3">
      <c r="A1860" s="28" t="s">
        <v>893</v>
      </c>
      <c r="B1860" s="27">
        <f>VLOOKUP(A1860,'Sales Order'!A$1:D$1029,4,0)</f>
        <v>44529</v>
      </c>
      <c r="C1860" s="28" t="s">
        <v>28</v>
      </c>
      <c r="D1860" s="34">
        <v>78</v>
      </c>
      <c r="E1860" s="36">
        <v>55915860</v>
      </c>
      <c r="F1860" s="37" t="s">
        <v>4233</v>
      </c>
      <c r="G1860" s="76" t="str">
        <f>VLOOKUP(C1860,Product!A$1:D$21,3,0)</f>
        <v>Stick Billiard</v>
      </c>
      <c r="H1860" s="76" t="str">
        <f>VLOOKUP(C1860,Product!A$1:D$21,4,0)</f>
        <v>Billiard</v>
      </c>
      <c r="I1860" t="s">
        <v>30</v>
      </c>
      <c r="J1860" s="34">
        <v>78</v>
      </c>
      <c r="K1860" s="11" t="str">
        <f>VLOOKUP(A1860,'Sales Order'!A$2:I$1029,9,0)</f>
        <v>Sales Sumatera -Kalimantan Region Team</v>
      </c>
      <c r="M1860" t="str">
        <f>VLOOKUP(A1860,'Sales Order'!A$1:L$1029,12,0)</f>
        <v>Distributor</v>
      </c>
    </row>
    <row r="1861" spans="1:13" ht="15.75" customHeight="1" x14ac:dyDescent="0.3">
      <c r="A1861" s="28" t="s">
        <v>893</v>
      </c>
      <c r="B1861" s="27">
        <f>VLOOKUP(A1861,'Sales Order'!A$1:D$1029,4,0)</f>
        <v>44529</v>
      </c>
      <c r="C1861" s="28" t="s">
        <v>58</v>
      </c>
      <c r="D1861" s="34">
        <v>145</v>
      </c>
      <c r="E1861" s="36">
        <v>613241250</v>
      </c>
      <c r="F1861" s="37" t="s">
        <v>4234</v>
      </c>
      <c r="G1861" s="76" t="str">
        <f>VLOOKUP(C1861,Product!A$1:D$21,3,0)</f>
        <v>Road Bike</v>
      </c>
      <c r="H1861" s="76" t="str">
        <f>VLOOKUP(C1861,Product!A$1:D$21,4,0)</f>
        <v>Bicycle</v>
      </c>
      <c r="I1861" t="s">
        <v>59</v>
      </c>
      <c r="J1861" s="34">
        <v>145</v>
      </c>
      <c r="K1861" s="11" t="str">
        <f>VLOOKUP(A1861,'Sales Order'!A$2:I$1029,9,0)</f>
        <v>Sales Sumatera -Kalimantan Region Team</v>
      </c>
      <c r="M1861" t="str">
        <f>VLOOKUP(A1861,'Sales Order'!A$1:L$1029,12,0)</f>
        <v>Distributor</v>
      </c>
    </row>
    <row r="1862" spans="1:13" ht="15.75" customHeight="1" x14ac:dyDescent="0.3">
      <c r="A1862" s="28" t="s">
        <v>893</v>
      </c>
      <c r="B1862" s="27">
        <f>VLOOKUP(A1862,'Sales Order'!A$1:D$1029,4,0)</f>
        <v>44529</v>
      </c>
      <c r="C1862" s="28" t="s">
        <v>83</v>
      </c>
      <c r="D1862" s="34">
        <v>26</v>
      </c>
      <c r="E1862" s="36">
        <v>7010640</v>
      </c>
      <c r="F1862" s="37" t="s">
        <v>4235</v>
      </c>
      <c r="G1862" s="76" t="str">
        <f>VLOOKUP(C1862,Product!A$1:D$21,3,0)</f>
        <v>Heavy bag</v>
      </c>
      <c r="H1862" s="76" t="str">
        <f>VLOOKUP(C1862,Product!A$1:D$21,4,0)</f>
        <v>Gym &amp; Fitness</v>
      </c>
      <c r="I1862" t="s">
        <v>84</v>
      </c>
      <c r="J1862" s="34">
        <v>26</v>
      </c>
      <c r="K1862" s="11" t="str">
        <f>VLOOKUP(A1862,'Sales Order'!A$2:I$1029,9,0)</f>
        <v>Sales Sumatera -Kalimantan Region Team</v>
      </c>
      <c r="M1862" t="str">
        <f>VLOOKUP(A1862,'Sales Order'!A$1:L$1029,12,0)</f>
        <v>Distributor</v>
      </c>
    </row>
    <row r="1863" spans="1:13" ht="15.75" customHeight="1" x14ac:dyDescent="0.3">
      <c r="A1863" s="16" t="s">
        <v>894</v>
      </c>
      <c r="B1863" s="27">
        <f>VLOOKUP(A1863,'Sales Order'!A$1:D$1029,4,0)</f>
        <v>44529</v>
      </c>
      <c r="C1863" s="28" t="s">
        <v>33</v>
      </c>
      <c r="D1863" s="34">
        <v>47</v>
      </c>
      <c r="E1863" s="36">
        <v>9306000</v>
      </c>
      <c r="F1863" s="37" t="s">
        <v>4236</v>
      </c>
      <c r="G1863" s="76" t="str">
        <f>VLOOKUP(C1863,Product!A$1:D$21,3,0)</f>
        <v>Stick Billiard Bag</v>
      </c>
      <c r="H1863" s="76" t="str">
        <f>VLOOKUP(C1863,Product!A$1:D$21,4,0)</f>
        <v>Billiard</v>
      </c>
      <c r="I1863" t="s">
        <v>34</v>
      </c>
      <c r="J1863" s="34">
        <v>47</v>
      </c>
      <c r="K1863" s="11" t="str">
        <f>VLOOKUP(A1863,'Sales Order'!A$2:I$1029,9,0)</f>
        <v>Sales Sumatera -Kalimantan Region Team</v>
      </c>
      <c r="M1863" t="str">
        <f>VLOOKUP(A1863,'Sales Order'!A$1:L$1029,12,0)</f>
        <v>Distributor</v>
      </c>
    </row>
    <row r="1864" spans="1:13" ht="15.75" customHeight="1" x14ac:dyDescent="0.3">
      <c r="A1864" s="16" t="s">
        <v>895</v>
      </c>
      <c r="B1864" s="27">
        <f>VLOOKUP(A1864,'Sales Order'!A$1:D$1029,4,0)</f>
        <v>44530</v>
      </c>
      <c r="C1864" s="28" t="s">
        <v>81</v>
      </c>
      <c r="D1864" s="34">
        <v>30</v>
      </c>
      <c r="E1864" s="36">
        <v>64999500</v>
      </c>
      <c r="F1864" s="37" t="s">
        <v>4237</v>
      </c>
      <c r="G1864" s="76" t="str">
        <f>VLOOKUP(C1864,Product!A$1:D$21,3,0)</f>
        <v>Treadmill</v>
      </c>
      <c r="H1864" s="76" t="str">
        <f>VLOOKUP(C1864,Product!A$1:D$21,4,0)</f>
        <v>Gym &amp; Fitness</v>
      </c>
      <c r="I1864" t="s">
        <v>82</v>
      </c>
      <c r="J1864" s="34">
        <v>30</v>
      </c>
      <c r="K1864" s="11" t="str">
        <f>VLOOKUP(A1864,'Sales Order'!A$2:I$1029,9,0)</f>
        <v>Sales Java Region Team</v>
      </c>
      <c r="M1864" t="str">
        <f>VLOOKUP(A1864,'Sales Order'!A$1:L$1029,12,0)</f>
        <v>Retail</v>
      </c>
    </row>
    <row r="1865" spans="1:13" ht="15.75" customHeight="1" x14ac:dyDescent="0.3">
      <c r="A1865" s="28" t="s">
        <v>895</v>
      </c>
      <c r="B1865" s="27">
        <f>VLOOKUP(A1865,'Sales Order'!A$1:D$1029,4,0)</f>
        <v>44530</v>
      </c>
      <c r="C1865" s="28" t="s">
        <v>40</v>
      </c>
      <c r="D1865" s="34">
        <v>49</v>
      </c>
      <c r="E1865" s="36">
        <v>8704850</v>
      </c>
      <c r="F1865" s="37" t="s">
        <v>4238</v>
      </c>
      <c r="G1865" s="76" t="str">
        <f>VLOOKUP(C1865,Product!A$1:D$21,3,0)</f>
        <v>1 set Golf Ball</v>
      </c>
      <c r="H1865" s="76" t="str">
        <f>VLOOKUP(C1865,Product!A$1:D$21,4,0)</f>
        <v>Golf</v>
      </c>
      <c r="I1865" t="s">
        <v>41</v>
      </c>
      <c r="J1865" s="34">
        <v>49</v>
      </c>
      <c r="K1865" s="11" t="str">
        <f>VLOOKUP(A1865,'Sales Order'!A$2:I$1029,9,0)</f>
        <v>Sales Java Region Team</v>
      </c>
      <c r="M1865" t="str">
        <f>VLOOKUP(A1865,'Sales Order'!A$1:L$1029,12,0)</f>
        <v>Retail</v>
      </c>
    </row>
    <row r="1866" spans="1:13" ht="15.75" customHeight="1" x14ac:dyDescent="0.3">
      <c r="A1866" s="28" t="s">
        <v>895</v>
      </c>
      <c r="B1866" s="27">
        <f>VLOOKUP(A1866,'Sales Order'!A$1:D$1029,4,0)</f>
        <v>44530</v>
      </c>
      <c r="C1866" s="28" t="s">
        <v>58</v>
      </c>
      <c r="D1866" s="34">
        <v>84</v>
      </c>
      <c r="E1866" s="36">
        <v>393151080</v>
      </c>
      <c r="F1866" s="37" t="s">
        <v>4239</v>
      </c>
      <c r="G1866" s="76" t="str">
        <f>VLOOKUP(C1866,Product!A$1:D$21,3,0)</f>
        <v>Road Bike</v>
      </c>
      <c r="H1866" s="76" t="str">
        <f>VLOOKUP(C1866,Product!A$1:D$21,4,0)</f>
        <v>Bicycle</v>
      </c>
      <c r="I1866" t="s">
        <v>59</v>
      </c>
      <c r="J1866" s="34">
        <v>84</v>
      </c>
      <c r="K1866" s="11" t="str">
        <f>VLOOKUP(A1866,'Sales Order'!A$2:I$1029,9,0)</f>
        <v>Sales Java Region Team</v>
      </c>
      <c r="M1866" t="str">
        <f>VLOOKUP(A1866,'Sales Order'!A$1:L$1029,12,0)</f>
        <v>Retail</v>
      </c>
    </row>
    <row r="1867" spans="1:13" ht="15.75" customHeight="1" x14ac:dyDescent="0.3">
      <c r="A1867" s="16" t="s">
        <v>896</v>
      </c>
      <c r="B1867" s="27">
        <f>VLOOKUP(A1867,'Sales Order'!A$1:D$1029,4,0)</f>
        <v>44530</v>
      </c>
      <c r="C1867" s="28" t="s">
        <v>28</v>
      </c>
      <c r="D1867" s="34">
        <v>130</v>
      </c>
      <c r="E1867" s="36">
        <v>100454900</v>
      </c>
      <c r="F1867" s="37" t="s">
        <v>4240</v>
      </c>
      <c r="G1867" s="76" t="str">
        <f>VLOOKUP(C1867,Product!A$1:D$21,3,0)</f>
        <v>Stick Billiard</v>
      </c>
      <c r="H1867" s="76" t="str">
        <f>VLOOKUP(C1867,Product!A$1:D$21,4,0)</f>
        <v>Billiard</v>
      </c>
      <c r="I1867" t="s">
        <v>30</v>
      </c>
      <c r="J1867" s="34">
        <v>130</v>
      </c>
      <c r="K1867" s="11" t="str">
        <f>VLOOKUP(A1867,'Sales Order'!A$2:I$1029,9,0)</f>
        <v>Sales Region Sulawesi - Maluku Team</v>
      </c>
      <c r="M1867" t="str">
        <f>VLOOKUP(A1867,'Sales Order'!A$1:L$1029,12,0)</f>
        <v>Retail</v>
      </c>
    </row>
    <row r="1868" spans="1:13" ht="15.75" customHeight="1" x14ac:dyDescent="0.3">
      <c r="A1868" s="28" t="s">
        <v>896</v>
      </c>
      <c r="B1868" s="27">
        <f>VLOOKUP(A1868,'Sales Order'!A$1:D$1029,4,0)</f>
        <v>44530</v>
      </c>
      <c r="C1868" s="28" t="s">
        <v>72</v>
      </c>
      <c r="D1868" s="34">
        <v>150</v>
      </c>
      <c r="E1868" s="36">
        <v>30838500</v>
      </c>
      <c r="F1868" s="37" t="s">
        <v>4241</v>
      </c>
      <c r="G1868" s="76" t="str">
        <f>VLOOKUP(C1868,Product!A$1:D$21,3,0)</f>
        <v>Pull Up Bar</v>
      </c>
      <c r="H1868" s="76" t="str">
        <f>VLOOKUP(C1868,Product!A$1:D$21,4,0)</f>
        <v>Gym &amp; Fitness</v>
      </c>
      <c r="I1868" t="s">
        <v>73</v>
      </c>
      <c r="J1868" s="34">
        <v>150</v>
      </c>
      <c r="K1868" s="11" t="str">
        <f>VLOOKUP(A1868,'Sales Order'!A$2:I$1029,9,0)</f>
        <v>Sales Region Sulawesi - Maluku Team</v>
      </c>
      <c r="M1868" t="str">
        <f>VLOOKUP(A1868,'Sales Order'!A$1:L$1029,12,0)</f>
        <v>Retail</v>
      </c>
    </row>
    <row r="1869" spans="1:13" ht="15.75" customHeight="1" x14ac:dyDescent="0.3">
      <c r="A1869" s="28" t="s">
        <v>897</v>
      </c>
      <c r="B1869" s="27">
        <f>VLOOKUP(A1869,'Sales Order'!A$1:D$1029,4,0)</f>
        <v>44531</v>
      </c>
      <c r="C1869" s="28" t="s">
        <v>19</v>
      </c>
      <c r="D1869" s="34">
        <v>41</v>
      </c>
      <c r="E1869" s="36">
        <v>8371380.0000000009</v>
      </c>
      <c r="F1869" s="37" t="s">
        <v>4242</v>
      </c>
      <c r="G1869" s="76" t="str">
        <f>VLOOKUP(C1869,Product!A$1:D$21,3,0)</f>
        <v>1 Set Fishing Equipment</v>
      </c>
      <c r="H1869" s="76" t="str">
        <f>VLOOKUP(C1869,Product!A$1:D$21,4,0)</f>
        <v>Fishing Equipment</v>
      </c>
      <c r="I1869" t="s">
        <v>21</v>
      </c>
      <c r="J1869" s="34">
        <v>41</v>
      </c>
      <c r="K1869" s="11" t="str">
        <f>VLOOKUP(A1869,'Sales Order'!A$2:I$1029,9,0)</f>
        <v>Online Sales Team</v>
      </c>
      <c r="M1869" t="str">
        <f>VLOOKUP(A1869,'Sales Order'!A$1:L$1029,12,0)</f>
        <v>Retail</v>
      </c>
    </row>
    <row r="1870" spans="1:13" ht="15.75" customHeight="1" x14ac:dyDescent="0.3">
      <c r="A1870" s="16" t="s">
        <v>898</v>
      </c>
      <c r="B1870" s="27">
        <f>VLOOKUP(A1870,'Sales Order'!A$1:D$1029,4,0)</f>
        <v>44532</v>
      </c>
      <c r="C1870" s="28" t="s">
        <v>75</v>
      </c>
      <c r="D1870" s="34">
        <v>81</v>
      </c>
      <c r="E1870" s="36">
        <v>163134000</v>
      </c>
      <c r="F1870" s="37" t="s">
        <v>4243</v>
      </c>
      <c r="G1870" s="76" t="str">
        <f>VLOOKUP(C1870,Product!A$1:D$21,3,0)</f>
        <v>Bench Press</v>
      </c>
      <c r="H1870" s="76" t="str">
        <f>VLOOKUP(C1870,Product!A$1:D$21,4,0)</f>
        <v>Gym &amp; Fitness</v>
      </c>
      <c r="I1870" t="s">
        <v>76</v>
      </c>
      <c r="J1870" s="34">
        <v>81</v>
      </c>
      <c r="K1870" s="11" t="str">
        <f>VLOOKUP(A1870,'Sales Order'!A$2:I$1029,9,0)</f>
        <v>Sales Region Sulawesi - Maluku Team</v>
      </c>
      <c r="M1870" t="str">
        <f>VLOOKUP(A1870,'Sales Order'!A$1:L$1029,12,0)</f>
        <v>Retail</v>
      </c>
    </row>
    <row r="1871" spans="1:13" ht="15.75" customHeight="1" x14ac:dyDescent="0.3">
      <c r="A1871" s="28" t="s">
        <v>898</v>
      </c>
      <c r="B1871" s="27">
        <f>VLOOKUP(A1871,'Sales Order'!A$1:D$1029,4,0)</f>
        <v>44532</v>
      </c>
      <c r="C1871" s="28" t="s">
        <v>48</v>
      </c>
      <c r="D1871" s="34">
        <v>49</v>
      </c>
      <c r="E1871" s="36">
        <v>5436060</v>
      </c>
      <c r="F1871" s="37" t="s">
        <v>4244</v>
      </c>
      <c r="G1871" s="76" t="str">
        <f>VLOOKUP(C1871,Product!A$1:D$21,3,0)</f>
        <v>Tracking Pole</v>
      </c>
      <c r="H1871" s="76" t="str">
        <f>VLOOKUP(C1871,Product!A$1:D$21,4,0)</f>
        <v>Hiking &amp; Camping</v>
      </c>
      <c r="I1871" t="s">
        <v>49</v>
      </c>
      <c r="J1871" s="34">
        <v>49</v>
      </c>
      <c r="K1871" s="11" t="str">
        <f>VLOOKUP(A1871,'Sales Order'!A$2:I$1029,9,0)</f>
        <v>Sales Region Sulawesi - Maluku Team</v>
      </c>
      <c r="M1871" t="str">
        <f>VLOOKUP(A1871,'Sales Order'!A$1:L$1029,12,0)</f>
        <v>Retail</v>
      </c>
    </row>
    <row r="1872" spans="1:13" ht="15.75" customHeight="1" x14ac:dyDescent="0.3">
      <c r="A1872" s="28" t="s">
        <v>898</v>
      </c>
      <c r="B1872" s="27">
        <f>VLOOKUP(A1872,'Sales Order'!A$1:D$1029,4,0)</f>
        <v>44532</v>
      </c>
      <c r="C1872" s="28" t="s">
        <v>83</v>
      </c>
      <c r="D1872" s="34">
        <v>103</v>
      </c>
      <c r="E1872" s="36">
        <v>31079220</v>
      </c>
      <c r="F1872" s="37" t="s">
        <v>4245</v>
      </c>
      <c r="G1872" s="76" t="str">
        <f>VLOOKUP(C1872,Product!A$1:D$21,3,0)</f>
        <v>Heavy bag</v>
      </c>
      <c r="H1872" s="76" t="str">
        <f>VLOOKUP(C1872,Product!A$1:D$21,4,0)</f>
        <v>Gym &amp; Fitness</v>
      </c>
      <c r="I1872" t="s">
        <v>84</v>
      </c>
      <c r="J1872" s="34">
        <v>103</v>
      </c>
      <c r="K1872" s="11" t="str">
        <f>VLOOKUP(A1872,'Sales Order'!A$2:I$1029,9,0)</f>
        <v>Sales Region Sulawesi - Maluku Team</v>
      </c>
      <c r="M1872" t="str">
        <f>VLOOKUP(A1872,'Sales Order'!A$1:L$1029,12,0)</f>
        <v>Retail</v>
      </c>
    </row>
    <row r="1873" spans="1:13" ht="15.75" customHeight="1" x14ac:dyDescent="0.3">
      <c r="A1873" s="28" t="s">
        <v>898</v>
      </c>
      <c r="B1873" s="27">
        <f>VLOOKUP(A1873,'Sales Order'!A$1:D$1029,4,0)</f>
        <v>44532</v>
      </c>
      <c r="C1873" s="28" t="s">
        <v>69</v>
      </c>
      <c r="D1873" s="34">
        <v>30</v>
      </c>
      <c r="E1873" s="36">
        <v>3220830</v>
      </c>
      <c r="F1873" s="37" t="s">
        <v>4246</v>
      </c>
      <c r="G1873" s="76" t="str">
        <f>VLOOKUP(C1873,Product!A$1:D$21,3,0)</f>
        <v>Abs Roller</v>
      </c>
      <c r="H1873" s="76" t="str">
        <f>VLOOKUP(C1873,Product!A$1:D$21,4,0)</f>
        <v>Gym &amp; Fitness</v>
      </c>
      <c r="I1873" t="s">
        <v>70</v>
      </c>
      <c r="J1873" s="34">
        <v>30</v>
      </c>
      <c r="K1873" s="11" t="str">
        <f>VLOOKUP(A1873,'Sales Order'!A$2:I$1029,9,0)</f>
        <v>Sales Region Sulawesi - Maluku Team</v>
      </c>
      <c r="M1873" t="str">
        <f>VLOOKUP(A1873,'Sales Order'!A$1:L$1029,12,0)</f>
        <v>Retail</v>
      </c>
    </row>
    <row r="1874" spans="1:13" ht="15.75" customHeight="1" x14ac:dyDescent="0.3">
      <c r="A1874" s="28" t="s">
        <v>899</v>
      </c>
      <c r="B1874" s="27">
        <f>VLOOKUP(A1874,'Sales Order'!A$1:D$1029,4,0)</f>
        <v>44532</v>
      </c>
      <c r="C1874" s="28" t="s">
        <v>35</v>
      </c>
      <c r="D1874" s="34">
        <v>78</v>
      </c>
      <c r="E1874" s="36">
        <v>130119600</v>
      </c>
      <c r="F1874" s="37" t="s">
        <v>4247</v>
      </c>
      <c r="G1874" s="76" t="str">
        <f>VLOOKUP(C1874,Product!A$1:D$21,3,0)</f>
        <v>Stick Golf Wedge</v>
      </c>
      <c r="H1874" s="76" t="str">
        <f>VLOOKUP(C1874,Product!A$1:D$21,4,0)</f>
        <v>Golf</v>
      </c>
      <c r="I1874" t="s">
        <v>37</v>
      </c>
      <c r="J1874" s="34">
        <v>78</v>
      </c>
      <c r="K1874" s="11" t="str">
        <f>VLOOKUP(A1874,'Sales Order'!A$2:I$1029,9,0)</f>
        <v>Sales Sumatera -Kalimantan Region Team</v>
      </c>
      <c r="M1874" t="str">
        <f>VLOOKUP(A1874,'Sales Order'!A$1:L$1029,12,0)</f>
        <v>Distributor</v>
      </c>
    </row>
    <row r="1875" spans="1:13" ht="15.75" customHeight="1" x14ac:dyDescent="0.3">
      <c r="A1875" s="28" t="s">
        <v>900</v>
      </c>
      <c r="B1875" s="27">
        <f>VLOOKUP(A1875,'Sales Order'!A$1:D$1029,4,0)</f>
        <v>44533</v>
      </c>
      <c r="C1875" s="28" t="s">
        <v>55</v>
      </c>
      <c r="D1875" s="34">
        <v>27</v>
      </c>
      <c r="E1875" s="36">
        <v>59234489.999999993</v>
      </c>
      <c r="F1875" s="37" t="s">
        <v>4248</v>
      </c>
      <c r="G1875" s="76" t="str">
        <f>VLOOKUP(C1875,Product!A$1:D$21,3,0)</f>
        <v>Mountain Bike</v>
      </c>
      <c r="H1875" s="76" t="str">
        <f>VLOOKUP(C1875,Product!A$1:D$21,4,0)</f>
        <v>Bicycle</v>
      </c>
      <c r="I1875" t="s">
        <v>5854</v>
      </c>
      <c r="J1875" s="34">
        <v>27</v>
      </c>
      <c r="K1875" s="11" t="str">
        <f>VLOOKUP(A1875,'Sales Order'!A$2:I$1029,9,0)</f>
        <v>Sales Region Sulawesi - Maluku Team</v>
      </c>
      <c r="M1875" t="str">
        <f>VLOOKUP(A1875,'Sales Order'!A$1:L$1029,12,0)</f>
        <v>Retail</v>
      </c>
    </row>
    <row r="1876" spans="1:13" ht="15.75" customHeight="1" x14ac:dyDescent="0.3">
      <c r="A1876" s="16" t="s">
        <v>901</v>
      </c>
      <c r="B1876" s="27">
        <f>VLOOKUP(A1876,'Sales Order'!A$1:D$1029,4,0)</f>
        <v>44533</v>
      </c>
      <c r="C1876" s="28" t="s">
        <v>43</v>
      </c>
      <c r="D1876" s="34">
        <v>71</v>
      </c>
      <c r="E1876" s="36">
        <v>211296000</v>
      </c>
      <c r="F1876" s="37" t="s">
        <v>4249</v>
      </c>
      <c r="G1876" s="76" t="str">
        <f>VLOOKUP(C1876,Product!A$1:D$21,3,0)</f>
        <v>Stick Golf Bag</v>
      </c>
      <c r="H1876" s="76" t="str">
        <f>VLOOKUP(C1876,Product!A$1:D$21,4,0)</f>
        <v>Golf</v>
      </c>
      <c r="I1876" t="s">
        <v>44</v>
      </c>
      <c r="J1876" s="34">
        <v>71</v>
      </c>
      <c r="K1876" s="11" t="str">
        <f>VLOOKUP(A1876,'Sales Order'!A$2:I$1029,9,0)</f>
        <v>Sales Region Sulawesi - Maluku Team</v>
      </c>
      <c r="M1876" t="str">
        <f>VLOOKUP(A1876,'Sales Order'!A$1:L$1029,12,0)</f>
        <v>Retail</v>
      </c>
    </row>
    <row r="1877" spans="1:13" ht="15.75" customHeight="1" x14ac:dyDescent="0.3">
      <c r="A1877" s="28" t="s">
        <v>901</v>
      </c>
      <c r="B1877" s="27">
        <f>VLOOKUP(A1877,'Sales Order'!A$1:D$1029,4,0)</f>
        <v>44533</v>
      </c>
      <c r="C1877" s="28" t="s">
        <v>55</v>
      </c>
      <c r="D1877" s="34">
        <v>42</v>
      </c>
      <c r="E1877" s="36">
        <v>92142540</v>
      </c>
      <c r="F1877" s="37" t="s">
        <v>4250</v>
      </c>
      <c r="G1877" s="76" t="str">
        <f>VLOOKUP(C1877,Product!A$1:D$21,3,0)</f>
        <v>Mountain Bike</v>
      </c>
      <c r="H1877" s="76" t="str">
        <f>VLOOKUP(C1877,Product!A$1:D$21,4,0)</f>
        <v>Bicycle</v>
      </c>
      <c r="I1877" t="s">
        <v>5854</v>
      </c>
      <c r="J1877" s="34">
        <v>42</v>
      </c>
      <c r="K1877" s="11" t="str">
        <f>VLOOKUP(A1877,'Sales Order'!A$2:I$1029,9,0)</f>
        <v>Sales Region Sulawesi - Maluku Team</v>
      </c>
      <c r="M1877" t="str">
        <f>VLOOKUP(A1877,'Sales Order'!A$1:L$1029,12,0)</f>
        <v>Retail</v>
      </c>
    </row>
    <row r="1878" spans="1:13" ht="15.75" customHeight="1" x14ac:dyDescent="0.3">
      <c r="A1878" s="16" t="s">
        <v>902</v>
      </c>
      <c r="B1878" s="27">
        <f>VLOOKUP(A1878,'Sales Order'!A$1:D$1029,4,0)</f>
        <v>44533</v>
      </c>
      <c r="C1878" s="28" t="s">
        <v>35</v>
      </c>
      <c r="D1878" s="34">
        <v>30</v>
      </c>
      <c r="E1878" s="36">
        <v>55972500</v>
      </c>
      <c r="F1878" s="37" t="s">
        <v>4251</v>
      </c>
      <c r="G1878" s="76" t="str">
        <f>VLOOKUP(C1878,Product!A$1:D$21,3,0)</f>
        <v>Stick Golf Wedge</v>
      </c>
      <c r="H1878" s="76" t="str">
        <f>VLOOKUP(C1878,Product!A$1:D$21,4,0)</f>
        <v>Golf</v>
      </c>
      <c r="I1878" t="s">
        <v>37</v>
      </c>
      <c r="J1878" s="34">
        <v>30</v>
      </c>
      <c r="K1878" s="11" t="str">
        <f>VLOOKUP(A1878,'Sales Order'!A$2:I$1029,9,0)</f>
        <v>Online Sales Team</v>
      </c>
      <c r="M1878" t="str">
        <f>VLOOKUP(A1878,'Sales Order'!A$1:L$1029,12,0)</f>
        <v>Retail</v>
      </c>
    </row>
    <row r="1879" spans="1:13" ht="15.75" customHeight="1" x14ac:dyDescent="0.3">
      <c r="A1879" s="28" t="s">
        <v>902</v>
      </c>
      <c r="B1879" s="27">
        <f>VLOOKUP(A1879,'Sales Order'!A$1:D$1029,4,0)</f>
        <v>44533</v>
      </c>
      <c r="C1879" s="28" t="s">
        <v>48</v>
      </c>
      <c r="D1879" s="34">
        <v>26</v>
      </c>
      <c r="E1879" s="36">
        <v>3018600</v>
      </c>
      <c r="F1879" s="37" t="s">
        <v>4252</v>
      </c>
      <c r="G1879" s="76" t="str">
        <f>VLOOKUP(C1879,Product!A$1:D$21,3,0)</f>
        <v>Tracking Pole</v>
      </c>
      <c r="H1879" s="76" t="str">
        <f>VLOOKUP(C1879,Product!A$1:D$21,4,0)</f>
        <v>Hiking &amp; Camping</v>
      </c>
      <c r="I1879" t="s">
        <v>49</v>
      </c>
      <c r="J1879" s="34">
        <v>26</v>
      </c>
      <c r="K1879" s="11" t="str">
        <f>VLOOKUP(A1879,'Sales Order'!A$2:I$1029,9,0)</f>
        <v>Online Sales Team</v>
      </c>
      <c r="M1879" t="str">
        <f>VLOOKUP(A1879,'Sales Order'!A$1:L$1029,12,0)</f>
        <v>Retail</v>
      </c>
    </row>
    <row r="1880" spans="1:13" ht="15.75" customHeight="1" x14ac:dyDescent="0.3">
      <c r="A1880" s="28" t="s">
        <v>902</v>
      </c>
      <c r="B1880" s="27">
        <f>VLOOKUP(A1880,'Sales Order'!A$1:D$1029,4,0)</f>
        <v>44533</v>
      </c>
      <c r="C1880" s="28" t="s">
        <v>40</v>
      </c>
      <c r="D1880" s="34">
        <v>145</v>
      </c>
      <c r="E1880" s="36">
        <v>28183649.999999996</v>
      </c>
      <c r="F1880" s="37" t="s">
        <v>4253</v>
      </c>
      <c r="G1880" s="76" t="str">
        <f>VLOOKUP(C1880,Product!A$1:D$21,3,0)</f>
        <v>1 set Golf Ball</v>
      </c>
      <c r="H1880" s="76" t="str">
        <f>VLOOKUP(C1880,Product!A$1:D$21,4,0)</f>
        <v>Golf</v>
      </c>
      <c r="I1880" t="s">
        <v>41</v>
      </c>
      <c r="J1880" s="34">
        <v>145</v>
      </c>
      <c r="K1880" s="11" t="str">
        <f>VLOOKUP(A1880,'Sales Order'!A$2:I$1029,9,0)</f>
        <v>Online Sales Team</v>
      </c>
      <c r="M1880" t="str">
        <f>VLOOKUP(A1880,'Sales Order'!A$1:L$1029,12,0)</f>
        <v>Retail</v>
      </c>
    </row>
    <row r="1881" spans="1:13" ht="15.75" customHeight="1" x14ac:dyDescent="0.3">
      <c r="A1881" s="28" t="s">
        <v>902</v>
      </c>
      <c r="B1881" s="27">
        <f>VLOOKUP(A1881,'Sales Order'!A$1:D$1029,4,0)</f>
        <v>44533</v>
      </c>
      <c r="C1881" s="28" t="s">
        <v>33</v>
      </c>
      <c r="D1881" s="34">
        <v>66</v>
      </c>
      <c r="E1881" s="36">
        <v>11761200</v>
      </c>
      <c r="F1881" s="37" t="s">
        <v>4254</v>
      </c>
      <c r="G1881" s="76" t="str">
        <f>VLOOKUP(C1881,Product!A$1:D$21,3,0)</f>
        <v>Stick Billiard Bag</v>
      </c>
      <c r="H1881" s="76" t="str">
        <f>VLOOKUP(C1881,Product!A$1:D$21,4,0)</f>
        <v>Billiard</v>
      </c>
      <c r="I1881" t="s">
        <v>34</v>
      </c>
      <c r="J1881" s="34">
        <v>66</v>
      </c>
      <c r="K1881" s="11" t="str">
        <f>VLOOKUP(A1881,'Sales Order'!A$2:I$1029,9,0)</f>
        <v>Online Sales Team</v>
      </c>
      <c r="M1881" t="str">
        <f>VLOOKUP(A1881,'Sales Order'!A$1:L$1029,12,0)</f>
        <v>Retail</v>
      </c>
    </row>
    <row r="1882" spans="1:13" ht="15.75" customHeight="1" x14ac:dyDescent="0.3">
      <c r="A1882" s="28" t="s">
        <v>902</v>
      </c>
      <c r="B1882" s="27">
        <f>VLOOKUP(A1882,'Sales Order'!A$1:D$1029,4,0)</f>
        <v>44533</v>
      </c>
      <c r="C1882" s="28" t="s">
        <v>25</v>
      </c>
      <c r="D1882" s="34">
        <v>64</v>
      </c>
      <c r="E1882" s="36">
        <v>1190400</v>
      </c>
      <c r="F1882" s="37" t="s">
        <v>4255</v>
      </c>
      <c r="G1882" s="76" t="str">
        <f>VLOOKUP(C1882,Product!A$1:D$21,3,0)</f>
        <v>Fishing soft lure</v>
      </c>
      <c r="H1882" s="76" t="str">
        <f>VLOOKUP(C1882,Product!A$1:D$21,4,0)</f>
        <v>Fishing Equipment</v>
      </c>
      <c r="I1882" t="s">
        <v>26</v>
      </c>
      <c r="J1882" s="34">
        <v>64</v>
      </c>
      <c r="K1882" s="11" t="str">
        <f>VLOOKUP(A1882,'Sales Order'!A$2:I$1029,9,0)</f>
        <v>Online Sales Team</v>
      </c>
      <c r="M1882" t="str">
        <f>VLOOKUP(A1882,'Sales Order'!A$1:L$1029,12,0)</f>
        <v>Retail</v>
      </c>
    </row>
    <row r="1883" spans="1:13" ht="15.75" customHeight="1" x14ac:dyDescent="0.3">
      <c r="A1883" s="16" t="s">
        <v>903</v>
      </c>
      <c r="B1883" s="27">
        <f>VLOOKUP(A1883,'Sales Order'!A$1:D$1029,4,0)</f>
        <v>44537</v>
      </c>
      <c r="C1883" s="28" t="s">
        <v>33</v>
      </c>
      <c r="D1883" s="34">
        <v>62</v>
      </c>
      <c r="E1883" s="36">
        <v>12139600</v>
      </c>
      <c r="F1883" s="37" t="s">
        <v>4256</v>
      </c>
      <c r="G1883" s="76" t="str">
        <f>VLOOKUP(C1883,Product!A$1:D$21,3,0)</f>
        <v>Stick Billiard Bag</v>
      </c>
      <c r="H1883" s="76" t="str">
        <f>VLOOKUP(C1883,Product!A$1:D$21,4,0)</f>
        <v>Billiard</v>
      </c>
      <c r="I1883" t="s">
        <v>34</v>
      </c>
      <c r="J1883" s="34">
        <v>62</v>
      </c>
      <c r="K1883" s="11" t="str">
        <f>VLOOKUP(A1883,'Sales Order'!A$2:I$1029,9,0)</f>
        <v>Sales Sumatera -Kalimantan Region Team</v>
      </c>
      <c r="M1883" t="str">
        <f>VLOOKUP(A1883,'Sales Order'!A$1:L$1029,12,0)</f>
        <v>Retail</v>
      </c>
    </row>
    <row r="1884" spans="1:13" ht="15.75" customHeight="1" x14ac:dyDescent="0.3">
      <c r="A1884" s="28" t="s">
        <v>903</v>
      </c>
      <c r="B1884" s="27">
        <f>VLOOKUP(A1884,'Sales Order'!A$1:D$1029,4,0)</f>
        <v>44537</v>
      </c>
      <c r="C1884" s="28" t="s">
        <v>19</v>
      </c>
      <c r="D1884" s="34">
        <v>38</v>
      </c>
      <c r="E1884" s="36">
        <v>8515800</v>
      </c>
      <c r="F1884" s="37" t="s">
        <v>4257</v>
      </c>
      <c r="G1884" s="76" t="str">
        <f>VLOOKUP(C1884,Product!A$1:D$21,3,0)</f>
        <v>1 Set Fishing Equipment</v>
      </c>
      <c r="H1884" s="76" t="str">
        <f>VLOOKUP(C1884,Product!A$1:D$21,4,0)</f>
        <v>Fishing Equipment</v>
      </c>
      <c r="I1884" t="s">
        <v>21</v>
      </c>
      <c r="J1884" s="34">
        <v>38</v>
      </c>
      <c r="K1884" s="11" t="str">
        <f>VLOOKUP(A1884,'Sales Order'!A$2:I$1029,9,0)</f>
        <v>Sales Sumatera -Kalimantan Region Team</v>
      </c>
      <c r="M1884" t="str">
        <f>VLOOKUP(A1884,'Sales Order'!A$1:L$1029,12,0)</f>
        <v>Retail</v>
      </c>
    </row>
    <row r="1885" spans="1:13" ht="15.75" customHeight="1" x14ac:dyDescent="0.3">
      <c r="A1885" s="28" t="s">
        <v>903</v>
      </c>
      <c r="B1885" s="27">
        <f>VLOOKUP(A1885,'Sales Order'!A$1:D$1029,4,0)</f>
        <v>44537</v>
      </c>
      <c r="C1885" s="28" t="s">
        <v>35</v>
      </c>
      <c r="D1885" s="34">
        <v>52</v>
      </c>
      <c r="E1885" s="36">
        <v>91312000</v>
      </c>
      <c r="F1885" s="37" t="s">
        <v>4258</v>
      </c>
      <c r="G1885" s="76" t="str">
        <f>VLOOKUP(C1885,Product!A$1:D$21,3,0)</f>
        <v>Stick Golf Wedge</v>
      </c>
      <c r="H1885" s="76" t="str">
        <f>VLOOKUP(C1885,Product!A$1:D$21,4,0)</f>
        <v>Golf</v>
      </c>
      <c r="I1885" t="s">
        <v>37</v>
      </c>
      <c r="J1885" s="34">
        <v>52</v>
      </c>
      <c r="K1885" s="11" t="str">
        <f>VLOOKUP(A1885,'Sales Order'!A$2:I$1029,9,0)</f>
        <v>Sales Sumatera -Kalimantan Region Team</v>
      </c>
      <c r="M1885" t="str">
        <f>VLOOKUP(A1885,'Sales Order'!A$1:L$1029,12,0)</f>
        <v>Retail</v>
      </c>
    </row>
    <row r="1886" spans="1:13" ht="15.75" customHeight="1" x14ac:dyDescent="0.3">
      <c r="A1886" s="28" t="s">
        <v>903</v>
      </c>
      <c r="B1886" s="27">
        <f>VLOOKUP(A1886,'Sales Order'!A$1:D$1029,4,0)</f>
        <v>44537</v>
      </c>
      <c r="C1886" s="28" t="s">
        <v>81</v>
      </c>
      <c r="D1886" s="34">
        <v>146</v>
      </c>
      <c r="E1886" s="36">
        <v>327495520</v>
      </c>
      <c r="F1886" s="37" t="s">
        <v>4259</v>
      </c>
      <c r="G1886" s="76" t="str">
        <f>VLOOKUP(C1886,Product!A$1:D$21,3,0)</f>
        <v>Treadmill</v>
      </c>
      <c r="H1886" s="76" t="str">
        <f>VLOOKUP(C1886,Product!A$1:D$21,4,0)</f>
        <v>Gym &amp; Fitness</v>
      </c>
      <c r="I1886" t="s">
        <v>82</v>
      </c>
      <c r="J1886" s="34">
        <v>146</v>
      </c>
      <c r="K1886" s="11" t="str">
        <f>VLOOKUP(A1886,'Sales Order'!A$2:I$1029,9,0)</f>
        <v>Sales Sumatera -Kalimantan Region Team</v>
      </c>
      <c r="M1886" t="str">
        <f>VLOOKUP(A1886,'Sales Order'!A$1:L$1029,12,0)</f>
        <v>Retail</v>
      </c>
    </row>
    <row r="1887" spans="1:13" ht="15.75" customHeight="1" x14ac:dyDescent="0.3">
      <c r="A1887" s="16" t="s">
        <v>904</v>
      </c>
      <c r="B1887" s="27">
        <f>VLOOKUP(A1887,'Sales Order'!A$1:D$1029,4,0)</f>
        <v>44540</v>
      </c>
      <c r="C1887" s="28" t="s">
        <v>55</v>
      </c>
      <c r="D1887" s="34">
        <v>131</v>
      </c>
      <c r="E1887" s="36">
        <v>275035810</v>
      </c>
      <c r="F1887" s="37" t="s">
        <v>4260</v>
      </c>
      <c r="G1887" s="76" t="str">
        <f>VLOOKUP(C1887,Product!A$1:D$21,3,0)</f>
        <v>Mountain Bike</v>
      </c>
      <c r="H1887" s="76" t="str">
        <f>VLOOKUP(C1887,Product!A$1:D$21,4,0)</f>
        <v>Bicycle</v>
      </c>
      <c r="I1887" t="s">
        <v>5854</v>
      </c>
      <c r="J1887" s="34">
        <v>131</v>
      </c>
      <c r="K1887" s="11" t="str">
        <f>VLOOKUP(A1887,'Sales Order'!A$2:I$1029,9,0)</f>
        <v>Sales Region Bali - Nusa Tenggara Team</v>
      </c>
      <c r="M1887" t="str">
        <f>VLOOKUP(A1887,'Sales Order'!A$1:L$1029,12,0)</f>
        <v>Retail</v>
      </c>
    </row>
    <row r="1888" spans="1:13" ht="15.75" customHeight="1" x14ac:dyDescent="0.3">
      <c r="A1888" s="28" t="s">
        <v>904</v>
      </c>
      <c r="B1888" s="27">
        <f>VLOOKUP(A1888,'Sales Order'!A$1:D$1029,4,0)</f>
        <v>44540</v>
      </c>
      <c r="C1888" s="28" t="s">
        <v>78</v>
      </c>
      <c r="D1888" s="34">
        <v>32</v>
      </c>
      <c r="E1888" s="36">
        <v>13789440</v>
      </c>
      <c r="F1888" s="37" t="s">
        <v>4261</v>
      </c>
      <c r="G1888" s="76" t="str">
        <f>VLOOKUP(C1888,Product!A$1:D$21,3,0)</f>
        <v>Dumbell Set</v>
      </c>
      <c r="H1888" s="76" t="str">
        <f>VLOOKUP(C1888,Product!A$1:D$21,4,0)</f>
        <v>Gym &amp; Fitness</v>
      </c>
      <c r="I1888" t="s">
        <v>79</v>
      </c>
      <c r="J1888" s="34">
        <v>32</v>
      </c>
      <c r="K1888" s="11" t="str">
        <f>VLOOKUP(A1888,'Sales Order'!A$2:I$1029,9,0)</f>
        <v>Sales Region Bali - Nusa Tenggara Team</v>
      </c>
      <c r="M1888" t="str">
        <f>VLOOKUP(A1888,'Sales Order'!A$1:L$1029,12,0)</f>
        <v>Retail</v>
      </c>
    </row>
    <row r="1889" spans="1:13" ht="15.75" customHeight="1" x14ac:dyDescent="0.3">
      <c r="A1889" s="16" t="s">
        <v>905</v>
      </c>
      <c r="B1889" s="27">
        <f>VLOOKUP(A1889,'Sales Order'!A$1:D$1029,4,0)</f>
        <v>44541</v>
      </c>
      <c r="C1889" s="28" t="s">
        <v>78</v>
      </c>
      <c r="D1889" s="34">
        <v>46</v>
      </c>
      <c r="E1889" s="36">
        <v>19822320</v>
      </c>
      <c r="F1889" s="37" t="s">
        <v>4262</v>
      </c>
      <c r="G1889" s="76" t="str">
        <f>VLOOKUP(C1889,Product!A$1:D$21,3,0)</f>
        <v>Dumbell Set</v>
      </c>
      <c r="H1889" s="76" t="str">
        <f>VLOOKUP(C1889,Product!A$1:D$21,4,0)</f>
        <v>Gym &amp; Fitness</v>
      </c>
      <c r="I1889" t="s">
        <v>79</v>
      </c>
      <c r="J1889" s="34">
        <v>46</v>
      </c>
      <c r="K1889" s="11" t="str">
        <f>VLOOKUP(A1889,'Sales Order'!A$2:I$1029,9,0)</f>
        <v>Sales Region Sulawesi - Maluku Team</v>
      </c>
      <c r="M1889" t="str">
        <f>VLOOKUP(A1889,'Sales Order'!A$1:L$1029,12,0)</f>
        <v>Retail</v>
      </c>
    </row>
    <row r="1890" spans="1:13" ht="15.75" customHeight="1" x14ac:dyDescent="0.3">
      <c r="A1890" s="28" t="s">
        <v>905</v>
      </c>
      <c r="B1890" s="27">
        <f>VLOOKUP(A1890,'Sales Order'!A$1:D$1029,4,0)</f>
        <v>44541</v>
      </c>
      <c r="C1890" s="28" t="s">
        <v>52</v>
      </c>
      <c r="D1890" s="34">
        <v>39</v>
      </c>
      <c r="E1890" s="36">
        <v>10773750</v>
      </c>
      <c r="F1890" s="37" t="s">
        <v>4263</v>
      </c>
      <c r="G1890" s="76" t="str">
        <f>VLOOKUP(C1890,Product!A$1:D$21,3,0)</f>
        <v>Hiking Shoes</v>
      </c>
      <c r="H1890" s="76" t="str">
        <f>VLOOKUP(C1890,Product!A$1:D$21,4,0)</f>
        <v>Hiking &amp; Camping</v>
      </c>
      <c r="I1890" t="s">
        <v>53</v>
      </c>
      <c r="J1890" s="34">
        <v>39</v>
      </c>
      <c r="K1890" s="11" t="str">
        <f>VLOOKUP(A1890,'Sales Order'!A$2:I$1029,9,0)</f>
        <v>Sales Region Sulawesi - Maluku Team</v>
      </c>
      <c r="M1890" t="str">
        <f>VLOOKUP(A1890,'Sales Order'!A$1:L$1029,12,0)</f>
        <v>Retail</v>
      </c>
    </row>
    <row r="1891" spans="1:13" ht="15.75" customHeight="1" x14ac:dyDescent="0.3">
      <c r="A1891" s="16" t="s">
        <v>906</v>
      </c>
      <c r="B1891" s="27">
        <f>VLOOKUP(A1891,'Sales Order'!A$1:D$1029,4,0)</f>
        <v>44541</v>
      </c>
      <c r="C1891" s="28" t="s">
        <v>35</v>
      </c>
      <c r="D1891" s="34">
        <v>79</v>
      </c>
      <c r="E1891" s="36">
        <v>161266650</v>
      </c>
      <c r="F1891" s="37" t="s">
        <v>4264</v>
      </c>
      <c r="G1891" s="76" t="str">
        <f>VLOOKUP(C1891,Product!A$1:D$21,3,0)</f>
        <v>Stick Golf Wedge</v>
      </c>
      <c r="H1891" s="76" t="str">
        <f>VLOOKUP(C1891,Product!A$1:D$21,4,0)</f>
        <v>Golf</v>
      </c>
      <c r="I1891" t="s">
        <v>37</v>
      </c>
      <c r="J1891" s="34">
        <v>79</v>
      </c>
      <c r="K1891" s="11" t="str">
        <f>VLOOKUP(A1891,'Sales Order'!A$2:I$1029,9,0)</f>
        <v>Sales Region Sulawesi - Maluku Team</v>
      </c>
      <c r="M1891" t="str">
        <f>VLOOKUP(A1891,'Sales Order'!A$1:L$1029,12,0)</f>
        <v>Retail</v>
      </c>
    </row>
    <row r="1892" spans="1:13" ht="15.75" customHeight="1" x14ac:dyDescent="0.3">
      <c r="A1892" s="28" t="s">
        <v>906</v>
      </c>
      <c r="B1892" s="27">
        <f>VLOOKUP(A1892,'Sales Order'!A$1:D$1029,4,0)</f>
        <v>44541</v>
      </c>
      <c r="C1892" s="28" t="s">
        <v>25</v>
      </c>
      <c r="D1892" s="34">
        <v>83</v>
      </c>
      <c r="E1892" s="36">
        <v>1377800</v>
      </c>
      <c r="F1892" s="37" t="s">
        <v>4265</v>
      </c>
      <c r="G1892" s="76" t="str">
        <f>VLOOKUP(C1892,Product!A$1:D$21,3,0)</f>
        <v>Fishing soft lure</v>
      </c>
      <c r="H1892" s="76" t="str">
        <f>VLOOKUP(C1892,Product!A$1:D$21,4,0)</f>
        <v>Fishing Equipment</v>
      </c>
      <c r="I1892" t="s">
        <v>26</v>
      </c>
      <c r="J1892" s="34">
        <v>83</v>
      </c>
      <c r="K1892" s="11" t="str">
        <f>VLOOKUP(A1892,'Sales Order'!A$2:I$1029,9,0)</f>
        <v>Sales Region Sulawesi - Maluku Team</v>
      </c>
      <c r="M1892" t="str">
        <f>VLOOKUP(A1892,'Sales Order'!A$1:L$1029,12,0)</f>
        <v>Retail</v>
      </c>
    </row>
    <row r="1893" spans="1:13" ht="15.75" customHeight="1" x14ac:dyDescent="0.3">
      <c r="A1893" s="16" t="s">
        <v>907</v>
      </c>
      <c r="B1893" s="27">
        <f>VLOOKUP(A1893,'Sales Order'!A$1:D$1029,4,0)</f>
        <v>44541</v>
      </c>
      <c r="C1893" s="28" t="s">
        <v>58</v>
      </c>
      <c r="D1893" s="34">
        <v>88</v>
      </c>
      <c r="E1893" s="36">
        <v>446608800</v>
      </c>
      <c r="F1893" s="37" t="s">
        <v>4266</v>
      </c>
      <c r="G1893" s="76" t="str">
        <f>VLOOKUP(C1893,Product!A$1:D$21,3,0)</f>
        <v>Road Bike</v>
      </c>
      <c r="H1893" s="76" t="str">
        <f>VLOOKUP(C1893,Product!A$1:D$21,4,0)</f>
        <v>Bicycle</v>
      </c>
      <c r="I1893" t="s">
        <v>59</v>
      </c>
      <c r="J1893" s="34">
        <v>88</v>
      </c>
      <c r="K1893" s="11" t="str">
        <f>VLOOKUP(A1893,'Sales Order'!A$2:I$1029,9,0)</f>
        <v>Sales Region Sulawesi - Maluku Team</v>
      </c>
      <c r="M1893" t="str">
        <f>VLOOKUP(A1893,'Sales Order'!A$1:L$1029,12,0)</f>
        <v>Retail</v>
      </c>
    </row>
    <row r="1894" spans="1:13" ht="15.75" customHeight="1" x14ac:dyDescent="0.3">
      <c r="A1894" s="16" t="s">
        <v>908</v>
      </c>
      <c r="B1894" s="27">
        <f>VLOOKUP(A1894,'Sales Order'!A$1:D$1029,4,0)</f>
        <v>44543</v>
      </c>
      <c r="C1894" s="28" t="s">
        <v>72</v>
      </c>
      <c r="D1894" s="34">
        <v>97</v>
      </c>
      <c r="E1894" s="36">
        <v>22014150</v>
      </c>
      <c r="F1894" s="37" t="s">
        <v>4267</v>
      </c>
      <c r="G1894" s="76" t="str">
        <f>VLOOKUP(C1894,Product!A$1:D$21,3,0)</f>
        <v>Pull Up Bar</v>
      </c>
      <c r="H1894" s="76" t="str">
        <f>VLOOKUP(C1894,Product!A$1:D$21,4,0)</f>
        <v>Gym &amp; Fitness</v>
      </c>
      <c r="I1894" t="s">
        <v>73</v>
      </c>
      <c r="J1894" s="34">
        <v>97</v>
      </c>
      <c r="K1894" s="11" t="str">
        <f>VLOOKUP(A1894,'Sales Order'!A$2:I$1029,9,0)</f>
        <v>Online Sales Team</v>
      </c>
      <c r="M1894" t="str">
        <f>VLOOKUP(A1894,'Sales Order'!A$1:L$1029,12,0)</f>
        <v>Retail</v>
      </c>
    </row>
    <row r="1895" spans="1:13" ht="15.75" customHeight="1" x14ac:dyDescent="0.3">
      <c r="A1895" s="28" t="s">
        <v>908</v>
      </c>
      <c r="B1895" s="27">
        <f>VLOOKUP(A1895,'Sales Order'!A$1:D$1029,4,0)</f>
        <v>44543</v>
      </c>
      <c r="C1895" s="28" t="s">
        <v>25</v>
      </c>
      <c r="D1895" s="34">
        <v>139</v>
      </c>
      <c r="E1895" s="36">
        <v>2335200</v>
      </c>
      <c r="F1895" s="37" t="s">
        <v>4268</v>
      </c>
      <c r="G1895" s="76" t="str">
        <f>VLOOKUP(C1895,Product!A$1:D$21,3,0)</f>
        <v>Fishing soft lure</v>
      </c>
      <c r="H1895" s="76" t="str">
        <f>VLOOKUP(C1895,Product!A$1:D$21,4,0)</f>
        <v>Fishing Equipment</v>
      </c>
      <c r="I1895" t="s">
        <v>26</v>
      </c>
      <c r="J1895" s="34">
        <v>139</v>
      </c>
      <c r="K1895" s="11" t="str">
        <f>VLOOKUP(A1895,'Sales Order'!A$2:I$1029,9,0)</f>
        <v>Online Sales Team</v>
      </c>
      <c r="M1895" t="str">
        <f>VLOOKUP(A1895,'Sales Order'!A$1:L$1029,12,0)</f>
        <v>Retail</v>
      </c>
    </row>
    <row r="1896" spans="1:13" ht="15.75" customHeight="1" x14ac:dyDescent="0.3">
      <c r="A1896" s="16" t="s">
        <v>909</v>
      </c>
      <c r="B1896" s="27">
        <f>VLOOKUP(A1896,'Sales Order'!A$1:D$1029,4,0)</f>
        <v>44544</v>
      </c>
      <c r="C1896" s="28" t="s">
        <v>81</v>
      </c>
      <c r="D1896" s="34">
        <v>149</v>
      </c>
      <c r="E1896" s="36">
        <v>319032840</v>
      </c>
      <c r="F1896" s="37" t="s">
        <v>4269</v>
      </c>
      <c r="G1896" s="76" t="str">
        <f>VLOOKUP(C1896,Product!A$1:D$21,3,0)</f>
        <v>Treadmill</v>
      </c>
      <c r="H1896" s="76" t="str">
        <f>VLOOKUP(C1896,Product!A$1:D$21,4,0)</f>
        <v>Gym &amp; Fitness</v>
      </c>
      <c r="I1896" t="s">
        <v>82</v>
      </c>
      <c r="J1896" s="34">
        <v>149</v>
      </c>
      <c r="K1896" s="11" t="str">
        <f>VLOOKUP(A1896,'Sales Order'!A$2:I$1029,9,0)</f>
        <v>Sales Sumatera -Kalimantan Region Team</v>
      </c>
      <c r="M1896" t="str">
        <f>VLOOKUP(A1896,'Sales Order'!A$1:L$1029,12,0)</f>
        <v>Distributor</v>
      </c>
    </row>
    <row r="1897" spans="1:13" ht="15.75" customHeight="1" x14ac:dyDescent="0.3">
      <c r="A1897" s="28" t="s">
        <v>909</v>
      </c>
      <c r="B1897" s="27">
        <f>VLOOKUP(A1897,'Sales Order'!A$1:D$1029,4,0)</f>
        <v>44544</v>
      </c>
      <c r="C1897" s="28" t="s">
        <v>52</v>
      </c>
      <c r="D1897" s="34">
        <v>62</v>
      </c>
      <c r="E1897" s="36">
        <v>17530500</v>
      </c>
      <c r="F1897" s="37" t="s">
        <v>4270</v>
      </c>
      <c r="G1897" s="76" t="str">
        <f>VLOOKUP(C1897,Product!A$1:D$21,3,0)</f>
        <v>Hiking Shoes</v>
      </c>
      <c r="H1897" s="76" t="str">
        <f>VLOOKUP(C1897,Product!A$1:D$21,4,0)</f>
        <v>Hiking &amp; Camping</v>
      </c>
      <c r="I1897" t="s">
        <v>53</v>
      </c>
      <c r="J1897" s="34">
        <v>62</v>
      </c>
      <c r="K1897" s="11" t="str">
        <f>VLOOKUP(A1897,'Sales Order'!A$2:I$1029,9,0)</f>
        <v>Sales Sumatera -Kalimantan Region Team</v>
      </c>
      <c r="M1897" t="str">
        <f>VLOOKUP(A1897,'Sales Order'!A$1:L$1029,12,0)</f>
        <v>Distributor</v>
      </c>
    </row>
    <row r="1898" spans="1:13" ht="15.75" customHeight="1" x14ac:dyDescent="0.3">
      <c r="A1898" s="28" t="s">
        <v>909</v>
      </c>
      <c r="B1898" s="27">
        <f>VLOOKUP(A1898,'Sales Order'!A$1:D$1029,4,0)</f>
        <v>44544</v>
      </c>
      <c r="C1898" s="28" t="s">
        <v>19</v>
      </c>
      <c r="D1898" s="34">
        <v>106</v>
      </c>
      <c r="E1898" s="36">
        <v>22698840</v>
      </c>
      <c r="F1898" s="37" t="s">
        <v>4271</v>
      </c>
      <c r="G1898" s="76" t="str">
        <f>VLOOKUP(C1898,Product!A$1:D$21,3,0)</f>
        <v>1 Set Fishing Equipment</v>
      </c>
      <c r="H1898" s="76" t="str">
        <f>VLOOKUP(C1898,Product!A$1:D$21,4,0)</f>
        <v>Fishing Equipment</v>
      </c>
      <c r="I1898" t="s">
        <v>21</v>
      </c>
      <c r="J1898" s="34">
        <v>106</v>
      </c>
      <c r="K1898" s="11" t="str">
        <f>VLOOKUP(A1898,'Sales Order'!A$2:I$1029,9,0)</f>
        <v>Sales Sumatera -Kalimantan Region Team</v>
      </c>
      <c r="M1898" t="str">
        <f>VLOOKUP(A1898,'Sales Order'!A$1:L$1029,12,0)</f>
        <v>Distributor</v>
      </c>
    </row>
    <row r="1899" spans="1:13" ht="15.75" customHeight="1" x14ac:dyDescent="0.3">
      <c r="A1899" s="28" t="s">
        <v>909</v>
      </c>
      <c r="B1899" s="27">
        <f>VLOOKUP(A1899,'Sales Order'!A$1:D$1029,4,0)</f>
        <v>44544</v>
      </c>
      <c r="C1899" s="28" t="s">
        <v>65</v>
      </c>
      <c r="D1899" s="34">
        <v>42</v>
      </c>
      <c r="E1899" s="36">
        <v>10092600</v>
      </c>
      <c r="F1899" s="37" t="s">
        <v>4272</v>
      </c>
      <c r="G1899" s="76" t="str">
        <f>VLOOKUP(C1899,Product!A$1:D$21,3,0)</f>
        <v>1 Set Futsalball</v>
      </c>
      <c r="H1899" s="76" t="str">
        <f>VLOOKUP(C1899,Product!A$1:D$21,4,0)</f>
        <v>Futsal</v>
      </c>
      <c r="I1899" t="s">
        <v>66</v>
      </c>
      <c r="J1899" s="34">
        <v>42</v>
      </c>
      <c r="K1899" s="11" t="str">
        <f>VLOOKUP(A1899,'Sales Order'!A$2:I$1029,9,0)</f>
        <v>Sales Sumatera -Kalimantan Region Team</v>
      </c>
      <c r="M1899" t="str">
        <f>VLOOKUP(A1899,'Sales Order'!A$1:L$1029,12,0)</f>
        <v>Distributor</v>
      </c>
    </row>
    <row r="1900" spans="1:13" ht="15.75" customHeight="1" x14ac:dyDescent="0.3">
      <c r="A1900" s="16" t="s">
        <v>910</v>
      </c>
      <c r="B1900" s="27">
        <f>VLOOKUP(A1900,'Sales Order'!A$1:D$1029,4,0)</f>
        <v>44545</v>
      </c>
      <c r="C1900" s="28" t="s">
        <v>25</v>
      </c>
      <c r="D1900" s="34">
        <v>148</v>
      </c>
      <c r="E1900" s="36">
        <v>2279200</v>
      </c>
      <c r="F1900" s="37" t="s">
        <v>4273</v>
      </c>
      <c r="G1900" s="76" t="str">
        <f>VLOOKUP(C1900,Product!A$1:D$21,3,0)</f>
        <v>Fishing soft lure</v>
      </c>
      <c r="H1900" s="76" t="str">
        <f>VLOOKUP(C1900,Product!A$1:D$21,4,0)</f>
        <v>Fishing Equipment</v>
      </c>
      <c r="I1900" t="s">
        <v>26</v>
      </c>
      <c r="J1900" s="34">
        <v>148</v>
      </c>
      <c r="K1900" s="11" t="str">
        <f>VLOOKUP(A1900,'Sales Order'!A$2:I$1029,9,0)</f>
        <v>Sales Region Bali - Nusa Tenggara Team</v>
      </c>
      <c r="M1900" t="str">
        <f>VLOOKUP(A1900,'Sales Order'!A$1:L$1029,12,0)</f>
        <v>Retail</v>
      </c>
    </row>
    <row r="1901" spans="1:13" ht="15.75" customHeight="1" x14ac:dyDescent="0.3">
      <c r="A1901" s="28" t="s">
        <v>910</v>
      </c>
      <c r="B1901" s="27">
        <f>VLOOKUP(A1901,'Sales Order'!A$1:D$1029,4,0)</f>
        <v>44545</v>
      </c>
      <c r="C1901" s="28" t="s">
        <v>43</v>
      </c>
      <c r="D1901" s="34">
        <v>147</v>
      </c>
      <c r="E1901" s="36">
        <v>381024000</v>
      </c>
      <c r="F1901" s="37" t="s">
        <v>4274</v>
      </c>
      <c r="G1901" s="76" t="str">
        <f>VLOOKUP(C1901,Product!A$1:D$21,3,0)</f>
        <v>Stick Golf Bag</v>
      </c>
      <c r="H1901" s="76" t="str">
        <f>VLOOKUP(C1901,Product!A$1:D$21,4,0)</f>
        <v>Golf</v>
      </c>
      <c r="I1901" t="s">
        <v>44</v>
      </c>
      <c r="J1901" s="34">
        <v>147</v>
      </c>
      <c r="K1901" s="11" t="str">
        <f>VLOOKUP(A1901,'Sales Order'!A$2:I$1029,9,0)</f>
        <v>Sales Region Bali - Nusa Tenggara Team</v>
      </c>
      <c r="M1901" t="str">
        <f>VLOOKUP(A1901,'Sales Order'!A$1:L$1029,12,0)</f>
        <v>Retail</v>
      </c>
    </row>
    <row r="1902" spans="1:13" ht="15.75" customHeight="1" x14ac:dyDescent="0.3">
      <c r="A1902" s="16" t="s">
        <v>911</v>
      </c>
      <c r="B1902" s="27">
        <f>VLOOKUP(A1902,'Sales Order'!A$1:D$1029,4,0)</f>
        <v>44546</v>
      </c>
      <c r="C1902" s="28" t="s">
        <v>45</v>
      </c>
      <c r="D1902" s="34">
        <v>127</v>
      </c>
      <c r="E1902" s="36">
        <v>17030700</v>
      </c>
      <c r="F1902" s="37" t="s">
        <v>4275</v>
      </c>
      <c r="G1902" s="76" t="str">
        <f>VLOOKUP(C1902,Product!A$1:D$21,3,0)</f>
        <v>Sunglasses</v>
      </c>
      <c r="H1902" s="76" t="str">
        <f>VLOOKUP(C1902,Product!A$1:D$21,4,0)</f>
        <v>Outdoors Sport</v>
      </c>
      <c r="I1902" t="s">
        <v>46</v>
      </c>
      <c r="J1902" s="34">
        <v>127</v>
      </c>
      <c r="K1902" s="11" t="str">
        <f>VLOOKUP(A1902,'Sales Order'!A$2:I$1029,9,0)</f>
        <v>Sales Region Bali - Nusa Tenggara Team</v>
      </c>
      <c r="M1902" t="str">
        <f>VLOOKUP(A1902,'Sales Order'!A$1:L$1029,12,0)</f>
        <v>Distributor</v>
      </c>
    </row>
    <row r="1903" spans="1:13" ht="15.75" customHeight="1" x14ac:dyDescent="0.3">
      <c r="A1903" s="28" t="s">
        <v>911</v>
      </c>
      <c r="B1903" s="27">
        <f>VLOOKUP(A1903,'Sales Order'!A$1:D$1029,4,0)</f>
        <v>44546</v>
      </c>
      <c r="C1903" s="28" t="s">
        <v>65</v>
      </c>
      <c r="D1903" s="34">
        <v>123</v>
      </c>
      <c r="E1903" s="36">
        <v>29885310</v>
      </c>
      <c r="F1903" s="37" t="s">
        <v>4276</v>
      </c>
      <c r="G1903" s="76" t="str">
        <f>VLOOKUP(C1903,Product!A$1:D$21,3,0)</f>
        <v>1 Set Futsalball</v>
      </c>
      <c r="H1903" s="76" t="str">
        <f>VLOOKUP(C1903,Product!A$1:D$21,4,0)</f>
        <v>Futsal</v>
      </c>
      <c r="I1903" t="s">
        <v>66</v>
      </c>
      <c r="J1903" s="34">
        <v>123</v>
      </c>
      <c r="K1903" s="11" t="str">
        <f>VLOOKUP(A1903,'Sales Order'!A$2:I$1029,9,0)</f>
        <v>Sales Region Bali - Nusa Tenggara Team</v>
      </c>
      <c r="M1903" t="str">
        <f>VLOOKUP(A1903,'Sales Order'!A$1:L$1029,12,0)</f>
        <v>Distributor</v>
      </c>
    </row>
    <row r="1904" spans="1:13" ht="15.75" customHeight="1" x14ac:dyDescent="0.3">
      <c r="A1904" s="28" t="s">
        <v>911</v>
      </c>
      <c r="B1904" s="27">
        <f>VLOOKUP(A1904,'Sales Order'!A$1:D$1029,4,0)</f>
        <v>44546</v>
      </c>
      <c r="C1904" s="28" t="s">
        <v>35</v>
      </c>
      <c r="D1904" s="34">
        <v>132</v>
      </c>
      <c r="E1904" s="36">
        <v>269458200</v>
      </c>
      <c r="F1904" s="37" t="s">
        <v>4277</v>
      </c>
      <c r="G1904" s="76" t="str">
        <f>VLOOKUP(C1904,Product!A$1:D$21,3,0)</f>
        <v>Stick Golf Wedge</v>
      </c>
      <c r="H1904" s="76" t="str">
        <f>VLOOKUP(C1904,Product!A$1:D$21,4,0)</f>
        <v>Golf</v>
      </c>
      <c r="I1904" t="s">
        <v>37</v>
      </c>
      <c r="J1904" s="34">
        <v>132</v>
      </c>
      <c r="K1904" s="11" t="str">
        <f>VLOOKUP(A1904,'Sales Order'!A$2:I$1029,9,0)</f>
        <v>Sales Region Bali - Nusa Tenggara Team</v>
      </c>
      <c r="M1904" t="str">
        <f>VLOOKUP(A1904,'Sales Order'!A$1:L$1029,12,0)</f>
        <v>Distributor</v>
      </c>
    </row>
    <row r="1905" spans="1:13" ht="15.75" customHeight="1" x14ac:dyDescent="0.3">
      <c r="A1905" s="28" t="s">
        <v>911</v>
      </c>
      <c r="B1905" s="27">
        <f>VLOOKUP(A1905,'Sales Order'!A$1:D$1029,4,0)</f>
        <v>44546</v>
      </c>
      <c r="C1905" s="28" t="s">
        <v>52</v>
      </c>
      <c r="D1905" s="34">
        <v>44</v>
      </c>
      <c r="E1905" s="36">
        <v>11583000</v>
      </c>
      <c r="F1905" s="37" t="s">
        <v>4278</v>
      </c>
      <c r="G1905" s="76" t="str">
        <f>VLOOKUP(C1905,Product!A$1:D$21,3,0)</f>
        <v>Hiking Shoes</v>
      </c>
      <c r="H1905" s="76" t="str">
        <f>VLOOKUP(C1905,Product!A$1:D$21,4,0)</f>
        <v>Hiking &amp; Camping</v>
      </c>
      <c r="I1905" t="s">
        <v>53</v>
      </c>
      <c r="J1905" s="34">
        <v>44</v>
      </c>
      <c r="K1905" s="11" t="str">
        <f>VLOOKUP(A1905,'Sales Order'!A$2:I$1029,9,0)</f>
        <v>Sales Region Bali - Nusa Tenggara Team</v>
      </c>
      <c r="M1905" t="str">
        <f>VLOOKUP(A1905,'Sales Order'!A$1:L$1029,12,0)</f>
        <v>Distributor</v>
      </c>
    </row>
    <row r="1906" spans="1:13" ht="15.75" customHeight="1" x14ac:dyDescent="0.3">
      <c r="A1906" s="16" t="s">
        <v>912</v>
      </c>
      <c r="B1906" s="27">
        <f>VLOOKUP(A1906,'Sales Order'!A$1:D$1029,4,0)</f>
        <v>44547</v>
      </c>
      <c r="C1906" s="28" t="s">
        <v>65</v>
      </c>
      <c r="D1906" s="34">
        <v>49</v>
      </c>
      <c r="E1906" s="36">
        <v>11643870</v>
      </c>
      <c r="F1906" s="37" t="s">
        <v>4279</v>
      </c>
      <c r="G1906" s="76" t="str">
        <f>VLOOKUP(C1906,Product!A$1:D$21,3,0)</f>
        <v>1 Set Futsalball</v>
      </c>
      <c r="H1906" s="76" t="str">
        <f>VLOOKUP(C1906,Product!A$1:D$21,4,0)</f>
        <v>Futsal</v>
      </c>
      <c r="I1906" t="s">
        <v>66</v>
      </c>
      <c r="J1906" s="34">
        <v>49</v>
      </c>
      <c r="K1906" s="11" t="str">
        <f>VLOOKUP(A1906,'Sales Order'!A$2:I$1029,9,0)</f>
        <v>Sales Region Sulawesi - Maluku Team</v>
      </c>
      <c r="M1906" t="str">
        <f>VLOOKUP(A1906,'Sales Order'!A$1:L$1029,12,0)</f>
        <v>Retail</v>
      </c>
    </row>
    <row r="1907" spans="1:13" ht="15.75" customHeight="1" x14ac:dyDescent="0.3">
      <c r="A1907" s="16" t="s">
        <v>913</v>
      </c>
      <c r="B1907" s="27">
        <f>VLOOKUP(A1907,'Sales Order'!A$1:D$1029,4,0)</f>
        <v>44551</v>
      </c>
      <c r="C1907" s="28" t="s">
        <v>33</v>
      </c>
      <c r="D1907" s="34">
        <v>72</v>
      </c>
      <c r="E1907" s="36">
        <v>13464000</v>
      </c>
      <c r="F1907" s="37" t="s">
        <v>4280</v>
      </c>
      <c r="G1907" s="76" t="str">
        <f>VLOOKUP(C1907,Product!A$1:D$21,3,0)</f>
        <v>Stick Billiard Bag</v>
      </c>
      <c r="H1907" s="76" t="str">
        <f>VLOOKUP(C1907,Product!A$1:D$21,4,0)</f>
        <v>Billiard</v>
      </c>
      <c r="I1907" t="s">
        <v>34</v>
      </c>
      <c r="J1907" s="34">
        <v>72</v>
      </c>
      <c r="K1907" s="11" t="str">
        <f>VLOOKUP(A1907,'Sales Order'!A$2:I$1029,9,0)</f>
        <v>Sales Java Region Team</v>
      </c>
      <c r="M1907" t="str">
        <f>VLOOKUP(A1907,'Sales Order'!A$1:L$1029,12,0)</f>
        <v>Retail</v>
      </c>
    </row>
    <row r="1908" spans="1:13" ht="15.75" customHeight="1" x14ac:dyDescent="0.3">
      <c r="A1908" s="28" t="s">
        <v>913</v>
      </c>
      <c r="B1908" s="27">
        <f>VLOOKUP(A1908,'Sales Order'!A$1:D$1029,4,0)</f>
        <v>44551</v>
      </c>
      <c r="C1908" s="28" t="s">
        <v>28</v>
      </c>
      <c r="D1908" s="34">
        <v>40</v>
      </c>
      <c r="E1908" s="36">
        <v>29792000</v>
      </c>
      <c r="F1908" s="37" t="s">
        <v>4281</v>
      </c>
      <c r="G1908" s="76" t="str">
        <f>VLOOKUP(C1908,Product!A$1:D$21,3,0)</f>
        <v>Stick Billiard</v>
      </c>
      <c r="H1908" s="76" t="str">
        <f>VLOOKUP(C1908,Product!A$1:D$21,4,0)</f>
        <v>Billiard</v>
      </c>
      <c r="I1908" t="s">
        <v>30</v>
      </c>
      <c r="J1908" s="34">
        <v>40</v>
      </c>
      <c r="K1908" s="11" t="str">
        <f>VLOOKUP(A1908,'Sales Order'!A$2:I$1029,9,0)</f>
        <v>Sales Java Region Team</v>
      </c>
      <c r="M1908" t="str">
        <f>VLOOKUP(A1908,'Sales Order'!A$1:L$1029,12,0)</f>
        <v>Retail</v>
      </c>
    </row>
    <row r="1909" spans="1:13" ht="15.75" customHeight="1" x14ac:dyDescent="0.3">
      <c r="A1909" s="28" t="s">
        <v>913</v>
      </c>
      <c r="B1909" s="27">
        <f>VLOOKUP(A1909,'Sales Order'!A$1:D$1029,4,0)</f>
        <v>44551</v>
      </c>
      <c r="C1909" s="28" t="s">
        <v>40</v>
      </c>
      <c r="D1909" s="34">
        <v>129</v>
      </c>
      <c r="E1909" s="36">
        <v>25612950</v>
      </c>
      <c r="F1909" s="37" t="s">
        <v>4282</v>
      </c>
      <c r="G1909" s="76" t="str">
        <f>VLOOKUP(C1909,Product!A$1:D$21,3,0)</f>
        <v>1 set Golf Ball</v>
      </c>
      <c r="H1909" s="76" t="str">
        <f>VLOOKUP(C1909,Product!A$1:D$21,4,0)</f>
        <v>Golf</v>
      </c>
      <c r="I1909" t="s">
        <v>41</v>
      </c>
      <c r="J1909" s="34">
        <v>129</v>
      </c>
      <c r="K1909" s="11" t="str">
        <f>VLOOKUP(A1909,'Sales Order'!A$2:I$1029,9,0)</f>
        <v>Sales Java Region Team</v>
      </c>
      <c r="M1909" t="str">
        <f>VLOOKUP(A1909,'Sales Order'!A$1:L$1029,12,0)</f>
        <v>Retail</v>
      </c>
    </row>
    <row r="1910" spans="1:13" ht="15.75" customHeight="1" x14ac:dyDescent="0.3">
      <c r="A1910" s="16" t="s">
        <v>914</v>
      </c>
      <c r="B1910" s="27">
        <f>VLOOKUP(A1910,'Sales Order'!A$1:D$1029,4,0)</f>
        <v>44551</v>
      </c>
      <c r="C1910" s="28" t="s">
        <v>40</v>
      </c>
      <c r="D1910" s="34">
        <v>46</v>
      </c>
      <c r="E1910" s="36">
        <v>8364180</v>
      </c>
      <c r="F1910" s="37" t="s">
        <v>4283</v>
      </c>
      <c r="G1910" s="76" t="str">
        <f>VLOOKUP(C1910,Product!A$1:D$21,3,0)</f>
        <v>1 set Golf Ball</v>
      </c>
      <c r="H1910" s="76" t="str">
        <f>VLOOKUP(C1910,Product!A$1:D$21,4,0)</f>
        <v>Golf</v>
      </c>
      <c r="I1910" t="s">
        <v>41</v>
      </c>
      <c r="J1910" s="34">
        <v>46</v>
      </c>
      <c r="K1910" s="11" t="str">
        <f>VLOOKUP(A1910,'Sales Order'!A$2:I$1029,9,0)</f>
        <v>Online Sales Team</v>
      </c>
      <c r="M1910" t="str">
        <f>VLOOKUP(A1910,'Sales Order'!A$1:L$1029,12,0)</f>
        <v>Retail</v>
      </c>
    </row>
    <row r="1911" spans="1:13" ht="15.75" customHeight="1" x14ac:dyDescent="0.3">
      <c r="A1911" s="28" t="s">
        <v>914</v>
      </c>
      <c r="B1911" s="27">
        <f>VLOOKUP(A1911,'Sales Order'!A$1:D$1029,4,0)</f>
        <v>44551</v>
      </c>
      <c r="C1911" s="28" t="s">
        <v>35</v>
      </c>
      <c r="D1911" s="34">
        <v>80</v>
      </c>
      <c r="E1911" s="36">
        <v>149260000</v>
      </c>
      <c r="F1911" s="37" t="s">
        <v>4284</v>
      </c>
      <c r="G1911" s="76" t="str">
        <f>VLOOKUP(C1911,Product!A$1:D$21,3,0)</f>
        <v>Stick Golf Wedge</v>
      </c>
      <c r="H1911" s="76" t="str">
        <f>VLOOKUP(C1911,Product!A$1:D$21,4,0)</f>
        <v>Golf</v>
      </c>
      <c r="I1911" t="s">
        <v>37</v>
      </c>
      <c r="J1911" s="34">
        <v>80</v>
      </c>
      <c r="K1911" s="11" t="str">
        <f>VLOOKUP(A1911,'Sales Order'!A$2:I$1029,9,0)</f>
        <v>Online Sales Team</v>
      </c>
      <c r="M1911" t="str">
        <f>VLOOKUP(A1911,'Sales Order'!A$1:L$1029,12,0)</f>
        <v>Retail</v>
      </c>
    </row>
    <row r="1912" spans="1:13" ht="15.75" customHeight="1" x14ac:dyDescent="0.3">
      <c r="A1912" s="28" t="s">
        <v>914</v>
      </c>
      <c r="B1912" s="27">
        <f>VLOOKUP(A1912,'Sales Order'!A$1:D$1029,4,0)</f>
        <v>44551</v>
      </c>
      <c r="C1912" s="28" t="s">
        <v>55</v>
      </c>
      <c r="D1912" s="34">
        <v>38</v>
      </c>
      <c r="E1912" s="36">
        <v>72610020</v>
      </c>
      <c r="F1912" s="37" t="s">
        <v>4285</v>
      </c>
      <c r="G1912" s="76" t="str">
        <f>VLOOKUP(C1912,Product!A$1:D$21,3,0)</f>
        <v>Mountain Bike</v>
      </c>
      <c r="H1912" s="76" t="str">
        <f>VLOOKUP(C1912,Product!A$1:D$21,4,0)</f>
        <v>Bicycle</v>
      </c>
      <c r="I1912" t="s">
        <v>5854</v>
      </c>
      <c r="J1912" s="34">
        <v>38</v>
      </c>
      <c r="K1912" s="11" t="str">
        <f>VLOOKUP(A1912,'Sales Order'!A$2:I$1029,9,0)</f>
        <v>Online Sales Team</v>
      </c>
      <c r="M1912" t="str">
        <f>VLOOKUP(A1912,'Sales Order'!A$1:L$1029,12,0)</f>
        <v>Retail</v>
      </c>
    </row>
    <row r="1913" spans="1:13" ht="15.75" customHeight="1" x14ac:dyDescent="0.3">
      <c r="A1913" s="28" t="s">
        <v>914</v>
      </c>
      <c r="B1913" s="27">
        <f>VLOOKUP(A1913,'Sales Order'!A$1:D$1029,4,0)</f>
        <v>44551</v>
      </c>
      <c r="C1913" s="28" t="s">
        <v>43</v>
      </c>
      <c r="D1913" s="34">
        <v>87</v>
      </c>
      <c r="E1913" s="36">
        <v>233856000</v>
      </c>
      <c r="F1913" s="37" t="s">
        <v>4286</v>
      </c>
      <c r="G1913" s="76" t="str">
        <f>VLOOKUP(C1913,Product!A$1:D$21,3,0)</f>
        <v>Stick Golf Bag</v>
      </c>
      <c r="H1913" s="76" t="str">
        <f>VLOOKUP(C1913,Product!A$1:D$21,4,0)</f>
        <v>Golf</v>
      </c>
      <c r="I1913" t="s">
        <v>44</v>
      </c>
      <c r="J1913" s="34">
        <v>87</v>
      </c>
      <c r="K1913" s="11" t="str">
        <f>VLOOKUP(A1913,'Sales Order'!A$2:I$1029,9,0)</f>
        <v>Online Sales Team</v>
      </c>
      <c r="M1913" t="str">
        <f>VLOOKUP(A1913,'Sales Order'!A$1:L$1029,12,0)</f>
        <v>Retail</v>
      </c>
    </row>
    <row r="1914" spans="1:13" ht="15.75" customHeight="1" x14ac:dyDescent="0.3">
      <c r="A1914" s="28" t="s">
        <v>915</v>
      </c>
      <c r="B1914" s="27">
        <f>VLOOKUP(A1914,'Sales Order'!A$1:D$1029,4,0)</f>
        <v>44552</v>
      </c>
      <c r="C1914" s="28" t="s">
        <v>52</v>
      </c>
      <c r="D1914" s="34">
        <v>67</v>
      </c>
      <c r="E1914" s="36">
        <v>19379750</v>
      </c>
      <c r="F1914" s="37" t="s">
        <v>4287</v>
      </c>
      <c r="G1914" s="76" t="str">
        <f>VLOOKUP(C1914,Product!A$1:D$21,3,0)</f>
        <v>Hiking Shoes</v>
      </c>
      <c r="H1914" s="76" t="str">
        <f>VLOOKUP(C1914,Product!A$1:D$21,4,0)</f>
        <v>Hiking &amp; Camping</v>
      </c>
      <c r="I1914" t="s">
        <v>53</v>
      </c>
      <c r="J1914" s="34">
        <v>67</v>
      </c>
      <c r="K1914" s="11" t="str">
        <f>VLOOKUP(A1914,'Sales Order'!A$2:I$1029,9,0)</f>
        <v>Sales Region Sulawesi - Maluku Team</v>
      </c>
      <c r="M1914" t="str">
        <f>VLOOKUP(A1914,'Sales Order'!A$1:L$1029,12,0)</f>
        <v>Retail</v>
      </c>
    </row>
    <row r="1915" spans="1:13" ht="15.75" customHeight="1" x14ac:dyDescent="0.3">
      <c r="A1915" s="28" t="s">
        <v>915</v>
      </c>
      <c r="B1915" s="27">
        <f>VLOOKUP(A1915,'Sales Order'!A$1:D$1029,4,0)</f>
        <v>44552</v>
      </c>
      <c r="C1915" s="28" t="s">
        <v>61</v>
      </c>
      <c r="D1915" s="34">
        <v>70</v>
      </c>
      <c r="E1915" s="36">
        <v>26488700</v>
      </c>
      <c r="F1915" s="37" t="s">
        <v>4288</v>
      </c>
      <c r="G1915" s="76" t="str">
        <f>VLOOKUP(C1915,Product!A$1:D$21,3,0)</f>
        <v>1 Set Basketball</v>
      </c>
      <c r="H1915" s="76" t="str">
        <f>VLOOKUP(C1915,Product!A$1:D$21,4,0)</f>
        <v>Basketball</v>
      </c>
      <c r="I1915" t="s">
        <v>62</v>
      </c>
      <c r="J1915" s="34">
        <v>70</v>
      </c>
      <c r="K1915" s="11" t="str">
        <f>VLOOKUP(A1915,'Sales Order'!A$2:I$1029,9,0)</f>
        <v>Sales Region Sulawesi - Maluku Team</v>
      </c>
      <c r="M1915" t="str">
        <f>VLOOKUP(A1915,'Sales Order'!A$1:L$1029,12,0)</f>
        <v>Retail</v>
      </c>
    </row>
    <row r="1916" spans="1:13" ht="15.75" customHeight="1" x14ac:dyDescent="0.3">
      <c r="A1916" s="28" t="s">
        <v>915</v>
      </c>
      <c r="B1916" s="27">
        <f>VLOOKUP(A1916,'Sales Order'!A$1:D$1029,4,0)</f>
        <v>44552</v>
      </c>
      <c r="C1916" s="28" t="s">
        <v>48</v>
      </c>
      <c r="D1916" s="34">
        <v>40</v>
      </c>
      <c r="E1916" s="36">
        <v>4592400</v>
      </c>
      <c r="F1916" s="37" t="s">
        <v>4289</v>
      </c>
      <c r="G1916" s="76" t="str">
        <f>VLOOKUP(C1916,Product!A$1:D$21,3,0)</f>
        <v>Tracking Pole</v>
      </c>
      <c r="H1916" s="76" t="str">
        <f>VLOOKUP(C1916,Product!A$1:D$21,4,0)</f>
        <v>Hiking &amp; Camping</v>
      </c>
      <c r="I1916" t="s">
        <v>49</v>
      </c>
      <c r="J1916" s="34">
        <v>40</v>
      </c>
      <c r="K1916" s="11" t="str">
        <f>VLOOKUP(A1916,'Sales Order'!A$2:I$1029,9,0)</f>
        <v>Sales Region Sulawesi - Maluku Team</v>
      </c>
      <c r="M1916" t="str">
        <f>VLOOKUP(A1916,'Sales Order'!A$1:L$1029,12,0)</f>
        <v>Retail</v>
      </c>
    </row>
    <row r="1917" spans="1:13" ht="15.75" customHeight="1" x14ac:dyDescent="0.3">
      <c r="A1917" s="28" t="s">
        <v>915</v>
      </c>
      <c r="B1917" s="27">
        <f>VLOOKUP(A1917,'Sales Order'!A$1:D$1029,4,0)</f>
        <v>44552</v>
      </c>
      <c r="C1917" s="28" t="s">
        <v>65</v>
      </c>
      <c r="D1917" s="34">
        <v>124</v>
      </c>
      <c r="E1917" s="36">
        <v>27810720</v>
      </c>
      <c r="F1917" s="37" t="s">
        <v>4290</v>
      </c>
      <c r="G1917" s="76" t="str">
        <f>VLOOKUP(C1917,Product!A$1:D$21,3,0)</f>
        <v>1 Set Futsalball</v>
      </c>
      <c r="H1917" s="76" t="str">
        <f>VLOOKUP(C1917,Product!A$1:D$21,4,0)</f>
        <v>Futsal</v>
      </c>
      <c r="I1917" t="s">
        <v>66</v>
      </c>
      <c r="J1917" s="34">
        <v>124</v>
      </c>
      <c r="K1917" s="11" t="str">
        <f>VLOOKUP(A1917,'Sales Order'!A$2:I$1029,9,0)</f>
        <v>Sales Region Sulawesi - Maluku Team</v>
      </c>
      <c r="M1917" t="str">
        <f>VLOOKUP(A1917,'Sales Order'!A$1:L$1029,12,0)</f>
        <v>Retail</v>
      </c>
    </row>
    <row r="1918" spans="1:13" ht="15.75" customHeight="1" x14ac:dyDescent="0.3">
      <c r="A1918" s="16" t="s">
        <v>916</v>
      </c>
      <c r="B1918" s="27">
        <f>VLOOKUP(A1918,'Sales Order'!A$1:D$1029,4,0)</f>
        <v>44556</v>
      </c>
      <c r="C1918" s="28" t="s">
        <v>45</v>
      </c>
      <c r="D1918" s="34">
        <v>112</v>
      </c>
      <c r="E1918" s="36">
        <v>14518560</v>
      </c>
      <c r="F1918" s="37" t="s">
        <v>4291</v>
      </c>
      <c r="G1918" s="76" t="str">
        <f>VLOOKUP(C1918,Product!A$1:D$21,3,0)</f>
        <v>Sunglasses</v>
      </c>
      <c r="H1918" s="76" t="str">
        <f>VLOOKUP(C1918,Product!A$1:D$21,4,0)</f>
        <v>Outdoors Sport</v>
      </c>
      <c r="I1918" t="s">
        <v>46</v>
      </c>
      <c r="J1918" s="34">
        <v>112</v>
      </c>
      <c r="K1918" s="11" t="str">
        <f>VLOOKUP(A1918,'Sales Order'!A$2:I$1029,9,0)</f>
        <v>Sales Sumatera -Kalimantan Region Team</v>
      </c>
      <c r="M1918" t="str">
        <f>VLOOKUP(A1918,'Sales Order'!A$1:L$1029,12,0)</f>
        <v>Distributor</v>
      </c>
    </row>
    <row r="1919" spans="1:13" ht="15.75" customHeight="1" x14ac:dyDescent="0.3">
      <c r="A1919" s="28" t="s">
        <v>916</v>
      </c>
      <c r="B1919" s="27">
        <f>VLOOKUP(A1919,'Sales Order'!A$1:D$1029,4,0)</f>
        <v>44556</v>
      </c>
      <c r="C1919" s="28" t="s">
        <v>52</v>
      </c>
      <c r="D1919" s="34">
        <v>107</v>
      </c>
      <c r="E1919" s="36">
        <v>33036250</v>
      </c>
      <c r="F1919" s="37" t="s">
        <v>4292</v>
      </c>
      <c r="G1919" s="76" t="str">
        <f>VLOOKUP(C1919,Product!A$1:D$21,3,0)</f>
        <v>Hiking Shoes</v>
      </c>
      <c r="H1919" s="76" t="str">
        <f>VLOOKUP(C1919,Product!A$1:D$21,4,0)</f>
        <v>Hiking &amp; Camping</v>
      </c>
      <c r="I1919" t="s">
        <v>53</v>
      </c>
      <c r="J1919" s="34">
        <v>107</v>
      </c>
      <c r="K1919" s="11" t="str">
        <f>VLOOKUP(A1919,'Sales Order'!A$2:I$1029,9,0)</f>
        <v>Sales Sumatera -Kalimantan Region Team</v>
      </c>
      <c r="M1919" t="str">
        <f>VLOOKUP(A1919,'Sales Order'!A$1:L$1029,12,0)</f>
        <v>Distributor</v>
      </c>
    </row>
    <row r="1920" spans="1:13" ht="15.75" customHeight="1" x14ac:dyDescent="0.3">
      <c r="A1920" s="28" t="s">
        <v>916</v>
      </c>
      <c r="B1920" s="27">
        <f>VLOOKUP(A1920,'Sales Order'!A$1:D$1029,4,0)</f>
        <v>44556</v>
      </c>
      <c r="C1920" s="28" t="s">
        <v>43</v>
      </c>
      <c r="D1920" s="34">
        <v>102</v>
      </c>
      <c r="E1920" s="36">
        <v>248064000</v>
      </c>
      <c r="F1920" s="37" t="s">
        <v>4293</v>
      </c>
      <c r="G1920" s="76" t="str">
        <f>VLOOKUP(C1920,Product!A$1:D$21,3,0)</f>
        <v>Stick Golf Bag</v>
      </c>
      <c r="H1920" s="76" t="str">
        <f>VLOOKUP(C1920,Product!A$1:D$21,4,0)</f>
        <v>Golf</v>
      </c>
      <c r="I1920" t="s">
        <v>44</v>
      </c>
      <c r="J1920" s="34">
        <v>102</v>
      </c>
      <c r="K1920" s="11" t="str">
        <f>VLOOKUP(A1920,'Sales Order'!A$2:I$1029,9,0)</f>
        <v>Sales Sumatera -Kalimantan Region Team</v>
      </c>
      <c r="M1920" t="str">
        <f>VLOOKUP(A1920,'Sales Order'!A$1:L$1029,12,0)</f>
        <v>Distributor</v>
      </c>
    </row>
    <row r="1921" spans="1:13" ht="15.75" customHeight="1" x14ac:dyDescent="0.3">
      <c r="A1921" s="28" t="s">
        <v>916</v>
      </c>
      <c r="B1921" s="27">
        <f>VLOOKUP(A1921,'Sales Order'!A$1:D$1029,4,0)</f>
        <v>44556</v>
      </c>
      <c r="C1921" s="28" t="s">
        <v>33</v>
      </c>
      <c r="D1921" s="34">
        <v>91</v>
      </c>
      <c r="E1921" s="36">
        <v>17617600</v>
      </c>
      <c r="F1921" s="37" t="s">
        <v>4294</v>
      </c>
      <c r="G1921" s="76" t="str">
        <f>VLOOKUP(C1921,Product!A$1:D$21,3,0)</f>
        <v>Stick Billiard Bag</v>
      </c>
      <c r="H1921" s="76" t="str">
        <f>VLOOKUP(C1921,Product!A$1:D$21,4,0)</f>
        <v>Billiard</v>
      </c>
      <c r="I1921" t="s">
        <v>34</v>
      </c>
      <c r="J1921" s="34">
        <v>91</v>
      </c>
      <c r="K1921" s="11" t="str">
        <f>VLOOKUP(A1921,'Sales Order'!A$2:I$1029,9,0)</f>
        <v>Sales Sumatera -Kalimantan Region Team</v>
      </c>
      <c r="M1921" t="str">
        <f>VLOOKUP(A1921,'Sales Order'!A$1:L$1029,12,0)</f>
        <v>Distributor</v>
      </c>
    </row>
    <row r="1922" spans="1:13" ht="15.75" customHeight="1" x14ac:dyDescent="0.3">
      <c r="A1922" s="16" t="s">
        <v>917</v>
      </c>
      <c r="B1922" s="27">
        <f>VLOOKUP(A1922,'Sales Order'!A$1:D$1029,4,0)</f>
        <v>44558</v>
      </c>
      <c r="C1922" s="28" t="s">
        <v>35</v>
      </c>
      <c r="D1922" s="34">
        <v>86</v>
      </c>
      <c r="E1922" s="36">
        <v>147240600</v>
      </c>
      <c r="F1922" s="37" t="s">
        <v>4295</v>
      </c>
      <c r="G1922" s="76" t="str">
        <f>VLOOKUP(C1922,Product!A$1:D$21,3,0)</f>
        <v>Stick Golf Wedge</v>
      </c>
      <c r="H1922" s="76" t="str">
        <f>VLOOKUP(C1922,Product!A$1:D$21,4,0)</f>
        <v>Golf</v>
      </c>
      <c r="I1922" t="s">
        <v>37</v>
      </c>
      <c r="J1922" s="34">
        <v>86</v>
      </c>
      <c r="K1922" s="11" t="str">
        <f>VLOOKUP(A1922,'Sales Order'!A$2:I$1029,9,0)</f>
        <v>Sales Region Sulawesi - Maluku Team</v>
      </c>
      <c r="M1922" t="str">
        <f>VLOOKUP(A1922,'Sales Order'!A$1:L$1029,12,0)</f>
        <v>Retail</v>
      </c>
    </row>
    <row r="1923" spans="1:13" ht="15.75" customHeight="1" x14ac:dyDescent="0.3">
      <c r="A1923" s="28" t="s">
        <v>917</v>
      </c>
      <c r="B1923" s="27">
        <f>VLOOKUP(A1923,'Sales Order'!A$1:D$1029,4,0)</f>
        <v>44558</v>
      </c>
      <c r="C1923" s="28" t="s">
        <v>81</v>
      </c>
      <c r="D1923" s="34">
        <v>33</v>
      </c>
      <c r="E1923" s="36">
        <v>79069980</v>
      </c>
      <c r="F1923" s="37" t="s">
        <v>4296</v>
      </c>
      <c r="G1923" s="76" t="str">
        <f>VLOOKUP(C1923,Product!A$1:D$21,3,0)</f>
        <v>Treadmill</v>
      </c>
      <c r="H1923" s="76" t="str">
        <f>VLOOKUP(C1923,Product!A$1:D$21,4,0)</f>
        <v>Gym &amp; Fitness</v>
      </c>
      <c r="I1923" t="s">
        <v>82</v>
      </c>
      <c r="J1923" s="34">
        <v>33</v>
      </c>
      <c r="K1923" s="11" t="str">
        <f>VLOOKUP(A1923,'Sales Order'!A$2:I$1029,9,0)</f>
        <v>Sales Region Sulawesi - Maluku Team</v>
      </c>
      <c r="M1923" t="str">
        <f>VLOOKUP(A1923,'Sales Order'!A$1:L$1029,12,0)</f>
        <v>Retail</v>
      </c>
    </row>
    <row r="1924" spans="1:13" ht="15.75" customHeight="1" x14ac:dyDescent="0.3">
      <c r="A1924" s="28" t="s">
        <v>917</v>
      </c>
      <c r="B1924" s="27">
        <f>VLOOKUP(A1924,'Sales Order'!A$1:D$1029,4,0)</f>
        <v>44558</v>
      </c>
      <c r="C1924" s="28" t="s">
        <v>75</v>
      </c>
      <c r="D1924" s="34">
        <v>106</v>
      </c>
      <c r="E1924" s="36">
        <v>238765000</v>
      </c>
      <c r="F1924" s="37" t="s">
        <v>4297</v>
      </c>
      <c r="G1924" s="76" t="str">
        <f>VLOOKUP(C1924,Product!A$1:D$21,3,0)</f>
        <v>Bench Press</v>
      </c>
      <c r="H1924" s="76" t="str">
        <f>VLOOKUP(C1924,Product!A$1:D$21,4,0)</f>
        <v>Gym &amp; Fitness</v>
      </c>
      <c r="I1924" t="s">
        <v>76</v>
      </c>
      <c r="J1924" s="34">
        <v>106</v>
      </c>
      <c r="K1924" s="11" t="str">
        <f>VLOOKUP(A1924,'Sales Order'!A$2:I$1029,9,0)</f>
        <v>Sales Region Sulawesi - Maluku Team</v>
      </c>
      <c r="M1924" t="str">
        <f>VLOOKUP(A1924,'Sales Order'!A$1:L$1029,12,0)</f>
        <v>Retail</v>
      </c>
    </row>
    <row r="1925" spans="1:13" ht="15.75" customHeight="1" x14ac:dyDescent="0.3">
      <c r="A1925" s="16" t="s">
        <v>918</v>
      </c>
      <c r="B1925" s="27">
        <f>VLOOKUP(A1925,'Sales Order'!A$1:D$1029,4,0)</f>
        <v>44559</v>
      </c>
      <c r="C1925" s="28" t="s">
        <v>69</v>
      </c>
      <c r="D1925" s="34">
        <v>52</v>
      </c>
      <c r="E1925" s="36">
        <v>6289452</v>
      </c>
      <c r="F1925" s="37" t="s">
        <v>4298</v>
      </c>
      <c r="G1925" s="76" t="str">
        <f>VLOOKUP(C1925,Product!A$1:D$21,3,0)</f>
        <v>Abs Roller</v>
      </c>
      <c r="H1925" s="76" t="str">
        <f>VLOOKUP(C1925,Product!A$1:D$21,4,0)</f>
        <v>Gym &amp; Fitness</v>
      </c>
      <c r="I1925" t="s">
        <v>70</v>
      </c>
      <c r="J1925" s="34">
        <v>52</v>
      </c>
      <c r="K1925" s="11" t="str">
        <f>VLOOKUP(A1925,'Sales Order'!A$2:I$1029,9,0)</f>
        <v>Sales Sumatera -Kalimantan Region Team</v>
      </c>
      <c r="M1925" t="str">
        <f>VLOOKUP(A1925,'Sales Order'!A$1:L$1029,12,0)</f>
        <v>Retail</v>
      </c>
    </row>
    <row r="1926" spans="1:13" ht="15.75" customHeight="1" x14ac:dyDescent="0.3">
      <c r="A1926" s="28" t="s">
        <v>918</v>
      </c>
      <c r="B1926" s="27">
        <f>VLOOKUP(A1926,'Sales Order'!A$1:D$1029,4,0)</f>
        <v>44559</v>
      </c>
      <c r="C1926" s="28" t="s">
        <v>61</v>
      </c>
      <c r="D1926" s="34">
        <v>128</v>
      </c>
      <c r="E1926" s="36">
        <v>57020159.999999993</v>
      </c>
      <c r="F1926" s="37" t="s">
        <v>4299</v>
      </c>
      <c r="G1926" s="76" t="str">
        <f>VLOOKUP(C1926,Product!A$1:D$21,3,0)</f>
        <v>1 Set Basketball</v>
      </c>
      <c r="H1926" s="76" t="str">
        <f>VLOOKUP(C1926,Product!A$1:D$21,4,0)</f>
        <v>Basketball</v>
      </c>
      <c r="I1926" t="s">
        <v>62</v>
      </c>
      <c r="J1926" s="34">
        <v>128</v>
      </c>
      <c r="K1926" s="11" t="str">
        <f>VLOOKUP(A1926,'Sales Order'!A$2:I$1029,9,0)</f>
        <v>Sales Sumatera -Kalimantan Region Team</v>
      </c>
      <c r="M1926" t="str">
        <f>VLOOKUP(A1926,'Sales Order'!A$1:L$1029,12,0)</f>
        <v>Retail</v>
      </c>
    </row>
    <row r="1927" spans="1:13" ht="15.75" customHeight="1" x14ac:dyDescent="0.3">
      <c r="A1927" s="28" t="s">
        <v>918</v>
      </c>
      <c r="B1927" s="27">
        <f>VLOOKUP(A1927,'Sales Order'!A$1:D$1029,4,0)</f>
        <v>44559</v>
      </c>
      <c r="C1927" s="28" t="s">
        <v>19</v>
      </c>
      <c r="D1927" s="34">
        <v>122</v>
      </c>
      <c r="E1927" s="36">
        <v>26732640</v>
      </c>
      <c r="F1927" s="37" t="s">
        <v>4300</v>
      </c>
      <c r="G1927" s="76" t="str">
        <f>VLOOKUP(C1927,Product!A$1:D$21,3,0)</f>
        <v>1 Set Fishing Equipment</v>
      </c>
      <c r="H1927" s="76" t="str">
        <f>VLOOKUP(C1927,Product!A$1:D$21,4,0)</f>
        <v>Fishing Equipment</v>
      </c>
      <c r="I1927" t="s">
        <v>21</v>
      </c>
      <c r="J1927" s="34">
        <v>122</v>
      </c>
      <c r="K1927" s="11" t="str">
        <f>VLOOKUP(A1927,'Sales Order'!A$2:I$1029,9,0)</f>
        <v>Sales Sumatera -Kalimantan Region Team</v>
      </c>
      <c r="M1927" t="str">
        <f>VLOOKUP(A1927,'Sales Order'!A$1:L$1029,12,0)</f>
        <v>Retail</v>
      </c>
    </row>
    <row r="1928" spans="1:13" ht="15.75" customHeight="1" x14ac:dyDescent="0.3">
      <c r="A1928" s="28" t="s">
        <v>918</v>
      </c>
      <c r="B1928" s="27">
        <f>VLOOKUP(A1928,'Sales Order'!A$1:D$1029,4,0)</f>
        <v>44559</v>
      </c>
      <c r="C1928" s="28" t="s">
        <v>33</v>
      </c>
      <c r="D1928" s="34">
        <v>61</v>
      </c>
      <c r="E1928" s="36">
        <v>11675400</v>
      </c>
      <c r="F1928" s="37" t="s">
        <v>4301</v>
      </c>
      <c r="G1928" s="76" t="str">
        <f>VLOOKUP(C1928,Product!A$1:D$21,3,0)</f>
        <v>Stick Billiard Bag</v>
      </c>
      <c r="H1928" s="76" t="str">
        <f>VLOOKUP(C1928,Product!A$1:D$21,4,0)</f>
        <v>Billiard</v>
      </c>
      <c r="I1928" t="s">
        <v>34</v>
      </c>
      <c r="J1928" s="34">
        <v>61</v>
      </c>
      <c r="K1928" s="11" t="str">
        <f>VLOOKUP(A1928,'Sales Order'!A$2:I$1029,9,0)</f>
        <v>Sales Sumatera -Kalimantan Region Team</v>
      </c>
      <c r="M1928" t="str">
        <f>VLOOKUP(A1928,'Sales Order'!A$1:L$1029,12,0)</f>
        <v>Retail</v>
      </c>
    </row>
    <row r="1929" spans="1:13" ht="15.75" customHeight="1" x14ac:dyDescent="0.3">
      <c r="A1929" s="28" t="s">
        <v>918</v>
      </c>
      <c r="B1929" s="27">
        <f>VLOOKUP(A1929,'Sales Order'!A$1:D$1029,4,0)</f>
        <v>44559</v>
      </c>
      <c r="C1929" s="28" t="s">
        <v>72</v>
      </c>
      <c r="D1929" s="34">
        <v>60</v>
      </c>
      <c r="E1929" s="36">
        <v>14418000</v>
      </c>
      <c r="F1929" s="37" t="s">
        <v>4302</v>
      </c>
      <c r="G1929" s="76" t="str">
        <f>VLOOKUP(C1929,Product!A$1:D$21,3,0)</f>
        <v>Pull Up Bar</v>
      </c>
      <c r="H1929" s="76" t="str">
        <f>VLOOKUP(C1929,Product!A$1:D$21,4,0)</f>
        <v>Gym &amp; Fitness</v>
      </c>
      <c r="I1929" t="s">
        <v>73</v>
      </c>
      <c r="J1929" s="34">
        <v>60</v>
      </c>
      <c r="K1929" s="11" t="str">
        <f>VLOOKUP(A1929,'Sales Order'!A$2:I$1029,9,0)</f>
        <v>Sales Sumatera -Kalimantan Region Team</v>
      </c>
      <c r="M1929" t="str">
        <f>VLOOKUP(A1929,'Sales Order'!A$1:L$1029,12,0)</f>
        <v>Retail</v>
      </c>
    </row>
    <row r="1930" spans="1:13" ht="15.75" customHeight="1" x14ac:dyDescent="0.3">
      <c r="A1930" s="16" t="s">
        <v>919</v>
      </c>
      <c r="B1930" s="27">
        <f>VLOOKUP(A1930,'Sales Order'!A$1:D$1029,4,0)</f>
        <v>44561</v>
      </c>
      <c r="C1930" s="28" t="s">
        <v>45</v>
      </c>
      <c r="D1930" s="34">
        <v>34</v>
      </c>
      <c r="E1930" s="36">
        <v>4356760</v>
      </c>
      <c r="F1930" s="37" t="s">
        <v>4303</v>
      </c>
      <c r="G1930" s="76" t="str">
        <f>VLOOKUP(C1930,Product!A$1:D$21,3,0)</f>
        <v>Sunglasses</v>
      </c>
      <c r="H1930" s="76" t="str">
        <f>VLOOKUP(C1930,Product!A$1:D$21,4,0)</f>
        <v>Outdoors Sport</v>
      </c>
      <c r="I1930" t="s">
        <v>46</v>
      </c>
      <c r="J1930" s="34">
        <v>34</v>
      </c>
      <c r="K1930" s="11" t="str">
        <f>VLOOKUP(A1930,'Sales Order'!A$2:I$1029,9,0)</f>
        <v>Sales Java Region Team</v>
      </c>
      <c r="M1930" t="str">
        <f>VLOOKUP(A1930,'Sales Order'!A$1:L$1029,12,0)</f>
        <v>Retail</v>
      </c>
    </row>
    <row r="1931" spans="1:13" ht="15.75" customHeight="1" x14ac:dyDescent="0.3">
      <c r="A1931" s="28" t="s">
        <v>919</v>
      </c>
      <c r="B1931" s="27">
        <f>VLOOKUP(A1931,'Sales Order'!A$1:D$1029,4,0)</f>
        <v>44561</v>
      </c>
      <c r="C1931" s="28" t="s">
        <v>81</v>
      </c>
      <c r="D1931" s="34">
        <v>115</v>
      </c>
      <c r="E1931" s="36">
        <v>237439350.00000003</v>
      </c>
      <c r="F1931" s="37" t="s">
        <v>4304</v>
      </c>
      <c r="G1931" s="76" t="str">
        <f>VLOOKUP(C1931,Product!A$1:D$21,3,0)</f>
        <v>Treadmill</v>
      </c>
      <c r="H1931" s="76" t="str">
        <f>VLOOKUP(C1931,Product!A$1:D$21,4,0)</f>
        <v>Gym &amp; Fitness</v>
      </c>
      <c r="I1931" t="s">
        <v>82</v>
      </c>
      <c r="J1931" s="34">
        <v>115</v>
      </c>
      <c r="K1931" s="11" t="str">
        <f>VLOOKUP(A1931,'Sales Order'!A$2:I$1029,9,0)</f>
        <v>Sales Java Region Team</v>
      </c>
      <c r="M1931" t="str">
        <f>VLOOKUP(A1931,'Sales Order'!A$1:L$1029,12,0)</f>
        <v>Retail</v>
      </c>
    </row>
    <row r="1932" spans="1:13" ht="15.75" customHeight="1" x14ac:dyDescent="0.3">
      <c r="A1932" s="28" t="s">
        <v>919</v>
      </c>
      <c r="B1932" s="27">
        <f>VLOOKUP(A1932,'Sales Order'!A$1:D$1029,4,0)</f>
        <v>44561</v>
      </c>
      <c r="C1932" s="28" t="s">
        <v>72</v>
      </c>
      <c r="D1932" s="34">
        <v>111</v>
      </c>
      <c r="E1932" s="36">
        <v>23116860</v>
      </c>
      <c r="F1932" s="37" t="s">
        <v>4305</v>
      </c>
      <c r="G1932" s="76" t="str">
        <f>VLOOKUP(C1932,Product!A$1:D$21,3,0)</f>
        <v>Pull Up Bar</v>
      </c>
      <c r="H1932" s="76" t="str">
        <f>VLOOKUP(C1932,Product!A$1:D$21,4,0)</f>
        <v>Gym &amp; Fitness</v>
      </c>
      <c r="I1932" t="s">
        <v>73</v>
      </c>
      <c r="J1932" s="34">
        <v>111</v>
      </c>
      <c r="K1932" s="11" t="str">
        <f>VLOOKUP(A1932,'Sales Order'!A$2:I$1029,9,0)</f>
        <v>Sales Java Region Team</v>
      </c>
      <c r="M1932" t="str">
        <f>VLOOKUP(A1932,'Sales Order'!A$1:L$1029,12,0)</f>
        <v>Retail</v>
      </c>
    </row>
    <row r="1933" spans="1:13" ht="15.75" customHeight="1" x14ac:dyDescent="0.3">
      <c r="A1933" s="16" t="s">
        <v>920</v>
      </c>
      <c r="B1933" s="27">
        <f>VLOOKUP(A1933,'Sales Order'!A$1:D$1029,4,0)</f>
        <v>44562</v>
      </c>
      <c r="C1933" s="28" t="s">
        <v>78</v>
      </c>
      <c r="D1933" s="34">
        <v>150</v>
      </c>
      <c r="E1933" s="36">
        <v>75810000</v>
      </c>
      <c r="F1933" s="37" t="s">
        <v>4306</v>
      </c>
      <c r="G1933" s="76" t="str">
        <f>VLOOKUP(C1933,Product!A$1:D$21,3,0)</f>
        <v>Dumbell Set</v>
      </c>
      <c r="H1933" s="76" t="str">
        <f>VLOOKUP(C1933,Product!A$1:D$21,4,0)</f>
        <v>Gym &amp; Fitness</v>
      </c>
      <c r="I1933" t="s">
        <v>79</v>
      </c>
      <c r="J1933" s="34">
        <v>150</v>
      </c>
      <c r="K1933" s="11" t="str">
        <f>VLOOKUP(A1933,'Sales Order'!A$2:I$1029,9,0)</f>
        <v>Sales Region Sulawesi - Maluku Team</v>
      </c>
      <c r="M1933" t="str">
        <f>VLOOKUP(A1933,'Sales Order'!A$1:L$1029,12,0)</f>
        <v>Retail</v>
      </c>
    </row>
    <row r="1934" spans="1:13" ht="15.75" customHeight="1" x14ac:dyDescent="0.3">
      <c r="A1934" s="28" t="s">
        <v>920</v>
      </c>
      <c r="B1934" s="27">
        <f>VLOOKUP(A1934,'Sales Order'!A$1:D$1029,4,0)</f>
        <v>44562</v>
      </c>
      <c r="C1934" s="28" t="s">
        <v>28</v>
      </c>
      <c r="D1934" s="34">
        <v>107</v>
      </c>
      <c r="E1934" s="36">
        <v>84674450</v>
      </c>
      <c r="F1934" s="37" t="s">
        <v>4307</v>
      </c>
      <c r="G1934" s="76" t="str">
        <f>VLOOKUP(C1934,Product!A$1:D$21,3,0)</f>
        <v>Stick Billiard</v>
      </c>
      <c r="H1934" s="76" t="str">
        <f>VLOOKUP(C1934,Product!A$1:D$21,4,0)</f>
        <v>Billiard</v>
      </c>
      <c r="I1934" t="s">
        <v>30</v>
      </c>
      <c r="J1934" s="34">
        <v>107</v>
      </c>
      <c r="K1934" s="11" t="str">
        <f>VLOOKUP(A1934,'Sales Order'!A$2:I$1029,9,0)</f>
        <v>Sales Region Sulawesi - Maluku Team</v>
      </c>
      <c r="M1934" t="str">
        <f>VLOOKUP(A1934,'Sales Order'!A$1:L$1029,12,0)</f>
        <v>Retail</v>
      </c>
    </row>
    <row r="1935" spans="1:13" ht="15.75" customHeight="1" x14ac:dyDescent="0.3">
      <c r="A1935" s="28" t="s">
        <v>920</v>
      </c>
      <c r="B1935" s="27">
        <f>VLOOKUP(A1935,'Sales Order'!A$1:D$1029,4,0)</f>
        <v>44562</v>
      </c>
      <c r="C1935" s="28" t="s">
        <v>52</v>
      </c>
      <c r="D1935" s="34">
        <v>71</v>
      </c>
      <c r="E1935" s="36">
        <v>18460000</v>
      </c>
      <c r="F1935" s="37" t="s">
        <v>4308</v>
      </c>
      <c r="G1935" s="76" t="str">
        <f>VLOOKUP(C1935,Product!A$1:D$21,3,0)</f>
        <v>Hiking Shoes</v>
      </c>
      <c r="H1935" s="76" t="str">
        <f>VLOOKUP(C1935,Product!A$1:D$21,4,0)</f>
        <v>Hiking &amp; Camping</v>
      </c>
      <c r="I1935" t="s">
        <v>53</v>
      </c>
      <c r="J1935" s="34">
        <v>71</v>
      </c>
      <c r="K1935" s="11" t="str">
        <f>VLOOKUP(A1935,'Sales Order'!A$2:I$1029,9,0)</f>
        <v>Sales Region Sulawesi - Maluku Team</v>
      </c>
      <c r="M1935" t="str">
        <f>VLOOKUP(A1935,'Sales Order'!A$1:L$1029,12,0)</f>
        <v>Retail</v>
      </c>
    </row>
    <row r="1936" spans="1:13" ht="15.75" customHeight="1" x14ac:dyDescent="0.3">
      <c r="A1936" s="16" t="s">
        <v>921</v>
      </c>
      <c r="B1936" s="27">
        <f>VLOOKUP(A1936,'Sales Order'!A$1:D$1029,4,0)</f>
        <v>44562</v>
      </c>
      <c r="C1936" s="28" t="s">
        <v>52</v>
      </c>
      <c r="D1936" s="34">
        <v>121</v>
      </c>
      <c r="E1936" s="36">
        <v>33426250</v>
      </c>
      <c r="F1936" s="37" t="s">
        <v>4309</v>
      </c>
      <c r="G1936" s="76" t="str">
        <f>VLOOKUP(C1936,Product!A$1:D$21,3,0)</f>
        <v>Hiking Shoes</v>
      </c>
      <c r="H1936" s="76" t="str">
        <f>VLOOKUP(C1936,Product!A$1:D$21,4,0)</f>
        <v>Hiking &amp; Camping</v>
      </c>
      <c r="I1936" t="s">
        <v>53</v>
      </c>
      <c r="J1936" s="34">
        <v>121</v>
      </c>
      <c r="K1936" s="11" t="str">
        <f>VLOOKUP(A1936,'Sales Order'!A$2:I$1029,9,0)</f>
        <v>Sales Sumatera -Kalimantan Region Team</v>
      </c>
      <c r="M1936" t="str">
        <f>VLOOKUP(A1936,'Sales Order'!A$1:L$1029,12,0)</f>
        <v>Retail</v>
      </c>
    </row>
    <row r="1937" spans="1:13" ht="15.75" customHeight="1" x14ac:dyDescent="0.3">
      <c r="A1937" s="28" t="s">
        <v>922</v>
      </c>
      <c r="B1937" s="27">
        <f>VLOOKUP(A1937,'Sales Order'!A$1:D$1029,4,0)</f>
        <v>44563</v>
      </c>
      <c r="C1937" s="28" t="s">
        <v>81</v>
      </c>
      <c r="D1937" s="34">
        <v>119</v>
      </c>
      <c r="E1937" s="36">
        <v>266931280</v>
      </c>
      <c r="F1937" s="37" t="s">
        <v>4310</v>
      </c>
      <c r="G1937" s="76" t="str">
        <f>VLOOKUP(C1937,Product!A$1:D$21,3,0)</f>
        <v>Treadmill</v>
      </c>
      <c r="H1937" s="76" t="str">
        <f>VLOOKUP(C1937,Product!A$1:D$21,4,0)</f>
        <v>Gym &amp; Fitness</v>
      </c>
      <c r="I1937" t="s">
        <v>82</v>
      </c>
      <c r="J1937" s="34">
        <v>119</v>
      </c>
      <c r="K1937" s="11" t="str">
        <f>VLOOKUP(A1937,'Sales Order'!A$2:I$1029,9,0)</f>
        <v>Sales Region Sulawesi - Maluku Team</v>
      </c>
      <c r="M1937" t="str">
        <f>VLOOKUP(A1937,'Sales Order'!A$1:L$1029,12,0)</f>
        <v>Retail</v>
      </c>
    </row>
    <row r="1938" spans="1:13" ht="15.75" customHeight="1" x14ac:dyDescent="0.3">
      <c r="A1938" s="16" t="s">
        <v>923</v>
      </c>
      <c r="B1938" s="27">
        <f>VLOOKUP(A1938,'Sales Order'!A$1:D$1029,4,0)</f>
        <v>44563</v>
      </c>
      <c r="C1938" s="28" t="s">
        <v>69</v>
      </c>
      <c r="D1938" s="34">
        <v>74</v>
      </c>
      <c r="E1938" s="36">
        <v>8548110</v>
      </c>
      <c r="F1938" s="37" t="s">
        <v>4311</v>
      </c>
      <c r="G1938" s="76" t="str">
        <f>VLOOKUP(C1938,Product!A$1:D$21,3,0)</f>
        <v>Abs Roller</v>
      </c>
      <c r="H1938" s="76" t="str">
        <f>VLOOKUP(C1938,Product!A$1:D$21,4,0)</f>
        <v>Gym &amp; Fitness</v>
      </c>
      <c r="I1938" t="s">
        <v>70</v>
      </c>
      <c r="J1938" s="34">
        <v>74</v>
      </c>
      <c r="K1938" s="11" t="str">
        <f>VLOOKUP(A1938,'Sales Order'!A$2:I$1029,9,0)</f>
        <v>Sales Java Region Team</v>
      </c>
      <c r="M1938" t="str">
        <f>VLOOKUP(A1938,'Sales Order'!A$1:L$1029,12,0)</f>
        <v>Retail</v>
      </c>
    </row>
    <row r="1939" spans="1:13" ht="15.75" customHeight="1" x14ac:dyDescent="0.3">
      <c r="A1939" s="28" t="s">
        <v>923</v>
      </c>
      <c r="B1939" s="27">
        <f>VLOOKUP(A1939,'Sales Order'!A$1:D$1029,4,0)</f>
        <v>44563</v>
      </c>
      <c r="C1939" s="28" t="s">
        <v>28</v>
      </c>
      <c r="D1939" s="34">
        <v>40</v>
      </c>
      <c r="E1939" s="36">
        <v>33516000</v>
      </c>
      <c r="F1939" s="37" t="s">
        <v>4312</v>
      </c>
      <c r="G1939" s="76" t="str">
        <f>VLOOKUP(C1939,Product!A$1:D$21,3,0)</f>
        <v>Stick Billiard</v>
      </c>
      <c r="H1939" s="76" t="str">
        <f>VLOOKUP(C1939,Product!A$1:D$21,4,0)</f>
        <v>Billiard</v>
      </c>
      <c r="I1939" t="s">
        <v>30</v>
      </c>
      <c r="J1939" s="34">
        <v>40</v>
      </c>
      <c r="K1939" s="11" t="str">
        <f>VLOOKUP(A1939,'Sales Order'!A$2:I$1029,9,0)</f>
        <v>Sales Java Region Team</v>
      </c>
      <c r="M1939" t="str">
        <f>VLOOKUP(A1939,'Sales Order'!A$1:L$1029,12,0)</f>
        <v>Retail</v>
      </c>
    </row>
    <row r="1940" spans="1:13" ht="15.75" customHeight="1" x14ac:dyDescent="0.3">
      <c r="A1940" s="28" t="s">
        <v>923</v>
      </c>
      <c r="B1940" s="27">
        <f>VLOOKUP(A1940,'Sales Order'!A$1:D$1029,4,0)</f>
        <v>44563</v>
      </c>
      <c r="C1940" s="28" t="s">
        <v>75</v>
      </c>
      <c r="D1940" s="34">
        <v>87</v>
      </c>
      <c r="E1940" s="36">
        <v>214411500</v>
      </c>
      <c r="F1940" s="37" t="s">
        <v>4313</v>
      </c>
      <c r="G1940" s="76" t="str">
        <f>VLOOKUP(C1940,Product!A$1:D$21,3,0)</f>
        <v>Bench Press</v>
      </c>
      <c r="H1940" s="76" t="str">
        <f>VLOOKUP(C1940,Product!A$1:D$21,4,0)</f>
        <v>Gym &amp; Fitness</v>
      </c>
      <c r="I1940" t="s">
        <v>76</v>
      </c>
      <c r="J1940" s="34">
        <v>87</v>
      </c>
      <c r="K1940" s="11" t="str">
        <f>VLOOKUP(A1940,'Sales Order'!A$2:I$1029,9,0)</f>
        <v>Sales Java Region Team</v>
      </c>
      <c r="M1940" t="str">
        <f>VLOOKUP(A1940,'Sales Order'!A$1:L$1029,12,0)</f>
        <v>Retail</v>
      </c>
    </row>
    <row r="1941" spans="1:13" ht="15.75" customHeight="1" x14ac:dyDescent="0.3">
      <c r="A1941" s="28" t="s">
        <v>923</v>
      </c>
      <c r="B1941" s="27">
        <f>VLOOKUP(A1941,'Sales Order'!A$1:D$1029,4,0)</f>
        <v>44563</v>
      </c>
      <c r="C1941" s="28" t="s">
        <v>58</v>
      </c>
      <c r="D1941" s="34">
        <v>138</v>
      </c>
      <c r="E1941" s="36">
        <v>715927440</v>
      </c>
      <c r="F1941" s="37" t="s">
        <v>4314</v>
      </c>
      <c r="G1941" s="76" t="str">
        <f>VLOOKUP(C1941,Product!A$1:D$21,3,0)</f>
        <v>Road Bike</v>
      </c>
      <c r="H1941" s="76" t="str">
        <f>VLOOKUP(C1941,Product!A$1:D$21,4,0)</f>
        <v>Bicycle</v>
      </c>
      <c r="I1941" t="s">
        <v>59</v>
      </c>
      <c r="J1941" s="34">
        <v>138</v>
      </c>
      <c r="K1941" s="11" t="str">
        <f>VLOOKUP(A1941,'Sales Order'!A$2:I$1029,9,0)</f>
        <v>Sales Java Region Team</v>
      </c>
      <c r="M1941" t="str">
        <f>VLOOKUP(A1941,'Sales Order'!A$1:L$1029,12,0)</f>
        <v>Retail</v>
      </c>
    </row>
    <row r="1942" spans="1:13" ht="15.75" customHeight="1" x14ac:dyDescent="0.3">
      <c r="A1942" s="28" t="s">
        <v>923</v>
      </c>
      <c r="B1942" s="27">
        <f>VLOOKUP(A1942,'Sales Order'!A$1:D$1029,4,0)</f>
        <v>44563</v>
      </c>
      <c r="C1942" s="28" t="s">
        <v>19</v>
      </c>
      <c r="D1942" s="34">
        <v>77</v>
      </c>
      <c r="E1942" s="36">
        <v>16680510</v>
      </c>
      <c r="F1942" s="37" t="s">
        <v>4315</v>
      </c>
      <c r="G1942" s="76" t="str">
        <f>VLOOKUP(C1942,Product!A$1:D$21,3,0)</f>
        <v>1 Set Fishing Equipment</v>
      </c>
      <c r="H1942" s="76" t="str">
        <f>VLOOKUP(C1942,Product!A$1:D$21,4,0)</f>
        <v>Fishing Equipment</v>
      </c>
      <c r="I1942" t="s">
        <v>21</v>
      </c>
      <c r="J1942" s="34">
        <v>77</v>
      </c>
      <c r="K1942" s="11" t="str">
        <f>VLOOKUP(A1942,'Sales Order'!A$2:I$1029,9,0)</f>
        <v>Sales Java Region Team</v>
      </c>
      <c r="M1942" t="str">
        <f>VLOOKUP(A1942,'Sales Order'!A$1:L$1029,12,0)</f>
        <v>Retail</v>
      </c>
    </row>
    <row r="1943" spans="1:13" ht="15.75" customHeight="1" x14ac:dyDescent="0.3">
      <c r="A1943" s="28" t="s">
        <v>923</v>
      </c>
      <c r="B1943" s="27">
        <f>VLOOKUP(A1943,'Sales Order'!A$1:D$1029,4,0)</f>
        <v>44563</v>
      </c>
      <c r="C1943" s="28" t="s">
        <v>81</v>
      </c>
      <c r="D1943" s="34">
        <v>47</v>
      </c>
      <c r="E1943" s="36">
        <v>104228610</v>
      </c>
      <c r="F1943" s="37" t="s">
        <v>4316</v>
      </c>
      <c r="G1943" s="76" t="str">
        <f>VLOOKUP(C1943,Product!A$1:D$21,3,0)</f>
        <v>Treadmill</v>
      </c>
      <c r="H1943" s="76" t="str">
        <f>VLOOKUP(C1943,Product!A$1:D$21,4,0)</f>
        <v>Gym &amp; Fitness</v>
      </c>
      <c r="I1943" t="s">
        <v>82</v>
      </c>
      <c r="J1943" s="34">
        <v>47</v>
      </c>
      <c r="K1943" s="11" t="str">
        <f>VLOOKUP(A1943,'Sales Order'!A$2:I$1029,9,0)</f>
        <v>Sales Java Region Team</v>
      </c>
      <c r="M1943" t="str">
        <f>VLOOKUP(A1943,'Sales Order'!A$1:L$1029,12,0)</f>
        <v>Retail</v>
      </c>
    </row>
    <row r="1944" spans="1:13" ht="15.75" customHeight="1" x14ac:dyDescent="0.3">
      <c r="A1944" s="28" t="s">
        <v>923</v>
      </c>
      <c r="B1944" s="27">
        <f>VLOOKUP(A1944,'Sales Order'!A$1:D$1029,4,0)</f>
        <v>44563</v>
      </c>
      <c r="C1944" s="28" t="s">
        <v>33</v>
      </c>
      <c r="D1944" s="34">
        <v>77</v>
      </c>
      <c r="E1944" s="36">
        <v>13382600</v>
      </c>
      <c r="F1944" s="37" t="s">
        <v>4317</v>
      </c>
      <c r="G1944" s="76" t="str">
        <f>VLOOKUP(C1944,Product!A$1:D$21,3,0)</f>
        <v>Stick Billiard Bag</v>
      </c>
      <c r="H1944" s="76" t="str">
        <f>VLOOKUP(C1944,Product!A$1:D$21,4,0)</f>
        <v>Billiard</v>
      </c>
      <c r="I1944" t="s">
        <v>34</v>
      </c>
      <c r="J1944" s="34">
        <v>77</v>
      </c>
      <c r="K1944" s="11" t="str">
        <f>VLOOKUP(A1944,'Sales Order'!A$2:I$1029,9,0)</f>
        <v>Sales Java Region Team</v>
      </c>
      <c r="M1944" t="str">
        <f>VLOOKUP(A1944,'Sales Order'!A$1:L$1029,12,0)</f>
        <v>Retail</v>
      </c>
    </row>
    <row r="1945" spans="1:13" ht="15.75" customHeight="1" x14ac:dyDescent="0.3">
      <c r="A1945" s="16" t="s">
        <v>924</v>
      </c>
      <c r="B1945" s="27">
        <f>VLOOKUP(A1945,'Sales Order'!A$1:D$1029,4,0)</f>
        <v>44565</v>
      </c>
      <c r="C1945" s="28" t="s">
        <v>48</v>
      </c>
      <c r="D1945" s="34">
        <v>66</v>
      </c>
      <c r="E1945" s="36">
        <v>6726060</v>
      </c>
      <c r="F1945" s="37" t="s">
        <v>4318</v>
      </c>
      <c r="G1945" s="76" t="str">
        <f>VLOOKUP(C1945,Product!A$1:D$21,3,0)</f>
        <v>Tracking Pole</v>
      </c>
      <c r="H1945" s="76" t="str">
        <f>VLOOKUP(C1945,Product!A$1:D$21,4,0)</f>
        <v>Hiking &amp; Camping</v>
      </c>
      <c r="I1945" t="s">
        <v>49</v>
      </c>
      <c r="J1945" s="34">
        <v>66</v>
      </c>
      <c r="K1945" s="11" t="str">
        <f>VLOOKUP(A1945,'Sales Order'!A$2:I$1029,9,0)</f>
        <v>Sales Java Region Team</v>
      </c>
      <c r="M1945" t="str">
        <f>VLOOKUP(A1945,'Sales Order'!A$1:L$1029,12,0)</f>
        <v>Distributor</v>
      </c>
    </row>
    <row r="1946" spans="1:13" ht="15.75" customHeight="1" x14ac:dyDescent="0.3">
      <c r="A1946" s="28" t="s">
        <v>924</v>
      </c>
      <c r="B1946" s="27">
        <f>VLOOKUP(A1946,'Sales Order'!A$1:D$1029,4,0)</f>
        <v>44565</v>
      </c>
      <c r="C1946" s="28" t="s">
        <v>83</v>
      </c>
      <c r="D1946" s="34">
        <v>29</v>
      </c>
      <c r="E1946" s="36">
        <v>8843550</v>
      </c>
      <c r="F1946" s="37" t="s">
        <v>4319</v>
      </c>
      <c r="G1946" s="76" t="str">
        <f>VLOOKUP(C1946,Product!A$1:D$21,3,0)</f>
        <v>Heavy bag</v>
      </c>
      <c r="H1946" s="76" t="str">
        <f>VLOOKUP(C1946,Product!A$1:D$21,4,0)</f>
        <v>Gym &amp; Fitness</v>
      </c>
      <c r="I1946" t="s">
        <v>84</v>
      </c>
      <c r="J1946" s="34">
        <v>29</v>
      </c>
      <c r="K1946" s="11" t="str">
        <f>VLOOKUP(A1946,'Sales Order'!A$2:I$1029,9,0)</f>
        <v>Sales Java Region Team</v>
      </c>
      <c r="M1946" t="str">
        <f>VLOOKUP(A1946,'Sales Order'!A$1:L$1029,12,0)</f>
        <v>Distributor</v>
      </c>
    </row>
    <row r="1947" spans="1:13" ht="15.75" customHeight="1" x14ac:dyDescent="0.3">
      <c r="A1947" s="16" t="s">
        <v>925</v>
      </c>
      <c r="B1947" s="27">
        <f>VLOOKUP(A1947,'Sales Order'!A$1:D$1029,4,0)</f>
        <v>44565</v>
      </c>
      <c r="C1947" s="28" t="s">
        <v>75</v>
      </c>
      <c r="D1947" s="34">
        <v>43</v>
      </c>
      <c r="E1947" s="36">
        <v>108252500</v>
      </c>
      <c r="F1947" s="37" t="s">
        <v>4320</v>
      </c>
      <c r="G1947" s="76" t="str">
        <f>VLOOKUP(C1947,Product!A$1:D$21,3,0)</f>
        <v>Bench Press</v>
      </c>
      <c r="H1947" s="76" t="str">
        <f>VLOOKUP(C1947,Product!A$1:D$21,4,0)</f>
        <v>Gym &amp; Fitness</v>
      </c>
      <c r="I1947" t="s">
        <v>76</v>
      </c>
      <c r="J1947" s="34">
        <v>43</v>
      </c>
      <c r="K1947" s="11" t="str">
        <f>VLOOKUP(A1947,'Sales Order'!A$2:I$1029,9,0)</f>
        <v>Online Sales Team</v>
      </c>
      <c r="M1947" t="str">
        <f>VLOOKUP(A1947,'Sales Order'!A$1:L$1029,12,0)</f>
        <v>Retail</v>
      </c>
    </row>
    <row r="1948" spans="1:13" ht="15.75" customHeight="1" x14ac:dyDescent="0.3">
      <c r="A1948" s="28" t="s">
        <v>925</v>
      </c>
      <c r="B1948" s="27">
        <f>VLOOKUP(A1948,'Sales Order'!A$1:D$1029,4,0)</f>
        <v>44565</v>
      </c>
      <c r="C1948" s="28" t="s">
        <v>69</v>
      </c>
      <c r="D1948" s="34">
        <v>34</v>
      </c>
      <c r="E1948" s="36">
        <v>3557862</v>
      </c>
      <c r="F1948" s="37" t="s">
        <v>4321</v>
      </c>
      <c r="G1948" s="76" t="str">
        <f>VLOOKUP(C1948,Product!A$1:D$21,3,0)</f>
        <v>Abs Roller</v>
      </c>
      <c r="H1948" s="76" t="str">
        <f>VLOOKUP(C1948,Product!A$1:D$21,4,0)</f>
        <v>Gym &amp; Fitness</v>
      </c>
      <c r="I1948" t="s">
        <v>70</v>
      </c>
      <c r="J1948" s="34">
        <v>34</v>
      </c>
      <c r="K1948" s="11" t="str">
        <f>VLOOKUP(A1948,'Sales Order'!A$2:I$1029,9,0)</f>
        <v>Online Sales Team</v>
      </c>
      <c r="M1948" t="str">
        <f>VLOOKUP(A1948,'Sales Order'!A$1:L$1029,12,0)</f>
        <v>Retail</v>
      </c>
    </row>
    <row r="1949" spans="1:13" ht="15.75" customHeight="1" x14ac:dyDescent="0.3">
      <c r="A1949" s="28" t="s">
        <v>926</v>
      </c>
      <c r="B1949" s="27">
        <f>VLOOKUP(A1949,'Sales Order'!A$1:D$1029,4,0)</f>
        <v>44567</v>
      </c>
      <c r="C1949" s="28" t="s">
        <v>78</v>
      </c>
      <c r="D1949" s="34">
        <v>64</v>
      </c>
      <c r="E1949" s="36">
        <v>31664639.999999996</v>
      </c>
      <c r="F1949" s="37" t="s">
        <v>4322</v>
      </c>
      <c r="G1949" s="76" t="str">
        <f>VLOOKUP(C1949,Product!A$1:D$21,3,0)</f>
        <v>Dumbell Set</v>
      </c>
      <c r="H1949" s="76" t="str">
        <f>VLOOKUP(C1949,Product!A$1:D$21,4,0)</f>
        <v>Gym &amp; Fitness</v>
      </c>
      <c r="I1949" t="s">
        <v>79</v>
      </c>
      <c r="J1949" s="34">
        <v>64</v>
      </c>
      <c r="K1949" s="11" t="str">
        <f>VLOOKUP(A1949,'Sales Order'!A$2:I$1029,9,0)</f>
        <v>Sales Sumatera -Kalimantan Region Team</v>
      </c>
      <c r="M1949" t="str">
        <f>VLOOKUP(A1949,'Sales Order'!A$1:L$1029,12,0)</f>
        <v>Distributor</v>
      </c>
    </row>
    <row r="1950" spans="1:13" ht="15.75" customHeight="1" x14ac:dyDescent="0.3">
      <c r="A1950" s="28" t="s">
        <v>926</v>
      </c>
      <c r="B1950" s="27">
        <f>VLOOKUP(A1950,'Sales Order'!A$1:D$1029,4,0)</f>
        <v>44567</v>
      </c>
      <c r="C1950" s="28" t="s">
        <v>83</v>
      </c>
      <c r="D1950" s="34">
        <v>118</v>
      </c>
      <c r="E1950" s="36">
        <v>28408500</v>
      </c>
      <c r="F1950" s="37" t="s">
        <v>4323</v>
      </c>
      <c r="G1950" s="76" t="str">
        <f>VLOOKUP(C1950,Product!A$1:D$21,3,0)</f>
        <v>Heavy bag</v>
      </c>
      <c r="H1950" s="76" t="str">
        <f>VLOOKUP(C1950,Product!A$1:D$21,4,0)</f>
        <v>Gym &amp; Fitness</v>
      </c>
      <c r="I1950" t="s">
        <v>84</v>
      </c>
      <c r="J1950" s="34">
        <v>118</v>
      </c>
      <c r="K1950" s="11" t="str">
        <f>VLOOKUP(A1950,'Sales Order'!A$2:I$1029,9,0)</f>
        <v>Sales Sumatera -Kalimantan Region Team</v>
      </c>
      <c r="M1950" t="str">
        <f>VLOOKUP(A1950,'Sales Order'!A$1:L$1029,12,0)</f>
        <v>Distributor</v>
      </c>
    </row>
    <row r="1951" spans="1:13" ht="15.75" customHeight="1" x14ac:dyDescent="0.3">
      <c r="A1951" s="28" t="s">
        <v>926</v>
      </c>
      <c r="B1951" s="27">
        <f>VLOOKUP(A1951,'Sales Order'!A$1:D$1029,4,0)</f>
        <v>44567</v>
      </c>
      <c r="C1951" s="28" t="s">
        <v>65</v>
      </c>
      <c r="D1951" s="34">
        <v>114</v>
      </c>
      <c r="E1951" s="36">
        <v>28916100</v>
      </c>
      <c r="F1951" s="37" t="s">
        <v>4324</v>
      </c>
      <c r="G1951" s="76" t="str">
        <f>VLOOKUP(C1951,Product!A$1:D$21,3,0)</f>
        <v>1 Set Futsalball</v>
      </c>
      <c r="H1951" s="76" t="str">
        <f>VLOOKUP(C1951,Product!A$1:D$21,4,0)</f>
        <v>Futsal</v>
      </c>
      <c r="I1951" t="s">
        <v>66</v>
      </c>
      <c r="J1951" s="34">
        <v>114</v>
      </c>
      <c r="K1951" s="11" t="str">
        <f>VLOOKUP(A1951,'Sales Order'!A$2:I$1029,9,0)</f>
        <v>Sales Sumatera -Kalimantan Region Team</v>
      </c>
      <c r="M1951" t="str">
        <f>VLOOKUP(A1951,'Sales Order'!A$1:L$1029,12,0)</f>
        <v>Distributor</v>
      </c>
    </row>
    <row r="1952" spans="1:13" ht="15.75" customHeight="1" x14ac:dyDescent="0.3">
      <c r="A1952" s="28" t="s">
        <v>926</v>
      </c>
      <c r="B1952" s="27">
        <f>VLOOKUP(A1952,'Sales Order'!A$1:D$1029,4,0)</f>
        <v>44567</v>
      </c>
      <c r="C1952" s="28" t="s">
        <v>35</v>
      </c>
      <c r="D1952" s="34">
        <v>39</v>
      </c>
      <c r="E1952" s="36">
        <v>74476350</v>
      </c>
      <c r="F1952" s="37" t="s">
        <v>4325</v>
      </c>
      <c r="G1952" s="76" t="str">
        <f>VLOOKUP(C1952,Product!A$1:D$21,3,0)</f>
        <v>Stick Golf Wedge</v>
      </c>
      <c r="H1952" s="76" t="str">
        <f>VLOOKUP(C1952,Product!A$1:D$21,4,0)</f>
        <v>Golf</v>
      </c>
      <c r="I1952" t="s">
        <v>37</v>
      </c>
      <c r="J1952" s="34">
        <v>39</v>
      </c>
      <c r="K1952" s="11" t="str">
        <f>VLOOKUP(A1952,'Sales Order'!A$2:I$1029,9,0)</f>
        <v>Sales Sumatera -Kalimantan Region Team</v>
      </c>
      <c r="M1952" t="str">
        <f>VLOOKUP(A1952,'Sales Order'!A$1:L$1029,12,0)</f>
        <v>Distributor</v>
      </c>
    </row>
    <row r="1953" spans="1:13" ht="15.75" customHeight="1" x14ac:dyDescent="0.3">
      <c r="A1953" s="16" t="s">
        <v>927</v>
      </c>
      <c r="B1953" s="27">
        <f>VLOOKUP(A1953,'Sales Order'!A$1:D$1029,4,0)</f>
        <v>44567</v>
      </c>
      <c r="C1953" s="28" t="s">
        <v>25</v>
      </c>
      <c r="D1953" s="34">
        <v>130</v>
      </c>
      <c r="E1953" s="36">
        <v>2080000</v>
      </c>
      <c r="F1953" s="37" t="s">
        <v>4326</v>
      </c>
      <c r="G1953" s="76" t="str">
        <f>VLOOKUP(C1953,Product!A$1:D$21,3,0)</f>
        <v>Fishing soft lure</v>
      </c>
      <c r="H1953" s="76" t="str">
        <f>VLOOKUP(C1953,Product!A$1:D$21,4,0)</f>
        <v>Fishing Equipment</v>
      </c>
      <c r="I1953" t="s">
        <v>26</v>
      </c>
      <c r="J1953" s="34">
        <v>130</v>
      </c>
      <c r="K1953" s="11" t="str">
        <f>VLOOKUP(A1953,'Sales Order'!A$2:I$1029,9,0)</f>
        <v>Sales Java Region Team</v>
      </c>
      <c r="M1953" t="str">
        <f>VLOOKUP(A1953,'Sales Order'!A$1:L$1029,12,0)</f>
        <v>Retail</v>
      </c>
    </row>
    <row r="1954" spans="1:13" ht="15.75" customHeight="1" x14ac:dyDescent="0.3">
      <c r="A1954" s="28" t="s">
        <v>927</v>
      </c>
      <c r="B1954" s="27">
        <f>VLOOKUP(A1954,'Sales Order'!A$1:D$1029,4,0)</f>
        <v>44567</v>
      </c>
      <c r="C1954" s="28" t="s">
        <v>69</v>
      </c>
      <c r="D1954" s="34">
        <v>77</v>
      </c>
      <c r="E1954" s="36">
        <v>8057511</v>
      </c>
      <c r="F1954" s="37" t="s">
        <v>4327</v>
      </c>
      <c r="G1954" s="76" t="str">
        <f>VLOOKUP(C1954,Product!A$1:D$21,3,0)</f>
        <v>Abs Roller</v>
      </c>
      <c r="H1954" s="76" t="str">
        <f>VLOOKUP(C1954,Product!A$1:D$21,4,0)</f>
        <v>Gym &amp; Fitness</v>
      </c>
      <c r="I1954" t="s">
        <v>70</v>
      </c>
      <c r="J1954" s="34">
        <v>77</v>
      </c>
      <c r="K1954" s="11" t="str">
        <f>VLOOKUP(A1954,'Sales Order'!A$2:I$1029,9,0)</f>
        <v>Sales Java Region Team</v>
      </c>
      <c r="M1954" t="str">
        <f>VLOOKUP(A1954,'Sales Order'!A$1:L$1029,12,0)</f>
        <v>Retail</v>
      </c>
    </row>
    <row r="1955" spans="1:13" ht="15.75" customHeight="1" x14ac:dyDescent="0.3">
      <c r="A1955" s="28" t="s">
        <v>927</v>
      </c>
      <c r="B1955" s="27">
        <f>VLOOKUP(A1955,'Sales Order'!A$1:D$1029,4,0)</f>
        <v>44567</v>
      </c>
      <c r="C1955" s="28" t="s">
        <v>58</v>
      </c>
      <c r="D1955" s="34">
        <v>78</v>
      </c>
      <c r="E1955" s="36">
        <v>382662540</v>
      </c>
      <c r="F1955" s="37" t="s">
        <v>4328</v>
      </c>
      <c r="G1955" s="76" t="str">
        <f>VLOOKUP(C1955,Product!A$1:D$21,3,0)</f>
        <v>Road Bike</v>
      </c>
      <c r="H1955" s="76" t="str">
        <f>VLOOKUP(C1955,Product!A$1:D$21,4,0)</f>
        <v>Bicycle</v>
      </c>
      <c r="I1955" t="s">
        <v>59</v>
      </c>
      <c r="J1955" s="34">
        <v>78</v>
      </c>
      <c r="K1955" s="11" t="str">
        <f>VLOOKUP(A1955,'Sales Order'!A$2:I$1029,9,0)</f>
        <v>Sales Java Region Team</v>
      </c>
      <c r="M1955" t="str">
        <f>VLOOKUP(A1955,'Sales Order'!A$1:L$1029,12,0)</f>
        <v>Retail</v>
      </c>
    </row>
    <row r="1956" spans="1:13" ht="15.75" customHeight="1" x14ac:dyDescent="0.3">
      <c r="A1956" s="28" t="s">
        <v>927</v>
      </c>
      <c r="B1956" s="27">
        <f>VLOOKUP(A1956,'Sales Order'!A$1:D$1029,4,0)</f>
        <v>44567</v>
      </c>
      <c r="C1956" s="28" t="s">
        <v>40</v>
      </c>
      <c r="D1956" s="34">
        <v>116</v>
      </c>
      <c r="E1956" s="36">
        <v>18183000</v>
      </c>
      <c r="F1956" s="37" t="s">
        <v>4329</v>
      </c>
      <c r="G1956" s="76" t="str">
        <f>VLOOKUP(C1956,Product!A$1:D$21,3,0)</f>
        <v>1 set Golf Ball</v>
      </c>
      <c r="H1956" s="76" t="str">
        <f>VLOOKUP(C1956,Product!A$1:D$21,4,0)</f>
        <v>Golf</v>
      </c>
      <c r="I1956" t="s">
        <v>41</v>
      </c>
      <c r="J1956" s="34">
        <v>116</v>
      </c>
      <c r="K1956" s="11" t="str">
        <f>VLOOKUP(A1956,'Sales Order'!A$2:I$1029,9,0)</f>
        <v>Sales Java Region Team</v>
      </c>
      <c r="M1956" t="str">
        <f>VLOOKUP(A1956,'Sales Order'!A$1:L$1029,12,0)</f>
        <v>Retail</v>
      </c>
    </row>
    <row r="1957" spans="1:13" ht="15.75" customHeight="1" x14ac:dyDescent="0.3">
      <c r="A1957" s="16" t="s">
        <v>928</v>
      </c>
      <c r="B1957" s="27">
        <f>VLOOKUP(A1957,'Sales Order'!A$1:D$1029,4,0)</f>
        <v>44570</v>
      </c>
      <c r="C1957" s="28" t="s">
        <v>40</v>
      </c>
      <c r="D1957" s="34">
        <v>43</v>
      </c>
      <c r="E1957" s="36">
        <v>7549080</v>
      </c>
      <c r="F1957" s="37" t="s">
        <v>4330</v>
      </c>
      <c r="G1957" s="76" t="str">
        <f>VLOOKUP(C1957,Product!A$1:D$21,3,0)</f>
        <v>1 set Golf Ball</v>
      </c>
      <c r="H1957" s="76" t="str">
        <f>VLOOKUP(C1957,Product!A$1:D$21,4,0)</f>
        <v>Golf</v>
      </c>
      <c r="I1957" t="s">
        <v>41</v>
      </c>
      <c r="J1957" s="34">
        <v>43</v>
      </c>
      <c r="K1957" s="11" t="str">
        <f>VLOOKUP(A1957,'Sales Order'!A$2:I$1029,9,0)</f>
        <v>Online Sales Team</v>
      </c>
      <c r="M1957" t="str">
        <f>VLOOKUP(A1957,'Sales Order'!A$1:L$1029,12,0)</f>
        <v>Retail</v>
      </c>
    </row>
    <row r="1958" spans="1:13" ht="15.75" customHeight="1" x14ac:dyDescent="0.3">
      <c r="A1958" s="16" t="s">
        <v>929</v>
      </c>
      <c r="B1958" s="27">
        <f>VLOOKUP(A1958,'Sales Order'!A$1:D$1029,4,0)</f>
        <v>44570</v>
      </c>
      <c r="C1958" s="28" t="s">
        <v>25</v>
      </c>
      <c r="D1958" s="34">
        <v>101</v>
      </c>
      <c r="E1958" s="36">
        <v>1696800</v>
      </c>
      <c r="F1958" s="37" t="s">
        <v>4331</v>
      </c>
      <c r="G1958" s="76" t="str">
        <f>VLOOKUP(C1958,Product!A$1:D$21,3,0)</f>
        <v>Fishing soft lure</v>
      </c>
      <c r="H1958" s="76" t="str">
        <f>VLOOKUP(C1958,Product!A$1:D$21,4,0)</f>
        <v>Fishing Equipment</v>
      </c>
      <c r="I1958" t="s">
        <v>26</v>
      </c>
      <c r="J1958" s="34">
        <v>101</v>
      </c>
      <c r="K1958" s="11" t="str">
        <f>VLOOKUP(A1958,'Sales Order'!A$2:I$1029,9,0)</f>
        <v>Online Sales Team</v>
      </c>
      <c r="M1958" t="str">
        <f>VLOOKUP(A1958,'Sales Order'!A$1:L$1029,12,0)</f>
        <v>Retail</v>
      </c>
    </row>
    <row r="1959" spans="1:13" ht="15.75" customHeight="1" x14ac:dyDescent="0.3">
      <c r="A1959" s="28" t="s">
        <v>929</v>
      </c>
      <c r="B1959" s="27">
        <f>VLOOKUP(A1959,'Sales Order'!A$1:D$1029,4,0)</f>
        <v>44570</v>
      </c>
      <c r="C1959" s="28" t="s">
        <v>45</v>
      </c>
      <c r="D1959" s="34">
        <v>28</v>
      </c>
      <c r="E1959" s="36">
        <v>3921680</v>
      </c>
      <c r="F1959" s="37" t="s">
        <v>4332</v>
      </c>
      <c r="G1959" s="76" t="str">
        <f>VLOOKUP(C1959,Product!A$1:D$21,3,0)</f>
        <v>Sunglasses</v>
      </c>
      <c r="H1959" s="76" t="str">
        <f>VLOOKUP(C1959,Product!A$1:D$21,4,0)</f>
        <v>Outdoors Sport</v>
      </c>
      <c r="I1959" t="s">
        <v>46</v>
      </c>
      <c r="J1959" s="34">
        <v>28</v>
      </c>
      <c r="K1959" s="11" t="str">
        <f>VLOOKUP(A1959,'Sales Order'!A$2:I$1029,9,0)</f>
        <v>Online Sales Team</v>
      </c>
      <c r="M1959" t="str">
        <f>VLOOKUP(A1959,'Sales Order'!A$1:L$1029,12,0)</f>
        <v>Retail</v>
      </c>
    </row>
    <row r="1960" spans="1:13" ht="15.75" customHeight="1" x14ac:dyDescent="0.3">
      <c r="A1960" s="28" t="s">
        <v>929</v>
      </c>
      <c r="B1960" s="27">
        <f>VLOOKUP(A1960,'Sales Order'!A$1:D$1029,4,0)</f>
        <v>44570</v>
      </c>
      <c r="C1960" s="28" t="s">
        <v>19</v>
      </c>
      <c r="D1960" s="34">
        <v>83</v>
      </c>
      <c r="E1960" s="36">
        <v>18393630</v>
      </c>
      <c r="F1960" s="37" t="s">
        <v>4333</v>
      </c>
      <c r="G1960" s="76" t="str">
        <f>VLOOKUP(C1960,Product!A$1:D$21,3,0)</f>
        <v>1 Set Fishing Equipment</v>
      </c>
      <c r="H1960" s="76" t="str">
        <f>VLOOKUP(C1960,Product!A$1:D$21,4,0)</f>
        <v>Fishing Equipment</v>
      </c>
      <c r="I1960" t="s">
        <v>21</v>
      </c>
      <c r="J1960" s="34">
        <v>83</v>
      </c>
      <c r="K1960" s="11" t="str">
        <f>VLOOKUP(A1960,'Sales Order'!A$2:I$1029,9,0)</f>
        <v>Online Sales Team</v>
      </c>
      <c r="M1960" t="str">
        <f>VLOOKUP(A1960,'Sales Order'!A$1:L$1029,12,0)</f>
        <v>Retail</v>
      </c>
    </row>
    <row r="1961" spans="1:13" ht="15.75" customHeight="1" x14ac:dyDescent="0.3">
      <c r="A1961" s="16" t="s">
        <v>930</v>
      </c>
      <c r="B1961" s="27">
        <f>VLOOKUP(A1961,'Sales Order'!A$1:D$1029,4,0)</f>
        <v>44571</v>
      </c>
      <c r="C1961" s="28" t="s">
        <v>52</v>
      </c>
      <c r="D1961" s="34">
        <v>56</v>
      </c>
      <c r="E1961" s="36">
        <v>14924000.000000002</v>
      </c>
      <c r="F1961" s="37" t="s">
        <v>4334</v>
      </c>
      <c r="G1961" s="76" t="str">
        <f>VLOOKUP(C1961,Product!A$1:D$21,3,0)</f>
        <v>Hiking Shoes</v>
      </c>
      <c r="H1961" s="76" t="str">
        <f>VLOOKUP(C1961,Product!A$1:D$21,4,0)</f>
        <v>Hiking &amp; Camping</v>
      </c>
      <c r="I1961" t="s">
        <v>53</v>
      </c>
      <c r="J1961" s="34">
        <v>56</v>
      </c>
      <c r="K1961" s="11" t="str">
        <f>VLOOKUP(A1961,'Sales Order'!A$2:I$1029,9,0)</f>
        <v>Sales Sumatera -Kalimantan Region Team</v>
      </c>
      <c r="M1961" t="str">
        <f>VLOOKUP(A1961,'Sales Order'!A$1:L$1029,12,0)</f>
        <v>Retail</v>
      </c>
    </row>
    <row r="1962" spans="1:13" ht="15.75" customHeight="1" x14ac:dyDescent="0.3">
      <c r="A1962" s="28" t="s">
        <v>930</v>
      </c>
      <c r="B1962" s="27">
        <f>VLOOKUP(A1962,'Sales Order'!A$1:D$1029,4,0)</f>
        <v>44571</v>
      </c>
      <c r="C1962" s="28" t="s">
        <v>48</v>
      </c>
      <c r="D1962" s="34">
        <v>71</v>
      </c>
      <c r="E1962" s="36">
        <v>7510380.0000000009</v>
      </c>
      <c r="F1962" s="37" t="s">
        <v>4335</v>
      </c>
      <c r="G1962" s="76" t="str">
        <f>VLOOKUP(C1962,Product!A$1:D$21,3,0)</f>
        <v>Tracking Pole</v>
      </c>
      <c r="H1962" s="76" t="str">
        <f>VLOOKUP(C1962,Product!A$1:D$21,4,0)</f>
        <v>Hiking &amp; Camping</v>
      </c>
      <c r="I1962" t="s">
        <v>49</v>
      </c>
      <c r="J1962" s="34">
        <v>71</v>
      </c>
      <c r="K1962" s="11" t="str">
        <f>VLOOKUP(A1962,'Sales Order'!A$2:I$1029,9,0)</f>
        <v>Sales Sumatera -Kalimantan Region Team</v>
      </c>
      <c r="M1962" t="str">
        <f>VLOOKUP(A1962,'Sales Order'!A$1:L$1029,12,0)</f>
        <v>Retail</v>
      </c>
    </row>
    <row r="1963" spans="1:13" ht="15.75" customHeight="1" x14ac:dyDescent="0.3">
      <c r="A1963" s="28" t="s">
        <v>930</v>
      </c>
      <c r="B1963" s="27">
        <f>VLOOKUP(A1963,'Sales Order'!A$1:D$1029,4,0)</f>
        <v>44571</v>
      </c>
      <c r="C1963" s="28" t="s">
        <v>40</v>
      </c>
      <c r="D1963" s="34">
        <v>143</v>
      </c>
      <c r="E1963" s="36">
        <v>25105080</v>
      </c>
      <c r="F1963" s="37" t="s">
        <v>4336</v>
      </c>
      <c r="G1963" s="76" t="str">
        <f>VLOOKUP(C1963,Product!A$1:D$21,3,0)</f>
        <v>1 set Golf Ball</v>
      </c>
      <c r="H1963" s="76" t="str">
        <f>VLOOKUP(C1963,Product!A$1:D$21,4,0)</f>
        <v>Golf</v>
      </c>
      <c r="I1963" t="s">
        <v>41</v>
      </c>
      <c r="J1963" s="34">
        <v>143</v>
      </c>
      <c r="K1963" s="11" t="str">
        <f>VLOOKUP(A1963,'Sales Order'!A$2:I$1029,9,0)</f>
        <v>Sales Sumatera -Kalimantan Region Team</v>
      </c>
      <c r="M1963" t="str">
        <f>VLOOKUP(A1963,'Sales Order'!A$1:L$1029,12,0)</f>
        <v>Retail</v>
      </c>
    </row>
    <row r="1964" spans="1:13" ht="15.75" customHeight="1" x14ac:dyDescent="0.3">
      <c r="A1964" s="28" t="s">
        <v>930</v>
      </c>
      <c r="B1964" s="27">
        <f>VLOOKUP(A1964,'Sales Order'!A$1:D$1029,4,0)</f>
        <v>44571</v>
      </c>
      <c r="C1964" s="28" t="s">
        <v>61</v>
      </c>
      <c r="D1964" s="34">
        <v>29</v>
      </c>
      <c r="E1964" s="36">
        <v>10696070</v>
      </c>
      <c r="F1964" s="37" t="s">
        <v>4337</v>
      </c>
      <c r="G1964" s="76" t="str">
        <f>VLOOKUP(C1964,Product!A$1:D$21,3,0)</f>
        <v>1 Set Basketball</v>
      </c>
      <c r="H1964" s="76" t="str">
        <f>VLOOKUP(C1964,Product!A$1:D$21,4,0)</f>
        <v>Basketball</v>
      </c>
      <c r="I1964" t="s">
        <v>62</v>
      </c>
      <c r="J1964" s="34">
        <v>29</v>
      </c>
      <c r="K1964" s="11" t="str">
        <f>VLOOKUP(A1964,'Sales Order'!A$2:I$1029,9,0)</f>
        <v>Sales Sumatera -Kalimantan Region Team</v>
      </c>
      <c r="M1964" t="str">
        <f>VLOOKUP(A1964,'Sales Order'!A$1:L$1029,12,0)</f>
        <v>Retail</v>
      </c>
    </row>
    <row r="1965" spans="1:13" ht="15.75" customHeight="1" x14ac:dyDescent="0.3">
      <c r="A1965" s="16" t="s">
        <v>931</v>
      </c>
      <c r="B1965" s="27">
        <f>VLOOKUP(A1965,'Sales Order'!A$1:D$1029,4,0)</f>
        <v>44571</v>
      </c>
      <c r="C1965" s="28" t="s">
        <v>69</v>
      </c>
      <c r="D1965" s="34">
        <v>25</v>
      </c>
      <c r="E1965" s="36">
        <v>2887875</v>
      </c>
      <c r="F1965" s="37" t="s">
        <v>4338</v>
      </c>
      <c r="G1965" s="76" t="str">
        <f>VLOOKUP(C1965,Product!A$1:D$21,3,0)</f>
        <v>Abs Roller</v>
      </c>
      <c r="H1965" s="76" t="str">
        <f>VLOOKUP(C1965,Product!A$1:D$21,4,0)</f>
        <v>Gym &amp; Fitness</v>
      </c>
      <c r="I1965" t="s">
        <v>70</v>
      </c>
      <c r="J1965" s="34">
        <v>25</v>
      </c>
      <c r="K1965" s="11" t="str">
        <f>VLOOKUP(A1965,'Sales Order'!A$2:I$1029,9,0)</f>
        <v>Sales Sumatera -Kalimantan Region Team</v>
      </c>
      <c r="M1965" t="str">
        <f>VLOOKUP(A1965,'Sales Order'!A$1:L$1029,12,0)</f>
        <v>Retail</v>
      </c>
    </row>
    <row r="1966" spans="1:13" ht="15.75" customHeight="1" x14ac:dyDescent="0.3">
      <c r="A1966" s="16" t="s">
        <v>932</v>
      </c>
      <c r="B1966" s="27">
        <f>VLOOKUP(A1966,'Sales Order'!A$1:D$1029,4,0)</f>
        <v>44572</v>
      </c>
      <c r="C1966" s="28" t="s">
        <v>81</v>
      </c>
      <c r="D1966" s="34">
        <v>116</v>
      </c>
      <c r="E1966" s="36">
        <v>272029280</v>
      </c>
      <c r="F1966" s="37" t="s">
        <v>4339</v>
      </c>
      <c r="G1966" s="76" t="str">
        <f>VLOOKUP(C1966,Product!A$1:D$21,3,0)</f>
        <v>Treadmill</v>
      </c>
      <c r="H1966" s="76" t="str">
        <f>VLOOKUP(C1966,Product!A$1:D$21,4,0)</f>
        <v>Gym &amp; Fitness</v>
      </c>
      <c r="I1966" t="s">
        <v>82</v>
      </c>
      <c r="J1966" s="34">
        <v>116</v>
      </c>
      <c r="K1966" s="11" t="str">
        <f>VLOOKUP(A1966,'Sales Order'!A$2:I$1029,9,0)</f>
        <v>Sales Java Region Team</v>
      </c>
      <c r="M1966" t="str">
        <f>VLOOKUP(A1966,'Sales Order'!A$1:L$1029,12,0)</f>
        <v>Retail</v>
      </c>
    </row>
    <row r="1967" spans="1:13" ht="15.75" customHeight="1" x14ac:dyDescent="0.3">
      <c r="A1967" s="28" t="s">
        <v>932</v>
      </c>
      <c r="B1967" s="27">
        <f>VLOOKUP(A1967,'Sales Order'!A$1:D$1029,4,0)</f>
        <v>44572</v>
      </c>
      <c r="C1967" s="28" t="s">
        <v>28</v>
      </c>
      <c r="D1967" s="34">
        <v>129</v>
      </c>
      <c r="E1967" s="36">
        <v>102084150</v>
      </c>
      <c r="F1967" s="37" t="s">
        <v>4340</v>
      </c>
      <c r="G1967" s="76" t="str">
        <f>VLOOKUP(C1967,Product!A$1:D$21,3,0)</f>
        <v>Stick Billiard</v>
      </c>
      <c r="H1967" s="76" t="str">
        <f>VLOOKUP(C1967,Product!A$1:D$21,4,0)</f>
        <v>Billiard</v>
      </c>
      <c r="I1967" t="s">
        <v>30</v>
      </c>
      <c r="J1967" s="34">
        <v>129</v>
      </c>
      <c r="K1967" s="11" t="str">
        <f>VLOOKUP(A1967,'Sales Order'!A$2:I$1029,9,0)</f>
        <v>Sales Java Region Team</v>
      </c>
      <c r="M1967" t="str">
        <f>VLOOKUP(A1967,'Sales Order'!A$1:L$1029,12,0)</f>
        <v>Retail</v>
      </c>
    </row>
    <row r="1968" spans="1:13" ht="15.75" customHeight="1" x14ac:dyDescent="0.3">
      <c r="A1968" s="28" t="s">
        <v>932</v>
      </c>
      <c r="B1968" s="27">
        <f>VLOOKUP(A1968,'Sales Order'!A$1:D$1029,4,0)</f>
        <v>44572</v>
      </c>
      <c r="C1968" s="28" t="s">
        <v>75</v>
      </c>
      <c r="D1968" s="34">
        <v>48</v>
      </c>
      <c r="E1968" s="36">
        <v>120840000</v>
      </c>
      <c r="F1968" s="37" t="s">
        <v>4341</v>
      </c>
      <c r="G1968" s="76" t="str">
        <f>VLOOKUP(C1968,Product!A$1:D$21,3,0)</f>
        <v>Bench Press</v>
      </c>
      <c r="H1968" s="76" t="str">
        <f>VLOOKUP(C1968,Product!A$1:D$21,4,0)</f>
        <v>Gym &amp; Fitness</v>
      </c>
      <c r="I1968" t="s">
        <v>76</v>
      </c>
      <c r="J1968" s="34">
        <v>48</v>
      </c>
      <c r="K1968" s="11" t="str">
        <f>VLOOKUP(A1968,'Sales Order'!A$2:I$1029,9,0)</f>
        <v>Sales Java Region Team</v>
      </c>
      <c r="M1968" t="str">
        <f>VLOOKUP(A1968,'Sales Order'!A$1:L$1029,12,0)</f>
        <v>Retail</v>
      </c>
    </row>
    <row r="1969" spans="1:13" ht="15.75" customHeight="1" x14ac:dyDescent="0.3">
      <c r="A1969" s="28" t="s">
        <v>932</v>
      </c>
      <c r="B1969" s="27">
        <f>VLOOKUP(A1969,'Sales Order'!A$1:D$1029,4,0)</f>
        <v>44572</v>
      </c>
      <c r="C1969" s="28" t="s">
        <v>35</v>
      </c>
      <c r="D1969" s="34">
        <v>33</v>
      </c>
      <c r="E1969" s="36">
        <v>66640200</v>
      </c>
      <c r="F1969" s="37" t="s">
        <v>4342</v>
      </c>
      <c r="G1969" s="76" t="str">
        <f>VLOOKUP(C1969,Product!A$1:D$21,3,0)</f>
        <v>Stick Golf Wedge</v>
      </c>
      <c r="H1969" s="76" t="str">
        <f>VLOOKUP(C1969,Product!A$1:D$21,4,0)</f>
        <v>Golf</v>
      </c>
      <c r="I1969" t="s">
        <v>37</v>
      </c>
      <c r="J1969" s="34">
        <v>33</v>
      </c>
      <c r="K1969" s="11" t="str">
        <f>VLOOKUP(A1969,'Sales Order'!A$2:I$1029,9,0)</f>
        <v>Sales Java Region Team</v>
      </c>
      <c r="M1969" t="str">
        <f>VLOOKUP(A1969,'Sales Order'!A$1:L$1029,12,0)</f>
        <v>Retail</v>
      </c>
    </row>
    <row r="1970" spans="1:13" ht="15.75" customHeight="1" x14ac:dyDescent="0.3">
      <c r="A1970" s="16" t="s">
        <v>933</v>
      </c>
      <c r="B1970" s="27">
        <f>VLOOKUP(A1970,'Sales Order'!A$1:D$1029,4,0)</f>
        <v>44572</v>
      </c>
      <c r="C1970" s="28" t="s">
        <v>58</v>
      </c>
      <c r="D1970" s="34">
        <v>84</v>
      </c>
      <c r="E1970" s="36">
        <v>393151080</v>
      </c>
      <c r="F1970" s="37" t="s">
        <v>4343</v>
      </c>
      <c r="G1970" s="76" t="str">
        <f>VLOOKUP(C1970,Product!A$1:D$21,3,0)</f>
        <v>Road Bike</v>
      </c>
      <c r="H1970" s="76" t="str">
        <f>VLOOKUP(C1970,Product!A$1:D$21,4,0)</f>
        <v>Bicycle</v>
      </c>
      <c r="I1970" t="s">
        <v>59</v>
      </c>
      <c r="J1970" s="34">
        <v>84</v>
      </c>
      <c r="K1970" s="11" t="str">
        <f>VLOOKUP(A1970,'Sales Order'!A$2:I$1029,9,0)</f>
        <v>Sales Region Sulawesi - Maluku Team</v>
      </c>
      <c r="M1970" t="str">
        <f>VLOOKUP(A1970,'Sales Order'!A$1:L$1029,12,0)</f>
        <v>Retail</v>
      </c>
    </row>
    <row r="1971" spans="1:13" ht="15.75" customHeight="1" x14ac:dyDescent="0.3">
      <c r="A1971" s="16" t="s">
        <v>934</v>
      </c>
      <c r="B1971" s="27">
        <f>VLOOKUP(A1971,'Sales Order'!A$1:D$1029,4,0)</f>
        <v>44574</v>
      </c>
      <c r="C1971" s="28" t="s">
        <v>52</v>
      </c>
      <c r="D1971" s="34">
        <v>147</v>
      </c>
      <c r="E1971" s="36">
        <v>41564250</v>
      </c>
      <c r="F1971" s="37" t="s">
        <v>4344</v>
      </c>
      <c r="G1971" s="76" t="str">
        <f>VLOOKUP(C1971,Product!A$1:D$21,3,0)</f>
        <v>Hiking Shoes</v>
      </c>
      <c r="H1971" s="76" t="str">
        <f>VLOOKUP(C1971,Product!A$1:D$21,4,0)</f>
        <v>Hiking &amp; Camping</v>
      </c>
      <c r="I1971" t="s">
        <v>53</v>
      </c>
      <c r="J1971" s="34">
        <v>147</v>
      </c>
      <c r="K1971" s="11" t="str">
        <f>VLOOKUP(A1971,'Sales Order'!A$2:I$1029,9,0)</f>
        <v>Sales Region Bali - Nusa Tenggara Team</v>
      </c>
      <c r="M1971" t="str">
        <f>VLOOKUP(A1971,'Sales Order'!A$1:L$1029,12,0)</f>
        <v>Retail</v>
      </c>
    </row>
    <row r="1972" spans="1:13" ht="15.75" customHeight="1" x14ac:dyDescent="0.3">
      <c r="A1972" s="28" t="s">
        <v>934</v>
      </c>
      <c r="B1972" s="27">
        <f>VLOOKUP(A1972,'Sales Order'!A$1:D$1029,4,0)</f>
        <v>44574</v>
      </c>
      <c r="C1972" s="28" t="s">
        <v>55</v>
      </c>
      <c r="D1972" s="34">
        <v>126</v>
      </c>
      <c r="E1972" s="36">
        <v>276427620</v>
      </c>
      <c r="F1972" s="37" t="s">
        <v>4345</v>
      </c>
      <c r="G1972" s="76" t="str">
        <f>VLOOKUP(C1972,Product!A$1:D$21,3,0)</f>
        <v>Mountain Bike</v>
      </c>
      <c r="H1972" s="76" t="str">
        <f>VLOOKUP(C1972,Product!A$1:D$21,4,0)</f>
        <v>Bicycle</v>
      </c>
      <c r="I1972" t="s">
        <v>5854</v>
      </c>
      <c r="J1972" s="34">
        <v>126</v>
      </c>
      <c r="K1972" s="11" t="str">
        <f>VLOOKUP(A1972,'Sales Order'!A$2:I$1029,9,0)</f>
        <v>Sales Region Bali - Nusa Tenggara Team</v>
      </c>
      <c r="M1972" t="str">
        <f>VLOOKUP(A1972,'Sales Order'!A$1:L$1029,12,0)</f>
        <v>Retail</v>
      </c>
    </row>
    <row r="1973" spans="1:13" ht="15.75" customHeight="1" x14ac:dyDescent="0.3">
      <c r="A1973" s="16" t="s">
        <v>935</v>
      </c>
      <c r="B1973" s="27">
        <f>VLOOKUP(A1973,'Sales Order'!A$1:D$1029,4,0)</f>
        <v>44576</v>
      </c>
      <c r="C1973" s="28" t="s">
        <v>72</v>
      </c>
      <c r="D1973" s="34">
        <v>49</v>
      </c>
      <c r="E1973" s="36">
        <v>12167190</v>
      </c>
      <c r="F1973" s="37" t="s">
        <v>4346</v>
      </c>
      <c r="G1973" s="76" t="str">
        <f>VLOOKUP(C1973,Product!A$1:D$21,3,0)</f>
        <v>Pull Up Bar</v>
      </c>
      <c r="H1973" s="76" t="str">
        <f>VLOOKUP(C1973,Product!A$1:D$21,4,0)</f>
        <v>Gym &amp; Fitness</v>
      </c>
      <c r="I1973" t="s">
        <v>73</v>
      </c>
      <c r="J1973" s="34">
        <v>49</v>
      </c>
      <c r="K1973" s="11" t="str">
        <f>VLOOKUP(A1973,'Sales Order'!A$2:I$1029,9,0)</f>
        <v>Sales Region Sulawesi - Maluku Team</v>
      </c>
      <c r="M1973" t="str">
        <f>VLOOKUP(A1973,'Sales Order'!A$1:L$1029,12,0)</f>
        <v>Retail</v>
      </c>
    </row>
    <row r="1974" spans="1:13" ht="15.75" customHeight="1" x14ac:dyDescent="0.3">
      <c r="A1974" s="28" t="s">
        <v>935</v>
      </c>
      <c r="B1974" s="27">
        <f>VLOOKUP(A1974,'Sales Order'!A$1:D$1029,4,0)</f>
        <v>44576</v>
      </c>
      <c r="C1974" s="28" t="s">
        <v>65</v>
      </c>
      <c r="D1974" s="34">
        <v>54</v>
      </c>
      <c r="E1974" s="36">
        <v>12687840</v>
      </c>
      <c r="F1974" s="37" t="s">
        <v>4347</v>
      </c>
      <c r="G1974" s="76" t="str">
        <f>VLOOKUP(C1974,Product!A$1:D$21,3,0)</f>
        <v>1 Set Futsalball</v>
      </c>
      <c r="H1974" s="76" t="str">
        <f>VLOOKUP(C1974,Product!A$1:D$21,4,0)</f>
        <v>Futsal</v>
      </c>
      <c r="I1974" t="s">
        <v>66</v>
      </c>
      <c r="J1974" s="34">
        <v>54</v>
      </c>
      <c r="K1974" s="11" t="str">
        <f>VLOOKUP(A1974,'Sales Order'!A$2:I$1029,9,0)</f>
        <v>Sales Region Sulawesi - Maluku Team</v>
      </c>
      <c r="M1974" t="str">
        <f>VLOOKUP(A1974,'Sales Order'!A$1:L$1029,12,0)</f>
        <v>Retail</v>
      </c>
    </row>
    <row r="1975" spans="1:13" ht="15.75" customHeight="1" x14ac:dyDescent="0.3">
      <c r="A1975" s="28" t="s">
        <v>935</v>
      </c>
      <c r="B1975" s="27">
        <f>VLOOKUP(A1975,'Sales Order'!A$1:D$1029,4,0)</f>
        <v>44576</v>
      </c>
      <c r="C1975" s="28" t="s">
        <v>81</v>
      </c>
      <c r="D1975" s="34">
        <v>95</v>
      </c>
      <c r="E1975" s="36">
        <v>191302450</v>
      </c>
      <c r="F1975" s="37" t="s">
        <v>4348</v>
      </c>
      <c r="G1975" s="76" t="str">
        <f>VLOOKUP(C1975,Product!A$1:D$21,3,0)</f>
        <v>Treadmill</v>
      </c>
      <c r="H1975" s="76" t="str">
        <f>VLOOKUP(C1975,Product!A$1:D$21,4,0)</f>
        <v>Gym &amp; Fitness</v>
      </c>
      <c r="I1975" t="s">
        <v>82</v>
      </c>
      <c r="J1975" s="34">
        <v>95</v>
      </c>
      <c r="K1975" s="11" t="str">
        <f>VLOOKUP(A1975,'Sales Order'!A$2:I$1029,9,0)</f>
        <v>Sales Region Sulawesi - Maluku Team</v>
      </c>
      <c r="M1975" t="str">
        <f>VLOOKUP(A1975,'Sales Order'!A$1:L$1029,12,0)</f>
        <v>Retail</v>
      </c>
    </row>
    <row r="1976" spans="1:13" ht="15.75" customHeight="1" x14ac:dyDescent="0.3">
      <c r="A1976" s="28" t="s">
        <v>935</v>
      </c>
      <c r="B1976" s="27">
        <f>VLOOKUP(A1976,'Sales Order'!A$1:D$1029,4,0)</f>
        <v>44576</v>
      </c>
      <c r="C1976" s="28" t="s">
        <v>45</v>
      </c>
      <c r="D1976" s="34">
        <v>147</v>
      </c>
      <c r="E1976" s="36">
        <v>17084340</v>
      </c>
      <c r="F1976" s="37" t="s">
        <v>4349</v>
      </c>
      <c r="G1976" s="76" t="str">
        <f>VLOOKUP(C1976,Product!A$1:D$21,3,0)</f>
        <v>Sunglasses</v>
      </c>
      <c r="H1976" s="76" t="str">
        <f>VLOOKUP(C1976,Product!A$1:D$21,4,0)</f>
        <v>Outdoors Sport</v>
      </c>
      <c r="I1976" t="s">
        <v>46</v>
      </c>
      <c r="J1976" s="34">
        <v>147</v>
      </c>
      <c r="K1976" s="11" t="str">
        <f>VLOOKUP(A1976,'Sales Order'!A$2:I$1029,9,0)</f>
        <v>Sales Region Sulawesi - Maluku Team</v>
      </c>
      <c r="M1976" t="str">
        <f>VLOOKUP(A1976,'Sales Order'!A$1:L$1029,12,0)</f>
        <v>Retail</v>
      </c>
    </row>
    <row r="1977" spans="1:13" ht="15.75" customHeight="1" x14ac:dyDescent="0.3">
      <c r="A1977" s="28" t="s">
        <v>935</v>
      </c>
      <c r="B1977" s="27">
        <f>VLOOKUP(A1977,'Sales Order'!A$1:D$1029,4,0)</f>
        <v>44576</v>
      </c>
      <c r="C1977" s="28" t="s">
        <v>55</v>
      </c>
      <c r="D1977" s="34">
        <v>132</v>
      </c>
      <c r="E1977" s="36">
        <v>249110400</v>
      </c>
      <c r="F1977" s="37" t="s">
        <v>4350</v>
      </c>
      <c r="G1977" s="76" t="str">
        <f>VLOOKUP(C1977,Product!A$1:D$21,3,0)</f>
        <v>Mountain Bike</v>
      </c>
      <c r="H1977" s="76" t="str">
        <f>VLOOKUP(C1977,Product!A$1:D$21,4,0)</f>
        <v>Bicycle</v>
      </c>
      <c r="I1977" t="s">
        <v>5854</v>
      </c>
      <c r="J1977" s="34">
        <v>132</v>
      </c>
      <c r="K1977" s="11" t="str">
        <f>VLOOKUP(A1977,'Sales Order'!A$2:I$1029,9,0)</f>
        <v>Sales Region Sulawesi - Maluku Team</v>
      </c>
      <c r="M1977" t="str">
        <f>VLOOKUP(A1977,'Sales Order'!A$1:L$1029,12,0)</f>
        <v>Retail</v>
      </c>
    </row>
    <row r="1978" spans="1:13" ht="15.75" customHeight="1" x14ac:dyDescent="0.3">
      <c r="A1978" s="28" t="s">
        <v>935</v>
      </c>
      <c r="B1978" s="27">
        <f>VLOOKUP(A1978,'Sales Order'!A$1:D$1029,4,0)</f>
        <v>44576</v>
      </c>
      <c r="C1978" s="28" t="s">
        <v>25</v>
      </c>
      <c r="D1978" s="34">
        <v>78</v>
      </c>
      <c r="E1978" s="36">
        <v>1170000</v>
      </c>
      <c r="F1978" s="37" t="s">
        <v>4351</v>
      </c>
      <c r="G1978" s="76" t="str">
        <f>VLOOKUP(C1978,Product!A$1:D$21,3,0)</f>
        <v>Fishing soft lure</v>
      </c>
      <c r="H1978" s="76" t="str">
        <f>VLOOKUP(C1978,Product!A$1:D$21,4,0)</f>
        <v>Fishing Equipment</v>
      </c>
      <c r="I1978" t="s">
        <v>26</v>
      </c>
      <c r="J1978" s="34">
        <v>78</v>
      </c>
      <c r="K1978" s="11" t="str">
        <f>VLOOKUP(A1978,'Sales Order'!A$2:I$1029,9,0)</f>
        <v>Sales Region Sulawesi - Maluku Team</v>
      </c>
      <c r="M1978" t="str">
        <f>VLOOKUP(A1978,'Sales Order'!A$1:L$1029,12,0)</f>
        <v>Retail</v>
      </c>
    </row>
    <row r="1979" spans="1:13" ht="15.75" customHeight="1" x14ac:dyDescent="0.3">
      <c r="A1979" s="16" t="s">
        <v>936</v>
      </c>
      <c r="B1979" s="27">
        <f>VLOOKUP(A1979,'Sales Order'!A$1:D$1029,4,0)</f>
        <v>44577</v>
      </c>
      <c r="C1979" s="28" t="s">
        <v>69</v>
      </c>
      <c r="D1979" s="34">
        <v>46</v>
      </c>
      <c r="E1979" s="36">
        <v>4751064</v>
      </c>
      <c r="F1979" s="37" t="s">
        <v>4352</v>
      </c>
      <c r="G1979" s="76" t="str">
        <f>VLOOKUP(C1979,Product!A$1:D$21,3,0)</f>
        <v>Abs Roller</v>
      </c>
      <c r="H1979" s="76" t="str">
        <f>VLOOKUP(C1979,Product!A$1:D$21,4,0)</f>
        <v>Gym &amp; Fitness</v>
      </c>
      <c r="I1979" t="s">
        <v>70</v>
      </c>
      <c r="J1979" s="34">
        <v>46</v>
      </c>
      <c r="K1979" s="11" t="str">
        <f>VLOOKUP(A1979,'Sales Order'!A$2:I$1029,9,0)</f>
        <v>Online Sales Team</v>
      </c>
      <c r="M1979" t="str">
        <f>VLOOKUP(A1979,'Sales Order'!A$1:L$1029,12,0)</f>
        <v>Retail</v>
      </c>
    </row>
    <row r="1980" spans="1:13" ht="15.75" customHeight="1" x14ac:dyDescent="0.3">
      <c r="A1980" s="28" t="s">
        <v>936</v>
      </c>
      <c r="B1980" s="27">
        <f>VLOOKUP(A1980,'Sales Order'!A$1:D$1029,4,0)</f>
        <v>44577</v>
      </c>
      <c r="C1980" s="28" t="s">
        <v>78</v>
      </c>
      <c r="D1980" s="34">
        <v>39</v>
      </c>
      <c r="E1980" s="36">
        <v>16598400</v>
      </c>
      <c r="F1980" s="37" t="s">
        <v>4353</v>
      </c>
      <c r="G1980" s="76" t="str">
        <f>VLOOKUP(C1980,Product!A$1:D$21,3,0)</f>
        <v>Dumbell Set</v>
      </c>
      <c r="H1980" s="76" t="str">
        <f>VLOOKUP(C1980,Product!A$1:D$21,4,0)</f>
        <v>Gym &amp; Fitness</v>
      </c>
      <c r="I1980" t="s">
        <v>79</v>
      </c>
      <c r="J1980" s="34">
        <v>39</v>
      </c>
      <c r="K1980" s="11" t="str">
        <f>VLOOKUP(A1980,'Sales Order'!A$2:I$1029,9,0)</f>
        <v>Online Sales Team</v>
      </c>
      <c r="M1980" t="str">
        <f>VLOOKUP(A1980,'Sales Order'!A$1:L$1029,12,0)</f>
        <v>Retail</v>
      </c>
    </row>
    <row r="1981" spans="1:13" ht="15.75" customHeight="1" x14ac:dyDescent="0.3">
      <c r="A1981" s="28" t="s">
        <v>936</v>
      </c>
      <c r="B1981" s="27">
        <f>VLOOKUP(A1981,'Sales Order'!A$1:D$1029,4,0)</f>
        <v>44577</v>
      </c>
      <c r="C1981" s="28" t="s">
        <v>19</v>
      </c>
      <c r="D1981" s="34">
        <v>125</v>
      </c>
      <c r="E1981" s="36">
        <v>24277500</v>
      </c>
      <c r="F1981" s="37" t="s">
        <v>4354</v>
      </c>
      <c r="G1981" s="76" t="str">
        <f>VLOOKUP(C1981,Product!A$1:D$21,3,0)</f>
        <v>1 Set Fishing Equipment</v>
      </c>
      <c r="H1981" s="76" t="str">
        <f>VLOOKUP(C1981,Product!A$1:D$21,4,0)</f>
        <v>Fishing Equipment</v>
      </c>
      <c r="I1981" t="s">
        <v>21</v>
      </c>
      <c r="J1981" s="34">
        <v>125</v>
      </c>
      <c r="K1981" s="11" t="str">
        <f>VLOOKUP(A1981,'Sales Order'!A$2:I$1029,9,0)</f>
        <v>Online Sales Team</v>
      </c>
      <c r="M1981" t="str">
        <f>VLOOKUP(A1981,'Sales Order'!A$1:L$1029,12,0)</f>
        <v>Retail</v>
      </c>
    </row>
    <row r="1982" spans="1:13" ht="15.75" customHeight="1" x14ac:dyDescent="0.3">
      <c r="A1982" s="28" t="s">
        <v>937</v>
      </c>
      <c r="B1982" s="27">
        <f>VLOOKUP(A1982,'Sales Order'!A$1:D$1029,4,0)</f>
        <v>44579</v>
      </c>
      <c r="C1982" s="28" t="s">
        <v>61</v>
      </c>
      <c r="D1982" s="34">
        <v>113</v>
      </c>
      <c r="E1982" s="36">
        <v>46549220</v>
      </c>
      <c r="F1982" s="37" t="s">
        <v>4355</v>
      </c>
      <c r="G1982" s="76" t="str">
        <f>VLOOKUP(C1982,Product!A$1:D$21,3,0)</f>
        <v>1 Set Basketball</v>
      </c>
      <c r="H1982" s="76" t="str">
        <f>VLOOKUP(C1982,Product!A$1:D$21,4,0)</f>
        <v>Basketball</v>
      </c>
      <c r="I1982" t="s">
        <v>62</v>
      </c>
      <c r="J1982" s="34">
        <v>113</v>
      </c>
      <c r="K1982" s="11" t="str">
        <f>VLOOKUP(A1982,'Sales Order'!A$2:I$1029,9,0)</f>
        <v>Sales Java Region Team</v>
      </c>
      <c r="M1982" t="str">
        <f>VLOOKUP(A1982,'Sales Order'!A$1:L$1029,12,0)</f>
        <v>Retail</v>
      </c>
    </row>
    <row r="1983" spans="1:13" ht="15.75" customHeight="1" x14ac:dyDescent="0.3">
      <c r="A1983" s="28" t="s">
        <v>937</v>
      </c>
      <c r="B1983" s="27">
        <f>VLOOKUP(A1983,'Sales Order'!A$1:D$1029,4,0)</f>
        <v>44579</v>
      </c>
      <c r="C1983" s="28" t="s">
        <v>65</v>
      </c>
      <c r="D1983" s="34">
        <v>57</v>
      </c>
      <c r="E1983" s="36">
        <v>12783960</v>
      </c>
      <c r="F1983" s="37" t="s">
        <v>4356</v>
      </c>
      <c r="G1983" s="76" t="str">
        <f>VLOOKUP(C1983,Product!A$1:D$21,3,0)</f>
        <v>1 Set Futsalball</v>
      </c>
      <c r="H1983" s="76" t="str">
        <f>VLOOKUP(C1983,Product!A$1:D$21,4,0)</f>
        <v>Futsal</v>
      </c>
      <c r="I1983" t="s">
        <v>66</v>
      </c>
      <c r="J1983" s="34">
        <v>57</v>
      </c>
      <c r="K1983" s="11" t="str">
        <f>VLOOKUP(A1983,'Sales Order'!A$2:I$1029,9,0)</f>
        <v>Sales Java Region Team</v>
      </c>
      <c r="M1983" t="str">
        <f>VLOOKUP(A1983,'Sales Order'!A$1:L$1029,12,0)</f>
        <v>Retail</v>
      </c>
    </row>
    <row r="1984" spans="1:13" ht="15.75" customHeight="1" x14ac:dyDescent="0.3">
      <c r="A1984" s="16" t="s">
        <v>938</v>
      </c>
      <c r="B1984" s="27">
        <f>VLOOKUP(A1984,'Sales Order'!A$1:D$1029,4,0)</f>
        <v>44585</v>
      </c>
      <c r="C1984" s="28" t="s">
        <v>19</v>
      </c>
      <c r="D1984" s="34">
        <v>116</v>
      </c>
      <c r="E1984" s="36">
        <v>24262560</v>
      </c>
      <c r="F1984" s="37" t="s">
        <v>4357</v>
      </c>
      <c r="G1984" s="76" t="str">
        <f>VLOOKUP(C1984,Product!A$1:D$21,3,0)</f>
        <v>1 Set Fishing Equipment</v>
      </c>
      <c r="H1984" s="76" t="str">
        <f>VLOOKUP(C1984,Product!A$1:D$21,4,0)</f>
        <v>Fishing Equipment</v>
      </c>
      <c r="I1984" t="s">
        <v>21</v>
      </c>
      <c r="J1984" s="34">
        <v>116</v>
      </c>
      <c r="K1984" s="11" t="str">
        <f>VLOOKUP(A1984,'Sales Order'!A$2:I$1029,9,0)</f>
        <v>Online Sales Team</v>
      </c>
      <c r="M1984" t="str">
        <f>VLOOKUP(A1984,'Sales Order'!A$1:L$1029,12,0)</f>
        <v>Retail</v>
      </c>
    </row>
    <row r="1985" spans="1:13" ht="15.75" customHeight="1" x14ac:dyDescent="0.3">
      <c r="A1985" s="28" t="s">
        <v>938</v>
      </c>
      <c r="B1985" s="27">
        <f>VLOOKUP(A1985,'Sales Order'!A$1:D$1029,4,0)</f>
        <v>44585</v>
      </c>
      <c r="C1985" s="28" t="s">
        <v>75</v>
      </c>
      <c r="D1985" s="34">
        <v>108</v>
      </c>
      <c r="E1985" s="36">
        <v>223236000</v>
      </c>
      <c r="F1985" s="37" t="s">
        <v>4358</v>
      </c>
      <c r="G1985" s="76" t="str">
        <f>VLOOKUP(C1985,Product!A$1:D$21,3,0)</f>
        <v>Bench Press</v>
      </c>
      <c r="H1985" s="76" t="str">
        <f>VLOOKUP(C1985,Product!A$1:D$21,4,0)</f>
        <v>Gym &amp; Fitness</v>
      </c>
      <c r="I1985" t="s">
        <v>76</v>
      </c>
      <c r="J1985" s="34">
        <v>108</v>
      </c>
      <c r="K1985" s="11" t="str">
        <f>VLOOKUP(A1985,'Sales Order'!A$2:I$1029,9,0)</f>
        <v>Online Sales Team</v>
      </c>
      <c r="M1985" t="str">
        <f>VLOOKUP(A1985,'Sales Order'!A$1:L$1029,12,0)</f>
        <v>Retail</v>
      </c>
    </row>
    <row r="1986" spans="1:13" ht="15.75" customHeight="1" x14ac:dyDescent="0.3">
      <c r="A1986" s="28" t="s">
        <v>938</v>
      </c>
      <c r="B1986" s="27">
        <f>VLOOKUP(A1986,'Sales Order'!A$1:D$1029,4,0)</f>
        <v>44585</v>
      </c>
      <c r="C1986" s="28" t="s">
        <v>52</v>
      </c>
      <c r="D1986" s="34">
        <v>54</v>
      </c>
      <c r="E1986" s="36">
        <v>14040000</v>
      </c>
      <c r="F1986" s="37" t="s">
        <v>4359</v>
      </c>
      <c r="G1986" s="76" t="str">
        <f>VLOOKUP(C1986,Product!A$1:D$21,3,0)</f>
        <v>Hiking Shoes</v>
      </c>
      <c r="H1986" s="76" t="str">
        <f>VLOOKUP(C1986,Product!A$1:D$21,4,0)</f>
        <v>Hiking &amp; Camping</v>
      </c>
      <c r="I1986" t="s">
        <v>53</v>
      </c>
      <c r="J1986" s="34">
        <v>54</v>
      </c>
      <c r="K1986" s="11" t="str">
        <f>VLOOKUP(A1986,'Sales Order'!A$2:I$1029,9,0)</f>
        <v>Online Sales Team</v>
      </c>
      <c r="M1986" t="str">
        <f>VLOOKUP(A1986,'Sales Order'!A$1:L$1029,12,0)</f>
        <v>Retail</v>
      </c>
    </row>
    <row r="1987" spans="1:13" ht="15.75" customHeight="1" x14ac:dyDescent="0.3">
      <c r="A1987" s="16" t="s">
        <v>939</v>
      </c>
      <c r="B1987" s="27">
        <f>VLOOKUP(A1987,'Sales Order'!A$1:D$1029,4,0)</f>
        <v>44586</v>
      </c>
      <c r="C1987" s="28" t="s">
        <v>72</v>
      </c>
      <c r="D1987" s="34">
        <v>87</v>
      </c>
      <c r="E1987" s="36">
        <v>20441520</v>
      </c>
      <c r="F1987" s="37" t="s">
        <v>4360</v>
      </c>
      <c r="G1987" s="76" t="str">
        <f>VLOOKUP(C1987,Product!A$1:D$21,3,0)</f>
        <v>Pull Up Bar</v>
      </c>
      <c r="H1987" s="76" t="str">
        <f>VLOOKUP(C1987,Product!A$1:D$21,4,0)</f>
        <v>Gym &amp; Fitness</v>
      </c>
      <c r="I1987" t="s">
        <v>73</v>
      </c>
      <c r="J1987" s="34">
        <v>87</v>
      </c>
      <c r="K1987" s="11" t="str">
        <f>VLOOKUP(A1987,'Sales Order'!A$2:I$1029,9,0)</f>
        <v>Sales Sumatera -Kalimantan Region Team</v>
      </c>
      <c r="M1987" t="str">
        <f>VLOOKUP(A1987,'Sales Order'!A$1:L$1029,12,0)</f>
        <v>Retail</v>
      </c>
    </row>
    <row r="1988" spans="1:13" ht="15.75" customHeight="1" x14ac:dyDescent="0.3">
      <c r="A1988" s="28" t="s">
        <v>939</v>
      </c>
      <c r="B1988" s="27">
        <f>VLOOKUP(A1988,'Sales Order'!A$1:D$1029,4,0)</f>
        <v>44586</v>
      </c>
      <c r="C1988" s="28" t="s">
        <v>28</v>
      </c>
      <c r="D1988" s="34">
        <v>134</v>
      </c>
      <c r="E1988" s="36">
        <v>117268760</v>
      </c>
      <c r="F1988" s="37" t="s">
        <v>4361</v>
      </c>
      <c r="G1988" s="76" t="str">
        <f>VLOOKUP(C1988,Product!A$1:D$21,3,0)</f>
        <v>Stick Billiard</v>
      </c>
      <c r="H1988" s="76" t="str">
        <f>VLOOKUP(C1988,Product!A$1:D$21,4,0)</f>
        <v>Billiard</v>
      </c>
      <c r="I1988" t="s">
        <v>30</v>
      </c>
      <c r="J1988" s="34">
        <v>134</v>
      </c>
      <c r="K1988" s="11" t="str">
        <f>VLOOKUP(A1988,'Sales Order'!A$2:I$1029,9,0)</f>
        <v>Sales Sumatera -Kalimantan Region Team</v>
      </c>
      <c r="M1988" t="str">
        <f>VLOOKUP(A1988,'Sales Order'!A$1:L$1029,12,0)</f>
        <v>Retail</v>
      </c>
    </row>
    <row r="1989" spans="1:13" ht="15.75" customHeight="1" x14ac:dyDescent="0.3">
      <c r="A1989" s="16" t="s">
        <v>940</v>
      </c>
      <c r="B1989" s="27">
        <f>VLOOKUP(A1989,'Sales Order'!A$1:D$1029,4,0)</f>
        <v>44587</v>
      </c>
      <c r="C1989" s="28" t="s">
        <v>35</v>
      </c>
      <c r="D1989" s="34">
        <v>92</v>
      </c>
      <c r="E1989" s="36">
        <v>169629600</v>
      </c>
      <c r="F1989" s="37" t="s">
        <v>4362</v>
      </c>
      <c r="G1989" s="76" t="str">
        <f>VLOOKUP(C1989,Product!A$1:D$21,3,0)</f>
        <v>Stick Golf Wedge</v>
      </c>
      <c r="H1989" s="76" t="str">
        <f>VLOOKUP(C1989,Product!A$1:D$21,4,0)</f>
        <v>Golf</v>
      </c>
      <c r="I1989" t="s">
        <v>37</v>
      </c>
      <c r="J1989" s="34">
        <v>92</v>
      </c>
      <c r="K1989" s="11" t="str">
        <f>VLOOKUP(A1989,'Sales Order'!A$2:I$1029,9,0)</f>
        <v>Sales Region Sulawesi - Maluku Team</v>
      </c>
      <c r="M1989" t="str">
        <f>VLOOKUP(A1989,'Sales Order'!A$1:L$1029,12,0)</f>
        <v>Retail</v>
      </c>
    </row>
    <row r="1990" spans="1:13" ht="15.75" customHeight="1" x14ac:dyDescent="0.3">
      <c r="A1990" s="28" t="s">
        <v>940</v>
      </c>
      <c r="B1990" s="27">
        <f>VLOOKUP(A1990,'Sales Order'!A$1:D$1029,4,0)</f>
        <v>44587</v>
      </c>
      <c r="C1990" s="28" t="s">
        <v>52</v>
      </c>
      <c r="D1990" s="34">
        <v>42</v>
      </c>
      <c r="E1990" s="36">
        <v>12421500</v>
      </c>
      <c r="F1990" s="37" t="s">
        <v>4363</v>
      </c>
      <c r="G1990" s="76" t="str">
        <f>VLOOKUP(C1990,Product!A$1:D$21,3,0)</f>
        <v>Hiking Shoes</v>
      </c>
      <c r="H1990" s="76" t="str">
        <f>VLOOKUP(C1990,Product!A$1:D$21,4,0)</f>
        <v>Hiking &amp; Camping</v>
      </c>
      <c r="I1990" t="s">
        <v>53</v>
      </c>
      <c r="J1990" s="34">
        <v>42</v>
      </c>
      <c r="K1990" s="11" t="str">
        <f>VLOOKUP(A1990,'Sales Order'!A$2:I$1029,9,0)</f>
        <v>Sales Region Sulawesi - Maluku Team</v>
      </c>
      <c r="M1990" t="str">
        <f>VLOOKUP(A1990,'Sales Order'!A$1:L$1029,12,0)</f>
        <v>Retail</v>
      </c>
    </row>
    <row r="1991" spans="1:13" ht="15.75" customHeight="1" x14ac:dyDescent="0.3">
      <c r="A1991" s="28" t="s">
        <v>940</v>
      </c>
      <c r="B1991" s="27">
        <f>VLOOKUP(A1991,'Sales Order'!A$1:D$1029,4,0)</f>
        <v>44587</v>
      </c>
      <c r="C1991" s="28" t="s">
        <v>28</v>
      </c>
      <c r="D1991" s="34">
        <v>72</v>
      </c>
      <c r="E1991" s="36">
        <v>62339759.999999993</v>
      </c>
      <c r="F1991" s="37" t="s">
        <v>4364</v>
      </c>
      <c r="G1991" s="76" t="str">
        <f>VLOOKUP(C1991,Product!A$1:D$21,3,0)</f>
        <v>Stick Billiard</v>
      </c>
      <c r="H1991" s="76" t="str">
        <f>VLOOKUP(C1991,Product!A$1:D$21,4,0)</f>
        <v>Billiard</v>
      </c>
      <c r="I1991" t="s">
        <v>30</v>
      </c>
      <c r="J1991" s="34">
        <v>72</v>
      </c>
      <c r="K1991" s="11" t="str">
        <f>VLOOKUP(A1991,'Sales Order'!A$2:I$1029,9,0)</f>
        <v>Sales Region Sulawesi - Maluku Team</v>
      </c>
      <c r="M1991" t="str">
        <f>VLOOKUP(A1991,'Sales Order'!A$1:L$1029,12,0)</f>
        <v>Retail</v>
      </c>
    </row>
    <row r="1992" spans="1:13" ht="15.75" customHeight="1" x14ac:dyDescent="0.3">
      <c r="A1992" s="16" t="s">
        <v>942</v>
      </c>
      <c r="B1992" s="27">
        <f>VLOOKUP(A1992,'Sales Order'!A$1:D$1029,4,0)</f>
        <v>44588</v>
      </c>
      <c r="C1992" s="28" t="s">
        <v>81</v>
      </c>
      <c r="D1992" s="34">
        <v>68</v>
      </c>
      <c r="E1992" s="36">
        <v>147332200</v>
      </c>
      <c r="F1992" s="37" t="s">
        <v>4365</v>
      </c>
      <c r="G1992" s="76" t="str">
        <f>VLOOKUP(C1992,Product!A$1:D$21,3,0)</f>
        <v>Treadmill</v>
      </c>
      <c r="H1992" s="76" t="str">
        <f>VLOOKUP(C1992,Product!A$1:D$21,4,0)</f>
        <v>Gym &amp; Fitness</v>
      </c>
      <c r="I1992" t="s">
        <v>82</v>
      </c>
      <c r="J1992" s="34">
        <v>68</v>
      </c>
      <c r="K1992" s="11" t="str">
        <f>VLOOKUP(A1992,'Sales Order'!A$2:I$1029,9,0)</f>
        <v>Sales Region Sulawesi - Maluku Team</v>
      </c>
      <c r="M1992" t="str">
        <f>VLOOKUP(A1992,'Sales Order'!A$1:L$1029,12,0)</f>
        <v>Retail</v>
      </c>
    </row>
    <row r="1993" spans="1:13" ht="15.75" customHeight="1" x14ac:dyDescent="0.3">
      <c r="A1993" s="28" t="s">
        <v>942</v>
      </c>
      <c r="B1993" s="27">
        <f>VLOOKUP(A1993,'Sales Order'!A$1:D$1029,4,0)</f>
        <v>44588</v>
      </c>
      <c r="C1993" s="28" t="s">
        <v>58</v>
      </c>
      <c r="D1993" s="34">
        <v>106</v>
      </c>
      <c r="E1993" s="36">
        <v>496119220</v>
      </c>
      <c r="F1993" s="37" t="s">
        <v>4366</v>
      </c>
      <c r="G1993" s="76" t="str">
        <f>VLOOKUP(C1993,Product!A$1:D$21,3,0)</f>
        <v>Road Bike</v>
      </c>
      <c r="H1993" s="76" t="str">
        <f>VLOOKUP(C1993,Product!A$1:D$21,4,0)</f>
        <v>Bicycle</v>
      </c>
      <c r="I1993" t="s">
        <v>59</v>
      </c>
      <c r="J1993" s="34">
        <v>106</v>
      </c>
      <c r="K1993" s="11" t="str">
        <f>VLOOKUP(A1993,'Sales Order'!A$2:I$1029,9,0)</f>
        <v>Sales Region Sulawesi - Maluku Team</v>
      </c>
      <c r="M1993" t="str">
        <f>VLOOKUP(A1993,'Sales Order'!A$1:L$1029,12,0)</f>
        <v>Retail</v>
      </c>
    </row>
    <row r="1994" spans="1:13" ht="15.75" customHeight="1" x14ac:dyDescent="0.3">
      <c r="A1994" s="28" t="s">
        <v>942</v>
      </c>
      <c r="B1994" s="27">
        <f>VLOOKUP(A1994,'Sales Order'!A$1:D$1029,4,0)</f>
        <v>44588</v>
      </c>
      <c r="C1994" s="28" t="s">
        <v>28</v>
      </c>
      <c r="D1994" s="34">
        <v>98</v>
      </c>
      <c r="E1994" s="36">
        <v>69340880</v>
      </c>
      <c r="F1994" s="37" t="s">
        <v>4367</v>
      </c>
      <c r="G1994" s="76" t="str">
        <f>VLOOKUP(C1994,Product!A$1:D$21,3,0)</f>
        <v>Stick Billiard</v>
      </c>
      <c r="H1994" s="76" t="str">
        <f>VLOOKUP(C1994,Product!A$1:D$21,4,0)</f>
        <v>Billiard</v>
      </c>
      <c r="I1994" t="s">
        <v>30</v>
      </c>
      <c r="J1994" s="34">
        <v>98</v>
      </c>
      <c r="K1994" s="11" t="str">
        <f>VLOOKUP(A1994,'Sales Order'!A$2:I$1029,9,0)</f>
        <v>Sales Region Sulawesi - Maluku Team</v>
      </c>
      <c r="M1994" t="str">
        <f>VLOOKUP(A1994,'Sales Order'!A$1:L$1029,12,0)</f>
        <v>Retail</v>
      </c>
    </row>
    <row r="1995" spans="1:13" ht="15.75" customHeight="1" x14ac:dyDescent="0.3">
      <c r="A1995" s="16" t="s">
        <v>943</v>
      </c>
      <c r="B1995" s="27">
        <f>VLOOKUP(A1995,'Sales Order'!A$1:D$1029,4,0)</f>
        <v>44589</v>
      </c>
      <c r="C1995" s="28" t="s">
        <v>33</v>
      </c>
      <c r="D1995" s="34">
        <v>62</v>
      </c>
      <c r="E1995" s="36">
        <v>10366400</v>
      </c>
      <c r="F1995" s="37" t="s">
        <v>4368</v>
      </c>
      <c r="G1995" s="76" t="str">
        <f>VLOOKUP(C1995,Product!A$1:D$21,3,0)</f>
        <v>Stick Billiard Bag</v>
      </c>
      <c r="H1995" s="76" t="str">
        <f>VLOOKUP(C1995,Product!A$1:D$21,4,0)</f>
        <v>Billiard</v>
      </c>
      <c r="I1995" t="s">
        <v>34</v>
      </c>
      <c r="J1995" s="34">
        <v>62</v>
      </c>
      <c r="K1995" s="11" t="str">
        <f>VLOOKUP(A1995,'Sales Order'!A$2:I$1029,9,0)</f>
        <v>Online Sales Team</v>
      </c>
      <c r="M1995" t="str">
        <f>VLOOKUP(A1995,'Sales Order'!A$1:L$1029,12,0)</f>
        <v>Retail</v>
      </c>
    </row>
    <row r="1996" spans="1:13" ht="15.75" customHeight="1" x14ac:dyDescent="0.3">
      <c r="A1996" s="28" t="s">
        <v>943</v>
      </c>
      <c r="B1996" s="27">
        <f>VLOOKUP(A1996,'Sales Order'!A$1:D$1029,4,0)</f>
        <v>44589</v>
      </c>
      <c r="C1996" s="28" t="s">
        <v>45</v>
      </c>
      <c r="D1996" s="34">
        <v>78</v>
      </c>
      <c r="E1996" s="36">
        <v>9297600</v>
      </c>
      <c r="F1996" s="37" t="s">
        <v>4369</v>
      </c>
      <c r="G1996" s="76" t="str">
        <f>VLOOKUP(C1996,Product!A$1:D$21,3,0)</f>
        <v>Sunglasses</v>
      </c>
      <c r="H1996" s="76" t="str">
        <f>VLOOKUP(C1996,Product!A$1:D$21,4,0)</f>
        <v>Outdoors Sport</v>
      </c>
      <c r="I1996" t="s">
        <v>46</v>
      </c>
      <c r="J1996" s="34">
        <v>78</v>
      </c>
      <c r="K1996" s="11" t="str">
        <f>VLOOKUP(A1996,'Sales Order'!A$2:I$1029,9,0)</f>
        <v>Online Sales Team</v>
      </c>
      <c r="M1996" t="str">
        <f>VLOOKUP(A1996,'Sales Order'!A$1:L$1029,12,0)</f>
        <v>Retail</v>
      </c>
    </row>
    <row r="1997" spans="1:13" ht="15.75" customHeight="1" x14ac:dyDescent="0.3">
      <c r="A1997" s="28" t="s">
        <v>943</v>
      </c>
      <c r="B1997" s="27">
        <f>VLOOKUP(A1997,'Sales Order'!A$1:D$1029,4,0)</f>
        <v>44589</v>
      </c>
      <c r="C1997" s="28" t="s">
        <v>72</v>
      </c>
      <c r="D1997" s="34">
        <v>141</v>
      </c>
      <c r="E1997" s="36">
        <v>31999950</v>
      </c>
      <c r="F1997" s="37" t="s">
        <v>4370</v>
      </c>
      <c r="G1997" s="76" t="str">
        <f>VLOOKUP(C1997,Product!A$1:D$21,3,0)</f>
        <v>Pull Up Bar</v>
      </c>
      <c r="H1997" s="76" t="str">
        <f>VLOOKUP(C1997,Product!A$1:D$21,4,0)</f>
        <v>Gym &amp; Fitness</v>
      </c>
      <c r="I1997" t="s">
        <v>73</v>
      </c>
      <c r="J1997" s="34">
        <v>141</v>
      </c>
      <c r="K1997" s="11" t="str">
        <f>VLOOKUP(A1997,'Sales Order'!A$2:I$1029,9,0)</f>
        <v>Online Sales Team</v>
      </c>
      <c r="M1997" t="str">
        <f>VLOOKUP(A1997,'Sales Order'!A$1:L$1029,12,0)</f>
        <v>Retail</v>
      </c>
    </row>
    <row r="1998" spans="1:13" ht="15.75" customHeight="1" x14ac:dyDescent="0.3">
      <c r="A1998" s="28" t="s">
        <v>943</v>
      </c>
      <c r="B1998" s="27">
        <f>VLOOKUP(A1998,'Sales Order'!A$1:D$1029,4,0)</f>
        <v>44589</v>
      </c>
      <c r="C1998" s="28" t="s">
        <v>52</v>
      </c>
      <c r="D1998" s="34">
        <v>138</v>
      </c>
      <c r="E1998" s="36">
        <v>37225500</v>
      </c>
      <c r="F1998" s="37" t="s">
        <v>4371</v>
      </c>
      <c r="G1998" s="76" t="str">
        <f>VLOOKUP(C1998,Product!A$1:D$21,3,0)</f>
        <v>Hiking Shoes</v>
      </c>
      <c r="H1998" s="76" t="str">
        <f>VLOOKUP(C1998,Product!A$1:D$21,4,0)</f>
        <v>Hiking &amp; Camping</v>
      </c>
      <c r="I1998" t="s">
        <v>53</v>
      </c>
      <c r="J1998" s="34">
        <v>138</v>
      </c>
      <c r="K1998" s="11" t="str">
        <f>VLOOKUP(A1998,'Sales Order'!A$2:I$1029,9,0)</f>
        <v>Online Sales Team</v>
      </c>
      <c r="M1998" t="str">
        <f>VLOOKUP(A1998,'Sales Order'!A$1:L$1029,12,0)</f>
        <v>Retail</v>
      </c>
    </row>
    <row r="1999" spans="1:13" ht="15.75" customHeight="1" x14ac:dyDescent="0.3">
      <c r="A1999" s="28" t="s">
        <v>943</v>
      </c>
      <c r="B1999" s="27">
        <f>VLOOKUP(A1999,'Sales Order'!A$1:D$1029,4,0)</f>
        <v>44589</v>
      </c>
      <c r="C1999" s="28" t="s">
        <v>19</v>
      </c>
      <c r="D1999" s="34">
        <v>91</v>
      </c>
      <c r="E1999" s="36">
        <v>17220840</v>
      </c>
      <c r="F1999" s="37" t="s">
        <v>4372</v>
      </c>
      <c r="G1999" s="76" t="str">
        <f>VLOOKUP(C1999,Product!A$1:D$21,3,0)</f>
        <v>1 Set Fishing Equipment</v>
      </c>
      <c r="H1999" s="76" t="str">
        <f>VLOOKUP(C1999,Product!A$1:D$21,4,0)</f>
        <v>Fishing Equipment</v>
      </c>
      <c r="I1999" t="s">
        <v>21</v>
      </c>
      <c r="J1999" s="34">
        <v>91</v>
      </c>
      <c r="K1999" s="11" t="str">
        <f>VLOOKUP(A1999,'Sales Order'!A$2:I$1029,9,0)</f>
        <v>Online Sales Team</v>
      </c>
      <c r="M1999" t="str">
        <f>VLOOKUP(A1999,'Sales Order'!A$1:L$1029,12,0)</f>
        <v>Retail</v>
      </c>
    </row>
    <row r="2000" spans="1:13" ht="15.75" customHeight="1" x14ac:dyDescent="0.3">
      <c r="A2000" s="28" t="s">
        <v>943</v>
      </c>
      <c r="B2000" s="27">
        <f>VLOOKUP(A2000,'Sales Order'!A$1:D$1029,4,0)</f>
        <v>44589</v>
      </c>
      <c r="C2000" s="28" t="s">
        <v>55</v>
      </c>
      <c r="D2000" s="34">
        <v>54</v>
      </c>
      <c r="E2000" s="36">
        <v>108278100</v>
      </c>
      <c r="F2000" s="37" t="s">
        <v>4373</v>
      </c>
      <c r="G2000" s="76" t="str">
        <f>VLOOKUP(C2000,Product!A$1:D$21,3,0)</f>
        <v>Mountain Bike</v>
      </c>
      <c r="H2000" s="76" t="str">
        <f>VLOOKUP(C2000,Product!A$1:D$21,4,0)</f>
        <v>Bicycle</v>
      </c>
      <c r="I2000" t="s">
        <v>5854</v>
      </c>
      <c r="J2000" s="34">
        <v>54</v>
      </c>
      <c r="K2000" s="11" t="str">
        <f>VLOOKUP(A2000,'Sales Order'!A$2:I$1029,9,0)</f>
        <v>Online Sales Team</v>
      </c>
      <c r="M2000" t="str">
        <f>VLOOKUP(A2000,'Sales Order'!A$1:L$1029,12,0)</f>
        <v>Retail</v>
      </c>
    </row>
    <row r="2001" spans="1:13" ht="15.75" customHeight="1" x14ac:dyDescent="0.3">
      <c r="A2001" s="16" t="s">
        <v>944</v>
      </c>
      <c r="B2001" s="27">
        <f>VLOOKUP(A2001,'Sales Order'!A$1:D$1029,4,0)</f>
        <v>44590</v>
      </c>
      <c r="C2001" s="28" t="s">
        <v>55</v>
      </c>
      <c r="D2001" s="34">
        <v>149</v>
      </c>
      <c r="E2001" s="36">
        <v>281192800</v>
      </c>
      <c r="F2001" s="37" t="s">
        <v>4374</v>
      </c>
      <c r="G2001" s="76" t="str">
        <f>VLOOKUP(C2001,Product!A$1:D$21,3,0)</f>
        <v>Mountain Bike</v>
      </c>
      <c r="H2001" s="76" t="str">
        <f>VLOOKUP(C2001,Product!A$1:D$21,4,0)</f>
        <v>Bicycle</v>
      </c>
      <c r="I2001" t="s">
        <v>5854</v>
      </c>
      <c r="J2001" s="34">
        <v>149</v>
      </c>
      <c r="K2001" s="11" t="str">
        <f>VLOOKUP(A2001,'Sales Order'!A$2:I$1029,9,0)</f>
        <v>Sales Java Region Team</v>
      </c>
      <c r="M2001" t="str">
        <f>VLOOKUP(A2001,'Sales Order'!A$1:L$1029,12,0)</f>
        <v>Retail</v>
      </c>
    </row>
    <row r="2002" spans="1:13" ht="15.75" customHeight="1" x14ac:dyDescent="0.3">
      <c r="A2002" s="28" t="s">
        <v>944</v>
      </c>
      <c r="B2002" s="27">
        <f>VLOOKUP(A2002,'Sales Order'!A$1:D$1029,4,0)</f>
        <v>44590</v>
      </c>
      <c r="C2002" s="28" t="s">
        <v>45</v>
      </c>
      <c r="D2002" s="34">
        <v>61</v>
      </c>
      <c r="E2002" s="36">
        <v>7816540</v>
      </c>
      <c r="F2002" s="37" t="s">
        <v>4375</v>
      </c>
      <c r="G2002" s="76" t="str">
        <f>VLOOKUP(C2002,Product!A$1:D$21,3,0)</f>
        <v>Sunglasses</v>
      </c>
      <c r="H2002" s="76" t="str">
        <f>VLOOKUP(C2002,Product!A$1:D$21,4,0)</f>
        <v>Outdoors Sport</v>
      </c>
      <c r="I2002" t="s">
        <v>46</v>
      </c>
      <c r="J2002" s="34">
        <v>61</v>
      </c>
      <c r="K2002" s="11" t="str">
        <f>VLOOKUP(A2002,'Sales Order'!A$2:I$1029,9,0)</f>
        <v>Sales Java Region Team</v>
      </c>
      <c r="M2002" t="str">
        <f>VLOOKUP(A2002,'Sales Order'!A$1:L$1029,12,0)</f>
        <v>Retail</v>
      </c>
    </row>
    <row r="2003" spans="1:13" ht="15.75" customHeight="1" x14ac:dyDescent="0.3">
      <c r="A2003" s="28" t="s">
        <v>944</v>
      </c>
      <c r="B2003" s="27">
        <f>VLOOKUP(A2003,'Sales Order'!A$1:D$1029,4,0)</f>
        <v>44590</v>
      </c>
      <c r="C2003" s="28" t="s">
        <v>35</v>
      </c>
      <c r="D2003" s="34">
        <v>149</v>
      </c>
      <c r="E2003" s="36">
        <v>300890600</v>
      </c>
      <c r="F2003" s="37" t="s">
        <v>4376</v>
      </c>
      <c r="G2003" s="76" t="str">
        <f>VLOOKUP(C2003,Product!A$1:D$21,3,0)</f>
        <v>Stick Golf Wedge</v>
      </c>
      <c r="H2003" s="76" t="str">
        <f>VLOOKUP(C2003,Product!A$1:D$21,4,0)</f>
        <v>Golf</v>
      </c>
      <c r="I2003" t="s">
        <v>37</v>
      </c>
      <c r="J2003" s="34">
        <v>149</v>
      </c>
      <c r="K2003" s="11" t="str">
        <f>VLOOKUP(A2003,'Sales Order'!A$2:I$1029,9,0)</f>
        <v>Sales Java Region Team</v>
      </c>
      <c r="M2003" t="str">
        <f>VLOOKUP(A2003,'Sales Order'!A$1:L$1029,12,0)</f>
        <v>Retail</v>
      </c>
    </row>
    <row r="2004" spans="1:13" ht="15.75" customHeight="1" x14ac:dyDescent="0.3">
      <c r="A2004" s="28" t="s">
        <v>944</v>
      </c>
      <c r="B2004" s="27">
        <f>VLOOKUP(A2004,'Sales Order'!A$1:D$1029,4,0)</f>
        <v>44590</v>
      </c>
      <c r="C2004" s="28" t="s">
        <v>83</v>
      </c>
      <c r="D2004" s="34">
        <v>111</v>
      </c>
      <c r="E2004" s="36">
        <v>30642660</v>
      </c>
      <c r="F2004" s="37" t="s">
        <v>4377</v>
      </c>
      <c r="G2004" s="76" t="str">
        <f>VLOOKUP(C2004,Product!A$1:D$21,3,0)</f>
        <v>Heavy bag</v>
      </c>
      <c r="H2004" s="76" t="str">
        <f>VLOOKUP(C2004,Product!A$1:D$21,4,0)</f>
        <v>Gym &amp; Fitness</v>
      </c>
      <c r="I2004" t="s">
        <v>84</v>
      </c>
      <c r="J2004" s="34">
        <v>111</v>
      </c>
      <c r="K2004" s="11" t="str">
        <f>VLOOKUP(A2004,'Sales Order'!A$2:I$1029,9,0)</f>
        <v>Sales Java Region Team</v>
      </c>
      <c r="M2004" t="str">
        <f>VLOOKUP(A2004,'Sales Order'!A$1:L$1029,12,0)</f>
        <v>Retail</v>
      </c>
    </row>
    <row r="2005" spans="1:13" ht="15.75" customHeight="1" x14ac:dyDescent="0.3">
      <c r="A2005" s="16" t="s">
        <v>945</v>
      </c>
      <c r="B2005" s="27">
        <f>VLOOKUP(A2005,'Sales Order'!A$1:D$1029,4,0)</f>
        <v>44590</v>
      </c>
      <c r="C2005" s="28" t="s">
        <v>81</v>
      </c>
      <c r="D2005" s="34">
        <v>82</v>
      </c>
      <c r="E2005" s="36">
        <v>171394760</v>
      </c>
      <c r="F2005" s="37" t="s">
        <v>4378</v>
      </c>
      <c r="G2005" s="76" t="str">
        <f>VLOOKUP(C2005,Product!A$1:D$21,3,0)</f>
        <v>Treadmill</v>
      </c>
      <c r="H2005" s="76" t="str">
        <f>VLOOKUP(C2005,Product!A$1:D$21,4,0)</f>
        <v>Gym &amp; Fitness</v>
      </c>
      <c r="I2005" t="s">
        <v>82</v>
      </c>
      <c r="J2005" s="34">
        <v>82</v>
      </c>
      <c r="K2005" s="11" t="str">
        <f>VLOOKUP(A2005,'Sales Order'!A$2:I$1029,9,0)</f>
        <v>Sales Java Region Team</v>
      </c>
      <c r="M2005" t="str">
        <f>VLOOKUP(A2005,'Sales Order'!A$1:L$1029,12,0)</f>
        <v>Retail</v>
      </c>
    </row>
    <row r="2006" spans="1:13" ht="15.75" customHeight="1" x14ac:dyDescent="0.3">
      <c r="A2006" s="28" t="s">
        <v>945</v>
      </c>
      <c r="B2006" s="27">
        <f>VLOOKUP(A2006,'Sales Order'!A$1:D$1029,4,0)</f>
        <v>44590</v>
      </c>
      <c r="C2006" s="28" t="s">
        <v>65</v>
      </c>
      <c r="D2006" s="34">
        <v>67</v>
      </c>
      <c r="E2006" s="36">
        <v>15026760</v>
      </c>
      <c r="F2006" s="37" t="s">
        <v>4379</v>
      </c>
      <c r="G2006" s="76" t="str">
        <f>VLOOKUP(C2006,Product!A$1:D$21,3,0)</f>
        <v>1 Set Futsalball</v>
      </c>
      <c r="H2006" s="76" t="str">
        <f>VLOOKUP(C2006,Product!A$1:D$21,4,0)</f>
        <v>Futsal</v>
      </c>
      <c r="I2006" t="s">
        <v>66</v>
      </c>
      <c r="J2006" s="34">
        <v>67</v>
      </c>
      <c r="K2006" s="11" t="str">
        <f>VLOOKUP(A2006,'Sales Order'!A$2:I$1029,9,0)</f>
        <v>Sales Java Region Team</v>
      </c>
      <c r="M2006" t="str">
        <f>VLOOKUP(A2006,'Sales Order'!A$1:L$1029,12,0)</f>
        <v>Retail</v>
      </c>
    </row>
    <row r="2007" spans="1:13" ht="15.75" customHeight="1" x14ac:dyDescent="0.3">
      <c r="A2007" s="16" t="s">
        <v>946</v>
      </c>
      <c r="B2007" s="27">
        <f>VLOOKUP(A2007,'Sales Order'!A$1:D$1029,4,0)</f>
        <v>44591</v>
      </c>
      <c r="C2007" s="28" t="s">
        <v>75</v>
      </c>
      <c r="D2007" s="34">
        <v>120</v>
      </c>
      <c r="E2007" s="36">
        <v>260760000.00000003</v>
      </c>
      <c r="F2007" s="37" t="s">
        <v>4380</v>
      </c>
      <c r="G2007" s="76" t="str">
        <f>VLOOKUP(C2007,Product!A$1:D$21,3,0)</f>
        <v>Bench Press</v>
      </c>
      <c r="H2007" s="76" t="str">
        <f>VLOOKUP(C2007,Product!A$1:D$21,4,0)</f>
        <v>Gym &amp; Fitness</v>
      </c>
      <c r="I2007" t="s">
        <v>76</v>
      </c>
      <c r="J2007" s="34">
        <v>120</v>
      </c>
      <c r="K2007" s="11" t="str">
        <f>VLOOKUP(A2007,'Sales Order'!A$2:I$1029,9,0)</f>
        <v>Sales Region Bali - Nusa Tenggara Team</v>
      </c>
      <c r="M2007" t="str">
        <f>VLOOKUP(A2007,'Sales Order'!A$1:L$1029,12,0)</f>
        <v>Retail</v>
      </c>
    </row>
    <row r="2008" spans="1:13" ht="15.75" customHeight="1" x14ac:dyDescent="0.3">
      <c r="A2008" s="28" t="s">
        <v>946</v>
      </c>
      <c r="B2008" s="27">
        <f>VLOOKUP(A2008,'Sales Order'!A$1:D$1029,4,0)</f>
        <v>44591</v>
      </c>
      <c r="C2008" s="28" t="s">
        <v>83</v>
      </c>
      <c r="D2008" s="34">
        <v>90</v>
      </c>
      <c r="E2008" s="36">
        <v>26867700</v>
      </c>
      <c r="F2008" s="37" t="s">
        <v>4381</v>
      </c>
      <c r="G2008" s="76" t="str">
        <f>VLOOKUP(C2008,Product!A$1:D$21,3,0)</f>
        <v>Heavy bag</v>
      </c>
      <c r="H2008" s="76" t="str">
        <f>VLOOKUP(C2008,Product!A$1:D$21,4,0)</f>
        <v>Gym &amp; Fitness</v>
      </c>
      <c r="I2008" t="s">
        <v>84</v>
      </c>
      <c r="J2008" s="34">
        <v>90</v>
      </c>
      <c r="K2008" s="11" t="str">
        <f>VLOOKUP(A2008,'Sales Order'!A$2:I$1029,9,0)</f>
        <v>Sales Region Bali - Nusa Tenggara Team</v>
      </c>
      <c r="M2008" t="str">
        <f>VLOOKUP(A2008,'Sales Order'!A$1:L$1029,12,0)</f>
        <v>Retail</v>
      </c>
    </row>
    <row r="2009" spans="1:13" ht="15.75" customHeight="1" x14ac:dyDescent="0.3">
      <c r="A2009" s="28" t="s">
        <v>946</v>
      </c>
      <c r="B2009" s="27">
        <f>VLOOKUP(A2009,'Sales Order'!A$1:D$1029,4,0)</f>
        <v>44591</v>
      </c>
      <c r="C2009" s="28" t="s">
        <v>25</v>
      </c>
      <c r="D2009" s="34">
        <v>133</v>
      </c>
      <c r="E2009" s="36">
        <v>2394000</v>
      </c>
      <c r="F2009" s="37" t="s">
        <v>4382</v>
      </c>
      <c r="G2009" s="76" t="str">
        <f>VLOOKUP(C2009,Product!A$1:D$21,3,0)</f>
        <v>Fishing soft lure</v>
      </c>
      <c r="H2009" s="76" t="str">
        <f>VLOOKUP(C2009,Product!A$1:D$21,4,0)</f>
        <v>Fishing Equipment</v>
      </c>
      <c r="I2009" t="s">
        <v>26</v>
      </c>
      <c r="J2009" s="34">
        <v>133</v>
      </c>
      <c r="K2009" s="11" t="str">
        <f>VLOOKUP(A2009,'Sales Order'!A$2:I$1029,9,0)</f>
        <v>Sales Region Bali - Nusa Tenggara Team</v>
      </c>
      <c r="M2009" t="str">
        <f>VLOOKUP(A2009,'Sales Order'!A$1:L$1029,12,0)</f>
        <v>Retail</v>
      </c>
    </row>
    <row r="2010" spans="1:13" ht="15.75" customHeight="1" x14ac:dyDescent="0.3">
      <c r="A2010" s="16" t="s">
        <v>947</v>
      </c>
      <c r="B2010" s="27">
        <f>VLOOKUP(A2010,'Sales Order'!A$1:D$1029,4,0)</f>
        <v>44591</v>
      </c>
      <c r="C2010" s="28" t="s">
        <v>78</v>
      </c>
      <c r="D2010" s="34">
        <v>52</v>
      </c>
      <c r="E2010" s="36">
        <v>26004160</v>
      </c>
      <c r="F2010" s="37" t="s">
        <v>4383</v>
      </c>
      <c r="G2010" s="76" t="str">
        <f>VLOOKUP(C2010,Product!A$1:D$21,3,0)</f>
        <v>Dumbell Set</v>
      </c>
      <c r="H2010" s="76" t="str">
        <f>VLOOKUP(C2010,Product!A$1:D$21,4,0)</f>
        <v>Gym &amp; Fitness</v>
      </c>
      <c r="I2010" t="s">
        <v>79</v>
      </c>
      <c r="J2010" s="34">
        <v>52</v>
      </c>
      <c r="K2010" s="11" t="str">
        <f>VLOOKUP(A2010,'Sales Order'!A$2:I$1029,9,0)</f>
        <v>Sales Region Sulawesi - Maluku Team</v>
      </c>
      <c r="M2010" t="str">
        <f>VLOOKUP(A2010,'Sales Order'!A$1:L$1029,12,0)</f>
        <v>Distributor</v>
      </c>
    </row>
    <row r="2011" spans="1:13" ht="15.75" customHeight="1" x14ac:dyDescent="0.3">
      <c r="A2011" s="28" t="s">
        <v>947</v>
      </c>
      <c r="B2011" s="27">
        <f>VLOOKUP(A2011,'Sales Order'!A$1:D$1029,4,0)</f>
        <v>44591</v>
      </c>
      <c r="C2011" s="28" t="s">
        <v>48</v>
      </c>
      <c r="D2011" s="34">
        <v>120</v>
      </c>
      <c r="E2011" s="36">
        <v>14241600</v>
      </c>
      <c r="F2011" s="37" t="s">
        <v>4384</v>
      </c>
      <c r="G2011" s="76" t="str">
        <f>VLOOKUP(C2011,Product!A$1:D$21,3,0)</f>
        <v>Tracking Pole</v>
      </c>
      <c r="H2011" s="76" t="str">
        <f>VLOOKUP(C2011,Product!A$1:D$21,4,0)</f>
        <v>Hiking &amp; Camping</v>
      </c>
      <c r="I2011" t="s">
        <v>49</v>
      </c>
      <c r="J2011" s="34">
        <v>120</v>
      </c>
      <c r="K2011" s="11" t="str">
        <f>VLOOKUP(A2011,'Sales Order'!A$2:I$1029,9,0)</f>
        <v>Sales Region Sulawesi - Maluku Team</v>
      </c>
      <c r="M2011" t="str">
        <f>VLOOKUP(A2011,'Sales Order'!A$1:L$1029,12,0)</f>
        <v>Distributor</v>
      </c>
    </row>
    <row r="2012" spans="1:13" ht="15.75" customHeight="1" x14ac:dyDescent="0.3">
      <c r="A2012" s="28" t="s">
        <v>947</v>
      </c>
      <c r="B2012" s="27">
        <f>VLOOKUP(A2012,'Sales Order'!A$1:D$1029,4,0)</f>
        <v>44591</v>
      </c>
      <c r="C2012" s="28" t="s">
        <v>19</v>
      </c>
      <c r="D2012" s="34">
        <v>126</v>
      </c>
      <c r="E2012" s="36">
        <v>28236600</v>
      </c>
      <c r="F2012" s="37" t="s">
        <v>4385</v>
      </c>
      <c r="G2012" s="76" t="str">
        <f>VLOOKUP(C2012,Product!A$1:D$21,3,0)</f>
        <v>1 Set Fishing Equipment</v>
      </c>
      <c r="H2012" s="76" t="str">
        <f>VLOOKUP(C2012,Product!A$1:D$21,4,0)</f>
        <v>Fishing Equipment</v>
      </c>
      <c r="I2012" t="s">
        <v>21</v>
      </c>
      <c r="J2012" s="34">
        <v>126</v>
      </c>
      <c r="K2012" s="11" t="str">
        <f>VLOOKUP(A2012,'Sales Order'!A$2:I$1029,9,0)</f>
        <v>Sales Region Sulawesi - Maluku Team</v>
      </c>
      <c r="M2012" t="str">
        <f>VLOOKUP(A2012,'Sales Order'!A$1:L$1029,12,0)</f>
        <v>Distributor</v>
      </c>
    </row>
    <row r="2013" spans="1:13" ht="15.75" customHeight="1" x14ac:dyDescent="0.3">
      <c r="A2013" s="16" t="s">
        <v>948</v>
      </c>
      <c r="B2013" s="27">
        <f>VLOOKUP(A2013,'Sales Order'!A$1:D$1029,4,0)</f>
        <v>44592</v>
      </c>
      <c r="C2013" s="28" t="s">
        <v>58</v>
      </c>
      <c r="D2013" s="34">
        <v>32</v>
      </c>
      <c r="E2013" s="36">
        <v>166012160</v>
      </c>
      <c r="F2013" s="37" t="s">
        <v>4386</v>
      </c>
      <c r="G2013" s="76" t="str">
        <f>VLOOKUP(C2013,Product!A$1:D$21,3,0)</f>
        <v>Road Bike</v>
      </c>
      <c r="H2013" s="76" t="str">
        <f>VLOOKUP(C2013,Product!A$1:D$21,4,0)</f>
        <v>Bicycle</v>
      </c>
      <c r="I2013" t="s">
        <v>59</v>
      </c>
      <c r="J2013" s="34">
        <v>32</v>
      </c>
      <c r="K2013" s="11" t="str">
        <f>VLOOKUP(A2013,'Sales Order'!A$2:I$1029,9,0)</f>
        <v>Sales Region Sulawesi - Maluku Team</v>
      </c>
      <c r="M2013" t="str">
        <f>VLOOKUP(A2013,'Sales Order'!A$1:L$1029,12,0)</f>
        <v>Retail</v>
      </c>
    </row>
    <row r="2014" spans="1:13" ht="15.75" customHeight="1" x14ac:dyDescent="0.3">
      <c r="A2014" s="28" t="s">
        <v>948</v>
      </c>
      <c r="B2014" s="27">
        <f>VLOOKUP(A2014,'Sales Order'!A$1:D$1029,4,0)</f>
        <v>44592</v>
      </c>
      <c r="C2014" s="28" t="s">
        <v>40</v>
      </c>
      <c r="D2014" s="34">
        <v>137</v>
      </c>
      <c r="E2014" s="36">
        <v>23479060</v>
      </c>
      <c r="F2014" s="37" t="s">
        <v>4387</v>
      </c>
      <c r="G2014" s="76" t="str">
        <f>VLOOKUP(C2014,Product!A$1:D$21,3,0)</f>
        <v>1 set Golf Ball</v>
      </c>
      <c r="H2014" s="76" t="str">
        <f>VLOOKUP(C2014,Product!A$1:D$21,4,0)</f>
        <v>Golf</v>
      </c>
      <c r="I2014" t="s">
        <v>41</v>
      </c>
      <c r="J2014" s="34">
        <v>137</v>
      </c>
      <c r="K2014" s="11" t="str">
        <f>VLOOKUP(A2014,'Sales Order'!A$2:I$1029,9,0)</f>
        <v>Sales Region Sulawesi - Maluku Team</v>
      </c>
      <c r="M2014" t="str">
        <f>VLOOKUP(A2014,'Sales Order'!A$1:L$1029,12,0)</f>
        <v>Retail</v>
      </c>
    </row>
    <row r="2015" spans="1:13" ht="15.75" customHeight="1" x14ac:dyDescent="0.3">
      <c r="A2015" s="28" t="s">
        <v>948</v>
      </c>
      <c r="B2015" s="27">
        <f>VLOOKUP(A2015,'Sales Order'!A$1:D$1029,4,0)</f>
        <v>44592</v>
      </c>
      <c r="C2015" s="28" t="s">
        <v>45</v>
      </c>
      <c r="D2015" s="34">
        <v>145</v>
      </c>
      <c r="E2015" s="36">
        <v>19228450</v>
      </c>
      <c r="F2015" s="37" t="s">
        <v>4388</v>
      </c>
      <c r="G2015" s="76" t="str">
        <f>VLOOKUP(C2015,Product!A$1:D$21,3,0)</f>
        <v>Sunglasses</v>
      </c>
      <c r="H2015" s="76" t="str">
        <f>VLOOKUP(C2015,Product!A$1:D$21,4,0)</f>
        <v>Outdoors Sport</v>
      </c>
      <c r="I2015" t="s">
        <v>46</v>
      </c>
      <c r="J2015" s="34">
        <v>145</v>
      </c>
      <c r="K2015" s="11" t="str">
        <f>VLOOKUP(A2015,'Sales Order'!A$2:I$1029,9,0)</f>
        <v>Sales Region Sulawesi - Maluku Team</v>
      </c>
      <c r="M2015" t="str">
        <f>VLOOKUP(A2015,'Sales Order'!A$1:L$1029,12,0)</f>
        <v>Retail</v>
      </c>
    </row>
    <row r="2016" spans="1:13" ht="15.75" customHeight="1" x14ac:dyDescent="0.3">
      <c r="A2016" s="16" t="s">
        <v>949</v>
      </c>
      <c r="B2016" s="27">
        <f>VLOOKUP(A2016,'Sales Order'!A$1:D$1029,4,0)</f>
        <v>44592</v>
      </c>
      <c r="C2016" s="28" t="s">
        <v>58</v>
      </c>
      <c r="D2016" s="34">
        <v>144</v>
      </c>
      <c r="E2016" s="36">
        <v>649612800</v>
      </c>
      <c r="F2016" s="37" t="s">
        <v>4389</v>
      </c>
      <c r="G2016" s="76" t="str">
        <f>VLOOKUP(C2016,Product!A$1:D$21,3,0)</f>
        <v>Road Bike</v>
      </c>
      <c r="H2016" s="76" t="str">
        <f>VLOOKUP(C2016,Product!A$1:D$21,4,0)</f>
        <v>Bicycle</v>
      </c>
      <c r="I2016" t="s">
        <v>59</v>
      </c>
      <c r="J2016" s="34">
        <v>144</v>
      </c>
      <c r="K2016" s="11" t="str">
        <f>VLOOKUP(A2016,'Sales Order'!A$2:I$1029,9,0)</f>
        <v>Sales Region Sulawesi - Maluku Team</v>
      </c>
      <c r="M2016" t="str">
        <f>VLOOKUP(A2016,'Sales Order'!A$1:L$1029,12,0)</f>
        <v>Retail</v>
      </c>
    </row>
    <row r="2017" spans="1:13" ht="15.75" customHeight="1" x14ac:dyDescent="0.3">
      <c r="A2017" s="28" t="s">
        <v>949</v>
      </c>
      <c r="B2017" s="27">
        <f>VLOOKUP(A2017,'Sales Order'!A$1:D$1029,4,0)</f>
        <v>44592</v>
      </c>
      <c r="C2017" s="28" t="s">
        <v>19</v>
      </c>
      <c r="D2017" s="34">
        <v>58</v>
      </c>
      <c r="E2017" s="36">
        <v>13286640</v>
      </c>
      <c r="F2017" s="37" t="s">
        <v>4390</v>
      </c>
      <c r="G2017" s="76" t="str">
        <f>VLOOKUP(C2017,Product!A$1:D$21,3,0)</f>
        <v>1 Set Fishing Equipment</v>
      </c>
      <c r="H2017" s="76" t="str">
        <f>VLOOKUP(C2017,Product!A$1:D$21,4,0)</f>
        <v>Fishing Equipment</v>
      </c>
      <c r="I2017" t="s">
        <v>21</v>
      </c>
      <c r="J2017" s="34">
        <v>58</v>
      </c>
      <c r="K2017" s="11" t="str">
        <f>VLOOKUP(A2017,'Sales Order'!A$2:I$1029,9,0)</f>
        <v>Sales Region Sulawesi - Maluku Team</v>
      </c>
      <c r="M2017" t="str">
        <f>VLOOKUP(A2017,'Sales Order'!A$1:L$1029,12,0)</f>
        <v>Retail</v>
      </c>
    </row>
    <row r="2018" spans="1:13" ht="15.75" customHeight="1" x14ac:dyDescent="0.3">
      <c r="A2018" s="28" t="s">
        <v>949</v>
      </c>
      <c r="B2018" s="27">
        <f>VLOOKUP(A2018,'Sales Order'!A$1:D$1029,4,0)</f>
        <v>44592</v>
      </c>
      <c r="C2018" s="28" t="s">
        <v>55</v>
      </c>
      <c r="D2018" s="34">
        <v>85</v>
      </c>
      <c r="E2018" s="36">
        <v>158406850</v>
      </c>
      <c r="F2018" s="37" t="s">
        <v>4391</v>
      </c>
      <c r="G2018" s="76" t="str">
        <f>VLOOKUP(C2018,Product!A$1:D$21,3,0)</f>
        <v>Mountain Bike</v>
      </c>
      <c r="H2018" s="76" t="str">
        <f>VLOOKUP(C2018,Product!A$1:D$21,4,0)</f>
        <v>Bicycle</v>
      </c>
      <c r="I2018" t="s">
        <v>5854</v>
      </c>
      <c r="J2018" s="34">
        <v>85</v>
      </c>
      <c r="K2018" s="11" t="str">
        <f>VLOOKUP(A2018,'Sales Order'!A$2:I$1029,9,0)</f>
        <v>Sales Region Sulawesi - Maluku Team</v>
      </c>
      <c r="M2018" t="str">
        <f>VLOOKUP(A2018,'Sales Order'!A$1:L$1029,12,0)</f>
        <v>Retail</v>
      </c>
    </row>
    <row r="2019" spans="1:13" ht="15.75" customHeight="1" x14ac:dyDescent="0.3">
      <c r="A2019" s="28" t="s">
        <v>949</v>
      </c>
      <c r="B2019" s="27">
        <f>VLOOKUP(A2019,'Sales Order'!A$1:D$1029,4,0)</f>
        <v>44592</v>
      </c>
      <c r="C2019" s="28" t="s">
        <v>28</v>
      </c>
      <c r="D2019" s="34">
        <v>64</v>
      </c>
      <c r="E2019" s="36">
        <v>49454720</v>
      </c>
      <c r="F2019" s="37" t="s">
        <v>4392</v>
      </c>
      <c r="G2019" s="76" t="str">
        <f>VLOOKUP(C2019,Product!A$1:D$21,3,0)</f>
        <v>Stick Billiard</v>
      </c>
      <c r="H2019" s="76" t="str">
        <f>VLOOKUP(C2019,Product!A$1:D$21,4,0)</f>
        <v>Billiard</v>
      </c>
      <c r="I2019" t="s">
        <v>30</v>
      </c>
      <c r="J2019" s="34">
        <v>64</v>
      </c>
      <c r="K2019" s="11" t="str">
        <f>VLOOKUP(A2019,'Sales Order'!A$2:I$1029,9,0)</f>
        <v>Sales Region Sulawesi - Maluku Team</v>
      </c>
      <c r="M2019" t="str">
        <f>VLOOKUP(A2019,'Sales Order'!A$1:L$1029,12,0)</f>
        <v>Retail</v>
      </c>
    </row>
    <row r="2020" spans="1:13" ht="15.75" customHeight="1" x14ac:dyDescent="0.3">
      <c r="A2020" s="16" t="s">
        <v>950</v>
      </c>
      <c r="B2020" s="27">
        <f>VLOOKUP(A2020,'Sales Order'!A$1:D$1029,4,0)</f>
        <v>44594</v>
      </c>
      <c r="C2020" s="28" t="s">
        <v>33</v>
      </c>
      <c r="D2020" s="34">
        <v>66</v>
      </c>
      <c r="E2020" s="36">
        <v>11906400</v>
      </c>
      <c r="F2020" s="37" t="s">
        <v>4393</v>
      </c>
      <c r="G2020" s="76" t="str">
        <f>VLOOKUP(C2020,Product!A$1:D$21,3,0)</f>
        <v>Stick Billiard Bag</v>
      </c>
      <c r="H2020" s="76" t="str">
        <f>VLOOKUP(C2020,Product!A$1:D$21,4,0)</f>
        <v>Billiard</v>
      </c>
      <c r="I2020" t="s">
        <v>34</v>
      </c>
      <c r="J2020" s="34">
        <v>66</v>
      </c>
      <c r="K2020" s="11" t="str">
        <f>VLOOKUP(A2020,'Sales Order'!A$2:I$1029,9,0)</f>
        <v>Online Sales Team</v>
      </c>
      <c r="M2020" t="str">
        <f>VLOOKUP(A2020,'Sales Order'!A$1:L$1029,12,0)</f>
        <v>Retail</v>
      </c>
    </row>
    <row r="2021" spans="1:13" ht="15.75" customHeight="1" x14ac:dyDescent="0.3">
      <c r="A2021" s="16" t="s">
        <v>951</v>
      </c>
      <c r="B2021" s="27">
        <f>VLOOKUP(A2021,'Sales Order'!A$1:D$1029,4,0)</f>
        <v>44595</v>
      </c>
      <c r="C2021" s="28" t="s">
        <v>25</v>
      </c>
      <c r="D2021" s="34">
        <v>72</v>
      </c>
      <c r="E2021" s="36">
        <v>1281600</v>
      </c>
      <c r="F2021" s="37" t="s">
        <v>4394</v>
      </c>
      <c r="G2021" s="76" t="str">
        <f>VLOOKUP(C2021,Product!A$1:D$21,3,0)</f>
        <v>Fishing soft lure</v>
      </c>
      <c r="H2021" s="76" t="str">
        <f>VLOOKUP(C2021,Product!A$1:D$21,4,0)</f>
        <v>Fishing Equipment</v>
      </c>
      <c r="I2021" t="s">
        <v>26</v>
      </c>
      <c r="J2021" s="34">
        <v>72</v>
      </c>
      <c r="K2021" s="11" t="str">
        <f>VLOOKUP(A2021,'Sales Order'!A$2:I$1029,9,0)</f>
        <v>Sales Sumatera -Kalimantan Region Team</v>
      </c>
      <c r="M2021" t="str">
        <f>VLOOKUP(A2021,'Sales Order'!A$1:L$1029,12,0)</f>
        <v>Distributor</v>
      </c>
    </row>
    <row r="2022" spans="1:13" ht="15.75" customHeight="1" x14ac:dyDescent="0.3">
      <c r="A2022" s="28" t="s">
        <v>951</v>
      </c>
      <c r="B2022" s="27">
        <f>VLOOKUP(A2022,'Sales Order'!A$1:D$1029,4,0)</f>
        <v>44595</v>
      </c>
      <c r="C2022" s="28" t="s">
        <v>83</v>
      </c>
      <c r="D2022" s="34">
        <v>123</v>
      </c>
      <c r="E2022" s="36">
        <v>32770890</v>
      </c>
      <c r="F2022" s="37" t="s">
        <v>4395</v>
      </c>
      <c r="G2022" s="76" t="str">
        <f>VLOOKUP(C2022,Product!A$1:D$21,3,0)</f>
        <v>Heavy bag</v>
      </c>
      <c r="H2022" s="76" t="str">
        <f>VLOOKUP(C2022,Product!A$1:D$21,4,0)</f>
        <v>Gym &amp; Fitness</v>
      </c>
      <c r="I2022" t="s">
        <v>84</v>
      </c>
      <c r="J2022" s="34">
        <v>123</v>
      </c>
      <c r="K2022" s="11" t="str">
        <f>VLOOKUP(A2022,'Sales Order'!A$2:I$1029,9,0)</f>
        <v>Sales Sumatera -Kalimantan Region Team</v>
      </c>
      <c r="M2022" t="str">
        <f>VLOOKUP(A2022,'Sales Order'!A$1:L$1029,12,0)</f>
        <v>Distributor</v>
      </c>
    </row>
    <row r="2023" spans="1:13" ht="15.75" customHeight="1" x14ac:dyDescent="0.3">
      <c r="A2023" s="28" t="s">
        <v>951</v>
      </c>
      <c r="B2023" s="27">
        <f>VLOOKUP(A2023,'Sales Order'!A$1:D$1029,4,0)</f>
        <v>44595</v>
      </c>
      <c r="C2023" s="28" t="s">
        <v>33</v>
      </c>
      <c r="D2023" s="34">
        <v>78</v>
      </c>
      <c r="E2023" s="36">
        <v>13041600</v>
      </c>
      <c r="F2023" s="37" t="s">
        <v>4396</v>
      </c>
      <c r="G2023" s="76" t="str">
        <f>VLOOKUP(C2023,Product!A$1:D$21,3,0)</f>
        <v>Stick Billiard Bag</v>
      </c>
      <c r="H2023" s="76" t="str">
        <f>VLOOKUP(C2023,Product!A$1:D$21,4,0)</f>
        <v>Billiard</v>
      </c>
      <c r="I2023" t="s">
        <v>34</v>
      </c>
      <c r="J2023" s="34">
        <v>78</v>
      </c>
      <c r="K2023" s="11" t="str">
        <f>VLOOKUP(A2023,'Sales Order'!A$2:I$1029,9,0)</f>
        <v>Sales Sumatera -Kalimantan Region Team</v>
      </c>
      <c r="M2023" t="str">
        <f>VLOOKUP(A2023,'Sales Order'!A$1:L$1029,12,0)</f>
        <v>Distributor</v>
      </c>
    </row>
    <row r="2024" spans="1:13" ht="15.75" customHeight="1" x14ac:dyDescent="0.3">
      <c r="A2024" s="16" t="s">
        <v>952</v>
      </c>
      <c r="B2024" s="27">
        <f>VLOOKUP(A2024,'Sales Order'!A$1:D$1029,4,0)</f>
        <v>44596</v>
      </c>
      <c r="C2024" s="28" t="s">
        <v>48</v>
      </c>
      <c r="D2024" s="34">
        <v>140</v>
      </c>
      <c r="E2024" s="36">
        <v>16434600</v>
      </c>
      <c r="F2024" s="37" t="s">
        <v>4397</v>
      </c>
      <c r="G2024" s="76" t="str">
        <f>VLOOKUP(C2024,Product!A$1:D$21,3,0)</f>
        <v>Tracking Pole</v>
      </c>
      <c r="H2024" s="76" t="str">
        <f>VLOOKUP(C2024,Product!A$1:D$21,4,0)</f>
        <v>Hiking &amp; Camping</v>
      </c>
      <c r="I2024" t="s">
        <v>49</v>
      </c>
      <c r="J2024" s="34">
        <v>140</v>
      </c>
      <c r="K2024" s="11" t="str">
        <f>VLOOKUP(A2024,'Sales Order'!A$2:I$1029,9,0)</f>
        <v>Online Sales Team</v>
      </c>
      <c r="M2024" t="str">
        <f>VLOOKUP(A2024,'Sales Order'!A$1:L$1029,12,0)</f>
        <v>Retail</v>
      </c>
    </row>
    <row r="2025" spans="1:13" ht="15.75" customHeight="1" x14ac:dyDescent="0.3">
      <c r="A2025" s="28" t="s">
        <v>952</v>
      </c>
      <c r="B2025" s="27">
        <f>VLOOKUP(A2025,'Sales Order'!A$1:D$1029,4,0)</f>
        <v>44596</v>
      </c>
      <c r="C2025" s="28" t="s">
        <v>33</v>
      </c>
      <c r="D2025" s="34">
        <v>57</v>
      </c>
      <c r="E2025" s="36">
        <v>9655800</v>
      </c>
      <c r="F2025" s="37" t="s">
        <v>4398</v>
      </c>
      <c r="G2025" s="76" t="str">
        <f>VLOOKUP(C2025,Product!A$1:D$21,3,0)</f>
        <v>Stick Billiard Bag</v>
      </c>
      <c r="H2025" s="76" t="str">
        <f>VLOOKUP(C2025,Product!A$1:D$21,4,0)</f>
        <v>Billiard</v>
      </c>
      <c r="I2025" t="s">
        <v>34</v>
      </c>
      <c r="J2025" s="34">
        <v>57</v>
      </c>
      <c r="K2025" s="11" t="str">
        <f>VLOOKUP(A2025,'Sales Order'!A$2:I$1029,9,0)</f>
        <v>Online Sales Team</v>
      </c>
      <c r="M2025" t="str">
        <f>VLOOKUP(A2025,'Sales Order'!A$1:L$1029,12,0)</f>
        <v>Retail</v>
      </c>
    </row>
    <row r="2026" spans="1:13" ht="15.75" customHeight="1" x14ac:dyDescent="0.3">
      <c r="A2026" s="28" t="s">
        <v>952</v>
      </c>
      <c r="B2026" s="27">
        <f>VLOOKUP(A2026,'Sales Order'!A$1:D$1029,4,0)</f>
        <v>44596</v>
      </c>
      <c r="C2026" s="28" t="s">
        <v>75</v>
      </c>
      <c r="D2026" s="34">
        <v>133</v>
      </c>
      <c r="E2026" s="36">
        <v>299582500</v>
      </c>
      <c r="F2026" s="37" t="s">
        <v>4399</v>
      </c>
      <c r="G2026" s="76" t="str">
        <f>VLOOKUP(C2026,Product!A$1:D$21,3,0)</f>
        <v>Bench Press</v>
      </c>
      <c r="H2026" s="76" t="str">
        <f>VLOOKUP(C2026,Product!A$1:D$21,4,0)</f>
        <v>Gym &amp; Fitness</v>
      </c>
      <c r="I2026" t="s">
        <v>76</v>
      </c>
      <c r="J2026" s="34">
        <v>133</v>
      </c>
      <c r="K2026" s="11" t="str">
        <f>VLOOKUP(A2026,'Sales Order'!A$2:I$1029,9,0)</f>
        <v>Online Sales Team</v>
      </c>
      <c r="M2026" t="str">
        <f>VLOOKUP(A2026,'Sales Order'!A$1:L$1029,12,0)</f>
        <v>Retail</v>
      </c>
    </row>
    <row r="2027" spans="1:13" ht="15.75" customHeight="1" x14ac:dyDescent="0.3">
      <c r="A2027" s="16" t="s">
        <v>953</v>
      </c>
      <c r="B2027" s="27">
        <f>VLOOKUP(A2027,'Sales Order'!A$1:D$1029,4,0)</f>
        <v>44597</v>
      </c>
      <c r="C2027" s="28" t="s">
        <v>58</v>
      </c>
      <c r="D2027" s="34">
        <v>81</v>
      </c>
      <c r="E2027" s="36">
        <v>411083100</v>
      </c>
      <c r="F2027" s="37" t="s">
        <v>4400</v>
      </c>
      <c r="G2027" s="76" t="str">
        <f>VLOOKUP(C2027,Product!A$1:D$21,3,0)</f>
        <v>Road Bike</v>
      </c>
      <c r="H2027" s="76" t="str">
        <f>VLOOKUP(C2027,Product!A$1:D$21,4,0)</f>
        <v>Bicycle</v>
      </c>
      <c r="I2027" t="s">
        <v>59</v>
      </c>
      <c r="J2027" s="34">
        <v>81</v>
      </c>
      <c r="K2027" s="11" t="str">
        <f>VLOOKUP(A2027,'Sales Order'!A$2:I$1029,9,0)</f>
        <v>Sales Sumatera -Kalimantan Region Team</v>
      </c>
      <c r="M2027" t="str">
        <f>VLOOKUP(A2027,'Sales Order'!A$1:L$1029,12,0)</f>
        <v>Retail</v>
      </c>
    </row>
    <row r="2028" spans="1:13" ht="15.75" customHeight="1" x14ac:dyDescent="0.3">
      <c r="A2028" s="28" t="s">
        <v>953</v>
      </c>
      <c r="B2028" s="27">
        <f>VLOOKUP(A2028,'Sales Order'!A$1:D$1029,4,0)</f>
        <v>44597</v>
      </c>
      <c r="C2028" s="28" t="s">
        <v>72</v>
      </c>
      <c r="D2028" s="34">
        <v>132</v>
      </c>
      <c r="E2028" s="36">
        <v>33481800</v>
      </c>
      <c r="F2028" s="37" t="s">
        <v>4401</v>
      </c>
      <c r="G2028" s="76" t="str">
        <f>VLOOKUP(C2028,Product!A$1:D$21,3,0)</f>
        <v>Pull Up Bar</v>
      </c>
      <c r="H2028" s="76" t="str">
        <f>VLOOKUP(C2028,Product!A$1:D$21,4,0)</f>
        <v>Gym &amp; Fitness</v>
      </c>
      <c r="I2028" t="s">
        <v>73</v>
      </c>
      <c r="J2028" s="34">
        <v>132</v>
      </c>
      <c r="K2028" s="11" t="str">
        <f>VLOOKUP(A2028,'Sales Order'!A$2:I$1029,9,0)</f>
        <v>Sales Sumatera -Kalimantan Region Team</v>
      </c>
      <c r="M2028" t="str">
        <f>VLOOKUP(A2028,'Sales Order'!A$1:L$1029,12,0)</f>
        <v>Retail</v>
      </c>
    </row>
    <row r="2029" spans="1:13" ht="15.75" customHeight="1" x14ac:dyDescent="0.3">
      <c r="A2029" s="28" t="s">
        <v>953</v>
      </c>
      <c r="B2029" s="27">
        <f>VLOOKUP(A2029,'Sales Order'!A$1:D$1029,4,0)</f>
        <v>44597</v>
      </c>
      <c r="C2029" s="28" t="s">
        <v>69</v>
      </c>
      <c r="D2029" s="34">
        <v>29</v>
      </c>
      <c r="E2029" s="36">
        <v>3349935</v>
      </c>
      <c r="F2029" s="37" t="s">
        <v>4402</v>
      </c>
      <c r="G2029" s="76" t="str">
        <f>VLOOKUP(C2029,Product!A$1:D$21,3,0)</f>
        <v>Abs Roller</v>
      </c>
      <c r="H2029" s="76" t="str">
        <f>VLOOKUP(C2029,Product!A$1:D$21,4,0)</f>
        <v>Gym &amp; Fitness</v>
      </c>
      <c r="I2029" t="s">
        <v>70</v>
      </c>
      <c r="J2029" s="34">
        <v>29</v>
      </c>
      <c r="K2029" s="11" t="str">
        <f>VLOOKUP(A2029,'Sales Order'!A$2:I$1029,9,0)</f>
        <v>Sales Sumatera -Kalimantan Region Team</v>
      </c>
      <c r="M2029" t="str">
        <f>VLOOKUP(A2029,'Sales Order'!A$1:L$1029,12,0)</f>
        <v>Retail</v>
      </c>
    </row>
    <row r="2030" spans="1:13" ht="15.75" customHeight="1" x14ac:dyDescent="0.3">
      <c r="A2030" s="28" t="s">
        <v>953</v>
      </c>
      <c r="B2030" s="27">
        <f>VLOOKUP(A2030,'Sales Order'!A$1:D$1029,4,0)</f>
        <v>44597</v>
      </c>
      <c r="C2030" s="28" t="s">
        <v>55</v>
      </c>
      <c r="D2030" s="34">
        <v>83</v>
      </c>
      <c r="E2030" s="36">
        <v>174259330</v>
      </c>
      <c r="F2030" s="37" t="s">
        <v>4403</v>
      </c>
      <c r="G2030" s="76" t="str">
        <f>VLOOKUP(C2030,Product!A$1:D$21,3,0)</f>
        <v>Mountain Bike</v>
      </c>
      <c r="H2030" s="76" t="str">
        <f>VLOOKUP(C2030,Product!A$1:D$21,4,0)</f>
        <v>Bicycle</v>
      </c>
      <c r="I2030" t="s">
        <v>5854</v>
      </c>
      <c r="J2030" s="34">
        <v>83</v>
      </c>
      <c r="K2030" s="11" t="str">
        <f>VLOOKUP(A2030,'Sales Order'!A$2:I$1029,9,0)</f>
        <v>Sales Sumatera -Kalimantan Region Team</v>
      </c>
      <c r="M2030" t="str">
        <f>VLOOKUP(A2030,'Sales Order'!A$1:L$1029,12,0)</f>
        <v>Retail</v>
      </c>
    </row>
    <row r="2031" spans="1:13" ht="15.75" customHeight="1" x14ac:dyDescent="0.3">
      <c r="A2031" s="16" t="s">
        <v>954</v>
      </c>
      <c r="B2031" s="27">
        <f>VLOOKUP(A2031,'Sales Order'!A$1:D$1029,4,0)</f>
        <v>44598</v>
      </c>
      <c r="C2031" s="28" t="s">
        <v>69</v>
      </c>
      <c r="D2031" s="34">
        <v>63</v>
      </c>
      <c r="E2031" s="36">
        <v>7106211</v>
      </c>
      <c r="F2031" s="37" t="s">
        <v>4404</v>
      </c>
      <c r="G2031" s="76" t="str">
        <f>VLOOKUP(C2031,Product!A$1:D$21,3,0)</f>
        <v>Abs Roller</v>
      </c>
      <c r="H2031" s="76" t="str">
        <f>VLOOKUP(C2031,Product!A$1:D$21,4,0)</f>
        <v>Gym &amp; Fitness</v>
      </c>
      <c r="I2031" t="s">
        <v>70</v>
      </c>
      <c r="J2031" s="34">
        <v>63</v>
      </c>
      <c r="K2031" s="11" t="str">
        <f>VLOOKUP(A2031,'Sales Order'!A$2:I$1029,9,0)</f>
        <v>Sales Region Sulawesi - Maluku Team</v>
      </c>
      <c r="M2031" t="str">
        <f>VLOOKUP(A2031,'Sales Order'!A$1:L$1029,12,0)</f>
        <v>Retail</v>
      </c>
    </row>
    <row r="2032" spans="1:13" ht="15.75" customHeight="1" x14ac:dyDescent="0.3">
      <c r="A2032" s="28" t="s">
        <v>954</v>
      </c>
      <c r="B2032" s="27">
        <f>VLOOKUP(A2032,'Sales Order'!A$1:D$1029,4,0)</f>
        <v>44598</v>
      </c>
      <c r="C2032" s="28" t="s">
        <v>58</v>
      </c>
      <c r="D2032" s="34">
        <v>82</v>
      </c>
      <c r="E2032" s="36">
        <v>397662280</v>
      </c>
      <c r="F2032" s="37" t="s">
        <v>4405</v>
      </c>
      <c r="G2032" s="76" t="str">
        <f>VLOOKUP(C2032,Product!A$1:D$21,3,0)</f>
        <v>Road Bike</v>
      </c>
      <c r="H2032" s="76" t="str">
        <f>VLOOKUP(C2032,Product!A$1:D$21,4,0)</f>
        <v>Bicycle</v>
      </c>
      <c r="I2032" t="s">
        <v>59</v>
      </c>
      <c r="J2032" s="34">
        <v>82</v>
      </c>
      <c r="K2032" s="11" t="str">
        <f>VLOOKUP(A2032,'Sales Order'!A$2:I$1029,9,0)</f>
        <v>Sales Region Sulawesi - Maluku Team</v>
      </c>
      <c r="M2032" t="str">
        <f>VLOOKUP(A2032,'Sales Order'!A$1:L$1029,12,0)</f>
        <v>Retail</v>
      </c>
    </row>
    <row r="2033" spans="1:13" ht="15.75" customHeight="1" x14ac:dyDescent="0.3">
      <c r="A2033" s="28" t="s">
        <v>954</v>
      </c>
      <c r="B2033" s="27">
        <f>VLOOKUP(A2033,'Sales Order'!A$1:D$1029,4,0)</f>
        <v>44598</v>
      </c>
      <c r="C2033" s="28" t="s">
        <v>25</v>
      </c>
      <c r="D2033" s="34">
        <v>100</v>
      </c>
      <c r="E2033" s="36">
        <v>1540000</v>
      </c>
      <c r="F2033" s="37" t="s">
        <v>4406</v>
      </c>
      <c r="G2033" s="76" t="str">
        <f>VLOOKUP(C2033,Product!A$1:D$21,3,0)</f>
        <v>Fishing soft lure</v>
      </c>
      <c r="H2033" s="76" t="str">
        <f>VLOOKUP(C2033,Product!A$1:D$21,4,0)</f>
        <v>Fishing Equipment</v>
      </c>
      <c r="I2033" t="s">
        <v>26</v>
      </c>
      <c r="J2033" s="34">
        <v>100</v>
      </c>
      <c r="K2033" s="11" t="str">
        <f>VLOOKUP(A2033,'Sales Order'!A$2:I$1029,9,0)</f>
        <v>Sales Region Sulawesi - Maluku Team</v>
      </c>
      <c r="M2033" t="str">
        <f>VLOOKUP(A2033,'Sales Order'!A$1:L$1029,12,0)</f>
        <v>Retail</v>
      </c>
    </row>
    <row r="2034" spans="1:13" ht="15.75" customHeight="1" x14ac:dyDescent="0.3">
      <c r="A2034" s="28" t="s">
        <v>954</v>
      </c>
      <c r="B2034" s="27">
        <f>VLOOKUP(A2034,'Sales Order'!A$1:D$1029,4,0)</f>
        <v>44598</v>
      </c>
      <c r="C2034" s="28" t="s">
        <v>28</v>
      </c>
      <c r="D2034" s="34">
        <v>57</v>
      </c>
      <c r="E2034" s="36">
        <v>48290970</v>
      </c>
      <c r="F2034" s="37" t="s">
        <v>4407</v>
      </c>
      <c r="G2034" s="76" t="str">
        <f>VLOOKUP(C2034,Product!A$1:D$21,3,0)</f>
        <v>Stick Billiard</v>
      </c>
      <c r="H2034" s="76" t="str">
        <f>VLOOKUP(C2034,Product!A$1:D$21,4,0)</f>
        <v>Billiard</v>
      </c>
      <c r="I2034" t="s">
        <v>30</v>
      </c>
      <c r="J2034" s="34">
        <v>57</v>
      </c>
      <c r="K2034" s="11" t="str">
        <f>VLOOKUP(A2034,'Sales Order'!A$2:I$1029,9,0)</f>
        <v>Sales Region Sulawesi - Maluku Team</v>
      </c>
      <c r="M2034" t="str">
        <f>VLOOKUP(A2034,'Sales Order'!A$1:L$1029,12,0)</f>
        <v>Retail</v>
      </c>
    </row>
    <row r="2035" spans="1:13" ht="15.75" customHeight="1" x14ac:dyDescent="0.3">
      <c r="A2035" s="28" t="s">
        <v>954</v>
      </c>
      <c r="B2035" s="27">
        <f>VLOOKUP(A2035,'Sales Order'!A$1:D$1029,4,0)</f>
        <v>44598</v>
      </c>
      <c r="C2035" s="28" t="s">
        <v>52</v>
      </c>
      <c r="D2035" s="34">
        <v>60</v>
      </c>
      <c r="E2035" s="36">
        <v>18135000</v>
      </c>
      <c r="F2035" s="37" t="s">
        <v>4408</v>
      </c>
      <c r="G2035" s="76" t="str">
        <f>VLOOKUP(C2035,Product!A$1:D$21,3,0)</f>
        <v>Hiking Shoes</v>
      </c>
      <c r="H2035" s="76" t="str">
        <f>VLOOKUP(C2035,Product!A$1:D$21,4,0)</f>
        <v>Hiking &amp; Camping</v>
      </c>
      <c r="I2035" t="s">
        <v>53</v>
      </c>
      <c r="J2035" s="34">
        <v>60</v>
      </c>
      <c r="K2035" s="11" t="str">
        <f>VLOOKUP(A2035,'Sales Order'!A$2:I$1029,9,0)</f>
        <v>Sales Region Sulawesi - Maluku Team</v>
      </c>
      <c r="M2035" t="str">
        <f>VLOOKUP(A2035,'Sales Order'!A$1:L$1029,12,0)</f>
        <v>Retail</v>
      </c>
    </row>
    <row r="2036" spans="1:13" ht="15.75" customHeight="1" x14ac:dyDescent="0.3">
      <c r="A2036" s="16" t="s">
        <v>955</v>
      </c>
      <c r="B2036" s="27">
        <f>VLOOKUP(A2036,'Sales Order'!A$1:D$1029,4,0)</f>
        <v>44598</v>
      </c>
      <c r="C2036" s="28" t="s">
        <v>78</v>
      </c>
      <c r="D2036" s="34">
        <v>149</v>
      </c>
      <c r="E2036" s="36">
        <v>71341200</v>
      </c>
      <c r="F2036" s="37" t="s">
        <v>4409</v>
      </c>
      <c r="G2036" s="76" t="str">
        <f>VLOOKUP(C2036,Product!A$1:D$21,3,0)</f>
        <v>Dumbell Set</v>
      </c>
      <c r="H2036" s="76" t="str">
        <f>VLOOKUP(C2036,Product!A$1:D$21,4,0)</f>
        <v>Gym &amp; Fitness</v>
      </c>
      <c r="I2036" t="s">
        <v>79</v>
      </c>
      <c r="J2036" s="34">
        <v>149</v>
      </c>
      <c r="K2036" s="11" t="str">
        <f>VLOOKUP(A2036,'Sales Order'!A$2:I$1029,9,0)</f>
        <v>Sales Region Bali - Nusa Tenggara Team</v>
      </c>
      <c r="M2036" t="str">
        <f>VLOOKUP(A2036,'Sales Order'!A$1:L$1029,12,0)</f>
        <v>Retail</v>
      </c>
    </row>
    <row r="2037" spans="1:13" ht="15.75" customHeight="1" x14ac:dyDescent="0.3">
      <c r="A2037" s="28" t="s">
        <v>955</v>
      </c>
      <c r="B2037" s="27">
        <f>VLOOKUP(A2037,'Sales Order'!A$1:D$1029,4,0)</f>
        <v>44598</v>
      </c>
      <c r="C2037" s="28" t="s">
        <v>48</v>
      </c>
      <c r="D2037" s="34">
        <v>93</v>
      </c>
      <c r="E2037" s="36">
        <v>8997750</v>
      </c>
      <c r="F2037" s="37" t="s">
        <v>4410</v>
      </c>
      <c r="G2037" s="76" t="str">
        <f>VLOOKUP(C2037,Product!A$1:D$21,3,0)</f>
        <v>Tracking Pole</v>
      </c>
      <c r="H2037" s="76" t="str">
        <f>VLOOKUP(C2037,Product!A$1:D$21,4,0)</f>
        <v>Hiking &amp; Camping</v>
      </c>
      <c r="I2037" t="s">
        <v>49</v>
      </c>
      <c r="J2037" s="34">
        <v>93</v>
      </c>
      <c r="K2037" s="11" t="str">
        <f>VLOOKUP(A2037,'Sales Order'!A$2:I$1029,9,0)</f>
        <v>Sales Region Bali - Nusa Tenggara Team</v>
      </c>
      <c r="M2037" t="str">
        <f>VLOOKUP(A2037,'Sales Order'!A$1:L$1029,12,0)</f>
        <v>Retail</v>
      </c>
    </row>
    <row r="2038" spans="1:13" ht="15.75" customHeight="1" x14ac:dyDescent="0.3">
      <c r="A2038" s="16" t="s">
        <v>956</v>
      </c>
      <c r="B2038" s="27">
        <f>VLOOKUP(A2038,'Sales Order'!A$1:D$1029,4,0)</f>
        <v>44599</v>
      </c>
      <c r="C2038" s="28" t="s">
        <v>45</v>
      </c>
      <c r="D2038" s="34">
        <v>120</v>
      </c>
      <c r="E2038" s="36">
        <v>14125200</v>
      </c>
      <c r="F2038" s="37" t="s">
        <v>4411</v>
      </c>
      <c r="G2038" s="76" t="str">
        <f>VLOOKUP(C2038,Product!A$1:D$21,3,0)</f>
        <v>Sunglasses</v>
      </c>
      <c r="H2038" s="76" t="str">
        <f>VLOOKUP(C2038,Product!A$1:D$21,4,0)</f>
        <v>Outdoors Sport</v>
      </c>
      <c r="I2038" t="s">
        <v>46</v>
      </c>
      <c r="J2038" s="34">
        <v>120</v>
      </c>
      <c r="K2038" s="11" t="str">
        <f>VLOOKUP(A2038,'Sales Order'!A$2:I$1029,9,0)</f>
        <v>Sales Java Region Team</v>
      </c>
      <c r="M2038" t="str">
        <f>VLOOKUP(A2038,'Sales Order'!A$1:L$1029,12,0)</f>
        <v>Retail</v>
      </c>
    </row>
    <row r="2039" spans="1:13" ht="15.75" customHeight="1" x14ac:dyDescent="0.3">
      <c r="A2039" s="28" t="s">
        <v>956</v>
      </c>
      <c r="B2039" s="27">
        <f>VLOOKUP(A2039,'Sales Order'!A$1:D$1029,4,0)</f>
        <v>44599</v>
      </c>
      <c r="C2039" s="28" t="s">
        <v>33</v>
      </c>
      <c r="D2039" s="34">
        <v>39</v>
      </c>
      <c r="E2039" s="36">
        <v>7636200</v>
      </c>
      <c r="F2039" s="37" t="s">
        <v>4412</v>
      </c>
      <c r="G2039" s="76" t="str">
        <f>VLOOKUP(C2039,Product!A$1:D$21,3,0)</f>
        <v>Stick Billiard Bag</v>
      </c>
      <c r="H2039" s="76" t="str">
        <f>VLOOKUP(C2039,Product!A$1:D$21,4,0)</f>
        <v>Billiard</v>
      </c>
      <c r="I2039" t="s">
        <v>34</v>
      </c>
      <c r="J2039" s="34">
        <v>39</v>
      </c>
      <c r="K2039" s="11" t="str">
        <f>VLOOKUP(A2039,'Sales Order'!A$2:I$1029,9,0)</f>
        <v>Sales Java Region Team</v>
      </c>
      <c r="M2039" t="str">
        <f>VLOOKUP(A2039,'Sales Order'!A$1:L$1029,12,0)</f>
        <v>Retail</v>
      </c>
    </row>
    <row r="2040" spans="1:13" ht="15.75" customHeight="1" x14ac:dyDescent="0.3">
      <c r="A2040" s="16" t="s">
        <v>957</v>
      </c>
      <c r="B2040" s="27">
        <f>VLOOKUP(A2040,'Sales Order'!A$1:D$1029,4,0)</f>
        <v>44601</v>
      </c>
      <c r="C2040" s="28" t="s">
        <v>83</v>
      </c>
      <c r="D2040" s="34">
        <v>141</v>
      </c>
      <c r="E2040" s="36">
        <v>39377070</v>
      </c>
      <c r="F2040" s="37" t="s">
        <v>4413</v>
      </c>
      <c r="G2040" s="76" t="str">
        <f>VLOOKUP(C2040,Product!A$1:D$21,3,0)</f>
        <v>Heavy bag</v>
      </c>
      <c r="H2040" s="76" t="str">
        <f>VLOOKUP(C2040,Product!A$1:D$21,4,0)</f>
        <v>Gym &amp; Fitness</v>
      </c>
      <c r="I2040" t="s">
        <v>84</v>
      </c>
      <c r="J2040" s="34">
        <v>141</v>
      </c>
      <c r="K2040" s="11" t="str">
        <f>VLOOKUP(A2040,'Sales Order'!A$2:I$1029,9,0)</f>
        <v>Online Sales Team</v>
      </c>
      <c r="M2040" t="str">
        <f>VLOOKUP(A2040,'Sales Order'!A$1:L$1029,12,0)</f>
        <v>Retail</v>
      </c>
    </row>
    <row r="2041" spans="1:13" ht="15.75" customHeight="1" x14ac:dyDescent="0.3">
      <c r="A2041" s="16" t="s">
        <v>958</v>
      </c>
      <c r="B2041" s="27">
        <f>VLOOKUP(A2041,'Sales Order'!A$1:D$1029,4,0)</f>
        <v>44601</v>
      </c>
      <c r="C2041" s="28" t="s">
        <v>75</v>
      </c>
      <c r="D2041" s="34">
        <v>52</v>
      </c>
      <c r="E2041" s="36">
        <v>110240000</v>
      </c>
      <c r="F2041" s="37" t="s">
        <v>4414</v>
      </c>
      <c r="G2041" s="76" t="str">
        <f>VLOOKUP(C2041,Product!A$1:D$21,3,0)</f>
        <v>Bench Press</v>
      </c>
      <c r="H2041" s="76" t="str">
        <f>VLOOKUP(C2041,Product!A$1:D$21,4,0)</f>
        <v>Gym &amp; Fitness</v>
      </c>
      <c r="I2041" t="s">
        <v>76</v>
      </c>
      <c r="J2041" s="34">
        <v>52</v>
      </c>
      <c r="K2041" s="11" t="str">
        <f>VLOOKUP(A2041,'Sales Order'!A$2:I$1029,9,0)</f>
        <v>Sales Region Sulawesi - Maluku Team</v>
      </c>
      <c r="M2041" t="str">
        <f>VLOOKUP(A2041,'Sales Order'!A$1:L$1029,12,0)</f>
        <v>Retail</v>
      </c>
    </row>
    <row r="2042" spans="1:13" ht="15.75" customHeight="1" x14ac:dyDescent="0.3">
      <c r="A2042" s="28" t="s">
        <v>958</v>
      </c>
      <c r="B2042" s="27">
        <f>VLOOKUP(A2042,'Sales Order'!A$1:D$1029,4,0)</f>
        <v>44601</v>
      </c>
      <c r="C2042" s="28" t="s">
        <v>55</v>
      </c>
      <c r="D2042" s="34">
        <v>149</v>
      </c>
      <c r="E2042" s="36">
        <v>330401540</v>
      </c>
      <c r="F2042" s="37" t="s">
        <v>4415</v>
      </c>
      <c r="G2042" s="76" t="str">
        <f>VLOOKUP(C2042,Product!A$1:D$21,3,0)</f>
        <v>Mountain Bike</v>
      </c>
      <c r="H2042" s="76" t="str">
        <f>VLOOKUP(C2042,Product!A$1:D$21,4,0)</f>
        <v>Bicycle</v>
      </c>
      <c r="I2042" t="s">
        <v>5854</v>
      </c>
      <c r="J2042" s="34">
        <v>149</v>
      </c>
      <c r="K2042" s="11" t="str">
        <f>VLOOKUP(A2042,'Sales Order'!A$2:I$1029,9,0)</f>
        <v>Sales Region Sulawesi - Maluku Team</v>
      </c>
      <c r="M2042" t="str">
        <f>VLOOKUP(A2042,'Sales Order'!A$1:L$1029,12,0)</f>
        <v>Retail</v>
      </c>
    </row>
    <row r="2043" spans="1:13" ht="15.75" customHeight="1" x14ac:dyDescent="0.3">
      <c r="A2043" s="16" t="s">
        <v>959</v>
      </c>
      <c r="B2043" s="27">
        <f>VLOOKUP(A2043,'Sales Order'!A$1:D$1029,4,0)</f>
        <v>44602</v>
      </c>
      <c r="C2043" s="28" t="s">
        <v>52</v>
      </c>
      <c r="D2043" s="34">
        <v>86</v>
      </c>
      <c r="E2043" s="36">
        <v>22080500</v>
      </c>
      <c r="F2043" s="37" t="s">
        <v>4416</v>
      </c>
      <c r="G2043" s="76" t="str">
        <f>VLOOKUP(C2043,Product!A$1:D$21,3,0)</f>
        <v>Hiking Shoes</v>
      </c>
      <c r="H2043" s="76" t="str">
        <f>VLOOKUP(C2043,Product!A$1:D$21,4,0)</f>
        <v>Hiking &amp; Camping</v>
      </c>
      <c r="I2043" t="s">
        <v>53</v>
      </c>
      <c r="J2043" s="34">
        <v>86</v>
      </c>
      <c r="K2043" s="11" t="str">
        <f>VLOOKUP(A2043,'Sales Order'!A$2:I$1029,9,0)</f>
        <v>Online Sales Team</v>
      </c>
      <c r="M2043" t="str">
        <f>VLOOKUP(A2043,'Sales Order'!A$1:L$1029,12,0)</f>
        <v>Retail</v>
      </c>
    </row>
    <row r="2044" spans="1:13" ht="15.75" customHeight="1" x14ac:dyDescent="0.3">
      <c r="A2044" s="28" t="s">
        <v>959</v>
      </c>
      <c r="B2044" s="27">
        <f>VLOOKUP(A2044,'Sales Order'!A$1:D$1029,4,0)</f>
        <v>44602</v>
      </c>
      <c r="C2044" s="28" t="s">
        <v>69</v>
      </c>
      <c r="D2044" s="34">
        <v>132</v>
      </c>
      <c r="E2044" s="36">
        <v>13992264</v>
      </c>
      <c r="F2044" s="37" t="s">
        <v>4417</v>
      </c>
      <c r="G2044" s="76" t="str">
        <f>VLOOKUP(C2044,Product!A$1:D$21,3,0)</f>
        <v>Abs Roller</v>
      </c>
      <c r="H2044" s="76" t="str">
        <f>VLOOKUP(C2044,Product!A$1:D$21,4,0)</f>
        <v>Gym &amp; Fitness</v>
      </c>
      <c r="I2044" t="s">
        <v>70</v>
      </c>
      <c r="J2044" s="34">
        <v>132</v>
      </c>
      <c r="K2044" s="11" t="str">
        <f>VLOOKUP(A2044,'Sales Order'!A$2:I$1029,9,0)</f>
        <v>Online Sales Team</v>
      </c>
      <c r="M2044" t="str">
        <f>VLOOKUP(A2044,'Sales Order'!A$1:L$1029,12,0)</f>
        <v>Retail</v>
      </c>
    </row>
    <row r="2045" spans="1:13" ht="15.75" customHeight="1" x14ac:dyDescent="0.3">
      <c r="A2045" s="16" t="s">
        <v>960</v>
      </c>
      <c r="B2045" s="27">
        <f>VLOOKUP(A2045,'Sales Order'!A$1:D$1029,4,0)</f>
        <v>44606</v>
      </c>
      <c r="C2045" s="28" t="s">
        <v>52</v>
      </c>
      <c r="D2045" s="34">
        <v>36</v>
      </c>
      <c r="E2045" s="36">
        <v>9594000</v>
      </c>
      <c r="F2045" s="37" t="s">
        <v>4418</v>
      </c>
      <c r="G2045" s="76" t="str">
        <f>VLOOKUP(C2045,Product!A$1:D$21,3,0)</f>
        <v>Hiking Shoes</v>
      </c>
      <c r="H2045" s="76" t="str">
        <f>VLOOKUP(C2045,Product!A$1:D$21,4,0)</f>
        <v>Hiking &amp; Camping</v>
      </c>
      <c r="I2045" t="s">
        <v>53</v>
      </c>
      <c r="J2045" s="34">
        <v>36</v>
      </c>
      <c r="K2045" s="11" t="str">
        <f>VLOOKUP(A2045,'Sales Order'!A$2:I$1029,9,0)</f>
        <v>Sales Sumatera -Kalimantan Region Team</v>
      </c>
      <c r="M2045" t="str">
        <f>VLOOKUP(A2045,'Sales Order'!A$1:L$1029,12,0)</f>
        <v>Retail</v>
      </c>
    </row>
    <row r="2046" spans="1:13" ht="15.75" customHeight="1" x14ac:dyDescent="0.3">
      <c r="A2046" s="28" t="s">
        <v>960</v>
      </c>
      <c r="B2046" s="27">
        <f>VLOOKUP(A2046,'Sales Order'!A$1:D$1029,4,0)</f>
        <v>44606</v>
      </c>
      <c r="C2046" s="28" t="s">
        <v>81</v>
      </c>
      <c r="D2046" s="34">
        <v>129</v>
      </c>
      <c r="E2046" s="36">
        <v>299227110</v>
      </c>
      <c r="F2046" s="37" t="s">
        <v>4419</v>
      </c>
      <c r="G2046" s="76" t="str">
        <f>VLOOKUP(C2046,Product!A$1:D$21,3,0)</f>
        <v>Treadmill</v>
      </c>
      <c r="H2046" s="76" t="str">
        <f>VLOOKUP(C2046,Product!A$1:D$21,4,0)</f>
        <v>Gym &amp; Fitness</v>
      </c>
      <c r="I2046" t="s">
        <v>82</v>
      </c>
      <c r="J2046" s="34">
        <v>129</v>
      </c>
      <c r="K2046" s="11" t="str">
        <f>VLOOKUP(A2046,'Sales Order'!A$2:I$1029,9,0)</f>
        <v>Sales Sumatera -Kalimantan Region Team</v>
      </c>
      <c r="M2046" t="str">
        <f>VLOOKUP(A2046,'Sales Order'!A$1:L$1029,12,0)</f>
        <v>Retail</v>
      </c>
    </row>
    <row r="2047" spans="1:13" ht="15.75" customHeight="1" x14ac:dyDescent="0.3">
      <c r="A2047" s="28" t="s">
        <v>960</v>
      </c>
      <c r="B2047" s="27">
        <f>VLOOKUP(A2047,'Sales Order'!A$1:D$1029,4,0)</f>
        <v>44606</v>
      </c>
      <c r="C2047" s="28" t="s">
        <v>45</v>
      </c>
      <c r="D2047" s="34">
        <v>26</v>
      </c>
      <c r="E2047" s="36">
        <v>3215420</v>
      </c>
      <c r="F2047" s="37" t="s">
        <v>4420</v>
      </c>
      <c r="G2047" s="76" t="str">
        <f>VLOOKUP(C2047,Product!A$1:D$21,3,0)</f>
        <v>Sunglasses</v>
      </c>
      <c r="H2047" s="76" t="str">
        <f>VLOOKUP(C2047,Product!A$1:D$21,4,0)</f>
        <v>Outdoors Sport</v>
      </c>
      <c r="I2047" t="s">
        <v>46</v>
      </c>
      <c r="J2047" s="34">
        <v>26</v>
      </c>
      <c r="K2047" s="11" t="str">
        <f>VLOOKUP(A2047,'Sales Order'!A$2:I$1029,9,0)</f>
        <v>Sales Sumatera -Kalimantan Region Team</v>
      </c>
      <c r="M2047" t="str">
        <f>VLOOKUP(A2047,'Sales Order'!A$1:L$1029,12,0)</f>
        <v>Retail</v>
      </c>
    </row>
    <row r="2048" spans="1:13" ht="15.75" customHeight="1" x14ac:dyDescent="0.3">
      <c r="A2048" s="28" t="s">
        <v>960</v>
      </c>
      <c r="B2048" s="27">
        <f>VLOOKUP(A2048,'Sales Order'!A$1:D$1029,4,0)</f>
        <v>44606</v>
      </c>
      <c r="C2048" s="28" t="s">
        <v>28</v>
      </c>
      <c r="D2048" s="34">
        <v>98</v>
      </c>
      <c r="E2048" s="36">
        <v>75727540</v>
      </c>
      <c r="F2048" s="37" t="s">
        <v>4421</v>
      </c>
      <c r="G2048" s="76" t="str">
        <f>VLOOKUP(C2048,Product!A$1:D$21,3,0)</f>
        <v>Stick Billiard</v>
      </c>
      <c r="H2048" s="76" t="str">
        <f>VLOOKUP(C2048,Product!A$1:D$21,4,0)</f>
        <v>Billiard</v>
      </c>
      <c r="I2048" t="s">
        <v>30</v>
      </c>
      <c r="J2048" s="34">
        <v>98</v>
      </c>
      <c r="K2048" s="11" t="str">
        <f>VLOOKUP(A2048,'Sales Order'!A$2:I$1029,9,0)</f>
        <v>Sales Sumatera -Kalimantan Region Team</v>
      </c>
      <c r="M2048" t="str">
        <f>VLOOKUP(A2048,'Sales Order'!A$1:L$1029,12,0)</f>
        <v>Retail</v>
      </c>
    </row>
    <row r="2049" spans="1:13" ht="15.75" customHeight="1" x14ac:dyDescent="0.3">
      <c r="A2049" s="16" t="s">
        <v>961</v>
      </c>
      <c r="B2049" s="27">
        <f>VLOOKUP(A2049,'Sales Order'!A$1:D$1029,4,0)</f>
        <v>44607</v>
      </c>
      <c r="C2049" s="28" t="s">
        <v>81</v>
      </c>
      <c r="D2049" s="34">
        <v>45</v>
      </c>
      <c r="E2049" s="36">
        <v>88322850</v>
      </c>
      <c r="F2049" s="37" t="s">
        <v>4422</v>
      </c>
      <c r="G2049" s="76" t="str">
        <f>VLOOKUP(C2049,Product!A$1:D$21,3,0)</f>
        <v>Treadmill</v>
      </c>
      <c r="H2049" s="76" t="str">
        <f>VLOOKUP(C2049,Product!A$1:D$21,4,0)</f>
        <v>Gym &amp; Fitness</v>
      </c>
      <c r="I2049" t="s">
        <v>82</v>
      </c>
      <c r="J2049" s="34">
        <v>45</v>
      </c>
      <c r="K2049" s="11" t="str">
        <f>VLOOKUP(A2049,'Sales Order'!A$2:I$1029,9,0)</f>
        <v>Sales Sumatera -Kalimantan Region Team</v>
      </c>
      <c r="M2049" t="str">
        <f>VLOOKUP(A2049,'Sales Order'!A$1:L$1029,12,0)</f>
        <v>Retail</v>
      </c>
    </row>
    <row r="2050" spans="1:13" ht="15.75" customHeight="1" x14ac:dyDescent="0.3">
      <c r="A2050" s="28" t="s">
        <v>961</v>
      </c>
      <c r="B2050" s="27">
        <f>VLOOKUP(A2050,'Sales Order'!A$1:D$1029,4,0)</f>
        <v>44607</v>
      </c>
      <c r="C2050" s="28" t="s">
        <v>28</v>
      </c>
      <c r="D2050" s="34">
        <v>64</v>
      </c>
      <c r="E2050" s="36">
        <v>54817280</v>
      </c>
      <c r="F2050" s="37" t="s">
        <v>4423</v>
      </c>
      <c r="G2050" s="76" t="str">
        <f>VLOOKUP(C2050,Product!A$1:D$21,3,0)</f>
        <v>Stick Billiard</v>
      </c>
      <c r="H2050" s="76" t="str">
        <f>VLOOKUP(C2050,Product!A$1:D$21,4,0)</f>
        <v>Billiard</v>
      </c>
      <c r="I2050" t="s">
        <v>30</v>
      </c>
      <c r="J2050" s="34">
        <v>64</v>
      </c>
      <c r="K2050" s="11" t="str">
        <f>VLOOKUP(A2050,'Sales Order'!A$2:I$1029,9,0)</f>
        <v>Sales Sumatera -Kalimantan Region Team</v>
      </c>
      <c r="M2050" t="str">
        <f>VLOOKUP(A2050,'Sales Order'!A$1:L$1029,12,0)</f>
        <v>Retail</v>
      </c>
    </row>
    <row r="2051" spans="1:13" ht="15.75" customHeight="1" x14ac:dyDescent="0.3">
      <c r="A2051" s="16" t="s">
        <v>962</v>
      </c>
      <c r="B2051" s="27">
        <f>VLOOKUP(A2051,'Sales Order'!A$1:D$1029,4,0)</f>
        <v>44608</v>
      </c>
      <c r="C2051" s="28" t="s">
        <v>83</v>
      </c>
      <c r="D2051" s="34">
        <v>105</v>
      </c>
      <c r="E2051" s="36">
        <v>29323350</v>
      </c>
      <c r="F2051" s="37" t="s">
        <v>4424</v>
      </c>
      <c r="G2051" s="76" t="str">
        <f>VLOOKUP(C2051,Product!A$1:D$21,3,0)</f>
        <v>Heavy bag</v>
      </c>
      <c r="H2051" s="76" t="str">
        <f>VLOOKUP(C2051,Product!A$1:D$21,4,0)</f>
        <v>Gym &amp; Fitness</v>
      </c>
      <c r="I2051" t="s">
        <v>84</v>
      </c>
      <c r="J2051" s="34">
        <v>105</v>
      </c>
      <c r="K2051" s="11" t="str">
        <f>VLOOKUP(A2051,'Sales Order'!A$2:I$1029,9,0)</f>
        <v>Sales Region Sulawesi - Maluku Team</v>
      </c>
      <c r="M2051" t="str">
        <f>VLOOKUP(A2051,'Sales Order'!A$1:L$1029,12,0)</f>
        <v>Retail</v>
      </c>
    </row>
    <row r="2052" spans="1:13" ht="15.75" customHeight="1" x14ac:dyDescent="0.3">
      <c r="A2052" s="16" t="s">
        <v>963</v>
      </c>
      <c r="B2052" s="27">
        <f>VLOOKUP(A2052,'Sales Order'!A$1:D$1029,4,0)</f>
        <v>44609</v>
      </c>
      <c r="C2052" s="28" t="s">
        <v>81</v>
      </c>
      <c r="D2052" s="34">
        <v>97</v>
      </c>
      <c r="E2052" s="36">
        <v>197802400</v>
      </c>
      <c r="F2052" s="37" t="s">
        <v>4425</v>
      </c>
      <c r="G2052" s="76" t="str">
        <f>VLOOKUP(C2052,Product!A$1:D$21,3,0)</f>
        <v>Treadmill</v>
      </c>
      <c r="H2052" s="76" t="str">
        <f>VLOOKUP(C2052,Product!A$1:D$21,4,0)</f>
        <v>Gym &amp; Fitness</v>
      </c>
      <c r="I2052" t="s">
        <v>82</v>
      </c>
      <c r="J2052" s="34">
        <v>97</v>
      </c>
      <c r="K2052" s="11" t="str">
        <f>VLOOKUP(A2052,'Sales Order'!A$2:I$1029,9,0)</f>
        <v>Sales Region Sulawesi - Maluku Team</v>
      </c>
      <c r="M2052" t="str">
        <f>VLOOKUP(A2052,'Sales Order'!A$1:L$1029,12,0)</f>
        <v>Retail</v>
      </c>
    </row>
    <row r="2053" spans="1:13" ht="15.75" customHeight="1" x14ac:dyDescent="0.3">
      <c r="A2053" s="28" t="s">
        <v>963</v>
      </c>
      <c r="B2053" s="27">
        <f>VLOOKUP(A2053,'Sales Order'!A$1:D$1029,4,0)</f>
        <v>44609</v>
      </c>
      <c r="C2053" s="28" t="s">
        <v>28</v>
      </c>
      <c r="D2053" s="34">
        <v>50</v>
      </c>
      <c r="E2053" s="36">
        <v>41895000</v>
      </c>
      <c r="F2053" s="37" t="s">
        <v>4426</v>
      </c>
      <c r="G2053" s="76" t="str">
        <f>VLOOKUP(C2053,Product!A$1:D$21,3,0)</f>
        <v>Stick Billiard</v>
      </c>
      <c r="H2053" s="76" t="str">
        <f>VLOOKUP(C2053,Product!A$1:D$21,4,0)</f>
        <v>Billiard</v>
      </c>
      <c r="I2053" t="s">
        <v>30</v>
      </c>
      <c r="J2053" s="34">
        <v>50</v>
      </c>
      <c r="K2053" s="11" t="str">
        <f>VLOOKUP(A2053,'Sales Order'!A$2:I$1029,9,0)</f>
        <v>Sales Region Sulawesi - Maluku Team</v>
      </c>
      <c r="M2053" t="str">
        <f>VLOOKUP(A2053,'Sales Order'!A$1:L$1029,12,0)</f>
        <v>Retail</v>
      </c>
    </row>
    <row r="2054" spans="1:13" ht="15.75" customHeight="1" x14ac:dyDescent="0.3">
      <c r="A2054" s="28" t="s">
        <v>963</v>
      </c>
      <c r="B2054" s="27">
        <f>VLOOKUP(A2054,'Sales Order'!A$1:D$1029,4,0)</f>
        <v>44609</v>
      </c>
      <c r="C2054" s="28" t="s">
        <v>48</v>
      </c>
      <c r="D2054" s="34">
        <v>94</v>
      </c>
      <c r="E2054" s="36">
        <v>10428360</v>
      </c>
      <c r="F2054" s="37" t="s">
        <v>4427</v>
      </c>
      <c r="G2054" s="76" t="str">
        <f>VLOOKUP(C2054,Product!A$1:D$21,3,0)</f>
        <v>Tracking Pole</v>
      </c>
      <c r="H2054" s="76" t="str">
        <f>VLOOKUP(C2054,Product!A$1:D$21,4,0)</f>
        <v>Hiking &amp; Camping</v>
      </c>
      <c r="I2054" t="s">
        <v>49</v>
      </c>
      <c r="J2054" s="34">
        <v>94</v>
      </c>
      <c r="K2054" s="11" t="str">
        <f>VLOOKUP(A2054,'Sales Order'!A$2:I$1029,9,0)</f>
        <v>Sales Region Sulawesi - Maluku Team</v>
      </c>
      <c r="M2054" t="str">
        <f>VLOOKUP(A2054,'Sales Order'!A$1:L$1029,12,0)</f>
        <v>Retail</v>
      </c>
    </row>
    <row r="2055" spans="1:13" ht="15.75" customHeight="1" x14ac:dyDescent="0.3">
      <c r="A2055" s="28" t="s">
        <v>963</v>
      </c>
      <c r="B2055" s="27">
        <f>VLOOKUP(A2055,'Sales Order'!A$1:D$1029,4,0)</f>
        <v>44609</v>
      </c>
      <c r="C2055" s="28" t="s">
        <v>65</v>
      </c>
      <c r="D2055" s="34">
        <v>48</v>
      </c>
      <c r="E2055" s="36">
        <v>12175200</v>
      </c>
      <c r="F2055" s="37" t="s">
        <v>4428</v>
      </c>
      <c r="G2055" s="76" t="str">
        <f>VLOOKUP(C2055,Product!A$1:D$21,3,0)</f>
        <v>1 Set Futsalball</v>
      </c>
      <c r="H2055" s="76" t="str">
        <f>VLOOKUP(C2055,Product!A$1:D$21,4,0)</f>
        <v>Futsal</v>
      </c>
      <c r="I2055" t="s">
        <v>66</v>
      </c>
      <c r="J2055" s="34">
        <v>48</v>
      </c>
      <c r="K2055" s="11" t="str">
        <f>VLOOKUP(A2055,'Sales Order'!A$2:I$1029,9,0)</f>
        <v>Sales Region Sulawesi - Maluku Team</v>
      </c>
      <c r="M2055" t="str">
        <f>VLOOKUP(A2055,'Sales Order'!A$1:L$1029,12,0)</f>
        <v>Retail</v>
      </c>
    </row>
    <row r="2056" spans="1:13" ht="15.75" customHeight="1" x14ac:dyDescent="0.3">
      <c r="A2056" s="28" t="s">
        <v>964</v>
      </c>
      <c r="B2056" s="27">
        <f>VLOOKUP(A2056,'Sales Order'!A$1:D$1029,4,0)</f>
        <v>44610</v>
      </c>
      <c r="C2056" s="28" t="s">
        <v>35</v>
      </c>
      <c r="D2056" s="34">
        <v>91</v>
      </c>
      <c r="E2056" s="36">
        <v>181767950</v>
      </c>
      <c r="F2056" s="37" t="s">
        <v>4429</v>
      </c>
      <c r="G2056" s="76" t="str">
        <f>VLOOKUP(C2056,Product!A$1:D$21,3,0)</f>
        <v>Stick Golf Wedge</v>
      </c>
      <c r="H2056" s="76" t="str">
        <f>VLOOKUP(C2056,Product!A$1:D$21,4,0)</f>
        <v>Golf</v>
      </c>
      <c r="I2056" t="s">
        <v>37</v>
      </c>
      <c r="J2056" s="34">
        <v>91</v>
      </c>
      <c r="K2056" s="11" t="str">
        <f>VLOOKUP(A2056,'Sales Order'!A$2:I$1029,9,0)</f>
        <v>Sales Region Sulawesi - Maluku Team</v>
      </c>
      <c r="M2056" t="str">
        <f>VLOOKUP(A2056,'Sales Order'!A$1:L$1029,12,0)</f>
        <v>Retail</v>
      </c>
    </row>
    <row r="2057" spans="1:13" ht="15.75" customHeight="1" x14ac:dyDescent="0.3">
      <c r="A2057" s="16" t="s">
        <v>966</v>
      </c>
      <c r="B2057" s="27">
        <f>VLOOKUP(A2057,'Sales Order'!A$1:D$1029,4,0)</f>
        <v>44612</v>
      </c>
      <c r="C2057" s="28" t="s">
        <v>75</v>
      </c>
      <c r="D2057" s="34">
        <v>33</v>
      </c>
      <c r="E2057" s="36">
        <v>73458000</v>
      </c>
      <c r="F2057" s="37" t="s">
        <v>4430</v>
      </c>
      <c r="G2057" s="76" t="str">
        <f>VLOOKUP(C2057,Product!A$1:D$21,3,0)</f>
        <v>Bench Press</v>
      </c>
      <c r="H2057" s="76" t="str">
        <f>VLOOKUP(C2057,Product!A$1:D$21,4,0)</f>
        <v>Gym &amp; Fitness</v>
      </c>
      <c r="I2057" t="s">
        <v>76</v>
      </c>
      <c r="J2057" s="34">
        <v>33</v>
      </c>
      <c r="K2057" s="11" t="str">
        <f>VLOOKUP(A2057,'Sales Order'!A$2:I$1029,9,0)</f>
        <v>Online Sales Team</v>
      </c>
      <c r="M2057" t="str">
        <f>VLOOKUP(A2057,'Sales Order'!A$1:L$1029,12,0)</f>
        <v>Retail</v>
      </c>
    </row>
    <row r="2058" spans="1:13" ht="15.75" customHeight="1" x14ac:dyDescent="0.3">
      <c r="A2058" s="16" t="s">
        <v>967</v>
      </c>
      <c r="B2058" s="27">
        <f>VLOOKUP(A2058,'Sales Order'!A$1:D$1029,4,0)</f>
        <v>44612</v>
      </c>
      <c r="C2058" s="28" t="s">
        <v>65</v>
      </c>
      <c r="D2058" s="34">
        <v>119</v>
      </c>
      <c r="E2058" s="36">
        <v>25100670</v>
      </c>
      <c r="F2058" s="37" t="s">
        <v>4431</v>
      </c>
      <c r="G2058" s="76" t="str">
        <f>VLOOKUP(C2058,Product!A$1:D$21,3,0)</f>
        <v>1 Set Futsalball</v>
      </c>
      <c r="H2058" s="76" t="str">
        <f>VLOOKUP(C2058,Product!A$1:D$21,4,0)</f>
        <v>Futsal</v>
      </c>
      <c r="I2058" t="s">
        <v>66</v>
      </c>
      <c r="J2058" s="34">
        <v>119</v>
      </c>
      <c r="K2058" s="11" t="str">
        <f>VLOOKUP(A2058,'Sales Order'!A$2:I$1029,9,0)</f>
        <v>Sales Region Bali - Nusa Tenggara Team</v>
      </c>
      <c r="M2058" t="str">
        <f>VLOOKUP(A2058,'Sales Order'!A$1:L$1029,12,0)</f>
        <v>Retail</v>
      </c>
    </row>
    <row r="2059" spans="1:13" ht="15.75" customHeight="1" x14ac:dyDescent="0.3">
      <c r="A2059" s="28" t="s">
        <v>967</v>
      </c>
      <c r="B2059" s="27">
        <f>VLOOKUP(A2059,'Sales Order'!A$1:D$1029,4,0)</f>
        <v>44612</v>
      </c>
      <c r="C2059" s="28" t="s">
        <v>55</v>
      </c>
      <c r="D2059" s="34">
        <v>63</v>
      </c>
      <c r="E2059" s="36">
        <v>120379770.00000001</v>
      </c>
      <c r="F2059" s="37" t="s">
        <v>4432</v>
      </c>
      <c r="G2059" s="76" t="str">
        <f>VLOOKUP(C2059,Product!A$1:D$21,3,0)</f>
        <v>Mountain Bike</v>
      </c>
      <c r="H2059" s="76" t="str">
        <f>VLOOKUP(C2059,Product!A$1:D$21,4,0)</f>
        <v>Bicycle</v>
      </c>
      <c r="I2059" t="s">
        <v>5854</v>
      </c>
      <c r="J2059" s="34">
        <v>63</v>
      </c>
      <c r="K2059" s="11" t="str">
        <f>VLOOKUP(A2059,'Sales Order'!A$2:I$1029,9,0)</f>
        <v>Sales Region Bali - Nusa Tenggara Team</v>
      </c>
      <c r="M2059" t="str">
        <f>VLOOKUP(A2059,'Sales Order'!A$1:L$1029,12,0)</f>
        <v>Retail</v>
      </c>
    </row>
    <row r="2060" spans="1:13" ht="15.75" customHeight="1" x14ac:dyDescent="0.3">
      <c r="A2060" s="16" t="s">
        <v>968</v>
      </c>
      <c r="B2060" s="27">
        <f>VLOOKUP(A2060,'Sales Order'!A$1:D$1029,4,0)</f>
        <v>44613</v>
      </c>
      <c r="C2060" s="28" t="s">
        <v>61</v>
      </c>
      <c r="D2060" s="34">
        <v>33</v>
      </c>
      <c r="E2060" s="36">
        <v>13119810</v>
      </c>
      <c r="F2060" s="37" t="s">
        <v>4433</v>
      </c>
      <c r="G2060" s="76" t="str">
        <f>VLOOKUP(C2060,Product!A$1:D$21,3,0)</f>
        <v>1 Set Basketball</v>
      </c>
      <c r="H2060" s="76" t="str">
        <f>VLOOKUP(C2060,Product!A$1:D$21,4,0)</f>
        <v>Basketball</v>
      </c>
      <c r="I2060" t="s">
        <v>62</v>
      </c>
      <c r="J2060" s="34">
        <v>33</v>
      </c>
      <c r="K2060" s="11" t="str">
        <f>VLOOKUP(A2060,'Sales Order'!A$2:I$1029,9,0)</f>
        <v>Sales Java Region Team</v>
      </c>
      <c r="M2060" t="str">
        <f>VLOOKUP(A2060,'Sales Order'!A$1:L$1029,12,0)</f>
        <v>Retail</v>
      </c>
    </row>
    <row r="2061" spans="1:13" ht="15.75" customHeight="1" x14ac:dyDescent="0.3">
      <c r="A2061" s="28" t="s">
        <v>968</v>
      </c>
      <c r="B2061" s="27">
        <f>VLOOKUP(A2061,'Sales Order'!A$1:D$1029,4,0)</f>
        <v>44613</v>
      </c>
      <c r="C2061" s="28" t="s">
        <v>75</v>
      </c>
      <c r="D2061" s="34">
        <v>39</v>
      </c>
      <c r="E2061" s="36">
        <v>85780500</v>
      </c>
      <c r="F2061" s="37" t="s">
        <v>4434</v>
      </c>
      <c r="G2061" s="76" t="str">
        <f>VLOOKUP(C2061,Product!A$1:D$21,3,0)</f>
        <v>Bench Press</v>
      </c>
      <c r="H2061" s="76" t="str">
        <f>VLOOKUP(C2061,Product!A$1:D$21,4,0)</f>
        <v>Gym &amp; Fitness</v>
      </c>
      <c r="I2061" t="s">
        <v>76</v>
      </c>
      <c r="J2061" s="34">
        <v>39</v>
      </c>
      <c r="K2061" s="11" t="str">
        <f>VLOOKUP(A2061,'Sales Order'!A$2:I$1029,9,0)</f>
        <v>Sales Java Region Team</v>
      </c>
      <c r="M2061" t="str">
        <f>VLOOKUP(A2061,'Sales Order'!A$1:L$1029,12,0)</f>
        <v>Retail</v>
      </c>
    </row>
    <row r="2062" spans="1:13" ht="15.75" customHeight="1" x14ac:dyDescent="0.3">
      <c r="A2062" s="16" t="s">
        <v>969</v>
      </c>
      <c r="B2062" s="27">
        <f>VLOOKUP(A2062,'Sales Order'!A$1:D$1029,4,0)</f>
        <v>44613</v>
      </c>
      <c r="C2062" s="28" t="s">
        <v>55</v>
      </c>
      <c r="D2062" s="34">
        <v>75</v>
      </c>
      <c r="E2062" s="36">
        <v>159232500</v>
      </c>
      <c r="F2062" s="37" t="s">
        <v>4435</v>
      </c>
      <c r="G2062" s="76" t="str">
        <f>VLOOKUP(C2062,Product!A$1:D$21,3,0)</f>
        <v>Mountain Bike</v>
      </c>
      <c r="H2062" s="76" t="str">
        <f>VLOOKUP(C2062,Product!A$1:D$21,4,0)</f>
        <v>Bicycle</v>
      </c>
      <c r="I2062" t="s">
        <v>5854</v>
      </c>
      <c r="J2062" s="34">
        <v>75</v>
      </c>
      <c r="K2062" s="11" t="str">
        <f>VLOOKUP(A2062,'Sales Order'!A$2:I$1029,9,0)</f>
        <v>Sales Region Sulawesi - Maluku Team</v>
      </c>
      <c r="M2062" t="str">
        <f>VLOOKUP(A2062,'Sales Order'!A$1:L$1029,12,0)</f>
        <v>Retail</v>
      </c>
    </row>
    <row r="2063" spans="1:13" ht="15.75" customHeight="1" x14ac:dyDescent="0.3">
      <c r="A2063" s="28" t="s">
        <v>969</v>
      </c>
      <c r="B2063" s="27">
        <f>VLOOKUP(A2063,'Sales Order'!A$1:D$1029,4,0)</f>
        <v>44613</v>
      </c>
      <c r="C2063" s="28" t="s">
        <v>52</v>
      </c>
      <c r="D2063" s="34">
        <v>113</v>
      </c>
      <c r="E2063" s="36">
        <v>31583500</v>
      </c>
      <c r="F2063" s="37" t="s">
        <v>4436</v>
      </c>
      <c r="G2063" s="76" t="str">
        <f>VLOOKUP(C2063,Product!A$1:D$21,3,0)</f>
        <v>Hiking Shoes</v>
      </c>
      <c r="H2063" s="76" t="str">
        <f>VLOOKUP(C2063,Product!A$1:D$21,4,0)</f>
        <v>Hiking &amp; Camping</v>
      </c>
      <c r="I2063" t="s">
        <v>53</v>
      </c>
      <c r="J2063" s="34">
        <v>113</v>
      </c>
      <c r="K2063" s="11" t="str">
        <f>VLOOKUP(A2063,'Sales Order'!A$2:I$1029,9,0)</f>
        <v>Sales Region Sulawesi - Maluku Team</v>
      </c>
      <c r="M2063" t="str">
        <f>VLOOKUP(A2063,'Sales Order'!A$1:L$1029,12,0)</f>
        <v>Retail</v>
      </c>
    </row>
    <row r="2064" spans="1:13" ht="15.75" customHeight="1" x14ac:dyDescent="0.3">
      <c r="A2064" s="16" t="s">
        <v>970</v>
      </c>
      <c r="B2064" s="27">
        <f>VLOOKUP(A2064,'Sales Order'!A$1:D$1029,4,0)</f>
        <v>44615</v>
      </c>
      <c r="C2064" s="28" t="s">
        <v>75</v>
      </c>
      <c r="D2064" s="34">
        <v>75</v>
      </c>
      <c r="E2064" s="36">
        <v>182850000</v>
      </c>
      <c r="F2064" s="37" t="s">
        <v>4437</v>
      </c>
      <c r="G2064" s="76" t="str">
        <f>VLOOKUP(C2064,Product!A$1:D$21,3,0)</f>
        <v>Bench Press</v>
      </c>
      <c r="H2064" s="76" t="str">
        <f>VLOOKUP(C2064,Product!A$1:D$21,4,0)</f>
        <v>Gym &amp; Fitness</v>
      </c>
      <c r="I2064" t="s">
        <v>76</v>
      </c>
      <c r="J2064" s="34">
        <v>75</v>
      </c>
      <c r="K2064" s="11" t="str">
        <f>VLOOKUP(A2064,'Sales Order'!A$2:I$1029,9,0)</f>
        <v>Sales Region Bali - Nusa Tenggara Team</v>
      </c>
      <c r="M2064" t="str">
        <f>VLOOKUP(A2064,'Sales Order'!A$1:L$1029,12,0)</f>
        <v>Distributor</v>
      </c>
    </row>
    <row r="2065" spans="1:13" ht="15.75" customHeight="1" x14ac:dyDescent="0.3">
      <c r="A2065" s="16" t="s">
        <v>971</v>
      </c>
      <c r="B2065" s="27">
        <f>VLOOKUP(A2065,'Sales Order'!A$1:D$1029,4,0)</f>
        <v>44616</v>
      </c>
      <c r="C2065" s="28" t="s">
        <v>58</v>
      </c>
      <c r="D2065" s="34">
        <v>64</v>
      </c>
      <c r="E2065" s="36">
        <v>281498880</v>
      </c>
      <c r="F2065" s="37" t="s">
        <v>4438</v>
      </c>
      <c r="G2065" s="76" t="str">
        <f>VLOOKUP(C2065,Product!A$1:D$21,3,0)</f>
        <v>Road Bike</v>
      </c>
      <c r="H2065" s="76" t="str">
        <f>VLOOKUP(C2065,Product!A$1:D$21,4,0)</f>
        <v>Bicycle</v>
      </c>
      <c r="I2065" t="s">
        <v>59</v>
      </c>
      <c r="J2065" s="34">
        <v>64</v>
      </c>
      <c r="K2065" s="11" t="str">
        <f>VLOOKUP(A2065,'Sales Order'!A$2:I$1029,9,0)</f>
        <v>Sales Sumatera -Kalimantan Region Team</v>
      </c>
      <c r="M2065" t="str">
        <f>VLOOKUP(A2065,'Sales Order'!A$1:L$1029,12,0)</f>
        <v>Distributor</v>
      </c>
    </row>
    <row r="2066" spans="1:13" ht="15.75" customHeight="1" x14ac:dyDescent="0.3">
      <c r="A2066" s="28" t="s">
        <v>971</v>
      </c>
      <c r="B2066" s="27">
        <f>VLOOKUP(A2066,'Sales Order'!A$1:D$1029,4,0)</f>
        <v>44616</v>
      </c>
      <c r="C2066" s="28" t="s">
        <v>61</v>
      </c>
      <c r="D2066" s="34">
        <v>35</v>
      </c>
      <c r="E2066" s="36">
        <v>14920850</v>
      </c>
      <c r="F2066" s="37" t="s">
        <v>4439</v>
      </c>
      <c r="G2066" s="76" t="str">
        <f>VLOOKUP(C2066,Product!A$1:D$21,3,0)</f>
        <v>1 Set Basketball</v>
      </c>
      <c r="H2066" s="76" t="str">
        <f>VLOOKUP(C2066,Product!A$1:D$21,4,0)</f>
        <v>Basketball</v>
      </c>
      <c r="I2066" t="s">
        <v>62</v>
      </c>
      <c r="J2066" s="34">
        <v>35</v>
      </c>
      <c r="K2066" s="11" t="str">
        <f>VLOOKUP(A2066,'Sales Order'!A$2:I$1029,9,0)</f>
        <v>Sales Sumatera -Kalimantan Region Team</v>
      </c>
      <c r="M2066" t="str">
        <f>VLOOKUP(A2066,'Sales Order'!A$1:L$1029,12,0)</f>
        <v>Distributor</v>
      </c>
    </row>
    <row r="2067" spans="1:13" ht="15.75" customHeight="1" x14ac:dyDescent="0.3">
      <c r="A2067" s="28" t="s">
        <v>971</v>
      </c>
      <c r="B2067" s="27">
        <f>VLOOKUP(A2067,'Sales Order'!A$1:D$1029,4,0)</f>
        <v>44616</v>
      </c>
      <c r="C2067" s="28" t="s">
        <v>43</v>
      </c>
      <c r="D2067" s="34">
        <v>93</v>
      </c>
      <c r="E2067" s="36">
        <v>264864000</v>
      </c>
      <c r="F2067" s="37" t="s">
        <v>4440</v>
      </c>
      <c r="G2067" s="76" t="str">
        <f>VLOOKUP(C2067,Product!A$1:D$21,3,0)</f>
        <v>Stick Golf Bag</v>
      </c>
      <c r="H2067" s="76" t="str">
        <f>VLOOKUP(C2067,Product!A$1:D$21,4,0)</f>
        <v>Golf</v>
      </c>
      <c r="I2067" t="s">
        <v>44</v>
      </c>
      <c r="J2067" s="34">
        <v>93</v>
      </c>
      <c r="K2067" s="11" t="str">
        <f>VLOOKUP(A2067,'Sales Order'!A$2:I$1029,9,0)</f>
        <v>Sales Sumatera -Kalimantan Region Team</v>
      </c>
      <c r="M2067" t="str">
        <f>VLOOKUP(A2067,'Sales Order'!A$1:L$1029,12,0)</f>
        <v>Distributor</v>
      </c>
    </row>
    <row r="2068" spans="1:13" ht="15.75" customHeight="1" x14ac:dyDescent="0.3">
      <c r="A2068" s="28" t="s">
        <v>971</v>
      </c>
      <c r="B2068" s="27">
        <f>VLOOKUP(A2068,'Sales Order'!A$1:D$1029,4,0)</f>
        <v>44616</v>
      </c>
      <c r="C2068" s="28" t="s">
        <v>25</v>
      </c>
      <c r="D2068" s="34">
        <v>63</v>
      </c>
      <c r="E2068" s="36">
        <v>1008000</v>
      </c>
      <c r="F2068" s="37" t="s">
        <v>4441</v>
      </c>
      <c r="G2068" s="76" t="str">
        <f>VLOOKUP(C2068,Product!A$1:D$21,3,0)</f>
        <v>Fishing soft lure</v>
      </c>
      <c r="H2068" s="76" t="str">
        <f>VLOOKUP(C2068,Product!A$1:D$21,4,0)</f>
        <v>Fishing Equipment</v>
      </c>
      <c r="I2068" t="s">
        <v>26</v>
      </c>
      <c r="J2068" s="34">
        <v>63</v>
      </c>
      <c r="K2068" s="11" t="str">
        <f>VLOOKUP(A2068,'Sales Order'!A$2:I$1029,9,0)</f>
        <v>Sales Sumatera -Kalimantan Region Team</v>
      </c>
      <c r="M2068" t="str">
        <f>VLOOKUP(A2068,'Sales Order'!A$1:L$1029,12,0)</f>
        <v>Distributor</v>
      </c>
    </row>
    <row r="2069" spans="1:13" ht="15.75" customHeight="1" x14ac:dyDescent="0.3">
      <c r="A2069" s="28" t="s">
        <v>971</v>
      </c>
      <c r="B2069" s="27">
        <f>VLOOKUP(A2069,'Sales Order'!A$1:D$1029,4,0)</f>
        <v>44616</v>
      </c>
      <c r="C2069" s="28" t="s">
        <v>55</v>
      </c>
      <c r="D2069" s="34">
        <v>37</v>
      </c>
      <c r="E2069" s="36">
        <v>73317720</v>
      </c>
      <c r="F2069" s="37" t="s">
        <v>4442</v>
      </c>
      <c r="G2069" s="76" t="str">
        <f>VLOOKUP(C2069,Product!A$1:D$21,3,0)</f>
        <v>Mountain Bike</v>
      </c>
      <c r="H2069" s="76" t="str">
        <f>VLOOKUP(C2069,Product!A$1:D$21,4,0)</f>
        <v>Bicycle</v>
      </c>
      <c r="I2069" t="s">
        <v>5854</v>
      </c>
      <c r="J2069" s="34">
        <v>37</v>
      </c>
      <c r="K2069" s="11" t="str">
        <f>VLOOKUP(A2069,'Sales Order'!A$2:I$1029,9,0)</f>
        <v>Sales Sumatera -Kalimantan Region Team</v>
      </c>
      <c r="M2069" t="str">
        <f>VLOOKUP(A2069,'Sales Order'!A$1:L$1029,12,0)</f>
        <v>Distributor</v>
      </c>
    </row>
    <row r="2070" spans="1:13" ht="15.75" customHeight="1" x14ac:dyDescent="0.3">
      <c r="A2070" s="16" t="s">
        <v>972</v>
      </c>
      <c r="B2070" s="27">
        <f>VLOOKUP(A2070,'Sales Order'!A$1:D$1029,4,0)</f>
        <v>44617</v>
      </c>
      <c r="C2070" s="28" t="s">
        <v>28</v>
      </c>
      <c r="D2070" s="34">
        <v>30</v>
      </c>
      <c r="E2070" s="36">
        <v>24578400</v>
      </c>
      <c r="F2070" s="37" t="s">
        <v>4443</v>
      </c>
      <c r="G2070" s="76" t="str">
        <f>VLOOKUP(C2070,Product!A$1:D$21,3,0)</f>
        <v>Stick Billiard</v>
      </c>
      <c r="H2070" s="76" t="str">
        <f>VLOOKUP(C2070,Product!A$1:D$21,4,0)</f>
        <v>Billiard</v>
      </c>
      <c r="I2070" t="s">
        <v>30</v>
      </c>
      <c r="J2070" s="34">
        <v>30</v>
      </c>
      <c r="K2070" s="11" t="str">
        <f>VLOOKUP(A2070,'Sales Order'!A$2:I$1029,9,0)</f>
        <v>Sales Region Sulawesi - Maluku Team</v>
      </c>
      <c r="M2070" t="str">
        <f>VLOOKUP(A2070,'Sales Order'!A$1:L$1029,12,0)</f>
        <v>Retail</v>
      </c>
    </row>
    <row r="2071" spans="1:13" ht="15.75" customHeight="1" x14ac:dyDescent="0.3">
      <c r="A2071" s="28" t="s">
        <v>972</v>
      </c>
      <c r="B2071" s="27">
        <f>VLOOKUP(A2071,'Sales Order'!A$1:D$1029,4,0)</f>
        <v>44617</v>
      </c>
      <c r="C2071" s="28" t="s">
        <v>65</v>
      </c>
      <c r="D2071" s="34">
        <v>25</v>
      </c>
      <c r="E2071" s="36">
        <v>6074250</v>
      </c>
      <c r="F2071" s="37" t="s">
        <v>4444</v>
      </c>
      <c r="G2071" s="76" t="str">
        <f>VLOOKUP(C2071,Product!A$1:D$21,3,0)</f>
        <v>1 Set Futsalball</v>
      </c>
      <c r="H2071" s="76" t="str">
        <f>VLOOKUP(C2071,Product!A$1:D$21,4,0)</f>
        <v>Futsal</v>
      </c>
      <c r="I2071" t="s">
        <v>66</v>
      </c>
      <c r="J2071" s="34">
        <v>25</v>
      </c>
      <c r="K2071" s="11" t="str">
        <f>VLOOKUP(A2071,'Sales Order'!A$2:I$1029,9,0)</f>
        <v>Sales Region Sulawesi - Maluku Team</v>
      </c>
      <c r="M2071" t="str">
        <f>VLOOKUP(A2071,'Sales Order'!A$1:L$1029,12,0)</f>
        <v>Retail</v>
      </c>
    </row>
    <row r="2072" spans="1:13" ht="15.75" customHeight="1" x14ac:dyDescent="0.3">
      <c r="A2072" s="28" t="s">
        <v>972</v>
      </c>
      <c r="B2072" s="27">
        <f>VLOOKUP(A2072,'Sales Order'!A$1:D$1029,4,0)</f>
        <v>44617</v>
      </c>
      <c r="C2072" s="28" t="s">
        <v>40</v>
      </c>
      <c r="D2072" s="34">
        <v>91</v>
      </c>
      <c r="E2072" s="36">
        <v>15595580.000000002</v>
      </c>
      <c r="F2072" s="37" t="s">
        <v>4445</v>
      </c>
      <c r="G2072" s="76" t="str">
        <f>VLOOKUP(C2072,Product!A$1:D$21,3,0)</f>
        <v>1 set Golf Ball</v>
      </c>
      <c r="H2072" s="76" t="str">
        <f>VLOOKUP(C2072,Product!A$1:D$21,4,0)</f>
        <v>Golf</v>
      </c>
      <c r="I2072" t="s">
        <v>41</v>
      </c>
      <c r="J2072" s="34">
        <v>91</v>
      </c>
      <c r="K2072" s="11" t="str">
        <f>VLOOKUP(A2072,'Sales Order'!A$2:I$1029,9,0)</f>
        <v>Sales Region Sulawesi - Maluku Team</v>
      </c>
      <c r="M2072" t="str">
        <f>VLOOKUP(A2072,'Sales Order'!A$1:L$1029,12,0)</f>
        <v>Retail</v>
      </c>
    </row>
    <row r="2073" spans="1:13" ht="15.75" customHeight="1" x14ac:dyDescent="0.3">
      <c r="A2073" s="28" t="s">
        <v>972</v>
      </c>
      <c r="B2073" s="27">
        <f>VLOOKUP(A2073,'Sales Order'!A$1:D$1029,4,0)</f>
        <v>44617</v>
      </c>
      <c r="C2073" s="28" t="s">
        <v>43</v>
      </c>
      <c r="D2073" s="34">
        <v>145</v>
      </c>
      <c r="E2073" s="36">
        <v>385120000</v>
      </c>
      <c r="F2073" s="37" t="s">
        <v>4446</v>
      </c>
      <c r="G2073" s="76" t="str">
        <f>VLOOKUP(C2073,Product!A$1:D$21,3,0)</f>
        <v>Stick Golf Bag</v>
      </c>
      <c r="H2073" s="76" t="str">
        <f>VLOOKUP(C2073,Product!A$1:D$21,4,0)</f>
        <v>Golf</v>
      </c>
      <c r="I2073" t="s">
        <v>44</v>
      </c>
      <c r="J2073" s="34">
        <v>145</v>
      </c>
      <c r="K2073" s="11" t="str">
        <f>VLOOKUP(A2073,'Sales Order'!A$2:I$1029,9,0)</f>
        <v>Sales Region Sulawesi - Maluku Team</v>
      </c>
      <c r="M2073" t="str">
        <f>VLOOKUP(A2073,'Sales Order'!A$1:L$1029,12,0)</f>
        <v>Retail</v>
      </c>
    </row>
    <row r="2074" spans="1:13" ht="15.75" customHeight="1" x14ac:dyDescent="0.3">
      <c r="A2074" s="16" t="s">
        <v>973</v>
      </c>
      <c r="B2074" s="27">
        <f>VLOOKUP(A2074,'Sales Order'!A$1:D$1029,4,0)</f>
        <v>44617</v>
      </c>
      <c r="C2074" s="28" t="s">
        <v>43</v>
      </c>
      <c r="D2074" s="34">
        <v>41</v>
      </c>
      <c r="E2074" s="36">
        <v>107584000.00000001</v>
      </c>
      <c r="F2074" s="37" t="s">
        <v>4447</v>
      </c>
      <c r="G2074" s="76" t="str">
        <f>VLOOKUP(C2074,Product!A$1:D$21,3,0)</f>
        <v>Stick Golf Bag</v>
      </c>
      <c r="H2074" s="76" t="str">
        <f>VLOOKUP(C2074,Product!A$1:D$21,4,0)</f>
        <v>Golf</v>
      </c>
      <c r="I2074" t="s">
        <v>44</v>
      </c>
      <c r="J2074" s="34">
        <v>41</v>
      </c>
      <c r="K2074" s="11" t="str">
        <f>VLOOKUP(A2074,'Sales Order'!A$2:I$1029,9,0)</f>
        <v>Online Sales Team</v>
      </c>
      <c r="M2074" t="str">
        <f>VLOOKUP(A2074,'Sales Order'!A$1:L$1029,12,0)</f>
        <v>Retail</v>
      </c>
    </row>
    <row r="2075" spans="1:13" ht="15.75" customHeight="1" x14ac:dyDescent="0.3">
      <c r="A2075" s="28" t="s">
        <v>973</v>
      </c>
      <c r="B2075" s="27">
        <f>VLOOKUP(A2075,'Sales Order'!A$1:D$1029,4,0)</f>
        <v>44617</v>
      </c>
      <c r="C2075" s="28" t="s">
        <v>69</v>
      </c>
      <c r="D2075" s="34">
        <v>25</v>
      </c>
      <c r="E2075" s="36">
        <v>2819925</v>
      </c>
      <c r="F2075" s="37" t="s">
        <v>4448</v>
      </c>
      <c r="G2075" s="76" t="str">
        <f>VLOOKUP(C2075,Product!A$1:D$21,3,0)</f>
        <v>Abs Roller</v>
      </c>
      <c r="H2075" s="76" t="str">
        <f>VLOOKUP(C2075,Product!A$1:D$21,4,0)</f>
        <v>Gym &amp; Fitness</v>
      </c>
      <c r="I2075" t="s">
        <v>70</v>
      </c>
      <c r="J2075" s="34">
        <v>25</v>
      </c>
      <c r="K2075" s="11" t="str">
        <f>VLOOKUP(A2075,'Sales Order'!A$2:I$1029,9,0)</f>
        <v>Online Sales Team</v>
      </c>
      <c r="M2075" t="str">
        <f>VLOOKUP(A2075,'Sales Order'!A$1:L$1029,12,0)</f>
        <v>Retail</v>
      </c>
    </row>
    <row r="2076" spans="1:13" ht="15.75" customHeight="1" x14ac:dyDescent="0.3">
      <c r="A2076" s="16" t="s">
        <v>974</v>
      </c>
      <c r="B2076" s="27">
        <f>VLOOKUP(A2076,'Sales Order'!A$1:D$1029,4,0)</f>
        <v>44619</v>
      </c>
      <c r="C2076" s="28" t="s">
        <v>45</v>
      </c>
      <c r="D2076" s="34">
        <v>60</v>
      </c>
      <c r="E2076" s="36">
        <v>8314199.9999999991</v>
      </c>
      <c r="F2076" s="37" t="s">
        <v>4449</v>
      </c>
      <c r="G2076" s="76" t="str">
        <f>VLOOKUP(C2076,Product!A$1:D$21,3,0)</f>
        <v>Sunglasses</v>
      </c>
      <c r="H2076" s="76" t="str">
        <f>VLOOKUP(C2076,Product!A$1:D$21,4,0)</f>
        <v>Outdoors Sport</v>
      </c>
      <c r="I2076" t="s">
        <v>46</v>
      </c>
      <c r="J2076" s="34">
        <v>60</v>
      </c>
      <c r="K2076" s="11" t="str">
        <f>VLOOKUP(A2076,'Sales Order'!A$2:I$1029,9,0)</f>
        <v>Sales Sumatera -Kalimantan Region Team</v>
      </c>
      <c r="M2076" t="str">
        <f>VLOOKUP(A2076,'Sales Order'!A$1:L$1029,12,0)</f>
        <v>Retail</v>
      </c>
    </row>
    <row r="2077" spans="1:13" ht="15.75" customHeight="1" x14ac:dyDescent="0.3">
      <c r="A2077" s="28" t="s">
        <v>974</v>
      </c>
      <c r="B2077" s="27">
        <f>VLOOKUP(A2077,'Sales Order'!A$1:D$1029,4,0)</f>
        <v>44619</v>
      </c>
      <c r="C2077" s="28" t="s">
        <v>25</v>
      </c>
      <c r="D2077" s="34">
        <v>105</v>
      </c>
      <c r="E2077" s="36">
        <v>1596000</v>
      </c>
      <c r="F2077" s="37" t="s">
        <v>4450</v>
      </c>
      <c r="G2077" s="76" t="str">
        <f>VLOOKUP(C2077,Product!A$1:D$21,3,0)</f>
        <v>Fishing soft lure</v>
      </c>
      <c r="H2077" s="76" t="str">
        <f>VLOOKUP(C2077,Product!A$1:D$21,4,0)</f>
        <v>Fishing Equipment</v>
      </c>
      <c r="I2077" t="s">
        <v>26</v>
      </c>
      <c r="J2077" s="34">
        <v>105</v>
      </c>
      <c r="K2077" s="11" t="str">
        <f>VLOOKUP(A2077,'Sales Order'!A$2:I$1029,9,0)</f>
        <v>Sales Sumatera -Kalimantan Region Team</v>
      </c>
      <c r="M2077" t="str">
        <f>VLOOKUP(A2077,'Sales Order'!A$1:L$1029,12,0)</f>
        <v>Retail</v>
      </c>
    </row>
    <row r="2078" spans="1:13" ht="15.75" customHeight="1" x14ac:dyDescent="0.3">
      <c r="A2078" s="28" t="s">
        <v>974</v>
      </c>
      <c r="B2078" s="27">
        <f>VLOOKUP(A2078,'Sales Order'!A$1:D$1029,4,0)</f>
        <v>44619</v>
      </c>
      <c r="C2078" s="28" t="s">
        <v>48</v>
      </c>
      <c r="D2078" s="34">
        <v>28</v>
      </c>
      <c r="E2078" s="36">
        <v>2961840</v>
      </c>
      <c r="F2078" s="37" t="s">
        <v>4451</v>
      </c>
      <c r="G2078" s="76" t="str">
        <f>VLOOKUP(C2078,Product!A$1:D$21,3,0)</f>
        <v>Tracking Pole</v>
      </c>
      <c r="H2078" s="76" t="str">
        <f>VLOOKUP(C2078,Product!A$1:D$21,4,0)</f>
        <v>Hiking &amp; Camping</v>
      </c>
      <c r="I2078" t="s">
        <v>49</v>
      </c>
      <c r="J2078" s="34">
        <v>28</v>
      </c>
      <c r="K2078" s="11" t="str">
        <f>VLOOKUP(A2078,'Sales Order'!A$2:I$1029,9,0)</f>
        <v>Sales Sumatera -Kalimantan Region Team</v>
      </c>
      <c r="M2078" t="str">
        <f>VLOOKUP(A2078,'Sales Order'!A$1:L$1029,12,0)</f>
        <v>Retail</v>
      </c>
    </row>
    <row r="2079" spans="1:13" ht="15.75" customHeight="1" x14ac:dyDescent="0.3">
      <c r="A2079" s="28" t="s">
        <v>974</v>
      </c>
      <c r="B2079" s="27">
        <f>VLOOKUP(A2079,'Sales Order'!A$1:D$1029,4,0)</f>
        <v>44619</v>
      </c>
      <c r="C2079" s="28" t="s">
        <v>69</v>
      </c>
      <c r="D2079" s="34">
        <v>120</v>
      </c>
      <c r="E2079" s="36">
        <v>12231000</v>
      </c>
      <c r="F2079" s="37" t="s">
        <v>4452</v>
      </c>
      <c r="G2079" s="76" t="str">
        <f>VLOOKUP(C2079,Product!A$1:D$21,3,0)</f>
        <v>Abs Roller</v>
      </c>
      <c r="H2079" s="76" t="str">
        <f>VLOOKUP(C2079,Product!A$1:D$21,4,0)</f>
        <v>Gym &amp; Fitness</v>
      </c>
      <c r="I2079" t="s">
        <v>70</v>
      </c>
      <c r="J2079" s="34">
        <v>120</v>
      </c>
      <c r="K2079" s="11" t="str">
        <f>VLOOKUP(A2079,'Sales Order'!A$2:I$1029,9,0)</f>
        <v>Sales Sumatera -Kalimantan Region Team</v>
      </c>
      <c r="M2079" t="str">
        <f>VLOOKUP(A2079,'Sales Order'!A$1:L$1029,12,0)</f>
        <v>Retail</v>
      </c>
    </row>
    <row r="2080" spans="1:13" ht="15.75" customHeight="1" x14ac:dyDescent="0.3">
      <c r="A2080" s="16" t="s">
        <v>975</v>
      </c>
      <c r="B2080" s="27">
        <f>VLOOKUP(A2080,'Sales Order'!A$1:D$1029,4,0)</f>
        <v>44620</v>
      </c>
      <c r="C2080" s="28" t="s">
        <v>40</v>
      </c>
      <c r="D2080" s="34">
        <v>80</v>
      </c>
      <c r="E2080" s="36">
        <v>13041600</v>
      </c>
      <c r="F2080" s="37" t="s">
        <v>4453</v>
      </c>
      <c r="G2080" s="76" t="str">
        <f>VLOOKUP(C2080,Product!A$1:D$21,3,0)</f>
        <v>1 set Golf Ball</v>
      </c>
      <c r="H2080" s="76" t="str">
        <f>VLOOKUP(C2080,Product!A$1:D$21,4,0)</f>
        <v>Golf</v>
      </c>
      <c r="I2080" t="s">
        <v>41</v>
      </c>
      <c r="J2080" s="34">
        <v>80</v>
      </c>
      <c r="K2080" s="11" t="str">
        <f>VLOOKUP(A2080,'Sales Order'!A$2:I$1029,9,0)</f>
        <v>Sales Region Sulawesi - Maluku Team</v>
      </c>
      <c r="M2080" t="str">
        <f>VLOOKUP(A2080,'Sales Order'!A$1:L$1029,12,0)</f>
        <v>Retail</v>
      </c>
    </row>
    <row r="2081" spans="1:13" ht="15.75" customHeight="1" x14ac:dyDescent="0.3">
      <c r="A2081" s="28" t="s">
        <v>975</v>
      </c>
      <c r="B2081" s="27">
        <f>VLOOKUP(A2081,'Sales Order'!A$1:D$1029,4,0)</f>
        <v>44620</v>
      </c>
      <c r="C2081" s="28" t="s">
        <v>65</v>
      </c>
      <c r="D2081" s="34">
        <v>98</v>
      </c>
      <c r="E2081" s="36">
        <v>23549400</v>
      </c>
      <c r="F2081" s="37" t="s">
        <v>4454</v>
      </c>
      <c r="G2081" s="76" t="str">
        <f>VLOOKUP(C2081,Product!A$1:D$21,3,0)</f>
        <v>1 Set Futsalball</v>
      </c>
      <c r="H2081" s="76" t="str">
        <f>VLOOKUP(C2081,Product!A$1:D$21,4,0)</f>
        <v>Futsal</v>
      </c>
      <c r="I2081" t="s">
        <v>66</v>
      </c>
      <c r="J2081" s="34">
        <v>98</v>
      </c>
      <c r="K2081" s="11" t="str">
        <f>VLOOKUP(A2081,'Sales Order'!A$2:I$1029,9,0)</f>
        <v>Sales Region Sulawesi - Maluku Team</v>
      </c>
      <c r="M2081" t="str">
        <f>VLOOKUP(A2081,'Sales Order'!A$1:L$1029,12,0)</f>
        <v>Retail</v>
      </c>
    </row>
    <row r="2082" spans="1:13" ht="15.75" customHeight="1" x14ac:dyDescent="0.3">
      <c r="A2082" s="28" t="s">
        <v>975</v>
      </c>
      <c r="B2082" s="27">
        <f>VLOOKUP(A2082,'Sales Order'!A$1:D$1029,4,0)</f>
        <v>44620</v>
      </c>
      <c r="C2082" s="28" t="s">
        <v>43</v>
      </c>
      <c r="D2082" s="34">
        <v>81</v>
      </c>
      <c r="E2082" s="36">
        <v>220320000</v>
      </c>
      <c r="F2082" s="37" t="s">
        <v>4455</v>
      </c>
      <c r="G2082" s="76" t="str">
        <f>VLOOKUP(C2082,Product!A$1:D$21,3,0)</f>
        <v>Stick Golf Bag</v>
      </c>
      <c r="H2082" s="76" t="str">
        <f>VLOOKUP(C2082,Product!A$1:D$21,4,0)</f>
        <v>Golf</v>
      </c>
      <c r="I2082" t="s">
        <v>44</v>
      </c>
      <c r="J2082" s="34">
        <v>81</v>
      </c>
      <c r="K2082" s="11" t="str">
        <f>VLOOKUP(A2082,'Sales Order'!A$2:I$1029,9,0)</f>
        <v>Sales Region Sulawesi - Maluku Team</v>
      </c>
      <c r="M2082" t="str">
        <f>VLOOKUP(A2082,'Sales Order'!A$1:L$1029,12,0)</f>
        <v>Retail</v>
      </c>
    </row>
    <row r="2083" spans="1:13" ht="15.75" customHeight="1" x14ac:dyDescent="0.3">
      <c r="A2083" s="28" t="s">
        <v>975</v>
      </c>
      <c r="B2083" s="27">
        <f>VLOOKUP(A2083,'Sales Order'!A$1:D$1029,4,0)</f>
        <v>44620</v>
      </c>
      <c r="C2083" s="28" t="s">
        <v>61</v>
      </c>
      <c r="D2083" s="34">
        <v>99</v>
      </c>
      <c r="E2083" s="36">
        <v>44575740</v>
      </c>
      <c r="F2083" s="37" t="s">
        <v>4456</v>
      </c>
      <c r="G2083" s="76" t="str">
        <f>VLOOKUP(C2083,Product!A$1:D$21,3,0)</f>
        <v>1 Set Basketball</v>
      </c>
      <c r="H2083" s="76" t="str">
        <f>VLOOKUP(C2083,Product!A$1:D$21,4,0)</f>
        <v>Basketball</v>
      </c>
      <c r="I2083" t="s">
        <v>62</v>
      </c>
      <c r="J2083" s="34">
        <v>99</v>
      </c>
      <c r="K2083" s="11" t="str">
        <f>VLOOKUP(A2083,'Sales Order'!A$2:I$1029,9,0)</f>
        <v>Sales Region Sulawesi - Maluku Team</v>
      </c>
      <c r="M2083" t="str">
        <f>VLOOKUP(A2083,'Sales Order'!A$1:L$1029,12,0)</f>
        <v>Retail</v>
      </c>
    </row>
    <row r="2084" spans="1:13" ht="15.75" customHeight="1" x14ac:dyDescent="0.3">
      <c r="A2084" s="16" t="s">
        <v>976</v>
      </c>
      <c r="B2084" s="27">
        <f>VLOOKUP(A2084,'Sales Order'!A$1:D$1029,4,0)</f>
        <v>44621</v>
      </c>
      <c r="C2084" s="28" t="s">
        <v>75</v>
      </c>
      <c r="D2084" s="34">
        <v>133</v>
      </c>
      <c r="E2084" s="36">
        <v>274911000</v>
      </c>
      <c r="F2084" s="37" t="s">
        <v>4457</v>
      </c>
      <c r="G2084" s="76" t="str">
        <f>VLOOKUP(C2084,Product!A$1:D$21,3,0)</f>
        <v>Bench Press</v>
      </c>
      <c r="H2084" s="76" t="str">
        <f>VLOOKUP(C2084,Product!A$1:D$21,4,0)</f>
        <v>Gym &amp; Fitness</v>
      </c>
      <c r="I2084" t="s">
        <v>76</v>
      </c>
      <c r="J2084" s="34">
        <v>133</v>
      </c>
      <c r="K2084" s="11" t="str">
        <f>VLOOKUP(A2084,'Sales Order'!A$2:I$1029,9,0)</f>
        <v>Sales Java Region Team</v>
      </c>
      <c r="M2084" t="str">
        <f>VLOOKUP(A2084,'Sales Order'!A$1:L$1029,12,0)</f>
        <v>Retail</v>
      </c>
    </row>
    <row r="2085" spans="1:13" ht="15.75" customHeight="1" x14ac:dyDescent="0.3">
      <c r="A2085" s="28" t="s">
        <v>976</v>
      </c>
      <c r="B2085" s="27">
        <f>VLOOKUP(A2085,'Sales Order'!A$1:D$1029,4,0)</f>
        <v>44621</v>
      </c>
      <c r="C2085" s="28" t="s">
        <v>65</v>
      </c>
      <c r="D2085" s="34">
        <v>146</v>
      </c>
      <c r="E2085" s="36">
        <v>33134700</v>
      </c>
      <c r="F2085" s="37" t="s">
        <v>4458</v>
      </c>
      <c r="G2085" s="76" t="str">
        <f>VLOOKUP(C2085,Product!A$1:D$21,3,0)</f>
        <v>1 Set Futsalball</v>
      </c>
      <c r="H2085" s="76" t="str">
        <f>VLOOKUP(C2085,Product!A$1:D$21,4,0)</f>
        <v>Futsal</v>
      </c>
      <c r="I2085" t="s">
        <v>66</v>
      </c>
      <c r="J2085" s="34">
        <v>146</v>
      </c>
      <c r="K2085" s="11" t="str">
        <f>VLOOKUP(A2085,'Sales Order'!A$2:I$1029,9,0)</f>
        <v>Sales Java Region Team</v>
      </c>
      <c r="M2085" t="str">
        <f>VLOOKUP(A2085,'Sales Order'!A$1:L$1029,12,0)</f>
        <v>Retail</v>
      </c>
    </row>
    <row r="2086" spans="1:13" ht="15.75" customHeight="1" x14ac:dyDescent="0.3">
      <c r="A2086" s="28" t="s">
        <v>976</v>
      </c>
      <c r="B2086" s="27">
        <f>VLOOKUP(A2086,'Sales Order'!A$1:D$1029,4,0)</f>
        <v>44621</v>
      </c>
      <c r="C2086" s="28" t="s">
        <v>69</v>
      </c>
      <c r="D2086" s="34">
        <v>136</v>
      </c>
      <c r="E2086" s="36">
        <v>17558280</v>
      </c>
      <c r="F2086" s="37" t="s">
        <v>4459</v>
      </c>
      <c r="G2086" s="76" t="str">
        <f>VLOOKUP(C2086,Product!A$1:D$21,3,0)</f>
        <v>Abs Roller</v>
      </c>
      <c r="H2086" s="76" t="str">
        <f>VLOOKUP(C2086,Product!A$1:D$21,4,0)</f>
        <v>Gym &amp; Fitness</v>
      </c>
      <c r="I2086" t="s">
        <v>70</v>
      </c>
      <c r="J2086" s="34">
        <v>136</v>
      </c>
      <c r="K2086" s="11" t="str">
        <f>VLOOKUP(A2086,'Sales Order'!A$2:I$1029,9,0)</f>
        <v>Sales Java Region Team</v>
      </c>
      <c r="M2086" t="str">
        <f>VLOOKUP(A2086,'Sales Order'!A$1:L$1029,12,0)</f>
        <v>Retail</v>
      </c>
    </row>
    <row r="2087" spans="1:13" ht="15.75" customHeight="1" x14ac:dyDescent="0.3">
      <c r="A2087" s="28" t="s">
        <v>976</v>
      </c>
      <c r="B2087" s="27">
        <f>VLOOKUP(A2087,'Sales Order'!A$1:D$1029,4,0)</f>
        <v>44621</v>
      </c>
      <c r="C2087" s="28" t="s">
        <v>55</v>
      </c>
      <c r="D2087" s="34">
        <v>29</v>
      </c>
      <c r="E2087" s="36">
        <v>58833460</v>
      </c>
      <c r="F2087" s="37" t="s">
        <v>4460</v>
      </c>
      <c r="G2087" s="76" t="str">
        <f>VLOOKUP(C2087,Product!A$1:D$21,3,0)</f>
        <v>Mountain Bike</v>
      </c>
      <c r="H2087" s="76" t="str">
        <f>VLOOKUP(C2087,Product!A$1:D$21,4,0)</f>
        <v>Bicycle</v>
      </c>
      <c r="I2087" t="s">
        <v>5854</v>
      </c>
      <c r="J2087" s="34">
        <v>29</v>
      </c>
      <c r="K2087" s="11" t="str">
        <f>VLOOKUP(A2087,'Sales Order'!A$2:I$1029,9,0)</f>
        <v>Sales Java Region Team</v>
      </c>
      <c r="M2087" t="str">
        <f>VLOOKUP(A2087,'Sales Order'!A$1:L$1029,12,0)</f>
        <v>Retail</v>
      </c>
    </row>
    <row r="2088" spans="1:13" ht="15.75" customHeight="1" x14ac:dyDescent="0.3">
      <c r="A2088" s="16" t="s">
        <v>977</v>
      </c>
      <c r="B2088" s="27">
        <f>VLOOKUP(A2088,'Sales Order'!A$1:D$1029,4,0)</f>
        <v>44621</v>
      </c>
      <c r="C2088" s="28" t="s">
        <v>61</v>
      </c>
      <c r="D2088" s="34">
        <v>124</v>
      </c>
      <c r="E2088" s="36">
        <v>50486600</v>
      </c>
      <c r="F2088" s="37" t="s">
        <v>4461</v>
      </c>
      <c r="G2088" s="76" t="str">
        <f>VLOOKUP(C2088,Product!A$1:D$21,3,0)</f>
        <v>1 Set Basketball</v>
      </c>
      <c r="H2088" s="76" t="str">
        <f>VLOOKUP(C2088,Product!A$1:D$21,4,0)</f>
        <v>Basketball</v>
      </c>
      <c r="I2088" t="s">
        <v>62</v>
      </c>
      <c r="J2088" s="34">
        <v>124</v>
      </c>
      <c r="K2088" s="11" t="str">
        <f>VLOOKUP(A2088,'Sales Order'!A$2:I$1029,9,0)</f>
        <v>Sales Region Sulawesi - Maluku Team</v>
      </c>
      <c r="M2088" t="str">
        <f>VLOOKUP(A2088,'Sales Order'!A$1:L$1029,12,0)</f>
        <v>Retail</v>
      </c>
    </row>
    <row r="2089" spans="1:13" ht="15.75" customHeight="1" x14ac:dyDescent="0.3">
      <c r="A2089" s="28" t="s">
        <v>977</v>
      </c>
      <c r="B2089" s="27">
        <f>VLOOKUP(A2089,'Sales Order'!A$1:D$1029,4,0)</f>
        <v>44621</v>
      </c>
      <c r="C2089" s="28" t="s">
        <v>72</v>
      </c>
      <c r="D2089" s="34">
        <v>123</v>
      </c>
      <c r="E2089" s="36">
        <v>26601210</v>
      </c>
      <c r="F2089" s="37" t="s">
        <v>4462</v>
      </c>
      <c r="G2089" s="76" t="str">
        <f>VLOOKUP(C2089,Product!A$1:D$21,3,0)</f>
        <v>Pull Up Bar</v>
      </c>
      <c r="H2089" s="76" t="str">
        <f>VLOOKUP(C2089,Product!A$1:D$21,4,0)</f>
        <v>Gym &amp; Fitness</v>
      </c>
      <c r="I2089" t="s">
        <v>73</v>
      </c>
      <c r="J2089" s="34">
        <v>123</v>
      </c>
      <c r="K2089" s="11" t="str">
        <f>VLOOKUP(A2089,'Sales Order'!A$2:I$1029,9,0)</f>
        <v>Sales Region Sulawesi - Maluku Team</v>
      </c>
      <c r="M2089" t="str">
        <f>VLOOKUP(A2089,'Sales Order'!A$1:L$1029,12,0)</f>
        <v>Retail</v>
      </c>
    </row>
    <row r="2090" spans="1:13" ht="15.75" customHeight="1" x14ac:dyDescent="0.3">
      <c r="A2090" s="28" t="s">
        <v>977</v>
      </c>
      <c r="B2090" s="27">
        <f>VLOOKUP(A2090,'Sales Order'!A$1:D$1029,4,0)</f>
        <v>44621</v>
      </c>
      <c r="C2090" s="28" t="s">
        <v>45</v>
      </c>
      <c r="D2090" s="34">
        <v>119</v>
      </c>
      <c r="E2090" s="36">
        <v>14362110.000000002</v>
      </c>
      <c r="F2090" s="37" t="s">
        <v>4463</v>
      </c>
      <c r="G2090" s="76" t="str">
        <f>VLOOKUP(C2090,Product!A$1:D$21,3,0)</f>
        <v>Sunglasses</v>
      </c>
      <c r="H2090" s="76" t="str">
        <f>VLOOKUP(C2090,Product!A$1:D$21,4,0)</f>
        <v>Outdoors Sport</v>
      </c>
      <c r="I2090" t="s">
        <v>46</v>
      </c>
      <c r="J2090" s="34">
        <v>119</v>
      </c>
      <c r="K2090" s="11" t="str">
        <f>VLOOKUP(A2090,'Sales Order'!A$2:I$1029,9,0)</f>
        <v>Sales Region Sulawesi - Maluku Team</v>
      </c>
      <c r="M2090" t="str">
        <f>VLOOKUP(A2090,'Sales Order'!A$1:L$1029,12,0)</f>
        <v>Retail</v>
      </c>
    </row>
    <row r="2091" spans="1:13" ht="15.75" customHeight="1" x14ac:dyDescent="0.3">
      <c r="A2091" s="28" t="s">
        <v>977</v>
      </c>
      <c r="B2091" s="27">
        <f>VLOOKUP(A2091,'Sales Order'!A$1:D$1029,4,0)</f>
        <v>44621</v>
      </c>
      <c r="C2091" s="28" t="s">
        <v>48</v>
      </c>
      <c r="D2091" s="34">
        <v>40</v>
      </c>
      <c r="E2091" s="36">
        <v>4489200</v>
      </c>
      <c r="F2091" s="37" t="s">
        <v>4464</v>
      </c>
      <c r="G2091" s="76" t="str">
        <f>VLOOKUP(C2091,Product!A$1:D$21,3,0)</f>
        <v>Tracking Pole</v>
      </c>
      <c r="H2091" s="76" t="str">
        <f>VLOOKUP(C2091,Product!A$1:D$21,4,0)</f>
        <v>Hiking &amp; Camping</v>
      </c>
      <c r="I2091" t="s">
        <v>49</v>
      </c>
      <c r="J2091" s="34">
        <v>40</v>
      </c>
      <c r="K2091" s="11" t="str">
        <f>VLOOKUP(A2091,'Sales Order'!A$2:I$1029,9,0)</f>
        <v>Sales Region Sulawesi - Maluku Team</v>
      </c>
      <c r="M2091" t="str">
        <f>VLOOKUP(A2091,'Sales Order'!A$1:L$1029,12,0)</f>
        <v>Retail</v>
      </c>
    </row>
    <row r="2092" spans="1:13" ht="15.75" customHeight="1" x14ac:dyDescent="0.3">
      <c r="A2092" s="28" t="s">
        <v>978</v>
      </c>
      <c r="B2092" s="27">
        <f>VLOOKUP(A2092,'Sales Order'!A$1:D$1029,4,0)</f>
        <v>44622</v>
      </c>
      <c r="C2092" s="28" t="s">
        <v>65</v>
      </c>
      <c r="D2092" s="34">
        <v>102</v>
      </c>
      <c r="E2092" s="36">
        <v>20697840</v>
      </c>
      <c r="F2092" s="37" t="s">
        <v>4465</v>
      </c>
      <c r="G2092" s="76" t="str">
        <f>VLOOKUP(C2092,Product!A$1:D$21,3,0)</f>
        <v>1 Set Futsalball</v>
      </c>
      <c r="H2092" s="76" t="str">
        <f>VLOOKUP(C2092,Product!A$1:D$21,4,0)</f>
        <v>Futsal</v>
      </c>
      <c r="I2092" t="s">
        <v>66</v>
      </c>
      <c r="J2092" s="34">
        <v>102</v>
      </c>
      <c r="K2092" s="11" t="str">
        <f>VLOOKUP(A2092,'Sales Order'!A$2:I$1029,9,0)</f>
        <v>Sales Java Region Team</v>
      </c>
      <c r="M2092" t="str">
        <f>VLOOKUP(A2092,'Sales Order'!A$1:L$1029,12,0)</f>
        <v>Retail</v>
      </c>
    </row>
    <row r="2093" spans="1:13" ht="15.75" customHeight="1" x14ac:dyDescent="0.3">
      <c r="A2093" s="28" t="s">
        <v>978</v>
      </c>
      <c r="B2093" s="27">
        <f>VLOOKUP(A2093,'Sales Order'!A$1:D$1029,4,0)</f>
        <v>44622</v>
      </c>
      <c r="C2093" s="28" t="s">
        <v>28</v>
      </c>
      <c r="D2093" s="34">
        <v>31</v>
      </c>
      <c r="E2093" s="36">
        <v>22222970</v>
      </c>
      <c r="F2093" s="37" t="s">
        <v>4466</v>
      </c>
      <c r="G2093" s="76" t="str">
        <f>VLOOKUP(C2093,Product!A$1:D$21,3,0)</f>
        <v>Stick Billiard</v>
      </c>
      <c r="H2093" s="76" t="str">
        <f>VLOOKUP(C2093,Product!A$1:D$21,4,0)</f>
        <v>Billiard</v>
      </c>
      <c r="I2093" t="s">
        <v>30</v>
      </c>
      <c r="J2093" s="34">
        <v>31</v>
      </c>
      <c r="K2093" s="11" t="str">
        <f>VLOOKUP(A2093,'Sales Order'!A$2:I$1029,9,0)</f>
        <v>Sales Java Region Team</v>
      </c>
      <c r="M2093" t="str">
        <f>VLOOKUP(A2093,'Sales Order'!A$1:L$1029,12,0)</f>
        <v>Retail</v>
      </c>
    </row>
    <row r="2094" spans="1:13" ht="15.75" customHeight="1" x14ac:dyDescent="0.3">
      <c r="A2094" s="28" t="s">
        <v>978</v>
      </c>
      <c r="B2094" s="27">
        <f>VLOOKUP(A2094,'Sales Order'!A$1:D$1029,4,0)</f>
        <v>44622</v>
      </c>
      <c r="C2094" s="28" t="s">
        <v>48</v>
      </c>
      <c r="D2094" s="34">
        <v>44</v>
      </c>
      <c r="E2094" s="36">
        <v>4938120</v>
      </c>
      <c r="F2094" s="37" t="s">
        <v>4467</v>
      </c>
      <c r="G2094" s="76" t="str">
        <f>VLOOKUP(C2094,Product!A$1:D$21,3,0)</f>
        <v>Tracking Pole</v>
      </c>
      <c r="H2094" s="76" t="str">
        <f>VLOOKUP(C2094,Product!A$1:D$21,4,0)</f>
        <v>Hiking &amp; Camping</v>
      </c>
      <c r="I2094" t="s">
        <v>49</v>
      </c>
      <c r="J2094" s="34">
        <v>44</v>
      </c>
      <c r="K2094" s="11" t="str">
        <f>VLOOKUP(A2094,'Sales Order'!A$2:I$1029,9,0)</f>
        <v>Sales Java Region Team</v>
      </c>
      <c r="M2094" t="str">
        <f>VLOOKUP(A2094,'Sales Order'!A$1:L$1029,12,0)</f>
        <v>Retail</v>
      </c>
    </row>
    <row r="2095" spans="1:13" ht="15.75" customHeight="1" x14ac:dyDescent="0.3">
      <c r="A2095" s="16" t="s">
        <v>979</v>
      </c>
      <c r="B2095" s="27">
        <f>VLOOKUP(A2095,'Sales Order'!A$1:D$1029,4,0)</f>
        <v>44622</v>
      </c>
      <c r="C2095" s="28" t="s">
        <v>35</v>
      </c>
      <c r="D2095" s="34">
        <v>73</v>
      </c>
      <c r="E2095" s="36">
        <v>124983300</v>
      </c>
      <c r="F2095" s="37" t="s">
        <v>4468</v>
      </c>
      <c r="G2095" s="76" t="str">
        <f>VLOOKUP(C2095,Product!A$1:D$21,3,0)</f>
        <v>Stick Golf Wedge</v>
      </c>
      <c r="H2095" s="76" t="str">
        <f>VLOOKUP(C2095,Product!A$1:D$21,4,0)</f>
        <v>Golf</v>
      </c>
      <c r="I2095" t="s">
        <v>37</v>
      </c>
      <c r="J2095" s="34">
        <v>73</v>
      </c>
      <c r="K2095" s="11" t="str">
        <f>VLOOKUP(A2095,'Sales Order'!A$2:I$1029,9,0)</f>
        <v>Sales Region Sulawesi - Maluku Team</v>
      </c>
      <c r="M2095" t="str">
        <f>VLOOKUP(A2095,'Sales Order'!A$1:L$1029,12,0)</f>
        <v>Retail</v>
      </c>
    </row>
    <row r="2096" spans="1:13" ht="15.75" customHeight="1" x14ac:dyDescent="0.3">
      <c r="A2096" s="28" t="s">
        <v>979</v>
      </c>
      <c r="B2096" s="27">
        <f>VLOOKUP(A2096,'Sales Order'!A$1:D$1029,4,0)</f>
        <v>44622</v>
      </c>
      <c r="C2096" s="28" t="s">
        <v>83</v>
      </c>
      <c r="D2096" s="34">
        <v>144</v>
      </c>
      <c r="E2096" s="36">
        <v>39752640</v>
      </c>
      <c r="F2096" s="37" t="s">
        <v>4469</v>
      </c>
      <c r="G2096" s="76" t="str">
        <f>VLOOKUP(C2096,Product!A$1:D$21,3,0)</f>
        <v>Heavy bag</v>
      </c>
      <c r="H2096" s="76" t="str">
        <f>VLOOKUP(C2096,Product!A$1:D$21,4,0)</f>
        <v>Gym &amp; Fitness</v>
      </c>
      <c r="I2096" t="s">
        <v>84</v>
      </c>
      <c r="J2096" s="34">
        <v>144</v>
      </c>
      <c r="K2096" s="11" t="str">
        <f>VLOOKUP(A2096,'Sales Order'!A$2:I$1029,9,0)</f>
        <v>Sales Region Sulawesi - Maluku Team</v>
      </c>
      <c r="M2096" t="str">
        <f>VLOOKUP(A2096,'Sales Order'!A$1:L$1029,12,0)</f>
        <v>Retail</v>
      </c>
    </row>
    <row r="2097" spans="1:13" ht="15.75" customHeight="1" x14ac:dyDescent="0.3">
      <c r="A2097" s="28" t="s">
        <v>980</v>
      </c>
      <c r="B2097" s="27">
        <f>VLOOKUP(A2097,'Sales Order'!A$1:D$1029,4,0)</f>
        <v>44622</v>
      </c>
      <c r="C2097" s="28" t="s">
        <v>25</v>
      </c>
      <c r="D2097" s="34">
        <v>131</v>
      </c>
      <c r="E2097" s="36">
        <v>2096000</v>
      </c>
      <c r="F2097" s="37" t="s">
        <v>4470</v>
      </c>
      <c r="G2097" s="76" t="str">
        <f>VLOOKUP(C2097,Product!A$1:D$21,3,0)</f>
        <v>Fishing soft lure</v>
      </c>
      <c r="H2097" s="76" t="str">
        <f>VLOOKUP(C2097,Product!A$1:D$21,4,0)</f>
        <v>Fishing Equipment</v>
      </c>
      <c r="I2097" t="s">
        <v>26</v>
      </c>
      <c r="J2097" s="34">
        <v>131</v>
      </c>
      <c r="K2097" s="11" t="str">
        <f>VLOOKUP(A2097,'Sales Order'!A$2:I$1029,9,0)</f>
        <v>Sales Java Region Team</v>
      </c>
      <c r="M2097" t="str">
        <f>VLOOKUP(A2097,'Sales Order'!A$1:L$1029,12,0)</f>
        <v>Retail</v>
      </c>
    </row>
    <row r="2098" spans="1:13" ht="15.75" customHeight="1" x14ac:dyDescent="0.3">
      <c r="A2098" s="28" t="s">
        <v>980</v>
      </c>
      <c r="B2098" s="27">
        <f>VLOOKUP(A2098,'Sales Order'!A$1:D$1029,4,0)</f>
        <v>44622</v>
      </c>
      <c r="C2098" s="28" t="s">
        <v>45</v>
      </c>
      <c r="D2098" s="34">
        <v>135</v>
      </c>
      <c r="E2098" s="36">
        <v>15287400</v>
      </c>
      <c r="F2098" s="37" t="s">
        <v>4471</v>
      </c>
      <c r="G2098" s="76" t="str">
        <f>VLOOKUP(C2098,Product!A$1:D$21,3,0)</f>
        <v>Sunglasses</v>
      </c>
      <c r="H2098" s="76" t="str">
        <f>VLOOKUP(C2098,Product!A$1:D$21,4,0)</f>
        <v>Outdoors Sport</v>
      </c>
      <c r="I2098" t="s">
        <v>46</v>
      </c>
      <c r="J2098" s="34">
        <v>135</v>
      </c>
      <c r="K2098" s="11" t="str">
        <f>VLOOKUP(A2098,'Sales Order'!A$2:I$1029,9,0)</f>
        <v>Sales Java Region Team</v>
      </c>
      <c r="M2098" t="str">
        <f>VLOOKUP(A2098,'Sales Order'!A$1:L$1029,12,0)</f>
        <v>Retail</v>
      </c>
    </row>
    <row r="2099" spans="1:13" ht="15.75" customHeight="1" x14ac:dyDescent="0.3">
      <c r="A2099" s="16" t="s">
        <v>981</v>
      </c>
      <c r="B2099" s="27">
        <f>VLOOKUP(A2099,'Sales Order'!A$1:D$1029,4,0)</f>
        <v>44625</v>
      </c>
      <c r="C2099" s="28" t="s">
        <v>45</v>
      </c>
      <c r="D2099" s="34">
        <v>69</v>
      </c>
      <c r="E2099" s="36">
        <v>9664140</v>
      </c>
      <c r="F2099" s="37" t="s">
        <v>4472</v>
      </c>
      <c r="G2099" s="76" t="str">
        <f>VLOOKUP(C2099,Product!A$1:D$21,3,0)</f>
        <v>Sunglasses</v>
      </c>
      <c r="H2099" s="76" t="str">
        <f>VLOOKUP(C2099,Product!A$1:D$21,4,0)</f>
        <v>Outdoors Sport</v>
      </c>
      <c r="I2099" t="s">
        <v>46</v>
      </c>
      <c r="J2099" s="34">
        <v>69</v>
      </c>
      <c r="K2099" s="11" t="str">
        <f>VLOOKUP(A2099,'Sales Order'!A$2:I$1029,9,0)</f>
        <v>Sales Sumatera -Kalimantan Region Team</v>
      </c>
      <c r="M2099" t="str">
        <f>VLOOKUP(A2099,'Sales Order'!A$1:L$1029,12,0)</f>
        <v>Retail</v>
      </c>
    </row>
    <row r="2100" spans="1:13" ht="15.75" customHeight="1" x14ac:dyDescent="0.3">
      <c r="A2100" s="28" t="s">
        <v>981</v>
      </c>
      <c r="B2100" s="27">
        <f>VLOOKUP(A2100,'Sales Order'!A$1:D$1029,4,0)</f>
        <v>44625</v>
      </c>
      <c r="C2100" s="28" t="s">
        <v>78</v>
      </c>
      <c r="D2100" s="34">
        <v>131</v>
      </c>
      <c r="E2100" s="36">
        <v>52965920</v>
      </c>
      <c r="F2100" s="37" t="s">
        <v>4473</v>
      </c>
      <c r="G2100" s="76" t="str">
        <f>VLOOKUP(C2100,Product!A$1:D$21,3,0)</f>
        <v>Dumbell Set</v>
      </c>
      <c r="H2100" s="76" t="str">
        <f>VLOOKUP(C2100,Product!A$1:D$21,4,0)</f>
        <v>Gym &amp; Fitness</v>
      </c>
      <c r="I2100" t="s">
        <v>79</v>
      </c>
      <c r="J2100" s="34">
        <v>131</v>
      </c>
      <c r="K2100" s="11" t="str">
        <f>VLOOKUP(A2100,'Sales Order'!A$2:I$1029,9,0)</f>
        <v>Sales Sumatera -Kalimantan Region Team</v>
      </c>
      <c r="M2100" t="str">
        <f>VLOOKUP(A2100,'Sales Order'!A$1:L$1029,12,0)</f>
        <v>Retail</v>
      </c>
    </row>
    <row r="2101" spans="1:13" ht="15.75" customHeight="1" x14ac:dyDescent="0.3">
      <c r="A2101" s="28" t="s">
        <v>981</v>
      </c>
      <c r="B2101" s="27">
        <f>VLOOKUP(A2101,'Sales Order'!A$1:D$1029,4,0)</f>
        <v>44625</v>
      </c>
      <c r="C2101" s="28" t="s">
        <v>25</v>
      </c>
      <c r="D2101" s="34">
        <v>112</v>
      </c>
      <c r="E2101" s="36">
        <v>1680000</v>
      </c>
      <c r="F2101" s="37" t="s">
        <v>4474</v>
      </c>
      <c r="G2101" s="76" t="str">
        <f>VLOOKUP(C2101,Product!A$1:D$21,3,0)</f>
        <v>Fishing soft lure</v>
      </c>
      <c r="H2101" s="76" t="str">
        <f>VLOOKUP(C2101,Product!A$1:D$21,4,0)</f>
        <v>Fishing Equipment</v>
      </c>
      <c r="I2101" t="s">
        <v>26</v>
      </c>
      <c r="J2101" s="34">
        <v>112</v>
      </c>
      <c r="K2101" s="11" t="str">
        <f>VLOOKUP(A2101,'Sales Order'!A$2:I$1029,9,0)</f>
        <v>Sales Sumatera -Kalimantan Region Team</v>
      </c>
      <c r="M2101" t="str">
        <f>VLOOKUP(A2101,'Sales Order'!A$1:L$1029,12,0)</f>
        <v>Retail</v>
      </c>
    </row>
    <row r="2102" spans="1:13" ht="15.75" customHeight="1" x14ac:dyDescent="0.3">
      <c r="A2102" s="28" t="s">
        <v>981</v>
      </c>
      <c r="B2102" s="27">
        <f>VLOOKUP(A2102,'Sales Order'!A$1:D$1029,4,0)</f>
        <v>44625</v>
      </c>
      <c r="C2102" s="28" t="s">
        <v>72</v>
      </c>
      <c r="D2102" s="34">
        <v>49</v>
      </c>
      <c r="E2102" s="36">
        <v>12298020</v>
      </c>
      <c r="F2102" s="37" t="s">
        <v>4475</v>
      </c>
      <c r="G2102" s="76" t="str">
        <f>VLOOKUP(C2102,Product!A$1:D$21,3,0)</f>
        <v>Pull Up Bar</v>
      </c>
      <c r="H2102" s="76" t="str">
        <f>VLOOKUP(C2102,Product!A$1:D$21,4,0)</f>
        <v>Gym &amp; Fitness</v>
      </c>
      <c r="I2102" t="s">
        <v>73</v>
      </c>
      <c r="J2102" s="34">
        <v>49</v>
      </c>
      <c r="K2102" s="11" t="str">
        <f>VLOOKUP(A2102,'Sales Order'!A$2:I$1029,9,0)</f>
        <v>Sales Sumatera -Kalimantan Region Team</v>
      </c>
      <c r="M2102" t="str">
        <f>VLOOKUP(A2102,'Sales Order'!A$1:L$1029,12,0)</f>
        <v>Retail</v>
      </c>
    </row>
    <row r="2103" spans="1:13" ht="15.75" customHeight="1" x14ac:dyDescent="0.3">
      <c r="A2103" s="16" t="s">
        <v>982</v>
      </c>
      <c r="B2103" s="27">
        <f>VLOOKUP(A2103,'Sales Order'!A$1:D$1029,4,0)</f>
        <v>44626</v>
      </c>
      <c r="C2103" s="28" t="s">
        <v>72</v>
      </c>
      <c r="D2103" s="34">
        <v>87</v>
      </c>
      <c r="E2103" s="36">
        <v>22067550</v>
      </c>
      <c r="F2103" s="37" t="s">
        <v>4476</v>
      </c>
      <c r="G2103" s="76" t="str">
        <f>VLOOKUP(C2103,Product!A$1:D$21,3,0)</f>
        <v>Pull Up Bar</v>
      </c>
      <c r="H2103" s="76" t="str">
        <f>VLOOKUP(C2103,Product!A$1:D$21,4,0)</f>
        <v>Gym &amp; Fitness</v>
      </c>
      <c r="I2103" t="s">
        <v>73</v>
      </c>
      <c r="J2103" s="34">
        <v>87</v>
      </c>
      <c r="K2103" s="11" t="str">
        <f>VLOOKUP(A2103,'Sales Order'!A$2:I$1029,9,0)</f>
        <v>Sales Region Bali - Nusa Tenggara Team</v>
      </c>
      <c r="M2103" t="str">
        <f>VLOOKUP(A2103,'Sales Order'!A$1:L$1029,12,0)</f>
        <v>Retail</v>
      </c>
    </row>
    <row r="2104" spans="1:13" ht="15.75" customHeight="1" x14ac:dyDescent="0.3">
      <c r="A2104" s="28" t="s">
        <v>982</v>
      </c>
      <c r="B2104" s="27">
        <f>VLOOKUP(A2104,'Sales Order'!A$1:D$1029,4,0)</f>
        <v>44626</v>
      </c>
      <c r="C2104" s="28" t="s">
        <v>45</v>
      </c>
      <c r="D2104" s="34">
        <v>136</v>
      </c>
      <c r="E2104" s="36">
        <v>19250800</v>
      </c>
      <c r="F2104" s="37" t="s">
        <v>4477</v>
      </c>
      <c r="G2104" s="76" t="str">
        <f>VLOOKUP(C2104,Product!A$1:D$21,3,0)</f>
        <v>Sunglasses</v>
      </c>
      <c r="H2104" s="76" t="str">
        <f>VLOOKUP(C2104,Product!A$1:D$21,4,0)</f>
        <v>Outdoors Sport</v>
      </c>
      <c r="I2104" t="s">
        <v>46</v>
      </c>
      <c r="J2104" s="34">
        <v>136</v>
      </c>
      <c r="K2104" s="11" t="str">
        <f>VLOOKUP(A2104,'Sales Order'!A$2:I$1029,9,0)</f>
        <v>Sales Region Bali - Nusa Tenggara Team</v>
      </c>
      <c r="M2104" t="str">
        <f>VLOOKUP(A2104,'Sales Order'!A$1:L$1029,12,0)</f>
        <v>Retail</v>
      </c>
    </row>
    <row r="2105" spans="1:13" ht="15.75" customHeight="1" x14ac:dyDescent="0.3">
      <c r="A2105" s="28" t="s">
        <v>982</v>
      </c>
      <c r="B2105" s="27">
        <f>VLOOKUP(A2105,'Sales Order'!A$1:D$1029,4,0)</f>
        <v>44626</v>
      </c>
      <c r="C2105" s="28" t="s">
        <v>75</v>
      </c>
      <c r="D2105" s="34">
        <v>51</v>
      </c>
      <c r="E2105" s="36">
        <v>120283500</v>
      </c>
      <c r="F2105" s="37" t="s">
        <v>4478</v>
      </c>
      <c r="G2105" s="76" t="str">
        <f>VLOOKUP(C2105,Product!A$1:D$21,3,0)</f>
        <v>Bench Press</v>
      </c>
      <c r="H2105" s="76" t="str">
        <f>VLOOKUP(C2105,Product!A$1:D$21,4,0)</f>
        <v>Gym &amp; Fitness</v>
      </c>
      <c r="I2105" t="s">
        <v>76</v>
      </c>
      <c r="J2105" s="34">
        <v>51</v>
      </c>
      <c r="K2105" s="11" t="str">
        <f>VLOOKUP(A2105,'Sales Order'!A$2:I$1029,9,0)</f>
        <v>Sales Region Bali - Nusa Tenggara Team</v>
      </c>
      <c r="M2105" t="str">
        <f>VLOOKUP(A2105,'Sales Order'!A$1:L$1029,12,0)</f>
        <v>Retail</v>
      </c>
    </row>
    <row r="2106" spans="1:13" ht="15.75" customHeight="1" x14ac:dyDescent="0.3">
      <c r="A2106" s="28" t="s">
        <v>982</v>
      </c>
      <c r="B2106" s="27">
        <f>VLOOKUP(A2106,'Sales Order'!A$1:D$1029,4,0)</f>
        <v>44626</v>
      </c>
      <c r="C2106" s="28" t="s">
        <v>58</v>
      </c>
      <c r="D2106" s="34">
        <v>34</v>
      </c>
      <c r="E2106" s="36">
        <v>157215320</v>
      </c>
      <c r="F2106" s="37" t="s">
        <v>4479</v>
      </c>
      <c r="G2106" s="76" t="str">
        <f>VLOOKUP(C2106,Product!A$1:D$21,3,0)</f>
        <v>Road Bike</v>
      </c>
      <c r="H2106" s="76" t="str">
        <f>VLOOKUP(C2106,Product!A$1:D$21,4,0)</f>
        <v>Bicycle</v>
      </c>
      <c r="I2106" t="s">
        <v>59</v>
      </c>
      <c r="J2106" s="34">
        <v>34</v>
      </c>
      <c r="K2106" s="11" t="str">
        <f>VLOOKUP(A2106,'Sales Order'!A$2:I$1029,9,0)</f>
        <v>Sales Region Bali - Nusa Tenggara Team</v>
      </c>
      <c r="M2106" t="str">
        <f>VLOOKUP(A2106,'Sales Order'!A$1:L$1029,12,0)</f>
        <v>Retail</v>
      </c>
    </row>
    <row r="2107" spans="1:13" ht="15.75" customHeight="1" x14ac:dyDescent="0.3">
      <c r="A2107" s="16" t="s">
        <v>983</v>
      </c>
      <c r="B2107" s="27">
        <f>VLOOKUP(A2107,'Sales Order'!A$1:D$1029,4,0)</f>
        <v>44627</v>
      </c>
      <c r="C2107" s="28" t="s">
        <v>28</v>
      </c>
      <c r="D2107" s="34">
        <v>62</v>
      </c>
      <c r="E2107" s="36">
        <v>53681460</v>
      </c>
      <c r="F2107" s="37" t="s">
        <v>4480</v>
      </c>
      <c r="G2107" s="76" t="str">
        <f>VLOOKUP(C2107,Product!A$1:D$21,3,0)</f>
        <v>Stick Billiard</v>
      </c>
      <c r="H2107" s="76" t="str">
        <f>VLOOKUP(C2107,Product!A$1:D$21,4,0)</f>
        <v>Billiard</v>
      </c>
      <c r="I2107" t="s">
        <v>30</v>
      </c>
      <c r="J2107" s="34">
        <v>62</v>
      </c>
      <c r="K2107" s="11" t="str">
        <f>VLOOKUP(A2107,'Sales Order'!A$2:I$1029,9,0)</f>
        <v>Sales Sumatera -Kalimantan Region Team</v>
      </c>
      <c r="M2107" t="str">
        <f>VLOOKUP(A2107,'Sales Order'!A$1:L$1029,12,0)</f>
        <v>Retail</v>
      </c>
    </row>
    <row r="2108" spans="1:13" ht="15.75" customHeight="1" x14ac:dyDescent="0.3">
      <c r="A2108" s="28" t="s">
        <v>983</v>
      </c>
      <c r="B2108" s="27">
        <f>VLOOKUP(A2108,'Sales Order'!A$1:D$1029,4,0)</f>
        <v>44627</v>
      </c>
      <c r="C2108" s="28" t="s">
        <v>45</v>
      </c>
      <c r="D2108" s="34">
        <v>72</v>
      </c>
      <c r="E2108" s="36">
        <v>9118800</v>
      </c>
      <c r="F2108" s="37" t="s">
        <v>4481</v>
      </c>
      <c r="G2108" s="76" t="str">
        <f>VLOOKUP(C2108,Product!A$1:D$21,3,0)</f>
        <v>Sunglasses</v>
      </c>
      <c r="H2108" s="76" t="str">
        <f>VLOOKUP(C2108,Product!A$1:D$21,4,0)</f>
        <v>Outdoors Sport</v>
      </c>
      <c r="I2108" t="s">
        <v>46</v>
      </c>
      <c r="J2108" s="34">
        <v>72</v>
      </c>
      <c r="K2108" s="11" t="str">
        <f>VLOOKUP(A2108,'Sales Order'!A$2:I$1029,9,0)</f>
        <v>Sales Sumatera -Kalimantan Region Team</v>
      </c>
      <c r="M2108" t="str">
        <f>VLOOKUP(A2108,'Sales Order'!A$1:L$1029,12,0)</f>
        <v>Retail</v>
      </c>
    </row>
    <row r="2109" spans="1:13" ht="15.75" customHeight="1" x14ac:dyDescent="0.3">
      <c r="A2109" s="28" t="s">
        <v>983</v>
      </c>
      <c r="B2109" s="27">
        <f>VLOOKUP(A2109,'Sales Order'!A$1:D$1029,4,0)</f>
        <v>44627</v>
      </c>
      <c r="C2109" s="28" t="s">
        <v>83</v>
      </c>
      <c r="D2109" s="34">
        <v>125</v>
      </c>
      <c r="E2109" s="36">
        <v>33705000</v>
      </c>
      <c r="F2109" s="37" t="s">
        <v>4482</v>
      </c>
      <c r="G2109" s="76" t="str">
        <f>VLOOKUP(C2109,Product!A$1:D$21,3,0)</f>
        <v>Heavy bag</v>
      </c>
      <c r="H2109" s="76" t="str">
        <f>VLOOKUP(C2109,Product!A$1:D$21,4,0)</f>
        <v>Gym &amp; Fitness</v>
      </c>
      <c r="I2109" t="s">
        <v>84</v>
      </c>
      <c r="J2109" s="34">
        <v>125</v>
      </c>
      <c r="K2109" s="11" t="str">
        <f>VLOOKUP(A2109,'Sales Order'!A$2:I$1029,9,0)</f>
        <v>Sales Sumatera -Kalimantan Region Team</v>
      </c>
      <c r="M2109" t="str">
        <f>VLOOKUP(A2109,'Sales Order'!A$1:L$1029,12,0)</f>
        <v>Retail</v>
      </c>
    </row>
    <row r="2110" spans="1:13" ht="15.75" customHeight="1" x14ac:dyDescent="0.3">
      <c r="A2110" s="28" t="s">
        <v>983</v>
      </c>
      <c r="B2110" s="27">
        <f>VLOOKUP(A2110,'Sales Order'!A$1:D$1029,4,0)</f>
        <v>44627</v>
      </c>
      <c r="C2110" s="28" t="s">
        <v>35</v>
      </c>
      <c r="D2110" s="34">
        <v>119</v>
      </c>
      <c r="E2110" s="36">
        <v>206351950</v>
      </c>
      <c r="F2110" s="37" t="s">
        <v>4483</v>
      </c>
      <c r="G2110" s="76" t="str">
        <f>VLOOKUP(C2110,Product!A$1:D$21,3,0)</f>
        <v>Stick Golf Wedge</v>
      </c>
      <c r="H2110" s="76" t="str">
        <f>VLOOKUP(C2110,Product!A$1:D$21,4,0)</f>
        <v>Golf</v>
      </c>
      <c r="I2110" t="s">
        <v>37</v>
      </c>
      <c r="J2110" s="34">
        <v>119</v>
      </c>
      <c r="K2110" s="11" t="str">
        <f>VLOOKUP(A2110,'Sales Order'!A$2:I$1029,9,0)</f>
        <v>Sales Sumatera -Kalimantan Region Team</v>
      </c>
      <c r="M2110" t="str">
        <f>VLOOKUP(A2110,'Sales Order'!A$1:L$1029,12,0)</f>
        <v>Retail</v>
      </c>
    </row>
    <row r="2111" spans="1:13" ht="15.75" customHeight="1" x14ac:dyDescent="0.3">
      <c r="A2111" s="28" t="s">
        <v>983</v>
      </c>
      <c r="B2111" s="27">
        <f>VLOOKUP(A2111,'Sales Order'!A$1:D$1029,4,0)</f>
        <v>44627</v>
      </c>
      <c r="C2111" s="28" t="s">
        <v>69</v>
      </c>
      <c r="D2111" s="34">
        <v>102</v>
      </c>
      <c r="E2111" s="36">
        <v>12614238</v>
      </c>
      <c r="F2111" s="37" t="s">
        <v>4484</v>
      </c>
      <c r="G2111" s="76" t="str">
        <f>VLOOKUP(C2111,Product!A$1:D$21,3,0)</f>
        <v>Abs Roller</v>
      </c>
      <c r="H2111" s="76" t="str">
        <f>VLOOKUP(C2111,Product!A$1:D$21,4,0)</f>
        <v>Gym &amp; Fitness</v>
      </c>
      <c r="I2111" t="s">
        <v>70</v>
      </c>
      <c r="J2111" s="34">
        <v>102</v>
      </c>
      <c r="K2111" s="11" t="str">
        <f>VLOOKUP(A2111,'Sales Order'!A$2:I$1029,9,0)</f>
        <v>Sales Sumatera -Kalimantan Region Team</v>
      </c>
      <c r="M2111" t="str">
        <f>VLOOKUP(A2111,'Sales Order'!A$1:L$1029,12,0)</f>
        <v>Retail</v>
      </c>
    </row>
    <row r="2112" spans="1:13" ht="15.75" customHeight="1" x14ac:dyDescent="0.3">
      <c r="A2112" s="28" t="s">
        <v>983</v>
      </c>
      <c r="B2112" s="27">
        <f>VLOOKUP(A2112,'Sales Order'!A$1:D$1029,4,0)</f>
        <v>44627</v>
      </c>
      <c r="C2112" s="28" t="s">
        <v>55</v>
      </c>
      <c r="D2112" s="34">
        <v>92</v>
      </c>
      <c r="E2112" s="36">
        <v>184473800</v>
      </c>
      <c r="F2112" s="37" t="s">
        <v>4485</v>
      </c>
      <c r="G2112" s="76" t="str">
        <f>VLOOKUP(C2112,Product!A$1:D$21,3,0)</f>
        <v>Mountain Bike</v>
      </c>
      <c r="H2112" s="76" t="str">
        <f>VLOOKUP(C2112,Product!A$1:D$21,4,0)</f>
        <v>Bicycle</v>
      </c>
      <c r="I2112" t="s">
        <v>5854</v>
      </c>
      <c r="J2112" s="34">
        <v>92</v>
      </c>
      <c r="K2112" s="11" t="str">
        <f>VLOOKUP(A2112,'Sales Order'!A$2:I$1029,9,0)</f>
        <v>Sales Sumatera -Kalimantan Region Team</v>
      </c>
      <c r="M2112" t="str">
        <f>VLOOKUP(A2112,'Sales Order'!A$1:L$1029,12,0)</f>
        <v>Retail</v>
      </c>
    </row>
    <row r="2113" spans="1:13" ht="15.75" customHeight="1" x14ac:dyDescent="0.3">
      <c r="A2113" s="16" t="s">
        <v>984</v>
      </c>
      <c r="B2113" s="27">
        <f>VLOOKUP(A2113,'Sales Order'!A$1:D$1029,4,0)</f>
        <v>44628</v>
      </c>
      <c r="C2113" s="28" t="s">
        <v>55</v>
      </c>
      <c r="D2113" s="34">
        <v>128</v>
      </c>
      <c r="E2113" s="36">
        <v>244581120.00000003</v>
      </c>
      <c r="F2113" s="37" t="s">
        <v>4486</v>
      </c>
      <c r="G2113" s="76" t="str">
        <f>VLOOKUP(C2113,Product!A$1:D$21,3,0)</f>
        <v>Mountain Bike</v>
      </c>
      <c r="H2113" s="76" t="str">
        <f>VLOOKUP(C2113,Product!A$1:D$21,4,0)</f>
        <v>Bicycle</v>
      </c>
      <c r="I2113" t="s">
        <v>5854</v>
      </c>
      <c r="J2113" s="34">
        <v>128</v>
      </c>
      <c r="K2113" s="11" t="str">
        <f>VLOOKUP(A2113,'Sales Order'!A$2:I$1029,9,0)</f>
        <v>Sales Region Sulawesi - Maluku Team</v>
      </c>
      <c r="M2113" t="str">
        <f>VLOOKUP(A2113,'Sales Order'!A$1:L$1029,12,0)</f>
        <v>Retail</v>
      </c>
    </row>
    <row r="2114" spans="1:13" ht="15.75" customHeight="1" x14ac:dyDescent="0.3">
      <c r="A2114" s="28" t="s">
        <v>984</v>
      </c>
      <c r="B2114" s="27">
        <f>VLOOKUP(A2114,'Sales Order'!A$1:D$1029,4,0)</f>
        <v>44628</v>
      </c>
      <c r="C2114" s="28" t="s">
        <v>81</v>
      </c>
      <c r="D2114" s="34">
        <v>105</v>
      </c>
      <c r="E2114" s="36">
        <v>243556950</v>
      </c>
      <c r="F2114" s="37" t="s">
        <v>4487</v>
      </c>
      <c r="G2114" s="76" t="str">
        <f>VLOOKUP(C2114,Product!A$1:D$21,3,0)</f>
        <v>Treadmill</v>
      </c>
      <c r="H2114" s="76" t="str">
        <f>VLOOKUP(C2114,Product!A$1:D$21,4,0)</f>
        <v>Gym &amp; Fitness</v>
      </c>
      <c r="I2114" t="s">
        <v>82</v>
      </c>
      <c r="J2114" s="34">
        <v>105</v>
      </c>
      <c r="K2114" s="11" t="str">
        <f>VLOOKUP(A2114,'Sales Order'!A$2:I$1029,9,0)</f>
        <v>Sales Region Sulawesi - Maluku Team</v>
      </c>
      <c r="M2114" t="str">
        <f>VLOOKUP(A2114,'Sales Order'!A$1:L$1029,12,0)</f>
        <v>Retail</v>
      </c>
    </row>
    <row r="2115" spans="1:13" ht="15.75" customHeight="1" x14ac:dyDescent="0.3">
      <c r="A2115" s="28" t="s">
        <v>984</v>
      </c>
      <c r="B2115" s="27">
        <f>VLOOKUP(A2115,'Sales Order'!A$1:D$1029,4,0)</f>
        <v>44628</v>
      </c>
      <c r="C2115" s="28" t="s">
        <v>45</v>
      </c>
      <c r="D2115" s="34">
        <v>69</v>
      </c>
      <c r="E2115" s="36">
        <v>8019180</v>
      </c>
      <c r="F2115" s="37" t="s">
        <v>4488</v>
      </c>
      <c r="G2115" s="76" t="str">
        <f>VLOOKUP(C2115,Product!A$1:D$21,3,0)</f>
        <v>Sunglasses</v>
      </c>
      <c r="H2115" s="76" t="str">
        <f>VLOOKUP(C2115,Product!A$1:D$21,4,0)</f>
        <v>Outdoors Sport</v>
      </c>
      <c r="I2115" t="s">
        <v>46</v>
      </c>
      <c r="J2115" s="34">
        <v>69</v>
      </c>
      <c r="K2115" s="11" t="str">
        <f>VLOOKUP(A2115,'Sales Order'!A$2:I$1029,9,0)</f>
        <v>Sales Region Sulawesi - Maluku Team</v>
      </c>
      <c r="M2115" t="str">
        <f>VLOOKUP(A2115,'Sales Order'!A$1:L$1029,12,0)</f>
        <v>Retail</v>
      </c>
    </row>
    <row r="2116" spans="1:13" ht="15.75" customHeight="1" x14ac:dyDescent="0.3">
      <c r="A2116" s="16" t="s">
        <v>985</v>
      </c>
      <c r="B2116" s="27">
        <f>VLOOKUP(A2116,'Sales Order'!A$1:D$1029,4,0)</f>
        <v>44630</v>
      </c>
      <c r="C2116" s="28" t="s">
        <v>83</v>
      </c>
      <c r="D2116" s="34">
        <v>89</v>
      </c>
      <c r="E2116" s="36">
        <v>23140890</v>
      </c>
      <c r="F2116" s="37" t="s">
        <v>4489</v>
      </c>
      <c r="G2116" s="76" t="str">
        <f>VLOOKUP(C2116,Product!A$1:D$21,3,0)</f>
        <v>Heavy bag</v>
      </c>
      <c r="H2116" s="76" t="str">
        <f>VLOOKUP(C2116,Product!A$1:D$21,4,0)</f>
        <v>Gym &amp; Fitness</v>
      </c>
      <c r="I2116" t="s">
        <v>84</v>
      </c>
      <c r="J2116" s="34">
        <v>89</v>
      </c>
      <c r="K2116" s="11" t="str">
        <f>VLOOKUP(A2116,'Sales Order'!A$2:I$1029,9,0)</f>
        <v>Sales Region Bali - Nusa Tenggara Team</v>
      </c>
      <c r="M2116" t="str">
        <f>VLOOKUP(A2116,'Sales Order'!A$1:L$1029,12,0)</f>
        <v>Retail</v>
      </c>
    </row>
    <row r="2117" spans="1:13" ht="15.75" customHeight="1" x14ac:dyDescent="0.3">
      <c r="A2117" s="28" t="s">
        <v>985</v>
      </c>
      <c r="B2117" s="27">
        <f>VLOOKUP(A2117,'Sales Order'!A$1:D$1029,4,0)</f>
        <v>44630</v>
      </c>
      <c r="C2117" s="28" t="s">
        <v>43</v>
      </c>
      <c r="D2117" s="34">
        <v>70</v>
      </c>
      <c r="E2117" s="36">
        <v>201600000</v>
      </c>
      <c r="F2117" s="37" t="s">
        <v>4490</v>
      </c>
      <c r="G2117" s="76" t="str">
        <f>VLOOKUP(C2117,Product!A$1:D$21,3,0)</f>
        <v>Stick Golf Bag</v>
      </c>
      <c r="H2117" s="76" t="str">
        <f>VLOOKUP(C2117,Product!A$1:D$21,4,0)</f>
        <v>Golf</v>
      </c>
      <c r="I2117" t="s">
        <v>44</v>
      </c>
      <c r="J2117" s="34">
        <v>70</v>
      </c>
      <c r="K2117" s="11" t="str">
        <f>VLOOKUP(A2117,'Sales Order'!A$2:I$1029,9,0)</f>
        <v>Sales Region Bali - Nusa Tenggara Team</v>
      </c>
      <c r="M2117" t="str">
        <f>VLOOKUP(A2117,'Sales Order'!A$1:L$1029,12,0)</f>
        <v>Retail</v>
      </c>
    </row>
    <row r="2118" spans="1:13" ht="15.75" customHeight="1" x14ac:dyDescent="0.3">
      <c r="A2118" s="28" t="s">
        <v>985</v>
      </c>
      <c r="B2118" s="27">
        <f>VLOOKUP(A2118,'Sales Order'!A$1:D$1029,4,0)</f>
        <v>44630</v>
      </c>
      <c r="C2118" s="28" t="s">
        <v>48</v>
      </c>
      <c r="D2118" s="34">
        <v>126</v>
      </c>
      <c r="E2118" s="36">
        <v>14303520</v>
      </c>
      <c r="F2118" s="37" t="s">
        <v>4491</v>
      </c>
      <c r="G2118" s="76" t="str">
        <f>VLOOKUP(C2118,Product!A$1:D$21,3,0)</f>
        <v>Tracking Pole</v>
      </c>
      <c r="H2118" s="76" t="str">
        <f>VLOOKUP(C2118,Product!A$1:D$21,4,0)</f>
        <v>Hiking &amp; Camping</v>
      </c>
      <c r="I2118" t="s">
        <v>49</v>
      </c>
      <c r="J2118" s="34">
        <v>126</v>
      </c>
      <c r="K2118" s="11" t="str">
        <f>VLOOKUP(A2118,'Sales Order'!A$2:I$1029,9,0)</f>
        <v>Sales Region Bali - Nusa Tenggara Team</v>
      </c>
      <c r="M2118" t="str">
        <f>VLOOKUP(A2118,'Sales Order'!A$1:L$1029,12,0)</f>
        <v>Retail</v>
      </c>
    </row>
    <row r="2119" spans="1:13" ht="15.75" customHeight="1" x14ac:dyDescent="0.3">
      <c r="A2119" s="28" t="s">
        <v>985</v>
      </c>
      <c r="B2119" s="27">
        <f>VLOOKUP(A2119,'Sales Order'!A$1:D$1029,4,0)</f>
        <v>44630</v>
      </c>
      <c r="C2119" s="28" t="s">
        <v>65</v>
      </c>
      <c r="D2119" s="34">
        <v>36</v>
      </c>
      <c r="E2119" s="36">
        <v>8362440</v>
      </c>
      <c r="F2119" s="37" t="s">
        <v>4492</v>
      </c>
      <c r="G2119" s="76" t="str">
        <f>VLOOKUP(C2119,Product!A$1:D$21,3,0)</f>
        <v>1 Set Futsalball</v>
      </c>
      <c r="H2119" s="76" t="str">
        <f>VLOOKUP(C2119,Product!A$1:D$21,4,0)</f>
        <v>Futsal</v>
      </c>
      <c r="I2119" t="s">
        <v>66</v>
      </c>
      <c r="J2119" s="34">
        <v>36</v>
      </c>
      <c r="K2119" s="11" t="str">
        <f>VLOOKUP(A2119,'Sales Order'!A$2:I$1029,9,0)</f>
        <v>Sales Region Bali - Nusa Tenggara Team</v>
      </c>
      <c r="M2119" t="str">
        <f>VLOOKUP(A2119,'Sales Order'!A$1:L$1029,12,0)</f>
        <v>Retail</v>
      </c>
    </row>
    <row r="2120" spans="1:13" ht="15.75" customHeight="1" x14ac:dyDescent="0.3">
      <c r="A2120" s="28" t="s">
        <v>985</v>
      </c>
      <c r="B2120" s="27">
        <f>VLOOKUP(A2120,'Sales Order'!A$1:D$1029,4,0)</f>
        <v>44630</v>
      </c>
      <c r="C2120" s="28" t="s">
        <v>58</v>
      </c>
      <c r="D2120" s="34">
        <v>117</v>
      </c>
      <c r="E2120" s="36">
        <v>514615140</v>
      </c>
      <c r="F2120" s="37" t="s">
        <v>4493</v>
      </c>
      <c r="G2120" s="76" t="str">
        <f>VLOOKUP(C2120,Product!A$1:D$21,3,0)</f>
        <v>Road Bike</v>
      </c>
      <c r="H2120" s="76" t="str">
        <f>VLOOKUP(C2120,Product!A$1:D$21,4,0)</f>
        <v>Bicycle</v>
      </c>
      <c r="I2120" t="s">
        <v>59</v>
      </c>
      <c r="J2120" s="34">
        <v>117</v>
      </c>
      <c r="K2120" s="11" t="str">
        <f>VLOOKUP(A2120,'Sales Order'!A$2:I$1029,9,0)</f>
        <v>Sales Region Bali - Nusa Tenggara Team</v>
      </c>
      <c r="M2120" t="str">
        <f>VLOOKUP(A2120,'Sales Order'!A$1:L$1029,12,0)</f>
        <v>Retail</v>
      </c>
    </row>
    <row r="2121" spans="1:13" ht="15.75" customHeight="1" x14ac:dyDescent="0.3">
      <c r="A2121" s="16" t="s">
        <v>986</v>
      </c>
      <c r="B2121" s="27">
        <f>VLOOKUP(A2121,'Sales Order'!A$1:D$1029,4,0)</f>
        <v>44630</v>
      </c>
      <c r="C2121" s="28" t="s">
        <v>40</v>
      </c>
      <c r="D2121" s="34">
        <v>55</v>
      </c>
      <c r="E2121" s="36">
        <v>8966100</v>
      </c>
      <c r="F2121" s="37" t="s">
        <v>4494</v>
      </c>
      <c r="G2121" s="76" t="str">
        <f>VLOOKUP(C2121,Product!A$1:D$21,3,0)</f>
        <v>1 set Golf Ball</v>
      </c>
      <c r="H2121" s="76" t="str">
        <f>VLOOKUP(C2121,Product!A$1:D$21,4,0)</f>
        <v>Golf</v>
      </c>
      <c r="I2121" t="s">
        <v>41</v>
      </c>
      <c r="J2121" s="34">
        <v>55</v>
      </c>
      <c r="K2121" s="11" t="str">
        <f>VLOOKUP(A2121,'Sales Order'!A$2:I$1029,9,0)</f>
        <v>Sales Region Sulawesi - Maluku Team</v>
      </c>
      <c r="M2121" t="str">
        <f>VLOOKUP(A2121,'Sales Order'!A$1:L$1029,12,0)</f>
        <v>Retail</v>
      </c>
    </row>
    <row r="2122" spans="1:13" ht="15.75" customHeight="1" x14ac:dyDescent="0.3">
      <c r="A2122" s="28" t="s">
        <v>986</v>
      </c>
      <c r="B2122" s="27">
        <f>VLOOKUP(A2122,'Sales Order'!A$1:D$1029,4,0)</f>
        <v>44630</v>
      </c>
      <c r="C2122" s="28" t="s">
        <v>83</v>
      </c>
      <c r="D2122" s="34">
        <v>96</v>
      </c>
      <c r="E2122" s="36">
        <v>29275200</v>
      </c>
      <c r="F2122" s="37" t="s">
        <v>4495</v>
      </c>
      <c r="G2122" s="76" t="str">
        <f>VLOOKUP(C2122,Product!A$1:D$21,3,0)</f>
        <v>Heavy bag</v>
      </c>
      <c r="H2122" s="76" t="str">
        <f>VLOOKUP(C2122,Product!A$1:D$21,4,0)</f>
        <v>Gym &amp; Fitness</v>
      </c>
      <c r="I2122" t="s">
        <v>84</v>
      </c>
      <c r="J2122" s="34">
        <v>96</v>
      </c>
      <c r="K2122" s="11" t="str">
        <f>VLOOKUP(A2122,'Sales Order'!A$2:I$1029,9,0)</f>
        <v>Sales Region Sulawesi - Maluku Team</v>
      </c>
      <c r="M2122" t="str">
        <f>VLOOKUP(A2122,'Sales Order'!A$1:L$1029,12,0)</f>
        <v>Retail</v>
      </c>
    </row>
    <row r="2123" spans="1:13" ht="15.75" customHeight="1" x14ac:dyDescent="0.3">
      <c r="A2123" s="16" t="s">
        <v>987</v>
      </c>
      <c r="B2123" s="27">
        <f>VLOOKUP(A2123,'Sales Order'!A$1:D$1029,4,0)</f>
        <v>44631</v>
      </c>
      <c r="C2123" s="28" t="s">
        <v>58</v>
      </c>
      <c r="D2123" s="34">
        <v>146</v>
      </c>
      <c r="E2123" s="36">
        <v>765663420</v>
      </c>
      <c r="F2123" s="37" t="s">
        <v>4496</v>
      </c>
      <c r="G2123" s="76" t="str">
        <f>VLOOKUP(C2123,Product!A$1:D$21,3,0)</f>
        <v>Road Bike</v>
      </c>
      <c r="H2123" s="76" t="str">
        <f>VLOOKUP(C2123,Product!A$1:D$21,4,0)</f>
        <v>Bicycle</v>
      </c>
      <c r="I2123" t="s">
        <v>59</v>
      </c>
      <c r="J2123" s="34">
        <v>146</v>
      </c>
      <c r="K2123" s="11" t="str">
        <f>VLOOKUP(A2123,'Sales Order'!A$2:I$1029,9,0)</f>
        <v>Sales Java Region Team</v>
      </c>
      <c r="M2123" t="str">
        <f>VLOOKUP(A2123,'Sales Order'!A$1:L$1029,12,0)</f>
        <v>Retail</v>
      </c>
    </row>
    <row r="2124" spans="1:13" ht="15.75" customHeight="1" x14ac:dyDescent="0.3">
      <c r="A2124" s="28" t="s">
        <v>987</v>
      </c>
      <c r="B2124" s="27">
        <f>VLOOKUP(A2124,'Sales Order'!A$1:D$1029,4,0)</f>
        <v>44631</v>
      </c>
      <c r="C2124" s="28" t="s">
        <v>28</v>
      </c>
      <c r="D2124" s="34">
        <v>128</v>
      </c>
      <c r="E2124" s="36">
        <v>109634560</v>
      </c>
      <c r="F2124" s="37" t="s">
        <v>4497</v>
      </c>
      <c r="G2124" s="76" t="str">
        <f>VLOOKUP(C2124,Product!A$1:D$21,3,0)</f>
        <v>Stick Billiard</v>
      </c>
      <c r="H2124" s="76" t="str">
        <f>VLOOKUP(C2124,Product!A$1:D$21,4,0)</f>
        <v>Billiard</v>
      </c>
      <c r="I2124" t="s">
        <v>30</v>
      </c>
      <c r="J2124" s="34">
        <v>128</v>
      </c>
      <c r="K2124" s="11" t="str">
        <f>VLOOKUP(A2124,'Sales Order'!A$2:I$1029,9,0)</f>
        <v>Sales Java Region Team</v>
      </c>
      <c r="M2124" t="str">
        <f>VLOOKUP(A2124,'Sales Order'!A$1:L$1029,12,0)</f>
        <v>Retail</v>
      </c>
    </row>
    <row r="2125" spans="1:13" ht="15.75" customHeight="1" x14ac:dyDescent="0.3">
      <c r="A2125" s="28" t="s">
        <v>987</v>
      </c>
      <c r="B2125" s="27">
        <f>VLOOKUP(A2125,'Sales Order'!A$1:D$1029,4,0)</f>
        <v>44631</v>
      </c>
      <c r="C2125" s="28" t="s">
        <v>33</v>
      </c>
      <c r="D2125" s="34">
        <v>29</v>
      </c>
      <c r="E2125" s="36">
        <v>5423000</v>
      </c>
      <c r="F2125" s="37" t="s">
        <v>4498</v>
      </c>
      <c r="G2125" s="76" t="str">
        <f>VLOOKUP(C2125,Product!A$1:D$21,3,0)</f>
        <v>Stick Billiard Bag</v>
      </c>
      <c r="H2125" s="76" t="str">
        <f>VLOOKUP(C2125,Product!A$1:D$21,4,0)</f>
        <v>Billiard</v>
      </c>
      <c r="I2125" t="s">
        <v>34</v>
      </c>
      <c r="J2125" s="34">
        <v>29</v>
      </c>
      <c r="K2125" s="11" t="str">
        <f>VLOOKUP(A2125,'Sales Order'!A$2:I$1029,9,0)</f>
        <v>Sales Java Region Team</v>
      </c>
      <c r="M2125" t="str">
        <f>VLOOKUP(A2125,'Sales Order'!A$1:L$1029,12,0)</f>
        <v>Retail</v>
      </c>
    </row>
    <row r="2126" spans="1:13" ht="15.75" customHeight="1" x14ac:dyDescent="0.3">
      <c r="A2126" s="28" t="s">
        <v>987</v>
      </c>
      <c r="B2126" s="27">
        <f>VLOOKUP(A2126,'Sales Order'!A$1:D$1029,4,0)</f>
        <v>44631</v>
      </c>
      <c r="C2126" s="28" t="s">
        <v>81</v>
      </c>
      <c r="D2126" s="34">
        <v>36</v>
      </c>
      <c r="E2126" s="36">
        <v>68823000</v>
      </c>
      <c r="F2126" s="37" t="s">
        <v>4499</v>
      </c>
      <c r="G2126" s="76" t="str">
        <f>VLOOKUP(C2126,Product!A$1:D$21,3,0)</f>
        <v>Treadmill</v>
      </c>
      <c r="H2126" s="76" t="str">
        <f>VLOOKUP(C2126,Product!A$1:D$21,4,0)</f>
        <v>Gym &amp; Fitness</v>
      </c>
      <c r="I2126" t="s">
        <v>82</v>
      </c>
      <c r="J2126" s="34">
        <v>36</v>
      </c>
      <c r="K2126" s="11" t="str">
        <f>VLOOKUP(A2126,'Sales Order'!A$2:I$1029,9,0)</f>
        <v>Sales Java Region Team</v>
      </c>
      <c r="M2126" t="str">
        <f>VLOOKUP(A2126,'Sales Order'!A$1:L$1029,12,0)</f>
        <v>Retail</v>
      </c>
    </row>
    <row r="2127" spans="1:13" ht="15.75" customHeight="1" x14ac:dyDescent="0.3">
      <c r="A2127" s="28" t="s">
        <v>989</v>
      </c>
      <c r="B2127" s="27">
        <f>VLOOKUP(A2127,'Sales Order'!A$1:D$1029,4,0)</f>
        <v>44635</v>
      </c>
      <c r="C2127" s="28" t="s">
        <v>25</v>
      </c>
      <c r="D2127" s="34">
        <v>134</v>
      </c>
      <c r="E2127" s="36">
        <v>2492400</v>
      </c>
      <c r="F2127" s="37" t="s">
        <v>4500</v>
      </c>
      <c r="G2127" s="76" t="str">
        <f>VLOOKUP(C2127,Product!A$1:D$21,3,0)</f>
        <v>Fishing soft lure</v>
      </c>
      <c r="H2127" s="76" t="str">
        <f>VLOOKUP(C2127,Product!A$1:D$21,4,0)</f>
        <v>Fishing Equipment</v>
      </c>
      <c r="I2127" t="s">
        <v>26</v>
      </c>
      <c r="J2127" s="34">
        <v>134</v>
      </c>
      <c r="K2127" s="11" t="str">
        <f>VLOOKUP(A2127,'Sales Order'!A$2:I$1029,9,0)</f>
        <v>Sales Sumatera -Kalimantan Region Team</v>
      </c>
      <c r="M2127" t="str">
        <f>VLOOKUP(A2127,'Sales Order'!A$1:L$1029,12,0)</f>
        <v>Distributor</v>
      </c>
    </row>
    <row r="2128" spans="1:13" ht="15.75" customHeight="1" x14ac:dyDescent="0.3">
      <c r="A2128" s="28" t="s">
        <v>989</v>
      </c>
      <c r="B2128" s="27">
        <f>VLOOKUP(A2128,'Sales Order'!A$1:D$1029,4,0)</f>
        <v>44635</v>
      </c>
      <c r="C2128" s="28" t="s">
        <v>72</v>
      </c>
      <c r="D2128" s="34">
        <v>44</v>
      </c>
      <c r="E2128" s="36">
        <v>9045960</v>
      </c>
      <c r="F2128" s="37" t="s">
        <v>4501</v>
      </c>
      <c r="G2128" s="76" t="str">
        <f>VLOOKUP(C2128,Product!A$1:D$21,3,0)</f>
        <v>Pull Up Bar</v>
      </c>
      <c r="H2128" s="76" t="str">
        <f>VLOOKUP(C2128,Product!A$1:D$21,4,0)</f>
        <v>Gym &amp; Fitness</v>
      </c>
      <c r="I2128" t="s">
        <v>73</v>
      </c>
      <c r="J2128" s="34">
        <v>44</v>
      </c>
      <c r="K2128" s="11" t="str">
        <f>VLOOKUP(A2128,'Sales Order'!A$2:I$1029,9,0)</f>
        <v>Sales Sumatera -Kalimantan Region Team</v>
      </c>
      <c r="M2128" t="str">
        <f>VLOOKUP(A2128,'Sales Order'!A$1:L$1029,12,0)</f>
        <v>Distributor</v>
      </c>
    </row>
    <row r="2129" spans="1:13" ht="15.75" customHeight="1" x14ac:dyDescent="0.3">
      <c r="A2129" s="16" t="s">
        <v>991</v>
      </c>
      <c r="B2129" s="27">
        <f>VLOOKUP(A2129,'Sales Order'!A$1:D$1029,4,0)</f>
        <v>44637</v>
      </c>
      <c r="C2129" s="28" t="s">
        <v>72</v>
      </c>
      <c r="D2129" s="34">
        <v>87</v>
      </c>
      <c r="E2129" s="36">
        <v>21602970</v>
      </c>
      <c r="F2129" s="37" t="s">
        <v>4502</v>
      </c>
      <c r="G2129" s="76" t="str">
        <f>VLOOKUP(C2129,Product!A$1:D$21,3,0)</f>
        <v>Pull Up Bar</v>
      </c>
      <c r="H2129" s="76" t="str">
        <f>VLOOKUP(C2129,Product!A$1:D$21,4,0)</f>
        <v>Gym &amp; Fitness</v>
      </c>
      <c r="I2129" t="s">
        <v>73</v>
      </c>
      <c r="J2129" s="34">
        <v>87</v>
      </c>
      <c r="K2129" s="11" t="str">
        <f>VLOOKUP(A2129,'Sales Order'!A$2:I$1029,9,0)</f>
        <v>Sales Sumatera -Kalimantan Region Team</v>
      </c>
      <c r="M2129" t="str">
        <f>VLOOKUP(A2129,'Sales Order'!A$1:L$1029,12,0)</f>
        <v>Retail</v>
      </c>
    </row>
    <row r="2130" spans="1:13" ht="15.75" customHeight="1" x14ac:dyDescent="0.3">
      <c r="A2130" s="28" t="s">
        <v>991</v>
      </c>
      <c r="B2130" s="27">
        <f>VLOOKUP(A2130,'Sales Order'!A$1:D$1029,4,0)</f>
        <v>44637</v>
      </c>
      <c r="C2130" s="28" t="s">
        <v>83</v>
      </c>
      <c r="D2130" s="34">
        <v>66</v>
      </c>
      <c r="E2130" s="36">
        <v>16525080</v>
      </c>
      <c r="F2130" s="37" t="s">
        <v>4503</v>
      </c>
      <c r="G2130" s="76" t="str">
        <f>VLOOKUP(C2130,Product!A$1:D$21,3,0)</f>
        <v>Heavy bag</v>
      </c>
      <c r="H2130" s="76" t="str">
        <f>VLOOKUP(C2130,Product!A$1:D$21,4,0)</f>
        <v>Gym &amp; Fitness</v>
      </c>
      <c r="I2130" t="s">
        <v>84</v>
      </c>
      <c r="J2130" s="34">
        <v>66</v>
      </c>
      <c r="K2130" s="11" t="str">
        <f>VLOOKUP(A2130,'Sales Order'!A$2:I$1029,9,0)</f>
        <v>Sales Sumatera -Kalimantan Region Team</v>
      </c>
      <c r="M2130" t="str">
        <f>VLOOKUP(A2130,'Sales Order'!A$1:L$1029,12,0)</f>
        <v>Retail</v>
      </c>
    </row>
    <row r="2131" spans="1:13" ht="15.75" customHeight="1" x14ac:dyDescent="0.3">
      <c r="A2131" s="28" t="s">
        <v>991</v>
      </c>
      <c r="B2131" s="27">
        <f>VLOOKUP(A2131,'Sales Order'!A$1:D$1029,4,0)</f>
        <v>44637</v>
      </c>
      <c r="C2131" s="28" t="s">
        <v>65</v>
      </c>
      <c r="D2131" s="34">
        <v>138</v>
      </c>
      <c r="E2131" s="36">
        <v>28371420</v>
      </c>
      <c r="F2131" s="37" t="s">
        <v>4504</v>
      </c>
      <c r="G2131" s="76" t="str">
        <f>VLOOKUP(C2131,Product!A$1:D$21,3,0)</f>
        <v>1 Set Futsalball</v>
      </c>
      <c r="H2131" s="76" t="str">
        <f>VLOOKUP(C2131,Product!A$1:D$21,4,0)</f>
        <v>Futsal</v>
      </c>
      <c r="I2131" t="s">
        <v>66</v>
      </c>
      <c r="J2131" s="34">
        <v>138</v>
      </c>
      <c r="K2131" s="11" t="str">
        <f>VLOOKUP(A2131,'Sales Order'!A$2:I$1029,9,0)</f>
        <v>Sales Sumatera -Kalimantan Region Team</v>
      </c>
      <c r="M2131" t="str">
        <f>VLOOKUP(A2131,'Sales Order'!A$1:L$1029,12,0)</f>
        <v>Retail</v>
      </c>
    </row>
    <row r="2132" spans="1:13" ht="15.75" customHeight="1" x14ac:dyDescent="0.3">
      <c r="A2132" s="28" t="s">
        <v>991</v>
      </c>
      <c r="B2132" s="27">
        <f>VLOOKUP(A2132,'Sales Order'!A$1:D$1029,4,0)</f>
        <v>44637</v>
      </c>
      <c r="C2132" s="28" t="s">
        <v>28</v>
      </c>
      <c r="D2132" s="34">
        <v>138</v>
      </c>
      <c r="E2132" s="36">
        <v>111775860</v>
      </c>
      <c r="F2132" s="37" t="s">
        <v>4505</v>
      </c>
      <c r="G2132" s="76" t="str">
        <f>VLOOKUP(C2132,Product!A$1:D$21,3,0)</f>
        <v>Stick Billiard</v>
      </c>
      <c r="H2132" s="76" t="str">
        <f>VLOOKUP(C2132,Product!A$1:D$21,4,0)</f>
        <v>Billiard</v>
      </c>
      <c r="I2132" t="s">
        <v>30</v>
      </c>
      <c r="J2132" s="34">
        <v>138</v>
      </c>
      <c r="K2132" s="11" t="str">
        <f>VLOOKUP(A2132,'Sales Order'!A$2:I$1029,9,0)</f>
        <v>Sales Sumatera -Kalimantan Region Team</v>
      </c>
      <c r="M2132" t="str">
        <f>VLOOKUP(A2132,'Sales Order'!A$1:L$1029,12,0)</f>
        <v>Retail</v>
      </c>
    </row>
    <row r="2133" spans="1:13" ht="15.75" customHeight="1" x14ac:dyDescent="0.3">
      <c r="A2133" s="28" t="s">
        <v>992</v>
      </c>
      <c r="B2133" s="27">
        <f>VLOOKUP(A2133,'Sales Order'!A$1:D$1029,4,0)</f>
        <v>44637</v>
      </c>
      <c r="C2133" s="28" t="s">
        <v>61</v>
      </c>
      <c r="D2133" s="34">
        <v>90</v>
      </c>
      <c r="E2133" s="36">
        <v>35350200</v>
      </c>
      <c r="F2133" s="37" t="s">
        <v>4506</v>
      </c>
      <c r="G2133" s="76" t="str">
        <f>VLOOKUP(C2133,Product!A$1:D$21,3,0)</f>
        <v>1 Set Basketball</v>
      </c>
      <c r="H2133" s="76" t="str">
        <f>VLOOKUP(C2133,Product!A$1:D$21,4,0)</f>
        <v>Basketball</v>
      </c>
      <c r="I2133" t="s">
        <v>62</v>
      </c>
      <c r="J2133" s="34">
        <v>90</v>
      </c>
      <c r="K2133" s="11" t="str">
        <f>VLOOKUP(A2133,'Sales Order'!A$2:I$1029,9,0)</f>
        <v>Sales Region Sulawesi - Maluku Team</v>
      </c>
      <c r="M2133" t="str">
        <f>VLOOKUP(A2133,'Sales Order'!A$1:L$1029,12,0)</f>
        <v>Retail</v>
      </c>
    </row>
    <row r="2134" spans="1:13" ht="15.75" customHeight="1" x14ac:dyDescent="0.3">
      <c r="A2134" s="28" t="s">
        <v>992</v>
      </c>
      <c r="B2134" s="27">
        <f>VLOOKUP(A2134,'Sales Order'!A$1:D$1029,4,0)</f>
        <v>44637</v>
      </c>
      <c r="C2134" s="28" t="s">
        <v>43</v>
      </c>
      <c r="D2134" s="34">
        <v>141</v>
      </c>
      <c r="E2134" s="36">
        <v>347424000</v>
      </c>
      <c r="F2134" s="37" t="s">
        <v>4507</v>
      </c>
      <c r="G2134" s="76" t="str">
        <f>VLOOKUP(C2134,Product!A$1:D$21,3,0)</f>
        <v>Stick Golf Bag</v>
      </c>
      <c r="H2134" s="76" t="str">
        <f>VLOOKUP(C2134,Product!A$1:D$21,4,0)</f>
        <v>Golf</v>
      </c>
      <c r="I2134" t="s">
        <v>44</v>
      </c>
      <c r="J2134" s="34">
        <v>141</v>
      </c>
      <c r="K2134" s="11" t="str">
        <f>VLOOKUP(A2134,'Sales Order'!A$2:I$1029,9,0)</f>
        <v>Sales Region Sulawesi - Maluku Team</v>
      </c>
      <c r="M2134" t="str">
        <f>VLOOKUP(A2134,'Sales Order'!A$1:L$1029,12,0)</f>
        <v>Retail</v>
      </c>
    </row>
    <row r="2135" spans="1:13" ht="15.75" customHeight="1" x14ac:dyDescent="0.3">
      <c r="A2135" s="28" t="s">
        <v>992</v>
      </c>
      <c r="B2135" s="27">
        <f>VLOOKUP(A2135,'Sales Order'!A$1:D$1029,4,0)</f>
        <v>44637</v>
      </c>
      <c r="C2135" s="28" t="s">
        <v>35</v>
      </c>
      <c r="D2135" s="34">
        <v>137</v>
      </c>
      <c r="E2135" s="36">
        <v>246586300.00000003</v>
      </c>
      <c r="F2135" s="37" t="s">
        <v>4508</v>
      </c>
      <c r="G2135" s="76" t="str">
        <f>VLOOKUP(C2135,Product!A$1:D$21,3,0)</f>
        <v>Stick Golf Wedge</v>
      </c>
      <c r="H2135" s="76" t="str">
        <f>VLOOKUP(C2135,Product!A$1:D$21,4,0)</f>
        <v>Golf</v>
      </c>
      <c r="I2135" t="s">
        <v>37</v>
      </c>
      <c r="J2135" s="34">
        <v>137</v>
      </c>
      <c r="K2135" s="11" t="str">
        <f>VLOOKUP(A2135,'Sales Order'!A$2:I$1029,9,0)</f>
        <v>Sales Region Sulawesi - Maluku Team</v>
      </c>
      <c r="M2135" t="str">
        <f>VLOOKUP(A2135,'Sales Order'!A$1:L$1029,12,0)</f>
        <v>Retail</v>
      </c>
    </row>
    <row r="2136" spans="1:13" ht="15.75" customHeight="1" x14ac:dyDescent="0.3">
      <c r="A2136" s="16" t="s">
        <v>993</v>
      </c>
      <c r="B2136" s="27">
        <f>VLOOKUP(A2136,'Sales Order'!A$1:D$1029,4,0)</f>
        <v>44638</v>
      </c>
      <c r="C2136" s="28" t="s">
        <v>72</v>
      </c>
      <c r="D2136" s="34">
        <v>147</v>
      </c>
      <c r="E2136" s="36">
        <v>33361650</v>
      </c>
      <c r="F2136" s="37" t="s">
        <v>4509</v>
      </c>
      <c r="G2136" s="76" t="str">
        <f>VLOOKUP(C2136,Product!A$1:D$21,3,0)</f>
        <v>Pull Up Bar</v>
      </c>
      <c r="H2136" s="76" t="str">
        <f>VLOOKUP(C2136,Product!A$1:D$21,4,0)</f>
        <v>Gym &amp; Fitness</v>
      </c>
      <c r="I2136" t="s">
        <v>73</v>
      </c>
      <c r="J2136" s="34">
        <v>147</v>
      </c>
      <c r="K2136" s="11" t="str">
        <f>VLOOKUP(A2136,'Sales Order'!A$2:I$1029,9,0)</f>
        <v>Online Sales Team</v>
      </c>
      <c r="M2136" t="str">
        <f>VLOOKUP(A2136,'Sales Order'!A$1:L$1029,12,0)</f>
        <v>Retail</v>
      </c>
    </row>
    <row r="2137" spans="1:13" ht="15.75" customHeight="1" x14ac:dyDescent="0.3">
      <c r="A2137" s="28" t="s">
        <v>993</v>
      </c>
      <c r="B2137" s="27">
        <f>VLOOKUP(A2137,'Sales Order'!A$1:D$1029,4,0)</f>
        <v>44638</v>
      </c>
      <c r="C2137" s="28" t="s">
        <v>19</v>
      </c>
      <c r="D2137" s="34">
        <v>147</v>
      </c>
      <c r="E2137" s="36">
        <v>28916370</v>
      </c>
      <c r="F2137" s="37" t="s">
        <v>4510</v>
      </c>
      <c r="G2137" s="76" t="str">
        <f>VLOOKUP(C2137,Product!A$1:D$21,3,0)</f>
        <v>1 Set Fishing Equipment</v>
      </c>
      <c r="H2137" s="76" t="str">
        <f>VLOOKUP(C2137,Product!A$1:D$21,4,0)</f>
        <v>Fishing Equipment</v>
      </c>
      <c r="I2137" t="s">
        <v>21</v>
      </c>
      <c r="J2137" s="34">
        <v>147</v>
      </c>
      <c r="K2137" s="11" t="str">
        <f>VLOOKUP(A2137,'Sales Order'!A$2:I$1029,9,0)</f>
        <v>Online Sales Team</v>
      </c>
      <c r="M2137" t="str">
        <f>VLOOKUP(A2137,'Sales Order'!A$1:L$1029,12,0)</f>
        <v>Retail</v>
      </c>
    </row>
    <row r="2138" spans="1:13" ht="15.75" customHeight="1" x14ac:dyDescent="0.3">
      <c r="A2138" s="16" t="s">
        <v>994</v>
      </c>
      <c r="B2138" s="27">
        <f>VLOOKUP(A2138,'Sales Order'!A$1:D$1029,4,0)</f>
        <v>44640</v>
      </c>
      <c r="C2138" s="28" t="s">
        <v>58</v>
      </c>
      <c r="D2138" s="34">
        <v>133</v>
      </c>
      <c r="E2138" s="36">
        <v>577489990</v>
      </c>
      <c r="F2138" s="37" t="s">
        <v>4511</v>
      </c>
      <c r="G2138" s="76" t="str">
        <f>VLOOKUP(C2138,Product!A$1:D$21,3,0)</f>
        <v>Road Bike</v>
      </c>
      <c r="H2138" s="76" t="str">
        <f>VLOOKUP(C2138,Product!A$1:D$21,4,0)</f>
        <v>Bicycle</v>
      </c>
      <c r="I2138" t="s">
        <v>59</v>
      </c>
      <c r="J2138" s="34">
        <v>133</v>
      </c>
      <c r="K2138" s="11" t="str">
        <f>VLOOKUP(A2138,'Sales Order'!A$2:I$1029,9,0)</f>
        <v>Sales Sumatera -Kalimantan Region Team</v>
      </c>
      <c r="M2138" t="str">
        <f>VLOOKUP(A2138,'Sales Order'!A$1:L$1029,12,0)</f>
        <v>Distributor</v>
      </c>
    </row>
    <row r="2139" spans="1:13" ht="15.75" customHeight="1" x14ac:dyDescent="0.3">
      <c r="A2139" s="16" t="s">
        <v>995</v>
      </c>
      <c r="B2139" s="27">
        <f>VLOOKUP(A2139,'Sales Order'!A$1:D$1029,4,0)</f>
        <v>44640</v>
      </c>
      <c r="C2139" s="28" t="s">
        <v>33</v>
      </c>
      <c r="D2139" s="34">
        <v>66</v>
      </c>
      <c r="E2139" s="36">
        <v>13068000</v>
      </c>
      <c r="F2139" s="37" t="s">
        <v>4512</v>
      </c>
      <c r="G2139" s="76" t="str">
        <f>VLOOKUP(C2139,Product!A$1:D$21,3,0)</f>
        <v>Stick Billiard Bag</v>
      </c>
      <c r="H2139" s="76" t="str">
        <f>VLOOKUP(C2139,Product!A$1:D$21,4,0)</f>
        <v>Billiard</v>
      </c>
      <c r="I2139" t="s">
        <v>34</v>
      </c>
      <c r="J2139" s="34">
        <v>66</v>
      </c>
      <c r="K2139" s="11" t="str">
        <f>VLOOKUP(A2139,'Sales Order'!A$2:I$1029,9,0)</f>
        <v>Sales Region Sulawesi - Maluku Team</v>
      </c>
      <c r="M2139" t="str">
        <f>VLOOKUP(A2139,'Sales Order'!A$1:L$1029,12,0)</f>
        <v>Retail</v>
      </c>
    </row>
    <row r="2140" spans="1:13" ht="15.75" customHeight="1" x14ac:dyDescent="0.3">
      <c r="A2140" s="28" t="s">
        <v>995</v>
      </c>
      <c r="B2140" s="27">
        <f>VLOOKUP(A2140,'Sales Order'!A$1:D$1029,4,0)</f>
        <v>44640</v>
      </c>
      <c r="C2140" s="28" t="s">
        <v>43</v>
      </c>
      <c r="D2140" s="34">
        <v>59</v>
      </c>
      <c r="E2140" s="36">
        <v>145376000</v>
      </c>
      <c r="F2140" s="37" t="s">
        <v>4513</v>
      </c>
      <c r="G2140" s="76" t="str">
        <f>VLOOKUP(C2140,Product!A$1:D$21,3,0)</f>
        <v>Stick Golf Bag</v>
      </c>
      <c r="H2140" s="76" t="str">
        <f>VLOOKUP(C2140,Product!A$1:D$21,4,0)</f>
        <v>Golf</v>
      </c>
      <c r="I2140" t="s">
        <v>44</v>
      </c>
      <c r="J2140" s="34">
        <v>59</v>
      </c>
      <c r="K2140" s="11" t="str">
        <f>VLOOKUP(A2140,'Sales Order'!A$2:I$1029,9,0)</f>
        <v>Sales Region Sulawesi - Maluku Team</v>
      </c>
      <c r="M2140" t="str">
        <f>VLOOKUP(A2140,'Sales Order'!A$1:L$1029,12,0)</f>
        <v>Retail</v>
      </c>
    </row>
    <row r="2141" spans="1:13" ht="15.75" customHeight="1" x14ac:dyDescent="0.3">
      <c r="A2141" s="28" t="s">
        <v>995</v>
      </c>
      <c r="B2141" s="27">
        <f>VLOOKUP(A2141,'Sales Order'!A$1:D$1029,4,0)</f>
        <v>44640</v>
      </c>
      <c r="C2141" s="28" t="s">
        <v>25</v>
      </c>
      <c r="D2141" s="34">
        <v>31</v>
      </c>
      <c r="E2141" s="36">
        <v>582800</v>
      </c>
      <c r="F2141" s="37" t="s">
        <v>4514</v>
      </c>
      <c r="G2141" s="76" t="str">
        <f>VLOOKUP(C2141,Product!A$1:D$21,3,0)</f>
        <v>Fishing soft lure</v>
      </c>
      <c r="H2141" s="76" t="str">
        <f>VLOOKUP(C2141,Product!A$1:D$21,4,0)</f>
        <v>Fishing Equipment</v>
      </c>
      <c r="I2141" t="s">
        <v>26</v>
      </c>
      <c r="J2141" s="34">
        <v>31</v>
      </c>
      <c r="K2141" s="11" t="str">
        <f>VLOOKUP(A2141,'Sales Order'!A$2:I$1029,9,0)</f>
        <v>Sales Region Sulawesi - Maluku Team</v>
      </c>
      <c r="M2141" t="str">
        <f>VLOOKUP(A2141,'Sales Order'!A$1:L$1029,12,0)</f>
        <v>Retail</v>
      </c>
    </row>
    <row r="2142" spans="1:13" ht="15.75" customHeight="1" x14ac:dyDescent="0.3">
      <c r="A2142" s="16" t="s">
        <v>996</v>
      </c>
      <c r="B2142" s="27">
        <f>VLOOKUP(A2142,'Sales Order'!A$1:D$1029,4,0)</f>
        <v>44640</v>
      </c>
      <c r="C2142" s="28" t="s">
        <v>28</v>
      </c>
      <c r="D2142" s="34">
        <v>35</v>
      </c>
      <c r="E2142" s="36">
        <v>30304049.999999996</v>
      </c>
      <c r="F2142" s="37" t="s">
        <v>4515</v>
      </c>
      <c r="G2142" s="76" t="str">
        <f>VLOOKUP(C2142,Product!A$1:D$21,3,0)</f>
        <v>Stick Billiard</v>
      </c>
      <c r="H2142" s="76" t="str">
        <f>VLOOKUP(C2142,Product!A$1:D$21,4,0)</f>
        <v>Billiard</v>
      </c>
      <c r="I2142" t="s">
        <v>30</v>
      </c>
      <c r="J2142" s="34">
        <v>35</v>
      </c>
      <c r="K2142" s="11" t="str">
        <f>VLOOKUP(A2142,'Sales Order'!A$2:I$1029,9,0)</f>
        <v>Sales Region Sulawesi - Maluku Team</v>
      </c>
      <c r="M2142" t="str">
        <f>VLOOKUP(A2142,'Sales Order'!A$1:L$1029,12,0)</f>
        <v>Retail</v>
      </c>
    </row>
    <row r="2143" spans="1:13" ht="15.75" customHeight="1" x14ac:dyDescent="0.3">
      <c r="A2143" s="28" t="s">
        <v>996</v>
      </c>
      <c r="B2143" s="27">
        <f>VLOOKUP(A2143,'Sales Order'!A$1:D$1029,4,0)</f>
        <v>44640</v>
      </c>
      <c r="C2143" s="28" t="s">
        <v>78</v>
      </c>
      <c r="D2143" s="34">
        <v>64</v>
      </c>
      <c r="E2143" s="36">
        <v>30302720</v>
      </c>
      <c r="F2143" s="37" t="s">
        <v>4516</v>
      </c>
      <c r="G2143" s="76" t="str">
        <f>VLOOKUP(C2143,Product!A$1:D$21,3,0)</f>
        <v>Dumbell Set</v>
      </c>
      <c r="H2143" s="76" t="str">
        <f>VLOOKUP(C2143,Product!A$1:D$21,4,0)</f>
        <v>Gym &amp; Fitness</v>
      </c>
      <c r="I2143" t="s">
        <v>79</v>
      </c>
      <c r="J2143" s="34">
        <v>64</v>
      </c>
      <c r="K2143" s="11" t="str">
        <f>VLOOKUP(A2143,'Sales Order'!A$2:I$1029,9,0)</f>
        <v>Sales Region Sulawesi - Maluku Team</v>
      </c>
      <c r="M2143" t="str">
        <f>VLOOKUP(A2143,'Sales Order'!A$1:L$1029,12,0)</f>
        <v>Retail</v>
      </c>
    </row>
    <row r="2144" spans="1:13" ht="15.75" customHeight="1" x14ac:dyDescent="0.3">
      <c r="A2144" s="28" t="s">
        <v>996</v>
      </c>
      <c r="B2144" s="27">
        <f>VLOOKUP(A2144,'Sales Order'!A$1:D$1029,4,0)</f>
        <v>44640</v>
      </c>
      <c r="C2144" s="28" t="s">
        <v>25</v>
      </c>
      <c r="D2144" s="34">
        <v>85</v>
      </c>
      <c r="E2144" s="36">
        <v>1292000</v>
      </c>
      <c r="F2144" s="37" t="s">
        <v>4517</v>
      </c>
      <c r="G2144" s="76" t="str">
        <f>VLOOKUP(C2144,Product!A$1:D$21,3,0)</f>
        <v>Fishing soft lure</v>
      </c>
      <c r="H2144" s="76" t="str">
        <f>VLOOKUP(C2144,Product!A$1:D$21,4,0)</f>
        <v>Fishing Equipment</v>
      </c>
      <c r="I2144" t="s">
        <v>26</v>
      </c>
      <c r="J2144" s="34">
        <v>85</v>
      </c>
      <c r="K2144" s="11" t="str">
        <f>VLOOKUP(A2144,'Sales Order'!A$2:I$1029,9,0)</f>
        <v>Sales Region Sulawesi - Maluku Team</v>
      </c>
      <c r="M2144" t="str">
        <f>VLOOKUP(A2144,'Sales Order'!A$1:L$1029,12,0)</f>
        <v>Retail</v>
      </c>
    </row>
    <row r="2145" spans="1:13" ht="15.75" customHeight="1" x14ac:dyDescent="0.3">
      <c r="A2145" s="28" t="s">
        <v>996</v>
      </c>
      <c r="B2145" s="27">
        <f>VLOOKUP(A2145,'Sales Order'!A$1:D$1029,4,0)</f>
        <v>44640</v>
      </c>
      <c r="C2145" s="28" t="s">
        <v>35</v>
      </c>
      <c r="D2145" s="34">
        <v>127</v>
      </c>
      <c r="E2145" s="36">
        <v>248100850</v>
      </c>
      <c r="F2145" s="37" t="s">
        <v>4518</v>
      </c>
      <c r="G2145" s="76" t="str">
        <f>VLOOKUP(C2145,Product!A$1:D$21,3,0)</f>
        <v>Stick Golf Wedge</v>
      </c>
      <c r="H2145" s="76" t="str">
        <f>VLOOKUP(C2145,Product!A$1:D$21,4,0)</f>
        <v>Golf</v>
      </c>
      <c r="I2145" t="s">
        <v>37</v>
      </c>
      <c r="J2145" s="34">
        <v>127</v>
      </c>
      <c r="K2145" s="11" t="str">
        <f>VLOOKUP(A2145,'Sales Order'!A$2:I$1029,9,0)</f>
        <v>Sales Region Sulawesi - Maluku Team</v>
      </c>
      <c r="M2145" t="str">
        <f>VLOOKUP(A2145,'Sales Order'!A$1:L$1029,12,0)</f>
        <v>Retail</v>
      </c>
    </row>
    <row r="2146" spans="1:13" ht="15.75" customHeight="1" x14ac:dyDescent="0.3">
      <c r="A2146" s="16" t="s">
        <v>997</v>
      </c>
      <c r="B2146" s="27">
        <f>VLOOKUP(A2146,'Sales Order'!A$1:D$1029,4,0)</f>
        <v>44645</v>
      </c>
      <c r="C2146" s="28" t="s">
        <v>48</v>
      </c>
      <c r="D2146" s="34">
        <v>70</v>
      </c>
      <c r="E2146" s="36">
        <v>6953100</v>
      </c>
      <c r="F2146" s="37" t="s">
        <v>4519</v>
      </c>
      <c r="G2146" s="76" t="str">
        <f>VLOOKUP(C2146,Product!A$1:D$21,3,0)</f>
        <v>Tracking Pole</v>
      </c>
      <c r="H2146" s="76" t="str">
        <f>VLOOKUP(C2146,Product!A$1:D$21,4,0)</f>
        <v>Hiking &amp; Camping</v>
      </c>
      <c r="I2146" t="s">
        <v>49</v>
      </c>
      <c r="J2146" s="34">
        <v>70</v>
      </c>
      <c r="K2146" s="11" t="str">
        <f>VLOOKUP(A2146,'Sales Order'!A$2:I$1029,9,0)</f>
        <v>Sales Java Region Team</v>
      </c>
      <c r="M2146" t="str">
        <f>VLOOKUP(A2146,'Sales Order'!A$1:L$1029,12,0)</f>
        <v>Retail</v>
      </c>
    </row>
    <row r="2147" spans="1:13" ht="15.75" customHeight="1" x14ac:dyDescent="0.3">
      <c r="A2147" s="16" t="s">
        <v>998</v>
      </c>
      <c r="B2147" s="27">
        <f>VLOOKUP(A2147,'Sales Order'!A$1:D$1029,4,0)</f>
        <v>44646</v>
      </c>
      <c r="C2147" s="28" t="s">
        <v>72</v>
      </c>
      <c r="D2147" s="34">
        <v>38</v>
      </c>
      <c r="E2147" s="36">
        <v>9029940</v>
      </c>
      <c r="F2147" s="37" t="s">
        <v>4520</v>
      </c>
      <c r="G2147" s="76" t="str">
        <f>VLOOKUP(C2147,Product!A$1:D$21,3,0)</f>
        <v>Pull Up Bar</v>
      </c>
      <c r="H2147" s="76" t="str">
        <f>VLOOKUP(C2147,Product!A$1:D$21,4,0)</f>
        <v>Gym &amp; Fitness</v>
      </c>
      <c r="I2147" t="s">
        <v>73</v>
      </c>
      <c r="J2147" s="34">
        <v>38</v>
      </c>
      <c r="K2147" s="11" t="str">
        <f>VLOOKUP(A2147,'Sales Order'!A$2:I$1029,9,0)</f>
        <v>Sales Region Bali - Nusa Tenggara Team</v>
      </c>
      <c r="M2147" t="str">
        <f>VLOOKUP(A2147,'Sales Order'!A$1:L$1029,12,0)</f>
        <v>Retail</v>
      </c>
    </row>
    <row r="2148" spans="1:13" ht="15.75" customHeight="1" x14ac:dyDescent="0.3">
      <c r="A2148" s="28" t="s">
        <v>998</v>
      </c>
      <c r="B2148" s="27">
        <f>VLOOKUP(A2148,'Sales Order'!A$1:D$1029,4,0)</f>
        <v>44646</v>
      </c>
      <c r="C2148" s="28" t="s">
        <v>52</v>
      </c>
      <c r="D2148" s="34">
        <v>96</v>
      </c>
      <c r="E2148" s="36">
        <v>25896000</v>
      </c>
      <c r="F2148" s="37" t="s">
        <v>4521</v>
      </c>
      <c r="G2148" s="76" t="str">
        <f>VLOOKUP(C2148,Product!A$1:D$21,3,0)</f>
        <v>Hiking Shoes</v>
      </c>
      <c r="H2148" s="76" t="str">
        <f>VLOOKUP(C2148,Product!A$1:D$21,4,0)</f>
        <v>Hiking &amp; Camping</v>
      </c>
      <c r="I2148" t="s">
        <v>53</v>
      </c>
      <c r="J2148" s="34">
        <v>96</v>
      </c>
      <c r="K2148" s="11" t="str">
        <f>VLOOKUP(A2148,'Sales Order'!A$2:I$1029,9,0)</f>
        <v>Sales Region Bali - Nusa Tenggara Team</v>
      </c>
      <c r="M2148" t="str">
        <f>VLOOKUP(A2148,'Sales Order'!A$1:L$1029,12,0)</f>
        <v>Retail</v>
      </c>
    </row>
    <row r="2149" spans="1:13" ht="15.75" customHeight="1" x14ac:dyDescent="0.3">
      <c r="A2149" s="28" t="s">
        <v>998</v>
      </c>
      <c r="B2149" s="27">
        <f>VLOOKUP(A2149,'Sales Order'!A$1:D$1029,4,0)</f>
        <v>44646</v>
      </c>
      <c r="C2149" s="28" t="s">
        <v>40</v>
      </c>
      <c r="D2149" s="34">
        <v>97</v>
      </c>
      <c r="E2149" s="36">
        <v>17637510</v>
      </c>
      <c r="F2149" s="37" t="s">
        <v>4522</v>
      </c>
      <c r="G2149" s="76" t="str">
        <f>VLOOKUP(C2149,Product!A$1:D$21,3,0)</f>
        <v>1 set Golf Ball</v>
      </c>
      <c r="H2149" s="76" t="str">
        <f>VLOOKUP(C2149,Product!A$1:D$21,4,0)</f>
        <v>Golf</v>
      </c>
      <c r="I2149" t="s">
        <v>41</v>
      </c>
      <c r="J2149" s="34">
        <v>97</v>
      </c>
      <c r="K2149" s="11" t="str">
        <f>VLOOKUP(A2149,'Sales Order'!A$2:I$1029,9,0)</f>
        <v>Sales Region Bali - Nusa Tenggara Team</v>
      </c>
      <c r="M2149" t="str">
        <f>VLOOKUP(A2149,'Sales Order'!A$1:L$1029,12,0)</f>
        <v>Retail</v>
      </c>
    </row>
    <row r="2150" spans="1:13" ht="15.75" customHeight="1" x14ac:dyDescent="0.3">
      <c r="A2150" s="16" t="s">
        <v>999</v>
      </c>
      <c r="B2150" s="27">
        <f>VLOOKUP(A2150,'Sales Order'!A$1:D$1029,4,0)</f>
        <v>44647</v>
      </c>
      <c r="C2150" s="28" t="s">
        <v>65</v>
      </c>
      <c r="D2150" s="34">
        <v>57</v>
      </c>
      <c r="E2150" s="36">
        <v>12631770</v>
      </c>
      <c r="F2150" s="37" t="s">
        <v>4523</v>
      </c>
      <c r="G2150" s="76" t="str">
        <f>VLOOKUP(C2150,Product!A$1:D$21,3,0)</f>
        <v>1 Set Futsalball</v>
      </c>
      <c r="H2150" s="76" t="str">
        <f>VLOOKUP(C2150,Product!A$1:D$21,4,0)</f>
        <v>Futsal</v>
      </c>
      <c r="I2150" t="s">
        <v>66</v>
      </c>
      <c r="J2150" s="34">
        <v>57</v>
      </c>
      <c r="K2150" s="11" t="str">
        <f>VLOOKUP(A2150,'Sales Order'!A$2:I$1029,9,0)</f>
        <v>Sales Region Sulawesi - Maluku Team</v>
      </c>
      <c r="M2150" t="str">
        <f>VLOOKUP(A2150,'Sales Order'!A$1:L$1029,12,0)</f>
        <v>Retail</v>
      </c>
    </row>
    <row r="2151" spans="1:13" ht="15.75" customHeight="1" x14ac:dyDescent="0.3">
      <c r="A2151" s="28" t="s">
        <v>999</v>
      </c>
      <c r="B2151" s="27">
        <f>VLOOKUP(A2151,'Sales Order'!A$1:D$1029,4,0)</f>
        <v>44647</v>
      </c>
      <c r="C2151" s="28" t="s">
        <v>45</v>
      </c>
      <c r="D2151" s="34">
        <v>107</v>
      </c>
      <c r="E2151" s="36">
        <v>12276110</v>
      </c>
      <c r="F2151" s="37" t="s">
        <v>4524</v>
      </c>
      <c r="G2151" s="76" t="str">
        <f>VLOOKUP(C2151,Product!A$1:D$21,3,0)</f>
        <v>Sunglasses</v>
      </c>
      <c r="H2151" s="76" t="str">
        <f>VLOOKUP(C2151,Product!A$1:D$21,4,0)</f>
        <v>Outdoors Sport</v>
      </c>
      <c r="I2151" t="s">
        <v>46</v>
      </c>
      <c r="J2151" s="34">
        <v>107</v>
      </c>
      <c r="K2151" s="11" t="str">
        <f>VLOOKUP(A2151,'Sales Order'!A$2:I$1029,9,0)</f>
        <v>Sales Region Sulawesi - Maluku Team</v>
      </c>
      <c r="M2151" t="str">
        <f>VLOOKUP(A2151,'Sales Order'!A$1:L$1029,12,0)</f>
        <v>Retail</v>
      </c>
    </row>
    <row r="2152" spans="1:13" ht="15.75" customHeight="1" x14ac:dyDescent="0.3">
      <c r="A2152" s="28" t="s">
        <v>999</v>
      </c>
      <c r="B2152" s="27">
        <f>VLOOKUP(A2152,'Sales Order'!A$1:D$1029,4,0)</f>
        <v>44647</v>
      </c>
      <c r="C2152" s="28" t="s">
        <v>78</v>
      </c>
      <c r="D2152" s="34">
        <v>126</v>
      </c>
      <c r="E2152" s="36">
        <v>52284960</v>
      </c>
      <c r="F2152" s="37" t="s">
        <v>4525</v>
      </c>
      <c r="G2152" s="76" t="str">
        <f>VLOOKUP(C2152,Product!A$1:D$21,3,0)</f>
        <v>Dumbell Set</v>
      </c>
      <c r="H2152" s="76" t="str">
        <f>VLOOKUP(C2152,Product!A$1:D$21,4,0)</f>
        <v>Gym &amp; Fitness</v>
      </c>
      <c r="I2152" t="s">
        <v>79</v>
      </c>
      <c r="J2152" s="34">
        <v>126</v>
      </c>
      <c r="K2152" s="11" t="str">
        <f>VLOOKUP(A2152,'Sales Order'!A$2:I$1029,9,0)</f>
        <v>Sales Region Sulawesi - Maluku Team</v>
      </c>
      <c r="M2152" t="str">
        <f>VLOOKUP(A2152,'Sales Order'!A$1:L$1029,12,0)</f>
        <v>Retail</v>
      </c>
    </row>
    <row r="2153" spans="1:13" ht="15.75" customHeight="1" x14ac:dyDescent="0.3">
      <c r="A2153" s="16" t="s">
        <v>1000</v>
      </c>
      <c r="B2153" s="27">
        <f>VLOOKUP(A2153,'Sales Order'!A$1:D$1029,4,0)</f>
        <v>44649</v>
      </c>
      <c r="C2153" s="28" t="s">
        <v>65</v>
      </c>
      <c r="D2153" s="34">
        <v>93</v>
      </c>
      <c r="E2153" s="36">
        <v>20361420</v>
      </c>
      <c r="F2153" s="37" t="s">
        <v>4526</v>
      </c>
      <c r="G2153" s="76" t="str">
        <f>VLOOKUP(C2153,Product!A$1:D$21,3,0)</f>
        <v>1 Set Futsalball</v>
      </c>
      <c r="H2153" s="76" t="str">
        <f>VLOOKUP(C2153,Product!A$1:D$21,4,0)</f>
        <v>Futsal</v>
      </c>
      <c r="I2153" t="s">
        <v>66</v>
      </c>
      <c r="J2153" s="34">
        <v>93</v>
      </c>
      <c r="K2153" s="11" t="str">
        <f>VLOOKUP(A2153,'Sales Order'!A$2:I$1029,9,0)</f>
        <v>Sales Java Region Team</v>
      </c>
      <c r="M2153" t="str">
        <f>VLOOKUP(A2153,'Sales Order'!A$1:L$1029,12,0)</f>
        <v>Distributor</v>
      </c>
    </row>
    <row r="2154" spans="1:13" ht="15.75" customHeight="1" x14ac:dyDescent="0.3">
      <c r="A2154" s="28" t="s">
        <v>1000</v>
      </c>
      <c r="B2154" s="27">
        <f>VLOOKUP(A2154,'Sales Order'!A$1:D$1029,4,0)</f>
        <v>44649</v>
      </c>
      <c r="C2154" s="28" t="s">
        <v>58</v>
      </c>
      <c r="D2154" s="34">
        <v>58</v>
      </c>
      <c r="E2154" s="36">
        <v>300897040</v>
      </c>
      <c r="F2154" s="37" t="s">
        <v>4527</v>
      </c>
      <c r="G2154" s="76" t="str">
        <f>VLOOKUP(C2154,Product!A$1:D$21,3,0)</f>
        <v>Road Bike</v>
      </c>
      <c r="H2154" s="76" t="str">
        <f>VLOOKUP(C2154,Product!A$1:D$21,4,0)</f>
        <v>Bicycle</v>
      </c>
      <c r="I2154" t="s">
        <v>59</v>
      </c>
      <c r="J2154" s="34">
        <v>58</v>
      </c>
      <c r="K2154" s="11" t="str">
        <f>VLOOKUP(A2154,'Sales Order'!A$2:I$1029,9,0)</f>
        <v>Sales Java Region Team</v>
      </c>
      <c r="M2154" t="str">
        <f>VLOOKUP(A2154,'Sales Order'!A$1:L$1029,12,0)</f>
        <v>Distributor</v>
      </c>
    </row>
    <row r="2155" spans="1:13" ht="15.75" customHeight="1" x14ac:dyDescent="0.3">
      <c r="A2155" s="28" t="s">
        <v>1000</v>
      </c>
      <c r="B2155" s="27">
        <f>VLOOKUP(A2155,'Sales Order'!A$1:D$1029,4,0)</f>
        <v>44649</v>
      </c>
      <c r="C2155" s="28" t="s">
        <v>43</v>
      </c>
      <c r="D2155" s="34">
        <v>118</v>
      </c>
      <c r="E2155" s="36">
        <v>298304000</v>
      </c>
      <c r="F2155" s="37" t="s">
        <v>4528</v>
      </c>
      <c r="G2155" s="76" t="str">
        <f>VLOOKUP(C2155,Product!A$1:D$21,3,0)</f>
        <v>Stick Golf Bag</v>
      </c>
      <c r="H2155" s="76" t="str">
        <f>VLOOKUP(C2155,Product!A$1:D$21,4,0)</f>
        <v>Golf</v>
      </c>
      <c r="I2155" t="s">
        <v>44</v>
      </c>
      <c r="J2155" s="34">
        <v>118</v>
      </c>
      <c r="K2155" s="11" t="str">
        <f>VLOOKUP(A2155,'Sales Order'!A$2:I$1029,9,0)</f>
        <v>Sales Java Region Team</v>
      </c>
      <c r="M2155" t="str">
        <f>VLOOKUP(A2155,'Sales Order'!A$1:L$1029,12,0)</f>
        <v>Distributor</v>
      </c>
    </row>
    <row r="2156" spans="1:13" ht="15.75" customHeight="1" x14ac:dyDescent="0.3">
      <c r="A2156" s="28" t="s">
        <v>1000</v>
      </c>
      <c r="B2156" s="27">
        <f>VLOOKUP(A2156,'Sales Order'!A$1:D$1029,4,0)</f>
        <v>44649</v>
      </c>
      <c r="C2156" s="28" t="s">
        <v>69</v>
      </c>
      <c r="D2156" s="34">
        <v>93</v>
      </c>
      <c r="E2156" s="36">
        <v>10742895</v>
      </c>
      <c r="F2156" s="37" t="s">
        <v>4529</v>
      </c>
      <c r="G2156" s="76" t="str">
        <f>VLOOKUP(C2156,Product!A$1:D$21,3,0)</f>
        <v>Abs Roller</v>
      </c>
      <c r="H2156" s="76" t="str">
        <f>VLOOKUP(C2156,Product!A$1:D$21,4,0)</f>
        <v>Gym &amp; Fitness</v>
      </c>
      <c r="I2156" t="s">
        <v>70</v>
      </c>
      <c r="J2156" s="34">
        <v>93</v>
      </c>
      <c r="K2156" s="11" t="str">
        <f>VLOOKUP(A2156,'Sales Order'!A$2:I$1029,9,0)</f>
        <v>Sales Java Region Team</v>
      </c>
      <c r="M2156" t="str">
        <f>VLOOKUP(A2156,'Sales Order'!A$1:L$1029,12,0)</f>
        <v>Distributor</v>
      </c>
    </row>
    <row r="2157" spans="1:13" ht="15.75" customHeight="1" x14ac:dyDescent="0.3">
      <c r="A2157" s="28" t="s">
        <v>1002</v>
      </c>
      <c r="B2157" s="27">
        <f>VLOOKUP(A2157,'Sales Order'!A$1:D$1029,4,0)</f>
        <v>44652</v>
      </c>
      <c r="C2157" s="28" t="s">
        <v>48</v>
      </c>
      <c r="D2157" s="34">
        <v>86</v>
      </c>
      <c r="E2157" s="36">
        <v>9762720</v>
      </c>
      <c r="F2157" s="37" t="s">
        <v>4530</v>
      </c>
      <c r="G2157" s="76" t="str">
        <f>VLOOKUP(C2157,Product!A$1:D$21,3,0)</f>
        <v>Tracking Pole</v>
      </c>
      <c r="H2157" s="76" t="str">
        <f>VLOOKUP(C2157,Product!A$1:D$21,4,0)</f>
        <v>Hiking &amp; Camping</v>
      </c>
      <c r="I2157" t="s">
        <v>49</v>
      </c>
      <c r="J2157" s="34">
        <v>86</v>
      </c>
      <c r="K2157" s="11" t="str">
        <f>VLOOKUP(A2157,'Sales Order'!A$2:I$1029,9,0)</f>
        <v>Sales Sumatera -Kalimantan Region Team</v>
      </c>
      <c r="M2157" t="str">
        <f>VLOOKUP(A2157,'Sales Order'!A$1:L$1029,12,0)</f>
        <v>Retail</v>
      </c>
    </row>
    <row r="2158" spans="1:13" ht="15.75" customHeight="1" x14ac:dyDescent="0.3">
      <c r="A2158" s="28" t="s">
        <v>1002</v>
      </c>
      <c r="B2158" s="27">
        <f>VLOOKUP(A2158,'Sales Order'!A$1:D$1029,4,0)</f>
        <v>44652</v>
      </c>
      <c r="C2158" s="28" t="s">
        <v>58</v>
      </c>
      <c r="D2158" s="34">
        <v>64</v>
      </c>
      <c r="E2158" s="36">
        <v>321197440</v>
      </c>
      <c r="F2158" s="37" t="s">
        <v>4531</v>
      </c>
      <c r="G2158" s="76" t="str">
        <f>VLOOKUP(C2158,Product!A$1:D$21,3,0)</f>
        <v>Road Bike</v>
      </c>
      <c r="H2158" s="76" t="str">
        <f>VLOOKUP(C2158,Product!A$1:D$21,4,0)</f>
        <v>Bicycle</v>
      </c>
      <c r="I2158" t="s">
        <v>59</v>
      </c>
      <c r="J2158" s="34">
        <v>64</v>
      </c>
      <c r="K2158" s="11" t="str">
        <f>VLOOKUP(A2158,'Sales Order'!A$2:I$1029,9,0)</f>
        <v>Sales Sumatera -Kalimantan Region Team</v>
      </c>
      <c r="M2158" t="str">
        <f>VLOOKUP(A2158,'Sales Order'!A$1:L$1029,12,0)</f>
        <v>Retail</v>
      </c>
    </row>
    <row r="2159" spans="1:13" ht="15.75" customHeight="1" x14ac:dyDescent="0.3">
      <c r="A2159" s="28" t="s">
        <v>1002</v>
      </c>
      <c r="B2159" s="27">
        <f>VLOOKUP(A2159,'Sales Order'!A$1:D$1029,4,0)</f>
        <v>44652</v>
      </c>
      <c r="C2159" s="28" t="s">
        <v>75</v>
      </c>
      <c r="D2159" s="34">
        <v>93</v>
      </c>
      <c r="E2159" s="36">
        <v>229198499.99999997</v>
      </c>
      <c r="F2159" s="37" t="s">
        <v>4532</v>
      </c>
      <c r="G2159" s="76" t="str">
        <f>VLOOKUP(C2159,Product!A$1:D$21,3,0)</f>
        <v>Bench Press</v>
      </c>
      <c r="H2159" s="76" t="str">
        <f>VLOOKUP(C2159,Product!A$1:D$21,4,0)</f>
        <v>Gym &amp; Fitness</v>
      </c>
      <c r="I2159" t="s">
        <v>76</v>
      </c>
      <c r="J2159" s="34">
        <v>93</v>
      </c>
      <c r="K2159" s="11" t="str">
        <f>VLOOKUP(A2159,'Sales Order'!A$2:I$1029,9,0)</f>
        <v>Sales Sumatera -Kalimantan Region Team</v>
      </c>
      <c r="M2159" t="str">
        <f>VLOOKUP(A2159,'Sales Order'!A$1:L$1029,12,0)</f>
        <v>Retail</v>
      </c>
    </row>
    <row r="2160" spans="1:13" ht="15.75" customHeight="1" x14ac:dyDescent="0.3">
      <c r="A2160" s="28" t="s">
        <v>1002</v>
      </c>
      <c r="B2160" s="27">
        <f>VLOOKUP(A2160,'Sales Order'!A$1:D$1029,4,0)</f>
        <v>44652</v>
      </c>
      <c r="C2160" s="28" t="s">
        <v>19</v>
      </c>
      <c r="D2160" s="34">
        <v>118</v>
      </c>
      <c r="E2160" s="36">
        <v>24974700</v>
      </c>
      <c r="F2160" s="37" t="s">
        <v>4533</v>
      </c>
      <c r="G2160" s="76" t="str">
        <f>VLOOKUP(C2160,Product!A$1:D$21,3,0)</f>
        <v>1 Set Fishing Equipment</v>
      </c>
      <c r="H2160" s="76" t="str">
        <f>VLOOKUP(C2160,Product!A$1:D$21,4,0)</f>
        <v>Fishing Equipment</v>
      </c>
      <c r="I2160" t="s">
        <v>21</v>
      </c>
      <c r="J2160" s="34">
        <v>118</v>
      </c>
      <c r="K2160" s="11" t="str">
        <f>VLOOKUP(A2160,'Sales Order'!A$2:I$1029,9,0)</f>
        <v>Sales Sumatera -Kalimantan Region Team</v>
      </c>
      <c r="M2160" t="str">
        <f>VLOOKUP(A2160,'Sales Order'!A$1:L$1029,12,0)</f>
        <v>Retail</v>
      </c>
    </row>
    <row r="2161" spans="1:13" ht="15.75" customHeight="1" x14ac:dyDescent="0.3">
      <c r="A2161" s="16" t="s">
        <v>1003</v>
      </c>
      <c r="B2161" s="27">
        <f>VLOOKUP(A2161,'Sales Order'!A$1:D$1029,4,0)</f>
        <v>44652</v>
      </c>
      <c r="C2161" s="28" t="s">
        <v>83</v>
      </c>
      <c r="D2161" s="34">
        <v>87</v>
      </c>
      <c r="E2161" s="36">
        <v>25134300</v>
      </c>
      <c r="F2161" s="37" t="s">
        <v>4534</v>
      </c>
      <c r="G2161" s="76" t="str">
        <f>VLOOKUP(C2161,Product!A$1:D$21,3,0)</f>
        <v>Heavy bag</v>
      </c>
      <c r="H2161" s="76" t="str">
        <f>VLOOKUP(C2161,Product!A$1:D$21,4,0)</f>
        <v>Gym &amp; Fitness</v>
      </c>
      <c r="I2161" t="s">
        <v>84</v>
      </c>
      <c r="J2161" s="34">
        <v>87</v>
      </c>
      <c r="K2161" s="11" t="str">
        <f>VLOOKUP(A2161,'Sales Order'!A$2:I$1029,9,0)</f>
        <v>Sales Sumatera -Kalimantan Region Team</v>
      </c>
      <c r="M2161" t="str">
        <f>VLOOKUP(A2161,'Sales Order'!A$1:L$1029,12,0)</f>
        <v>Retail</v>
      </c>
    </row>
    <row r="2162" spans="1:13" ht="15.75" customHeight="1" x14ac:dyDescent="0.3">
      <c r="A2162" s="28" t="s">
        <v>1003</v>
      </c>
      <c r="B2162" s="27">
        <f>VLOOKUP(A2162,'Sales Order'!A$1:D$1029,4,0)</f>
        <v>44652</v>
      </c>
      <c r="C2162" s="28" t="s">
        <v>43</v>
      </c>
      <c r="D2162" s="34">
        <v>53</v>
      </c>
      <c r="E2162" s="36">
        <v>159424000</v>
      </c>
      <c r="F2162" s="37" t="s">
        <v>4535</v>
      </c>
      <c r="G2162" s="76" t="str">
        <f>VLOOKUP(C2162,Product!A$1:D$21,3,0)</f>
        <v>Stick Golf Bag</v>
      </c>
      <c r="H2162" s="76" t="str">
        <f>VLOOKUP(C2162,Product!A$1:D$21,4,0)</f>
        <v>Golf</v>
      </c>
      <c r="I2162" t="s">
        <v>44</v>
      </c>
      <c r="J2162" s="34">
        <v>53</v>
      </c>
      <c r="K2162" s="11" t="str">
        <f>VLOOKUP(A2162,'Sales Order'!A$2:I$1029,9,0)</f>
        <v>Sales Sumatera -Kalimantan Region Team</v>
      </c>
      <c r="M2162" t="str">
        <f>VLOOKUP(A2162,'Sales Order'!A$1:L$1029,12,0)</f>
        <v>Retail</v>
      </c>
    </row>
    <row r="2163" spans="1:13" ht="15.75" customHeight="1" x14ac:dyDescent="0.3">
      <c r="A2163" s="28" t="s">
        <v>1003</v>
      </c>
      <c r="B2163" s="27">
        <f>VLOOKUP(A2163,'Sales Order'!A$1:D$1029,4,0)</f>
        <v>44652</v>
      </c>
      <c r="C2163" s="28" t="s">
        <v>81</v>
      </c>
      <c r="D2163" s="34">
        <v>62</v>
      </c>
      <c r="E2163" s="36">
        <v>135912680</v>
      </c>
      <c r="F2163" s="37" t="s">
        <v>4536</v>
      </c>
      <c r="G2163" s="76" t="str">
        <f>VLOOKUP(C2163,Product!A$1:D$21,3,0)</f>
        <v>Treadmill</v>
      </c>
      <c r="H2163" s="76" t="str">
        <f>VLOOKUP(C2163,Product!A$1:D$21,4,0)</f>
        <v>Gym &amp; Fitness</v>
      </c>
      <c r="I2163" t="s">
        <v>82</v>
      </c>
      <c r="J2163" s="34">
        <v>62</v>
      </c>
      <c r="K2163" s="11" t="str">
        <f>VLOOKUP(A2163,'Sales Order'!A$2:I$1029,9,0)</f>
        <v>Sales Sumatera -Kalimantan Region Team</v>
      </c>
      <c r="M2163" t="str">
        <f>VLOOKUP(A2163,'Sales Order'!A$1:L$1029,12,0)</f>
        <v>Retail</v>
      </c>
    </row>
    <row r="2164" spans="1:13" ht="15.75" customHeight="1" x14ac:dyDescent="0.3">
      <c r="A2164" s="16" t="s">
        <v>1004</v>
      </c>
      <c r="B2164" s="27">
        <f>VLOOKUP(A2164,'Sales Order'!A$1:D$1029,4,0)</f>
        <v>44653</v>
      </c>
      <c r="C2164" s="28" t="s">
        <v>43</v>
      </c>
      <c r="D2164" s="34">
        <v>119</v>
      </c>
      <c r="E2164" s="36">
        <v>331296000</v>
      </c>
      <c r="F2164" s="37" t="s">
        <v>4537</v>
      </c>
      <c r="G2164" s="76" t="str">
        <f>VLOOKUP(C2164,Product!A$1:D$21,3,0)</f>
        <v>Stick Golf Bag</v>
      </c>
      <c r="H2164" s="76" t="str">
        <f>VLOOKUP(C2164,Product!A$1:D$21,4,0)</f>
        <v>Golf</v>
      </c>
      <c r="I2164" t="s">
        <v>44</v>
      </c>
      <c r="J2164" s="34">
        <v>119</v>
      </c>
      <c r="K2164" s="11" t="str">
        <f>VLOOKUP(A2164,'Sales Order'!A$2:I$1029,9,0)</f>
        <v>Sales Sumatera -Kalimantan Region Team</v>
      </c>
      <c r="M2164" t="str">
        <f>VLOOKUP(A2164,'Sales Order'!A$1:L$1029,12,0)</f>
        <v>Distributor</v>
      </c>
    </row>
    <row r="2165" spans="1:13" ht="15.75" customHeight="1" x14ac:dyDescent="0.3">
      <c r="A2165" s="28" t="s">
        <v>1004</v>
      </c>
      <c r="B2165" s="27">
        <f>VLOOKUP(A2165,'Sales Order'!A$1:D$1029,4,0)</f>
        <v>44653</v>
      </c>
      <c r="C2165" s="28" t="s">
        <v>75</v>
      </c>
      <c r="D2165" s="34">
        <v>106</v>
      </c>
      <c r="E2165" s="36">
        <v>227529000.00000003</v>
      </c>
      <c r="F2165" s="37" t="s">
        <v>4538</v>
      </c>
      <c r="G2165" s="76" t="str">
        <f>VLOOKUP(C2165,Product!A$1:D$21,3,0)</f>
        <v>Bench Press</v>
      </c>
      <c r="H2165" s="76" t="str">
        <f>VLOOKUP(C2165,Product!A$1:D$21,4,0)</f>
        <v>Gym &amp; Fitness</v>
      </c>
      <c r="I2165" t="s">
        <v>76</v>
      </c>
      <c r="J2165" s="34">
        <v>106</v>
      </c>
      <c r="K2165" s="11" t="str">
        <f>VLOOKUP(A2165,'Sales Order'!A$2:I$1029,9,0)</f>
        <v>Sales Sumatera -Kalimantan Region Team</v>
      </c>
      <c r="M2165" t="str">
        <f>VLOOKUP(A2165,'Sales Order'!A$1:L$1029,12,0)</f>
        <v>Distributor</v>
      </c>
    </row>
    <row r="2166" spans="1:13" ht="15.75" customHeight="1" x14ac:dyDescent="0.3">
      <c r="A2166" s="28" t="s">
        <v>1004</v>
      </c>
      <c r="B2166" s="27">
        <f>VLOOKUP(A2166,'Sales Order'!A$1:D$1029,4,0)</f>
        <v>44653</v>
      </c>
      <c r="C2166" s="28" t="s">
        <v>28</v>
      </c>
      <c r="D2166" s="34">
        <v>99</v>
      </c>
      <c r="E2166" s="36">
        <v>72813510</v>
      </c>
      <c r="F2166" s="37" t="s">
        <v>4539</v>
      </c>
      <c r="G2166" s="76" t="str">
        <f>VLOOKUP(C2166,Product!A$1:D$21,3,0)</f>
        <v>Stick Billiard</v>
      </c>
      <c r="H2166" s="76" t="str">
        <f>VLOOKUP(C2166,Product!A$1:D$21,4,0)</f>
        <v>Billiard</v>
      </c>
      <c r="I2166" t="s">
        <v>30</v>
      </c>
      <c r="J2166" s="34">
        <v>99</v>
      </c>
      <c r="K2166" s="11" t="str">
        <f>VLOOKUP(A2166,'Sales Order'!A$2:I$1029,9,0)</f>
        <v>Sales Sumatera -Kalimantan Region Team</v>
      </c>
      <c r="M2166" t="str">
        <f>VLOOKUP(A2166,'Sales Order'!A$1:L$1029,12,0)</f>
        <v>Distributor</v>
      </c>
    </row>
    <row r="2167" spans="1:13" ht="15.75" customHeight="1" x14ac:dyDescent="0.3">
      <c r="A2167" s="28" t="s">
        <v>1004</v>
      </c>
      <c r="B2167" s="27">
        <f>VLOOKUP(A2167,'Sales Order'!A$1:D$1029,4,0)</f>
        <v>44653</v>
      </c>
      <c r="C2167" s="28" t="s">
        <v>81</v>
      </c>
      <c r="D2167" s="34">
        <v>111</v>
      </c>
      <c r="E2167" s="36">
        <v>226351200</v>
      </c>
      <c r="F2167" s="37" t="s">
        <v>4540</v>
      </c>
      <c r="G2167" s="76" t="str">
        <f>VLOOKUP(C2167,Product!A$1:D$21,3,0)</f>
        <v>Treadmill</v>
      </c>
      <c r="H2167" s="76" t="str">
        <f>VLOOKUP(C2167,Product!A$1:D$21,4,0)</f>
        <v>Gym &amp; Fitness</v>
      </c>
      <c r="I2167" t="s">
        <v>82</v>
      </c>
      <c r="J2167" s="34">
        <v>111</v>
      </c>
      <c r="K2167" s="11" t="str">
        <f>VLOOKUP(A2167,'Sales Order'!A$2:I$1029,9,0)</f>
        <v>Sales Sumatera -Kalimantan Region Team</v>
      </c>
      <c r="M2167" t="str">
        <f>VLOOKUP(A2167,'Sales Order'!A$1:L$1029,12,0)</f>
        <v>Distributor</v>
      </c>
    </row>
    <row r="2168" spans="1:13" ht="15.75" customHeight="1" x14ac:dyDescent="0.3">
      <c r="A2168" s="16" t="s">
        <v>1005</v>
      </c>
      <c r="B2168" s="27">
        <f>VLOOKUP(A2168,'Sales Order'!A$1:D$1029,4,0)</f>
        <v>44653</v>
      </c>
      <c r="C2168" s="28" t="s">
        <v>48</v>
      </c>
      <c r="D2168" s="34">
        <v>25</v>
      </c>
      <c r="E2168" s="36">
        <v>3063750</v>
      </c>
      <c r="F2168" s="37" t="s">
        <v>4541</v>
      </c>
      <c r="G2168" s="76" t="str">
        <f>VLOOKUP(C2168,Product!A$1:D$21,3,0)</f>
        <v>Tracking Pole</v>
      </c>
      <c r="H2168" s="76" t="str">
        <f>VLOOKUP(C2168,Product!A$1:D$21,4,0)</f>
        <v>Hiking &amp; Camping</v>
      </c>
      <c r="I2168" t="s">
        <v>49</v>
      </c>
      <c r="J2168" s="34">
        <v>25</v>
      </c>
      <c r="K2168" s="11" t="str">
        <f>VLOOKUP(A2168,'Sales Order'!A$2:I$1029,9,0)</f>
        <v>Sales Region Bali - Nusa Tenggara Team</v>
      </c>
      <c r="M2168" t="str">
        <f>VLOOKUP(A2168,'Sales Order'!A$1:L$1029,12,0)</f>
        <v>Retail</v>
      </c>
    </row>
    <row r="2169" spans="1:13" ht="15.75" customHeight="1" x14ac:dyDescent="0.3">
      <c r="A2169" s="28" t="s">
        <v>1005</v>
      </c>
      <c r="B2169" s="27">
        <f>VLOOKUP(A2169,'Sales Order'!A$1:D$1029,4,0)</f>
        <v>44653</v>
      </c>
      <c r="C2169" s="28" t="s">
        <v>65</v>
      </c>
      <c r="D2169" s="34">
        <v>77</v>
      </c>
      <c r="E2169" s="36">
        <v>16036020</v>
      </c>
      <c r="F2169" s="37" t="s">
        <v>4542</v>
      </c>
      <c r="G2169" s="76" t="str">
        <f>VLOOKUP(C2169,Product!A$1:D$21,3,0)</f>
        <v>1 Set Futsalball</v>
      </c>
      <c r="H2169" s="76" t="str">
        <f>VLOOKUP(C2169,Product!A$1:D$21,4,0)</f>
        <v>Futsal</v>
      </c>
      <c r="I2169" t="s">
        <v>66</v>
      </c>
      <c r="J2169" s="34">
        <v>77</v>
      </c>
      <c r="K2169" s="11" t="str">
        <f>VLOOKUP(A2169,'Sales Order'!A$2:I$1029,9,0)</f>
        <v>Sales Region Bali - Nusa Tenggara Team</v>
      </c>
      <c r="M2169" t="str">
        <f>VLOOKUP(A2169,'Sales Order'!A$1:L$1029,12,0)</f>
        <v>Retail</v>
      </c>
    </row>
    <row r="2170" spans="1:13" ht="15.75" customHeight="1" x14ac:dyDescent="0.3">
      <c r="A2170" s="28" t="s">
        <v>1005</v>
      </c>
      <c r="B2170" s="27">
        <f>VLOOKUP(A2170,'Sales Order'!A$1:D$1029,4,0)</f>
        <v>44653</v>
      </c>
      <c r="C2170" s="28" t="s">
        <v>33</v>
      </c>
      <c r="D2170" s="34">
        <v>125</v>
      </c>
      <c r="E2170" s="36">
        <v>23925000</v>
      </c>
      <c r="F2170" s="37" t="s">
        <v>4543</v>
      </c>
      <c r="G2170" s="76" t="str">
        <f>VLOOKUP(C2170,Product!A$1:D$21,3,0)</f>
        <v>Stick Billiard Bag</v>
      </c>
      <c r="H2170" s="76" t="str">
        <f>VLOOKUP(C2170,Product!A$1:D$21,4,0)</f>
        <v>Billiard</v>
      </c>
      <c r="I2170" t="s">
        <v>34</v>
      </c>
      <c r="J2170" s="34">
        <v>125</v>
      </c>
      <c r="K2170" s="11" t="str">
        <f>VLOOKUP(A2170,'Sales Order'!A$2:I$1029,9,0)</f>
        <v>Sales Region Bali - Nusa Tenggara Team</v>
      </c>
      <c r="M2170" t="str">
        <f>VLOOKUP(A2170,'Sales Order'!A$1:L$1029,12,0)</f>
        <v>Retail</v>
      </c>
    </row>
    <row r="2171" spans="1:13" ht="15.75" customHeight="1" x14ac:dyDescent="0.3">
      <c r="A2171" s="28" t="s">
        <v>1005</v>
      </c>
      <c r="B2171" s="27">
        <f>VLOOKUP(A2171,'Sales Order'!A$1:D$1029,4,0)</f>
        <v>44653</v>
      </c>
      <c r="C2171" s="28" t="s">
        <v>43</v>
      </c>
      <c r="D2171" s="34">
        <v>80</v>
      </c>
      <c r="E2171" s="36">
        <v>220160000</v>
      </c>
      <c r="F2171" s="37" t="s">
        <v>4544</v>
      </c>
      <c r="G2171" s="76" t="str">
        <f>VLOOKUP(C2171,Product!A$1:D$21,3,0)</f>
        <v>Stick Golf Bag</v>
      </c>
      <c r="H2171" s="76" t="str">
        <f>VLOOKUP(C2171,Product!A$1:D$21,4,0)</f>
        <v>Golf</v>
      </c>
      <c r="I2171" t="s">
        <v>44</v>
      </c>
      <c r="J2171" s="34">
        <v>80</v>
      </c>
      <c r="K2171" s="11" t="str">
        <f>VLOOKUP(A2171,'Sales Order'!A$2:I$1029,9,0)</f>
        <v>Sales Region Bali - Nusa Tenggara Team</v>
      </c>
      <c r="M2171" t="str">
        <f>VLOOKUP(A2171,'Sales Order'!A$1:L$1029,12,0)</f>
        <v>Retail</v>
      </c>
    </row>
    <row r="2172" spans="1:13" ht="15.75" customHeight="1" x14ac:dyDescent="0.3">
      <c r="A2172" s="16" t="s">
        <v>1006</v>
      </c>
      <c r="B2172" s="27">
        <f>VLOOKUP(A2172,'Sales Order'!A$1:D$1029,4,0)</f>
        <v>44654</v>
      </c>
      <c r="C2172" s="28" t="s">
        <v>40</v>
      </c>
      <c r="D2172" s="34">
        <v>141</v>
      </c>
      <c r="E2172" s="36">
        <v>23869890</v>
      </c>
      <c r="F2172" s="37" t="s">
        <v>4545</v>
      </c>
      <c r="G2172" s="76" t="str">
        <f>VLOOKUP(C2172,Product!A$1:D$21,3,0)</f>
        <v>1 set Golf Ball</v>
      </c>
      <c r="H2172" s="76" t="str">
        <f>VLOOKUP(C2172,Product!A$1:D$21,4,0)</f>
        <v>Golf</v>
      </c>
      <c r="I2172" t="s">
        <v>41</v>
      </c>
      <c r="J2172" s="34">
        <v>141</v>
      </c>
      <c r="K2172" s="11" t="str">
        <f>VLOOKUP(A2172,'Sales Order'!A$2:I$1029,9,0)</f>
        <v>Sales Sumatera -Kalimantan Region Team</v>
      </c>
      <c r="M2172" t="str">
        <f>VLOOKUP(A2172,'Sales Order'!A$1:L$1029,12,0)</f>
        <v>Retail</v>
      </c>
    </row>
    <row r="2173" spans="1:13" ht="15.75" customHeight="1" x14ac:dyDescent="0.3">
      <c r="A2173" s="28" t="s">
        <v>1006</v>
      </c>
      <c r="B2173" s="27">
        <f>VLOOKUP(A2173,'Sales Order'!A$1:D$1029,4,0)</f>
        <v>44654</v>
      </c>
      <c r="C2173" s="28" t="s">
        <v>48</v>
      </c>
      <c r="D2173" s="34">
        <v>105</v>
      </c>
      <c r="E2173" s="36">
        <v>10429650</v>
      </c>
      <c r="F2173" s="37" t="s">
        <v>4546</v>
      </c>
      <c r="G2173" s="76" t="str">
        <f>VLOOKUP(C2173,Product!A$1:D$21,3,0)</f>
        <v>Tracking Pole</v>
      </c>
      <c r="H2173" s="76" t="str">
        <f>VLOOKUP(C2173,Product!A$1:D$21,4,0)</f>
        <v>Hiking &amp; Camping</v>
      </c>
      <c r="I2173" t="s">
        <v>49</v>
      </c>
      <c r="J2173" s="34">
        <v>105</v>
      </c>
      <c r="K2173" s="11" t="str">
        <f>VLOOKUP(A2173,'Sales Order'!A$2:I$1029,9,0)</f>
        <v>Sales Sumatera -Kalimantan Region Team</v>
      </c>
      <c r="M2173" t="str">
        <f>VLOOKUP(A2173,'Sales Order'!A$1:L$1029,12,0)</f>
        <v>Retail</v>
      </c>
    </row>
    <row r="2174" spans="1:13" ht="15.75" customHeight="1" x14ac:dyDescent="0.3">
      <c r="A2174" s="28" t="s">
        <v>1006</v>
      </c>
      <c r="B2174" s="27">
        <f>VLOOKUP(A2174,'Sales Order'!A$1:D$1029,4,0)</f>
        <v>44654</v>
      </c>
      <c r="C2174" s="28" t="s">
        <v>69</v>
      </c>
      <c r="D2174" s="34">
        <v>55</v>
      </c>
      <c r="E2174" s="36">
        <v>6203835</v>
      </c>
      <c r="F2174" s="37" t="s">
        <v>4547</v>
      </c>
      <c r="G2174" s="76" t="str">
        <f>VLOOKUP(C2174,Product!A$1:D$21,3,0)</f>
        <v>Abs Roller</v>
      </c>
      <c r="H2174" s="76" t="str">
        <f>VLOOKUP(C2174,Product!A$1:D$21,4,0)</f>
        <v>Gym &amp; Fitness</v>
      </c>
      <c r="I2174" t="s">
        <v>70</v>
      </c>
      <c r="J2174" s="34">
        <v>55</v>
      </c>
      <c r="K2174" s="11" t="str">
        <f>VLOOKUP(A2174,'Sales Order'!A$2:I$1029,9,0)</f>
        <v>Sales Sumatera -Kalimantan Region Team</v>
      </c>
      <c r="M2174" t="str">
        <f>VLOOKUP(A2174,'Sales Order'!A$1:L$1029,12,0)</f>
        <v>Retail</v>
      </c>
    </row>
    <row r="2175" spans="1:13" ht="15.75" customHeight="1" x14ac:dyDescent="0.3">
      <c r="A2175" s="16" t="s">
        <v>1007</v>
      </c>
      <c r="B2175" s="27">
        <f>VLOOKUP(A2175,'Sales Order'!A$1:D$1029,4,0)</f>
        <v>44654</v>
      </c>
      <c r="C2175" s="28" t="s">
        <v>45</v>
      </c>
      <c r="D2175" s="34">
        <v>132</v>
      </c>
      <c r="E2175" s="36">
        <v>15931080.000000002</v>
      </c>
      <c r="F2175" s="37" t="s">
        <v>4548</v>
      </c>
      <c r="G2175" s="76" t="str">
        <f>VLOOKUP(C2175,Product!A$1:D$21,3,0)</f>
        <v>Sunglasses</v>
      </c>
      <c r="H2175" s="76" t="str">
        <f>VLOOKUP(C2175,Product!A$1:D$21,4,0)</f>
        <v>Outdoors Sport</v>
      </c>
      <c r="I2175" t="s">
        <v>46</v>
      </c>
      <c r="J2175" s="34">
        <v>132</v>
      </c>
      <c r="K2175" s="11" t="str">
        <f>VLOOKUP(A2175,'Sales Order'!A$2:I$1029,9,0)</f>
        <v>Sales Region Sulawesi - Maluku Team</v>
      </c>
      <c r="M2175" t="str">
        <f>VLOOKUP(A2175,'Sales Order'!A$1:L$1029,12,0)</f>
        <v>Retail</v>
      </c>
    </row>
    <row r="2176" spans="1:13" ht="15.75" customHeight="1" x14ac:dyDescent="0.3">
      <c r="A2176" s="28" t="s">
        <v>1007</v>
      </c>
      <c r="B2176" s="27">
        <f>VLOOKUP(A2176,'Sales Order'!A$1:D$1029,4,0)</f>
        <v>44654</v>
      </c>
      <c r="C2176" s="28" t="s">
        <v>28</v>
      </c>
      <c r="D2176" s="34">
        <v>139</v>
      </c>
      <c r="E2176" s="36">
        <v>99644930</v>
      </c>
      <c r="F2176" s="37" t="s">
        <v>4549</v>
      </c>
      <c r="G2176" s="76" t="str">
        <f>VLOOKUP(C2176,Product!A$1:D$21,3,0)</f>
        <v>Stick Billiard</v>
      </c>
      <c r="H2176" s="76" t="str">
        <f>VLOOKUP(C2176,Product!A$1:D$21,4,0)</f>
        <v>Billiard</v>
      </c>
      <c r="I2176" t="s">
        <v>30</v>
      </c>
      <c r="J2176" s="34">
        <v>139</v>
      </c>
      <c r="K2176" s="11" t="str">
        <f>VLOOKUP(A2176,'Sales Order'!A$2:I$1029,9,0)</f>
        <v>Sales Region Sulawesi - Maluku Team</v>
      </c>
      <c r="M2176" t="str">
        <f>VLOOKUP(A2176,'Sales Order'!A$1:L$1029,12,0)</f>
        <v>Retail</v>
      </c>
    </row>
    <row r="2177" spans="1:13" ht="15.75" customHeight="1" x14ac:dyDescent="0.3">
      <c r="A2177" s="28" t="s">
        <v>1007</v>
      </c>
      <c r="B2177" s="27">
        <f>VLOOKUP(A2177,'Sales Order'!A$1:D$1029,4,0)</f>
        <v>44654</v>
      </c>
      <c r="C2177" s="28" t="s">
        <v>75</v>
      </c>
      <c r="D2177" s="34">
        <v>104</v>
      </c>
      <c r="E2177" s="36">
        <v>225992000.00000003</v>
      </c>
      <c r="F2177" s="37" t="s">
        <v>4550</v>
      </c>
      <c r="G2177" s="76" t="str">
        <f>VLOOKUP(C2177,Product!A$1:D$21,3,0)</f>
        <v>Bench Press</v>
      </c>
      <c r="H2177" s="76" t="str">
        <f>VLOOKUP(C2177,Product!A$1:D$21,4,0)</f>
        <v>Gym &amp; Fitness</v>
      </c>
      <c r="I2177" t="s">
        <v>76</v>
      </c>
      <c r="J2177" s="34">
        <v>104</v>
      </c>
      <c r="K2177" s="11" t="str">
        <f>VLOOKUP(A2177,'Sales Order'!A$2:I$1029,9,0)</f>
        <v>Sales Region Sulawesi - Maluku Team</v>
      </c>
      <c r="M2177" t="str">
        <f>VLOOKUP(A2177,'Sales Order'!A$1:L$1029,12,0)</f>
        <v>Retail</v>
      </c>
    </row>
    <row r="2178" spans="1:13" ht="15.75" customHeight="1" x14ac:dyDescent="0.3">
      <c r="A2178" s="16" t="s">
        <v>1008</v>
      </c>
      <c r="B2178" s="27">
        <f>VLOOKUP(A2178,'Sales Order'!A$1:D$1029,4,0)</f>
        <v>44657</v>
      </c>
      <c r="C2178" s="28" t="s">
        <v>78</v>
      </c>
      <c r="D2178" s="34">
        <v>83</v>
      </c>
      <c r="E2178" s="36">
        <v>35766360</v>
      </c>
      <c r="F2178" s="37" t="s">
        <v>4551</v>
      </c>
      <c r="G2178" s="76" t="str">
        <f>VLOOKUP(C2178,Product!A$1:D$21,3,0)</f>
        <v>Dumbell Set</v>
      </c>
      <c r="H2178" s="76" t="str">
        <f>VLOOKUP(C2178,Product!A$1:D$21,4,0)</f>
        <v>Gym &amp; Fitness</v>
      </c>
      <c r="I2178" t="s">
        <v>79</v>
      </c>
      <c r="J2178" s="34">
        <v>83</v>
      </c>
      <c r="K2178" s="11" t="str">
        <f>VLOOKUP(A2178,'Sales Order'!A$2:I$1029,9,0)</f>
        <v>Sales Region Sulawesi - Maluku Team</v>
      </c>
      <c r="M2178" t="str">
        <f>VLOOKUP(A2178,'Sales Order'!A$1:L$1029,12,0)</f>
        <v>Retail</v>
      </c>
    </row>
    <row r="2179" spans="1:13" ht="15.75" customHeight="1" x14ac:dyDescent="0.3">
      <c r="A2179" s="28" t="s">
        <v>1008</v>
      </c>
      <c r="B2179" s="27">
        <f>VLOOKUP(A2179,'Sales Order'!A$1:D$1029,4,0)</f>
        <v>44657</v>
      </c>
      <c r="C2179" s="28" t="s">
        <v>25</v>
      </c>
      <c r="D2179" s="34">
        <v>89</v>
      </c>
      <c r="E2179" s="36">
        <v>1602000</v>
      </c>
      <c r="F2179" s="37" t="s">
        <v>4552</v>
      </c>
      <c r="G2179" s="76" t="str">
        <f>VLOOKUP(C2179,Product!A$1:D$21,3,0)</f>
        <v>Fishing soft lure</v>
      </c>
      <c r="H2179" s="76" t="str">
        <f>VLOOKUP(C2179,Product!A$1:D$21,4,0)</f>
        <v>Fishing Equipment</v>
      </c>
      <c r="I2179" t="s">
        <v>26</v>
      </c>
      <c r="J2179" s="34">
        <v>89</v>
      </c>
      <c r="K2179" s="11" t="str">
        <f>VLOOKUP(A2179,'Sales Order'!A$2:I$1029,9,0)</f>
        <v>Sales Region Sulawesi - Maluku Team</v>
      </c>
      <c r="M2179" t="str">
        <f>VLOOKUP(A2179,'Sales Order'!A$1:L$1029,12,0)</f>
        <v>Retail</v>
      </c>
    </row>
    <row r="2180" spans="1:13" ht="15.75" customHeight="1" x14ac:dyDescent="0.3">
      <c r="A2180" s="28" t="s">
        <v>1008</v>
      </c>
      <c r="B2180" s="27">
        <f>VLOOKUP(A2180,'Sales Order'!A$1:D$1029,4,0)</f>
        <v>44657</v>
      </c>
      <c r="C2180" s="28" t="s">
        <v>75</v>
      </c>
      <c r="D2180" s="34">
        <v>63</v>
      </c>
      <c r="E2180" s="36">
        <v>140238000</v>
      </c>
      <c r="F2180" s="37" t="s">
        <v>4553</v>
      </c>
      <c r="G2180" s="76" t="str">
        <f>VLOOKUP(C2180,Product!A$1:D$21,3,0)</f>
        <v>Bench Press</v>
      </c>
      <c r="H2180" s="76" t="str">
        <f>VLOOKUP(C2180,Product!A$1:D$21,4,0)</f>
        <v>Gym &amp; Fitness</v>
      </c>
      <c r="I2180" t="s">
        <v>76</v>
      </c>
      <c r="J2180" s="34">
        <v>63</v>
      </c>
      <c r="K2180" s="11" t="str">
        <f>VLOOKUP(A2180,'Sales Order'!A$2:I$1029,9,0)</f>
        <v>Sales Region Sulawesi - Maluku Team</v>
      </c>
      <c r="M2180" t="str">
        <f>VLOOKUP(A2180,'Sales Order'!A$1:L$1029,12,0)</f>
        <v>Retail</v>
      </c>
    </row>
    <row r="2181" spans="1:13" ht="15.75" customHeight="1" x14ac:dyDescent="0.3">
      <c r="A2181" s="28" t="s">
        <v>1008</v>
      </c>
      <c r="B2181" s="27">
        <f>VLOOKUP(A2181,'Sales Order'!A$1:D$1029,4,0)</f>
        <v>44657</v>
      </c>
      <c r="C2181" s="28" t="s">
        <v>40</v>
      </c>
      <c r="D2181" s="34">
        <v>149</v>
      </c>
      <c r="E2181" s="36">
        <v>28961129.999999996</v>
      </c>
      <c r="F2181" s="37" t="s">
        <v>4554</v>
      </c>
      <c r="G2181" s="76" t="str">
        <f>VLOOKUP(C2181,Product!A$1:D$21,3,0)</f>
        <v>1 set Golf Ball</v>
      </c>
      <c r="H2181" s="76" t="str">
        <f>VLOOKUP(C2181,Product!A$1:D$21,4,0)</f>
        <v>Golf</v>
      </c>
      <c r="I2181" t="s">
        <v>41</v>
      </c>
      <c r="J2181" s="34">
        <v>149</v>
      </c>
      <c r="K2181" s="11" t="str">
        <f>VLOOKUP(A2181,'Sales Order'!A$2:I$1029,9,0)</f>
        <v>Sales Region Sulawesi - Maluku Team</v>
      </c>
      <c r="M2181" t="str">
        <f>VLOOKUP(A2181,'Sales Order'!A$1:L$1029,12,0)</f>
        <v>Retail</v>
      </c>
    </row>
    <row r="2182" spans="1:13" ht="15.75" customHeight="1" x14ac:dyDescent="0.3">
      <c r="A2182" s="16" t="s">
        <v>1009</v>
      </c>
      <c r="B2182" s="27">
        <f>VLOOKUP(A2182,'Sales Order'!A$1:D$1029,4,0)</f>
        <v>44659</v>
      </c>
      <c r="C2182" s="28" t="s">
        <v>35</v>
      </c>
      <c r="D2182" s="34">
        <v>107</v>
      </c>
      <c r="E2182" s="36">
        <v>209029850</v>
      </c>
      <c r="F2182" s="37" t="s">
        <v>4555</v>
      </c>
      <c r="G2182" s="76" t="str">
        <f>VLOOKUP(C2182,Product!A$1:D$21,3,0)</f>
        <v>Stick Golf Wedge</v>
      </c>
      <c r="H2182" s="76" t="str">
        <f>VLOOKUP(C2182,Product!A$1:D$21,4,0)</f>
        <v>Golf</v>
      </c>
      <c r="I2182" t="s">
        <v>37</v>
      </c>
      <c r="J2182" s="34">
        <v>107</v>
      </c>
      <c r="K2182" s="11" t="str">
        <f>VLOOKUP(A2182,'Sales Order'!A$2:I$1029,9,0)</f>
        <v>Sales Region Sulawesi - Maluku Team</v>
      </c>
      <c r="M2182" t="str">
        <f>VLOOKUP(A2182,'Sales Order'!A$1:L$1029,12,0)</f>
        <v>Retail</v>
      </c>
    </row>
    <row r="2183" spans="1:13" ht="15.75" customHeight="1" x14ac:dyDescent="0.3">
      <c r="A2183" s="28" t="s">
        <v>1009</v>
      </c>
      <c r="B2183" s="27">
        <f>VLOOKUP(A2183,'Sales Order'!A$1:D$1029,4,0)</f>
        <v>44659</v>
      </c>
      <c r="C2183" s="28" t="s">
        <v>65</v>
      </c>
      <c r="D2183" s="34">
        <v>45</v>
      </c>
      <c r="E2183" s="36">
        <v>11414250</v>
      </c>
      <c r="F2183" s="37" t="s">
        <v>4556</v>
      </c>
      <c r="G2183" s="76" t="str">
        <f>VLOOKUP(C2183,Product!A$1:D$21,3,0)</f>
        <v>1 Set Futsalball</v>
      </c>
      <c r="H2183" s="76" t="str">
        <f>VLOOKUP(C2183,Product!A$1:D$21,4,0)</f>
        <v>Futsal</v>
      </c>
      <c r="I2183" t="s">
        <v>66</v>
      </c>
      <c r="J2183" s="34">
        <v>45</v>
      </c>
      <c r="K2183" s="11" t="str">
        <f>VLOOKUP(A2183,'Sales Order'!A$2:I$1029,9,0)</f>
        <v>Sales Region Sulawesi - Maluku Team</v>
      </c>
      <c r="M2183" t="str">
        <f>VLOOKUP(A2183,'Sales Order'!A$1:L$1029,12,0)</f>
        <v>Retail</v>
      </c>
    </row>
    <row r="2184" spans="1:13" ht="15.75" customHeight="1" x14ac:dyDescent="0.3">
      <c r="A2184" s="28" t="s">
        <v>1009</v>
      </c>
      <c r="B2184" s="27">
        <f>VLOOKUP(A2184,'Sales Order'!A$1:D$1029,4,0)</f>
        <v>44659</v>
      </c>
      <c r="C2184" s="28" t="s">
        <v>83</v>
      </c>
      <c r="D2184" s="34">
        <v>110</v>
      </c>
      <c r="E2184" s="36">
        <v>27541800</v>
      </c>
      <c r="F2184" s="37" t="s">
        <v>4557</v>
      </c>
      <c r="G2184" s="76" t="str">
        <f>VLOOKUP(C2184,Product!A$1:D$21,3,0)</f>
        <v>Heavy bag</v>
      </c>
      <c r="H2184" s="76" t="str">
        <f>VLOOKUP(C2184,Product!A$1:D$21,4,0)</f>
        <v>Gym &amp; Fitness</v>
      </c>
      <c r="I2184" t="s">
        <v>84</v>
      </c>
      <c r="J2184" s="34">
        <v>110</v>
      </c>
      <c r="K2184" s="11" t="str">
        <f>VLOOKUP(A2184,'Sales Order'!A$2:I$1029,9,0)</f>
        <v>Sales Region Sulawesi - Maluku Team</v>
      </c>
      <c r="M2184" t="str">
        <f>VLOOKUP(A2184,'Sales Order'!A$1:L$1029,12,0)</f>
        <v>Retail</v>
      </c>
    </row>
    <row r="2185" spans="1:13" ht="15.75" customHeight="1" x14ac:dyDescent="0.3">
      <c r="A2185" s="28" t="s">
        <v>1009</v>
      </c>
      <c r="B2185" s="27">
        <f>VLOOKUP(A2185,'Sales Order'!A$1:D$1029,4,0)</f>
        <v>44659</v>
      </c>
      <c r="C2185" s="28" t="s">
        <v>72</v>
      </c>
      <c r="D2185" s="34">
        <v>126</v>
      </c>
      <c r="E2185" s="36">
        <v>30950640</v>
      </c>
      <c r="F2185" s="37" t="s">
        <v>4558</v>
      </c>
      <c r="G2185" s="76" t="str">
        <f>VLOOKUP(C2185,Product!A$1:D$21,3,0)</f>
        <v>Pull Up Bar</v>
      </c>
      <c r="H2185" s="76" t="str">
        <f>VLOOKUP(C2185,Product!A$1:D$21,4,0)</f>
        <v>Gym &amp; Fitness</v>
      </c>
      <c r="I2185" t="s">
        <v>73</v>
      </c>
      <c r="J2185" s="34">
        <v>126</v>
      </c>
      <c r="K2185" s="11" t="str">
        <f>VLOOKUP(A2185,'Sales Order'!A$2:I$1029,9,0)</f>
        <v>Sales Region Sulawesi - Maluku Team</v>
      </c>
      <c r="M2185" t="str">
        <f>VLOOKUP(A2185,'Sales Order'!A$1:L$1029,12,0)</f>
        <v>Retail</v>
      </c>
    </row>
    <row r="2186" spans="1:13" ht="15.75" customHeight="1" x14ac:dyDescent="0.3">
      <c r="A2186" s="28" t="s">
        <v>1010</v>
      </c>
      <c r="B2186" s="27">
        <f>VLOOKUP(A2186,'Sales Order'!A$1:D$1029,4,0)</f>
        <v>44660</v>
      </c>
      <c r="C2186" s="28" t="s">
        <v>25</v>
      </c>
      <c r="D2186" s="34">
        <v>63</v>
      </c>
      <c r="E2186" s="36">
        <v>957600</v>
      </c>
      <c r="F2186" s="37" t="s">
        <v>4559</v>
      </c>
      <c r="G2186" s="76" t="str">
        <f>VLOOKUP(C2186,Product!A$1:D$21,3,0)</f>
        <v>Fishing soft lure</v>
      </c>
      <c r="H2186" s="76" t="str">
        <f>VLOOKUP(C2186,Product!A$1:D$21,4,0)</f>
        <v>Fishing Equipment</v>
      </c>
      <c r="I2186" t="s">
        <v>26</v>
      </c>
      <c r="J2186" s="34">
        <v>63</v>
      </c>
      <c r="K2186" s="11" t="str">
        <f>VLOOKUP(A2186,'Sales Order'!A$2:I$1029,9,0)</f>
        <v>Online Sales Team</v>
      </c>
      <c r="M2186" t="str">
        <f>VLOOKUP(A2186,'Sales Order'!A$1:L$1029,12,0)</f>
        <v>Retail</v>
      </c>
    </row>
    <row r="2187" spans="1:13" ht="15.75" customHeight="1" x14ac:dyDescent="0.3">
      <c r="A2187" s="28" t="s">
        <v>1010</v>
      </c>
      <c r="B2187" s="27">
        <f>VLOOKUP(A2187,'Sales Order'!A$1:D$1029,4,0)</f>
        <v>44660</v>
      </c>
      <c r="C2187" s="28" t="s">
        <v>75</v>
      </c>
      <c r="D2187" s="34">
        <v>66</v>
      </c>
      <c r="E2187" s="36">
        <v>139920000</v>
      </c>
      <c r="F2187" s="37" t="s">
        <v>4560</v>
      </c>
      <c r="G2187" s="76" t="str">
        <f>VLOOKUP(C2187,Product!A$1:D$21,3,0)</f>
        <v>Bench Press</v>
      </c>
      <c r="H2187" s="76" t="str">
        <f>VLOOKUP(C2187,Product!A$1:D$21,4,0)</f>
        <v>Gym &amp; Fitness</v>
      </c>
      <c r="I2187" t="s">
        <v>76</v>
      </c>
      <c r="J2187" s="34">
        <v>66</v>
      </c>
      <c r="K2187" s="11" t="str">
        <f>VLOOKUP(A2187,'Sales Order'!A$2:I$1029,9,0)</f>
        <v>Online Sales Team</v>
      </c>
      <c r="M2187" t="str">
        <f>VLOOKUP(A2187,'Sales Order'!A$1:L$1029,12,0)</f>
        <v>Retail</v>
      </c>
    </row>
    <row r="2188" spans="1:13" ht="15.75" customHeight="1" x14ac:dyDescent="0.3">
      <c r="A2188" s="16" t="s">
        <v>1011</v>
      </c>
      <c r="B2188" s="27">
        <f>VLOOKUP(A2188,'Sales Order'!A$1:D$1029,4,0)</f>
        <v>44660</v>
      </c>
      <c r="C2188" s="28" t="s">
        <v>35</v>
      </c>
      <c r="D2188" s="34">
        <v>91</v>
      </c>
      <c r="E2188" s="36">
        <v>187760300</v>
      </c>
      <c r="F2188" s="37" t="s">
        <v>4561</v>
      </c>
      <c r="G2188" s="76" t="str">
        <f>VLOOKUP(C2188,Product!A$1:D$21,3,0)</f>
        <v>Stick Golf Wedge</v>
      </c>
      <c r="H2188" s="76" t="str">
        <f>VLOOKUP(C2188,Product!A$1:D$21,4,0)</f>
        <v>Golf</v>
      </c>
      <c r="I2188" t="s">
        <v>37</v>
      </c>
      <c r="J2188" s="34">
        <v>91</v>
      </c>
      <c r="K2188" s="11" t="str">
        <f>VLOOKUP(A2188,'Sales Order'!A$2:I$1029,9,0)</f>
        <v>Online Sales Team</v>
      </c>
      <c r="M2188" t="str">
        <f>VLOOKUP(A2188,'Sales Order'!A$1:L$1029,12,0)</f>
        <v>Retail</v>
      </c>
    </row>
    <row r="2189" spans="1:13" ht="15.75" customHeight="1" x14ac:dyDescent="0.3">
      <c r="A2189" s="28" t="s">
        <v>1011</v>
      </c>
      <c r="B2189" s="27">
        <f>VLOOKUP(A2189,'Sales Order'!A$1:D$1029,4,0)</f>
        <v>44660</v>
      </c>
      <c r="C2189" s="28" t="s">
        <v>40</v>
      </c>
      <c r="D2189" s="34">
        <v>93</v>
      </c>
      <c r="E2189" s="36">
        <v>17493300</v>
      </c>
      <c r="F2189" s="37" t="s">
        <v>4562</v>
      </c>
      <c r="G2189" s="76" t="str">
        <f>VLOOKUP(C2189,Product!A$1:D$21,3,0)</f>
        <v>1 set Golf Ball</v>
      </c>
      <c r="H2189" s="76" t="str">
        <f>VLOOKUP(C2189,Product!A$1:D$21,4,0)</f>
        <v>Golf</v>
      </c>
      <c r="I2189" t="s">
        <v>41</v>
      </c>
      <c r="J2189" s="34">
        <v>93</v>
      </c>
      <c r="K2189" s="11" t="str">
        <f>VLOOKUP(A2189,'Sales Order'!A$2:I$1029,9,0)</f>
        <v>Online Sales Team</v>
      </c>
      <c r="M2189" t="str">
        <f>VLOOKUP(A2189,'Sales Order'!A$1:L$1029,12,0)</f>
        <v>Retail</v>
      </c>
    </row>
    <row r="2190" spans="1:13" ht="15.75" customHeight="1" x14ac:dyDescent="0.3">
      <c r="A2190" s="28" t="s">
        <v>1011</v>
      </c>
      <c r="B2190" s="27">
        <f>VLOOKUP(A2190,'Sales Order'!A$1:D$1029,4,0)</f>
        <v>44660</v>
      </c>
      <c r="C2190" s="28" t="s">
        <v>81</v>
      </c>
      <c r="D2190" s="34">
        <v>56</v>
      </c>
      <c r="E2190" s="36">
        <v>117050080.00000001</v>
      </c>
      <c r="F2190" s="37" t="s">
        <v>4563</v>
      </c>
      <c r="G2190" s="76" t="str">
        <f>VLOOKUP(C2190,Product!A$1:D$21,3,0)</f>
        <v>Treadmill</v>
      </c>
      <c r="H2190" s="76" t="str">
        <f>VLOOKUP(C2190,Product!A$1:D$21,4,0)</f>
        <v>Gym &amp; Fitness</v>
      </c>
      <c r="I2190" t="s">
        <v>82</v>
      </c>
      <c r="J2190" s="34">
        <v>56</v>
      </c>
      <c r="K2190" s="11" t="str">
        <f>VLOOKUP(A2190,'Sales Order'!A$2:I$1029,9,0)</f>
        <v>Online Sales Team</v>
      </c>
      <c r="M2190" t="str">
        <f>VLOOKUP(A2190,'Sales Order'!A$1:L$1029,12,0)</f>
        <v>Retail</v>
      </c>
    </row>
    <row r="2191" spans="1:13" ht="15.75" customHeight="1" x14ac:dyDescent="0.3">
      <c r="A2191" s="28" t="s">
        <v>1011</v>
      </c>
      <c r="B2191" s="27">
        <f>VLOOKUP(A2191,'Sales Order'!A$1:D$1029,4,0)</f>
        <v>44660</v>
      </c>
      <c r="C2191" s="28" t="s">
        <v>83</v>
      </c>
      <c r="D2191" s="34">
        <v>102</v>
      </c>
      <c r="E2191" s="36">
        <v>27503280</v>
      </c>
      <c r="F2191" s="37" t="s">
        <v>4564</v>
      </c>
      <c r="G2191" s="76" t="str">
        <f>VLOOKUP(C2191,Product!A$1:D$21,3,0)</f>
        <v>Heavy bag</v>
      </c>
      <c r="H2191" s="76" t="str">
        <f>VLOOKUP(C2191,Product!A$1:D$21,4,0)</f>
        <v>Gym &amp; Fitness</v>
      </c>
      <c r="I2191" t="s">
        <v>84</v>
      </c>
      <c r="J2191" s="34">
        <v>102</v>
      </c>
      <c r="K2191" s="11" t="str">
        <f>VLOOKUP(A2191,'Sales Order'!A$2:I$1029,9,0)</f>
        <v>Online Sales Team</v>
      </c>
      <c r="M2191" t="str">
        <f>VLOOKUP(A2191,'Sales Order'!A$1:L$1029,12,0)</f>
        <v>Retail</v>
      </c>
    </row>
    <row r="2192" spans="1:13" ht="15.75" customHeight="1" x14ac:dyDescent="0.3">
      <c r="A2192" s="16" t="s">
        <v>1012</v>
      </c>
      <c r="B2192" s="27">
        <f>VLOOKUP(A2192,'Sales Order'!A$1:D$1029,4,0)</f>
        <v>44660</v>
      </c>
      <c r="C2192" s="28" t="s">
        <v>45</v>
      </c>
      <c r="D2192" s="34">
        <v>35</v>
      </c>
      <c r="E2192" s="36">
        <v>4067700</v>
      </c>
      <c r="F2192" s="37" t="s">
        <v>4565</v>
      </c>
      <c r="G2192" s="76" t="str">
        <f>VLOOKUP(C2192,Product!A$1:D$21,3,0)</f>
        <v>Sunglasses</v>
      </c>
      <c r="H2192" s="76" t="str">
        <f>VLOOKUP(C2192,Product!A$1:D$21,4,0)</f>
        <v>Outdoors Sport</v>
      </c>
      <c r="I2192" t="s">
        <v>46</v>
      </c>
      <c r="J2192" s="34">
        <v>35</v>
      </c>
      <c r="K2192" s="11" t="str">
        <f>VLOOKUP(A2192,'Sales Order'!A$2:I$1029,9,0)</f>
        <v>Sales Java Region Team</v>
      </c>
      <c r="M2192" t="str">
        <f>VLOOKUP(A2192,'Sales Order'!A$1:L$1029,12,0)</f>
        <v>Retail</v>
      </c>
    </row>
    <row r="2193" spans="1:13" ht="15.75" customHeight="1" x14ac:dyDescent="0.3">
      <c r="A2193" s="28" t="s">
        <v>1013</v>
      </c>
      <c r="B2193" s="27">
        <f>VLOOKUP(A2193,'Sales Order'!A$1:D$1029,4,0)</f>
        <v>44660</v>
      </c>
      <c r="C2193" s="28" t="s">
        <v>65</v>
      </c>
      <c r="D2193" s="34">
        <v>96</v>
      </c>
      <c r="E2193" s="36">
        <v>23581440</v>
      </c>
      <c r="F2193" s="37" t="s">
        <v>4566</v>
      </c>
      <c r="G2193" s="76" t="str">
        <f>VLOOKUP(C2193,Product!A$1:D$21,3,0)</f>
        <v>1 Set Futsalball</v>
      </c>
      <c r="H2193" s="76" t="str">
        <f>VLOOKUP(C2193,Product!A$1:D$21,4,0)</f>
        <v>Futsal</v>
      </c>
      <c r="I2193" t="s">
        <v>66</v>
      </c>
      <c r="J2193" s="34">
        <v>96</v>
      </c>
      <c r="K2193" s="11" t="str">
        <f>VLOOKUP(A2193,'Sales Order'!A$2:I$1029,9,0)</f>
        <v>Sales Java Region Team</v>
      </c>
      <c r="M2193" t="str">
        <f>VLOOKUP(A2193,'Sales Order'!A$1:L$1029,12,0)</f>
        <v>Retail</v>
      </c>
    </row>
    <row r="2194" spans="1:13" ht="15.75" customHeight="1" x14ac:dyDescent="0.3">
      <c r="A2194" s="16" t="s">
        <v>1014</v>
      </c>
      <c r="B2194" s="27">
        <f>VLOOKUP(A2194,'Sales Order'!A$1:D$1029,4,0)</f>
        <v>44661</v>
      </c>
      <c r="C2194" s="28" t="s">
        <v>35</v>
      </c>
      <c r="D2194" s="34">
        <v>61</v>
      </c>
      <c r="E2194" s="36">
        <v>101760200</v>
      </c>
      <c r="F2194" s="37" t="s">
        <v>4567</v>
      </c>
      <c r="G2194" s="76" t="str">
        <f>VLOOKUP(C2194,Product!A$1:D$21,3,0)</f>
        <v>Stick Golf Wedge</v>
      </c>
      <c r="H2194" s="76" t="str">
        <f>VLOOKUP(C2194,Product!A$1:D$21,4,0)</f>
        <v>Golf</v>
      </c>
      <c r="I2194" t="s">
        <v>37</v>
      </c>
      <c r="J2194" s="34">
        <v>61</v>
      </c>
      <c r="K2194" s="11" t="str">
        <f>VLOOKUP(A2194,'Sales Order'!A$2:I$1029,9,0)</f>
        <v>Sales Region Bali - Nusa Tenggara Team</v>
      </c>
      <c r="M2194" t="str">
        <f>VLOOKUP(A2194,'Sales Order'!A$1:L$1029,12,0)</f>
        <v>Retail</v>
      </c>
    </row>
    <row r="2195" spans="1:13" ht="15.75" customHeight="1" x14ac:dyDescent="0.3">
      <c r="A2195" s="16" t="s">
        <v>1015</v>
      </c>
      <c r="B2195" s="27">
        <f>VLOOKUP(A2195,'Sales Order'!A$1:D$1029,4,0)</f>
        <v>44664</v>
      </c>
      <c r="C2195" s="28" t="s">
        <v>25</v>
      </c>
      <c r="D2195" s="34">
        <v>126</v>
      </c>
      <c r="E2195" s="36">
        <v>2318400</v>
      </c>
      <c r="F2195" s="37" t="s">
        <v>4568</v>
      </c>
      <c r="G2195" s="76" t="str">
        <f>VLOOKUP(C2195,Product!A$1:D$21,3,0)</f>
        <v>Fishing soft lure</v>
      </c>
      <c r="H2195" s="76" t="str">
        <f>VLOOKUP(C2195,Product!A$1:D$21,4,0)</f>
        <v>Fishing Equipment</v>
      </c>
      <c r="I2195" t="s">
        <v>26</v>
      </c>
      <c r="J2195" s="34">
        <v>126</v>
      </c>
      <c r="K2195" s="11" t="str">
        <f>VLOOKUP(A2195,'Sales Order'!A$2:I$1029,9,0)</f>
        <v>Sales Sumatera -Kalimantan Region Team</v>
      </c>
      <c r="M2195" t="str">
        <f>VLOOKUP(A2195,'Sales Order'!A$1:L$1029,12,0)</f>
        <v>Retail</v>
      </c>
    </row>
    <row r="2196" spans="1:13" ht="15.75" customHeight="1" x14ac:dyDescent="0.3">
      <c r="A2196" s="28" t="s">
        <v>1015</v>
      </c>
      <c r="B2196" s="27">
        <f>VLOOKUP(A2196,'Sales Order'!A$1:D$1029,4,0)</f>
        <v>44664</v>
      </c>
      <c r="C2196" s="28" t="s">
        <v>83</v>
      </c>
      <c r="D2196" s="34">
        <v>68</v>
      </c>
      <c r="E2196" s="36">
        <v>17244120</v>
      </c>
      <c r="F2196" s="37" t="s">
        <v>4569</v>
      </c>
      <c r="G2196" s="76" t="str">
        <f>VLOOKUP(C2196,Product!A$1:D$21,3,0)</f>
        <v>Heavy bag</v>
      </c>
      <c r="H2196" s="76" t="str">
        <f>VLOOKUP(C2196,Product!A$1:D$21,4,0)</f>
        <v>Gym &amp; Fitness</v>
      </c>
      <c r="I2196" t="s">
        <v>84</v>
      </c>
      <c r="J2196" s="34">
        <v>68</v>
      </c>
      <c r="K2196" s="11" t="str">
        <f>VLOOKUP(A2196,'Sales Order'!A$2:I$1029,9,0)</f>
        <v>Sales Sumatera -Kalimantan Region Team</v>
      </c>
      <c r="M2196" t="str">
        <f>VLOOKUP(A2196,'Sales Order'!A$1:L$1029,12,0)</f>
        <v>Retail</v>
      </c>
    </row>
    <row r="2197" spans="1:13" ht="15.75" customHeight="1" x14ac:dyDescent="0.3">
      <c r="A2197" s="28" t="s">
        <v>1015</v>
      </c>
      <c r="B2197" s="27">
        <f>VLOOKUP(A2197,'Sales Order'!A$1:D$1029,4,0)</f>
        <v>44664</v>
      </c>
      <c r="C2197" s="28" t="s">
        <v>48</v>
      </c>
      <c r="D2197" s="34">
        <v>124</v>
      </c>
      <c r="E2197" s="36">
        <v>13756560</v>
      </c>
      <c r="F2197" s="37" t="s">
        <v>4570</v>
      </c>
      <c r="G2197" s="76" t="str">
        <f>VLOOKUP(C2197,Product!A$1:D$21,3,0)</f>
        <v>Tracking Pole</v>
      </c>
      <c r="H2197" s="76" t="str">
        <f>VLOOKUP(C2197,Product!A$1:D$21,4,0)</f>
        <v>Hiking &amp; Camping</v>
      </c>
      <c r="I2197" t="s">
        <v>49</v>
      </c>
      <c r="J2197" s="34">
        <v>124</v>
      </c>
      <c r="K2197" s="11" t="str">
        <f>VLOOKUP(A2197,'Sales Order'!A$2:I$1029,9,0)</f>
        <v>Sales Sumatera -Kalimantan Region Team</v>
      </c>
      <c r="M2197" t="str">
        <f>VLOOKUP(A2197,'Sales Order'!A$1:L$1029,12,0)</f>
        <v>Retail</v>
      </c>
    </row>
    <row r="2198" spans="1:13" ht="15.75" customHeight="1" x14ac:dyDescent="0.3">
      <c r="A2198" s="16" t="s">
        <v>1016</v>
      </c>
      <c r="B2198" s="27">
        <f>VLOOKUP(A2198,'Sales Order'!A$1:D$1029,4,0)</f>
        <v>44665</v>
      </c>
      <c r="C2198" s="28" t="s">
        <v>81</v>
      </c>
      <c r="D2198" s="34">
        <v>143</v>
      </c>
      <c r="E2198" s="36">
        <v>335346440</v>
      </c>
      <c r="F2198" s="37" t="s">
        <v>4571</v>
      </c>
      <c r="G2198" s="76" t="str">
        <f>VLOOKUP(C2198,Product!A$1:D$21,3,0)</f>
        <v>Treadmill</v>
      </c>
      <c r="H2198" s="76" t="str">
        <f>VLOOKUP(C2198,Product!A$1:D$21,4,0)</f>
        <v>Gym &amp; Fitness</v>
      </c>
      <c r="I2198" t="s">
        <v>82</v>
      </c>
      <c r="J2198" s="34">
        <v>143</v>
      </c>
      <c r="K2198" s="11" t="str">
        <f>VLOOKUP(A2198,'Sales Order'!A$2:I$1029,9,0)</f>
        <v>Sales Region Bali - Nusa Tenggara Team</v>
      </c>
      <c r="M2198" t="str">
        <f>VLOOKUP(A2198,'Sales Order'!A$1:L$1029,12,0)</f>
        <v>Retail</v>
      </c>
    </row>
    <row r="2199" spans="1:13" ht="15.75" customHeight="1" x14ac:dyDescent="0.3">
      <c r="A2199" s="28" t="s">
        <v>1016</v>
      </c>
      <c r="B2199" s="27">
        <f>VLOOKUP(A2199,'Sales Order'!A$1:D$1029,4,0)</f>
        <v>44665</v>
      </c>
      <c r="C2199" s="28" t="s">
        <v>25</v>
      </c>
      <c r="D2199" s="34">
        <v>93</v>
      </c>
      <c r="E2199" s="36">
        <v>1488000</v>
      </c>
      <c r="F2199" s="37" t="s">
        <v>4572</v>
      </c>
      <c r="G2199" s="76" t="str">
        <f>VLOOKUP(C2199,Product!A$1:D$21,3,0)</f>
        <v>Fishing soft lure</v>
      </c>
      <c r="H2199" s="76" t="str">
        <f>VLOOKUP(C2199,Product!A$1:D$21,4,0)</f>
        <v>Fishing Equipment</v>
      </c>
      <c r="I2199" t="s">
        <v>26</v>
      </c>
      <c r="J2199" s="34">
        <v>93</v>
      </c>
      <c r="K2199" s="11" t="str">
        <f>VLOOKUP(A2199,'Sales Order'!A$2:I$1029,9,0)</f>
        <v>Sales Region Bali - Nusa Tenggara Team</v>
      </c>
      <c r="M2199" t="str">
        <f>VLOOKUP(A2199,'Sales Order'!A$1:L$1029,12,0)</f>
        <v>Retail</v>
      </c>
    </row>
    <row r="2200" spans="1:13" ht="15.75" customHeight="1" x14ac:dyDescent="0.3">
      <c r="A2200" s="28" t="s">
        <v>1016</v>
      </c>
      <c r="B2200" s="27">
        <f>VLOOKUP(A2200,'Sales Order'!A$1:D$1029,4,0)</f>
        <v>44665</v>
      </c>
      <c r="C2200" s="28" t="s">
        <v>28</v>
      </c>
      <c r="D2200" s="34">
        <v>105</v>
      </c>
      <c r="E2200" s="36">
        <v>88957050</v>
      </c>
      <c r="F2200" s="37" t="s">
        <v>4573</v>
      </c>
      <c r="G2200" s="76" t="str">
        <f>VLOOKUP(C2200,Product!A$1:D$21,3,0)</f>
        <v>Stick Billiard</v>
      </c>
      <c r="H2200" s="76" t="str">
        <f>VLOOKUP(C2200,Product!A$1:D$21,4,0)</f>
        <v>Billiard</v>
      </c>
      <c r="I2200" t="s">
        <v>30</v>
      </c>
      <c r="J2200" s="34">
        <v>105</v>
      </c>
      <c r="K2200" s="11" t="str">
        <f>VLOOKUP(A2200,'Sales Order'!A$2:I$1029,9,0)</f>
        <v>Sales Region Bali - Nusa Tenggara Team</v>
      </c>
      <c r="M2200" t="str">
        <f>VLOOKUP(A2200,'Sales Order'!A$1:L$1029,12,0)</f>
        <v>Retail</v>
      </c>
    </row>
    <row r="2201" spans="1:13" ht="15.75" customHeight="1" x14ac:dyDescent="0.3">
      <c r="A2201" s="28" t="s">
        <v>1016</v>
      </c>
      <c r="B2201" s="27">
        <f>VLOOKUP(A2201,'Sales Order'!A$1:D$1029,4,0)</f>
        <v>44665</v>
      </c>
      <c r="C2201" s="28" t="s">
        <v>69</v>
      </c>
      <c r="D2201" s="34">
        <v>115</v>
      </c>
      <c r="E2201" s="36">
        <v>14065650</v>
      </c>
      <c r="F2201" s="37" t="s">
        <v>4574</v>
      </c>
      <c r="G2201" s="76" t="str">
        <f>VLOOKUP(C2201,Product!A$1:D$21,3,0)</f>
        <v>Abs Roller</v>
      </c>
      <c r="H2201" s="76" t="str">
        <f>VLOOKUP(C2201,Product!A$1:D$21,4,0)</f>
        <v>Gym &amp; Fitness</v>
      </c>
      <c r="I2201" t="s">
        <v>70</v>
      </c>
      <c r="J2201" s="34">
        <v>115</v>
      </c>
      <c r="K2201" s="11" t="str">
        <f>VLOOKUP(A2201,'Sales Order'!A$2:I$1029,9,0)</f>
        <v>Sales Region Bali - Nusa Tenggara Team</v>
      </c>
      <c r="M2201" t="str">
        <f>VLOOKUP(A2201,'Sales Order'!A$1:L$1029,12,0)</f>
        <v>Retail</v>
      </c>
    </row>
    <row r="2202" spans="1:13" ht="15.75" customHeight="1" x14ac:dyDescent="0.3">
      <c r="A2202" s="28" t="s">
        <v>1016</v>
      </c>
      <c r="B2202" s="27">
        <f>VLOOKUP(A2202,'Sales Order'!A$1:D$1029,4,0)</f>
        <v>44665</v>
      </c>
      <c r="C2202" s="28" t="s">
        <v>78</v>
      </c>
      <c r="D2202" s="34">
        <v>117</v>
      </c>
      <c r="E2202" s="36">
        <v>56642040</v>
      </c>
      <c r="F2202" s="37" t="s">
        <v>4575</v>
      </c>
      <c r="G2202" s="76" t="str">
        <f>VLOOKUP(C2202,Product!A$1:D$21,3,0)</f>
        <v>Dumbell Set</v>
      </c>
      <c r="H2202" s="76" t="str">
        <f>VLOOKUP(C2202,Product!A$1:D$21,4,0)</f>
        <v>Gym &amp; Fitness</v>
      </c>
      <c r="I2202" t="s">
        <v>79</v>
      </c>
      <c r="J2202" s="34">
        <v>117</v>
      </c>
      <c r="K2202" s="11" t="str">
        <f>VLOOKUP(A2202,'Sales Order'!A$2:I$1029,9,0)</f>
        <v>Sales Region Bali - Nusa Tenggara Team</v>
      </c>
      <c r="M2202" t="str">
        <f>VLOOKUP(A2202,'Sales Order'!A$1:L$1029,12,0)</f>
        <v>Retail</v>
      </c>
    </row>
    <row r="2203" spans="1:13" ht="15.75" customHeight="1" x14ac:dyDescent="0.3">
      <c r="A2203" s="28" t="s">
        <v>1017</v>
      </c>
      <c r="B2203" s="27">
        <f>VLOOKUP(A2203,'Sales Order'!A$1:D$1029,4,0)</f>
        <v>44665</v>
      </c>
      <c r="C2203" s="28" t="s">
        <v>25</v>
      </c>
      <c r="D2203" s="34">
        <v>64</v>
      </c>
      <c r="E2203" s="36">
        <v>1062400</v>
      </c>
      <c r="F2203" s="37" t="s">
        <v>4576</v>
      </c>
      <c r="G2203" s="76" t="str">
        <f>VLOOKUP(C2203,Product!A$1:D$21,3,0)</f>
        <v>Fishing soft lure</v>
      </c>
      <c r="H2203" s="76" t="str">
        <f>VLOOKUP(C2203,Product!A$1:D$21,4,0)</f>
        <v>Fishing Equipment</v>
      </c>
      <c r="I2203" t="s">
        <v>26</v>
      </c>
      <c r="J2203" s="34">
        <v>64</v>
      </c>
      <c r="K2203" s="11" t="str">
        <f>VLOOKUP(A2203,'Sales Order'!A$2:I$1029,9,0)</f>
        <v>Online Sales Team</v>
      </c>
      <c r="M2203" t="str">
        <f>VLOOKUP(A2203,'Sales Order'!A$1:L$1029,12,0)</f>
        <v>Retail</v>
      </c>
    </row>
    <row r="2204" spans="1:13" ht="15.75" customHeight="1" x14ac:dyDescent="0.3">
      <c r="A2204" s="28" t="s">
        <v>1017</v>
      </c>
      <c r="B2204" s="27">
        <f>VLOOKUP(A2204,'Sales Order'!A$1:D$1029,4,0)</f>
        <v>44665</v>
      </c>
      <c r="C2204" s="28" t="s">
        <v>72</v>
      </c>
      <c r="D2204" s="34">
        <v>134</v>
      </c>
      <c r="E2204" s="36">
        <v>28264620</v>
      </c>
      <c r="F2204" s="37" t="s">
        <v>4577</v>
      </c>
      <c r="G2204" s="76" t="str">
        <f>VLOOKUP(C2204,Product!A$1:D$21,3,0)</f>
        <v>Pull Up Bar</v>
      </c>
      <c r="H2204" s="76" t="str">
        <f>VLOOKUP(C2204,Product!A$1:D$21,4,0)</f>
        <v>Gym &amp; Fitness</v>
      </c>
      <c r="I2204" t="s">
        <v>73</v>
      </c>
      <c r="J2204" s="34">
        <v>134</v>
      </c>
      <c r="K2204" s="11" t="str">
        <f>VLOOKUP(A2204,'Sales Order'!A$2:I$1029,9,0)</f>
        <v>Online Sales Team</v>
      </c>
      <c r="M2204" t="str">
        <f>VLOOKUP(A2204,'Sales Order'!A$1:L$1029,12,0)</f>
        <v>Retail</v>
      </c>
    </row>
    <row r="2205" spans="1:13" ht="15.75" customHeight="1" x14ac:dyDescent="0.3">
      <c r="A2205" s="28" t="s">
        <v>1017</v>
      </c>
      <c r="B2205" s="27">
        <f>VLOOKUP(A2205,'Sales Order'!A$1:D$1029,4,0)</f>
        <v>44665</v>
      </c>
      <c r="C2205" s="28" t="s">
        <v>33</v>
      </c>
      <c r="D2205" s="34">
        <v>94</v>
      </c>
      <c r="E2205" s="36">
        <v>19439200</v>
      </c>
      <c r="F2205" s="37" t="s">
        <v>4578</v>
      </c>
      <c r="G2205" s="76" t="str">
        <f>VLOOKUP(C2205,Product!A$1:D$21,3,0)</f>
        <v>Stick Billiard Bag</v>
      </c>
      <c r="H2205" s="76" t="str">
        <f>VLOOKUP(C2205,Product!A$1:D$21,4,0)</f>
        <v>Billiard</v>
      </c>
      <c r="I2205" t="s">
        <v>34</v>
      </c>
      <c r="J2205" s="34">
        <v>94</v>
      </c>
      <c r="K2205" s="11" t="str">
        <f>VLOOKUP(A2205,'Sales Order'!A$2:I$1029,9,0)</f>
        <v>Online Sales Team</v>
      </c>
      <c r="M2205" t="str">
        <f>VLOOKUP(A2205,'Sales Order'!A$1:L$1029,12,0)</f>
        <v>Retail</v>
      </c>
    </row>
    <row r="2206" spans="1:13" ht="15.75" customHeight="1" x14ac:dyDescent="0.3">
      <c r="A2206" s="28" t="s">
        <v>1017</v>
      </c>
      <c r="B2206" s="27">
        <f>VLOOKUP(A2206,'Sales Order'!A$1:D$1029,4,0)</f>
        <v>44665</v>
      </c>
      <c r="C2206" s="28" t="s">
        <v>69</v>
      </c>
      <c r="D2206" s="34">
        <v>142</v>
      </c>
      <c r="E2206" s="36">
        <v>15052284</v>
      </c>
      <c r="F2206" s="37" t="s">
        <v>4579</v>
      </c>
      <c r="G2206" s="76" t="str">
        <f>VLOOKUP(C2206,Product!A$1:D$21,3,0)</f>
        <v>Abs Roller</v>
      </c>
      <c r="H2206" s="76" t="str">
        <f>VLOOKUP(C2206,Product!A$1:D$21,4,0)</f>
        <v>Gym &amp; Fitness</v>
      </c>
      <c r="I2206" t="s">
        <v>70</v>
      </c>
      <c r="J2206" s="34">
        <v>142</v>
      </c>
      <c r="K2206" s="11" t="str">
        <f>VLOOKUP(A2206,'Sales Order'!A$2:I$1029,9,0)</f>
        <v>Online Sales Team</v>
      </c>
      <c r="M2206" t="str">
        <f>VLOOKUP(A2206,'Sales Order'!A$1:L$1029,12,0)</f>
        <v>Retail</v>
      </c>
    </row>
    <row r="2207" spans="1:13" ht="15.75" customHeight="1" x14ac:dyDescent="0.3">
      <c r="A2207" s="16" t="s">
        <v>1018</v>
      </c>
      <c r="B2207" s="27">
        <f>VLOOKUP(A2207,'Sales Order'!A$1:D$1029,4,0)</f>
        <v>44667</v>
      </c>
      <c r="C2207" s="28" t="s">
        <v>28</v>
      </c>
      <c r="D2207" s="34">
        <v>72</v>
      </c>
      <c r="E2207" s="36">
        <v>51614640</v>
      </c>
      <c r="F2207" s="37" t="s">
        <v>4580</v>
      </c>
      <c r="G2207" s="76" t="str">
        <f>VLOOKUP(C2207,Product!A$1:D$21,3,0)</f>
        <v>Stick Billiard</v>
      </c>
      <c r="H2207" s="76" t="str">
        <f>VLOOKUP(C2207,Product!A$1:D$21,4,0)</f>
        <v>Billiard</v>
      </c>
      <c r="I2207" t="s">
        <v>30</v>
      </c>
      <c r="J2207" s="34">
        <v>72</v>
      </c>
      <c r="K2207" s="11" t="str">
        <f>VLOOKUP(A2207,'Sales Order'!A$2:I$1029,9,0)</f>
        <v>Sales Region Sulawesi - Maluku Team</v>
      </c>
      <c r="M2207" t="str">
        <f>VLOOKUP(A2207,'Sales Order'!A$1:L$1029,12,0)</f>
        <v>Retail</v>
      </c>
    </row>
    <row r="2208" spans="1:13" ht="15.75" customHeight="1" x14ac:dyDescent="0.3">
      <c r="A2208" s="28" t="s">
        <v>1018</v>
      </c>
      <c r="B2208" s="27">
        <f>VLOOKUP(A2208,'Sales Order'!A$1:D$1029,4,0)</f>
        <v>44667</v>
      </c>
      <c r="C2208" s="28" t="s">
        <v>83</v>
      </c>
      <c r="D2208" s="34">
        <v>84</v>
      </c>
      <c r="E2208" s="36">
        <v>21840840</v>
      </c>
      <c r="F2208" s="37" t="s">
        <v>4581</v>
      </c>
      <c r="G2208" s="76" t="str">
        <f>VLOOKUP(C2208,Product!A$1:D$21,3,0)</f>
        <v>Heavy bag</v>
      </c>
      <c r="H2208" s="76" t="str">
        <f>VLOOKUP(C2208,Product!A$1:D$21,4,0)</f>
        <v>Gym &amp; Fitness</v>
      </c>
      <c r="I2208" t="s">
        <v>84</v>
      </c>
      <c r="J2208" s="34">
        <v>84</v>
      </c>
      <c r="K2208" s="11" t="str">
        <f>VLOOKUP(A2208,'Sales Order'!A$2:I$1029,9,0)</f>
        <v>Sales Region Sulawesi - Maluku Team</v>
      </c>
      <c r="M2208" t="str">
        <f>VLOOKUP(A2208,'Sales Order'!A$1:L$1029,12,0)</f>
        <v>Retail</v>
      </c>
    </row>
    <row r="2209" spans="1:13" ht="15.75" customHeight="1" x14ac:dyDescent="0.3">
      <c r="A2209" s="28" t="s">
        <v>1018</v>
      </c>
      <c r="B2209" s="27">
        <f>VLOOKUP(A2209,'Sales Order'!A$1:D$1029,4,0)</f>
        <v>44667</v>
      </c>
      <c r="C2209" s="28" t="s">
        <v>61</v>
      </c>
      <c r="D2209" s="34">
        <v>74</v>
      </c>
      <c r="E2209" s="36">
        <v>28356800</v>
      </c>
      <c r="F2209" s="37" t="s">
        <v>4582</v>
      </c>
      <c r="G2209" s="76" t="str">
        <f>VLOOKUP(C2209,Product!A$1:D$21,3,0)</f>
        <v>1 Set Basketball</v>
      </c>
      <c r="H2209" s="76" t="str">
        <f>VLOOKUP(C2209,Product!A$1:D$21,4,0)</f>
        <v>Basketball</v>
      </c>
      <c r="I2209" t="s">
        <v>62</v>
      </c>
      <c r="J2209" s="34">
        <v>74</v>
      </c>
      <c r="K2209" s="11" t="str">
        <f>VLOOKUP(A2209,'Sales Order'!A$2:I$1029,9,0)</f>
        <v>Sales Region Sulawesi - Maluku Team</v>
      </c>
      <c r="M2209" t="str">
        <f>VLOOKUP(A2209,'Sales Order'!A$1:L$1029,12,0)</f>
        <v>Retail</v>
      </c>
    </row>
    <row r="2210" spans="1:13" ht="15.75" customHeight="1" x14ac:dyDescent="0.3">
      <c r="A2210" s="28" t="s">
        <v>1018</v>
      </c>
      <c r="B2210" s="27">
        <f>VLOOKUP(A2210,'Sales Order'!A$1:D$1029,4,0)</f>
        <v>44667</v>
      </c>
      <c r="C2210" s="28" t="s">
        <v>52</v>
      </c>
      <c r="D2210" s="34">
        <v>85</v>
      </c>
      <c r="E2210" s="36">
        <v>21271250</v>
      </c>
      <c r="F2210" s="37" t="s">
        <v>4583</v>
      </c>
      <c r="G2210" s="76" t="str">
        <f>VLOOKUP(C2210,Product!A$1:D$21,3,0)</f>
        <v>Hiking Shoes</v>
      </c>
      <c r="H2210" s="76" t="str">
        <f>VLOOKUP(C2210,Product!A$1:D$21,4,0)</f>
        <v>Hiking &amp; Camping</v>
      </c>
      <c r="I2210" t="s">
        <v>53</v>
      </c>
      <c r="J2210" s="34">
        <v>85</v>
      </c>
      <c r="K2210" s="11" t="str">
        <f>VLOOKUP(A2210,'Sales Order'!A$2:I$1029,9,0)</f>
        <v>Sales Region Sulawesi - Maluku Team</v>
      </c>
      <c r="M2210" t="str">
        <f>VLOOKUP(A2210,'Sales Order'!A$1:L$1029,12,0)</f>
        <v>Retail</v>
      </c>
    </row>
    <row r="2211" spans="1:13" ht="15.75" customHeight="1" x14ac:dyDescent="0.3">
      <c r="A2211" s="16" t="s">
        <v>1019</v>
      </c>
      <c r="B2211" s="27">
        <f>VLOOKUP(A2211,'Sales Order'!A$1:D$1029,4,0)</f>
        <v>44668</v>
      </c>
      <c r="C2211" s="28" t="s">
        <v>55</v>
      </c>
      <c r="D2211" s="34">
        <v>39</v>
      </c>
      <c r="E2211" s="36">
        <v>80960880</v>
      </c>
      <c r="F2211" s="37" t="s">
        <v>4584</v>
      </c>
      <c r="G2211" s="76" t="str">
        <f>VLOOKUP(C2211,Product!A$1:D$21,3,0)</f>
        <v>Mountain Bike</v>
      </c>
      <c r="H2211" s="76" t="str">
        <f>VLOOKUP(C2211,Product!A$1:D$21,4,0)</f>
        <v>Bicycle</v>
      </c>
      <c r="I2211" t="s">
        <v>5854</v>
      </c>
      <c r="J2211" s="34">
        <v>39</v>
      </c>
      <c r="K2211" s="11" t="str">
        <f>VLOOKUP(A2211,'Sales Order'!A$2:I$1029,9,0)</f>
        <v>Sales Java Region Team</v>
      </c>
      <c r="M2211" t="str">
        <f>VLOOKUP(A2211,'Sales Order'!A$1:L$1029,12,0)</f>
        <v>Retail</v>
      </c>
    </row>
    <row r="2212" spans="1:13" ht="15.75" customHeight="1" x14ac:dyDescent="0.3">
      <c r="A2212" s="28" t="s">
        <v>1019</v>
      </c>
      <c r="B2212" s="27">
        <f>VLOOKUP(A2212,'Sales Order'!A$1:D$1029,4,0)</f>
        <v>44668</v>
      </c>
      <c r="C2212" s="28" t="s">
        <v>83</v>
      </c>
      <c r="D2212" s="34">
        <v>92</v>
      </c>
      <c r="E2212" s="36">
        <v>22149000</v>
      </c>
      <c r="F2212" s="37" t="s">
        <v>4585</v>
      </c>
      <c r="G2212" s="76" t="str">
        <f>VLOOKUP(C2212,Product!A$1:D$21,3,0)</f>
        <v>Heavy bag</v>
      </c>
      <c r="H2212" s="76" t="str">
        <f>VLOOKUP(C2212,Product!A$1:D$21,4,0)</f>
        <v>Gym &amp; Fitness</v>
      </c>
      <c r="I2212" t="s">
        <v>84</v>
      </c>
      <c r="J2212" s="34">
        <v>92</v>
      </c>
      <c r="K2212" s="11" t="str">
        <f>VLOOKUP(A2212,'Sales Order'!A$2:I$1029,9,0)</f>
        <v>Sales Java Region Team</v>
      </c>
      <c r="M2212" t="str">
        <f>VLOOKUP(A2212,'Sales Order'!A$1:L$1029,12,0)</f>
        <v>Retail</v>
      </c>
    </row>
    <row r="2213" spans="1:13" ht="15.75" customHeight="1" x14ac:dyDescent="0.3">
      <c r="A2213" s="28" t="s">
        <v>1019</v>
      </c>
      <c r="B2213" s="27">
        <f>VLOOKUP(A2213,'Sales Order'!A$1:D$1029,4,0)</f>
        <v>44668</v>
      </c>
      <c r="C2213" s="28" t="s">
        <v>28</v>
      </c>
      <c r="D2213" s="34">
        <v>104</v>
      </c>
      <c r="E2213" s="36">
        <v>83268640</v>
      </c>
      <c r="F2213" s="37" t="s">
        <v>4586</v>
      </c>
      <c r="G2213" s="76" t="str">
        <f>VLOOKUP(C2213,Product!A$1:D$21,3,0)</f>
        <v>Stick Billiard</v>
      </c>
      <c r="H2213" s="76" t="str">
        <f>VLOOKUP(C2213,Product!A$1:D$21,4,0)</f>
        <v>Billiard</v>
      </c>
      <c r="I2213" t="s">
        <v>30</v>
      </c>
      <c r="J2213" s="34">
        <v>104</v>
      </c>
      <c r="K2213" s="11" t="str">
        <f>VLOOKUP(A2213,'Sales Order'!A$2:I$1029,9,0)</f>
        <v>Sales Java Region Team</v>
      </c>
      <c r="M2213" t="str">
        <f>VLOOKUP(A2213,'Sales Order'!A$1:L$1029,12,0)</f>
        <v>Retail</v>
      </c>
    </row>
    <row r="2214" spans="1:13" ht="15.75" customHeight="1" x14ac:dyDescent="0.3">
      <c r="A2214" s="16" t="s">
        <v>1020</v>
      </c>
      <c r="B2214" s="27">
        <f>VLOOKUP(A2214,'Sales Order'!A$1:D$1029,4,0)</f>
        <v>44669</v>
      </c>
      <c r="C2214" s="28" t="s">
        <v>75</v>
      </c>
      <c r="D2214" s="34">
        <v>26</v>
      </c>
      <c r="E2214" s="36">
        <v>51675000</v>
      </c>
      <c r="F2214" s="37" t="s">
        <v>4587</v>
      </c>
      <c r="G2214" s="76" t="str">
        <f>VLOOKUP(C2214,Product!A$1:D$21,3,0)</f>
        <v>Bench Press</v>
      </c>
      <c r="H2214" s="76" t="str">
        <f>VLOOKUP(C2214,Product!A$1:D$21,4,0)</f>
        <v>Gym &amp; Fitness</v>
      </c>
      <c r="I2214" t="s">
        <v>76</v>
      </c>
      <c r="J2214" s="34">
        <v>26</v>
      </c>
      <c r="K2214" s="11" t="str">
        <f>VLOOKUP(A2214,'Sales Order'!A$2:I$1029,9,0)</f>
        <v>Sales Region Sulawesi - Maluku Team</v>
      </c>
      <c r="M2214" t="str">
        <f>VLOOKUP(A2214,'Sales Order'!A$1:L$1029,12,0)</f>
        <v>Retail</v>
      </c>
    </row>
    <row r="2215" spans="1:13" ht="15.75" customHeight="1" x14ac:dyDescent="0.3">
      <c r="A2215" s="28" t="s">
        <v>1020</v>
      </c>
      <c r="B2215" s="27">
        <f>VLOOKUP(A2215,'Sales Order'!A$1:D$1029,4,0)</f>
        <v>44669</v>
      </c>
      <c r="C2215" s="28" t="s">
        <v>35</v>
      </c>
      <c r="D2215" s="34">
        <v>145</v>
      </c>
      <c r="E2215" s="36">
        <v>241889000</v>
      </c>
      <c r="F2215" s="37" t="s">
        <v>4588</v>
      </c>
      <c r="G2215" s="76" t="str">
        <f>VLOOKUP(C2215,Product!A$1:D$21,3,0)</f>
        <v>Stick Golf Wedge</v>
      </c>
      <c r="H2215" s="76" t="str">
        <f>VLOOKUP(C2215,Product!A$1:D$21,4,0)</f>
        <v>Golf</v>
      </c>
      <c r="I2215" t="s">
        <v>37</v>
      </c>
      <c r="J2215" s="34">
        <v>145</v>
      </c>
      <c r="K2215" s="11" t="str">
        <f>VLOOKUP(A2215,'Sales Order'!A$2:I$1029,9,0)</f>
        <v>Sales Region Sulawesi - Maluku Team</v>
      </c>
      <c r="M2215" t="str">
        <f>VLOOKUP(A2215,'Sales Order'!A$1:L$1029,12,0)</f>
        <v>Retail</v>
      </c>
    </row>
    <row r="2216" spans="1:13" ht="15.75" customHeight="1" x14ac:dyDescent="0.3">
      <c r="A2216" s="28" t="s">
        <v>1020</v>
      </c>
      <c r="B2216" s="27">
        <f>VLOOKUP(A2216,'Sales Order'!A$1:D$1029,4,0)</f>
        <v>44669</v>
      </c>
      <c r="C2216" s="28" t="s">
        <v>55</v>
      </c>
      <c r="D2216" s="34">
        <v>60</v>
      </c>
      <c r="E2216" s="36">
        <v>125970600</v>
      </c>
      <c r="F2216" s="37" t="s">
        <v>4589</v>
      </c>
      <c r="G2216" s="76" t="str">
        <f>VLOOKUP(C2216,Product!A$1:D$21,3,0)</f>
        <v>Mountain Bike</v>
      </c>
      <c r="H2216" s="76" t="str">
        <f>VLOOKUP(C2216,Product!A$1:D$21,4,0)</f>
        <v>Bicycle</v>
      </c>
      <c r="I2216" t="s">
        <v>5854</v>
      </c>
      <c r="J2216" s="34">
        <v>60</v>
      </c>
      <c r="K2216" s="11" t="str">
        <f>VLOOKUP(A2216,'Sales Order'!A$2:I$1029,9,0)</f>
        <v>Sales Region Sulawesi - Maluku Team</v>
      </c>
      <c r="M2216" t="str">
        <f>VLOOKUP(A2216,'Sales Order'!A$1:L$1029,12,0)</f>
        <v>Retail</v>
      </c>
    </row>
    <row r="2217" spans="1:13" ht="15.75" customHeight="1" x14ac:dyDescent="0.3">
      <c r="A2217" s="28" t="s">
        <v>1020</v>
      </c>
      <c r="B2217" s="27">
        <f>VLOOKUP(A2217,'Sales Order'!A$1:D$1029,4,0)</f>
        <v>44669</v>
      </c>
      <c r="C2217" s="28" t="s">
        <v>65</v>
      </c>
      <c r="D2217" s="34">
        <v>109</v>
      </c>
      <c r="E2217" s="36">
        <v>22991370</v>
      </c>
      <c r="F2217" s="37" t="s">
        <v>4590</v>
      </c>
      <c r="G2217" s="76" t="str">
        <f>VLOOKUP(C2217,Product!A$1:D$21,3,0)</f>
        <v>1 Set Futsalball</v>
      </c>
      <c r="H2217" s="76" t="str">
        <f>VLOOKUP(C2217,Product!A$1:D$21,4,0)</f>
        <v>Futsal</v>
      </c>
      <c r="I2217" t="s">
        <v>66</v>
      </c>
      <c r="J2217" s="34">
        <v>109</v>
      </c>
      <c r="K2217" s="11" t="str">
        <f>VLOOKUP(A2217,'Sales Order'!A$2:I$1029,9,0)</f>
        <v>Sales Region Sulawesi - Maluku Team</v>
      </c>
      <c r="M2217" t="str">
        <f>VLOOKUP(A2217,'Sales Order'!A$1:L$1029,12,0)</f>
        <v>Retail</v>
      </c>
    </row>
    <row r="2218" spans="1:13" ht="15.75" customHeight="1" x14ac:dyDescent="0.3">
      <c r="A2218" s="16" t="s">
        <v>1021</v>
      </c>
      <c r="B2218" s="27">
        <f>VLOOKUP(A2218,'Sales Order'!A$1:D$1029,4,0)</f>
        <v>44669</v>
      </c>
      <c r="C2218" s="28" t="s">
        <v>33</v>
      </c>
      <c r="D2218" s="34">
        <v>33</v>
      </c>
      <c r="E2218" s="36">
        <v>5808000</v>
      </c>
      <c r="F2218" s="37" t="s">
        <v>4591</v>
      </c>
      <c r="G2218" s="76" t="str">
        <f>VLOOKUP(C2218,Product!A$1:D$21,3,0)</f>
        <v>Stick Billiard Bag</v>
      </c>
      <c r="H2218" s="76" t="str">
        <f>VLOOKUP(C2218,Product!A$1:D$21,4,0)</f>
        <v>Billiard</v>
      </c>
      <c r="I2218" t="s">
        <v>34</v>
      </c>
      <c r="J2218" s="34">
        <v>33</v>
      </c>
      <c r="K2218" s="11" t="str">
        <f>VLOOKUP(A2218,'Sales Order'!A$2:I$1029,9,0)</f>
        <v>Sales Region Bali - Nusa Tenggara Team</v>
      </c>
      <c r="M2218" t="str">
        <f>VLOOKUP(A2218,'Sales Order'!A$1:L$1029,12,0)</f>
        <v>Retail</v>
      </c>
    </row>
    <row r="2219" spans="1:13" ht="15.75" customHeight="1" x14ac:dyDescent="0.3">
      <c r="A2219" s="28" t="s">
        <v>1021</v>
      </c>
      <c r="B2219" s="27">
        <f>VLOOKUP(A2219,'Sales Order'!A$1:D$1029,4,0)</f>
        <v>44669</v>
      </c>
      <c r="C2219" s="28" t="s">
        <v>58</v>
      </c>
      <c r="D2219" s="34">
        <v>150</v>
      </c>
      <c r="E2219" s="36">
        <v>795099000</v>
      </c>
      <c r="F2219" s="37" t="s">
        <v>4592</v>
      </c>
      <c r="G2219" s="76" t="str">
        <f>VLOOKUP(C2219,Product!A$1:D$21,3,0)</f>
        <v>Road Bike</v>
      </c>
      <c r="H2219" s="76" t="str">
        <f>VLOOKUP(C2219,Product!A$1:D$21,4,0)</f>
        <v>Bicycle</v>
      </c>
      <c r="I2219" t="s">
        <v>59</v>
      </c>
      <c r="J2219" s="34">
        <v>150</v>
      </c>
      <c r="K2219" s="11" t="str">
        <f>VLOOKUP(A2219,'Sales Order'!A$2:I$1029,9,0)</f>
        <v>Sales Region Bali - Nusa Tenggara Team</v>
      </c>
      <c r="M2219" t="str">
        <f>VLOOKUP(A2219,'Sales Order'!A$1:L$1029,12,0)</f>
        <v>Retail</v>
      </c>
    </row>
    <row r="2220" spans="1:13" ht="15.75" customHeight="1" x14ac:dyDescent="0.3">
      <c r="A2220" s="16" t="s">
        <v>1022</v>
      </c>
      <c r="B2220" s="27">
        <f>VLOOKUP(A2220,'Sales Order'!A$1:D$1029,4,0)</f>
        <v>44670</v>
      </c>
      <c r="C2220" s="28" t="s">
        <v>35</v>
      </c>
      <c r="D2220" s="34">
        <v>127</v>
      </c>
      <c r="E2220" s="36">
        <v>209073750</v>
      </c>
      <c r="F2220" s="37" t="s">
        <v>4593</v>
      </c>
      <c r="G2220" s="76" t="str">
        <f>VLOOKUP(C2220,Product!A$1:D$21,3,0)</f>
        <v>Stick Golf Wedge</v>
      </c>
      <c r="H2220" s="76" t="str">
        <f>VLOOKUP(C2220,Product!A$1:D$21,4,0)</f>
        <v>Golf</v>
      </c>
      <c r="I2220" t="s">
        <v>37</v>
      </c>
      <c r="J2220" s="34">
        <v>127</v>
      </c>
      <c r="K2220" s="11" t="str">
        <f>VLOOKUP(A2220,'Sales Order'!A$2:I$1029,9,0)</f>
        <v>Online Sales Team</v>
      </c>
      <c r="M2220" t="str">
        <f>VLOOKUP(A2220,'Sales Order'!A$1:L$1029,12,0)</f>
        <v>Retail</v>
      </c>
    </row>
    <row r="2221" spans="1:13" ht="15.75" customHeight="1" x14ac:dyDescent="0.3">
      <c r="A2221" s="28" t="s">
        <v>1022</v>
      </c>
      <c r="B2221" s="27">
        <f>VLOOKUP(A2221,'Sales Order'!A$1:D$1029,4,0)</f>
        <v>44670</v>
      </c>
      <c r="C2221" s="28" t="s">
        <v>78</v>
      </c>
      <c r="D2221" s="34">
        <v>72</v>
      </c>
      <c r="E2221" s="36">
        <v>31026240.000000004</v>
      </c>
      <c r="F2221" s="37" t="s">
        <v>4594</v>
      </c>
      <c r="G2221" s="76" t="str">
        <f>VLOOKUP(C2221,Product!A$1:D$21,3,0)</f>
        <v>Dumbell Set</v>
      </c>
      <c r="H2221" s="76" t="str">
        <f>VLOOKUP(C2221,Product!A$1:D$21,4,0)</f>
        <v>Gym &amp; Fitness</v>
      </c>
      <c r="I2221" t="s">
        <v>79</v>
      </c>
      <c r="J2221" s="34">
        <v>72</v>
      </c>
      <c r="K2221" s="11" t="str">
        <f>VLOOKUP(A2221,'Sales Order'!A$2:I$1029,9,0)</f>
        <v>Online Sales Team</v>
      </c>
      <c r="M2221" t="str">
        <f>VLOOKUP(A2221,'Sales Order'!A$1:L$1029,12,0)</f>
        <v>Retail</v>
      </c>
    </row>
    <row r="2222" spans="1:13" ht="15.75" customHeight="1" x14ac:dyDescent="0.3">
      <c r="A2222" s="28" t="s">
        <v>1022</v>
      </c>
      <c r="B2222" s="27">
        <f>VLOOKUP(A2222,'Sales Order'!A$1:D$1029,4,0)</f>
        <v>44670</v>
      </c>
      <c r="C2222" s="28" t="s">
        <v>72</v>
      </c>
      <c r="D2222" s="34">
        <v>117</v>
      </c>
      <c r="E2222" s="36">
        <v>28115100</v>
      </c>
      <c r="F2222" s="37" t="s">
        <v>4595</v>
      </c>
      <c r="G2222" s="76" t="str">
        <f>VLOOKUP(C2222,Product!A$1:D$21,3,0)</f>
        <v>Pull Up Bar</v>
      </c>
      <c r="H2222" s="76" t="str">
        <f>VLOOKUP(C2222,Product!A$1:D$21,4,0)</f>
        <v>Gym &amp; Fitness</v>
      </c>
      <c r="I2222" t="s">
        <v>73</v>
      </c>
      <c r="J2222" s="34">
        <v>117</v>
      </c>
      <c r="K2222" s="11" t="str">
        <f>VLOOKUP(A2222,'Sales Order'!A$2:I$1029,9,0)</f>
        <v>Online Sales Team</v>
      </c>
      <c r="M2222" t="str">
        <f>VLOOKUP(A2222,'Sales Order'!A$1:L$1029,12,0)</f>
        <v>Retail</v>
      </c>
    </row>
    <row r="2223" spans="1:13" ht="15.75" customHeight="1" x14ac:dyDescent="0.3">
      <c r="A2223" s="16" t="s">
        <v>1023</v>
      </c>
      <c r="B2223" s="27">
        <f>VLOOKUP(A2223,'Sales Order'!A$1:D$1029,4,0)</f>
        <v>44670</v>
      </c>
      <c r="C2223" s="28" t="s">
        <v>52</v>
      </c>
      <c r="D2223" s="34">
        <v>88</v>
      </c>
      <c r="E2223" s="36">
        <v>21450000</v>
      </c>
      <c r="F2223" s="37" t="s">
        <v>4596</v>
      </c>
      <c r="G2223" s="76" t="str">
        <f>VLOOKUP(C2223,Product!A$1:D$21,3,0)</f>
        <v>Hiking Shoes</v>
      </c>
      <c r="H2223" s="76" t="str">
        <f>VLOOKUP(C2223,Product!A$1:D$21,4,0)</f>
        <v>Hiking &amp; Camping</v>
      </c>
      <c r="I2223" t="s">
        <v>53</v>
      </c>
      <c r="J2223" s="34">
        <v>88</v>
      </c>
      <c r="K2223" s="11" t="str">
        <f>VLOOKUP(A2223,'Sales Order'!A$2:I$1029,9,0)</f>
        <v>Sales Region Sulawesi - Maluku Team</v>
      </c>
      <c r="M2223" t="str">
        <f>VLOOKUP(A2223,'Sales Order'!A$1:L$1029,12,0)</f>
        <v>Retail</v>
      </c>
    </row>
    <row r="2224" spans="1:13" ht="15.75" customHeight="1" x14ac:dyDescent="0.3">
      <c r="A2224" s="28" t="s">
        <v>1023</v>
      </c>
      <c r="B2224" s="27">
        <f>VLOOKUP(A2224,'Sales Order'!A$1:D$1029,4,0)</f>
        <v>44670</v>
      </c>
      <c r="C2224" s="28" t="s">
        <v>25</v>
      </c>
      <c r="D2224" s="34">
        <v>36</v>
      </c>
      <c r="E2224" s="36">
        <v>590400</v>
      </c>
      <c r="F2224" s="37" t="s">
        <v>4597</v>
      </c>
      <c r="G2224" s="76" t="str">
        <f>VLOOKUP(C2224,Product!A$1:D$21,3,0)</f>
        <v>Fishing soft lure</v>
      </c>
      <c r="H2224" s="76" t="str">
        <f>VLOOKUP(C2224,Product!A$1:D$21,4,0)</f>
        <v>Fishing Equipment</v>
      </c>
      <c r="I2224" t="s">
        <v>26</v>
      </c>
      <c r="J2224" s="34">
        <v>36</v>
      </c>
      <c r="K2224" s="11" t="str">
        <f>VLOOKUP(A2224,'Sales Order'!A$2:I$1029,9,0)</f>
        <v>Sales Region Sulawesi - Maluku Team</v>
      </c>
      <c r="M2224" t="str">
        <f>VLOOKUP(A2224,'Sales Order'!A$1:L$1029,12,0)</f>
        <v>Retail</v>
      </c>
    </row>
    <row r="2225" spans="1:13" ht="15.75" customHeight="1" x14ac:dyDescent="0.3">
      <c r="A2225" s="16" t="s">
        <v>1024</v>
      </c>
      <c r="B2225" s="27">
        <f>VLOOKUP(A2225,'Sales Order'!A$1:D$1029,4,0)</f>
        <v>44670</v>
      </c>
      <c r="C2225" s="28" t="s">
        <v>43</v>
      </c>
      <c r="D2225" s="34">
        <v>25</v>
      </c>
      <c r="E2225" s="36">
        <v>69600000</v>
      </c>
      <c r="F2225" s="37" t="s">
        <v>4598</v>
      </c>
      <c r="G2225" s="76" t="str">
        <f>VLOOKUP(C2225,Product!A$1:D$21,3,0)</f>
        <v>Stick Golf Bag</v>
      </c>
      <c r="H2225" s="76" t="str">
        <f>VLOOKUP(C2225,Product!A$1:D$21,4,0)</f>
        <v>Golf</v>
      </c>
      <c r="I2225" t="s">
        <v>44</v>
      </c>
      <c r="J2225" s="34">
        <v>25</v>
      </c>
      <c r="K2225" s="11" t="str">
        <f>VLOOKUP(A2225,'Sales Order'!A$2:I$1029,9,0)</f>
        <v>Sales Sumatera -Kalimantan Region Team</v>
      </c>
      <c r="M2225" t="str">
        <f>VLOOKUP(A2225,'Sales Order'!A$1:L$1029,12,0)</f>
        <v>Retail</v>
      </c>
    </row>
    <row r="2226" spans="1:13" ht="15.75" customHeight="1" x14ac:dyDescent="0.3">
      <c r="A2226" s="28" t="s">
        <v>1024</v>
      </c>
      <c r="B2226" s="27">
        <f>VLOOKUP(A2226,'Sales Order'!A$1:D$1029,4,0)</f>
        <v>44670</v>
      </c>
      <c r="C2226" s="28" t="s">
        <v>25</v>
      </c>
      <c r="D2226" s="34">
        <v>66</v>
      </c>
      <c r="E2226" s="36">
        <v>1029600</v>
      </c>
      <c r="F2226" s="37" t="s">
        <v>4599</v>
      </c>
      <c r="G2226" s="76" t="str">
        <f>VLOOKUP(C2226,Product!A$1:D$21,3,0)</f>
        <v>Fishing soft lure</v>
      </c>
      <c r="H2226" s="76" t="str">
        <f>VLOOKUP(C2226,Product!A$1:D$21,4,0)</f>
        <v>Fishing Equipment</v>
      </c>
      <c r="I2226" t="s">
        <v>26</v>
      </c>
      <c r="J2226" s="34">
        <v>66</v>
      </c>
      <c r="K2226" s="11" t="str">
        <f>VLOOKUP(A2226,'Sales Order'!A$2:I$1029,9,0)</f>
        <v>Sales Sumatera -Kalimantan Region Team</v>
      </c>
      <c r="M2226" t="str">
        <f>VLOOKUP(A2226,'Sales Order'!A$1:L$1029,12,0)</f>
        <v>Retail</v>
      </c>
    </row>
    <row r="2227" spans="1:13" ht="15.75" customHeight="1" x14ac:dyDescent="0.3">
      <c r="A2227" s="16" t="s">
        <v>1025</v>
      </c>
      <c r="B2227" s="27">
        <f>VLOOKUP(A2227,'Sales Order'!A$1:D$1029,4,0)</f>
        <v>44671</v>
      </c>
      <c r="C2227" s="28" t="s">
        <v>65</v>
      </c>
      <c r="D2227" s="34">
        <v>129</v>
      </c>
      <c r="E2227" s="36">
        <v>31687560</v>
      </c>
      <c r="F2227" s="37" t="s">
        <v>4600</v>
      </c>
      <c r="G2227" s="76" t="str">
        <f>VLOOKUP(C2227,Product!A$1:D$21,3,0)</f>
        <v>1 Set Futsalball</v>
      </c>
      <c r="H2227" s="76" t="str">
        <f>VLOOKUP(C2227,Product!A$1:D$21,4,0)</f>
        <v>Futsal</v>
      </c>
      <c r="I2227" t="s">
        <v>66</v>
      </c>
      <c r="J2227" s="34">
        <v>129</v>
      </c>
      <c r="K2227" s="11" t="str">
        <f>VLOOKUP(A2227,'Sales Order'!A$2:I$1029,9,0)</f>
        <v>Sales Java Region Team</v>
      </c>
      <c r="M2227" t="str">
        <f>VLOOKUP(A2227,'Sales Order'!A$1:L$1029,12,0)</f>
        <v>Distributor</v>
      </c>
    </row>
    <row r="2228" spans="1:13" ht="15.75" customHeight="1" x14ac:dyDescent="0.3">
      <c r="A2228" s="28" t="s">
        <v>1025</v>
      </c>
      <c r="B2228" s="27">
        <f>VLOOKUP(A2228,'Sales Order'!A$1:D$1029,4,0)</f>
        <v>44671</v>
      </c>
      <c r="C2228" s="28" t="s">
        <v>35</v>
      </c>
      <c r="D2228" s="34">
        <v>42</v>
      </c>
      <c r="E2228" s="36">
        <v>77439600</v>
      </c>
      <c r="F2228" s="37" t="s">
        <v>4601</v>
      </c>
      <c r="G2228" s="76" t="str">
        <f>VLOOKUP(C2228,Product!A$1:D$21,3,0)</f>
        <v>Stick Golf Wedge</v>
      </c>
      <c r="H2228" s="76" t="str">
        <f>VLOOKUP(C2228,Product!A$1:D$21,4,0)</f>
        <v>Golf</v>
      </c>
      <c r="I2228" t="s">
        <v>37</v>
      </c>
      <c r="J2228" s="34">
        <v>42</v>
      </c>
      <c r="K2228" s="11" t="str">
        <f>VLOOKUP(A2228,'Sales Order'!A$2:I$1029,9,0)</f>
        <v>Sales Java Region Team</v>
      </c>
      <c r="M2228" t="str">
        <f>VLOOKUP(A2228,'Sales Order'!A$1:L$1029,12,0)</f>
        <v>Distributor</v>
      </c>
    </row>
    <row r="2229" spans="1:13" ht="15.75" customHeight="1" x14ac:dyDescent="0.3">
      <c r="A2229" s="28" t="s">
        <v>1025</v>
      </c>
      <c r="B2229" s="27">
        <f>VLOOKUP(A2229,'Sales Order'!A$1:D$1029,4,0)</f>
        <v>44671</v>
      </c>
      <c r="C2229" s="28" t="s">
        <v>72</v>
      </c>
      <c r="D2229" s="34">
        <v>90</v>
      </c>
      <c r="E2229" s="36">
        <v>19704600</v>
      </c>
      <c r="F2229" s="37" t="s">
        <v>4602</v>
      </c>
      <c r="G2229" s="76" t="str">
        <f>VLOOKUP(C2229,Product!A$1:D$21,3,0)</f>
        <v>Pull Up Bar</v>
      </c>
      <c r="H2229" s="76" t="str">
        <f>VLOOKUP(C2229,Product!A$1:D$21,4,0)</f>
        <v>Gym &amp; Fitness</v>
      </c>
      <c r="I2229" t="s">
        <v>73</v>
      </c>
      <c r="J2229" s="34">
        <v>90</v>
      </c>
      <c r="K2229" s="11" t="str">
        <f>VLOOKUP(A2229,'Sales Order'!A$2:I$1029,9,0)</f>
        <v>Sales Java Region Team</v>
      </c>
      <c r="M2229" t="str">
        <f>VLOOKUP(A2229,'Sales Order'!A$1:L$1029,12,0)</f>
        <v>Distributor</v>
      </c>
    </row>
    <row r="2230" spans="1:13" ht="15.75" customHeight="1" x14ac:dyDescent="0.3">
      <c r="A2230" s="16" t="s">
        <v>1026</v>
      </c>
      <c r="B2230" s="27">
        <f>VLOOKUP(A2230,'Sales Order'!A$1:D$1029,4,0)</f>
        <v>44671</v>
      </c>
      <c r="C2230" s="28" t="s">
        <v>28</v>
      </c>
      <c r="D2230" s="34">
        <v>34</v>
      </c>
      <c r="E2230" s="36">
        <v>24690120</v>
      </c>
      <c r="F2230" s="37" t="s">
        <v>4603</v>
      </c>
      <c r="G2230" s="76" t="str">
        <f>VLOOKUP(C2230,Product!A$1:D$21,3,0)</f>
        <v>Stick Billiard</v>
      </c>
      <c r="H2230" s="76" t="str">
        <f>VLOOKUP(C2230,Product!A$1:D$21,4,0)</f>
        <v>Billiard</v>
      </c>
      <c r="I2230" t="s">
        <v>30</v>
      </c>
      <c r="J2230" s="34">
        <v>34</v>
      </c>
      <c r="K2230" s="11" t="str">
        <f>VLOOKUP(A2230,'Sales Order'!A$2:I$1029,9,0)</f>
        <v>Online Sales Team</v>
      </c>
      <c r="M2230" t="str">
        <f>VLOOKUP(A2230,'Sales Order'!A$1:L$1029,12,0)</f>
        <v>Retail</v>
      </c>
    </row>
    <row r="2231" spans="1:13" ht="15.75" customHeight="1" x14ac:dyDescent="0.3">
      <c r="A2231" s="28" t="s">
        <v>1026</v>
      </c>
      <c r="B2231" s="27">
        <f>VLOOKUP(A2231,'Sales Order'!A$1:D$1029,4,0)</f>
        <v>44671</v>
      </c>
      <c r="C2231" s="28" t="s">
        <v>75</v>
      </c>
      <c r="D2231" s="34">
        <v>75</v>
      </c>
      <c r="E2231" s="36">
        <v>174900000</v>
      </c>
      <c r="F2231" s="37" t="s">
        <v>4604</v>
      </c>
      <c r="G2231" s="76" t="str">
        <f>VLOOKUP(C2231,Product!A$1:D$21,3,0)</f>
        <v>Bench Press</v>
      </c>
      <c r="H2231" s="76" t="str">
        <f>VLOOKUP(C2231,Product!A$1:D$21,4,0)</f>
        <v>Gym &amp; Fitness</v>
      </c>
      <c r="I2231" t="s">
        <v>76</v>
      </c>
      <c r="J2231" s="34">
        <v>75</v>
      </c>
      <c r="K2231" s="11" t="str">
        <f>VLOOKUP(A2231,'Sales Order'!A$2:I$1029,9,0)</f>
        <v>Online Sales Team</v>
      </c>
      <c r="M2231" t="str">
        <f>VLOOKUP(A2231,'Sales Order'!A$1:L$1029,12,0)</f>
        <v>Retail</v>
      </c>
    </row>
    <row r="2232" spans="1:13" ht="15.75" customHeight="1" x14ac:dyDescent="0.3">
      <c r="A2232" s="28" t="s">
        <v>1026</v>
      </c>
      <c r="B2232" s="27">
        <f>VLOOKUP(A2232,'Sales Order'!A$1:D$1029,4,0)</f>
        <v>44671</v>
      </c>
      <c r="C2232" s="28" t="s">
        <v>40</v>
      </c>
      <c r="D2232" s="34">
        <v>105</v>
      </c>
      <c r="E2232" s="36">
        <v>18433800</v>
      </c>
      <c r="F2232" s="37" t="s">
        <v>4605</v>
      </c>
      <c r="G2232" s="76" t="str">
        <f>VLOOKUP(C2232,Product!A$1:D$21,3,0)</f>
        <v>1 set Golf Ball</v>
      </c>
      <c r="H2232" s="76" t="str">
        <f>VLOOKUP(C2232,Product!A$1:D$21,4,0)</f>
        <v>Golf</v>
      </c>
      <c r="I2232" t="s">
        <v>41</v>
      </c>
      <c r="J2232" s="34">
        <v>105</v>
      </c>
      <c r="K2232" s="11" t="str">
        <f>VLOOKUP(A2232,'Sales Order'!A$2:I$1029,9,0)</f>
        <v>Online Sales Team</v>
      </c>
      <c r="M2232" t="str">
        <f>VLOOKUP(A2232,'Sales Order'!A$1:L$1029,12,0)</f>
        <v>Retail</v>
      </c>
    </row>
    <row r="2233" spans="1:13" ht="15.75" customHeight="1" x14ac:dyDescent="0.3">
      <c r="A2233" s="28" t="s">
        <v>1026</v>
      </c>
      <c r="B2233" s="27">
        <f>VLOOKUP(A2233,'Sales Order'!A$1:D$1029,4,0)</f>
        <v>44671</v>
      </c>
      <c r="C2233" s="28" t="s">
        <v>52</v>
      </c>
      <c r="D2233" s="34">
        <v>103</v>
      </c>
      <c r="E2233" s="36">
        <v>26780000</v>
      </c>
      <c r="F2233" s="37" t="s">
        <v>4606</v>
      </c>
      <c r="G2233" s="76" t="str">
        <f>VLOOKUP(C2233,Product!A$1:D$21,3,0)</f>
        <v>Hiking Shoes</v>
      </c>
      <c r="H2233" s="76" t="str">
        <f>VLOOKUP(C2233,Product!A$1:D$21,4,0)</f>
        <v>Hiking &amp; Camping</v>
      </c>
      <c r="I2233" t="s">
        <v>53</v>
      </c>
      <c r="J2233" s="34">
        <v>103</v>
      </c>
      <c r="K2233" s="11" t="str">
        <f>VLOOKUP(A2233,'Sales Order'!A$2:I$1029,9,0)</f>
        <v>Online Sales Team</v>
      </c>
      <c r="M2233" t="str">
        <f>VLOOKUP(A2233,'Sales Order'!A$1:L$1029,12,0)</f>
        <v>Retail</v>
      </c>
    </row>
    <row r="2234" spans="1:13" ht="15.75" customHeight="1" x14ac:dyDescent="0.3">
      <c r="A2234" s="16" t="s">
        <v>1027</v>
      </c>
      <c r="B2234" s="27">
        <f>VLOOKUP(A2234,'Sales Order'!A$1:D$1029,4,0)</f>
        <v>44672</v>
      </c>
      <c r="C2234" s="28" t="s">
        <v>55</v>
      </c>
      <c r="D2234" s="34">
        <v>108</v>
      </c>
      <c r="E2234" s="36">
        <v>221651640</v>
      </c>
      <c r="F2234" s="37" t="s">
        <v>4607</v>
      </c>
      <c r="G2234" s="76" t="str">
        <f>VLOOKUP(C2234,Product!A$1:D$21,3,0)</f>
        <v>Mountain Bike</v>
      </c>
      <c r="H2234" s="76" t="str">
        <f>VLOOKUP(C2234,Product!A$1:D$21,4,0)</f>
        <v>Bicycle</v>
      </c>
      <c r="I2234" t="s">
        <v>5854</v>
      </c>
      <c r="J2234" s="34">
        <v>108</v>
      </c>
      <c r="K2234" s="11" t="str">
        <f>VLOOKUP(A2234,'Sales Order'!A$2:I$1029,9,0)</f>
        <v>Sales Sumatera -Kalimantan Region Team</v>
      </c>
      <c r="M2234" t="str">
        <f>VLOOKUP(A2234,'Sales Order'!A$1:L$1029,12,0)</f>
        <v>Retail</v>
      </c>
    </row>
    <row r="2235" spans="1:13" ht="15.75" customHeight="1" x14ac:dyDescent="0.3">
      <c r="A2235" s="28" t="s">
        <v>1027</v>
      </c>
      <c r="B2235" s="27">
        <f>VLOOKUP(A2235,'Sales Order'!A$1:D$1029,4,0)</f>
        <v>44672</v>
      </c>
      <c r="C2235" s="28" t="s">
        <v>72</v>
      </c>
      <c r="D2235" s="34">
        <v>112</v>
      </c>
      <c r="E2235" s="36">
        <v>22428000</v>
      </c>
      <c r="F2235" s="37" t="s">
        <v>4608</v>
      </c>
      <c r="G2235" s="76" t="str">
        <f>VLOOKUP(C2235,Product!A$1:D$21,3,0)</f>
        <v>Pull Up Bar</v>
      </c>
      <c r="H2235" s="76" t="str">
        <f>VLOOKUP(C2235,Product!A$1:D$21,4,0)</f>
        <v>Gym &amp; Fitness</v>
      </c>
      <c r="I2235" t="s">
        <v>73</v>
      </c>
      <c r="J2235" s="34">
        <v>112</v>
      </c>
      <c r="K2235" s="11" t="str">
        <f>VLOOKUP(A2235,'Sales Order'!A$2:I$1029,9,0)</f>
        <v>Sales Sumatera -Kalimantan Region Team</v>
      </c>
      <c r="M2235" t="str">
        <f>VLOOKUP(A2235,'Sales Order'!A$1:L$1029,12,0)</f>
        <v>Retail</v>
      </c>
    </row>
    <row r="2236" spans="1:13" ht="15.75" customHeight="1" x14ac:dyDescent="0.3">
      <c r="A2236" s="28" t="s">
        <v>1027</v>
      </c>
      <c r="B2236" s="27">
        <f>VLOOKUP(A2236,'Sales Order'!A$1:D$1029,4,0)</f>
        <v>44672</v>
      </c>
      <c r="C2236" s="28" t="s">
        <v>52</v>
      </c>
      <c r="D2236" s="34">
        <v>51</v>
      </c>
      <c r="E2236" s="36">
        <v>14917500</v>
      </c>
      <c r="F2236" s="37" t="s">
        <v>4609</v>
      </c>
      <c r="G2236" s="76" t="str">
        <f>VLOOKUP(C2236,Product!A$1:D$21,3,0)</f>
        <v>Hiking Shoes</v>
      </c>
      <c r="H2236" s="76" t="str">
        <f>VLOOKUP(C2236,Product!A$1:D$21,4,0)</f>
        <v>Hiking &amp; Camping</v>
      </c>
      <c r="I2236" t="s">
        <v>53</v>
      </c>
      <c r="J2236" s="34">
        <v>51</v>
      </c>
      <c r="K2236" s="11" t="str">
        <f>VLOOKUP(A2236,'Sales Order'!A$2:I$1029,9,0)</f>
        <v>Sales Sumatera -Kalimantan Region Team</v>
      </c>
      <c r="M2236" t="str">
        <f>VLOOKUP(A2236,'Sales Order'!A$1:L$1029,12,0)</f>
        <v>Retail</v>
      </c>
    </row>
    <row r="2237" spans="1:13" ht="15.75" customHeight="1" x14ac:dyDescent="0.3">
      <c r="A2237" s="16" t="s">
        <v>1028</v>
      </c>
      <c r="B2237" s="27">
        <f>VLOOKUP(A2237,'Sales Order'!A$1:D$1029,4,0)</f>
        <v>44672</v>
      </c>
      <c r="C2237" s="28" t="s">
        <v>58</v>
      </c>
      <c r="D2237" s="34">
        <v>113</v>
      </c>
      <c r="E2237" s="36">
        <v>528881810</v>
      </c>
      <c r="F2237" s="37" t="s">
        <v>4610</v>
      </c>
      <c r="G2237" s="76" t="str">
        <f>VLOOKUP(C2237,Product!A$1:D$21,3,0)</f>
        <v>Road Bike</v>
      </c>
      <c r="H2237" s="76" t="str">
        <f>VLOOKUP(C2237,Product!A$1:D$21,4,0)</f>
        <v>Bicycle</v>
      </c>
      <c r="I2237" t="s">
        <v>59</v>
      </c>
      <c r="J2237" s="34">
        <v>113</v>
      </c>
      <c r="K2237" s="11" t="str">
        <f>VLOOKUP(A2237,'Sales Order'!A$2:I$1029,9,0)</f>
        <v>Online Sales Team</v>
      </c>
      <c r="M2237" t="str">
        <f>VLOOKUP(A2237,'Sales Order'!A$1:L$1029,12,0)</f>
        <v>Retail</v>
      </c>
    </row>
    <row r="2238" spans="1:13" ht="15.75" customHeight="1" x14ac:dyDescent="0.3">
      <c r="A2238" s="28" t="s">
        <v>1028</v>
      </c>
      <c r="B2238" s="27">
        <f>VLOOKUP(A2238,'Sales Order'!A$1:D$1029,4,0)</f>
        <v>44672</v>
      </c>
      <c r="C2238" s="28" t="s">
        <v>78</v>
      </c>
      <c r="D2238" s="34">
        <v>150</v>
      </c>
      <c r="E2238" s="36">
        <v>63840000</v>
      </c>
      <c r="F2238" s="37" t="s">
        <v>4611</v>
      </c>
      <c r="G2238" s="76" t="str">
        <f>VLOOKUP(C2238,Product!A$1:D$21,3,0)</f>
        <v>Dumbell Set</v>
      </c>
      <c r="H2238" s="76" t="str">
        <f>VLOOKUP(C2238,Product!A$1:D$21,4,0)</f>
        <v>Gym &amp; Fitness</v>
      </c>
      <c r="I2238" t="s">
        <v>79</v>
      </c>
      <c r="J2238" s="34">
        <v>150</v>
      </c>
      <c r="K2238" s="11" t="str">
        <f>VLOOKUP(A2238,'Sales Order'!A$2:I$1029,9,0)</f>
        <v>Online Sales Team</v>
      </c>
      <c r="M2238" t="str">
        <f>VLOOKUP(A2238,'Sales Order'!A$1:L$1029,12,0)</f>
        <v>Retail</v>
      </c>
    </row>
    <row r="2239" spans="1:13" ht="15.75" customHeight="1" x14ac:dyDescent="0.3">
      <c r="A2239" s="16" t="s">
        <v>1029</v>
      </c>
      <c r="B2239" s="27">
        <f>VLOOKUP(A2239,'Sales Order'!A$1:D$1029,4,0)</f>
        <v>44673</v>
      </c>
      <c r="C2239" s="28" t="s">
        <v>75</v>
      </c>
      <c r="D2239" s="34">
        <v>94</v>
      </c>
      <c r="E2239" s="36">
        <v>189316000</v>
      </c>
      <c r="F2239" s="37" t="s">
        <v>4612</v>
      </c>
      <c r="G2239" s="76" t="str">
        <f>VLOOKUP(C2239,Product!A$1:D$21,3,0)</f>
        <v>Bench Press</v>
      </c>
      <c r="H2239" s="76" t="str">
        <f>VLOOKUP(C2239,Product!A$1:D$21,4,0)</f>
        <v>Gym &amp; Fitness</v>
      </c>
      <c r="I2239" t="s">
        <v>76</v>
      </c>
      <c r="J2239" s="34">
        <v>94</v>
      </c>
      <c r="K2239" s="11" t="str">
        <f>VLOOKUP(A2239,'Sales Order'!A$2:I$1029,9,0)</f>
        <v>Sales Java Region Team</v>
      </c>
      <c r="M2239" t="str">
        <f>VLOOKUP(A2239,'Sales Order'!A$1:L$1029,12,0)</f>
        <v>Retail</v>
      </c>
    </row>
    <row r="2240" spans="1:13" ht="15.75" customHeight="1" x14ac:dyDescent="0.3">
      <c r="A2240" s="28" t="s">
        <v>1029</v>
      </c>
      <c r="B2240" s="27">
        <f>VLOOKUP(A2240,'Sales Order'!A$1:D$1029,4,0)</f>
        <v>44673</v>
      </c>
      <c r="C2240" s="28" t="s">
        <v>52</v>
      </c>
      <c r="D2240" s="34">
        <v>138</v>
      </c>
      <c r="E2240" s="36">
        <v>35880000</v>
      </c>
      <c r="F2240" s="37" t="s">
        <v>4613</v>
      </c>
      <c r="G2240" s="76" t="str">
        <f>VLOOKUP(C2240,Product!A$1:D$21,3,0)</f>
        <v>Hiking Shoes</v>
      </c>
      <c r="H2240" s="76" t="str">
        <f>VLOOKUP(C2240,Product!A$1:D$21,4,0)</f>
        <v>Hiking &amp; Camping</v>
      </c>
      <c r="I2240" t="s">
        <v>53</v>
      </c>
      <c r="J2240" s="34">
        <v>138</v>
      </c>
      <c r="K2240" s="11" t="str">
        <f>VLOOKUP(A2240,'Sales Order'!A$2:I$1029,9,0)</f>
        <v>Sales Java Region Team</v>
      </c>
      <c r="M2240" t="str">
        <f>VLOOKUP(A2240,'Sales Order'!A$1:L$1029,12,0)</f>
        <v>Retail</v>
      </c>
    </row>
    <row r="2241" spans="1:13" ht="15.75" customHeight="1" x14ac:dyDescent="0.3">
      <c r="A2241" s="28" t="s">
        <v>1029</v>
      </c>
      <c r="B2241" s="27">
        <f>VLOOKUP(A2241,'Sales Order'!A$1:D$1029,4,0)</f>
        <v>44673</v>
      </c>
      <c r="C2241" s="28" t="s">
        <v>28</v>
      </c>
      <c r="D2241" s="34">
        <v>83</v>
      </c>
      <c r="E2241" s="36">
        <v>61045670</v>
      </c>
      <c r="F2241" s="37" t="s">
        <v>4614</v>
      </c>
      <c r="G2241" s="76" t="str">
        <f>VLOOKUP(C2241,Product!A$1:D$21,3,0)</f>
        <v>Stick Billiard</v>
      </c>
      <c r="H2241" s="76" t="str">
        <f>VLOOKUP(C2241,Product!A$1:D$21,4,0)</f>
        <v>Billiard</v>
      </c>
      <c r="I2241" t="s">
        <v>30</v>
      </c>
      <c r="J2241" s="34">
        <v>83</v>
      </c>
      <c r="K2241" s="11" t="str">
        <f>VLOOKUP(A2241,'Sales Order'!A$2:I$1029,9,0)</f>
        <v>Sales Java Region Team</v>
      </c>
      <c r="M2241" t="str">
        <f>VLOOKUP(A2241,'Sales Order'!A$1:L$1029,12,0)</f>
        <v>Retail</v>
      </c>
    </row>
    <row r="2242" spans="1:13" ht="15.75" customHeight="1" x14ac:dyDescent="0.3">
      <c r="A2242" s="16" t="s">
        <v>1030</v>
      </c>
      <c r="B2242" s="27">
        <f>VLOOKUP(A2242,'Sales Order'!A$1:D$1029,4,0)</f>
        <v>44675</v>
      </c>
      <c r="C2242" s="28" t="s">
        <v>65</v>
      </c>
      <c r="D2242" s="34">
        <v>133</v>
      </c>
      <c r="E2242" s="36">
        <v>26988360</v>
      </c>
      <c r="F2242" s="37" t="s">
        <v>4615</v>
      </c>
      <c r="G2242" s="76" t="str">
        <f>VLOOKUP(C2242,Product!A$1:D$21,3,0)</f>
        <v>1 Set Futsalball</v>
      </c>
      <c r="H2242" s="76" t="str">
        <f>VLOOKUP(C2242,Product!A$1:D$21,4,0)</f>
        <v>Futsal</v>
      </c>
      <c r="I2242" t="s">
        <v>66</v>
      </c>
      <c r="J2242" s="34">
        <v>133</v>
      </c>
      <c r="K2242" s="11" t="str">
        <f>VLOOKUP(A2242,'Sales Order'!A$2:I$1029,9,0)</f>
        <v>Sales Sumatera -Kalimantan Region Team</v>
      </c>
      <c r="M2242" t="str">
        <f>VLOOKUP(A2242,'Sales Order'!A$1:L$1029,12,0)</f>
        <v>Retail</v>
      </c>
    </row>
    <row r="2243" spans="1:13" ht="15.75" customHeight="1" x14ac:dyDescent="0.3">
      <c r="A2243" s="28" t="s">
        <v>1030</v>
      </c>
      <c r="B2243" s="27">
        <f>VLOOKUP(A2243,'Sales Order'!A$1:D$1029,4,0)</f>
        <v>44675</v>
      </c>
      <c r="C2243" s="28" t="s">
        <v>43</v>
      </c>
      <c r="D2243" s="34">
        <v>86</v>
      </c>
      <c r="E2243" s="36">
        <v>228416000</v>
      </c>
      <c r="F2243" s="37" t="s">
        <v>4616</v>
      </c>
      <c r="G2243" s="76" t="str">
        <f>VLOOKUP(C2243,Product!A$1:D$21,3,0)</f>
        <v>Stick Golf Bag</v>
      </c>
      <c r="H2243" s="76" t="str">
        <f>VLOOKUP(C2243,Product!A$1:D$21,4,0)</f>
        <v>Golf</v>
      </c>
      <c r="I2243" t="s">
        <v>44</v>
      </c>
      <c r="J2243" s="34">
        <v>86</v>
      </c>
      <c r="K2243" s="11" t="str">
        <f>VLOOKUP(A2243,'Sales Order'!A$2:I$1029,9,0)</f>
        <v>Sales Sumatera -Kalimantan Region Team</v>
      </c>
      <c r="M2243" t="str">
        <f>VLOOKUP(A2243,'Sales Order'!A$1:L$1029,12,0)</f>
        <v>Retail</v>
      </c>
    </row>
    <row r="2244" spans="1:13" ht="15.75" customHeight="1" x14ac:dyDescent="0.3">
      <c r="A2244" s="28" t="s">
        <v>1030</v>
      </c>
      <c r="B2244" s="27">
        <f>VLOOKUP(A2244,'Sales Order'!A$1:D$1029,4,0)</f>
        <v>44675</v>
      </c>
      <c r="C2244" s="28" t="s">
        <v>81</v>
      </c>
      <c r="D2244" s="34">
        <v>58</v>
      </c>
      <c r="E2244" s="36">
        <v>115316760</v>
      </c>
      <c r="F2244" s="37" t="s">
        <v>4617</v>
      </c>
      <c r="G2244" s="76" t="str">
        <f>VLOOKUP(C2244,Product!A$1:D$21,3,0)</f>
        <v>Treadmill</v>
      </c>
      <c r="H2244" s="76" t="str">
        <f>VLOOKUP(C2244,Product!A$1:D$21,4,0)</f>
        <v>Gym &amp; Fitness</v>
      </c>
      <c r="I2244" t="s">
        <v>82</v>
      </c>
      <c r="J2244" s="34">
        <v>58</v>
      </c>
      <c r="K2244" s="11" t="str">
        <f>VLOOKUP(A2244,'Sales Order'!A$2:I$1029,9,0)</f>
        <v>Sales Sumatera -Kalimantan Region Team</v>
      </c>
      <c r="M2244" t="str">
        <f>VLOOKUP(A2244,'Sales Order'!A$1:L$1029,12,0)</f>
        <v>Retail</v>
      </c>
    </row>
    <row r="2245" spans="1:13" ht="15.75" customHeight="1" x14ac:dyDescent="0.3">
      <c r="A2245" s="16" t="s">
        <v>1031</v>
      </c>
      <c r="B2245" s="27">
        <f>VLOOKUP(A2245,'Sales Order'!A$1:D$1029,4,0)</f>
        <v>44675</v>
      </c>
      <c r="C2245" s="28" t="s">
        <v>35</v>
      </c>
      <c r="D2245" s="34">
        <v>144</v>
      </c>
      <c r="E2245" s="36">
        <v>237060000</v>
      </c>
      <c r="F2245" s="37" t="s">
        <v>4618</v>
      </c>
      <c r="G2245" s="76" t="str">
        <f>VLOOKUP(C2245,Product!A$1:D$21,3,0)</f>
        <v>Stick Golf Wedge</v>
      </c>
      <c r="H2245" s="76" t="str">
        <f>VLOOKUP(C2245,Product!A$1:D$21,4,0)</f>
        <v>Golf</v>
      </c>
      <c r="I2245" t="s">
        <v>37</v>
      </c>
      <c r="J2245" s="34">
        <v>144</v>
      </c>
      <c r="K2245" s="11" t="str">
        <f>VLOOKUP(A2245,'Sales Order'!A$2:I$1029,9,0)</f>
        <v>Sales Region Sulawesi - Maluku Team</v>
      </c>
      <c r="M2245" t="str">
        <f>VLOOKUP(A2245,'Sales Order'!A$1:L$1029,12,0)</f>
        <v>Retail</v>
      </c>
    </row>
    <row r="2246" spans="1:13" ht="15.75" customHeight="1" x14ac:dyDescent="0.3">
      <c r="A2246" s="28" t="s">
        <v>1031</v>
      </c>
      <c r="B2246" s="27">
        <f>VLOOKUP(A2246,'Sales Order'!A$1:D$1029,4,0)</f>
        <v>44675</v>
      </c>
      <c r="C2246" s="28" t="s">
        <v>33</v>
      </c>
      <c r="D2246" s="34">
        <v>105</v>
      </c>
      <c r="E2246" s="36">
        <v>21021000</v>
      </c>
      <c r="F2246" s="37" t="s">
        <v>4619</v>
      </c>
      <c r="G2246" s="76" t="str">
        <f>VLOOKUP(C2246,Product!A$1:D$21,3,0)</f>
        <v>Stick Billiard Bag</v>
      </c>
      <c r="H2246" s="76" t="str">
        <f>VLOOKUP(C2246,Product!A$1:D$21,4,0)</f>
        <v>Billiard</v>
      </c>
      <c r="I2246" t="s">
        <v>34</v>
      </c>
      <c r="J2246" s="34">
        <v>105</v>
      </c>
      <c r="K2246" s="11" t="str">
        <f>VLOOKUP(A2246,'Sales Order'!A$2:I$1029,9,0)</f>
        <v>Sales Region Sulawesi - Maluku Team</v>
      </c>
      <c r="M2246" t="str">
        <f>VLOOKUP(A2246,'Sales Order'!A$1:L$1029,12,0)</f>
        <v>Retail</v>
      </c>
    </row>
    <row r="2247" spans="1:13" ht="15.75" customHeight="1" x14ac:dyDescent="0.3">
      <c r="A2247" s="28" t="s">
        <v>1031</v>
      </c>
      <c r="B2247" s="27">
        <f>VLOOKUP(A2247,'Sales Order'!A$1:D$1029,4,0)</f>
        <v>44675</v>
      </c>
      <c r="C2247" s="28" t="s">
        <v>19</v>
      </c>
      <c r="D2247" s="34">
        <v>128</v>
      </c>
      <c r="E2247" s="36">
        <v>25178880</v>
      </c>
      <c r="F2247" s="37" t="s">
        <v>4620</v>
      </c>
      <c r="G2247" s="76" t="str">
        <f>VLOOKUP(C2247,Product!A$1:D$21,3,0)</f>
        <v>1 Set Fishing Equipment</v>
      </c>
      <c r="H2247" s="76" t="str">
        <f>VLOOKUP(C2247,Product!A$1:D$21,4,0)</f>
        <v>Fishing Equipment</v>
      </c>
      <c r="I2247" t="s">
        <v>21</v>
      </c>
      <c r="J2247" s="34">
        <v>128</v>
      </c>
      <c r="K2247" s="11" t="str">
        <f>VLOOKUP(A2247,'Sales Order'!A$2:I$1029,9,0)</f>
        <v>Sales Region Sulawesi - Maluku Team</v>
      </c>
      <c r="M2247" t="str">
        <f>VLOOKUP(A2247,'Sales Order'!A$1:L$1029,12,0)</f>
        <v>Retail</v>
      </c>
    </row>
    <row r="2248" spans="1:13" ht="15.75" customHeight="1" x14ac:dyDescent="0.3">
      <c r="A2248" s="28" t="s">
        <v>1031</v>
      </c>
      <c r="B2248" s="27">
        <f>VLOOKUP(A2248,'Sales Order'!A$1:D$1029,4,0)</f>
        <v>44675</v>
      </c>
      <c r="C2248" s="28" t="s">
        <v>83</v>
      </c>
      <c r="D2248" s="34">
        <v>47</v>
      </c>
      <c r="E2248" s="36">
        <v>11918730</v>
      </c>
      <c r="F2248" s="37" t="s">
        <v>4621</v>
      </c>
      <c r="G2248" s="76" t="str">
        <f>VLOOKUP(C2248,Product!A$1:D$21,3,0)</f>
        <v>Heavy bag</v>
      </c>
      <c r="H2248" s="76" t="str">
        <f>VLOOKUP(C2248,Product!A$1:D$21,4,0)</f>
        <v>Gym &amp; Fitness</v>
      </c>
      <c r="I2248" t="s">
        <v>84</v>
      </c>
      <c r="J2248" s="34">
        <v>47</v>
      </c>
      <c r="K2248" s="11" t="str">
        <f>VLOOKUP(A2248,'Sales Order'!A$2:I$1029,9,0)</f>
        <v>Sales Region Sulawesi - Maluku Team</v>
      </c>
      <c r="M2248" t="str">
        <f>VLOOKUP(A2248,'Sales Order'!A$1:L$1029,12,0)</f>
        <v>Retail</v>
      </c>
    </row>
    <row r="2249" spans="1:13" ht="15.75" customHeight="1" x14ac:dyDescent="0.3">
      <c r="A2249" s="28" t="s">
        <v>1031</v>
      </c>
      <c r="B2249" s="27">
        <f>VLOOKUP(A2249,'Sales Order'!A$1:D$1029,4,0)</f>
        <v>44675</v>
      </c>
      <c r="C2249" s="28" t="s">
        <v>65</v>
      </c>
      <c r="D2249" s="34">
        <v>108</v>
      </c>
      <c r="E2249" s="36">
        <v>24510600</v>
      </c>
      <c r="F2249" s="37" t="s">
        <v>4622</v>
      </c>
      <c r="G2249" s="76" t="str">
        <f>VLOOKUP(C2249,Product!A$1:D$21,3,0)</f>
        <v>1 Set Futsalball</v>
      </c>
      <c r="H2249" s="76" t="str">
        <f>VLOOKUP(C2249,Product!A$1:D$21,4,0)</f>
        <v>Futsal</v>
      </c>
      <c r="I2249" t="s">
        <v>66</v>
      </c>
      <c r="J2249" s="34">
        <v>108</v>
      </c>
      <c r="K2249" s="11" t="str">
        <f>VLOOKUP(A2249,'Sales Order'!A$2:I$1029,9,0)</f>
        <v>Sales Region Sulawesi - Maluku Team</v>
      </c>
      <c r="M2249" t="str">
        <f>VLOOKUP(A2249,'Sales Order'!A$1:L$1029,12,0)</f>
        <v>Retail</v>
      </c>
    </row>
    <row r="2250" spans="1:13" ht="15.75" customHeight="1" x14ac:dyDescent="0.3">
      <c r="A2250" s="28" t="s">
        <v>1031</v>
      </c>
      <c r="B2250" s="27">
        <f>VLOOKUP(A2250,'Sales Order'!A$1:D$1029,4,0)</f>
        <v>44675</v>
      </c>
      <c r="C2250" s="28" t="s">
        <v>55</v>
      </c>
      <c r="D2250" s="34">
        <v>109</v>
      </c>
      <c r="E2250" s="36">
        <v>195419560</v>
      </c>
      <c r="F2250" s="37" t="s">
        <v>4623</v>
      </c>
      <c r="G2250" s="76" t="str">
        <f>VLOOKUP(C2250,Product!A$1:D$21,3,0)</f>
        <v>Mountain Bike</v>
      </c>
      <c r="H2250" s="76" t="str">
        <f>VLOOKUP(C2250,Product!A$1:D$21,4,0)</f>
        <v>Bicycle</v>
      </c>
      <c r="I2250" t="s">
        <v>5854</v>
      </c>
      <c r="J2250" s="34">
        <v>109</v>
      </c>
      <c r="K2250" s="11" t="str">
        <f>VLOOKUP(A2250,'Sales Order'!A$2:I$1029,9,0)</f>
        <v>Sales Region Sulawesi - Maluku Team</v>
      </c>
      <c r="M2250" t="str">
        <f>VLOOKUP(A2250,'Sales Order'!A$1:L$1029,12,0)</f>
        <v>Retail</v>
      </c>
    </row>
    <row r="2251" spans="1:13" ht="15.75" customHeight="1" x14ac:dyDescent="0.3">
      <c r="A2251" s="16" t="s">
        <v>1032</v>
      </c>
      <c r="B2251" s="27">
        <f>VLOOKUP(A2251,'Sales Order'!A$1:D$1029,4,0)</f>
        <v>44677</v>
      </c>
      <c r="C2251" s="28" t="s">
        <v>78</v>
      </c>
      <c r="D2251" s="34">
        <v>128</v>
      </c>
      <c r="E2251" s="36">
        <v>58562560</v>
      </c>
      <c r="F2251" s="37" t="s">
        <v>4624</v>
      </c>
      <c r="G2251" s="76" t="str">
        <f>VLOOKUP(C2251,Product!A$1:D$21,3,0)</f>
        <v>Dumbell Set</v>
      </c>
      <c r="H2251" s="76" t="str">
        <f>VLOOKUP(C2251,Product!A$1:D$21,4,0)</f>
        <v>Gym &amp; Fitness</v>
      </c>
      <c r="I2251" t="s">
        <v>79</v>
      </c>
      <c r="J2251" s="34">
        <v>128</v>
      </c>
      <c r="K2251" s="11" t="str">
        <f>VLOOKUP(A2251,'Sales Order'!A$2:I$1029,9,0)</f>
        <v>Sales Sumatera -Kalimantan Region Team</v>
      </c>
      <c r="M2251" t="str">
        <f>VLOOKUP(A2251,'Sales Order'!A$1:L$1029,12,0)</f>
        <v>Distributor</v>
      </c>
    </row>
    <row r="2252" spans="1:13" ht="15.75" customHeight="1" x14ac:dyDescent="0.3">
      <c r="A2252" s="28" t="s">
        <v>1032</v>
      </c>
      <c r="B2252" s="27">
        <f>VLOOKUP(A2252,'Sales Order'!A$1:D$1029,4,0)</f>
        <v>44677</v>
      </c>
      <c r="C2252" s="28" t="s">
        <v>33</v>
      </c>
      <c r="D2252" s="34">
        <v>131</v>
      </c>
      <c r="E2252" s="36">
        <v>22479600</v>
      </c>
      <c r="F2252" s="37" t="s">
        <v>4625</v>
      </c>
      <c r="G2252" s="76" t="str">
        <f>VLOOKUP(C2252,Product!A$1:D$21,3,0)</f>
        <v>Stick Billiard Bag</v>
      </c>
      <c r="H2252" s="76" t="str">
        <f>VLOOKUP(C2252,Product!A$1:D$21,4,0)</f>
        <v>Billiard</v>
      </c>
      <c r="I2252" t="s">
        <v>34</v>
      </c>
      <c r="J2252" s="34">
        <v>131</v>
      </c>
      <c r="K2252" s="11" t="str">
        <f>VLOOKUP(A2252,'Sales Order'!A$2:I$1029,9,0)</f>
        <v>Sales Sumatera -Kalimantan Region Team</v>
      </c>
      <c r="M2252" t="str">
        <f>VLOOKUP(A2252,'Sales Order'!A$1:L$1029,12,0)</f>
        <v>Distributor</v>
      </c>
    </row>
    <row r="2253" spans="1:13" ht="15.75" customHeight="1" x14ac:dyDescent="0.3">
      <c r="A2253" s="28" t="s">
        <v>1032</v>
      </c>
      <c r="B2253" s="27">
        <f>VLOOKUP(A2253,'Sales Order'!A$1:D$1029,4,0)</f>
        <v>44677</v>
      </c>
      <c r="C2253" s="28" t="s">
        <v>61</v>
      </c>
      <c r="D2253" s="34">
        <v>134</v>
      </c>
      <c r="E2253" s="36">
        <v>55841820</v>
      </c>
      <c r="F2253" s="37" t="s">
        <v>4626</v>
      </c>
      <c r="G2253" s="76" t="str">
        <f>VLOOKUP(C2253,Product!A$1:D$21,3,0)</f>
        <v>1 Set Basketball</v>
      </c>
      <c r="H2253" s="76" t="str">
        <f>VLOOKUP(C2253,Product!A$1:D$21,4,0)</f>
        <v>Basketball</v>
      </c>
      <c r="I2253" t="s">
        <v>62</v>
      </c>
      <c r="J2253" s="34">
        <v>134</v>
      </c>
      <c r="K2253" s="11" t="str">
        <f>VLOOKUP(A2253,'Sales Order'!A$2:I$1029,9,0)</f>
        <v>Sales Sumatera -Kalimantan Region Team</v>
      </c>
      <c r="M2253" t="str">
        <f>VLOOKUP(A2253,'Sales Order'!A$1:L$1029,12,0)</f>
        <v>Distributor</v>
      </c>
    </row>
    <row r="2254" spans="1:13" ht="15.75" customHeight="1" x14ac:dyDescent="0.3">
      <c r="A2254" s="16" t="s">
        <v>1033</v>
      </c>
      <c r="B2254" s="27">
        <f>VLOOKUP(A2254,'Sales Order'!A$1:D$1029,4,0)</f>
        <v>44677</v>
      </c>
      <c r="C2254" s="28" t="s">
        <v>69</v>
      </c>
      <c r="D2254" s="34">
        <v>137</v>
      </c>
      <c r="E2254" s="36">
        <v>16756470</v>
      </c>
      <c r="F2254" s="37" t="s">
        <v>4627</v>
      </c>
      <c r="G2254" s="76" t="str">
        <f>VLOOKUP(C2254,Product!A$1:D$21,3,0)</f>
        <v>Abs Roller</v>
      </c>
      <c r="H2254" s="76" t="str">
        <f>VLOOKUP(C2254,Product!A$1:D$21,4,0)</f>
        <v>Gym &amp; Fitness</v>
      </c>
      <c r="I2254" t="s">
        <v>70</v>
      </c>
      <c r="J2254" s="34">
        <v>137</v>
      </c>
      <c r="K2254" s="11" t="str">
        <f>VLOOKUP(A2254,'Sales Order'!A$2:I$1029,9,0)</f>
        <v>Sales Region Bali - Nusa Tenggara Team</v>
      </c>
      <c r="M2254" t="str">
        <f>VLOOKUP(A2254,'Sales Order'!A$1:L$1029,12,0)</f>
        <v>Retail</v>
      </c>
    </row>
    <row r="2255" spans="1:13" ht="15.75" customHeight="1" x14ac:dyDescent="0.3">
      <c r="A2255" s="28" t="s">
        <v>1033</v>
      </c>
      <c r="B2255" s="27">
        <f>VLOOKUP(A2255,'Sales Order'!A$1:D$1029,4,0)</f>
        <v>44677</v>
      </c>
      <c r="C2255" s="28" t="s">
        <v>28</v>
      </c>
      <c r="D2255" s="34">
        <v>149</v>
      </c>
      <c r="E2255" s="36">
        <v>131783050</v>
      </c>
      <c r="F2255" s="37" t="s">
        <v>4628</v>
      </c>
      <c r="G2255" s="76" t="str">
        <f>VLOOKUP(C2255,Product!A$1:D$21,3,0)</f>
        <v>Stick Billiard</v>
      </c>
      <c r="H2255" s="76" t="str">
        <f>VLOOKUP(C2255,Product!A$1:D$21,4,0)</f>
        <v>Billiard</v>
      </c>
      <c r="I2255" t="s">
        <v>30</v>
      </c>
      <c r="J2255" s="34">
        <v>149</v>
      </c>
      <c r="K2255" s="11" t="str">
        <f>VLOOKUP(A2255,'Sales Order'!A$2:I$1029,9,0)</f>
        <v>Sales Region Bali - Nusa Tenggara Team</v>
      </c>
      <c r="M2255" t="str">
        <f>VLOOKUP(A2255,'Sales Order'!A$1:L$1029,12,0)</f>
        <v>Retail</v>
      </c>
    </row>
    <row r="2256" spans="1:13" ht="15.75" customHeight="1" x14ac:dyDescent="0.3">
      <c r="A2256" s="28" t="s">
        <v>1033</v>
      </c>
      <c r="B2256" s="27">
        <f>VLOOKUP(A2256,'Sales Order'!A$1:D$1029,4,0)</f>
        <v>44677</v>
      </c>
      <c r="C2256" s="28" t="s">
        <v>35</v>
      </c>
      <c r="D2256" s="34">
        <v>111</v>
      </c>
      <c r="E2256" s="36">
        <v>221716950</v>
      </c>
      <c r="F2256" s="37" t="s">
        <v>4629</v>
      </c>
      <c r="G2256" s="76" t="str">
        <f>VLOOKUP(C2256,Product!A$1:D$21,3,0)</f>
        <v>Stick Golf Wedge</v>
      </c>
      <c r="H2256" s="76" t="str">
        <f>VLOOKUP(C2256,Product!A$1:D$21,4,0)</f>
        <v>Golf</v>
      </c>
      <c r="I2256" t="s">
        <v>37</v>
      </c>
      <c r="J2256" s="34">
        <v>111</v>
      </c>
      <c r="K2256" s="11" t="str">
        <f>VLOOKUP(A2256,'Sales Order'!A$2:I$1029,9,0)</f>
        <v>Sales Region Bali - Nusa Tenggara Team</v>
      </c>
      <c r="M2256" t="str">
        <f>VLOOKUP(A2256,'Sales Order'!A$1:L$1029,12,0)</f>
        <v>Retail</v>
      </c>
    </row>
    <row r="2257" spans="1:13" ht="15.75" customHeight="1" x14ac:dyDescent="0.3">
      <c r="A2257" s="16" t="s">
        <v>1035</v>
      </c>
      <c r="B2257" s="27">
        <f>VLOOKUP(A2257,'Sales Order'!A$1:D$1029,4,0)</f>
        <v>44678</v>
      </c>
      <c r="C2257" s="28" t="s">
        <v>72</v>
      </c>
      <c r="D2257" s="34">
        <v>37</v>
      </c>
      <c r="E2257" s="36">
        <v>8693520</v>
      </c>
      <c r="F2257" s="37" t="s">
        <v>4630</v>
      </c>
      <c r="G2257" s="76" t="str">
        <f>VLOOKUP(C2257,Product!A$1:D$21,3,0)</f>
        <v>Pull Up Bar</v>
      </c>
      <c r="H2257" s="76" t="str">
        <f>VLOOKUP(C2257,Product!A$1:D$21,4,0)</f>
        <v>Gym &amp; Fitness</v>
      </c>
      <c r="I2257" t="s">
        <v>73</v>
      </c>
      <c r="J2257" s="34">
        <v>37</v>
      </c>
      <c r="K2257" s="11" t="str">
        <f>VLOOKUP(A2257,'Sales Order'!A$2:I$1029,9,0)</f>
        <v>Sales Region Sulawesi - Maluku Team</v>
      </c>
      <c r="M2257" t="str">
        <f>VLOOKUP(A2257,'Sales Order'!A$1:L$1029,12,0)</f>
        <v>Distributor</v>
      </c>
    </row>
    <row r="2258" spans="1:13" ht="15.75" customHeight="1" x14ac:dyDescent="0.3">
      <c r="A2258" s="28" t="s">
        <v>1035</v>
      </c>
      <c r="B2258" s="27">
        <f>VLOOKUP(A2258,'Sales Order'!A$1:D$1029,4,0)</f>
        <v>44678</v>
      </c>
      <c r="C2258" s="28" t="s">
        <v>69</v>
      </c>
      <c r="D2258" s="34">
        <v>94</v>
      </c>
      <c r="E2258" s="36">
        <v>11369394</v>
      </c>
      <c r="F2258" s="37" t="s">
        <v>4631</v>
      </c>
      <c r="G2258" s="76" t="str">
        <f>VLOOKUP(C2258,Product!A$1:D$21,3,0)</f>
        <v>Abs Roller</v>
      </c>
      <c r="H2258" s="76" t="str">
        <f>VLOOKUP(C2258,Product!A$1:D$21,4,0)</f>
        <v>Gym &amp; Fitness</v>
      </c>
      <c r="I2258" t="s">
        <v>70</v>
      </c>
      <c r="J2258" s="34">
        <v>94</v>
      </c>
      <c r="K2258" s="11" t="str">
        <f>VLOOKUP(A2258,'Sales Order'!A$2:I$1029,9,0)</f>
        <v>Sales Region Sulawesi - Maluku Team</v>
      </c>
      <c r="M2258" t="str">
        <f>VLOOKUP(A2258,'Sales Order'!A$1:L$1029,12,0)</f>
        <v>Distributor</v>
      </c>
    </row>
    <row r="2259" spans="1:13" ht="15.75" customHeight="1" x14ac:dyDescent="0.3">
      <c r="A2259" s="28" t="s">
        <v>1036</v>
      </c>
      <c r="B2259" s="27">
        <f>VLOOKUP(A2259,'Sales Order'!A$1:D$1029,4,0)</f>
        <v>44679</v>
      </c>
      <c r="C2259" s="28" t="s">
        <v>40</v>
      </c>
      <c r="D2259" s="34">
        <v>85</v>
      </c>
      <c r="E2259" s="36">
        <v>14389650.000000002</v>
      </c>
      <c r="F2259" s="37" t="s">
        <v>4632</v>
      </c>
      <c r="G2259" s="76" t="str">
        <f>VLOOKUP(C2259,Product!A$1:D$21,3,0)</f>
        <v>1 set Golf Ball</v>
      </c>
      <c r="H2259" s="76" t="str">
        <f>VLOOKUP(C2259,Product!A$1:D$21,4,0)</f>
        <v>Golf</v>
      </c>
      <c r="I2259" t="s">
        <v>41</v>
      </c>
      <c r="J2259" s="34">
        <v>85</v>
      </c>
      <c r="K2259" s="11" t="str">
        <f>VLOOKUP(A2259,'Sales Order'!A$2:I$1029,9,0)</f>
        <v>Sales Region Sulawesi - Maluku Team</v>
      </c>
      <c r="M2259" t="str">
        <f>VLOOKUP(A2259,'Sales Order'!A$1:L$1029,12,0)</f>
        <v>Retail</v>
      </c>
    </row>
    <row r="2260" spans="1:13" ht="15.75" customHeight="1" x14ac:dyDescent="0.3">
      <c r="A2260" s="16" t="s">
        <v>1037</v>
      </c>
      <c r="B2260" s="27">
        <f>VLOOKUP(A2260,'Sales Order'!A$1:D$1029,4,0)</f>
        <v>44681</v>
      </c>
      <c r="C2260" s="28" t="s">
        <v>28</v>
      </c>
      <c r="D2260" s="34">
        <v>100</v>
      </c>
      <c r="E2260" s="36">
        <v>86583000</v>
      </c>
      <c r="F2260" s="37" t="s">
        <v>4633</v>
      </c>
      <c r="G2260" s="76" t="str">
        <f>VLOOKUP(C2260,Product!A$1:D$21,3,0)</f>
        <v>Stick Billiard</v>
      </c>
      <c r="H2260" s="76" t="str">
        <f>VLOOKUP(C2260,Product!A$1:D$21,4,0)</f>
        <v>Billiard</v>
      </c>
      <c r="I2260" t="s">
        <v>30</v>
      </c>
      <c r="J2260" s="34">
        <v>100</v>
      </c>
      <c r="K2260" s="11" t="str">
        <f>VLOOKUP(A2260,'Sales Order'!A$2:I$1029,9,0)</f>
        <v>Sales Sumatera -Kalimantan Region Team</v>
      </c>
      <c r="M2260" t="str">
        <f>VLOOKUP(A2260,'Sales Order'!A$1:L$1029,12,0)</f>
        <v>Retail</v>
      </c>
    </row>
    <row r="2261" spans="1:13" ht="15.75" customHeight="1" x14ac:dyDescent="0.3">
      <c r="A2261" s="28" t="s">
        <v>1037</v>
      </c>
      <c r="B2261" s="27">
        <f>VLOOKUP(A2261,'Sales Order'!A$1:D$1029,4,0)</f>
        <v>44681</v>
      </c>
      <c r="C2261" s="28" t="s">
        <v>33</v>
      </c>
      <c r="D2261" s="34">
        <v>66</v>
      </c>
      <c r="E2261" s="36">
        <v>12777600</v>
      </c>
      <c r="F2261" s="37" t="s">
        <v>4634</v>
      </c>
      <c r="G2261" s="76" t="str">
        <f>VLOOKUP(C2261,Product!A$1:D$21,3,0)</f>
        <v>Stick Billiard Bag</v>
      </c>
      <c r="H2261" s="76" t="str">
        <f>VLOOKUP(C2261,Product!A$1:D$21,4,0)</f>
        <v>Billiard</v>
      </c>
      <c r="I2261" t="s">
        <v>34</v>
      </c>
      <c r="J2261" s="34">
        <v>66</v>
      </c>
      <c r="K2261" s="11" t="str">
        <f>VLOOKUP(A2261,'Sales Order'!A$2:I$1029,9,0)</f>
        <v>Sales Sumatera -Kalimantan Region Team</v>
      </c>
      <c r="M2261" t="str">
        <f>VLOOKUP(A2261,'Sales Order'!A$1:L$1029,12,0)</f>
        <v>Retail</v>
      </c>
    </row>
    <row r="2262" spans="1:13" ht="15.75" customHeight="1" x14ac:dyDescent="0.3">
      <c r="A2262" s="28" t="s">
        <v>1037</v>
      </c>
      <c r="B2262" s="27">
        <f>VLOOKUP(A2262,'Sales Order'!A$1:D$1029,4,0)</f>
        <v>44681</v>
      </c>
      <c r="C2262" s="28" t="s">
        <v>81</v>
      </c>
      <c r="D2262" s="34">
        <v>39</v>
      </c>
      <c r="E2262" s="36">
        <v>94440450</v>
      </c>
      <c r="F2262" s="37" t="s">
        <v>4635</v>
      </c>
      <c r="G2262" s="76" t="str">
        <f>VLOOKUP(C2262,Product!A$1:D$21,3,0)</f>
        <v>Treadmill</v>
      </c>
      <c r="H2262" s="76" t="str">
        <f>VLOOKUP(C2262,Product!A$1:D$21,4,0)</f>
        <v>Gym &amp; Fitness</v>
      </c>
      <c r="I2262" t="s">
        <v>82</v>
      </c>
      <c r="J2262" s="34">
        <v>39</v>
      </c>
      <c r="K2262" s="11" t="str">
        <f>VLOOKUP(A2262,'Sales Order'!A$2:I$1029,9,0)</f>
        <v>Sales Sumatera -Kalimantan Region Team</v>
      </c>
      <c r="M2262" t="str">
        <f>VLOOKUP(A2262,'Sales Order'!A$1:L$1029,12,0)</f>
        <v>Retail</v>
      </c>
    </row>
    <row r="2263" spans="1:13" ht="15.75" customHeight="1" x14ac:dyDescent="0.3">
      <c r="A2263" s="28" t="s">
        <v>1037</v>
      </c>
      <c r="B2263" s="27">
        <f>VLOOKUP(A2263,'Sales Order'!A$1:D$1029,4,0)</f>
        <v>44681</v>
      </c>
      <c r="C2263" s="28" t="s">
        <v>48</v>
      </c>
      <c r="D2263" s="34">
        <v>103</v>
      </c>
      <c r="E2263" s="36">
        <v>12489780</v>
      </c>
      <c r="F2263" s="37" t="s">
        <v>4636</v>
      </c>
      <c r="G2263" s="76" t="str">
        <f>VLOOKUP(C2263,Product!A$1:D$21,3,0)</f>
        <v>Tracking Pole</v>
      </c>
      <c r="H2263" s="76" t="str">
        <f>VLOOKUP(C2263,Product!A$1:D$21,4,0)</f>
        <v>Hiking &amp; Camping</v>
      </c>
      <c r="I2263" t="s">
        <v>49</v>
      </c>
      <c r="J2263" s="34">
        <v>103</v>
      </c>
      <c r="K2263" s="11" t="str">
        <f>VLOOKUP(A2263,'Sales Order'!A$2:I$1029,9,0)</f>
        <v>Sales Sumatera -Kalimantan Region Team</v>
      </c>
      <c r="M2263" t="str">
        <f>VLOOKUP(A2263,'Sales Order'!A$1:L$1029,12,0)</f>
        <v>Retail</v>
      </c>
    </row>
    <row r="2264" spans="1:13" ht="15.75" customHeight="1" x14ac:dyDescent="0.3">
      <c r="A2264" s="16" t="s">
        <v>1038</v>
      </c>
      <c r="B2264" s="27">
        <f>VLOOKUP(A2264,'Sales Order'!A$1:D$1029,4,0)</f>
        <v>44681</v>
      </c>
      <c r="C2264" s="28" t="s">
        <v>81</v>
      </c>
      <c r="D2264" s="34">
        <v>35</v>
      </c>
      <c r="E2264" s="36">
        <v>72264150</v>
      </c>
      <c r="F2264" s="37" t="s">
        <v>4637</v>
      </c>
      <c r="G2264" s="76" t="str">
        <f>VLOOKUP(C2264,Product!A$1:D$21,3,0)</f>
        <v>Treadmill</v>
      </c>
      <c r="H2264" s="76" t="str">
        <f>VLOOKUP(C2264,Product!A$1:D$21,4,0)</f>
        <v>Gym &amp; Fitness</v>
      </c>
      <c r="I2264" t="s">
        <v>82</v>
      </c>
      <c r="J2264" s="34">
        <v>35</v>
      </c>
      <c r="K2264" s="11" t="str">
        <f>VLOOKUP(A2264,'Sales Order'!A$2:I$1029,9,0)</f>
        <v>Sales Java Region Team</v>
      </c>
      <c r="M2264" t="str">
        <f>VLOOKUP(A2264,'Sales Order'!A$1:L$1029,12,0)</f>
        <v>Distributor</v>
      </c>
    </row>
    <row r="2265" spans="1:13" ht="15.75" customHeight="1" x14ac:dyDescent="0.3">
      <c r="A2265" s="28" t="s">
        <v>1038</v>
      </c>
      <c r="B2265" s="27">
        <f>VLOOKUP(A2265,'Sales Order'!A$1:D$1029,4,0)</f>
        <v>44681</v>
      </c>
      <c r="C2265" s="28" t="s">
        <v>48</v>
      </c>
      <c r="D2265" s="34">
        <v>86</v>
      </c>
      <c r="E2265" s="36">
        <v>9762720</v>
      </c>
      <c r="F2265" s="37" t="s">
        <v>4638</v>
      </c>
      <c r="G2265" s="76" t="str">
        <f>VLOOKUP(C2265,Product!A$1:D$21,3,0)</f>
        <v>Tracking Pole</v>
      </c>
      <c r="H2265" s="76" t="str">
        <f>VLOOKUP(C2265,Product!A$1:D$21,4,0)</f>
        <v>Hiking &amp; Camping</v>
      </c>
      <c r="I2265" t="s">
        <v>49</v>
      </c>
      <c r="J2265" s="34">
        <v>86</v>
      </c>
      <c r="K2265" s="11" t="str">
        <f>VLOOKUP(A2265,'Sales Order'!A$2:I$1029,9,0)</f>
        <v>Sales Java Region Team</v>
      </c>
      <c r="M2265" t="str">
        <f>VLOOKUP(A2265,'Sales Order'!A$1:L$1029,12,0)</f>
        <v>Distributor</v>
      </c>
    </row>
    <row r="2266" spans="1:13" ht="15.75" customHeight="1" x14ac:dyDescent="0.3">
      <c r="A2266" s="16" t="s">
        <v>1039</v>
      </c>
      <c r="B2266" s="27">
        <f>VLOOKUP(A2266,'Sales Order'!A$1:D$1029,4,0)</f>
        <v>44682</v>
      </c>
      <c r="C2266" s="28" t="s">
        <v>19</v>
      </c>
      <c r="D2266" s="34">
        <v>71</v>
      </c>
      <c r="E2266" s="36">
        <v>15027150</v>
      </c>
      <c r="F2266" s="37" t="s">
        <v>4639</v>
      </c>
      <c r="G2266" s="76" t="str">
        <f>VLOOKUP(C2266,Product!A$1:D$21,3,0)</f>
        <v>1 Set Fishing Equipment</v>
      </c>
      <c r="H2266" s="76" t="str">
        <f>VLOOKUP(C2266,Product!A$1:D$21,4,0)</f>
        <v>Fishing Equipment</v>
      </c>
      <c r="I2266" t="s">
        <v>21</v>
      </c>
      <c r="J2266" s="34">
        <v>71</v>
      </c>
      <c r="K2266" s="11" t="str">
        <f>VLOOKUP(A2266,'Sales Order'!A$2:I$1029,9,0)</f>
        <v>Online Sales Team</v>
      </c>
      <c r="M2266" t="str">
        <f>VLOOKUP(A2266,'Sales Order'!A$1:L$1029,12,0)</f>
        <v>Retail</v>
      </c>
    </row>
    <row r="2267" spans="1:13" ht="15.75" customHeight="1" x14ac:dyDescent="0.3">
      <c r="A2267" s="28" t="s">
        <v>1039</v>
      </c>
      <c r="B2267" s="27">
        <f>VLOOKUP(A2267,'Sales Order'!A$1:D$1029,4,0)</f>
        <v>44682</v>
      </c>
      <c r="C2267" s="28" t="s">
        <v>35</v>
      </c>
      <c r="D2267" s="34">
        <v>130</v>
      </c>
      <c r="E2267" s="36">
        <v>271082500</v>
      </c>
      <c r="F2267" s="37" t="s">
        <v>4640</v>
      </c>
      <c r="G2267" s="76" t="str">
        <f>VLOOKUP(C2267,Product!A$1:D$21,3,0)</f>
        <v>Stick Golf Wedge</v>
      </c>
      <c r="H2267" s="76" t="str">
        <f>VLOOKUP(C2267,Product!A$1:D$21,4,0)</f>
        <v>Golf</v>
      </c>
      <c r="I2267" t="s">
        <v>37</v>
      </c>
      <c r="J2267" s="34">
        <v>130</v>
      </c>
      <c r="K2267" s="11" t="str">
        <f>VLOOKUP(A2267,'Sales Order'!A$2:I$1029,9,0)</f>
        <v>Online Sales Team</v>
      </c>
      <c r="M2267" t="str">
        <f>VLOOKUP(A2267,'Sales Order'!A$1:L$1029,12,0)</f>
        <v>Retail</v>
      </c>
    </row>
    <row r="2268" spans="1:13" ht="15.75" customHeight="1" x14ac:dyDescent="0.3">
      <c r="A2268" s="16" t="s">
        <v>1040</v>
      </c>
      <c r="B2268" s="27">
        <f>VLOOKUP(A2268,'Sales Order'!A$1:D$1029,4,0)</f>
        <v>44683</v>
      </c>
      <c r="C2268" s="28" t="s">
        <v>65</v>
      </c>
      <c r="D2268" s="34">
        <v>75</v>
      </c>
      <c r="E2268" s="36">
        <v>16620750</v>
      </c>
      <c r="F2268" s="37" t="s">
        <v>4641</v>
      </c>
      <c r="G2268" s="76" t="str">
        <f>VLOOKUP(C2268,Product!A$1:D$21,3,0)</f>
        <v>1 Set Futsalball</v>
      </c>
      <c r="H2268" s="76" t="str">
        <f>VLOOKUP(C2268,Product!A$1:D$21,4,0)</f>
        <v>Futsal</v>
      </c>
      <c r="I2268" t="s">
        <v>66</v>
      </c>
      <c r="J2268" s="34">
        <v>75</v>
      </c>
      <c r="K2268" s="11" t="str">
        <f>VLOOKUP(A2268,'Sales Order'!A$2:I$1029,9,0)</f>
        <v>Sales Java Region Team</v>
      </c>
      <c r="M2268" t="str">
        <f>VLOOKUP(A2268,'Sales Order'!A$1:L$1029,12,0)</f>
        <v>Retail</v>
      </c>
    </row>
    <row r="2269" spans="1:13" ht="15.75" customHeight="1" x14ac:dyDescent="0.3">
      <c r="A2269" s="28" t="s">
        <v>1040</v>
      </c>
      <c r="B2269" s="27">
        <f>VLOOKUP(A2269,'Sales Order'!A$1:D$1029,4,0)</f>
        <v>44683</v>
      </c>
      <c r="C2269" s="28" t="s">
        <v>78</v>
      </c>
      <c r="D2269" s="34">
        <v>82</v>
      </c>
      <c r="E2269" s="36">
        <v>39697840</v>
      </c>
      <c r="F2269" s="37" t="s">
        <v>4642</v>
      </c>
      <c r="G2269" s="76" t="str">
        <f>VLOOKUP(C2269,Product!A$1:D$21,3,0)</f>
        <v>Dumbell Set</v>
      </c>
      <c r="H2269" s="76" t="str">
        <f>VLOOKUP(C2269,Product!A$1:D$21,4,0)</f>
        <v>Gym &amp; Fitness</v>
      </c>
      <c r="I2269" t="s">
        <v>79</v>
      </c>
      <c r="J2269" s="34">
        <v>82</v>
      </c>
      <c r="K2269" s="11" t="str">
        <f>VLOOKUP(A2269,'Sales Order'!A$2:I$1029,9,0)</f>
        <v>Sales Java Region Team</v>
      </c>
      <c r="M2269" t="str">
        <f>VLOOKUP(A2269,'Sales Order'!A$1:L$1029,12,0)</f>
        <v>Retail</v>
      </c>
    </row>
    <row r="2270" spans="1:13" ht="15.75" customHeight="1" x14ac:dyDescent="0.3">
      <c r="A2270" s="28" t="s">
        <v>1040</v>
      </c>
      <c r="B2270" s="27">
        <f>VLOOKUP(A2270,'Sales Order'!A$1:D$1029,4,0)</f>
        <v>44683</v>
      </c>
      <c r="C2270" s="28" t="s">
        <v>81</v>
      </c>
      <c r="D2270" s="34">
        <v>135</v>
      </c>
      <c r="E2270" s="36">
        <v>302821200</v>
      </c>
      <c r="F2270" s="37" t="s">
        <v>4643</v>
      </c>
      <c r="G2270" s="76" t="str">
        <f>VLOOKUP(C2270,Product!A$1:D$21,3,0)</f>
        <v>Treadmill</v>
      </c>
      <c r="H2270" s="76" t="str">
        <f>VLOOKUP(C2270,Product!A$1:D$21,4,0)</f>
        <v>Gym &amp; Fitness</v>
      </c>
      <c r="I2270" t="s">
        <v>82</v>
      </c>
      <c r="J2270" s="34">
        <v>135</v>
      </c>
      <c r="K2270" s="11" t="str">
        <f>VLOOKUP(A2270,'Sales Order'!A$2:I$1029,9,0)</f>
        <v>Sales Java Region Team</v>
      </c>
      <c r="M2270" t="str">
        <f>VLOOKUP(A2270,'Sales Order'!A$1:L$1029,12,0)</f>
        <v>Retail</v>
      </c>
    </row>
    <row r="2271" spans="1:13" ht="15.75" customHeight="1" x14ac:dyDescent="0.3">
      <c r="A2271" s="28" t="s">
        <v>1040</v>
      </c>
      <c r="B2271" s="27">
        <f>VLOOKUP(A2271,'Sales Order'!A$1:D$1029,4,0)</f>
        <v>44683</v>
      </c>
      <c r="C2271" s="28" t="s">
        <v>55</v>
      </c>
      <c r="D2271" s="34">
        <v>79</v>
      </c>
      <c r="E2271" s="36">
        <v>163997680</v>
      </c>
      <c r="F2271" s="37" t="s">
        <v>4644</v>
      </c>
      <c r="G2271" s="76" t="str">
        <f>VLOOKUP(C2271,Product!A$1:D$21,3,0)</f>
        <v>Mountain Bike</v>
      </c>
      <c r="H2271" s="76" t="str">
        <f>VLOOKUP(C2271,Product!A$1:D$21,4,0)</f>
        <v>Bicycle</v>
      </c>
      <c r="I2271" t="s">
        <v>5854</v>
      </c>
      <c r="J2271" s="34">
        <v>79</v>
      </c>
      <c r="K2271" s="11" t="str">
        <f>VLOOKUP(A2271,'Sales Order'!A$2:I$1029,9,0)</f>
        <v>Sales Java Region Team</v>
      </c>
      <c r="M2271" t="str">
        <f>VLOOKUP(A2271,'Sales Order'!A$1:L$1029,12,0)</f>
        <v>Retail</v>
      </c>
    </row>
    <row r="2272" spans="1:13" ht="15.75" customHeight="1" x14ac:dyDescent="0.3">
      <c r="A2272" s="16" t="s">
        <v>1041</v>
      </c>
      <c r="B2272" s="27">
        <f>VLOOKUP(A2272,'Sales Order'!A$1:D$1029,4,0)</f>
        <v>44684</v>
      </c>
      <c r="C2272" s="28" t="s">
        <v>19</v>
      </c>
      <c r="D2272" s="34">
        <v>73</v>
      </c>
      <c r="E2272" s="36">
        <v>16359300</v>
      </c>
      <c r="F2272" s="37" t="s">
        <v>4645</v>
      </c>
      <c r="G2272" s="76" t="str">
        <f>VLOOKUP(C2272,Product!A$1:D$21,3,0)</f>
        <v>1 Set Fishing Equipment</v>
      </c>
      <c r="H2272" s="76" t="str">
        <f>VLOOKUP(C2272,Product!A$1:D$21,4,0)</f>
        <v>Fishing Equipment</v>
      </c>
      <c r="I2272" t="s">
        <v>21</v>
      </c>
      <c r="J2272" s="34">
        <v>73</v>
      </c>
      <c r="K2272" s="11" t="str">
        <f>VLOOKUP(A2272,'Sales Order'!A$2:I$1029,9,0)</f>
        <v>Sales Region Sulawesi - Maluku Team</v>
      </c>
      <c r="M2272" t="str">
        <f>VLOOKUP(A2272,'Sales Order'!A$1:L$1029,12,0)</f>
        <v>Distributor</v>
      </c>
    </row>
    <row r="2273" spans="1:13" ht="15.75" customHeight="1" x14ac:dyDescent="0.3">
      <c r="A2273" s="28" t="s">
        <v>1041</v>
      </c>
      <c r="B2273" s="27">
        <f>VLOOKUP(A2273,'Sales Order'!A$1:D$1029,4,0)</f>
        <v>44684</v>
      </c>
      <c r="C2273" s="28" t="s">
        <v>78</v>
      </c>
      <c r="D2273" s="34">
        <v>58</v>
      </c>
      <c r="E2273" s="36">
        <v>26536160</v>
      </c>
      <c r="F2273" s="37" t="s">
        <v>4646</v>
      </c>
      <c r="G2273" s="76" t="str">
        <f>VLOOKUP(C2273,Product!A$1:D$21,3,0)</f>
        <v>Dumbell Set</v>
      </c>
      <c r="H2273" s="76" t="str">
        <f>VLOOKUP(C2273,Product!A$1:D$21,4,0)</f>
        <v>Gym &amp; Fitness</v>
      </c>
      <c r="I2273" t="s">
        <v>79</v>
      </c>
      <c r="J2273" s="34">
        <v>58</v>
      </c>
      <c r="K2273" s="11" t="str">
        <f>VLOOKUP(A2273,'Sales Order'!A$2:I$1029,9,0)</f>
        <v>Sales Region Sulawesi - Maluku Team</v>
      </c>
      <c r="M2273" t="str">
        <f>VLOOKUP(A2273,'Sales Order'!A$1:L$1029,12,0)</f>
        <v>Distributor</v>
      </c>
    </row>
    <row r="2274" spans="1:13" ht="15.75" customHeight="1" x14ac:dyDescent="0.3">
      <c r="A2274" s="28" t="s">
        <v>1041</v>
      </c>
      <c r="B2274" s="27">
        <f>VLOOKUP(A2274,'Sales Order'!A$1:D$1029,4,0)</f>
        <v>44684</v>
      </c>
      <c r="C2274" s="28" t="s">
        <v>69</v>
      </c>
      <c r="D2274" s="34">
        <v>92</v>
      </c>
      <c r="E2274" s="36">
        <v>9627156</v>
      </c>
      <c r="F2274" s="37" t="s">
        <v>4647</v>
      </c>
      <c r="G2274" s="76" t="str">
        <f>VLOOKUP(C2274,Product!A$1:D$21,3,0)</f>
        <v>Abs Roller</v>
      </c>
      <c r="H2274" s="76" t="str">
        <f>VLOOKUP(C2274,Product!A$1:D$21,4,0)</f>
        <v>Gym &amp; Fitness</v>
      </c>
      <c r="I2274" t="s">
        <v>70</v>
      </c>
      <c r="J2274" s="34">
        <v>92</v>
      </c>
      <c r="K2274" s="11" t="str">
        <f>VLOOKUP(A2274,'Sales Order'!A$2:I$1029,9,0)</f>
        <v>Sales Region Sulawesi - Maluku Team</v>
      </c>
      <c r="M2274" t="str">
        <f>VLOOKUP(A2274,'Sales Order'!A$1:L$1029,12,0)</f>
        <v>Distributor</v>
      </c>
    </row>
    <row r="2275" spans="1:13" ht="15.75" customHeight="1" x14ac:dyDescent="0.3">
      <c r="A2275" s="16" t="s">
        <v>1042</v>
      </c>
      <c r="B2275" s="27">
        <f>VLOOKUP(A2275,'Sales Order'!A$1:D$1029,4,0)</f>
        <v>44687</v>
      </c>
      <c r="C2275" s="28" t="s">
        <v>43</v>
      </c>
      <c r="D2275" s="34">
        <v>80</v>
      </c>
      <c r="E2275" s="36">
        <v>212480000</v>
      </c>
      <c r="F2275" s="37" t="s">
        <v>4648</v>
      </c>
      <c r="G2275" s="76" t="str">
        <f>VLOOKUP(C2275,Product!A$1:D$21,3,0)</f>
        <v>Stick Golf Bag</v>
      </c>
      <c r="H2275" s="76" t="str">
        <f>VLOOKUP(C2275,Product!A$1:D$21,4,0)</f>
        <v>Golf</v>
      </c>
      <c r="I2275" t="s">
        <v>44</v>
      </c>
      <c r="J2275" s="34">
        <v>80</v>
      </c>
      <c r="K2275" s="11" t="str">
        <f>VLOOKUP(A2275,'Sales Order'!A$2:I$1029,9,0)</f>
        <v>Sales Sumatera -Kalimantan Region Team</v>
      </c>
      <c r="M2275" t="str">
        <f>VLOOKUP(A2275,'Sales Order'!A$1:L$1029,12,0)</f>
        <v>Retail</v>
      </c>
    </row>
    <row r="2276" spans="1:13" ht="15.75" customHeight="1" x14ac:dyDescent="0.3">
      <c r="A2276" s="28" t="s">
        <v>1042</v>
      </c>
      <c r="B2276" s="27">
        <f>VLOOKUP(A2276,'Sales Order'!A$1:D$1029,4,0)</f>
        <v>44687</v>
      </c>
      <c r="C2276" s="28" t="s">
        <v>58</v>
      </c>
      <c r="D2276" s="34">
        <v>123</v>
      </c>
      <c r="E2276" s="36">
        <v>596493420</v>
      </c>
      <c r="F2276" s="37" t="s">
        <v>4649</v>
      </c>
      <c r="G2276" s="76" t="str">
        <f>VLOOKUP(C2276,Product!A$1:D$21,3,0)</f>
        <v>Road Bike</v>
      </c>
      <c r="H2276" s="76" t="str">
        <f>VLOOKUP(C2276,Product!A$1:D$21,4,0)</f>
        <v>Bicycle</v>
      </c>
      <c r="I2276" t="s">
        <v>59</v>
      </c>
      <c r="J2276" s="34">
        <v>123</v>
      </c>
      <c r="K2276" s="11" t="str">
        <f>VLOOKUP(A2276,'Sales Order'!A$2:I$1029,9,0)</f>
        <v>Sales Sumatera -Kalimantan Region Team</v>
      </c>
      <c r="M2276" t="str">
        <f>VLOOKUP(A2276,'Sales Order'!A$1:L$1029,12,0)</f>
        <v>Retail</v>
      </c>
    </row>
    <row r="2277" spans="1:13" ht="15.75" customHeight="1" x14ac:dyDescent="0.3">
      <c r="A2277" s="28" t="s">
        <v>1042</v>
      </c>
      <c r="B2277" s="27">
        <f>VLOOKUP(A2277,'Sales Order'!A$1:D$1029,4,0)</f>
        <v>44687</v>
      </c>
      <c r="C2277" s="28" t="s">
        <v>69</v>
      </c>
      <c r="D2277" s="34">
        <v>91</v>
      </c>
      <c r="E2277" s="36">
        <v>11377548</v>
      </c>
      <c r="F2277" s="37" t="s">
        <v>4650</v>
      </c>
      <c r="G2277" s="76" t="str">
        <f>VLOOKUP(C2277,Product!A$1:D$21,3,0)</f>
        <v>Abs Roller</v>
      </c>
      <c r="H2277" s="76" t="str">
        <f>VLOOKUP(C2277,Product!A$1:D$21,4,0)</f>
        <v>Gym &amp; Fitness</v>
      </c>
      <c r="I2277" t="s">
        <v>70</v>
      </c>
      <c r="J2277" s="34">
        <v>91</v>
      </c>
      <c r="K2277" s="11" t="str">
        <f>VLOOKUP(A2277,'Sales Order'!A$2:I$1029,9,0)</f>
        <v>Sales Sumatera -Kalimantan Region Team</v>
      </c>
      <c r="M2277" t="str">
        <f>VLOOKUP(A2277,'Sales Order'!A$1:L$1029,12,0)</f>
        <v>Retail</v>
      </c>
    </row>
    <row r="2278" spans="1:13" ht="15.75" customHeight="1" x14ac:dyDescent="0.3">
      <c r="A2278" s="28" t="s">
        <v>1042</v>
      </c>
      <c r="B2278" s="27">
        <f>VLOOKUP(A2278,'Sales Order'!A$1:D$1029,4,0)</f>
        <v>44687</v>
      </c>
      <c r="C2278" s="28" t="s">
        <v>72</v>
      </c>
      <c r="D2278" s="34">
        <v>54</v>
      </c>
      <c r="E2278" s="36">
        <v>10813500</v>
      </c>
      <c r="F2278" s="37" t="s">
        <v>4651</v>
      </c>
      <c r="G2278" s="76" t="str">
        <f>VLOOKUP(C2278,Product!A$1:D$21,3,0)</f>
        <v>Pull Up Bar</v>
      </c>
      <c r="H2278" s="76" t="str">
        <f>VLOOKUP(C2278,Product!A$1:D$21,4,0)</f>
        <v>Gym &amp; Fitness</v>
      </c>
      <c r="I2278" t="s">
        <v>73</v>
      </c>
      <c r="J2278" s="34">
        <v>54</v>
      </c>
      <c r="K2278" s="11" t="str">
        <f>VLOOKUP(A2278,'Sales Order'!A$2:I$1029,9,0)</f>
        <v>Sales Sumatera -Kalimantan Region Team</v>
      </c>
      <c r="M2278" t="str">
        <f>VLOOKUP(A2278,'Sales Order'!A$1:L$1029,12,0)</f>
        <v>Retail</v>
      </c>
    </row>
    <row r="2279" spans="1:13" ht="15.75" customHeight="1" x14ac:dyDescent="0.3">
      <c r="A2279" s="16" t="s">
        <v>1043</v>
      </c>
      <c r="B2279" s="27">
        <f>VLOOKUP(A2279,'Sales Order'!A$1:D$1029,4,0)</f>
        <v>44687</v>
      </c>
      <c r="C2279" s="28" t="s">
        <v>83</v>
      </c>
      <c r="D2279" s="34">
        <v>105</v>
      </c>
      <c r="E2279" s="36">
        <v>29323350</v>
      </c>
      <c r="F2279" s="37" t="s">
        <v>4652</v>
      </c>
      <c r="G2279" s="76" t="str">
        <f>VLOOKUP(C2279,Product!A$1:D$21,3,0)</f>
        <v>Heavy bag</v>
      </c>
      <c r="H2279" s="76" t="str">
        <f>VLOOKUP(C2279,Product!A$1:D$21,4,0)</f>
        <v>Gym &amp; Fitness</v>
      </c>
      <c r="I2279" t="s">
        <v>84</v>
      </c>
      <c r="J2279" s="34">
        <v>105</v>
      </c>
      <c r="K2279" s="11" t="str">
        <f>VLOOKUP(A2279,'Sales Order'!A$2:I$1029,9,0)</f>
        <v>Sales Region Sulawesi - Maluku Team</v>
      </c>
      <c r="M2279" t="str">
        <f>VLOOKUP(A2279,'Sales Order'!A$1:L$1029,12,0)</f>
        <v>Retail</v>
      </c>
    </row>
    <row r="2280" spans="1:13" ht="15.75" customHeight="1" x14ac:dyDescent="0.3">
      <c r="A2280" s="28" t="s">
        <v>1043</v>
      </c>
      <c r="B2280" s="27">
        <f>VLOOKUP(A2280,'Sales Order'!A$1:D$1029,4,0)</f>
        <v>44687</v>
      </c>
      <c r="C2280" s="28" t="s">
        <v>58</v>
      </c>
      <c r="D2280" s="34">
        <v>70</v>
      </c>
      <c r="E2280" s="36">
        <v>303942100</v>
      </c>
      <c r="F2280" s="37" t="s">
        <v>4653</v>
      </c>
      <c r="G2280" s="76" t="str">
        <f>VLOOKUP(C2280,Product!A$1:D$21,3,0)</f>
        <v>Road Bike</v>
      </c>
      <c r="H2280" s="76" t="str">
        <f>VLOOKUP(C2280,Product!A$1:D$21,4,0)</f>
        <v>Bicycle</v>
      </c>
      <c r="I2280" t="s">
        <v>59</v>
      </c>
      <c r="J2280" s="34">
        <v>70</v>
      </c>
      <c r="K2280" s="11" t="str">
        <f>VLOOKUP(A2280,'Sales Order'!A$2:I$1029,9,0)</f>
        <v>Sales Region Sulawesi - Maluku Team</v>
      </c>
      <c r="M2280" t="str">
        <f>VLOOKUP(A2280,'Sales Order'!A$1:L$1029,12,0)</f>
        <v>Retail</v>
      </c>
    </row>
    <row r="2281" spans="1:13" ht="15.75" customHeight="1" x14ac:dyDescent="0.3">
      <c r="A2281" s="16" t="s">
        <v>1044</v>
      </c>
      <c r="B2281" s="27">
        <f>VLOOKUP(A2281,'Sales Order'!A$1:D$1029,4,0)</f>
        <v>44688</v>
      </c>
      <c r="C2281" s="28" t="s">
        <v>58</v>
      </c>
      <c r="D2281" s="34">
        <v>57</v>
      </c>
      <c r="E2281" s="36">
        <v>241067250</v>
      </c>
      <c r="F2281" s="37" t="s">
        <v>4654</v>
      </c>
      <c r="G2281" s="76" t="str">
        <f>VLOOKUP(C2281,Product!A$1:D$21,3,0)</f>
        <v>Road Bike</v>
      </c>
      <c r="H2281" s="76" t="str">
        <f>VLOOKUP(C2281,Product!A$1:D$21,4,0)</f>
        <v>Bicycle</v>
      </c>
      <c r="I2281" t="s">
        <v>59</v>
      </c>
      <c r="J2281" s="34">
        <v>57</v>
      </c>
      <c r="K2281" s="11" t="str">
        <f>VLOOKUP(A2281,'Sales Order'!A$2:I$1029,9,0)</f>
        <v>Sales Sumatera -Kalimantan Region Team</v>
      </c>
      <c r="M2281" t="str">
        <f>VLOOKUP(A2281,'Sales Order'!A$1:L$1029,12,0)</f>
        <v>Retail</v>
      </c>
    </row>
    <row r="2282" spans="1:13" ht="15.75" customHeight="1" x14ac:dyDescent="0.3">
      <c r="A2282" s="28" t="s">
        <v>1044</v>
      </c>
      <c r="B2282" s="27">
        <f>VLOOKUP(A2282,'Sales Order'!A$1:D$1029,4,0)</f>
        <v>44688</v>
      </c>
      <c r="C2282" s="28" t="s">
        <v>69</v>
      </c>
      <c r="D2282" s="34">
        <v>76</v>
      </c>
      <c r="E2282" s="36">
        <v>8985708</v>
      </c>
      <c r="F2282" s="37" t="s">
        <v>4655</v>
      </c>
      <c r="G2282" s="76" t="str">
        <f>VLOOKUP(C2282,Product!A$1:D$21,3,0)</f>
        <v>Abs Roller</v>
      </c>
      <c r="H2282" s="76" t="str">
        <f>VLOOKUP(C2282,Product!A$1:D$21,4,0)</f>
        <v>Gym &amp; Fitness</v>
      </c>
      <c r="I2282" t="s">
        <v>70</v>
      </c>
      <c r="J2282" s="34">
        <v>76</v>
      </c>
      <c r="K2282" s="11" t="str">
        <f>VLOOKUP(A2282,'Sales Order'!A$2:I$1029,9,0)</f>
        <v>Sales Sumatera -Kalimantan Region Team</v>
      </c>
      <c r="M2282" t="str">
        <f>VLOOKUP(A2282,'Sales Order'!A$1:L$1029,12,0)</f>
        <v>Retail</v>
      </c>
    </row>
    <row r="2283" spans="1:13" ht="15.75" customHeight="1" x14ac:dyDescent="0.3">
      <c r="A2283" s="28" t="s">
        <v>1044</v>
      </c>
      <c r="B2283" s="27">
        <f>VLOOKUP(A2283,'Sales Order'!A$1:D$1029,4,0)</f>
        <v>44688</v>
      </c>
      <c r="C2283" s="28" t="s">
        <v>25</v>
      </c>
      <c r="D2283" s="34">
        <v>31</v>
      </c>
      <c r="E2283" s="36">
        <v>496000</v>
      </c>
      <c r="F2283" s="37" t="s">
        <v>4656</v>
      </c>
      <c r="G2283" s="76" t="str">
        <f>VLOOKUP(C2283,Product!A$1:D$21,3,0)</f>
        <v>Fishing soft lure</v>
      </c>
      <c r="H2283" s="76" t="str">
        <f>VLOOKUP(C2283,Product!A$1:D$21,4,0)</f>
        <v>Fishing Equipment</v>
      </c>
      <c r="I2283" t="s">
        <v>26</v>
      </c>
      <c r="J2283" s="34">
        <v>31</v>
      </c>
      <c r="K2283" s="11" t="str">
        <f>VLOOKUP(A2283,'Sales Order'!A$2:I$1029,9,0)</f>
        <v>Sales Sumatera -Kalimantan Region Team</v>
      </c>
      <c r="M2283" t="str">
        <f>VLOOKUP(A2283,'Sales Order'!A$1:L$1029,12,0)</f>
        <v>Retail</v>
      </c>
    </row>
    <row r="2284" spans="1:13" ht="15.75" customHeight="1" x14ac:dyDescent="0.3">
      <c r="A2284" s="28" t="s">
        <v>1044</v>
      </c>
      <c r="B2284" s="27">
        <f>VLOOKUP(A2284,'Sales Order'!A$1:D$1029,4,0)</f>
        <v>44688</v>
      </c>
      <c r="C2284" s="28" t="s">
        <v>72</v>
      </c>
      <c r="D2284" s="34">
        <v>90</v>
      </c>
      <c r="E2284" s="36">
        <v>20425500</v>
      </c>
      <c r="F2284" s="37" t="s">
        <v>4657</v>
      </c>
      <c r="G2284" s="76" t="str">
        <f>VLOOKUP(C2284,Product!A$1:D$21,3,0)</f>
        <v>Pull Up Bar</v>
      </c>
      <c r="H2284" s="76" t="str">
        <f>VLOOKUP(C2284,Product!A$1:D$21,4,0)</f>
        <v>Gym &amp; Fitness</v>
      </c>
      <c r="I2284" t="s">
        <v>73</v>
      </c>
      <c r="J2284" s="34">
        <v>90</v>
      </c>
      <c r="K2284" s="11" t="str">
        <f>VLOOKUP(A2284,'Sales Order'!A$2:I$1029,9,0)</f>
        <v>Sales Sumatera -Kalimantan Region Team</v>
      </c>
      <c r="M2284" t="str">
        <f>VLOOKUP(A2284,'Sales Order'!A$1:L$1029,12,0)</f>
        <v>Retail</v>
      </c>
    </row>
    <row r="2285" spans="1:13" ht="15.75" customHeight="1" x14ac:dyDescent="0.3">
      <c r="A2285" s="16" t="s">
        <v>1045</v>
      </c>
      <c r="B2285" s="27">
        <f>VLOOKUP(A2285,'Sales Order'!A$1:D$1029,4,0)</f>
        <v>44688</v>
      </c>
      <c r="C2285" s="28" t="s">
        <v>58</v>
      </c>
      <c r="D2285" s="34">
        <v>146</v>
      </c>
      <c r="E2285" s="36">
        <v>675101080</v>
      </c>
      <c r="F2285" s="37" t="s">
        <v>4658</v>
      </c>
      <c r="G2285" s="76" t="str">
        <f>VLOOKUP(C2285,Product!A$1:D$21,3,0)</f>
        <v>Road Bike</v>
      </c>
      <c r="H2285" s="76" t="str">
        <f>VLOOKUP(C2285,Product!A$1:D$21,4,0)</f>
        <v>Bicycle</v>
      </c>
      <c r="I2285" t="s">
        <v>59</v>
      </c>
      <c r="J2285" s="34">
        <v>146</v>
      </c>
      <c r="K2285" s="11" t="str">
        <f>VLOOKUP(A2285,'Sales Order'!A$2:I$1029,9,0)</f>
        <v>Sales Sumatera -Kalimantan Region Team</v>
      </c>
      <c r="M2285" t="str">
        <f>VLOOKUP(A2285,'Sales Order'!A$1:L$1029,12,0)</f>
        <v>Retail</v>
      </c>
    </row>
    <row r="2286" spans="1:13" ht="15.75" customHeight="1" x14ac:dyDescent="0.3">
      <c r="A2286" s="28" t="s">
        <v>1045</v>
      </c>
      <c r="B2286" s="27">
        <f>VLOOKUP(A2286,'Sales Order'!A$1:D$1029,4,0)</f>
        <v>44688</v>
      </c>
      <c r="C2286" s="28" t="s">
        <v>65</v>
      </c>
      <c r="D2286" s="34">
        <v>67</v>
      </c>
      <c r="E2286" s="36">
        <v>16100100</v>
      </c>
      <c r="F2286" s="37" t="s">
        <v>4659</v>
      </c>
      <c r="G2286" s="76" t="str">
        <f>VLOOKUP(C2286,Product!A$1:D$21,3,0)</f>
        <v>1 Set Futsalball</v>
      </c>
      <c r="H2286" s="76" t="str">
        <f>VLOOKUP(C2286,Product!A$1:D$21,4,0)</f>
        <v>Futsal</v>
      </c>
      <c r="I2286" t="s">
        <v>66</v>
      </c>
      <c r="J2286" s="34">
        <v>67</v>
      </c>
      <c r="K2286" s="11" t="str">
        <f>VLOOKUP(A2286,'Sales Order'!A$2:I$1029,9,0)</f>
        <v>Sales Sumatera -Kalimantan Region Team</v>
      </c>
      <c r="M2286" t="str">
        <f>VLOOKUP(A2286,'Sales Order'!A$1:L$1029,12,0)</f>
        <v>Retail</v>
      </c>
    </row>
    <row r="2287" spans="1:13" ht="15.75" customHeight="1" x14ac:dyDescent="0.3">
      <c r="A2287" s="28" t="s">
        <v>1045</v>
      </c>
      <c r="B2287" s="27">
        <f>VLOOKUP(A2287,'Sales Order'!A$1:D$1029,4,0)</f>
        <v>44688</v>
      </c>
      <c r="C2287" s="28" t="s">
        <v>83</v>
      </c>
      <c r="D2287" s="34">
        <v>40</v>
      </c>
      <c r="E2287" s="36">
        <v>10015200</v>
      </c>
      <c r="F2287" s="37" t="s">
        <v>4660</v>
      </c>
      <c r="G2287" s="76" t="str">
        <f>VLOOKUP(C2287,Product!A$1:D$21,3,0)</f>
        <v>Heavy bag</v>
      </c>
      <c r="H2287" s="76" t="str">
        <f>VLOOKUP(C2287,Product!A$1:D$21,4,0)</f>
        <v>Gym &amp; Fitness</v>
      </c>
      <c r="I2287" t="s">
        <v>84</v>
      </c>
      <c r="J2287" s="34">
        <v>40</v>
      </c>
      <c r="K2287" s="11" t="str">
        <f>VLOOKUP(A2287,'Sales Order'!A$2:I$1029,9,0)</f>
        <v>Sales Sumatera -Kalimantan Region Team</v>
      </c>
      <c r="M2287" t="str">
        <f>VLOOKUP(A2287,'Sales Order'!A$1:L$1029,12,0)</f>
        <v>Retail</v>
      </c>
    </row>
    <row r="2288" spans="1:13" ht="15.75" customHeight="1" x14ac:dyDescent="0.3">
      <c r="A2288" s="16" t="s">
        <v>1047</v>
      </c>
      <c r="B2288" s="27">
        <f>VLOOKUP(A2288,'Sales Order'!A$1:D$1029,4,0)</f>
        <v>44690</v>
      </c>
      <c r="C2288" s="28" t="s">
        <v>69</v>
      </c>
      <c r="D2288" s="34">
        <v>148</v>
      </c>
      <c r="E2288" s="36">
        <v>16291692.000000002</v>
      </c>
      <c r="F2288" s="37" t="s">
        <v>4661</v>
      </c>
      <c r="G2288" s="76" t="str">
        <f>VLOOKUP(C2288,Product!A$1:D$21,3,0)</f>
        <v>Abs Roller</v>
      </c>
      <c r="H2288" s="76" t="str">
        <f>VLOOKUP(C2288,Product!A$1:D$21,4,0)</f>
        <v>Gym &amp; Fitness</v>
      </c>
      <c r="I2288" t="s">
        <v>70</v>
      </c>
      <c r="J2288" s="34">
        <v>148</v>
      </c>
      <c r="K2288" s="11" t="str">
        <f>VLOOKUP(A2288,'Sales Order'!A$2:I$1029,9,0)</f>
        <v>Online Sales Team</v>
      </c>
      <c r="M2288" t="str">
        <f>VLOOKUP(A2288,'Sales Order'!A$1:L$1029,12,0)</f>
        <v>Retail</v>
      </c>
    </row>
    <row r="2289" spans="1:13" ht="15.75" customHeight="1" x14ac:dyDescent="0.3">
      <c r="A2289" s="28" t="s">
        <v>1047</v>
      </c>
      <c r="B2289" s="27">
        <f>VLOOKUP(A2289,'Sales Order'!A$1:D$1029,4,0)</f>
        <v>44690</v>
      </c>
      <c r="C2289" s="28" t="s">
        <v>52</v>
      </c>
      <c r="D2289" s="34">
        <v>135</v>
      </c>
      <c r="E2289" s="36">
        <v>35977500</v>
      </c>
      <c r="F2289" s="37" t="s">
        <v>4662</v>
      </c>
      <c r="G2289" s="76" t="str">
        <f>VLOOKUP(C2289,Product!A$1:D$21,3,0)</f>
        <v>Hiking Shoes</v>
      </c>
      <c r="H2289" s="76" t="str">
        <f>VLOOKUP(C2289,Product!A$1:D$21,4,0)</f>
        <v>Hiking &amp; Camping</v>
      </c>
      <c r="I2289" t="s">
        <v>53</v>
      </c>
      <c r="J2289" s="34">
        <v>135</v>
      </c>
      <c r="K2289" s="11" t="str">
        <f>VLOOKUP(A2289,'Sales Order'!A$2:I$1029,9,0)</f>
        <v>Online Sales Team</v>
      </c>
      <c r="M2289" t="str">
        <f>VLOOKUP(A2289,'Sales Order'!A$1:L$1029,12,0)</f>
        <v>Retail</v>
      </c>
    </row>
    <row r="2290" spans="1:13" ht="15.75" customHeight="1" x14ac:dyDescent="0.3">
      <c r="A2290" s="28" t="s">
        <v>1047</v>
      </c>
      <c r="B2290" s="27">
        <f>VLOOKUP(A2290,'Sales Order'!A$1:D$1029,4,0)</f>
        <v>44690</v>
      </c>
      <c r="C2290" s="28" t="s">
        <v>78</v>
      </c>
      <c r="D2290" s="34">
        <v>82</v>
      </c>
      <c r="E2290" s="36">
        <v>36207920</v>
      </c>
      <c r="F2290" s="37" t="s">
        <v>4663</v>
      </c>
      <c r="G2290" s="76" t="str">
        <f>VLOOKUP(C2290,Product!A$1:D$21,3,0)</f>
        <v>Dumbell Set</v>
      </c>
      <c r="H2290" s="76" t="str">
        <f>VLOOKUP(C2290,Product!A$1:D$21,4,0)</f>
        <v>Gym &amp; Fitness</v>
      </c>
      <c r="I2290" t="s">
        <v>79</v>
      </c>
      <c r="J2290" s="34">
        <v>82</v>
      </c>
      <c r="K2290" s="11" t="str">
        <f>VLOOKUP(A2290,'Sales Order'!A$2:I$1029,9,0)</f>
        <v>Online Sales Team</v>
      </c>
      <c r="M2290" t="str">
        <f>VLOOKUP(A2290,'Sales Order'!A$1:L$1029,12,0)</f>
        <v>Retail</v>
      </c>
    </row>
    <row r="2291" spans="1:13" ht="15.75" customHeight="1" x14ac:dyDescent="0.3">
      <c r="A2291" s="28" t="s">
        <v>1047</v>
      </c>
      <c r="B2291" s="27">
        <f>VLOOKUP(A2291,'Sales Order'!A$1:D$1029,4,0)</f>
        <v>44690</v>
      </c>
      <c r="C2291" s="28" t="s">
        <v>28</v>
      </c>
      <c r="D2291" s="34">
        <v>119</v>
      </c>
      <c r="E2291" s="36">
        <v>96386430</v>
      </c>
      <c r="F2291" s="37" t="s">
        <v>4664</v>
      </c>
      <c r="G2291" s="76" t="str">
        <f>VLOOKUP(C2291,Product!A$1:D$21,3,0)</f>
        <v>Stick Billiard</v>
      </c>
      <c r="H2291" s="76" t="str">
        <f>VLOOKUP(C2291,Product!A$1:D$21,4,0)</f>
        <v>Billiard</v>
      </c>
      <c r="I2291" t="s">
        <v>30</v>
      </c>
      <c r="J2291" s="34">
        <v>119</v>
      </c>
      <c r="K2291" s="11" t="str">
        <f>VLOOKUP(A2291,'Sales Order'!A$2:I$1029,9,0)</f>
        <v>Online Sales Team</v>
      </c>
      <c r="M2291" t="str">
        <f>VLOOKUP(A2291,'Sales Order'!A$1:L$1029,12,0)</f>
        <v>Retail</v>
      </c>
    </row>
    <row r="2292" spans="1:13" ht="15.75" customHeight="1" x14ac:dyDescent="0.3">
      <c r="A2292" s="16" t="s">
        <v>1048</v>
      </c>
      <c r="B2292" s="27">
        <f>VLOOKUP(A2292,'Sales Order'!A$1:D$1029,4,0)</f>
        <v>44691</v>
      </c>
      <c r="C2292" s="28" t="s">
        <v>43</v>
      </c>
      <c r="D2292" s="34">
        <v>46</v>
      </c>
      <c r="E2292" s="36">
        <v>131008000</v>
      </c>
      <c r="F2292" s="37" t="s">
        <v>4665</v>
      </c>
      <c r="G2292" s="76" t="str">
        <f>VLOOKUP(C2292,Product!A$1:D$21,3,0)</f>
        <v>Stick Golf Bag</v>
      </c>
      <c r="H2292" s="76" t="str">
        <f>VLOOKUP(C2292,Product!A$1:D$21,4,0)</f>
        <v>Golf</v>
      </c>
      <c r="I2292" t="s">
        <v>44</v>
      </c>
      <c r="J2292" s="34">
        <v>46</v>
      </c>
      <c r="K2292" s="11" t="str">
        <f>VLOOKUP(A2292,'Sales Order'!A$2:I$1029,9,0)</f>
        <v>Sales Sumatera -Kalimantan Region Team</v>
      </c>
      <c r="M2292" t="str">
        <f>VLOOKUP(A2292,'Sales Order'!A$1:L$1029,12,0)</f>
        <v>Retail</v>
      </c>
    </row>
    <row r="2293" spans="1:13" ht="15.75" customHeight="1" x14ac:dyDescent="0.3">
      <c r="A2293" s="16" t="s">
        <v>1049</v>
      </c>
      <c r="B2293" s="27">
        <f>VLOOKUP(A2293,'Sales Order'!A$1:D$1029,4,0)</f>
        <v>44695</v>
      </c>
      <c r="C2293" s="28" t="s">
        <v>19</v>
      </c>
      <c r="D2293" s="34">
        <v>74</v>
      </c>
      <c r="E2293" s="36">
        <v>15846360</v>
      </c>
      <c r="F2293" s="37" t="s">
        <v>4666</v>
      </c>
      <c r="G2293" s="76" t="str">
        <f>VLOOKUP(C2293,Product!A$1:D$21,3,0)</f>
        <v>1 Set Fishing Equipment</v>
      </c>
      <c r="H2293" s="76" t="str">
        <f>VLOOKUP(C2293,Product!A$1:D$21,4,0)</f>
        <v>Fishing Equipment</v>
      </c>
      <c r="I2293" t="s">
        <v>21</v>
      </c>
      <c r="J2293" s="34">
        <v>74</v>
      </c>
      <c r="K2293" s="11" t="str">
        <f>VLOOKUP(A2293,'Sales Order'!A$2:I$1029,9,0)</f>
        <v>Sales Region Sulawesi - Maluku Team</v>
      </c>
      <c r="M2293" t="str">
        <f>VLOOKUP(A2293,'Sales Order'!A$1:L$1029,12,0)</f>
        <v>Retail</v>
      </c>
    </row>
    <row r="2294" spans="1:13" ht="15.75" customHeight="1" x14ac:dyDescent="0.3">
      <c r="A2294" s="28" t="s">
        <v>1049</v>
      </c>
      <c r="B2294" s="27">
        <f>VLOOKUP(A2294,'Sales Order'!A$1:D$1029,4,0)</f>
        <v>44695</v>
      </c>
      <c r="C2294" s="28" t="s">
        <v>61</v>
      </c>
      <c r="D2294" s="34">
        <v>88</v>
      </c>
      <c r="E2294" s="36">
        <v>32035520</v>
      </c>
      <c r="F2294" s="37" t="s">
        <v>4667</v>
      </c>
      <c r="G2294" s="76" t="str">
        <f>VLOOKUP(C2294,Product!A$1:D$21,3,0)</f>
        <v>1 Set Basketball</v>
      </c>
      <c r="H2294" s="76" t="str">
        <f>VLOOKUP(C2294,Product!A$1:D$21,4,0)</f>
        <v>Basketball</v>
      </c>
      <c r="I2294" t="s">
        <v>62</v>
      </c>
      <c r="J2294" s="34">
        <v>88</v>
      </c>
      <c r="K2294" s="11" t="str">
        <f>VLOOKUP(A2294,'Sales Order'!A$2:I$1029,9,0)</f>
        <v>Sales Region Sulawesi - Maluku Team</v>
      </c>
      <c r="M2294" t="str">
        <f>VLOOKUP(A2294,'Sales Order'!A$1:L$1029,12,0)</f>
        <v>Retail</v>
      </c>
    </row>
    <row r="2295" spans="1:13" ht="15.75" customHeight="1" x14ac:dyDescent="0.3">
      <c r="A2295" s="16" t="s">
        <v>1050</v>
      </c>
      <c r="B2295" s="27">
        <f>VLOOKUP(A2295,'Sales Order'!A$1:D$1029,4,0)</f>
        <v>44696</v>
      </c>
      <c r="C2295" s="28" t="s">
        <v>58</v>
      </c>
      <c r="D2295" s="34">
        <v>88</v>
      </c>
      <c r="E2295" s="36">
        <v>382098640</v>
      </c>
      <c r="F2295" s="37" t="s">
        <v>4668</v>
      </c>
      <c r="G2295" s="76" t="str">
        <f>VLOOKUP(C2295,Product!A$1:D$21,3,0)</f>
        <v>Road Bike</v>
      </c>
      <c r="H2295" s="76" t="str">
        <f>VLOOKUP(C2295,Product!A$1:D$21,4,0)</f>
        <v>Bicycle</v>
      </c>
      <c r="I2295" t="s">
        <v>59</v>
      </c>
      <c r="J2295" s="34">
        <v>88</v>
      </c>
      <c r="K2295" s="11" t="str">
        <f>VLOOKUP(A2295,'Sales Order'!A$2:I$1029,9,0)</f>
        <v>Sales Region Sulawesi - Maluku Team</v>
      </c>
      <c r="M2295" t="str">
        <f>VLOOKUP(A2295,'Sales Order'!A$1:L$1029,12,0)</f>
        <v>Retail</v>
      </c>
    </row>
    <row r="2296" spans="1:13" ht="15.75" customHeight="1" x14ac:dyDescent="0.3">
      <c r="A2296" s="28" t="s">
        <v>1050</v>
      </c>
      <c r="B2296" s="27">
        <f>VLOOKUP(A2296,'Sales Order'!A$1:D$1029,4,0)</f>
        <v>44696</v>
      </c>
      <c r="C2296" s="28" t="s">
        <v>28</v>
      </c>
      <c r="D2296" s="34">
        <v>58</v>
      </c>
      <c r="E2296" s="36">
        <v>44818340</v>
      </c>
      <c r="F2296" s="37" t="s">
        <v>4669</v>
      </c>
      <c r="G2296" s="76" t="str">
        <f>VLOOKUP(C2296,Product!A$1:D$21,3,0)</f>
        <v>Stick Billiard</v>
      </c>
      <c r="H2296" s="76" t="str">
        <f>VLOOKUP(C2296,Product!A$1:D$21,4,0)</f>
        <v>Billiard</v>
      </c>
      <c r="I2296" t="s">
        <v>30</v>
      </c>
      <c r="J2296" s="34">
        <v>58</v>
      </c>
      <c r="K2296" s="11" t="str">
        <f>VLOOKUP(A2296,'Sales Order'!A$2:I$1029,9,0)</f>
        <v>Sales Region Sulawesi - Maluku Team</v>
      </c>
      <c r="M2296" t="str">
        <f>VLOOKUP(A2296,'Sales Order'!A$1:L$1029,12,0)</f>
        <v>Retail</v>
      </c>
    </row>
    <row r="2297" spans="1:13" ht="15.75" customHeight="1" x14ac:dyDescent="0.3">
      <c r="A2297" s="16" t="s">
        <v>1051</v>
      </c>
      <c r="B2297" s="27">
        <f>VLOOKUP(A2297,'Sales Order'!A$1:D$1029,4,0)</f>
        <v>44697</v>
      </c>
      <c r="C2297" s="28" t="s">
        <v>83</v>
      </c>
      <c r="D2297" s="34">
        <v>31</v>
      </c>
      <c r="E2297" s="36">
        <v>8159820.0000000009</v>
      </c>
      <c r="F2297" s="37" t="s">
        <v>4670</v>
      </c>
      <c r="G2297" s="76" t="str">
        <f>VLOOKUP(C2297,Product!A$1:D$21,3,0)</f>
        <v>Heavy bag</v>
      </c>
      <c r="H2297" s="76" t="str">
        <f>VLOOKUP(C2297,Product!A$1:D$21,4,0)</f>
        <v>Gym &amp; Fitness</v>
      </c>
      <c r="I2297" t="s">
        <v>84</v>
      </c>
      <c r="J2297" s="34">
        <v>31</v>
      </c>
      <c r="K2297" s="11" t="str">
        <f>VLOOKUP(A2297,'Sales Order'!A$2:I$1029,9,0)</f>
        <v>Sales Region Sulawesi - Maluku Team</v>
      </c>
      <c r="M2297" t="str">
        <f>VLOOKUP(A2297,'Sales Order'!A$1:L$1029,12,0)</f>
        <v>Retail</v>
      </c>
    </row>
    <row r="2298" spans="1:13" ht="15.75" customHeight="1" x14ac:dyDescent="0.3">
      <c r="A2298" s="28" t="s">
        <v>1051</v>
      </c>
      <c r="B2298" s="27">
        <f>VLOOKUP(A2298,'Sales Order'!A$1:D$1029,4,0)</f>
        <v>44697</v>
      </c>
      <c r="C2298" s="28" t="s">
        <v>78</v>
      </c>
      <c r="D2298" s="34">
        <v>107</v>
      </c>
      <c r="E2298" s="36">
        <v>52939320</v>
      </c>
      <c r="F2298" s="37" t="s">
        <v>4671</v>
      </c>
      <c r="G2298" s="76" t="str">
        <f>VLOOKUP(C2298,Product!A$1:D$21,3,0)</f>
        <v>Dumbell Set</v>
      </c>
      <c r="H2298" s="76" t="str">
        <f>VLOOKUP(C2298,Product!A$1:D$21,4,0)</f>
        <v>Gym &amp; Fitness</v>
      </c>
      <c r="I2298" t="s">
        <v>79</v>
      </c>
      <c r="J2298" s="34">
        <v>107</v>
      </c>
      <c r="K2298" s="11" t="str">
        <f>VLOOKUP(A2298,'Sales Order'!A$2:I$1029,9,0)</f>
        <v>Sales Region Sulawesi - Maluku Team</v>
      </c>
      <c r="M2298" t="str">
        <f>VLOOKUP(A2298,'Sales Order'!A$1:L$1029,12,0)</f>
        <v>Retail</v>
      </c>
    </row>
    <row r="2299" spans="1:13" ht="15.75" customHeight="1" x14ac:dyDescent="0.3">
      <c r="A2299" s="16" t="s">
        <v>1052</v>
      </c>
      <c r="B2299" s="27">
        <f>VLOOKUP(A2299,'Sales Order'!A$1:D$1029,4,0)</f>
        <v>44697</v>
      </c>
      <c r="C2299" s="28" t="s">
        <v>72</v>
      </c>
      <c r="D2299" s="34">
        <v>50</v>
      </c>
      <c r="E2299" s="36">
        <v>10279500</v>
      </c>
      <c r="F2299" s="37" t="s">
        <v>4672</v>
      </c>
      <c r="G2299" s="76" t="str">
        <f>VLOOKUP(C2299,Product!A$1:D$21,3,0)</f>
        <v>Pull Up Bar</v>
      </c>
      <c r="H2299" s="76" t="str">
        <f>VLOOKUP(C2299,Product!A$1:D$21,4,0)</f>
        <v>Gym &amp; Fitness</v>
      </c>
      <c r="I2299" t="s">
        <v>73</v>
      </c>
      <c r="J2299" s="34">
        <v>50</v>
      </c>
      <c r="K2299" s="11" t="str">
        <f>VLOOKUP(A2299,'Sales Order'!A$2:I$1029,9,0)</f>
        <v>Sales Java Region Team</v>
      </c>
      <c r="M2299" t="str">
        <f>VLOOKUP(A2299,'Sales Order'!A$1:L$1029,12,0)</f>
        <v>Retail</v>
      </c>
    </row>
    <row r="2300" spans="1:13" ht="15.75" customHeight="1" x14ac:dyDescent="0.3">
      <c r="A2300" s="28" t="s">
        <v>1052</v>
      </c>
      <c r="B2300" s="27">
        <f>VLOOKUP(A2300,'Sales Order'!A$1:D$1029,4,0)</f>
        <v>44697</v>
      </c>
      <c r="C2300" s="28" t="s">
        <v>48</v>
      </c>
      <c r="D2300" s="34">
        <v>38</v>
      </c>
      <c r="E2300" s="36">
        <v>4362780</v>
      </c>
      <c r="F2300" s="37" t="s">
        <v>4673</v>
      </c>
      <c r="G2300" s="76" t="str">
        <f>VLOOKUP(C2300,Product!A$1:D$21,3,0)</f>
        <v>Tracking Pole</v>
      </c>
      <c r="H2300" s="76" t="str">
        <f>VLOOKUP(C2300,Product!A$1:D$21,4,0)</f>
        <v>Hiking &amp; Camping</v>
      </c>
      <c r="I2300" t="s">
        <v>49</v>
      </c>
      <c r="J2300" s="34">
        <v>38</v>
      </c>
      <c r="K2300" s="11" t="str">
        <f>VLOOKUP(A2300,'Sales Order'!A$2:I$1029,9,0)</f>
        <v>Sales Java Region Team</v>
      </c>
      <c r="M2300" t="str">
        <f>VLOOKUP(A2300,'Sales Order'!A$1:L$1029,12,0)</f>
        <v>Retail</v>
      </c>
    </row>
    <row r="2301" spans="1:13" ht="15.75" customHeight="1" x14ac:dyDescent="0.3">
      <c r="A2301" s="28" t="s">
        <v>1052</v>
      </c>
      <c r="B2301" s="27">
        <f>VLOOKUP(A2301,'Sales Order'!A$1:D$1029,4,0)</f>
        <v>44697</v>
      </c>
      <c r="C2301" s="28" t="s">
        <v>19</v>
      </c>
      <c r="D2301" s="34">
        <v>41</v>
      </c>
      <c r="E2301" s="36">
        <v>9086010</v>
      </c>
      <c r="F2301" s="37" t="s">
        <v>4674</v>
      </c>
      <c r="G2301" s="76" t="str">
        <f>VLOOKUP(C2301,Product!A$1:D$21,3,0)</f>
        <v>1 Set Fishing Equipment</v>
      </c>
      <c r="H2301" s="76" t="str">
        <f>VLOOKUP(C2301,Product!A$1:D$21,4,0)</f>
        <v>Fishing Equipment</v>
      </c>
      <c r="I2301" t="s">
        <v>21</v>
      </c>
      <c r="J2301" s="34">
        <v>41</v>
      </c>
      <c r="K2301" s="11" t="str">
        <f>VLOOKUP(A2301,'Sales Order'!A$2:I$1029,9,0)</f>
        <v>Sales Java Region Team</v>
      </c>
      <c r="M2301" t="str">
        <f>VLOOKUP(A2301,'Sales Order'!A$1:L$1029,12,0)</f>
        <v>Retail</v>
      </c>
    </row>
    <row r="2302" spans="1:13" ht="15.75" customHeight="1" x14ac:dyDescent="0.3">
      <c r="A2302" s="28" t="s">
        <v>1052</v>
      </c>
      <c r="B2302" s="27">
        <f>VLOOKUP(A2302,'Sales Order'!A$1:D$1029,4,0)</f>
        <v>44697</v>
      </c>
      <c r="C2302" s="28" t="s">
        <v>65</v>
      </c>
      <c r="D2302" s="34">
        <v>73</v>
      </c>
      <c r="E2302" s="36">
        <v>15592800</v>
      </c>
      <c r="F2302" s="37" t="s">
        <v>4675</v>
      </c>
      <c r="G2302" s="76" t="str">
        <f>VLOOKUP(C2302,Product!A$1:D$21,3,0)</f>
        <v>1 Set Futsalball</v>
      </c>
      <c r="H2302" s="76" t="str">
        <f>VLOOKUP(C2302,Product!A$1:D$21,4,0)</f>
        <v>Futsal</v>
      </c>
      <c r="I2302" t="s">
        <v>66</v>
      </c>
      <c r="J2302" s="34">
        <v>73</v>
      </c>
      <c r="K2302" s="11" t="str">
        <f>VLOOKUP(A2302,'Sales Order'!A$2:I$1029,9,0)</f>
        <v>Sales Java Region Team</v>
      </c>
      <c r="M2302" t="str">
        <f>VLOOKUP(A2302,'Sales Order'!A$1:L$1029,12,0)</f>
        <v>Retail</v>
      </c>
    </row>
    <row r="2303" spans="1:13" ht="15.75" customHeight="1" x14ac:dyDescent="0.3">
      <c r="A2303" s="16" t="s">
        <v>1053</v>
      </c>
      <c r="B2303" s="27">
        <f>VLOOKUP(A2303,'Sales Order'!A$1:D$1029,4,0)</f>
        <v>44697</v>
      </c>
      <c r="C2303" s="28" t="s">
        <v>58</v>
      </c>
      <c r="D2303" s="34">
        <v>93</v>
      </c>
      <c r="E2303" s="36">
        <v>451007220</v>
      </c>
      <c r="F2303" s="37" t="s">
        <v>4676</v>
      </c>
      <c r="G2303" s="76" t="str">
        <f>VLOOKUP(C2303,Product!A$1:D$21,3,0)</f>
        <v>Road Bike</v>
      </c>
      <c r="H2303" s="76" t="str">
        <f>VLOOKUP(C2303,Product!A$1:D$21,4,0)</f>
        <v>Bicycle</v>
      </c>
      <c r="I2303" t="s">
        <v>59</v>
      </c>
      <c r="J2303" s="34">
        <v>93</v>
      </c>
      <c r="K2303" s="11" t="str">
        <f>VLOOKUP(A2303,'Sales Order'!A$2:I$1029,9,0)</f>
        <v>Sales Region Sulawesi - Maluku Team</v>
      </c>
      <c r="M2303" t="str">
        <f>VLOOKUP(A2303,'Sales Order'!A$1:L$1029,12,0)</f>
        <v>Retail</v>
      </c>
    </row>
    <row r="2304" spans="1:13" ht="15.75" customHeight="1" x14ac:dyDescent="0.3">
      <c r="A2304" s="28" t="s">
        <v>1053</v>
      </c>
      <c r="B2304" s="27">
        <f>VLOOKUP(A2304,'Sales Order'!A$1:D$1029,4,0)</f>
        <v>44697</v>
      </c>
      <c r="C2304" s="28" t="s">
        <v>61</v>
      </c>
      <c r="D2304" s="34">
        <v>48</v>
      </c>
      <c r="E2304" s="36">
        <v>19773120</v>
      </c>
      <c r="F2304" s="37" t="s">
        <v>4677</v>
      </c>
      <c r="G2304" s="76" t="str">
        <f>VLOOKUP(C2304,Product!A$1:D$21,3,0)</f>
        <v>1 Set Basketball</v>
      </c>
      <c r="H2304" s="76" t="str">
        <f>VLOOKUP(C2304,Product!A$1:D$21,4,0)</f>
        <v>Basketball</v>
      </c>
      <c r="I2304" t="s">
        <v>62</v>
      </c>
      <c r="J2304" s="34">
        <v>48</v>
      </c>
      <c r="K2304" s="11" t="str">
        <f>VLOOKUP(A2304,'Sales Order'!A$2:I$1029,9,0)</f>
        <v>Sales Region Sulawesi - Maluku Team</v>
      </c>
      <c r="M2304" t="str">
        <f>VLOOKUP(A2304,'Sales Order'!A$1:L$1029,12,0)</f>
        <v>Retail</v>
      </c>
    </row>
    <row r="2305" spans="1:13" ht="15.75" customHeight="1" x14ac:dyDescent="0.3">
      <c r="A2305" s="28" t="s">
        <v>1053</v>
      </c>
      <c r="B2305" s="27">
        <f>VLOOKUP(A2305,'Sales Order'!A$1:D$1029,4,0)</f>
        <v>44697</v>
      </c>
      <c r="C2305" s="28" t="s">
        <v>69</v>
      </c>
      <c r="D2305" s="34">
        <v>148</v>
      </c>
      <c r="E2305" s="36">
        <v>15688296</v>
      </c>
      <c r="F2305" s="37" t="s">
        <v>4678</v>
      </c>
      <c r="G2305" s="76" t="str">
        <f>VLOOKUP(C2305,Product!A$1:D$21,3,0)</f>
        <v>Abs Roller</v>
      </c>
      <c r="H2305" s="76" t="str">
        <f>VLOOKUP(C2305,Product!A$1:D$21,4,0)</f>
        <v>Gym &amp; Fitness</v>
      </c>
      <c r="I2305" t="s">
        <v>70</v>
      </c>
      <c r="J2305" s="34">
        <v>148</v>
      </c>
      <c r="K2305" s="11" t="str">
        <f>VLOOKUP(A2305,'Sales Order'!A$2:I$1029,9,0)</f>
        <v>Sales Region Sulawesi - Maluku Team</v>
      </c>
      <c r="M2305" t="str">
        <f>VLOOKUP(A2305,'Sales Order'!A$1:L$1029,12,0)</f>
        <v>Retail</v>
      </c>
    </row>
    <row r="2306" spans="1:13" ht="15.75" customHeight="1" x14ac:dyDescent="0.3">
      <c r="A2306" s="28" t="s">
        <v>1053</v>
      </c>
      <c r="B2306" s="27">
        <f>VLOOKUP(A2306,'Sales Order'!A$1:D$1029,4,0)</f>
        <v>44697</v>
      </c>
      <c r="C2306" s="28" t="s">
        <v>43</v>
      </c>
      <c r="D2306" s="34">
        <v>60</v>
      </c>
      <c r="E2306" s="36">
        <v>163200000</v>
      </c>
      <c r="F2306" s="37" t="s">
        <v>4679</v>
      </c>
      <c r="G2306" s="76" t="str">
        <f>VLOOKUP(C2306,Product!A$1:D$21,3,0)</f>
        <v>Stick Golf Bag</v>
      </c>
      <c r="H2306" s="76" t="str">
        <f>VLOOKUP(C2306,Product!A$1:D$21,4,0)</f>
        <v>Golf</v>
      </c>
      <c r="I2306" t="s">
        <v>44</v>
      </c>
      <c r="J2306" s="34">
        <v>60</v>
      </c>
      <c r="K2306" s="11" t="str">
        <f>VLOOKUP(A2306,'Sales Order'!A$2:I$1029,9,0)</f>
        <v>Sales Region Sulawesi - Maluku Team</v>
      </c>
      <c r="M2306" t="str">
        <f>VLOOKUP(A2306,'Sales Order'!A$1:L$1029,12,0)</f>
        <v>Retail</v>
      </c>
    </row>
    <row r="2307" spans="1:13" ht="15.75" customHeight="1" x14ac:dyDescent="0.3">
      <c r="A2307" s="16" t="s">
        <v>1054</v>
      </c>
      <c r="B2307" s="27">
        <f>VLOOKUP(A2307,'Sales Order'!A$1:D$1029,4,0)</f>
        <v>44698</v>
      </c>
      <c r="C2307" s="28" t="s">
        <v>25</v>
      </c>
      <c r="D2307" s="34">
        <v>112</v>
      </c>
      <c r="E2307" s="36">
        <v>2038400</v>
      </c>
      <c r="F2307" s="37" t="s">
        <v>4680</v>
      </c>
      <c r="G2307" s="76" t="str">
        <f>VLOOKUP(C2307,Product!A$1:D$21,3,0)</f>
        <v>Fishing soft lure</v>
      </c>
      <c r="H2307" s="76" t="str">
        <f>VLOOKUP(C2307,Product!A$1:D$21,4,0)</f>
        <v>Fishing Equipment</v>
      </c>
      <c r="I2307" t="s">
        <v>26</v>
      </c>
      <c r="J2307" s="34">
        <v>112</v>
      </c>
      <c r="K2307" s="11" t="str">
        <f>VLOOKUP(A2307,'Sales Order'!A$2:I$1029,9,0)</f>
        <v>Sales Region Sulawesi - Maluku Team</v>
      </c>
      <c r="M2307" t="str">
        <f>VLOOKUP(A2307,'Sales Order'!A$1:L$1029,12,0)</f>
        <v>Retail</v>
      </c>
    </row>
    <row r="2308" spans="1:13" ht="15.75" customHeight="1" x14ac:dyDescent="0.3">
      <c r="A2308" s="16" t="s">
        <v>1055</v>
      </c>
      <c r="B2308" s="27">
        <f>VLOOKUP(A2308,'Sales Order'!A$1:D$1029,4,0)</f>
        <v>44698</v>
      </c>
      <c r="C2308" s="28" t="s">
        <v>33</v>
      </c>
      <c r="D2308" s="34">
        <v>77</v>
      </c>
      <c r="E2308" s="36">
        <v>13721400</v>
      </c>
      <c r="F2308" s="37" t="s">
        <v>4681</v>
      </c>
      <c r="G2308" s="76" t="str">
        <f>VLOOKUP(C2308,Product!A$1:D$21,3,0)</f>
        <v>Stick Billiard Bag</v>
      </c>
      <c r="H2308" s="76" t="str">
        <f>VLOOKUP(C2308,Product!A$1:D$21,4,0)</f>
        <v>Billiard</v>
      </c>
      <c r="I2308" t="s">
        <v>34</v>
      </c>
      <c r="J2308" s="34">
        <v>77</v>
      </c>
      <c r="K2308" s="11" t="str">
        <f>VLOOKUP(A2308,'Sales Order'!A$2:I$1029,9,0)</f>
        <v>Sales Java Region Team</v>
      </c>
      <c r="M2308" t="str">
        <f>VLOOKUP(A2308,'Sales Order'!A$1:L$1029,12,0)</f>
        <v>Retail</v>
      </c>
    </row>
    <row r="2309" spans="1:13" ht="15.75" customHeight="1" x14ac:dyDescent="0.3">
      <c r="A2309" s="28" t="s">
        <v>1055</v>
      </c>
      <c r="B2309" s="27">
        <f>VLOOKUP(A2309,'Sales Order'!A$1:D$1029,4,0)</f>
        <v>44698</v>
      </c>
      <c r="C2309" s="28" t="s">
        <v>48</v>
      </c>
      <c r="D2309" s="34">
        <v>78</v>
      </c>
      <c r="E2309" s="36">
        <v>8552700</v>
      </c>
      <c r="F2309" s="37" t="s">
        <v>4682</v>
      </c>
      <c r="G2309" s="76" t="str">
        <f>VLOOKUP(C2309,Product!A$1:D$21,3,0)</f>
        <v>Tracking Pole</v>
      </c>
      <c r="H2309" s="76" t="str">
        <f>VLOOKUP(C2309,Product!A$1:D$21,4,0)</f>
        <v>Hiking &amp; Camping</v>
      </c>
      <c r="I2309" t="s">
        <v>49</v>
      </c>
      <c r="J2309" s="34">
        <v>78</v>
      </c>
      <c r="K2309" s="11" t="str">
        <f>VLOOKUP(A2309,'Sales Order'!A$2:I$1029,9,0)</f>
        <v>Sales Java Region Team</v>
      </c>
      <c r="M2309" t="str">
        <f>VLOOKUP(A2309,'Sales Order'!A$1:L$1029,12,0)</f>
        <v>Retail</v>
      </c>
    </row>
    <row r="2310" spans="1:13" ht="15.75" customHeight="1" x14ac:dyDescent="0.3">
      <c r="A2310" s="16" t="s">
        <v>1056</v>
      </c>
      <c r="B2310" s="27">
        <f>VLOOKUP(A2310,'Sales Order'!A$1:D$1029,4,0)</f>
        <v>44698</v>
      </c>
      <c r="C2310" s="28" t="s">
        <v>40</v>
      </c>
      <c r="D2310" s="34">
        <v>132</v>
      </c>
      <c r="E2310" s="36">
        <v>24277440</v>
      </c>
      <c r="F2310" s="37" t="s">
        <v>4683</v>
      </c>
      <c r="G2310" s="76" t="str">
        <f>VLOOKUP(C2310,Product!A$1:D$21,3,0)</f>
        <v>1 set Golf Ball</v>
      </c>
      <c r="H2310" s="76" t="str">
        <f>VLOOKUP(C2310,Product!A$1:D$21,4,0)</f>
        <v>Golf</v>
      </c>
      <c r="I2310" t="s">
        <v>41</v>
      </c>
      <c r="J2310" s="34">
        <v>132</v>
      </c>
      <c r="K2310" s="11" t="str">
        <f>VLOOKUP(A2310,'Sales Order'!A$2:I$1029,9,0)</f>
        <v>Sales Region Sulawesi - Maluku Team</v>
      </c>
      <c r="M2310" t="str">
        <f>VLOOKUP(A2310,'Sales Order'!A$1:L$1029,12,0)</f>
        <v>Retail</v>
      </c>
    </row>
    <row r="2311" spans="1:13" ht="15.75" customHeight="1" x14ac:dyDescent="0.3">
      <c r="A2311" s="28" t="s">
        <v>1056</v>
      </c>
      <c r="B2311" s="27">
        <f>VLOOKUP(A2311,'Sales Order'!A$1:D$1029,4,0)</f>
        <v>44698</v>
      </c>
      <c r="C2311" s="28" t="s">
        <v>55</v>
      </c>
      <c r="D2311" s="34">
        <v>71</v>
      </c>
      <c r="E2311" s="36">
        <v>147390320</v>
      </c>
      <c r="F2311" s="37" t="s">
        <v>4684</v>
      </c>
      <c r="G2311" s="76" t="str">
        <f>VLOOKUP(C2311,Product!A$1:D$21,3,0)</f>
        <v>Mountain Bike</v>
      </c>
      <c r="H2311" s="76" t="str">
        <f>VLOOKUP(C2311,Product!A$1:D$21,4,0)</f>
        <v>Bicycle</v>
      </c>
      <c r="I2311" t="s">
        <v>5854</v>
      </c>
      <c r="J2311" s="34">
        <v>71</v>
      </c>
      <c r="K2311" s="11" t="str">
        <f>VLOOKUP(A2311,'Sales Order'!A$2:I$1029,9,0)</f>
        <v>Sales Region Sulawesi - Maluku Team</v>
      </c>
      <c r="M2311" t="str">
        <f>VLOOKUP(A2311,'Sales Order'!A$1:L$1029,12,0)</f>
        <v>Retail</v>
      </c>
    </row>
    <row r="2312" spans="1:13" ht="15.75" customHeight="1" x14ac:dyDescent="0.3">
      <c r="A2312" s="16" t="s">
        <v>1057</v>
      </c>
      <c r="B2312" s="27">
        <f>VLOOKUP(A2312,'Sales Order'!A$1:D$1029,4,0)</f>
        <v>44699</v>
      </c>
      <c r="C2312" s="28" t="s">
        <v>65</v>
      </c>
      <c r="D2312" s="34">
        <v>136</v>
      </c>
      <c r="E2312" s="36">
        <v>27597120</v>
      </c>
      <c r="F2312" s="37" t="s">
        <v>4685</v>
      </c>
      <c r="G2312" s="76" t="str">
        <f>VLOOKUP(C2312,Product!A$1:D$21,3,0)</f>
        <v>1 Set Futsalball</v>
      </c>
      <c r="H2312" s="76" t="str">
        <f>VLOOKUP(C2312,Product!A$1:D$21,4,0)</f>
        <v>Futsal</v>
      </c>
      <c r="I2312" t="s">
        <v>66</v>
      </c>
      <c r="J2312" s="34">
        <v>136</v>
      </c>
      <c r="K2312" s="11" t="str">
        <f>VLOOKUP(A2312,'Sales Order'!A$2:I$1029,9,0)</f>
        <v>Sales Sumatera -Kalimantan Region Team</v>
      </c>
      <c r="M2312" t="str">
        <f>VLOOKUP(A2312,'Sales Order'!A$1:L$1029,12,0)</f>
        <v>Retail</v>
      </c>
    </row>
    <row r="2313" spans="1:13" ht="15.75" customHeight="1" x14ac:dyDescent="0.3">
      <c r="A2313" s="28" t="s">
        <v>1057</v>
      </c>
      <c r="B2313" s="27">
        <f>VLOOKUP(A2313,'Sales Order'!A$1:D$1029,4,0)</f>
        <v>44699</v>
      </c>
      <c r="C2313" s="28" t="s">
        <v>78</v>
      </c>
      <c r="D2313" s="34">
        <v>108</v>
      </c>
      <c r="E2313" s="36">
        <v>49412160</v>
      </c>
      <c r="F2313" s="37" t="s">
        <v>4686</v>
      </c>
      <c r="G2313" s="76" t="str">
        <f>VLOOKUP(C2313,Product!A$1:D$21,3,0)</f>
        <v>Dumbell Set</v>
      </c>
      <c r="H2313" s="76" t="str">
        <f>VLOOKUP(C2313,Product!A$1:D$21,4,0)</f>
        <v>Gym &amp; Fitness</v>
      </c>
      <c r="I2313" t="s">
        <v>79</v>
      </c>
      <c r="J2313" s="34">
        <v>108</v>
      </c>
      <c r="K2313" s="11" t="str">
        <f>VLOOKUP(A2313,'Sales Order'!A$2:I$1029,9,0)</f>
        <v>Sales Sumatera -Kalimantan Region Team</v>
      </c>
      <c r="M2313" t="str">
        <f>VLOOKUP(A2313,'Sales Order'!A$1:L$1029,12,0)</f>
        <v>Retail</v>
      </c>
    </row>
    <row r="2314" spans="1:13" ht="15.75" customHeight="1" x14ac:dyDescent="0.3">
      <c r="A2314" s="28" t="s">
        <v>1057</v>
      </c>
      <c r="B2314" s="27">
        <f>VLOOKUP(A2314,'Sales Order'!A$1:D$1029,4,0)</f>
        <v>44699</v>
      </c>
      <c r="C2314" s="28" t="s">
        <v>35</v>
      </c>
      <c r="D2314" s="34">
        <v>78</v>
      </c>
      <c r="E2314" s="36">
        <v>130119600</v>
      </c>
      <c r="F2314" s="37" t="s">
        <v>4687</v>
      </c>
      <c r="G2314" s="76" t="str">
        <f>VLOOKUP(C2314,Product!A$1:D$21,3,0)</f>
        <v>Stick Golf Wedge</v>
      </c>
      <c r="H2314" s="76" t="str">
        <f>VLOOKUP(C2314,Product!A$1:D$21,4,0)</f>
        <v>Golf</v>
      </c>
      <c r="I2314" t="s">
        <v>37</v>
      </c>
      <c r="J2314" s="34">
        <v>78</v>
      </c>
      <c r="K2314" s="11" t="str">
        <f>VLOOKUP(A2314,'Sales Order'!A$2:I$1029,9,0)</f>
        <v>Sales Sumatera -Kalimantan Region Team</v>
      </c>
      <c r="M2314" t="str">
        <f>VLOOKUP(A2314,'Sales Order'!A$1:L$1029,12,0)</f>
        <v>Retail</v>
      </c>
    </row>
    <row r="2315" spans="1:13" ht="15.75" customHeight="1" x14ac:dyDescent="0.3">
      <c r="A2315" s="16" t="s">
        <v>1058</v>
      </c>
      <c r="B2315" s="27">
        <f>VLOOKUP(A2315,'Sales Order'!A$1:D$1029,4,0)</f>
        <v>44699</v>
      </c>
      <c r="C2315" s="28" t="s">
        <v>72</v>
      </c>
      <c r="D2315" s="34">
        <v>78</v>
      </c>
      <c r="E2315" s="36">
        <v>18951660</v>
      </c>
      <c r="F2315" s="37" t="s">
        <v>4688</v>
      </c>
      <c r="G2315" s="76" t="str">
        <f>VLOOKUP(C2315,Product!A$1:D$21,3,0)</f>
        <v>Pull Up Bar</v>
      </c>
      <c r="H2315" s="76" t="str">
        <f>VLOOKUP(C2315,Product!A$1:D$21,4,0)</f>
        <v>Gym &amp; Fitness</v>
      </c>
      <c r="I2315" t="s">
        <v>73</v>
      </c>
      <c r="J2315" s="34">
        <v>78</v>
      </c>
      <c r="K2315" s="11" t="str">
        <f>VLOOKUP(A2315,'Sales Order'!A$2:I$1029,9,0)</f>
        <v>Sales Region Sulawesi - Maluku Team</v>
      </c>
      <c r="M2315" t="str">
        <f>VLOOKUP(A2315,'Sales Order'!A$1:L$1029,12,0)</f>
        <v>Retail</v>
      </c>
    </row>
    <row r="2316" spans="1:13" ht="15.75" customHeight="1" x14ac:dyDescent="0.3">
      <c r="A2316" s="28" t="s">
        <v>1058</v>
      </c>
      <c r="B2316" s="27">
        <f>VLOOKUP(A2316,'Sales Order'!A$1:D$1029,4,0)</f>
        <v>44699</v>
      </c>
      <c r="C2316" s="28" t="s">
        <v>45</v>
      </c>
      <c r="D2316" s="34">
        <v>43</v>
      </c>
      <c r="E2316" s="36">
        <v>5061530</v>
      </c>
      <c r="F2316" s="37" t="s">
        <v>4689</v>
      </c>
      <c r="G2316" s="76" t="str">
        <f>VLOOKUP(C2316,Product!A$1:D$21,3,0)</f>
        <v>Sunglasses</v>
      </c>
      <c r="H2316" s="76" t="str">
        <f>VLOOKUP(C2316,Product!A$1:D$21,4,0)</f>
        <v>Outdoors Sport</v>
      </c>
      <c r="I2316" t="s">
        <v>46</v>
      </c>
      <c r="J2316" s="34">
        <v>43</v>
      </c>
      <c r="K2316" s="11" t="str">
        <f>VLOOKUP(A2316,'Sales Order'!A$2:I$1029,9,0)</f>
        <v>Sales Region Sulawesi - Maluku Team</v>
      </c>
      <c r="M2316" t="str">
        <f>VLOOKUP(A2316,'Sales Order'!A$1:L$1029,12,0)</f>
        <v>Retail</v>
      </c>
    </row>
    <row r="2317" spans="1:13" ht="15.75" customHeight="1" x14ac:dyDescent="0.3">
      <c r="A2317" s="28" t="s">
        <v>1058</v>
      </c>
      <c r="B2317" s="27">
        <f>VLOOKUP(A2317,'Sales Order'!A$1:D$1029,4,0)</f>
        <v>44699</v>
      </c>
      <c r="C2317" s="28" t="s">
        <v>48</v>
      </c>
      <c r="D2317" s="34">
        <v>112</v>
      </c>
      <c r="E2317" s="36">
        <v>13003200</v>
      </c>
      <c r="F2317" s="37" t="s">
        <v>4690</v>
      </c>
      <c r="G2317" s="76" t="str">
        <f>VLOOKUP(C2317,Product!A$1:D$21,3,0)</f>
        <v>Tracking Pole</v>
      </c>
      <c r="H2317" s="76" t="str">
        <f>VLOOKUP(C2317,Product!A$1:D$21,4,0)</f>
        <v>Hiking &amp; Camping</v>
      </c>
      <c r="I2317" t="s">
        <v>49</v>
      </c>
      <c r="J2317" s="34">
        <v>112</v>
      </c>
      <c r="K2317" s="11" t="str">
        <f>VLOOKUP(A2317,'Sales Order'!A$2:I$1029,9,0)</f>
        <v>Sales Region Sulawesi - Maluku Team</v>
      </c>
      <c r="M2317" t="str">
        <f>VLOOKUP(A2317,'Sales Order'!A$1:L$1029,12,0)</f>
        <v>Retail</v>
      </c>
    </row>
    <row r="2318" spans="1:13" ht="15.75" customHeight="1" x14ac:dyDescent="0.3">
      <c r="A2318" s="16" t="s">
        <v>1059</v>
      </c>
      <c r="B2318" s="27">
        <f>VLOOKUP(A2318,'Sales Order'!A$1:D$1029,4,0)</f>
        <v>44701</v>
      </c>
      <c r="C2318" s="28" t="s">
        <v>75</v>
      </c>
      <c r="D2318" s="34">
        <v>102</v>
      </c>
      <c r="E2318" s="36">
        <v>210834000</v>
      </c>
      <c r="F2318" s="37" t="s">
        <v>4691</v>
      </c>
      <c r="G2318" s="76" t="str">
        <f>VLOOKUP(C2318,Product!A$1:D$21,3,0)</f>
        <v>Bench Press</v>
      </c>
      <c r="H2318" s="76" t="str">
        <f>VLOOKUP(C2318,Product!A$1:D$21,4,0)</f>
        <v>Gym &amp; Fitness</v>
      </c>
      <c r="I2318" t="s">
        <v>76</v>
      </c>
      <c r="J2318" s="34">
        <v>102</v>
      </c>
      <c r="K2318" s="11" t="str">
        <f>VLOOKUP(A2318,'Sales Order'!A$2:I$1029,9,0)</f>
        <v>Online Sales Team</v>
      </c>
      <c r="M2318" t="str">
        <f>VLOOKUP(A2318,'Sales Order'!A$1:L$1029,12,0)</f>
        <v>Retail</v>
      </c>
    </row>
    <row r="2319" spans="1:13" ht="15.75" customHeight="1" x14ac:dyDescent="0.3">
      <c r="A2319" s="28" t="s">
        <v>1059</v>
      </c>
      <c r="B2319" s="27">
        <f>VLOOKUP(A2319,'Sales Order'!A$1:D$1029,4,0)</f>
        <v>44701</v>
      </c>
      <c r="C2319" s="28" t="s">
        <v>65</v>
      </c>
      <c r="D2319" s="34">
        <v>73</v>
      </c>
      <c r="E2319" s="36">
        <v>17541900</v>
      </c>
      <c r="F2319" s="37" t="s">
        <v>4692</v>
      </c>
      <c r="G2319" s="76" t="str">
        <f>VLOOKUP(C2319,Product!A$1:D$21,3,0)</f>
        <v>1 Set Futsalball</v>
      </c>
      <c r="H2319" s="76" t="str">
        <f>VLOOKUP(C2319,Product!A$1:D$21,4,0)</f>
        <v>Futsal</v>
      </c>
      <c r="I2319" t="s">
        <v>66</v>
      </c>
      <c r="J2319" s="34">
        <v>73</v>
      </c>
      <c r="K2319" s="11" t="str">
        <f>VLOOKUP(A2319,'Sales Order'!A$2:I$1029,9,0)</f>
        <v>Online Sales Team</v>
      </c>
      <c r="M2319" t="str">
        <f>VLOOKUP(A2319,'Sales Order'!A$1:L$1029,12,0)</f>
        <v>Retail</v>
      </c>
    </row>
    <row r="2320" spans="1:13" ht="15.75" customHeight="1" x14ac:dyDescent="0.3">
      <c r="A2320" s="16" t="s">
        <v>1060</v>
      </c>
      <c r="B2320" s="27">
        <f>VLOOKUP(A2320,'Sales Order'!A$1:D$1029,4,0)</f>
        <v>44703</v>
      </c>
      <c r="C2320" s="28" t="s">
        <v>61</v>
      </c>
      <c r="D2320" s="34">
        <v>146</v>
      </c>
      <c r="E2320" s="36">
        <v>65038619.999999993</v>
      </c>
      <c r="F2320" s="37" t="s">
        <v>4693</v>
      </c>
      <c r="G2320" s="76" t="str">
        <f>VLOOKUP(C2320,Product!A$1:D$21,3,0)</f>
        <v>1 Set Basketball</v>
      </c>
      <c r="H2320" s="76" t="str">
        <f>VLOOKUP(C2320,Product!A$1:D$21,4,0)</f>
        <v>Basketball</v>
      </c>
      <c r="I2320" t="s">
        <v>62</v>
      </c>
      <c r="J2320" s="34">
        <v>146</v>
      </c>
      <c r="K2320" s="11" t="str">
        <f>VLOOKUP(A2320,'Sales Order'!A$2:I$1029,9,0)</f>
        <v>Sales Region Sulawesi - Maluku Team</v>
      </c>
      <c r="M2320" t="str">
        <f>VLOOKUP(A2320,'Sales Order'!A$1:L$1029,12,0)</f>
        <v>Retail</v>
      </c>
    </row>
    <row r="2321" spans="1:13" ht="15.75" customHeight="1" x14ac:dyDescent="0.3">
      <c r="A2321" s="28" t="s">
        <v>1060</v>
      </c>
      <c r="B2321" s="27">
        <f>VLOOKUP(A2321,'Sales Order'!A$1:D$1029,4,0)</f>
        <v>44703</v>
      </c>
      <c r="C2321" s="28" t="s">
        <v>28</v>
      </c>
      <c r="D2321" s="34">
        <v>37</v>
      </c>
      <c r="E2321" s="36">
        <v>32380180</v>
      </c>
      <c r="F2321" s="37" t="s">
        <v>4694</v>
      </c>
      <c r="G2321" s="76" t="str">
        <f>VLOOKUP(C2321,Product!A$1:D$21,3,0)</f>
        <v>Stick Billiard</v>
      </c>
      <c r="H2321" s="76" t="str">
        <f>VLOOKUP(C2321,Product!A$1:D$21,4,0)</f>
        <v>Billiard</v>
      </c>
      <c r="I2321" t="s">
        <v>30</v>
      </c>
      <c r="J2321" s="34">
        <v>37</v>
      </c>
      <c r="K2321" s="11" t="str">
        <f>VLOOKUP(A2321,'Sales Order'!A$2:I$1029,9,0)</f>
        <v>Sales Region Sulawesi - Maluku Team</v>
      </c>
      <c r="M2321" t="str">
        <f>VLOOKUP(A2321,'Sales Order'!A$1:L$1029,12,0)</f>
        <v>Retail</v>
      </c>
    </row>
    <row r="2322" spans="1:13" ht="15.75" customHeight="1" x14ac:dyDescent="0.3">
      <c r="A2322" s="28" t="s">
        <v>1060</v>
      </c>
      <c r="B2322" s="27">
        <f>VLOOKUP(A2322,'Sales Order'!A$1:D$1029,4,0)</f>
        <v>44703</v>
      </c>
      <c r="C2322" s="28" t="s">
        <v>83</v>
      </c>
      <c r="D2322" s="34">
        <v>141</v>
      </c>
      <c r="E2322" s="36">
        <v>36661410</v>
      </c>
      <c r="F2322" s="37" t="s">
        <v>4695</v>
      </c>
      <c r="G2322" s="76" t="str">
        <f>VLOOKUP(C2322,Product!A$1:D$21,3,0)</f>
        <v>Heavy bag</v>
      </c>
      <c r="H2322" s="76" t="str">
        <f>VLOOKUP(C2322,Product!A$1:D$21,4,0)</f>
        <v>Gym &amp; Fitness</v>
      </c>
      <c r="I2322" t="s">
        <v>84</v>
      </c>
      <c r="J2322" s="34">
        <v>141</v>
      </c>
      <c r="K2322" s="11" t="str">
        <f>VLOOKUP(A2322,'Sales Order'!A$2:I$1029,9,0)</f>
        <v>Sales Region Sulawesi - Maluku Team</v>
      </c>
      <c r="M2322" t="str">
        <f>VLOOKUP(A2322,'Sales Order'!A$1:L$1029,12,0)</f>
        <v>Retail</v>
      </c>
    </row>
    <row r="2323" spans="1:13" ht="15.75" customHeight="1" x14ac:dyDescent="0.3">
      <c r="A2323" s="16" t="s">
        <v>1061</v>
      </c>
      <c r="B2323" s="27">
        <f>VLOOKUP(A2323,'Sales Order'!A$1:D$1029,4,0)</f>
        <v>44705</v>
      </c>
      <c r="C2323" s="28" t="s">
        <v>40</v>
      </c>
      <c r="D2323" s="34">
        <v>133</v>
      </c>
      <c r="E2323" s="36">
        <v>21959630</v>
      </c>
      <c r="F2323" s="37" t="s">
        <v>4696</v>
      </c>
      <c r="G2323" s="76" t="str">
        <f>VLOOKUP(C2323,Product!A$1:D$21,3,0)</f>
        <v>1 set Golf Ball</v>
      </c>
      <c r="H2323" s="76" t="str">
        <f>VLOOKUP(C2323,Product!A$1:D$21,4,0)</f>
        <v>Golf</v>
      </c>
      <c r="I2323" t="s">
        <v>41</v>
      </c>
      <c r="J2323" s="34">
        <v>133</v>
      </c>
      <c r="K2323" s="11" t="str">
        <f>VLOOKUP(A2323,'Sales Order'!A$2:I$1029,9,0)</f>
        <v>Sales Region Bali - Nusa Tenggara Team</v>
      </c>
      <c r="M2323" t="str">
        <f>VLOOKUP(A2323,'Sales Order'!A$1:L$1029,12,0)</f>
        <v>Retail</v>
      </c>
    </row>
    <row r="2324" spans="1:13" ht="15.75" customHeight="1" x14ac:dyDescent="0.3">
      <c r="A2324" s="28" t="s">
        <v>1061</v>
      </c>
      <c r="B2324" s="27">
        <f>VLOOKUP(A2324,'Sales Order'!A$1:D$1029,4,0)</f>
        <v>44705</v>
      </c>
      <c r="C2324" s="28" t="s">
        <v>81</v>
      </c>
      <c r="D2324" s="34">
        <v>40</v>
      </c>
      <c r="E2324" s="36">
        <v>82587600</v>
      </c>
      <c r="F2324" s="37" t="s">
        <v>4697</v>
      </c>
      <c r="G2324" s="76" t="str">
        <f>VLOOKUP(C2324,Product!A$1:D$21,3,0)</f>
        <v>Treadmill</v>
      </c>
      <c r="H2324" s="76" t="str">
        <f>VLOOKUP(C2324,Product!A$1:D$21,4,0)</f>
        <v>Gym &amp; Fitness</v>
      </c>
      <c r="I2324" t="s">
        <v>82</v>
      </c>
      <c r="J2324" s="34">
        <v>40</v>
      </c>
      <c r="K2324" s="11" t="str">
        <f>VLOOKUP(A2324,'Sales Order'!A$2:I$1029,9,0)</f>
        <v>Sales Region Bali - Nusa Tenggara Team</v>
      </c>
      <c r="M2324" t="str">
        <f>VLOOKUP(A2324,'Sales Order'!A$1:L$1029,12,0)</f>
        <v>Retail</v>
      </c>
    </row>
    <row r="2325" spans="1:13" ht="15.75" customHeight="1" x14ac:dyDescent="0.3">
      <c r="A2325" s="28" t="s">
        <v>1062</v>
      </c>
      <c r="B2325" s="27">
        <f>VLOOKUP(A2325,'Sales Order'!A$1:D$1029,4,0)</f>
        <v>44706</v>
      </c>
      <c r="C2325" s="28" t="s">
        <v>75</v>
      </c>
      <c r="D2325" s="34">
        <v>115</v>
      </c>
      <c r="E2325" s="36">
        <v>246847500.00000003</v>
      </c>
      <c r="F2325" s="37" t="s">
        <v>4698</v>
      </c>
      <c r="G2325" s="76" t="str">
        <f>VLOOKUP(C2325,Product!A$1:D$21,3,0)</f>
        <v>Bench Press</v>
      </c>
      <c r="H2325" s="76" t="str">
        <f>VLOOKUP(C2325,Product!A$1:D$21,4,0)</f>
        <v>Gym &amp; Fitness</v>
      </c>
      <c r="I2325" t="s">
        <v>76</v>
      </c>
      <c r="J2325" s="34">
        <v>115</v>
      </c>
      <c r="K2325" s="11" t="str">
        <f>VLOOKUP(A2325,'Sales Order'!A$2:I$1029,9,0)</f>
        <v>Sales Region Bali - Nusa Tenggara Team</v>
      </c>
      <c r="M2325" t="str">
        <f>VLOOKUP(A2325,'Sales Order'!A$1:L$1029,12,0)</f>
        <v>Retail</v>
      </c>
    </row>
    <row r="2326" spans="1:13" ht="15.75" customHeight="1" x14ac:dyDescent="0.3">
      <c r="A2326" s="28" t="s">
        <v>1062</v>
      </c>
      <c r="B2326" s="27">
        <f>VLOOKUP(A2326,'Sales Order'!A$1:D$1029,4,0)</f>
        <v>44706</v>
      </c>
      <c r="C2326" s="28" t="s">
        <v>65</v>
      </c>
      <c r="D2326" s="34">
        <v>105</v>
      </c>
      <c r="E2326" s="36">
        <v>26072550</v>
      </c>
      <c r="F2326" s="37" t="s">
        <v>4699</v>
      </c>
      <c r="G2326" s="76" t="str">
        <f>VLOOKUP(C2326,Product!A$1:D$21,3,0)</f>
        <v>1 Set Futsalball</v>
      </c>
      <c r="H2326" s="76" t="str">
        <f>VLOOKUP(C2326,Product!A$1:D$21,4,0)</f>
        <v>Futsal</v>
      </c>
      <c r="I2326" t="s">
        <v>66</v>
      </c>
      <c r="J2326" s="34">
        <v>105</v>
      </c>
      <c r="K2326" s="11" t="str">
        <f>VLOOKUP(A2326,'Sales Order'!A$2:I$1029,9,0)</f>
        <v>Sales Region Bali - Nusa Tenggara Team</v>
      </c>
      <c r="M2326" t="str">
        <f>VLOOKUP(A2326,'Sales Order'!A$1:L$1029,12,0)</f>
        <v>Retail</v>
      </c>
    </row>
    <row r="2327" spans="1:13" ht="15.75" customHeight="1" x14ac:dyDescent="0.3">
      <c r="A2327" s="28" t="s">
        <v>1062</v>
      </c>
      <c r="B2327" s="27">
        <f>VLOOKUP(A2327,'Sales Order'!A$1:D$1029,4,0)</f>
        <v>44706</v>
      </c>
      <c r="C2327" s="28" t="s">
        <v>19</v>
      </c>
      <c r="D2327" s="34">
        <v>59</v>
      </c>
      <c r="E2327" s="36">
        <v>13368810</v>
      </c>
      <c r="F2327" s="37" t="s">
        <v>4700</v>
      </c>
      <c r="G2327" s="76" t="str">
        <f>VLOOKUP(C2327,Product!A$1:D$21,3,0)</f>
        <v>1 Set Fishing Equipment</v>
      </c>
      <c r="H2327" s="76" t="str">
        <f>VLOOKUP(C2327,Product!A$1:D$21,4,0)</f>
        <v>Fishing Equipment</v>
      </c>
      <c r="I2327" t="s">
        <v>21</v>
      </c>
      <c r="J2327" s="34">
        <v>59</v>
      </c>
      <c r="K2327" s="11" t="str">
        <f>VLOOKUP(A2327,'Sales Order'!A$2:I$1029,9,0)</f>
        <v>Sales Region Bali - Nusa Tenggara Team</v>
      </c>
      <c r="M2327" t="str">
        <f>VLOOKUP(A2327,'Sales Order'!A$1:L$1029,12,0)</f>
        <v>Retail</v>
      </c>
    </row>
    <row r="2328" spans="1:13" ht="15.75" customHeight="1" x14ac:dyDescent="0.3">
      <c r="A2328" s="16" t="s">
        <v>1063</v>
      </c>
      <c r="B2328" s="27">
        <f>VLOOKUP(A2328,'Sales Order'!A$1:D$1029,4,0)</f>
        <v>44706</v>
      </c>
      <c r="C2328" s="28" t="s">
        <v>69</v>
      </c>
      <c r="D2328" s="34">
        <v>125</v>
      </c>
      <c r="E2328" s="36">
        <v>15288750</v>
      </c>
      <c r="F2328" s="37" t="s">
        <v>4701</v>
      </c>
      <c r="G2328" s="76" t="str">
        <f>VLOOKUP(C2328,Product!A$1:D$21,3,0)</f>
        <v>Abs Roller</v>
      </c>
      <c r="H2328" s="76" t="str">
        <f>VLOOKUP(C2328,Product!A$1:D$21,4,0)</f>
        <v>Gym &amp; Fitness</v>
      </c>
      <c r="I2328" t="s">
        <v>70</v>
      </c>
      <c r="J2328" s="34">
        <v>125</v>
      </c>
      <c r="K2328" s="11" t="str">
        <f>VLOOKUP(A2328,'Sales Order'!A$2:I$1029,9,0)</f>
        <v>Sales Region Sulawesi - Maluku Team</v>
      </c>
      <c r="M2328" t="str">
        <f>VLOOKUP(A2328,'Sales Order'!A$1:L$1029,12,0)</f>
        <v>Retail</v>
      </c>
    </row>
    <row r="2329" spans="1:13" ht="15.75" customHeight="1" x14ac:dyDescent="0.3">
      <c r="A2329" s="28" t="s">
        <v>1063</v>
      </c>
      <c r="B2329" s="27">
        <f>VLOOKUP(A2329,'Sales Order'!A$1:D$1029,4,0)</f>
        <v>44706</v>
      </c>
      <c r="C2329" s="28" t="s">
        <v>48</v>
      </c>
      <c r="D2329" s="34">
        <v>137</v>
      </c>
      <c r="E2329" s="36">
        <v>16259160</v>
      </c>
      <c r="F2329" s="37" t="s">
        <v>4702</v>
      </c>
      <c r="G2329" s="76" t="str">
        <f>VLOOKUP(C2329,Product!A$1:D$21,3,0)</f>
        <v>Tracking Pole</v>
      </c>
      <c r="H2329" s="76" t="str">
        <f>VLOOKUP(C2329,Product!A$1:D$21,4,0)</f>
        <v>Hiking &amp; Camping</v>
      </c>
      <c r="I2329" t="s">
        <v>49</v>
      </c>
      <c r="J2329" s="34">
        <v>137</v>
      </c>
      <c r="K2329" s="11" t="str">
        <f>VLOOKUP(A2329,'Sales Order'!A$2:I$1029,9,0)</f>
        <v>Sales Region Sulawesi - Maluku Team</v>
      </c>
      <c r="M2329" t="str">
        <f>VLOOKUP(A2329,'Sales Order'!A$1:L$1029,12,0)</f>
        <v>Retail</v>
      </c>
    </row>
    <row r="2330" spans="1:13" ht="15.75" customHeight="1" x14ac:dyDescent="0.3">
      <c r="A2330" s="28" t="s">
        <v>1063</v>
      </c>
      <c r="B2330" s="27">
        <f>VLOOKUP(A2330,'Sales Order'!A$1:D$1029,4,0)</f>
        <v>44706</v>
      </c>
      <c r="C2330" s="28" t="s">
        <v>75</v>
      </c>
      <c r="D2330" s="34">
        <v>104</v>
      </c>
      <c r="E2330" s="36">
        <v>242528000</v>
      </c>
      <c r="F2330" s="37" t="s">
        <v>4703</v>
      </c>
      <c r="G2330" s="76" t="str">
        <f>VLOOKUP(C2330,Product!A$1:D$21,3,0)</f>
        <v>Bench Press</v>
      </c>
      <c r="H2330" s="76" t="str">
        <f>VLOOKUP(C2330,Product!A$1:D$21,4,0)</f>
        <v>Gym &amp; Fitness</v>
      </c>
      <c r="I2330" t="s">
        <v>76</v>
      </c>
      <c r="J2330" s="34">
        <v>104</v>
      </c>
      <c r="K2330" s="11" t="str">
        <f>VLOOKUP(A2330,'Sales Order'!A$2:I$1029,9,0)</f>
        <v>Sales Region Sulawesi - Maluku Team</v>
      </c>
      <c r="M2330" t="str">
        <f>VLOOKUP(A2330,'Sales Order'!A$1:L$1029,12,0)</f>
        <v>Retail</v>
      </c>
    </row>
    <row r="2331" spans="1:13" ht="15.75" customHeight="1" x14ac:dyDescent="0.3">
      <c r="A2331" s="28" t="s">
        <v>1063</v>
      </c>
      <c r="B2331" s="27">
        <f>VLOOKUP(A2331,'Sales Order'!A$1:D$1029,4,0)</f>
        <v>44706</v>
      </c>
      <c r="C2331" s="28" t="s">
        <v>40</v>
      </c>
      <c r="D2331" s="34">
        <v>86</v>
      </c>
      <c r="E2331" s="36">
        <v>14558940.000000002</v>
      </c>
      <c r="F2331" s="37" t="s">
        <v>4704</v>
      </c>
      <c r="G2331" s="76" t="str">
        <f>VLOOKUP(C2331,Product!A$1:D$21,3,0)</f>
        <v>1 set Golf Ball</v>
      </c>
      <c r="H2331" s="76" t="str">
        <f>VLOOKUP(C2331,Product!A$1:D$21,4,0)</f>
        <v>Golf</v>
      </c>
      <c r="I2331" t="s">
        <v>41</v>
      </c>
      <c r="J2331" s="34">
        <v>86</v>
      </c>
      <c r="K2331" s="11" t="str">
        <f>VLOOKUP(A2331,'Sales Order'!A$2:I$1029,9,0)</f>
        <v>Sales Region Sulawesi - Maluku Team</v>
      </c>
      <c r="M2331" t="str">
        <f>VLOOKUP(A2331,'Sales Order'!A$1:L$1029,12,0)</f>
        <v>Retail</v>
      </c>
    </row>
    <row r="2332" spans="1:13" ht="15.75" customHeight="1" x14ac:dyDescent="0.3">
      <c r="A2332" s="16" t="s">
        <v>1064</v>
      </c>
      <c r="B2332" s="27">
        <f>VLOOKUP(A2332,'Sales Order'!A$1:D$1029,4,0)</f>
        <v>44707</v>
      </c>
      <c r="C2332" s="28" t="s">
        <v>78</v>
      </c>
      <c r="D2332" s="34">
        <v>129</v>
      </c>
      <c r="E2332" s="36">
        <v>54216120</v>
      </c>
      <c r="F2332" s="37" t="s">
        <v>4705</v>
      </c>
      <c r="G2332" s="76" t="str">
        <f>VLOOKUP(C2332,Product!A$1:D$21,3,0)</f>
        <v>Dumbell Set</v>
      </c>
      <c r="H2332" s="76" t="str">
        <f>VLOOKUP(C2332,Product!A$1:D$21,4,0)</f>
        <v>Gym &amp; Fitness</v>
      </c>
      <c r="I2332" t="s">
        <v>79</v>
      </c>
      <c r="J2332" s="34">
        <v>129</v>
      </c>
      <c r="K2332" s="11" t="str">
        <f>VLOOKUP(A2332,'Sales Order'!A$2:I$1029,9,0)</f>
        <v>Sales Java Region Team</v>
      </c>
      <c r="M2332" t="str">
        <f>VLOOKUP(A2332,'Sales Order'!A$1:L$1029,12,0)</f>
        <v>Retail</v>
      </c>
    </row>
    <row r="2333" spans="1:13" ht="15.75" customHeight="1" x14ac:dyDescent="0.3">
      <c r="A2333" s="28" t="s">
        <v>1064</v>
      </c>
      <c r="B2333" s="27">
        <f>VLOOKUP(A2333,'Sales Order'!A$1:D$1029,4,0)</f>
        <v>44707</v>
      </c>
      <c r="C2333" s="28" t="s">
        <v>43</v>
      </c>
      <c r="D2333" s="34">
        <v>69</v>
      </c>
      <c r="E2333" s="36">
        <v>198720000</v>
      </c>
      <c r="F2333" s="37" t="s">
        <v>4706</v>
      </c>
      <c r="G2333" s="76" t="str">
        <f>VLOOKUP(C2333,Product!A$1:D$21,3,0)</f>
        <v>Stick Golf Bag</v>
      </c>
      <c r="H2333" s="76" t="str">
        <f>VLOOKUP(C2333,Product!A$1:D$21,4,0)</f>
        <v>Golf</v>
      </c>
      <c r="I2333" t="s">
        <v>44</v>
      </c>
      <c r="J2333" s="34">
        <v>69</v>
      </c>
      <c r="K2333" s="11" t="str">
        <f>VLOOKUP(A2333,'Sales Order'!A$2:I$1029,9,0)</f>
        <v>Sales Java Region Team</v>
      </c>
      <c r="M2333" t="str">
        <f>VLOOKUP(A2333,'Sales Order'!A$1:L$1029,12,0)</f>
        <v>Retail</v>
      </c>
    </row>
    <row r="2334" spans="1:13" ht="15.75" customHeight="1" x14ac:dyDescent="0.3">
      <c r="A2334" s="16" t="s">
        <v>1065</v>
      </c>
      <c r="B2334" s="27">
        <f>VLOOKUP(A2334,'Sales Order'!A$1:D$1029,4,0)</f>
        <v>44709</v>
      </c>
      <c r="C2334" s="28" t="s">
        <v>83</v>
      </c>
      <c r="D2334" s="34">
        <v>79</v>
      </c>
      <c r="E2334" s="36">
        <v>20540790</v>
      </c>
      <c r="F2334" s="37" t="s">
        <v>4707</v>
      </c>
      <c r="G2334" s="76" t="str">
        <f>VLOOKUP(C2334,Product!A$1:D$21,3,0)</f>
        <v>Heavy bag</v>
      </c>
      <c r="H2334" s="76" t="str">
        <f>VLOOKUP(C2334,Product!A$1:D$21,4,0)</f>
        <v>Gym &amp; Fitness</v>
      </c>
      <c r="I2334" t="s">
        <v>84</v>
      </c>
      <c r="J2334" s="34">
        <v>79</v>
      </c>
      <c r="K2334" s="11" t="str">
        <f>VLOOKUP(A2334,'Sales Order'!A$2:I$1029,9,0)</f>
        <v>Sales Region Sulawesi - Maluku Team</v>
      </c>
      <c r="M2334" t="str">
        <f>VLOOKUP(A2334,'Sales Order'!A$1:L$1029,12,0)</f>
        <v>Retail</v>
      </c>
    </row>
    <row r="2335" spans="1:13" ht="15.75" customHeight="1" x14ac:dyDescent="0.3">
      <c r="A2335" s="16" t="s">
        <v>1066</v>
      </c>
      <c r="B2335" s="27">
        <f>VLOOKUP(A2335,'Sales Order'!A$1:D$1029,4,0)</f>
        <v>44709</v>
      </c>
      <c r="C2335" s="28" t="s">
        <v>75</v>
      </c>
      <c r="D2335" s="34">
        <v>117</v>
      </c>
      <c r="E2335" s="36">
        <v>272844000</v>
      </c>
      <c r="F2335" s="37" t="s">
        <v>4708</v>
      </c>
      <c r="G2335" s="76" t="str">
        <f>VLOOKUP(C2335,Product!A$1:D$21,3,0)</f>
        <v>Bench Press</v>
      </c>
      <c r="H2335" s="76" t="str">
        <f>VLOOKUP(C2335,Product!A$1:D$21,4,0)</f>
        <v>Gym &amp; Fitness</v>
      </c>
      <c r="I2335" t="s">
        <v>76</v>
      </c>
      <c r="J2335" s="34">
        <v>117</v>
      </c>
      <c r="K2335" s="11" t="str">
        <f>VLOOKUP(A2335,'Sales Order'!A$2:I$1029,9,0)</f>
        <v>Sales Sumatera -Kalimantan Region Team</v>
      </c>
      <c r="M2335" t="str">
        <f>VLOOKUP(A2335,'Sales Order'!A$1:L$1029,12,0)</f>
        <v>Retail</v>
      </c>
    </row>
    <row r="2336" spans="1:13" ht="15.75" customHeight="1" x14ac:dyDescent="0.3">
      <c r="A2336" s="28" t="s">
        <v>1066</v>
      </c>
      <c r="B2336" s="27">
        <f>VLOOKUP(A2336,'Sales Order'!A$1:D$1029,4,0)</f>
        <v>44709</v>
      </c>
      <c r="C2336" s="28" t="s">
        <v>72</v>
      </c>
      <c r="D2336" s="34">
        <v>71</v>
      </c>
      <c r="E2336" s="36">
        <v>18009150</v>
      </c>
      <c r="F2336" s="37" t="s">
        <v>4709</v>
      </c>
      <c r="G2336" s="76" t="str">
        <f>VLOOKUP(C2336,Product!A$1:D$21,3,0)</f>
        <v>Pull Up Bar</v>
      </c>
      <c r="H2336" s="76" t="str">
        <f>VLOOKUP(C2336,Product!A$1:D$21,4,0)</f>
        <v>Gym &amp; Fitness</v>
      </c>
      <c r="I2336" t="s">
        <v>73</v>
      </c>
      <c r="J2336" s="34">
        <v>71</v>
      </c>
      <c r="K2336" s="11" t="str">
        <f>VLOOKUP(A2336,'Sales Order'!A$2:I$1029,9,0)</f>
        <v>Sales Sumatera -Kalimantan Region Team</v>
      </c>
      <c r="M2336" t="str">
        <f>VLOOKUP(A2336,'Sales Order'!A$1:L$1029,12,0)</f>
        <v>Retail</v>
      </c>
    </row>
    <row r="2337" spans="1:13" ht="15.75" customHeight="1" x14ac:dyDescent="0.3">
      <c r="A2337" s="28" t="s">
        <v>1066</v>
      </c>
      <c r="B2337" s="27">
        <f>VLOOKUP(A2337,'Sales Order'!A$1:D$1029,4,0)</f>
        <v>44709</v>
      </c>
      <c r="C2337" s="28" t="s">
        <v>33</v>
      </c>
      <c r="D2337" s="34">
        <v>53</v>
      </c>
      <c r="E2337" s="36">
        <v>9094800</v>
      </c>
      <c r="F2337" s="37" t="s">
        <v>4710</v>
      </c>
      <c r="G2337" s="76" t="str">
        <f>VLOOKUP(C2337,Product!A$1:D$21,3,0)</f>
        <v>Stick Billiard Bag</v>
      </c>
      <c r="H2337" s="76" t="str">
        <f>VLOOKUP(C2337,Product!A$1:D$21,4,0)</f>
        <v>Billiard</v>
      </c>
      <c r="I2337" t="s">
        <v>34</v>
      </c>
      <c r="J2337" s="34">
        <v>53</v>
      </c>
      <c r="K2337" s="11" t="str">
        <f>VLOOKUP(A2337,'Sales Order'!A$2:I$1029,9,0)</f>
        <v>Sales Sumatera -Kalimantan Region Team</v>
      </c>
      <c r="M2337" t="str">
        <f>VLOOKUP(A2337,'Sales Order'!A$1:L$1029,12,0)</f>
        <v>Retail</v>
      </c>
    </row>
    <row r="2338" spans="1:13" ht="15.75" customHeight="1" x14ac:dyDescent="0.3">
      <c r="A2338" s="16" t="s">
        <v>1067</v>
      </c>
      <c r="B2338" s="27">
        <f>VLOOKUP(A2338,'Sales Order'!A$1:D$1029,4,0)</f>
        <v>44710</v>
      </c>
      <c r="C2338" s="28" t="s">
        <v>55</v>
      </c>
      <c r="D2338" s="34">
        <v>125</v>
      </c>
      <c r="E2338" s="36">
        <v>271285000</v>
      </c>
      <c r="F2338" s="37" t="s">
        <v>4711</v>
      </c>
      <c r="G2338" s="76" t="str">
        <f>VLOOKUP(C2338,Product!A$1:D$21,3,0)</f>
        <v>Mountain Bike</v>
      </c>
      <c r="H2338" s="76" t="str">
        <f>VLOOKUP(C2338,Product!A$1:D$21,4,0)</f>
        <v>Bicycle</v>
      </c>
      <c r="I2338" t="s">
        <v>5854</v>
      </c>
      <c r="J2338" s="34">
        <v>125</v>
      </c>
      <c r="K2338" s="11" t="str">
        <f>VLOOKUP(A2338,'Sales Order'!A$2:I$1029,9,0)</f>
        <v>Sales Region Bali - Nusa Tenggara Team</v>
      </c>
      <c r="M2338" t="str">
        <f>VLOOKUP(A2338,'Sales Order'!A$1:L$1029,12,0)</f>
        <v>Distributor</v>
      </c>
    </row>
    <row r="2339" spans="1:13" ht="15.75" customHeight="1" x14ac:dyDescent="0.3">
      <c r="A2339" s="16" t="s">
        <v>1068</v>
      </c>
      <c r="B2339" s="27">
        <f>VLOOKUP(A2339,'Sales Order'!A$1:D$1029,4,0)</f>
        <v>44710</v>
      </c>
      <c r="C2339" s="28" t="s">
        <v>45</v>
      </c>
      <c r="D2339" s="34">
        <v>33</v>
      </c>
      <c r="E2339" s="36">
        <v>4621980</v>
      </c>
      <c r="F2339" s="37" t="s">
        <v>4712</v>
      </c>
      <c r="G2339" s="76" t="str">
        <f>VLOOKUP(C2339,Product!A$1:D$21,3,0)</f>
        <v>Sunglasses</v>
      </c>
      <c r="H2339" s="76" t="str">
        <f>VLOOKUP(C2339,Product!A$1:D$21,4,0)</f>
        <v>Outdoors Sport</v>
      </c>
      <c r="I2339" t="s">
        <v>46</v>
      </c>
      <c r="J2339" s="34">
        <v>33</v>
      </c>
      <c r="K2339" s="11" t="str">
        <f>VLOOKUP(A2339,'Sales Order'!A$2:I$1029,9,0)</f>
        <v>Sales Region Bali - Nusa Tenggara Team</v>
      </c>
      <c r="M2339" t="str">
        <f>VLOOKUP(A2339,'Sales Order'!A$1:L$1029,12,0)</f>
        <v>Distributor</v>
      </c>
    </row>
    <row r="2340" spans="1:13" ht="15.75" customHeight="1" x14ac:dyDescent="0.3">
      <c r="A2340" s="28" t="s">
        <v>1068</v>
      </c>
      <c r="B2340" s="27">
        <f>VLOOKUP(A2340,'Sales Order'!A$1:D$1029,4,0)</f>
        <v>44710</v>
      </c>
      <c r="C2340" s="28" t="s">
        <v>19</v>
      </c>
      <c r="D2340" s="34">
        <v>94</v>
      </c>
      <c r="E2340" s="36">
        <v>18022620</v>
      </c>
      <c r="F2340" s="37" t="s">
        <v>4713</v>
      </c>
      <c r="G2340" s="76" t="str">
        <f>VLOOKUP(C2340,Product!A$1:D$21,3,0)</f>
        <v>1 Set Fishing Equipment</v>
      </c>
      <c r="H2340" s="76" t="str">
        <f>VLOOKUP(C2340,Product!A$1:D$21,4,0)</f>
        <v>Fishing Equipment</v>
      </c>
      <c r="I2340" t="s">
        <v>21</v>
      </c>
      <c r="J2340" s="34">
        <v>94</v>
      </c>
      <c r="K2340" s="11" t="str">
        <f>VLOOKUP(A2340,'Sales Order'!A$2:I$1029,9,0)</f>
        <v>Sales Region Bali - Nusa Tenggara Team</v>
      </c>
      <c r="M2340" t="str">
        <f>VLOOKUP(A2340,'Sales Order'!A$1:L$1029,12,0)</f>
        <v>Distributor</v>
      </c>
    </row>
    <row r="2341" spans="1:13" ht="15.75" customHeight="1" x14ac:dyDescent="0.3">
      <c r="A2341" s="16" t="s">
        <v>1069</v>
      </c>
      <c r="B2341" s="27">
        <f>VLOOKUP(A2341,'Sales Order'!A$1:D$1029,4,0)</f>
        <v>44711</v>
      </c>
      <c r="C2341" s="28" t="s">
        <v>28</v>
      </c>
      <c r="D2341" s="34">
        <v>102</v>
      </c>
      <c r="E2341" s="36">
        <v>80717700</v>
      </c>
      <c r="F2341" s="37" t="s">
        <v>4714</v>
      </c>
      <c r="G2341" s="76" t="str">
        <f>VLOOKUP(C2341,Product!A$1:D$21,3,0)</f>
        <v>Stick Billiard</v>
      </c>
      <c r="H2341" s="76" t="str">
        <f>VLOOKUP(C2341,Product!A$1:D$21,4,0)</f>
        <v>Billiard</v>
      </c>
      <c r="I2341" t="s">
        <v>30</v>
      </c>
      <c r="J2341" s="34">
        <v>102</v>
      </c>
      <c r="K2341" s="11" t="str">
        <f>VLOOKUP(A2341,'Sales Order'!A$2:I$1029,9,0)</f>
        <v>Sales Region Sulawesi - Maluku Team</v>
      </c>
      <c r="M2341" t="str">
        <f>VLOOKUP(A2341,'Sales Order'!A$1:L$1029,12,0)</f>
        <v>Retail</v>
      </c>
    </row>
    <row r="2342" spans="1:13" ht="15.75" customHeight="1" x14ac:dyDescent="0.3">
      <c r="A2342" s="28" t="s">
        <v>1069</v>
      </c>
      <c r="B2342" s="27">
        <f>VLOOKUP(A2342,'Sales Order'!A$1:D$1029,4,0)</f>
        <v>44711</v>
      </c>
      <c r="C2342" s="28" t="s">
        <v>48</v>
      </c>
      <c r="D2342" s="34">
        <v>133</v>
      </c>
      <c r="E2342" s="36">
        <v>15441300</v>
      </c>
      <c r="F2342" s="37" t="s">
        <v>4715</v>
      </c>
      <c r="G2342" s="76" t="str">
        <f>VLOOKUP(C2342,Product!A$1:D$21,3,0)</f>
        <v>Tracking Pole</v>
      </c>
      <c r="H2342" s="76" t="str">
        <f>VLOOKUP(C2342,Product!A$1:D$21,4,0)</f>
        <v>Hiking &amp; Camping</v>
      </c>
      <c r="I2342" t="s">
        <v>49</v>
      </c>
      <c r="J2342" s="34">
        <v>133</v>
      </c>
      <c r="K2342" s="11" t="str">
        <f>VLOOKUP(A2342,'Sales Order'!A$2:I$1029,9,0)</f>
        <v>Sales Region Sulawesi - Maluku Team</v>
      </c>
      <c r="M2342" t="str">
        <f>VLOOKUP(A2342,'Sales Order'!A$1:L$1029,12,0)</f>
        <v>Retail</v>
      </c>
    </row>
    <row r="2343" spans="1:13" ht="15.75" customHeight="1" x14ac:dyDescent="0.3">
      <c r="A2343" s="28" t="s">
        <v>1070</v>
      </c>
      <c r="B2343" s="27">
        <f>VLOOKUP(A2343,'Sales Order'!A$1:D$1029,4,0)</f>
        <v>44712</v>
      </c>
      <c r="C2343" s="28" t="s">
        <v>78</v>
      </c>
      <c r="D2343" s="34">
        <v>93</v>
      </c>
      <c r="E2343" s="36">
        <v>43044120</v>
      </c>
      <c r="F2343" s="37" t="s">
        <v>4716</v>
      </c>
      <c r="G2343" s="76" t="str">
        <f>VLOOKUP(C2343,Product!A$1:D$21,3,0)</f>
        <v>Dumbell Set</v>
      </c>
      <c r="H2343" s="76" t="str">
        <f>VLOOKUP(C2343,Product!A$1:D$21,4,0)</f>
        <v>Gym &amp; Fitness</v>
      </c>
      <c r="I2343" t="s">
        <v>79</v>
      </c>
      <c r="J2343" s="34">
        <v>93</v>
      </c>
      <c r="K2343" s="11" t="str">
        <f>VLOOKUP(A2343,'Sales Order'!A$2:I$1029,9,0)</f>
        <v>Sales Java Region Team</v>
      </c>
      <c r="M2343" t="str">
        <f>VLOOKUP(A2343,'Sales Order'!A$1:L$1029,12,0)</f>
        <v>Distributor</v>
      </c>
    </row>
    <row r="2344" spans="1:13" ht="15.75" customHeight="1" x14ac:dyDescent="0.3">
      <c r="A2344" s="28" t="s">
        <v>1070</v>
      </c>
      <c r="B2344" s="27">
        <f>VLOOKUP(A2344,'Sales Order'!A$1:D$1029,4,0)</f>
        <v>44712</v>
      </c>
      <c r="C2344" s="28" t="s">
        <v>72</v>
      </c>
      <c r="D2344" s="34">
        <v>64</v>
      </c>
      <c r="E2344" s="36">
        <v>15550080</v>
      </c>
      <c r="F2344" s="37" t="s">
        <v>4717</v>
      </c>
      <c r="G2344" s="76" t="str">
        <f>VLOOKUP(C2344,Product!A$1:D$21,3,0)</f>
        <v>Pull Up Bar</v>
      </c>
      <c r="H2344" s="76" t="str">
        <f>VLOOKUP(C2344,Product!A$1:D$21,4,0)</f>
        <v>Gym &amp; Fitness</v>
      </c>
      <c r="I2344" t="s">
        <v>73</v>
      </c>
      <c r="J2344" s="34">
        <v>64</v>
      </c>
      <c r="K2344" s="11" t="str">
        <f>VLOOKUP(A2344,'Sales Order'!A$2:I$1029,9,0)</f>
        <v>Sales Java Region Team</v>
      </c>
      <c r="M2344" t="str">
        <f>VLOOKUP(A2344,'Sales Order'!A$1:L$1029,12,0)</f>
        <v>Distributor</v>
      </c>
    </row>
    <row r="2345" spans="1:13" ht="15.75" customHeight="1" x14ac:dyDescent="0.3">
      <c r="A2345" s="28" t="s">
        <v>1070</v>
      </c>
      <c r="B2345" s="27">
        <f>VLOOKUP(A2345,'Sales Order'!A$1:D$1029,4,0)</f>
        <v>44712</v>
      </c>
      <c r="C2345" s="28" t="s">
        <v>35</v>
      </c>
      <c r="D2345" s="34">
        <v>141</v>
      </c>
      <c r="E2345" s="36">
        <v>275450550</v>
      </c>
      <c r="F2345" s="37" t="s">
        <v>4718</v>
      </c>
      <c r="G2345" s="76" t="str">
        <f>VLOOKUP(C2345,Product!A$1:D$21,3,0)</f>
        <v>Stick Golf Wedge</v>
      </c>
      <c r="H2345" s="76" t="str">
        <f>VLOOKUP(C2345,Product!A$1:D$21,4,0)</f>
        <v>Golf</v>
      </c>
      <c r="I2345" t="s">
        <v>37</v>
      </c>
      <c r="J2345" s="34">
        <v>141</v>
      </c>
      <c r="K2345" s="11" t="str">
        <f>VLOOKUP(A2345,'Sales Order'!A$2:I$1029,9,0)</f>
        <v>Sales Java Region Team</v>
      </c>
      <c r="M2345" t="str">
        <f>VLOOKUP(A2345,'Sales Order'!A$1:L$1029,12,0)</f>
        <v>Distributor</v>
      </c>
    </row>
    <row r="2346" spans="1:13" ht="15.75" customHeight="1" x14ac:dyDescent="0.3">
      <c r="A2346" s="16" t="s">
        <v>1071</v>
      </c>
      <c r="B2346" s="27">
        <f>VLOOKUP(A2346,'Sales Order'!A$1:D$1029,4,0)</f>
        <v>44713</v>
      </c>
      <c r="C2346" s="28" t="s">
        <v>35</v>
      </c>
      <c r="D2346" s="34">
        <v>135</v>
      </c>
      <c r="E2346" s="36">
        <v>278545500</v>
      </c>
      <c r="F2346" s="37" t="s">
        <v>4719</v>
      </c>
      <c r="G2346" s="76" t="str">
        <f>VLOOKUP(C2346,Product!A$1:D$21,3,0)</f>
        <v>Stick Golf Wedge</v>
      </c>
      <c r="H2346" s="76" t="str">
        <f>VLOOKUP(C2346,Product!A$1:D$21,4,0)</f>
        <v>Golf</v>
      </c>
      <c r="I2346" t="s">
        <v>37</v>
      </c>
      <c r="J2346" s="34">
        <v>135</v>
      </c>
      <c r="K2346" s="11" t="str">
        <f>VLOOKUP(A2346,'Sales Order'!A$2:I$1029,9,0)</f>
        <v>Sales Region Bali - Nusa Tenggara Team</v>
      </c>
      <c r="M2346" t="str">
        <f>VLOOKUP(A2346,'Sales Order'!A$1:L$1029,12,0)</f>
        <v>Retail</v>
      </c>
    </row>
    <row r="2347" spans="1:13" ht="15.75" customHeight="1" x14ac:dyDescent="0.3">
      <c r="A2347" s="28" t="s">
        <v>1071</v>
      </c>
      <c r="B2347" s="27">
        <f>VLOOKUP(A2347,'Sales Order'!A$1:D$1029,4,0)</f>
        <v>44713</v>
      </c>
      <c r="C2347" s="28" t="s">
        <v>78</v>
      </c>
      <c r="D2347" s="34">
        <v>113</v>
      </c>
      <c r="E2347" s="36">
        <v>52300920</v>
      </c>
      <c r="F2347" s="37" t="s">
        <v>4720</v>
      </c>
      <c r="G2347" s="76" t="str">
        <f>VLOOKUP(C2347,Product!A$1:D$21,3,0)</f>
        <v>Dumbell Set</v>
      </c>
      <c r="H2347" s="76" t="str">
        <f>VLOOKUP(C2347,Product!A$1:D$21,4,0)</f>
        <v>Gym &amp; Fitness</v>
      </c>
      <c r="I2347" t="s">
        <v>79</v>
      </c>
      <c r="J2347" s="34">
        <v>113</v>
      </c>
      <c r="K2347" s="11" t="str">
        <f>VLOOKUP(A2347,'Sales Order'!A$2:I$1029,9,0)</f>
        <v>Sales Region Bali - Nusa Tenggara Team</v>
      </c>
      <c r="M2347" t="str">
        <f>VLOOKUP(A2347,'Sales Order'!A$1:L$1029,12,0)</f>
        <v>Retail</v>
      </c>
    </row>
    <row r="2348" spans="1:13" ht="15.75" customHeight="1" x14ac:dyDescent="0.3">
      <c r="A2348" s="16" t="s">
        <v>1072</v>
      </c>
      <c r="B2348" s="27">
        <f>VLOOKUP(A2348,'Sales Order'!A$1:D$1029,4,0)</f>
        <v>44715</v>
      </c>
      <c r="C2348" s="28" t="s">
        <v>78</v>
      </c>
      <c r="D2348" s="34">
        <v>52</v>
      </c>
      <c r="E2348" s="36">
        <v>26280800</v>
      </c>
      <c r="F2348" s="37" t="s">
        <v>4721</v>
      </c>
      <c r="G2348" s="76" t="str">
        <f>VLOOKUP(C2348,Product!A$1:D$21,3,0)</f>
        <v>Dumbell Set</v>
      </c>
      <c r="H2348" s="76" t="str">
        <f>VLOOKUP(C2348,Product!A$1:D$21,4,0)</f>
        <v>Gym &amp; Fitness</v>
      </c>
      <c r="I2348" t="s">
        <v>79</v>
      </c>
      <c r="J2348" s="34">
        <v>52</v>
      </c>
      <c r="K2348" s="11" t="str">
        <f>VLOOKUP(A2348,'Sales Order'!A$2:I$1029,9,0)</f>
        <v>Online Sales Team</v>
      </c>
      <c r="M2348" t="str">
        <f>VLOOKUP(A2348,'Sales Order'!A$1:L$1029,12,0)</f>
        <v>Retail</v>
      </c>
    </row>
    <row r="2349" spans="1:13" ht="15.75" customHeight="1" x14ac:dyDescent="0.3">
      <c r="A2349" s="28" t="s">
        <v>1072</v>
      </c>
      <c r="B2349" s="27">
        <f>VLOOKUP(A2349,'Sales Order'!A$1:D$1029,4,0)</f>
        <v>44715</v>
      </c>
      <c r="C2349" s="28" t="s">
        <v>40</v>
      </c>
      <c r="D2349" s="34">
        <v>67</v>
      </c>
      <c r="E2349" s="36">
        <v>10922340</v>
      </c>
      <c r="F2349" s="37" t="s">
        <v>4722</v>
      </c>
      <c r="G2349" s="76" t="str">
        <f>VLOOKUP(C2349,Product!A$1:D$21,3,0)</f>
        <v>1 set Golf Ball</v>
      </c>
      <c r="H2349" s="76" t="str">
        <f>VLOOKUP(C2349,Product!A$1:D$21,4,0)</f>
        <v>Golf</v>
      </c>
      <c r="I2349" t="s">
        <v>41</v>
      </c>
      <c r="J2349" s="34">
        <v>67</v>
      </c>
      <c r="K2349" s="11" t="str">
        <f>VLOOKUP(A2349,'Sales Order'!A$2:I$1029,9,0)</f>
        <v>Online Sales Team</v>
      </c>
      <c r="M2349" t="str">
        <f>VLOOKUP(A2349,'Sales Order'!A$1:L$1029,12,0)</f>
        <v>Retail</v>
      </c>
    </row>
    <row r="2350" spans="1:13" ht="15.75" customHeight="1" x14ac:dyDescent="0.3">
      <c r="A2350" s="16" t="s">
        <v>1073</v>
      </c>
      <c r="B2350" s="27">
        <f>VLOOKUP(A2350,'Sales Order'!A$1:D$1029,4,0)</f>
        <v>44717</v>
      </c>
      <c r="C2350" s="28" t="s">
        <v>45</v>
      </c>
      <c r="D2350" s="34">
        <v>28</v>
      </c>
      <c r="E2350" s="36">
        <v>3754800</v>
      </c>
      <c r="F2350" s="37" t="s">
        <v>4723</v>
      </c>
      <c r="G2350" s="76" t="str">
        <f>VLOOKUP(C2350,Product!A$1:D$21,3,0)</f>
        <v>Sunglasses</v>
      </c>
      <c r="H2350" s="76" t="str">
        <f>VLOOKUP(C2350,Product!A$1:D$21,4,0)</f>
        <v>Outdoors Sport</v>
      </c>
      <c r="I2350" t="s">
        <v>46</v>
      </c>
      <c r="J2350" s="34">
        <v>28</v>
      </c>
      <c r="K2350" s="11" t="str">
        <f>VLOOKUP(A2350,'Sales Order'!A$2:I$1029,9,0)</f>
        <v>Sales Sumatera -Kalimantan Region Team</v>
      </c>
      <c r="M2350" t="str">
        <f>VLOOKUP(A2350,'Sales Order'!A$1:L$1029,12,0)</f>
        <v>Retail</v>
      </c>
    </row>
    <row r="2351" spans="1:13" ht="15.75" customHeight="1" x14ac:dyDescent="0.3">
      <c r="A2351" s="28" t="s">
        <v>1073</v>
      </c>
      <c r="B2351" s="27">
        <f>VLOOKUP(A2351,'Sales Order'!A$1:D$1029,4,0)</f>
        <v>44717</v>
      </c>
      <c r="C2351" s="28" t="s">
        <v>40</v>
      </c>
      <c r="D2351" s="34">
        <v>109</v>
      </c>
      <c r="E2351" s="36">
        <v>19136040</v>
      </c>
      <c r="F2351" s="37" t="s">
        <v>4724</v>
      </c>
      <c r="G2351" s="76" t="str">
        <f>VLOOKUP(C2351,Product!A$1:D$21,3,0)</f>
        <v>1 set Golf Ball</v>
      </c>
      <c r="H2351" s="76" t="str">
        <f>VLOOKUP(C2351,Product!A$1:D$21,4,0)</f>
        <v>Golf</v>
      </c>
      <c r="I2351" t="s">
        <v>41</v>
      </c>
      <c r="J2351" s="34">
        <v>109</v>
      </c>
      <c r="K2351" s="11" t="str">
        <f>VLOOKUP(A2351,'Sales Order'!A$2:I$1029,9,0)</f>
        <v>Sales Sumatera -Kalimantan Region Team</v>
      </c>
      <c r="M2351" t="str">
        <f>VLOOKUP(A2351,'Sales Order'!A$1:L$1029,12,0)</f>
        <v>Retail</v>
      </c>
    </row>
    <row r="2352" spans="1:13" ht="15.75" customHeight="1" x14ac:dyDescent="0.3">
      <c r="A2352" s="28" t="s">
        <v>1073</v>
      </c>
      <c r="B2352" s="27">
        <f>VLOOKUP(A2352,'Sales Order'!A$1:D$1029,4,0)</f>
        <v>44717</v>
      </c>
      <c r="C2352" s="28" t="s">
        <v>33</v>
      </c>
      <c r="D2352" s="34">
        <v>45</v>
      </c>
      <c r="E2352" s="36">
        <v>8415000</v>
      </c>
      <c r="F2352" s="37" t="s">
        <v>4725</v>
      </c>
      <c r="G2352" s="76" t="str">
        <f>VLOOKUP(C2352,Product!A$1:D$21,3,0)</f>
        <v>Stick Billiard Bag</v>
      </c>
      <c r="H2352" s="76" t="str">
        <f>VLOOKUP(C2352,Product!A$1:D$21,4,0)</f>
        <v>Billiard</v>
      </c>
      <c r="I2352" t="s">
        <v>34</v>
      </c>
      <c r="J2352" s="34">
        <v>45</v>
      </c>
      <c r="K2352" s="11" t="str">
        <f>VLOOKUP(A2352,'Sales Order'!A$2:I$1029,9,0)</f>
        <v>Sales Sumatera -Kalimantan Region Team</v>
      </c>
      <c r="M2352" t="str">
        <f>VLOOKUP(A2352,'Sales Order'!A$1:L$1029,12,0)</f>
        <v>Retail</v>
      </c>
    </row>
    <row r="2353" spans="1:13" ht="15.75" customHeight="1" x14ac:dyDescent="0.3">
      <c r="A2353" s="16" t="s">
        <v>1074</v>
      </c>
      <c r="B2353" s="27">
        <f>VLOOKUP(A2353,'Sales Order'!A$1:D$1029,4,0)</f>
        <v>44718</v>
      </c>
      <c r="C2353" s="28" t="s">
        <v>72</v>
      </c>
      <c r="D2353" s="34">
        <v>95</v>
      </c>
      <c r="E2353" s="36">
        <v>24096750</v>
      </c>
      <c r="F2353" s="37" t="s">
        <v>4726</v>
      </c>
      <c r="G2353" s="76" t="str">
        <f>VLOOKUP(C2353,Product!A$1:D$21,3,0)</f>
        <v>Pull Up Bar</v>
      </c>
      <c r="H2353" s="76" t="str">
        <f>VLOOKUP(C2353,Product!A$1:D$21,4,0)</f>
        <v>Gym &amp; Fitness</v>
      </c>
      <c r="I2353" t="s">
        <v>73</v>
      </c>
      <c r="J2353" s="34">
        <v>95</v>
      </c>
      <c r="K2353" s="11" t="str">
        <f>VLOOKUP(A2353,'Sales Order'!A$2:I$1029,9,0)</f>
        <v>Online Sales Team</v>
      </c>
      <c r="M2353" t="str">
        <f>VLOOKUP(A2353,'Sales Order'!A$1:L$1029,12,0)</f>
        <v>Retail</v>
      </c>
    </row>
    <row r="2354" spans="1:13" ht="15.75" customHeight="1" x14ac:dyDescent="0.3">
      <c r="A2354" s="16" t="s">
        <v>1075</v>
      </c>
      <c r="B2354" s="27">
        <f>VLOOKUP(A2354,'Sales Order'!A$1:D$1029,4,0)</f>
        <v>44718</v>
      </c>
      <c r="C2354" s="28" t="s">
        <v>69</v>
      </c>
      <c r="D2354" s="34">
        <v>117</v>
      </c>
      <c r="E2354" s="36">
        <v>12243231</v>
      </c>
      <c r="F2354" s="37" t="s">
        <v>4727</v>
      </c>
      <c r="G2354" s="76" t="str">
        <f>VLOOKUP(C2354,Product!A$1:D$21,3,0)</f>
        <v>Abs Roller</v>
      </c>
      <c r="H2354" s="76" t="str">
        <f>VLOOKUP(C2354,Product!A$1:D$21,4,0)</f>
        <v>Gym &amp; Fitness</v>
      </c>
      <c r="I2354" t="s">
        <v>70</v>
      </c>
      <c r="J2354" s="34">
        <v>117</v>
      </c>
      <c r="K2354" s="11" t="str">
        <f>VLOOKUP(A2354,'Sales Order'!A$2:I$1029,9,0)</f>
        <v>Sales Region Sulawesi - Maluku Team</v>
      </c>
      <c r="M2354" t="str">
        <f>VLOOKUP(A2354,'Sales Order'!A$1:L$1029,12,0)</f>
        <v>Retail</v>
      </c>
    </row>
    <row r="2355" spans="1:13" ht="15.75" customHeight="1" x14ac:dyDescent="0.3">
      <c r="A2355" s="28" t="s">
        <v>1075</v>
      </c>
      <c r="B2355" s="27">
        <f>VLOOKUP(A2355,'Sales Order'!A$1:D$1029,4,0)</f>
        <v>44718</v>
      </c>
      <c r="C2355" s="28" t="s">
        <v>83</v>
      </c>
      <c r="D2355" s="34">
        <v>41</v>
      </c>
      <c r="E2355" s="36">
        <v>12371340</v>
      </c>
      <c r="F2355" s="37" t="s">
        <v>4728</v>
      </c>
      <c r="G2355" s="76" t="str">
        <f>VLOOKUP(C2355,Product!A$1:D$21,3,0)</f>
        <v>Heavy bag</v>
      </c>
      <c r="H2355" s="76" t="str">
        <f>VLOOKUP(C2355,Product!A$1:D$21,4,0)</f>
        <v>Gym &amp; Fitness</v>
      </c>
      <c r="I2355" t="s">
        <v>84</v>
      </c>
      <c r="J2355" s="34">
        <v>41</v>
      </c>
      <c r="K2355" s="11" t="str">
        <f>VLOOKUP(A2355,'Sales Order'!A$2:I$1029,9,0)</f>
        <v>Sales Region Sulawesi - Maluku Team</v>
      </c>
      <c r="M2355" t="str">
        <f>VLOOKUP(A2355,'Sales Order'!A$1:L$1029,12,0)</f>
        <v>Retail</v>
      </c>
    </row>
    <row r="2356" spans="1:13" ht="15.75" customHeight="1" x14ac:dyDescent="0.3">
      <c r="A2356" s="28" t="s">
        <v>1075</v>
      </c>
      <c r="B2356" s="27">
        <f>VLOOKUP(A2356,'Sales Order'!A$1:D$1029,4,0)</f>
        <v>44718</v>
      </c>
      <c r="C2356" s="28" t="s">
        <v>35</v>
      </c>
      <c r="D2356" s="34">
        <v>36</v>
      </c>
      <c r="E2356" s="36">
        <v>72698400</v>
      </c>
      <c r="F2356" s="37" t="s">
        <v>4729</v>
      </c>
      <c r="G2356" s="76" t="str">
        <f>VLOOKUP(C2356,Product!A$1:D$21,3,0)</f>
        <v>Stick Golf Wedge</v>
      </c>
      <c r="H2356" s="76" t="str">
        <f>VLOOKUP(C2356,Product!A$1:D$21,4,0)</f>
        <v>Golf</v>
      </c>
      <c r="I2356" t="s">
        <v>37</v>
      </c>
      <c r="J2356" s="34">
        <v>36</v>
      </c>
      <c r="K2356" s="11" t="str">
        <f>VLOOKUP(A2356,'Sales Order'!A$2:I$1029,9,0)</f>
        <v>Sales Region Sulawesi - Maluku Team</v>
      </c>
      <c r="M2356" t="str">
        <f>VLOOKUP(A2356,'Sales Order'!A$1:L$1029,12,0)</f>
        <v>Retail</v>
      </c>
    </row>
    <row r="2357" spans="1:13" ht="15.75" customHeight="1" x14ac:dyDescent="0.3">
      <c r="A2357" s="28" t="s">
        <v>1075</v>
      </c>
      <c r="B2357" s="27">
        <f>VLOOKUP(A2357,'Sales Order'!A$1:D$1029,4,0)</f>
        <v>44718</v>
      </c>
      <c r="C2357" s="28" t="s">
        <v>65</v>
      </c>
      <c r="D2357" s="34">
        <v>53</v>
      </c>
      <c r="E2357" s="36">
        <v>13018920</v>
      </c>
      <c r="F2357" s="37" t="s">
        <v>4730</v>
      </c>
      <c r="G2357" s="76" t="str">
        <f>VLOOKUP(C2357,Product!A$1:D$21,3,0)</f>
        <v>1 Set Futsalball</v>
      </c>
      <c r="H2357" s="76" t="str">
        <f>VLOOKUP(C2357,Product!A$1:D$21,4,0)</f>
        <v>Futsal</v>
      </c>
      <c r="I2357" t="s">
        <v>66</v>
      </c>
      <c r="J2357" s="34">
        <v>53</v>
      </c>
      <c r="K2357" s="11" t="str">
        <f>VLOOKUP(A2357,'Sales Order'!A$2:I$1029,9,0)</f>
        <v>Sales Region Sulawesi - Maluku Team</v>
      </c>
      <c r="M2357" t="str">
        <f>VLOOKUP(A2357,'Sales Order'!A$1:L$1029,12,0)</f>
        <v>Retail</v>
      </c>
    </row>
    <row r="2358" spans="1:13" ht="15.75" customHeight="1" x14ac:dyDescent="0.3">
      <c r="A2358" s="28" t="s">
        <v>1075</v>
      </c>
      <c r="B2358" s="27">
        <f>VLOOKUP(A2358,'Sales Order'!A$1:D$1029,4,0)</f>
        <v>44718</v>
      </c>
      <c r="C2358" s="28" t="s">
        <v>43</v>
      </c>
      <c r="D2358" s="34">
        <v>101</v>
      </c>
      <c r="E2358" s="36">
        <v>300576000</v>
      </c>
      <c r="F2358" s="37" t="s">
        <v>4731</v>
      </c>
      <c r="G2358" s="76" t="str">
        <f>VLOOKUP(C2358,Product!A$1:D$21,3,0)</f>
        <v>Stick Golf Bag</v>
      </c>
      <c r="H2358" s="76" t="str">
        <f>VLOOKUP(C2358,Product!A$1:D$21,4,0)</f>
        <v>Golf</v>
      </c>
      <c r="I2358" t="s">
        <v>44</v>
      </c>
      <c r="J2358" s="34">
        <v>101</v>
      </c>
      <c r="K2358" s="11" t="str">
        <f>VLOOKUP(A2358,'Sales Order'!A$2:I$1029,9,0)</f>
        <v>Sales Region Sulawesi - Maluku Team</v>
      </c>
      <c r="M2358" t="str">
        <f>VLOOKUP(A2358,'Sales Order'!A$1:L$1029,12,0)</f>
        <v>Retail</v>
      </c>
    </row>
    <row r="2359" spans="1:13" ht="15.75" customHeight="1" x14ac:dyDescent="0.3">
      <c r="A2359" s="16" t="s">
        <v>1077</v>
      </c>
      <c r="B2359" s="27">
        <f>VLOOKUP(A2359,'Sales Order'!A$1:D$1029,4,0)</f>
        <v>44720</v>
      </c>
      <c r="C2359" s="28" t="s">
        <v>33</v>
      </c>
      <c r="D2359" s="34">
        <v>103</v>
      </c>
      <c r="E2359" s="36">
        <v>19714200</v>
      </c>
      <c r="F2359" s="37" t="s">
        <v>4732</v>
      </c>
      <c r="G2359" s="76" t="str">
        <f>VLOOKUP(C2359,Product!A$1:D$21,3,0)</f>
        <v>Stick Billiard Bag</v>
      </c>
      <c r="H2359" s="76" t="str">
        <f>VLOOKUP(C2359,Product!A$1:D$21,4,0)</f>
        <v>Billiard</v>
      </c>
      <c r="I2359" t="s">
        <v>34</v>
      </c>
      <c r="J2359" s="34">
        <v>103</v>
      </c>
      <c r="K2359" s="11" t="str">
        <f>VLOOKUP(A2359,'Sales Order'!A$2:I$1029,9,0)</f>
        <v>Sales Java Region Team</v>
      </c>
      <c r="M2359" t="str">
        <f>VLOOKUP(A2359,'Sales Order'!A$1:L$1029,12,0)</f>
        <v>Retail</v>
      </c>
    </row>
    <row r="2360" spans="1:13" ht="15.75" customHeight="1" x14ac:dyDescent="0.3">
      <c r="A2360" s="16" t="s">
        <v>1078</v>
      </c>
      <c r="B2360" s="27">
        <f>VLOOKUP(A2360,'Sales Order'!A$1:D$1029,4,0)</f>
        <v>44721</v>
      </c>
      <c r="C2360" s="28" t="s">
        <v>45</v>
      </c>
      <c r="D2360" s="34">
        <v>83</v>
      </c>
      <c r="E2360" s="36">
        <v>9522590</v>
      </c>
      <c r="F2360" s="37" t="s">
        <v>4733</v>
      </c>
      <c r="G2360" s="76" t="str">
        <f>VLOOKUP(C2360,Product!A$1:D$21,3,0)</f>
        <v>Sunglasses</v>
      </c>
      <c r="H2360" s="76" t="str">
        <f>VLOOKUP(C2360,Product!A$1:D$21,4,0)</f>
        <v>Outdoors Sport</v>
      </c>
      <c r="I2360" t="s">
        <v>46</v>
      </c>
      <c r="J2360" s="34">
        <v>83</v>
      </c>
      <c r="K2360" s="11" t="str">
        <f>VLOOKUP(A2360,'Sales Order'!A$2:I$1029,9,0)</f>
        <v>Sales Sumatera -Kalimantan Region Team</v>
      </c>
      <c r="M2360" t="str">
        <f>VLOOKUP(A2360,'Sales Order'!A$1:L$1029,12,0)</f>
        <v>Retail</v>
      </c>
    </row>
    <row r="2361" spans="1:13" ht="15.75" customHeight="1" x14ac:dyDescent="0.3">
      <c r="A2361" s="28" t="s">
        <v>1078</v>
      </c>
      <c r="B2361" s="27">
        <f>VLOOKUP(A2361,'Sales Order'!A$1:D$1029,4,0)</f>
        <v>44721</v>
      </c>
      <c r="C2361" s="28" t="s">
        <v>28</v>
      </c>
      <c r="D2361" s="34">
        <v>89</v>
      </c>
      <c r="E2361" s="36">
        <v>64630020</v>
      </c>
      <c r="F2361" s="37" t="s">
        <v>4734</v>
      </c>
      <c r="G2361" s="76" t="str">
        <f>VLOOKUP(C2361,Product!A$1:D$21,3,0)</f>
        <v>Stick Billiard</v>
      </c>
      <c r="H2361" s="76" t="str">
        <f>VLOOKUP(C2361,Product!A$1:D$21,4,0)</f>
        <v>Billiard</v>
      </c>
      <c r="I2361" t="s">
        <v>30</v>
      </c>
      <c r="J2361" s="34">
        <v>89</v>
      </c>
      <c r="K2361" s="11" t="str">
        <f>VLOOKUP(A2361,'Sales Order'!A$2:I$1029,9,0)</f>
        <v>Sales Sumatera -Kalimantan Region Team</v>
      </c>
      <c r="M2361" t="str">
        <f>VLOOKUP(A2361,'Sales Order'!A$1:L$1029,12,0)</f>
        <v>Retail</v>
      </c>
    </row>
    <row r="2362" spans="1:13" ht="15.75" customHeight="1" x14ac:dyDescent="0.3">
      <c r="A2362" s="16" t="s">
        <v>1079</v>
      </c>
      <c r="B2362" s="27">
        <f>VLOOKUP(A2362,'Sales Order'!A$1:D$1029,4,0)</f>
        <v>44722</v>
      </c>
      <c r="C2362" s="28" t="s">
        <v>58</v>
      </c>
      <c r="D2362" s="34">
        <v>75</v>
      </c>
      <c r="E2362" s="36">
        <v>384861750</v>
      </c>
      <c r="F2362" s="37" t="s">
        <v>4735</v>
      </c>
      <c r="G2362" s="76" t="str">
        <f>VLOOKUP(C2362,Product!A$1:D$21,3,0)</f>
        <v>Road Bike</v>
      </c>
      <c r="H2362" s="76" t="str">
        <f>VLOOKUP(C2362,Product!A$1:D$21,4,0)</f>
        <v>Bicycle</v>
      </c>
      <c r="I2362" t="s">
        <v>59</v>
      </c>
      <c r="J2362" s="34">
        <v>75</v>
      </c>
      <c r="K2362" s="11" t="str">
        <f>VLOOKUP(A2362,'Sales Order'!A$2:I$1029,9,0)</f>
        <v>Online Sales Team</v>
      </c>
      <c r="M2362" t="str">
        <f>VLOOKUP(A2362,'Sales Order'!A$1:L$1029,12,0)</f>
        <v>Retail</v>
      </c>
    </row>
    <row r="2363" spans="1:13" ht="15.75" customHeight="1" x14ac:dyDescent="0.3">
      <c r="A2363" s="16" t="s">
        <v>1080</v>
      </c>
      <c r="B2363" s="27">
        <f>VLOOKUP(A2363,'Sales Order'!A$1:D$1029,4,0)</f>
        <v>44722</v>
      </c>
      <c r="C2363" s="28" t="s">
        <v>65</v>
      </c>
      <c r="D2363" s="34">
        <v>85</v>
      </c>
      <c r="E2363" s="36">
        <v>21333300</v>
      </c>
      <c r="F2363" s="37" t="s">
        <v>4736</v>
      </c>
      <c r="G2363" s="76" t="str">
        <f>VLOOKUP(C2363,Product!A$1:D$21,3,0)</f>
        <v>1 Set Futsalball</v>
      </c>
      <c r="H2363" s="76" t="str">
        <f>VLOOKUP(C2363,Product!A$1:D$21,4,0)</f>
        <v>Futsal</v>
      </c>
      <c r="I2363" t="s">
        <v>66</v>
      </c>
      <c r="J2363" s="34">
        <v>85</v>
      </c>
      <c r="K2363" s="11" t="str">
        <f>VLOOKUP(A2363,'Sales Order'!A$2:I$1029,9,0)</f>
        <v>Sales Sumatera -Kalimantan Region Team</v>
      </c>
      <c r="M2363" t="str">
        <f>VLOOKUP(A2363,'Sales Order'!A$1:L$1029,12,0)</f>
        <v>Retail</v>
      </c>
    </row>
    <row r="2364" spans="1:13" ht="15.75" customHeight="1" x14ac:dyDescent="0.3">
      <c r="A2364" s="28" t="s">
        <v>1080</v>
      </c>
      <c r="B2364" s="27">
        <f>VLOOKUP(A2364,'Sales Order'!A$1:D$1029,4,0)</f>
        <v>44722</v>
      </c>
      <c r="C2364" s="28" t="s">
        <v>25</v>
      </c>
      <c r="D2364" s="34">
        <v>88</v>
      </c>
      <c r="E2364" s="36">
        <v>1372800</v>
      </c>
      <c r="F2364" s="37" t="s">
        <v>4737</v>
      </c>
      <c r="G2364" s="76" t="str">
        <f>VLOOKUP(C2364,Product!A$1:D$21,3,0)</f>
        <v>Fishing soft lure</v>
      </c>
      <c r="H2364" s="76" t="str">
        <f>VLOOKUP(C2364,Product!A$1:D$21,4,0)</f>
        <v>Fishing Equipment</v>
      </c>
      <c r="I2364" t="s">
        <v>26</v>
      </c>
      <c r="J2364" s="34">
        <v>88</v>
      </c>
      <c r="K2364" s="11" t="str">
        <f>VLOOKUP(A2364,'Sales Order'!A$2:I$1029,9,0)</f>
        <v>Sales Sumatera -Kalimantan Region Team</v>
      </c>
      <c r="M2364" t="str">
        <f>VLOOKUP(A2364,'Sales Order'!A$1:L$1029,12,0)</f>
        <v>Retail</v>
      </c>
    </row>
    <row r="2365" spans="1:13" ht="15.75" customHeight="1" x14ac:dyDescent="0.3">
      <c r="A2365" s="28" t="s">
        <v>1080</v>
      </c>
      <c r="B2365" s="27">
        <f>VLOOKUP(A2365,'Sales Order'!A$1:D$1029,4,0)</f>
        <v>44722</v>
      </c>
      <c r="C2365" s="28" t="s">
        <v>48</v>
      </c>
      <c r="D2365" s="34">
        <v>73</v>
      </c>
      <c r="E2365" s="36">
        <v>8569470</v>
      </c>
      <c r="F2365" s="37" t="s">
        <v>4738</v>
      </c>
      <c r="G2365" s="76" t="str">
        <f>VLOOKUP(C2365,Product!A$1:D$21,3,0)</f>
        <v>Tracking Pole</v>
      </c>
      <c r="H2365" s="76" t="str">
        <f>VLOOKUP(C2365,Product!A$1:D$21,4,0)</f>
        <v>Hiking &amp; Camping</v>
      </c>
      <c r="I2365" t="s">
        <v>49</v>
      </c>
      <c r="J2365" s="34">
        <v>73</v>
      </c>
      <c r="K2365" s="11" t="str">
        <f>VLOOKUP(A2365,'Sales Order'!A$2:I$1029,9,0)</f>
        <v>Sales Sumatera -Kalimantan Region Team</v>
      </c>
      <c r="M2365" t="str">
        <f>VLOOKUP(A2365,'Sales Order'!A$1:L$1029,12,0)</f>
        <v>Retail</v>
      </c>
    </row>
    <row r="2366" spans="1:13" ht="15.75" customHeight="1" x14ac:dyDescent="0.3">
      <c r="A2366" s="16" t="s">
        <v>1081</v>
      </c>
      <c r="B2366" s="27">
        <f>VLOOKUP(A2366,'Sales Order'!A$1:D$1029,4,0)</f>
        <v>44722</v>
      </c>
      <c r="C2366" s="28" t="s">
        <v>40</v>
      </c>
      <c r="D2366" s="34">
        <v>103</v>
      </c>
      <c r="E2366" s="36">
        <v>16360520</v>
      </c>
      <c r="F2366" s="37" t="s">
        <v>4739</v>
      </c>
      <c r="G2366" s="76" t="str">
        <f>VLOOKUP(C2366,Product!A$1:D$21,3,0)</f>
        <v>1 set Golf Ball</v>
      </c>
      <c r="H2366" s="76" t="str">
        <f>VLOOKUP(C2366,Product!A$1:D$21,4,0)</f>
        <v>Golf</v>
      </c>
      <c r="I2366" t="s">
        <v>41</v>
      </c>
      <c r="J2366" s="34">
        <v>103</v>
      </c>
      <c r="K2366" s="11" t="str">
        <f>VLOOKUP(A2366,'Sales Order'!A$2:I$1029,9,0)</f>
        <v>Sales Region Bali - Nusa Tenggara Team</v>
      </c>
      <c r="M2366" t="str">
        <f>VLOOKUP(A2366,'Sales Order'!A$1:L$1029,12,0)</f>
        <v>Retail</v>
      </c>
    </row>
    <row r="2367" spans="1:13" ht="15.75" customHeight="1" x14ac:dyDescent="0.3">
      <c r="A2367" s="28" t="s">
        <v>1081</v>
      </c>
      <c r="B2367" s="27">
        <f>VLOOKUP(A2367,'Sales Order'!A$1:D$1029,4,0)</f>
        <v>44722</v>
      </c>
      <c r="C2367" s="28" t="s">
        <v>33</v>
      </c>
      <c r="D2367" s="34">
        <v>66</v>
      </c>
      <c r="E2367" s="36">
        <v>13648800</v>
      </c>
      <c r="F2367" s="37" t="s">
        <v>4740</v>
      </c>
      <c r="G2367" s="76" t="str">
        <f>VLOOKUP(C2367,Product!A$1:D$21,3,0)</f>
        <v>Stick Billiard Bag</v>
      </c>
      <c r="H2367" s="76" t="str">
        <f>VLOOKUP(C2367,Product!A$1:D$21,4,0)</f>
        <v>Billiard</v>
      </c>
      <c r="I2367" t="s">
        <v>34</v>
      </c>
      <c r="J2367" s="34">
        <v>66</v>
      </c>
      <c r="K2367" s="11" t="str">
        <f>VLOOKUP(A2367,'Sales Order'!A$2:I$1029,9,0)</f>
        <v>Sales Region Bali - Nusa Tenggara Team</v>
      </c>
      <c r="M2367" t="str">
        <f>VLOOKUP(A2367,'Sales Order'!A$1:L$1029,12,0)</f>
        <v>Retail</v>
      </c>
    </row>
    <row r="2368" spans="1:13" ht="15.75" customHeight="1" x14ac:dyDescent="0.3">
      <c r="A2368" s="28" t="s">
        <v>1081</v>
      </c>
      <c r="B2368" s="27">
        <f>VLOOKUP(A2368,'Sales Order'!A$1:D$1029,4,0)</f>
        <v>44722</v>
      </c>
      <c r="C2368" s="28" t="s">
        <v>83</v>
      </c>
      <c r="D2368" s="34">
        <v>115</v>
      </c>
      <c r="E2368" s="36">
        <v>29162850</v>
      </c>
      <c r="F2368" s="37" t="s">
        <v>4741</v>
      </c>
      <c r="G2368" s="76" t="str">
        <f>VLOOKUP(C2368,Product!A$1:D$21,3,0)</f>
        <v>Heavy bag</v>
      </c>
      <c r="H2368" s="76" t="str">
        <f>VLOOKUP(C2368,Product!A$1:D$21,4,0)</f>
        <v>Gym &amp; Fitness</v>
      </c>
      <c r="I2368" t="s">
        <v>84</v>
      </c>
      <c r="J2368" s="34">
        <v>115</v>
      </c>
      <c r="K2368" s="11" t="str">
        <f>VLOOKUP(A2368,'Sales Order'!A$2:I$1029,9,0)</f>
        <v>Sales Region Bali - Nusa Tenggara Team</v>
      </c>
      <c r="M2368" t="str">
        <f>VLOOKUP(A2368,'Sales Order'!A$1:L$1029,12,0)</f>
        <v>Retail</v>
      </c>
    </row>
    <row r="2369" spans="1:13" ht="15.75" customHeight="1" x14ac:dyDescent="0.3">
      <c r="A2369" s="28" t="s">
        <v>1081</v>
      </c>
      <c r="B2369" s="27">
        <f>VLOOKUP(A2369,'Sales Order'!A$1:D$1029,4,0)</f>
        <v>44722</v>
      </c>
      <c r="C2369" s="28" t="s">
        <v>48</v>
      </c>
      <c r="D2369" s="34">
        <v>51</v>
      </c>
      <c r="E2369" s="36">
        <v>5000040</v>
      </c>
      <c r="F2369" s="37" t="s">
        <v>4742</v>
      </c>
      <c r="G2369" s="76" t="str">
        <f>VLOOKUP(C2369,Product!A$1:D$21,3,0)</f>
        <v>Tracking Pole</v>
      </c>
      <c r="H2369" s="76" t="str">
        <f>VLOOKUP(C2369,Product!A$1:D$21,4,0)</f>
        <v>Hiking &amp; Camping</v>
      </c>
      <c r="I2369" t="s">
        <v>49</v>
      </c>
      <c r="J2369" s="34">
        <v>51</v>
      </c>
      <c r="K2369" s="11" t="str">
        <f>VLOOKUP(A2369,'Sales Order'!A$2:I$1029,9,0)</f>
        <v>Sales Region Bali - Nusa Tenggara Team</v>
      </c>
      <c r="M2369" t="str">
        <f>VLOOKUP(A2369,'Sales Order'!A$1:L$1029,12,0)</f>
        <v>Retail</v>
      </c>
    </row>
    <row r="2370" spans="1:13" ht="15.75" customHeight="1" x14ac:dyDescent="0.3">
      <c r="A2370" s="16" t="s">
        <v>1082</v>
      </c>
      <c r="B2370" s="27">
        <f>VLOOKUP(A2370,'Sales Order'!A$1:D$1029,4,0)</f>
        <v>44725</v>
      </c>
      <c r="C2370" s="28" t="s">
        <v>61</v>
      </c>
      <c r="D2370" s="34">
        <v>40</v>
      </c>
      <c r="E2370" s="36">
        <v>18010400</v>
      </c>
      <c r="F2370" s="37" t="s">
        <v>4743</v>
      </c>
      <c r="G2370" s="76" t="str">
        <f>VLOOKUP(C2370,Product!A$1:D$21,3,0)</f>
        <v>1 Set Basketball</v>
      </c>
      <c r="H2370" s="76" t="str">
        <f>VLOOKUP(C2370,Product!A$1:D$21,4,0)</f>
        <v>Basketball</v>
      </c>
      <c r="I2370" t="s">
        <v>62</v>
      </c>
      <c r="J2370" s="34">
        <v>40</v>
      </c>
      <c r="K2370" s="11" t="str">
        <f>VLOOKUP(A2370,'Sales Order'!A$2:I$1029,9,0)</f>
        <v>Sales Region Sulawesi - Maluku Team</v>
      </c>
      <c r="M2370" t="str">
        <f>VLOOKUP(A2370,'Sales Order'!A$1:L$1029,12,0)</f>
        <v>Retail</v>
      </c>
    </row>
    <row r="2371" spans="1:13" ht="15.75" customHeight="1" x14ac:dyDescent="0.3">
      <c r="A2371" s="28" t="s">
        <v>1082</v>
      </c>
      <c r="B2371" s="27">
        <f>VLOOKUP(A2371,'Sales Order'!A$1:D$1029,4,0)</f>
        <v>44725</v>
      </c>
      <c r="C2371" s="28" t="s">
        <v>78</v>
      </c>
      <c r="D2371" s="34">
        <v>147</v>
      </c>
      <c r="E2371" s="36">
        <v>69601560</v>
      </c>
      <c r="F2371" s="37" t="s">
        <v>4744</v>
      </c>
      <c r="G2371" s="76" t="str">
        <f>VLOOKUP(C2371,Product!A$1:D$21,3,0)</f>
        <v>Dumbell Set</v>
      </c>
      <c r="H2371" s="76" t="str">
        <f>VLOOKUP(C2371,Product!A$1:D$21,4,0)</f>
        <v>Gym &amp; Fitness</v>
      </c>
      <c r="I2371" t="s">
        <v>79</v>
      </c>
      <c r="J2371" s="34">
        <v>147</v>
      </c>
      <c r="K2371" s="11" t="str">
        <f>VLOOKUP(A2371,'Sales Order'!A$2:I$1029,9,0)</f>
        <v>Sales Region Sulawesi - Maluku Team</v>
      </c>
      <c r="M2371" t="str">
        <f>VLOOKUP(A2371,'Sales Order'!A$1:L$1029,12,0)</f>
        <v>Retail</v>
      </c>
    </row>
    <row r="2372" spans="1:13" ht="15.75" customHeight="1" x14ac:dyDescent="0.3">
      <c r="A2372" s="16" t="s">
        <v>1083</v>
      </c>
      <c r="B2372" s="27">
        <f>VLOOKUP(A2372,'Sales Order'!A$1:D$1029,4,0)</f>
        <v>44725</v>
      </c>
      <c r="C2372" s="28" t="s">
        <v>58</v>
      </c>
      <c r="D2372" s="34">
        <v>84</v>
      </c>
      <c r="E2372" s="36">
        <v>435781920</v>
      </c>
      <c r="F2372" s="37" t="s">
        <v>4745</v>
      </c>
      <c r="G2372" s="76" t="str">
        <f>VLOOKUP(C2372,Product!A$1:D$21,3,0)</f>
        <v>Road Bike</v>
      </c>
      <c r="H2372" s="76" t="str">
        <f>VLOOKUP(C2372,Product!A$1:D$21,4,0)</f>
        <v>Bicycle</v>
      </c>
      <c r="I2372" t="s">
        <v>59</v>
      </c>
      <c r="J2372" s="34">
        <v>84</v>
      </c>
      <c r="K2372" s="11" t="str">
        <f>VLOOKUP(A2372,'Sales Order'!A$2:I$1029,9,0)</f>
        <v>Sales Region Bali - Nusa Tenggara Team</v>
      </c>
      <c r="M2372" t="str">
        <f>VLOOKUP(A2372,'Sales Order'!A$1:L$1029,12,0)</f>
        <v>Retail</v>
      </c>
    </row>
    <row r="2373" spans="1:13" ht="15.75" customHeight="1" x14ac:dyDescent="0.3">
      <c r="A2373" s="28" t="s">
        <v>1083</v>
      </c>
      <c r="B2373" s="27">
        <f>VLOOKUP(A2373,'Sales Order'!A$1:D$1029,4,0)</f>
        <v>44725</v>
      </c>
      <c r="C2373" s="28" t="s">
        <v>78</v>
      </c>
      <c r="D2373" s="34">
        <v>142</v>
      </c>
      <c r="E2373" s="36">
        <v>67989600</v>
      </c>
      <c r="F2373" s="37" t="s">
        <v>4746</v>
      </c>
      <c r="G2373" s="76" t="str">
        <f>VLOOKUP(C2373,Product!A$1:D$21,3,0)</f>
        <v>Dumbell Set</v>
      </c>
      <c r="H2373" s="76" t="str">
        <f>VLOOKUP(C2373,Product!A$1:D$21,4,0)</f>
        <v>Gym &amp; Fitness</v>
      </c>
      <c r="I2373" t="s">
        <v>79</v>
      </c>
      <c r="J2373" s="34">
        <v>142</v>
      </c>
      <c r="K2373" s="11" t="str">
        <f>VLOOKUP(A2373,'Sales Order'!A$2:I$1029,9,0)</f>
        <v>Sales Region Bali - Nusa Tenggara Team</v>
      </c>
      <c r="M2373" t="str">
        <f>VLOOKUP(A2373,'Sales Order'!A$1:L$1029,12,0)</f>
        <v>Retail</v>
      </c>
    </row>
    <row r="2374" spans="1:13" ht="15.75" customHeight="1" x14ac:dyDescent="0.3">
      <c r="A2374" s="28" t="s">
        <v>1083</v>
      </c>
      <c r="B2374" s="27">
        <f>VLOOKUP(A2374,'Sales Order'!A$1:D$1029,4,0)</f>
        <v>44725</v>
      </c>
      <c r="C2374" s="28" t="s">
        <v>69</v>
      </c>
      <c r="D2374" s="34">
        <v>121</v>
      </c>
      <c r="E2374" s="36">
        <v>14635071</v>
      </c>
      <c r="F2374" s="37" t="s">
        <v>4747</v>
      </c>
      <c r="G2374" s="76" t="str">
        <f>VLOOKUP(C2374,Product!A$1:D$21,3,0)</f>
        <v>Abs Roller</v>
      </c>
      <c r="H2374" s="76" t="str">
        <f>VLOOKUP(C2374,Product!A$1:D$21,4,0)</f>
        <v>Gym &amp; Fitness</v>
      </c>
      <c r="I2374" t="s">
        <v>70</v>
      </c>
      <c r="J2374" s="34">
        <v>121</v>
      </c>
      <c r="K2374" s="11" t="str">
        <f>VLOOKUP(A2374,'Sales Order'!A$2:I$1029,9,0)</f>
        <v>Sales Region Bali - Nusa Tenggara Team</v>
      </c>
      <c r="M2374" t="str">
        <f>VLOOKUP(A2374,'Sales Order'!A$1:L$1029,12,0)</f>
        <v>Retail</v>
      </c>
    </row>
    <row r="2375" spans="1:13" ht="15.75" customHeight="1" x14ac:dyDescent="0.3">
      <c r="A2375" s="28" t="s">
        <v>1083</v>
      </c>
      <c r="B2375" s="27">
        <f>VLOOKUP(A2375,'Sales Order'!A$1:D$1029,4,0)</f>
        <v>44725</v>
      </c>
      <c r="C2375" s="28" t="s">
        <v>28</v>
      </c>
      <c r="D2375" s="34">
        <v>118</v>
      </c>
      <c r="E2375" s="36">
        <v>104365100</v>
      </c>
      <c r="F2375" s="37" t="s">
        <v>4748</v>
      </c>
      <c r="G2375" s="76" t="str">
        <f>VLOOKUP(C2375,Product!A$1:D$21,3,0)</f>
        <v>Stick Billiard</v>
      </c>
      <c r="H2375" s="76" t="str">
        <f>VLOOKUP(C2375,Product!A$1:D$21,4,0)</f>
        <v>Billiard</v>
      </c>
      <c r="I2375" t="s">
        <v>30</v>
      </c>
      <c r="J2375" s="34">
        <v>118</v>
      </c>
      <c r="K2375" s="11" t="str">
        <f>VLOOKUP(A2375,'Sales Order'!A$2:I$1029,9,0)</f>
        <v>Sales Region Bali - Nusa Tenggara Team</v>
      </c>
      <c r="M2375" t="str">
        <f>VLOOKUP(A2375,'Sales Order'!A$1:L$1029,12,0)</f>
        <v>Retail</v>
      </c>
    </row>
    <row r="2376" spans="1:13" ht="15.75" customHeight="1" x14ac:dyDescent="0.3">
      <c r="A2376" s="16" t="s">
        <v>1084</v>
      </c>
      <c r="B2376" s="27">
        <f>VLOOKUP(A2376,'Sales Order'!A$1:D$1029,4,0)</f>
        <v>44725</v>
      </c>
      <c r="C2376" s="28" t="s">
        <v>19</v>
      </c>
      <c r="D2376" s="34">
        <v>128</v>
      </c>
      <c r="E2376" s="36">
        <v>27091200</v>
      </c>
      <c r="F2376" s="37" t="s">
        <v>4749</v>
      </c>
      <c r="G2376" s="76" t="str">
        <f>VLOOKUP(C2376,Product!A$1:D$21,3,0)</f>
        <v>1 Set Fishing Equipment</v>
      </c>
      <c r="H2376" s="76" t="str">
        <f>VLOOKUP(C2376,Product!A$1:D$21,4,0)</f>
        <v>Fishing Equipment</v>
      </c>
      <c r="I2376" t="s">
        <v>21</v>
      </c>
      <c r="J2376" s="34">
        <v>128</v>
      </c>
      <c r="K2376" s="11" t="str">
        <f>VLOOKUP(A2376,'Sales Order'!A$2:I$1029,9,0)</f>
        <v>Sales Region Bali - Nusa Tenggara Team</v>
      </c>
      <c r="M2376" t="str">
        <f>VLOOKUP(A2376,'Sales Order'!A$1:L$1029,12,0)</f>
        <v>Retail</v>
      </c>
    </row>
    <row r="2377" spans="1:13" ht="15.75" customHeight="1" x14ac:dyDescent="0.3">
      <c r="A2377" s="28" t="s">
        <v>1084</v>
      </c>
      <c r="B2377" s="27">
        <f>VLOOKUP(A2377,'Sales Order'!A$1:D$1029,4,0)</f>
        <v>44725</v>
      </c>
      <c r="C2377" s="28" t="s">
        <v>55</v>
      </c>
      <c r="D2377" s="34">
        <v>142</v>
      </c>
      <c r="E2377" s="36">
        <v>294780640</v>
      </c>
      <c r="F2377" s="37" t="s">
        <v>4750</v>
      </c>
      <c r="G2377" s="76" t="str">
        <f>VLOOKUP(C2377,Product!A$1:D$21,3,0)</f>
        <v>Mountain Bike</v>
      </c>
      <c r="H2377" s="76" t="str">
        <f>VLOOKUP(C2377,Product!A$1:D$21,4,0)</f>
        <v>Bicycle</v>
      </c>
      <c r="I2377" t="s">
        <v>5854</v>
      </c>
      <c r="J2377" s="34">
        <v>142</v>
      </c>
      <c r="K2377" s="11" t="str">
        <f>VLOOKUP(A2377,'Sales Order'!A$2:I$1029,9,0)</f>
        <v>Sales Region Bali - Nusa Tenggara Team</v>
      </c>
      <c r="M2377" t="str">
        <f>VLOOKUP(A2377,'Sales Order'!A$1:L$1029,12,0)</f>
        <v>Retail</v>
      </c>
    </row>
    <row r="2378" spans="1:13" ht="15.75" customHeight="1" x14ac:dyDescent="0.3">
      <c r="A2378" s="28" t="s">
        <v>1084</v>
      </c>
      <c r="B2378" s="27">
        <f>VLOOKUP(A2378,'Sales Order'!A$1:D$1029,4,0)</f>
        <v>44725</v>
      </c>
      <c r="C2378" s="28" t="s">
        <v>61</v>
      </c>
      <c r="D2378" s="34">
        <v>101</v>
      </c>
      <c r="E2378" s="36">
        <v>38219410</v>
      </c>
      <c r="F2378" s="37" t="s">
        <v>4751</v>
      </c>
      <c r="G2378" s="76" t="str">
        <f>VLOOKUP(C2378,Product!A$1:D$21,3,0)</f>
        <v>1 Set Basketball</v>
      </c>
      <c r="H2378" s="76" t="str">
        <f>VLOOKUP(C2378,Product!A$1:D$21,4,0)</f>
        <v>Basketball</v>
      </c>
      <c r="I2378" t="s">
        <v>62</v>
      </c>
      <c r="J2378" s="34">
        <v>101</v>
      </c>
      <c r="K2378" s="11" t="str">
        <f>VLOOKUP(A2378,'Sales Order'!A$2:I$1029,9,0)</f>
        <v>Sales Region Bali - Nusa Tenggara Team</v>
      </c>
      <c r="M2378" t="str">
        <f>VLOOKUP(A2378,'Sales Order'!A$1:L$1029,12,0)</f>
        <v>Retail</v>
      </c>
    </row>
    <row r="2379" spans="1:13" ht="15.75" customHeight="1" x14ac:dyDescent="0.3">
      <c r="A2379" s="28" t="s">
        <v>1084</v>
      </c>
      <c r="B2379" s="27">
        <f>VLOOKUP(A2379,'Sales Order'!A$1:D$1029,4,0)</f>
        <v>44725</v>
      </c>
      <c r="C2379" s="28" t="s">
        <v>83</v>
      </c>
      <c r="D2379" s="34">
        <v>94</v>
      </c>
      <c r="E2379" s="36">
        <v>28061819.999999996</v>
      </c>
      <c r="F2379" s="37" t="s">
        <v>4752</v>
      </c>
      <c r="G2379" s="76" t="str">
        <f>VLOOKUP(C2379,Product!A$1:D$21,3,0)</f>
        <v>Heavy bag</v>
      </c>
      <c r="H2379" s="76" t="str">
        <f>VLOOKUP(C2379,Product!A$1:D$21,4,0)</f>
        <v>Gym &amp; Fitness</v>
      </c>
      <c r="I2379" t="s">
        <v>84</v>
      </c>
      <c r="J2379" s="34">
        <v>94</v>
      </c>
      <c r="K2379" s="11" t="str">
        <f>VLOOKUP(A2379,'Sales Order'!A$2:I$1029,9,0)</f>
        <v>Sales Region Bali - Nusa Tenggara Team</v>
      </c>
      <c r="M2379" t="str">
        <f>VLOOKUP(A2379,'Sales Order'!A$1:L$1029,12,0)</f>
        <v>Retail</v>
      </c>
    </row>
    <row r="2380" spans="1:13" ht="15.75" customHeight="1" x14ac:dyDescent="0.3">
      <c r="A2380" s="28" t="s">
        <v>1084</v>
      </c>
      <c r="B2380" s="27">
        <f>VLOOKUP(A2380,'Sales Order'!A$1:D$1029,4,0)</f>
        <v>44725</v>
      </c>
      <c r="C2380" s="28" t="s">
        <v>35</v>
      </c>
      <c r="D2380" s="34">
        <v>97</v>
      </c>
      <c r="E2380" s="36">
        <v>172461150</v>
      </c>
      <c r="F2380" s="37" t="s">
        <v>4753</v>
      </c>
      <c r="G2380" s="76" t="str">
        <f>VLOOKUP(C2380,Product!A$1:D$21,3,0)</f>
        <v>Stick Golf Wedge</v>
      </c>
      <c r="H2380" s="76" t="str">
        <f>VLOOKUP(C2380,Product!A$1:D$21,4,0)</f>
        <v>Golf</v>
      </c>
      <c r="I2380" t="s">
        <v>37</v>
      </c>
      <c r="J2380" s="34">
        <v>97</v>
      </c>
      <c r="K2380" s="11" t="str">
        <f>VLOOKUP(A2380,'Sales Order'!A$2:I$1029,9,0)</f>
        <v>Sales Region Bali - Nusa Tenggara Team</v>
      </c>
      <c r="M2380" t="str">
        <f>VLOOKUP(A2380,'Sales Order'!A$1:L$1029,12,0)</f>
        <v>Retail</v>
      </c>
    </row>
    <row r="2381" spans="1:13" ht="15.75" customHeight="1" x14ac:dyDescent="0.3">
      <c r="A2381" s="28" t="s">
        <v>1084</v>
      </c>
      <c r="B2381" s="27">
        <f>VLOOKUP(A2381,'Sales Order'!A$1:D$1029,4,0)</f>
        <v>44725</v>
      </c>
      <c r="C2381" s="28" t="s">
        <v>52</v>
      </c>
      <c r="D2381" s="34">
        <v>128</v>
      </c>
      <c r="E2381" s="36">
        <v>34944000</v>
      </c>
      <c r="F2381" s="37" t="s">
        <v>4754</v>
      </c>
      <c r="G2381" s="76" t="str">
        <f>VLOOKUP(C2381,Product!A$1:D$21,3,0)</f>
        <v>Hiking Shoes</v>
      </c>
      <c r="H2381" s="76" t="str">
        <f>VLOOKUP(C2381,Product!A$1:D$21,4,0)</f>
        <v>Hiking &amp; Camping</v>
      </c>
      <c r="I2381" t="s">
        <v>53</v>
      </c>
      <c r="J2381" s="34">
        <v>128</v>
      </c>
      <c r="K2381" s="11" t="str">
        <f>VLOOKUP(A2381,'Sales Order'!A$2:I$1029,9,0)</f>
        <v>Sales Region Bali - Nusa Tenggara Team</v>
      </c>
      <c r="M2381" t="str">
        <f>VLOOKUP(A2381,'Sales Order'!A$1:L$1029,12,0)</f>
        <v>Retail</v>
      </c>
    </row>
    <row r="2382" spans="1:13" ht="15.75" customHeight="1" x14ac:dyDescent="0.3">
      <c r="A2382" s="16" t="s">
        <v>1085</v>
      </c>
      <c r="B2382" s="27">
        <f>VLOOKUP(A2382,'Sales Order'!A$1:D$1029,4,0)</f>
        <v>44726</v>
      </c>
      <c r="C2382" s="28" t="s">
        <v>52</v>
      </c>
      <c r="D2382" s="34">
        <v>148</v>
      </c>
      <c r="E2382" s="36">
        <v>44252000</v>
      </c>
      <c r="F2382" s="37" t="s">
        <v>4755</v>
      </c>
      <c r="G2382" s="76" t="str">
        <f>VLOOKUP(C2382,Product!A$1:D$21,3,0)</f>
        <v>Hiking Shoes</v>
      </c>
      <c r="H2382" s="76" t="str">
        <f>VLOOKUP(C2382,Product!A$1:D$21,4,0)</f>
        <v>Hiking &amp; Camping</v>
      </c>
      <c r="I2382" t="s">
        <v>53</v>
      </c>
      <c r="J2382" s="34">
        <v>148</v>
      </c>
      <c r="K2382" s="11" t="str">
        <f>VLOOKUP(A2382,'Sales Order'!A$2:I$1029,9,0)</f>
        <v>Sales Sumatera -Kalimantan Region Team</v>
      </c>
      <c r="M2382" t="str">
        <f>VLOOKUP(A2382,'Sales Order'!A$1:L$1029,12,0)</f>
        <v>Retail</v>
      </c>
    </row>
    <row r="2383" spans="1:13" ht="15.75" customHeight="1" x14ac:dyDescent="0.3">
      <c r="A2383" s="28" t="s">
        <v>1085</v>
      </c>
      <c r="B2383" s="27">
        <f>VLOOKUP(A2383,'Sales Order'!A$1:D$1029,4,0)</f>
        <v>44726</v>
      </c>
      <c r="C2383" s="28" t="s">
        <v>43</v>
      </c>
      <c r="D2383" s="34">
        <v>93</v>
      </c>
      <c r="E2383" s="36">
        <v>258912000</v>
      </c>
      <c r="F2383" s="37" t="s">
        <v>4756</v>
      </c>
      <c r="G2383" s="76" t="str">
        <f>VLOOKUP(C2383,Product!A$1:D$21,3,0)</f>
        <v>Stick Golf Bag</v>
      </c>
      <c r="H2383" s="76" t="str">
        <f>VLOOKUP(C2383,Product!A$1:D$21,4,0)</f>
        <v>Golf</v>
      </c>
      <c r="I2383" t="s">
        <v>44</v>
      </c>
      <c r="J2383" s="34">
        <v>93</v>
      </c>
      <c r="K2383" s="11" t="str">
        <f>VLOOKUP(A2383,'Sales Order'!A$2:I$1029,9,0)</f>
        <v>Sales Sumatera -Kalimantan Region Team</v>
      </c>
      <c r="M2383" t="str">
        <f>VLOOKUP(A2383,'Sales Order'!A$1:L$1029,12,0)</f>
        <v>Retail</v>
      </c>
    </row>
    <row r="2384" spans="1:13" ht="15.75" customHeight="1" x14ac:dyDescent="0.3">
      <c r="A2384" s="28" t="s">
        <v>1085</v>
      </c>
      <c r="B2384" s="27">
        <f>VLOOKUP(A2384,'Sales Order'!A$1:D$1029,4,0)</f>
        <v>44726</v>
      </c>
      <c r="C2384" s="28" t="s">
        <v>19</v>
      </c>
      <c r="D2384" s="34">
        <v>107</v>
      </c>
      <c r="E2384" s="36">
        <v>23978700</v>
      </c>
      <c r="F2384" s="37" t="s">
        <v>4757</v>
      </c>
      <c r="G2384" s="76" t="str">
        <f>VLOOKUP(C2384,Product!A$1:D$21,3,0)</f>
        <v>1 Set Fishing Equipment</v>
      </c>
      <c r="H2384" s="76" t="str">
        <f>VLOOKUP(C2384,Product!A$1:D$21,4,0)</f>
        <v>Fishing Equipment</v>
      </c>
      <c r="I2384" t="s">
        <v>21</v>
      </c>
      <c r="J2384" s="34">
        <v>107</v>
      </c>
      <c r="K2384" s="11" t="str">
        <f>VLOOKUP(A2384,'Sales Order'!A$2:I$1029,9,0)</f>
        <v>Sales Sumatera -Kalimantan Region Team</v>
      </c>
      <c r="M2384" t="str">
        <f>VLOOKUP(A2384,'Sales Order'!A$1:L$1029,12,0)</f>
        <v>Retail</v>
      </c>
    </row>
    <row r="2385" spans="1:13" ht="15.75" customHeight="1" x14ac:dyDescent="0.3">
      <c r="A2385" s="28" t="s">
        <v>1085</v>
      </c>
      <c r="B2385" s="27">
        <f>VLOOKUP(A2385,'Sales Order'!A$1:D$1029,4,0)</f>
        <v>44726</v>
      </c>
      <c r="C2385" s="28" t="s">
        <v>61</v>
      </c>
      <c r="D2385" s="34">
        <v>81</v>
      </c>
      <c r="E2385" s="36">
        <v>29099250</v>
      </c>
      <c r="F2385" s="37" t="s">
        <v>4758</v>
      </c>
      <c r="G2385" s="76" t="str">
        <f>VLOOKUP(C2385,Product!A$1:D$21,3,0)</f>
        <v>1 Set Basketball</v>
      </c>
      <c r="H2385" s="76" t="str">
        <f>VLOOKUP(C2385,Product!A$1:D$21,4,0)</f>
        <v>Basketball</v>
      </c>
      <c r="I2385" t="s">
        <v>62</v>
      </c>
      <c r="J2385" s="34">
        <v>81</v>
      </c>
      <c r="K2385" s="11" t="str">
        <f>VLOOKUP(A2385,'Sales Order'!A$2:I$1029,9,0)</f>
        <v>Sales Sumatera -Kalimantan Region Team</v>
      </c>
      <c r="M2385" t="str">
        <f>VLOOKUP(A2385,'Sales Order'!A$1:L$1029,12,0)</f>
        <v>Retail</v>
      </c>
    </row>
    <row r="2386" spans="1:13" ht="15.75" customHeight="1" x14ac:dyDescent="0.3">
      <c r="A2386" s="28" t="s">
        <v>1085</v>
      </c>
      <c r="B2386" s="27">
        <f>VLOOKUP(A2386,'Sales Order'!A$1:D$1029,4,0)</f>
        <v>44726</v>
      </c>
      <c r="C2386" s="28" t="s">
        <v>83</v>
      </c>
      <c r="D2386" s="34">
        <v>75</v>
      </c>
      <c r="E2386" s="36">
        <v>19260000</v>
      </c>
      <c r="F2386" s="37" t="s">
        <v>4759</v>
      </c>
      <c r="G2386" s="76" t="str">
        <f>VLOOKUP(C2386,Product!A$1:D$21,3,0)</f>
        <v>Heavy bag</v>
      </c>
      <c r="H2386" s="76" t="str">
        <f>VLOOKUP(C2386,Product!A$1:D$21,4,0)</f>
        <v>Gym &amp; Fitness</v>
      </c>
      <c r="I2386" t="s">
        <v>84</v>
      </c>
      <c r="J2386" s="34">
        <v>75</v>
      </c>
      <c r="K2386" s="11" t="str">
        <f>VLOOKUP(A2386,'Sales Order'!A$2:I$1029,9,0)</f>
        <v>Sales Sumatera -Kalimantan Region Team</v>
      </c>
      <c r="M2386" t="str">
        <f>VLOOKUP(A2386,'Sales Order'!A$1:L$1029,12,0)</f>
        <v>Retail</v>
      </c>
    </row>
    <row r="2387" spans="1:13" ht="15.75" customHeight="1" x14ac:dyDescent="0.3">
      <c r="A2387" s="16" t="s">
        <v>1086</v>
      </c>
      <c r="B2387" s="27">
        <f>VLOOKUP(A2387,'Sales Order'!A$1:D$1029,4,0)</f>
        <v>44729</v>
      </c>
      <c r="C2387" s="28" t="s">
        <v>69</v>
      </c>
      <c r="D2387" s="34">
        <v>44</v>
      </c>
      <c r="E2387" s="36">
        <v>4843476</v>
      </c>
      <c r="F2387" s="37" t="s">
        <v>4760</v>
      </c>
      <c r="G2387" s="76" t="str">
        <f>VLOOKUP(C2387,Product!A$1:D$21,3,0)</f>
        <v>Abs Roller</v>
      </c>
      <c r="H2387" s="76" t="str">
        <f>VLOOKUP(C2387,Product!A$1:D$21,4,0)</f>
        <v>Gym &amp; Fitness</v>
      </c>
      <c r="I2387" t="s">
        <v>70</v>
      </c>
      <c r="J2387" s="34">
        <v>44</v>
      </c>
      <c r="K2387" s="11" t="str">
        <f>VLOOKUP(A2387,'Sales Order'!A$2:I$1029,9,0)</f>
        <v>Online Sales Team</v>
      </c>
      <c r="M2387" t="str">
        <f>VLOOKUP(A2387,'Sales Order'!A$1:L$1029,12,0)</f>
        <v>Retail</v>
      </c>
    </row>
    <row r="2388" spans="1:13" ht="15.75" customHeight="1" x14ac:dyDescent="0.3">
      <c r="A2388" s="28" t="s">
        <v>1086</v>
      </c>
      <c r="B2388" s="27">
        <f>VLOOKUP(A2388,'Sales Order'!A$1:D$1029,4,0)</f>
        <v>44729</v>
      </c>
      <c r="C2388" s="28" t="s">
        <v>52</v>
      </c>
      <c r="D2388" s="34">
        <v>120</v>
      </c>
      <c r="E2388" s="36">
        <v>35100000</v>
      </c>
      <c r="F2388" s="37" t="s">
        <v>4761</v>
      </c>
      <c r="G2388" s="76" t="str">
        <f>VLOOKUP(C2388,Product!A$1:D$21,3,0)</f>
        <v>Hiking Shoes</v>
      </c>
      <c r="H2388" s="76" t="str">
        <f>VLOOKUP(C2388,Product!A$1:D$21,4,0)</f>
        <v>Hiking &amp; Camping</v>
      </c>
      <c r="I2388" t="s">
        <v>53</v>
      </c>
      <c r="J2388" s="34">
        <v>120</v>
      </c>
      <c r="K2388" s="11" t="str">
        <f>VLOOKUP(A2388,'Sales Order'!A$2:I$1029,9,0)</f>
        <v>Online Sales Team</v>
      </c>
      <c r="M2388" t="str">
        <f>VLOOKUP(A2388,'Sales Order'!A$1:L$1029,12,0)</f>
        <v>Retail</v>
      </c>
    </row>
    <row r="2389" spans="1:13" ht="15.75" customHeight="1" x14ac:dyDescent="0.3">
      <c r="A2389" s="16" t="s">
        <v>1087</v>
      </c>
      <c r="B2389" s="27">
        <f>VLOOKUP(A2389,'Sales Order'!A$1:D$1029,4,0)</f>
        <v>44729</v>
      </c>
      <c r="C2389" s="28" t="s">
        <v>78</v>
      </c>
      <c r="D2389" s="34">
        <v>37</v>
      </c>
      <c r="E2389" s="36">
        <v>17518760</v>
      </c>
      <c r="F2389" s="37" t="s">
        <v>4762</v>
      </c>
      <c r="G2389" s="76" t="str">
        <f>VLOOKUP(C2389,Product!A$1:D$21,3,0)</f>
        <v>Dumbell Set</v>
      </c>
      <c r="H2389" s="76" t="str">
        <f>VLOOKUP(C2389,Product!A$1:D$21,4,0)</f>
        <v>Gym &amp; Fitness</v>
      </c>
      <c r="I2389" t="s">
        <v>79</v>
      </c>
      <c r="J2389" s="34">
        <v>37</v>
      </c>
      <c r="K2389" s="11" t="str">
        <f>VLOOKUP(A2389,'Sales Order'!A$2:I$1029,9,0)</f>
        <v>Sales Java Region Team</v>
      </c>
      <c r="M2389" t="str">
        <f>VLOOKUP(A2389,'Sales Order'!A$1:L$1029,12,0)</f>
        <v>Retail</v>
      </c>
    </row>
    <row r="2390" spans="1:13" ht="15.75" customHeight="1" x14ac:dyDescent="0.3">
      <c r="A2390" s="28" t="s">
        <v>1087</v>
      </c>
      <c r="B2390" s="27">
        <f>VLOOKUP(A2390,'Sales Order'!A$1:D$1029,4,0)</f>
        <v>44729</v>
      </c>
      <c r="C2390" s="28" t="s">
        <v>48</v>
      </c>
      <c r="D2390" s="34">
        <v>83</v>
      </c>
      <c r="E2390" s="36">
        <v>10171650</v>
      </c>
      <c r="F2390" s="37" t="s">
        <v>4763</v>
      </c>
      <c r="G2390" s="76" t="str">
        <f>VLOOKUP(C2390,Product!A$1:D$21,3,0)</f>
        <v>Tracking Pole</v>
      </c>
      <c r="H2390" s="76" t="str">
        <f>VLOOKUP(C2390,Product!A$1:D$21,4,0)</f>
        <v>Hiking &amp; Camping</v>
      </c>
      <c r="I2390" t="s">
        <v>49</v>
      </c>
      <c r="J2390" s="34">
        <v>83</v>
      </c>
      <c r="K2390" s="11" t="str">
        <f>VLOOKUP(A2390,'Sales Order'!A$2:I$1029,9,0)</f>
        <v>Sales Java Region Team</v>
      </c>
      <c r="M2390" t="str">
        <f>VLOOKUP(A2390,'Sales Order'!A$1:L$1029,12,0)</f>
        <v>Retail</v>
      </c>
    </row>
    <row r="2391" spans="1:13" ht="15.75" customHeight="1" x14ac:dyDescent="0.3">
      <c r="A2391" s="16" t="s">
        <v>1088</v>
      </c>
      <c r="B2391" s="27">
        <f>VLOOKUP(A2391,'Sales Order'!A$1:D$1029,4,0)</f>
        <v>44731</v>
      </c>
      <c r="C2391" s="28" t="s">
        <v>45</v>
      </c>
      <c r="D2391" s="34">
        <v>57</v>
      </c>
      <c r="E2391" s="36">
        <v>7473840</v>
      </c>
      <c r="F2391" s="37" t="s">
        <v>4764</v>
      </c>
      <c r="G2391" s="76" t="str">
        <f>VLOOKUP(C2391,Product!A$1:D$21,3,0)</f>
        <v>Sunglasses</v>
      </c>
      <c r="H2391" s="76" t="str">
        <f>VLOOKUP(C2391,Product!A$1:D$21,4,0)</f>
        <v>Outdoors Sport</v>
      </c>
      <c r="I2391" t="s">
        <v>46</v>
      </c>
      <c r="J2391" s="34">
        <v>57</v>
      </c>
      <c r="K2391" s="11" t="str">
        <f>VLOOKUP(A2391,'Sales Order'!A$2:I$1029,9,0)</f>
        <v>Sales Java Region Team</v>
      </c>
      <c r="M2391" t="str">
        <f>VLOOKUP(A2391,'Sales Order'!A$1:L$1029,12,0)</f>
        <v>Retail</v>
      </c>
    </row>
    <row r="2392" spans="1:13" ht="15.75" customHeight="1" x14ac:dyDescent="0.3">
      <c r="A2392" s="28" t="s">
        <v>1088</v>
      </c>
      <c r="B2392" s="27">
        <f>VLOOKUP(A2392,'Sales Order'!A$1:D$1029,4,0)</f>
        <v>44731</v>
      </c>
      <c r="C2392" s="28" t="s">
        <v>65</v>
      </c>
      <c r="D2392" s="34">
        <v>129</v>
      </c>
      <c r="E2392" s="36">
        <v>31343130</v>
      </c>
      <c r="F2392" s="37" t="s">
        <v>4765</v>
      </c>
      <c r="G2392" s="76" t="str">
        <f>VLOOKUP(C2392,Product!A$1:D$21,3,0)</f>
        <v>1 Set Futsalball</v>
      </c>
      <c r="H2392" s="76" t="str">
        <f>VLOOKUP(C2392,Product!A$1:D$21,4,0)</f>
        <v>Futsal</v>
      </c>
      <c r="I2392" t="s">
        <v>66</v>
      </c>
      <c r="J2392" s="34">
        <v>129</v>
      </c>
      <c r="K2392" s="11" t="str">
        <f>VLOOKUP(A2392,'Sales Order'!A$2:I$1029,9,0)</f>
        <v>Sales Java Region Team</v>
      </c>
      <c r="M2392" t="str">
        <f>VLOOKUP(A2392,'Sales Order'!A$1:L$1029,12,0)</f>
        <v>Retail</v>
      </c>
    </row>
    <row r="2393" spans="1:13" ht="15.75" customHeight="1" x14ac:dyDescent="0.3">
      <c r="A2393" s="28" t="s">
        <v>1088</v>
      </c>
      <c r="B2393" s="27">
        <f>VLOOKUP(A2393,'Sales Order'!A$1:D$1029,4,0)</f>
        <v>44731</v>
      </c>
      <c r="C2393" s="28" t="s">
        <v>69</v>
      </c>
      <c r="D2393" s="34">
        <v>37</v>
      </c>
      <c r="E2393" s="36">
        <v>4223772</v>
      </c>
      <c r="F2393" s="37" t="s">
        <v>4766</v>
      </c>
      <c r="G2393" s="76" t="str">
        <f>VLOOKUP(C2393,Product!A$1:D$21,3,0)</f>
        <v>Abs Roller</v>
      </c>
      <c r="H2393" s="76" t="str">
        <f>VLOOKUP(C2393,Product!A$1:D$21,4,0)</f>
        <v>Gym &amp; Fitness</v>
      </c>
      <c r="I2393" t="s">
        <v>70</v>
      </c>
      <c r="J2393" s="34">
        <v>37</v>
      </c>
      <c r="K2393" s="11" t="str">
        <f>VLOOKUP(A2393,'Sales Order'!A$2:I$1029,9,0)</f>
        <v>Sales Java Region Team</v>
      </c>
      <c r="M2393" t="str">
        <f>VLOOKUP(A2393,'Sales Order'!A$1:L$1029,12,0)</f>
        <v>Retail</v>
      </c>
    </row>
    <row r="2394" spans="1:13" ht="15.75" customHeight="1" x14ac:dyDescent="0.3">
      <c r="A2394" s="28" t="s">
        <v>1088</v>
      </c>
      <c r="B2394" s="27">
        <f>VLOOKUP(A2394,'Sales Order'!A$1:D$1029,4,0)</f>
        <v>44731</v>
      </c>
      <c r="C2394" s="28" t="s">
        <v>75</v>
      </c>
      <c r="D2394" s="34">
        <v>92</v>
      </c>
      <c r="E2394" s="36">
        <v>190164000</v>
      </c>
      <c r="F2394" s="37" t="s">
        <v>4767</v>
      </c>
      <c r="G2394" s="76" t="str">
        <f>VLOOKUP(C2394,Product!A$1:D$21,3,0)</f>
        <v>Bench Press</v>
      </c>
      <c r="H2394" s="76" t="str">
        <f>VLOOKUP(C2394,Product!A$1:D$21,4,0)</f>
        <v>Gym &amp; Fitness</v>
      </c>
      <c r="I2394" t="s">
        <v>76</v>
      </c>
      <c r="J2394" s="34">
        <v>92</v>
      </c>
      <c r="K2394" s="11" t="str">
        <f>VLOOKUP(A2394,'Sales Order'!A$2:I$1029,9,0)</f>
        <v>Sales Java Region Team</v>
      </c>
      <c r="M2394" t="str">
        <f>VLOOKUP(A2394,'Sales Order'!A$1:L$1029,12,0)</f>
        <v>Retail</v>
      </c>
    </row>
    <row r="2395" spans="1:13" ht="15.75" customHeight="1" x14ac:dyDescent="0.3">
      <c r="A2395" s="28" t="s">
        <v>1088</v>
      </c>
      <c r="B2395" s="27">
        <f>VLOOKUP(A2395,'Sales Order'!A$1:D$1029,4,0)</f>
        <v>44731</v>
      </c>
      <c r="C2395" s="28" t="s">
        <v>61</v>
      </c>
      <c r="D2395" s="34">
        <v>65</v>
      </c>
      <c r="E2395" s="36">
        <v>23351250</v>
      </c>
      <c r="F2395" s="37" t="s">
        <v>4768</v>
      </c>
      <c r="G2395" s="76" t="str">
        <f>VLOOKUP(C2395,Product!A$1:D$21,3,0)</f>
        <v>1 Set Basketball</v>
      </c>
      <c r="H2395" s="76" t="str">
        <f>VLOOKUP(C2395,Product!A$1:D$21,4,0)</f>
        <v>Basketball</v>
      </c>
      <c r="I2395" t="s">
        <v>62</v>
      </c>
      <c r="J2395" s="34">
        <v>65</v>
      </c>
      <c r="K2395" s="11" t="str">
        <f>VLOOKUP(A2395,'Sales Order'!A$2:I$1029,9,0)</f>
        <v>Sales Java Region Team</v>
      </c>
      <c r="M2395" t="str">
        <f>VLOOKUP(A2395,'Sales Order'!A$1:L$1029,12,0)</f>
        <v>Retail</v>
      </c>
    </row>
    <row r="2396" spans="1:13" ht="15.75" customHeight="1" x14ac:dyDescent="0.3">
      <c r="A2396" s="16" t="s">
        <v>1089</v>
      </c>
      <c r="B2396" s="27">
        <f>VLOOKUP(A2396,'Sales Order'!A$1:D$1029,4,0)</f>
        <v>44735</v>
      </c>
      <c r="C2396" s="28" t="s">
        <v>43</v>
      </c>
      <c r="D2396" s="34">
        <v>54</v>
      </c>
      <c r="E2396" s="36">
        <v>131328000</v>
      </c>
      <c r="F2396" s="37" t="s">
        <v>4769</v>
      </c>
      <c r="G2396" s="76" t="str">
        <f>VLOOKUP(C2396,Product!A$1:D$21,3,0)</f>
        <v>Stick Golf Bag</v>
      </c>
      <c r="H2396" s="76" t="str">
        <f>VLOOKUP(C2396,Product!A$1:D$21,4,0)</f>
        <v>Golf</v>
      </c>
      <c r="I2396" t="s">
        <v>44</v>
      </c>
      <c r="J2396" s="34">
        <v>54</v>
      </c>
      <c r="K2396" s="11" t="str">
        <f>VLOOKUP(A2396,'Sales Order'!A$2:I$1029,9,0)</f>
        <v>Sales Region Sulawesi - Maluku Team</v>
      </c>
      <c r="M2396" t="str">
        <f>VLOOKUP(A2396,'Sales Order'!A$1:L$1029,12,0)</f>
        <v>Retail</v>
      </c>
    </row>
    <row r="2397" spans="1:13" ht="15.75" customHeight="1" x14ac:dyDescent="0.3">
      <c r="A2397" s="28" t="s">
        <v>1089</v>
      </c>
      <c r="B2397" s="27">
        <f>VLOOKUP(A2397,'Sales Order'!A$1:D$1029,4,0)</f>
        <v>44735</v>
      </c>
      <c r="C2397" s="28" t="s">
        <v>28</v>
      </c>
      <c r="D2397" s="34">
        <v>98</v>
      </c>
      <c r="E2397" s="36">
        <v>73902780</v>
      </c>
      <c r="F2397" s="37" t="s">
        <v>4770</v>
      </c>
      <c r="G2397" s="76" t="str">
        <f>VLOOKUP(C2397,Product!A$1:D$21,3,0)</f>
        <v>Stick Billiard</v>
      </c>
      <c r="H2397" s="76" t="str">
        <f>VLOOKUP(C2397,Product!A$1:D$21,4,0)</f>
        <v>Billiard</v>
      </c>
      <c r="I2397" t="s">
        <v>30</v>
      </c>
      <c r="J2397" s="34">
        <v>98</v>
      </c>
      <c r="K2397" s="11" t="str">
        <f>VLOOKUP(A2397,'Sales Order'!A$2:I$1029,9,0)</f>
        <v>Sales Region Sulawesi - Maluku Team</v>
      </c>
      <c r="M2397" t="str">
        <f>VLOOKUP(A2397,'Sales Order'!A$1:L$1029,12,0)</f>
        <v>Retail</v>
      </c>
    </row>
    <row r="2398" spans="1:13" ht="15.75" customHeight="1" x14ac:dyDescent="0.3">
      <c r="A2398" s="28" t="s">
        <v>1089</v>
      </c>
      <c r="B2398" s="27">
        <f>VLOOKUP(A2398,'Sales Order'!A$1:D$1029,4,0)</f>
        <v>44735</v>
      </c>
      <c r="C2398" s="28" t="s">
        <v>25</v>
      </c>
      <c r="D2398" s="34">
        <v>101</v>
      </c>
      <c r="E2398" s="36">
        <v>1717000</v>
      </c>
      <c r="F2398" s="37" t="s">
        <v>4771</v>
      </c>
      <c r="G2398" s="76" t="str">
        <f>VLOOKUP(C2398,Product!A$1:D$21,3,0)</f>
        <v>Fishing soft lure</v>
      </c>
      <c r="H2398" s="76" t="str">
        <f>VLOOKUP(C2398,Product!A$1:D$21,4,0)</f>
        <v>Fishing Equipment</v>
      </c>
      <c r="I2398" t="s">
        <v>26</v>
      </c>
      <c r="J2398" s="34">
        <v>101</v>
      </c>
      <c r="K2398" s="11" t="str">
        <f>VLOOKUP(A2398,'Sales Order'!A$2:I$1029,9,0)</f>
        <v>Sales Region Sulawesi - Maluku Team</v>
      </c>
      <c r="M2398" t="str">
        <f>VLOOKUP(A2398,'Sales Order'!A$1:L$1029,12,0)</f>
        <v>Retail</v>
      </c>
    </row>
    <row r="2399" spans="1:13" ht="15.75" customHeight="1" x14ac:dyDescent="0.3">
      <c r="A2399" s="28" t="s">
        <v>1089</v>
      </c>
      <c r="B2399" s="27">
        <f>VLOOKUP(A2399,'Sales Order'!A$1:D$1029,4,0)</f>
        <v>44735</v>
      </c>
      <c r="C2399" s="28" t="s">
        <v>40</v>
      </c>
      <c r="D2399" s="34">
        <v>32</v>
      </c>
      <c r="E2399" s="36">
        <v>5016000</v>
      </c>
      <c r="F2399" s="37" t="s">
        <v>4772</v>
      </c>
      <c r="G2399" s="76" t="str">
        <f>VLOOKUP(C2399,Product!A$1:D$21,3,0)</f>
        <v>1 set Golf Ball</v>
      </c>
      <c r="H2399" s="76" t="str">
        <f>VLOOKUP(C2399,Product!A$1:D$21,4,0)</f>
        <v>Golf</v>
      </c>
      <c r="I2399" t="s">
        <v>41</v>
      </c>
      <c r="J2399" s="34">
        <v>32</v>
      </c>
      <c r="K2399" s="11" t="str">
        <f>VLOOKUP(A2399,'Sales Order'!A$2:I$1029,9,0)</f>
        <v>Sales Region Sulawesi - Maluku Team</v>
      </c>
      <c r="M2399" t="str">
        <f>VLOOKUP(A2399,'Sales Order'!A$1:L$1029,12,0)</f>
        <v>Retail</v>
      </c>
    </row>
    <row r="2400" spans="1:13" ht="15.75" customHeight="1" x14ac:dyDescent="0.3">
      <c r="A2400" s="28" t="s">
        <v>1089</v>
      </c>
      <c r="B2400" s="27">
        <f>VLOOKUP(A2400,'Sales Order'!A$1:D$1029,4,0)</f>
        <v>44735</v>
      </c>
      <c r="C2400" s="28" t="s">
        <v>58</v>
      </c>
      <c r="D2400" s="34">
        <v>97</v>
      </c>
      <c r="E2400" s="36">
        <v>415707080</v>
      </c>
      <c r="F2400" s="37" t="s">
        <v>4773</v>
      </c>
      <c r="G2400" s="76" t="str">
        <f>VLOOKUP(C2400,Product!A$1:D$21,3,0)</f>
        <v>Road Bike</v>
      </c>
      <c r="H2400" s="76" t="str">
        <f>VLOOKUP(C2400,Product!A$1:D$21,4,0)</f>
        <v>Bicycle</v>
      </c>
      <c r="I2400" t="s">
        <v>59</v>
      </c>
      <c r="J2400" s="34">
        <v>97</v>
      </c>
      <c r="K2400" s="11" t="str">
        <f>VLOOKUP(A2400,'Sales Order'!A$2:I$1029,9,0)</f>
        <v>Sales Region Sulawesi - Maluku Team</v>
      </c>
      <c r="M2400" t="str">
        <f>VLOOKUP(A2400,'Sales Order'!A$1:L$1029,12,0)</f>
        <v>Retail</v>
      </c>
    </row>
    <row r="2401" spans="1:13" ht="15.75" customHeight="1" x14ac:dyDescent="0.3">
      <c r="A2401" s="16" t="s">
        <v>1090</v>
      </c>
      <c r="B2401" s="27">
        <f>VLOOKUP(A2401,'Sales Order'!A$1:D$1029,4,0)</f>
        <v>44735</v>
      </c>
      <c r="C2401" s="28" t="s">
        <v>81</v>
      </c>
      <c r="D2401" s="34">
        <v>48</v>
      </c>
      <c r="E2401" s="36">
        <v>108893280</v>
      </c>
      <c r="F2401" s="37" t="s">
        <v>4774</v>
      </c>
      <c r="G2401" s="76" t="str">
        <f>VLOOKUP(C2401,Product!A$1:D$21,3,0)</f>
        <v>Treadmill</v>
      </c>
      <c r="H2401" s="76" t="str">
        <f>VLOOKUP(C2401,Product!A$1:D$21,4,0)</f>
        <v>Gym &amp; Fitness</v>
      </c>
      <c r="I2401" t="s">
        <v>82</v>
      </c>
      <c r="J2401" s="34">
        <v>48</v>
      </c>
      <c r="K2401" s="11" t="str">
        <f>VLOOKUP(A2401,'Sales Order'!A$2:I$1029,9,0)</f>
        <v>Sales Region Bali - Nusa Tenggara Team</v>
      </c>
      <c r="M2401" t="str">
        <f>VLOOKUP(A2401,'Sales Order'!A$1:L$1029,12,0)</f>
        <v>Retail</v>
      </c>
    </row>
    <row r="2402" spans="1:13" ht="15.75" customHeight="1" x14ac:dyDescent="0.3">
      <c r="A2402" s="16" t="s">
        <v>1091</v>
      </c>
      <c r="B2402" s="27">
        <f>VLOOKUP(A2402,'Sales Order'!A$1:D$1029,4,0)</f>
        <v>44737</v>
      </c>
      <c r="C2402" s="28" t="s">
        <v>43</v>
      </c>
      <c r="D2402" s="34">
        <v>115</v>
      </c>
      <c r="E2402" s="36">
        <v>305440000</v>
      </c>
      <c r="F2402" s="37" t="s">
        <v>4775</v>
      </c>
      <c r="G2402" s="76" t="str">
        <f>VLOOKUP(C2402,Product!A$1:D$21,3,0)</f>
        <v>Stick Golf Bag</v>
      </c>
      <c r="H2402" s="76" t="str">
        <f>VLOOKUP(C2402,Product!A$1:D$21,4,0)</f>
        <v>Golf</v>
      </c>
      <c r="I2402" t="s">
        <v>44</v>
      </c>
      <c r="J2402" s="34">
        <v>115</v>
      </c>
      <c r="K2402" s="11" t="str">
        <f>VLOOKUP(A2402,'Sales Order'!A$2:I$1029,9,0)</f>
        <v>Sales Sumatera -Kalimantan Region Team</v>
      </c>
      <c r="M2402" t="str">
        <f>VLOOKUP(A2402,'Sales Order'!A$1:L$1029,12,0)</f>
        <v>Retail</v>
      </c>
    </row>
    <row r="2403" spans="1:13" ht="15.75" customHeight="1" x14ac:dyDescent="0.3">
      <c r="A2403" s="28" t="s">
        <v>1091</v>
      </c>
      <c r="B2403" s="27">
        <f>VLOOKUP(A2403,'Sales Order'!A$1:D$1029,4,0)</f>
        <v>44737</v>
      </c>
      <c r="C2403" s="28" t="s">
        <v>33</v>
      </c>
      <c r="D2403" s="34">
        <v>80</v>
      </c>
      <c r="E2403" s="36">
        <v>16192000</v>
      </c>
      <c r="F2403" s="37" t="s">
        <v>4776</v>
      </c>
      <c r="G2403" s="76" t="str">
        <f>VLOOKUP(C2403,Product!A$1:D$21,3,0)</f>
        <v>Stick Billiard Bag</v>
      </c>
      <c r="H2403" s="76" t="str">
        <f>VLOOKUP(C2403,Product!A$1:D$21,4,0)</f>
        <v>Billiard</v>
      </c>
      <c r="I2403" t="s">
        <v>34</v>
      </c>
      <c r="J2403" s="34">
        <v>80</v>
      </c>
      <c r="K2403" s="11" t="str">
        <f>VLOOKUP(A2403,'Sales Order'!A$2:I$1029,9,0)</f>
        <v>Sales Sumatera -Kalimantan Region Team</v>
      </c>
      <c r="M2403" t="str">
        <f>VLOOKUP(A2403,'Sales Order'!A$1:L$1029,12,0)</f>
        <v>Retail</v>
      </c>
    </row>
    <row r="2404" spans="1:13" ht="15.75" customHeight="1" x14ac:dyDescent="0.3">
      <c r="A2404" s="28" t="s">
        <v>1092</v>
      </c>
      <c r="B2404" s="27">
        <f>VLOOKUP(A2404,'Sales Order'!A$1:D$1029,4,0)</f>
        <v>44738</v>
      </c>
      <c r="C2404" s="28" t="s">
        <v>78</v>
      </c>
      <c r="D2404" s="34">
        <v>147</v>
      </c>
      <c r="E2404" s="36">
        <v>62563200</v>
      </c>
      <c r="F2404" s="37" t="s">
        <v>4777</v>
      </c>
      <c r="G2404" s="76" t="str">
        <f>VLOOKUP(C2404,Product!A$1:D$21,3,0)</f>
        <v>Dumbell Set</v>
      </c>
      <c r="H2404" s="76" t="str">
        <f>VLOOKUP(C2404,Product!A$1:D$21,4,0)</f>
        <v>Gym &amp; Fitness</v>
      </c>
      <c r="I2404" t="s">
        <v>79</v>
      </c>
      <c r="J2404" s="34">
        <v>147</v>
      </c>
      <c r="K2404" s="11" t="str">
        <f>VLOOKUP(A2404,'Sales Order'!A$2:I$1029,9,0)</f>
        <v>Online Sales Team</v>
      </c>
      <c r="M2404" t="str">
        <f>VLOOKUP(A2404,'Sales Order'!A$1:L$1029,12,0)</f>
        <v>Retail</v>
      </c>
    </row>
    <row r="2405" spans="1:13" ht="15.75" customHeight="1" x14ac:dyDescent="0.3">
      <c r="A2405" s="28" t="s">
        <v>1092</v>
      </c>
      <c r="B2405" s="27">
        <f>VLOOKUP(A2405,'Sales Order'!A$1:D$1029,4,0)</f>
        <v>44738</v>
      </c>
      <c r="C2405" s="28" t="s">
        <v>75</v>
      </c>
      <c r="D2405" s="34">
        <v>50</v>
      </c>
      <c r="E2405" s="36">
        <v>124550000</v>
      </c>
      <c r="F2405" s="37" t="s">
        <v>4778</v>
      </c>
      <c r="G2405" s="76" t="str">
        <f>VLOOKUP(C2405,Product!A$1:D$21,3,0)</f>
        <v>Bench Press</v>
      </c>
      <c r="H2405" s="76" t="str">
        <f>VLOOKUP(C2405,Product!A$1:D$21,4,0)</f>
        <v>Gym &amp; Fitness</v>
      </c>
      <c r="I2405" t="s">
        <v>76</v>
      </c>
      <c r="J2405" s="34">
        <v>50</v>
      </c>
      <c r="K2405" s="11" t="str">
        <f>VLOOKUP(A2405,'Sales Order'!A$2:I$1029,9,0)</f>
        <v>Online Sales Team</v>
      </c>
      <c r="M2405" t="str">
        <f>VLOOKUP(A2405,'Sales Order'!A$1:L$1029,12,0)</f>
        <v>Retail</v>
      </c>
    </row>
    <row r="2406" spans="1:13" ht="15.75" customHeight="1" x14ac:dyDescent="0.3">
      <c r="A2406" s="28" t="s">
        <v>1092</v>
      </c>
      <c r="B2406" s="27">
        <f>VLOOKUP(A2406,'Sales Order'!A$1:D$1029,4,0)</f>
        <v>44738</v>
      </c>
      <c r="C2406" s="28" t="s">
        <v>69</v>
      </c>
      <c r="D2406" s="34">
        <v>143</v>
      </c>
      <c r="E2406" s="36">
        <v>16907319</v>
      </c>
      <c r="F2406" s="37" t="s">
        <v>4779</v>
      </c>
      <c r="G2406" s="76" t="str">
        <f>VLOOKUP(C2406,Product!A$1:D$21,3,0)</f>
        <v>Abs Roller</v>
      </c>
      <c r="H2406" s="76" t="str">
        <f>VLOOKUP(C2406,Product!A$1:D$21,4,0)</f>
        <v>Gym &amp; Fitness</v>
      </c>
      <c r="I2406" t="s">
        <v>70</v>
      </c>
      <c r="J2406" s="34">
        <v>143</v>
      </c>
      <c r="K2406" s="11" t="str">
        <f>VLOOKUP(A2406,'Sales Order'!A$2:I$1029,9,0)</f>
        <v>Online Sales Team</v>
      </c>
      <c r="M2406" t="str">
        <f>VLOOKUP(A2406,'Sales Order'!A$1:L$1029,12,0)</f>
        <v>Retail</v>
      </c>
    </row>
    <row r="2407" spans="1:13" ht="15.75" customHeight="1" x14ac:dyDescent="0.3">
      <c r="A2407" s="28" t="s">
        <v>1092</v>
      </c>
      <c r="B2407" s="27">
        <f>VLOOKUP(A2407,'Sales Order'!A$1:D$1029,4,0)</f>
        <v>44738</v>
      </c>
      <c r="C2407" s="28" t="s">
        <v>33</v>
      </c>
      <c r="D2407" s="34">
        <v>68</v>
      </c>
      <c r="E2407" s="36">
        <v>13464000</v>
      </c>
      <c r="F2407" s="37" t="s">
        <v>4780</v>
      </c>
      <c r="G2407" s="76" t="str">
        <f>VLOOKUP(C2407,Product!A$1:D$21,3,0)</f>
        <v>Stick Billiard Bag</v>
      </c>
      <c r="H2407" s="76" t="str">
        <f>VLOOKUP(C2407,Product!A$1:D$21,4,0)</f>
        <v>Billiard</v>
      </c>
      <c r="I2407" t="s">
        <v>34</v>
      </c>
      <c r="J2407" s="34">
        <v>68</v>
      </c>
      <c r="K2407" s="11" t="str">
        <f>VLOOKUP(A2407,'Sales Order'!A$2:I$1029,9,0)</f>
        <v>Online Sales Team</v>
      </c>
      <c r="M2407" t="str">
        <f>VLOOKUP(A2407,'Sales Order'!A$1:L$1029,12,0)</f>
        <v>Retail</v>
      </c>
    </row>
    <row r="2408" spans="1:13" ht="15.75" customHeight="1" x14ac:dyDescent="0.3">
      <c r="A2408" s="28" t="s">
        <v>1092</v>
      </c>
      <c r="B2408" s="27">
        <f>VLOOKUP(A2408,'Sales Order'!A$1:D$1029,4,0)</f>
        <v>44738</v>
      </c>
      <c r="C2408" s="28" t="s">
        <v>45</v>
      </c>
      <c r="D2408" s="34">
        <v>94</v>
      </c>
      <c r="E2408" s="36">
        <v>11064740</v>
      </c>
      <c r="F2408" s="37" t="s">
        <v>4781</v>
      </c>
      <c r="G2408" s="76" t="str">
        <f>VLOOKUP(C2408,Product!A$1:D$21,3,0)</f>
        <v>Sunglasses</v>
      </c>
      <c r="H2408" s="76" t="str">
        <f>VLOOKUP(C2408,Product!A$1:D$21,4,0)</f>
        <v>Outdoors Sport</v>
      </c>
      <c r="I2408" t="s">
        <v>46</v>
      </c>
      <c r="J2408" s="34">
        <v>94</v>
      </c>
      <c r="K2408" s="11" t="str">
        <f>VLOOKUP(A2408,'Sales Order'!A$2:I$1029,9,0)</f>
        <v>Online Sales Team</v>
      </c>
      <c r="M2408" t="str">
        <f>VLOOKUP(A2408,'Sales Order'!A$1:L$1029,12,0)</f>
        <v>Retail</v>
      </c>
    </row>
    <row r="2409" spans="1:13" ht="15.75" customHeight="1" x14ac:dyDescent="0.3">
      <c r="A2409" s="28" t="s">
        <v>1092</v>
      </c>
      <c r="B2409" s="27">
        <f>VLOOKUP(A2409,'Sales Order'!A$1:D$1029,4,0)</f>
        <v>44738</v>
      </c>
      <c r="C2409" s="28" t="s">
        <v>65</v>
      </c>
      <c r="D2409" s="34">
        <v>145</v>
      </c>
      <c r="E2409" s="36">
        <v>35617800</v>
      </c>
      <c r="F2409" s="37" t="s">
        <v>4782</v>
      </c>
      <c r="G2409" s="76" t="str">
        <f>VLOOKUP(C2409,Product!A$1:D$21,3,0)</f>
        <v>1 Set Futsalball</v>
      </c>
      <c r="H2409" s="76" t="str">
        <f>VLOOKUP(C2409,Product!A$1:D$21,4,0)</f>
        <v>Futsal</v>
      </c>
      <c r="I2409" t="s">
        <v>66</v>
      </c>
      <c r="J2409" s="34">
        <v>145</v>
      </c>
      <c r="K2409" s="11" t="str">
        <f>VLOOKUP(A2409,'Sales Order'!A$2:I$1029,9,0)</f>
        <v>Online Sales Team</v>
      </c>
      <c r="M2409" t="str">
        <f>VLOOKUP(A2409,'Sales Order'!A$1:L$1029,12,0)</f>
        <v>Retail</v>
      </c>
    </row>
    <row r="2410" spans="1:13" ht="15.75" customHeight="1" x14ac:dyDescent="0.3">
      <c r="A2410" s="16" t="s">
        <v>1093</v>
      </c>
      <c r="B2410" s="27">
        <f>VLOOKUP(A2410,'Sales Order'!A$1:D$1029,4,0)</f>
        <v>44738</v>
      </c>
      <c r="C2410" s="28" t="s">
        <v>75</v>
      </c>
      <c r="D2410" s="34">
        <v>101</v>
      </c>
      <c r="E2410" s="36">
        <v>243561500</v>
      </c>
      <c r="F2410" s="37" t="s">
        <v>4783</v>
      </c>
      <c r="G2410" s="76" t="str">
        <f>VLOOKUP(C2410,Product!A$1:D$21,3,0)</f>
        <v>Bench Press</v>
      </c>
      <c r="H2410" s="76" t="str">
        <f>VLOOKUP(C2410,Product!A$1:D$21,4,0)</f>
        <v>Gym &amp; Fitness</v>
      </c>
      <c r="I2410" t="s">
        <v>76</v>
      </c>
      <c r="J2410" s="34">
        <v>101</v>
      </c>
      <c r="K2410" s="11" t="str">
        <f>VLOOKUP(A2410,'Sales Order'!A$2:I$1029,9,0)</f>
        <v>Sales Sumatera -Kalimantan Region Team</v>
      </c>
      <c r="M2410" t="str">
        <f>VLOOKUP(A2410,'Sales Order'!A$1:L$1029,12,0)</f>
        <v>Distributor</v>
      </c>
    </row>
    <row r="2411" spans="1:13" ht="15.75" customHeight="1" x14ac:dyDescent="0.3">
      <c r="A2411" s="28" t="s">
        <v>1093</v>
      </c>
      <c r="B2411" s="27">
        <f>VLOOKUP(A2411,'Sales Order'!A$1:D$1029,4,0)</f>
        <v>44738</v>
      </c>
      <c r="C2411" s="28" t="s">
        <v>48</v>
      </c>
      <c r="D2411" s="34">
        <v>89</v>
      </c>
      <c r="E2411" s="36">
        <v>9069990</v>
      </c>
      <c r="F2411" s="37" t="s">
        <v>4784</v>
      </c>
      <c r="G2411" s="76" t="str">
        <f>VLOOKUP(C2411,Product!A$1:D$21,3,0)</f>
        <v>Tracking Pole</v>
      </c>
      <c r="H2411" s="76" t="str">
        <f>VLOOKUP(C2411,Product!A$1:D$21,4,0)</f>
        <v>Hiking &amp; Camping</v>
      </c>
      <c r="I2411" t="s">
        <v>49</v>
      </c>
      <c r="J2411" s="34">
        <v>89</v>
      </c>
      <c r="K2411" s="11" t="str">
        <f>VLOOKUP(A2411,'Sales Order'!A$2:I$1029,9,0)</f>
        <v>Sales Sumatera -Kalimantan Region Team</v>
      </c>
      <c r="M2411" t="str">
        <f>VLOOKUP(A2411,'Sales Order'!A$1:L$1029,12,0)</f>
        <v>Distributor</v>
      </c>
    </row>
    <row r="2412" spans="1:13" ht="15.75" customHeight="1" x14ac:dyDescent="0.3">
      <c r="A2412" s="28" t="s">
        <v>1093</v>
      </c>
      <c r="B2412" s="27">
        <f>VLOOKUP(A2412,'Sales Order'!A$1:D$1029,4,0)</f>
        <v>44738</v>
      </c>
      <c r="C2412" s="28" t="s">
        <v>35</v>
      </c>
      <c r="D2412" s="34">
        <v>89</v>
      </c>
      <c r="E2412" s="36">
        <v>148469800</v>
      </c>
      <c r="F2412" s="37" t="s">
        <v>4785</v>
      </c>
      <c r="G2412" s="76" t="str">
        <f>VLOOKUP(C2412,Product!A$1:D$21,3,0)</f>
        <v>Stick Golf Wedge</v>
      </c>
      <c r="H2412" s="76" t="str">
        <f>VLOOKUP(C2412,Product!A$1:D$21,4,0)</f>
        <v>Golf</v>
      </c>
      <c r="I2412" t="s">
        <v>37</v>
      </c>
      <c r="J2412" s="34">
        <v>89</v>
      </c>
      <c r="K2412" s="11" t="str">
        <f>VLOOKUP(A2412,'Sales Order'!A$2:I$1029,9,0)</f>
        <v>Sales Sumatera -Kalimantan Region Team</v>
      </c>
      <c r="M2412" t="str">
        <f>VLOOKUP(A2412,'Sales Order'!A$1:L$1029,12,0)</f>
        <v>Distributor</v>
      </c>
    </row>
    <row r="2413" spans="1:13" ht="15.75" customHeight="1" x14ac:dyDescent="0.3">
      <c r="A2413" s="28" t="s">
        <v>1093</v>
      </c>
      <c r="B2413" s="27">
        <f>VLOOKUP(A2413,'Sales Order'!A$1:D$1029,4,0)</f>
        <v>44738</v>
      </c>
      <c r="C2413" s="28" t="s">
        <v>81</v>
      </c>
      <c r="D2413" s="34">
        <v>89</v>
      </c>
      <c r="E2413" s="36">
        <v>210980730</v>
      </c>
      <c r="F2413" s="37" t="s">
        <v>4786</v>
      </c>
      <c r="G2413" s="76" t="str">
        <f>VLOOKUP(C2413,Product!A$1:D$21,3,0)</f>
        <v>Treadmill</v>
      </c>
      <c r="H2413" s="76" t="str">
        <f>VLOOKUP(C2413,Product!A$1:D$21,4,0)</f>
        <v>Gym &amp; Fitness</v>
      </c>
      <c r="I2413" t="s">
        <v>82</v>
      </c>
      <c r="J2413" s="34">
        <v>89</v>
      </c>
      <c r="K2413" s="11" t="str">
        <f>VLOOKUP(A2413,'Sales Order'!A$2:I$1029,9,0)</f>
        <v>Sales Sumatera -Kalimantan Region Team</v>
      </c>
      <c r="M2413" t="str">
        <f>VLOOKUP(A2413,'Sales Order'!A$1:L$1029,12,0)</f>
        <v>Distributor</v>
      </c>
    </row>
    <row r="2414" spans="1:13" ht="15.75" customHeight="1" x14ac:dyDescent="0.3">
      <c r="A2414" s="16" t="s">
        <v>1094</v>
      </c>
      <c r="B2414" s="27">
        <f>VLOOKUP(A2414,'Sales Order'!A$1:D$1029,4,0)</f>
        <v>44738</v>
      </c>
      <c r="C2414" s="28" t="s">
        <v>40</v>
      </c>
      <c r="D2414" s="34">
        <v>134</v>
      </c>
      <c r="E2414" s="36">
        <v>24085160</v>
      </c>
      <c r="F2414" s="37" t="s">
        <v>4787</v>
      </c>
      <c r="G2414" s="76" t="str">
        <f>VLOOKUP(C2414,Product!A$1:D$21,3,0)</f>
        <v>1 set Golf Ball</v>
      </c>
      <c r="H2414" s="76" t="str">
        <f>VLOOKUP(C2414,Product!A$1:D$21,4,0)</f>
        <v>Golf</v>
      </c>
      <c r="I2414" t="s">
        <v>41</v>
      </c>
      <c r="J2414" s="34">
        <v>134</v>
      </c>
      <c r="K2414" s="11" t="str">
        <f>VLOOKUP(A2414,'Sales Order'!A$2:I$1029,9,0)</f>
        <v>Online Sales Team</v>
      </c>
      <c r="M2414" t="str">
        <f>VLOOKUP(A2414,'Sales Order'!A$1:L$1029,12,0)</f>
        <v>Retail</v>
      </c>
    </row>
    <row r="2415" spans="1:13" ht="15.75" customHeight="1" x14ac:dyDescent="0.3">
      <c r="A2415" s="28" t="s">
        <v>1094</v>
      </c>
      <c r="B2415" s="27">
        <f>VLOOKUP(A2415,'Sales Order'!A$1:D$1029,4,0)</f>
        <v>44738</v>
      </c>
      <c r="C2415" s="28" t="s">
        <v>55</v>
      </c>
      <c r="D2415" s="34">
        <v>53</v>
      </c>
      <c r="E2415" s="36">
        <v>108773490</v>
      </c>
      <c r="F2415" s="37" t="s">
        <v>4788</v>
      </c>
      <c r="G2415" s="76" t="str">
        <f>VLOOKUP(C2415,Product!A$1:D$21,3,0)</f>
        <v>Mountain Bike</v>
      </c>
      <c r="H2415" s="76" t="str">
        <f>VLOOKUP(C2415,Product!A$1:D$21,4,0)</f>
        <v>Bicycle</v>
      </c>
      <c r="I2415" t="s">
        <v>5854</v>
      </c>
      <c r="J2415" s="34">
        <v>53</v>
      </c>
      <c r="K2415" s="11" t="str">
        <f>VLOOKUP(A2415,'Sales Order'!A$2:I$1029,9,0)</f>
        <v>Online Sales Team</v>
      </c>
      <c r="M2415" t="str">
        <f>VLOOKUP(A2415,'Sales Order'!A$1:L$1029,12,0)</f>
        <v>Retail</v>
      </c>
    </row>
    <row r="2416" spans="1:13" ht="15.75" customHeight="1" x14ac:dyDescent="0.3">
      <c r="A2416" s="16" t="s">
        <v>1095</v>
      </c>
      <c r="B2416" s="27">
        <f>VLOOKUP(A2416,'Sales Order'!A$1:D$1029,4,0)</f>
        <v>44739</v>
      </c>
      <c r="C2416" s="28" t="s">
        <v>43</v>
      </c>
      <c r="D2416" s="34">
        <v>143</v>
      </c>
      <c r="E2416" s="36">
        <v>416416000</v>
      </c>
      <c r="F2416" s="37" t="s">
        <v>4789</v>
      </c>
      <c r="G2416" s="76" t="str">
        <f>VLOOKUP(C2416,Product!A$1:D$21,3,0)</f>
        <v>Stick Golf Bag</v>
      </c>
      <c r="H2416" s="76" t="str">
        <f>VLOOKUP(C2416,Product!A$1:D$21,4,0)</f>
        <v>Golf</v>
      </c>
      <c r="I2416" t="s">
        <v>44</v>
      </c>
      <c r="J2416" s="34">
        <v>143</v>
      </c>
      <c r="K2416" s="11" t="str">
        <f>VLOOKUP(A2416,'Sales Order'!A$2:I$1029,9,0)</f>
        <v>Sales Region Bali - Nusa Tenggara Team</v>
      </c>
      <c r="M2416" t="str">
        <f>VLOOKUP(A2416,'Sales Order'!A$1:L$1029,12,0)</f>
        <v>Distributor</v>
      </c>
    </row>
    <row r="2417" spans="1:13" ht="15.75" customHeight="1" x14ac:dyDescent="0.3">
      <c r="A2417" s="28" t="s">
        <v>1095</v>
      </c>
      <c r="B2417" s="27">
        <f>VLOOKUP(A2417,'Sales Order'!A$1:D$1029,4,0)</f>
        <v>44739</v>
      </c>
      <c r="C2417" s="28" t="s">
        <v>69</v>
      </c>
      <c r="D2417" s="34">
        <v>63</v>
      </c>
      <c r="E2417" s="36">
        <v>6849360</v>
      </c>
      <c r="F2417" s="37" t="s">
        <v>4790</v>
      </c>
      <c r="G2417" s="76" t="str">
        <f>VLOOKUP(C2417,Product!A$1:D$21,3,0)</f>
        <v>Abs Roller</v>
      </c>
      <c r="H2417" s="76" t="str">
        <f>VLOOKUP(C2417,Product!A$1:D$21,4,0)</f>
        <v>Gym &amp; Fitness</v>
      </c>
      <c r="I2417" t="s">
        <v>70</v>
      </c>
      <c r="J2417" s="34">
        <v>63</v>
      </c>
      <c r="K2417" s="11" t="str">
        <f>VLOOKUP(A2417,'Sales Order'!A$2:I$1029,9,0)</f>
        <v>Sales Region Bali - Nusa Tenggara Team</v>
      </c>
      <c r="M2417" t="str">
        <f>VLOOKUP(A2417,'Sales Order'!A$1:L$1029,12,0)</f>
        <v>Distributor</v>
      </c>
    </row>
    <row r="2418" spans="1:13" ht="15.75" customHeight="1" x14ac:dyDescent="0.3">
      <c r="A2418" s="28" t="s">
        <v>1095</v>
      </c>
      <c r="B2418" s="27">
        <f>VLOOKUP(A2418,'Sales Order'!A$1:D$1029,4,0)</f>
        <v>44739</v>
      </c>
      <c r="C2418" s="28" t="s">
        <v>52</v>
      </c>
      <c r="D2418" s="34">
        <v>49</v>
      </c>
      <c r="E2418" s="36">
        <v>12262250</v>
      </c>
      <c r="F2418" s="37" t="s">
        <v>4791</v>
      </c>
      <c r="G2418" s="76" t="str">
        <f>VLOOKUP(C2418,Product!A$1:D$21,3,0)</f>
        <v>Hiking Shoes</v>
      </c>
      <c r="H2418" s="76" t="str">
        <f>VLOOKUP(C2418,Product!A$1:D$21,4,0)</f>
        <v>Hiking &amp; Camping</v>
      </c>
      <c r="I2418" t="s">
        <v>53</v>
      </c>
      <c r="J2418" s="34">
        <v>49</v>
      </c>
      <c r="K2418" s="11" t="str">
        <f>VLOOKUP(A2418,'Sales Order'!A$2:I$1029,9,0)</f>
        <v>Sales Region Bali - Nusa Tenggara Team</v>
      </c>
      <c r="M2418" t="str">
        <f>VLOOKUP(A2418,'Sales Order'!A$1:L$1029,12,0)</f>
        <v>Distributor</v>
      </c>
    </row>
    <row r="2419" spans="1:13" ht="15.75" customHeight="1" x14ac:dyDescent="0.3">
      <c r="A2419" s="28" t="s">
        <v>1095</v>
      </c>
      <c r="B2419" s="27">
        <f>VLOOKUP(A2419,'Sales Order'!A$1:D$1029,4,0)</f>
        <v>44739</v>
      </c>
      <c r="C2419" s="28" t="s">
        <v>61</v>
      </c>
      <c r="D2419" s="34">
        <v>137</v>
      </c>
      <c r="E2419" s="36">
        <v>55123320</v>
      </c>
      <c r="F2419" s="37" t="s">
        <v>4792</v>
      </c>
      <c r="G2419" s="76" t="str">
        <f>VLOOKUP(C2419,Product!A$1:D$21,3,0)</f>
        <v>1 Set Basketball</v>
      </c>
      <c r="H2419" s="76" t="str">
        <f>VLOOKUP(C2419,Product!A$1:D$21,4,0)</f>
        <v>Basketball</v>
      </c>
      <c r="I2419" t="s">
        <v>62</v>
      </c>
      <c r="J2419" s="34">
        <v>137</v>
      </c>
      <c r="K2419" s="11" t="str">
        <f>VLOOKUP(A2419,'Sales Order'!A$2:I$1029,9,0)</f>
        <v>Sales Region Bali - Nusa Tenggara Team</v>
      </c>
      <c r="M2419" t="str">
        <f>VLOOKUP(A2419,'Sales Order'!A$1:L$1029,12,0)</f>
        <v>Distributor</v>
      </c>
    </row>
    <row r="2420" spans="1:13" ht="15.75" customHeight="1" x14ac:dyDescent="0.3">
      <c r="A2420" s="16" t="s">
        <v>1096</v>
      </c>
      <c r="B2420" s="27">
        <f>VLOOKUP(A2420,'Sales Order'!A$1:D$1029,4,0)</f>
        <v>44741</v>
      </c>
      <c r="C2420" s="28" t="s">
        <v>78</v>
      </c>
      <c r="D2420" s="34">
        <v>70</v>
      </c>
      <c r="E2420" s="36">
        <v>27930000</v>
      </c>
      <c r="F2420" s="37" t="s">
        <v>4793</v>
      </c>
      <c r="G2420" s="76" t="str">
        <f>VLOOKUP(C2420,Product!A$1:D$21,3,0)</f>
        <v>Dumbell Set</v>
      </c>
      <c r="H2420" s="76" t="str">
        <f>VLOOKUP(C2420,Product!A$1:D$21,4,0)</f>
        <v>Gym &amp; Fitness</v>
      </c>
      <c r="I2420" t="s">
        <v>79</v>
      </c>
      <c r="J2420" s="34">
        <v>70</v>
      </c>
      <c r="K2420" s="11" t="str">
        <f>VLOOKUP(A2420,'Sales Order'!A$2:I$1029,9,0)</f>
        <v>Sales Region Bali - Nusa Tenggara Team</v>
      </c>
      <c r="M2420" t="str">
        <f>VLOOKUP(A2420,'Sales Order'!A$1:L$1029,12,0)</f>
        <v>Retail</v>
      </c>
    </row>
    <row r="2421" spans="1:13" ht="15.75" customHeight="1" x14ac:dyDescent="0.3">
      <c r="A2421" s="28" t="s">
        <v>1096</v>
      </c>
      <c r="B2421" s="27">
        <f>VLOOKUP(A2421,'Sales Order'!A$1:D$1029,4,0)</f>
        <v>44741</v>
      </c>
      <c r="C2421" s="28" t="s">
        <v>81</v>
      </c>
      <c r="D2421" s="34">
        <v>83</v>
      </c>
      <c r="E2421" s="36">
        <v>181947620</v>
      </c>
      <c r="F2421" s="37" t="s">
        <v>4794</v>
      </c>
      <c r="G2421" s="76" t="str">
        <f>VLOOKUP(C2421,Product!A$1:D$21,3,0)</f>
        <v>Treadmill</v>
      </c>
      <c r="H2421" s="76" t="str">
        <f>VLOOKUP(C2421,Product!A$1:D$21,4,0)</f>
        <v>Gym &amp; Fitness</v>
      </c>
      <c r="I2421" t="s">
        <v>82</v>
      </c>
      <c r="J2421" s="34">
        <v>83</v>
      </c>
      <c r="K2421" s="11" t="str">
        <f>VLOOKUP(A2421,'Sales Order'!A$2:I$1029,9,0)</f>
        <v>Sales Region Bali - Nusa Tenggara Team</v>
      </c>
      <c r="M2421" t="str">
        <f>VLOOKUP(A2421,'Sales Order'!A$1:L$1029,12,0)</f>
        <v>Retail</v>
      </c>
    </row>
    <row r="2422" spans="1:13" ht="15.75" customHeight="1" x14ac:dyDescent="0.3">
      <c r="A2422" s="28" t="s">
        <v>1096</v>
      </c>
      <c r="B2422" s="27">
        <f>VLOOKUP(A2422,'Sales Order'!A$1:D$1029,4,0)</f>
        <v>44741</v>
      </c>
      <c r="C2422" s="28" t="s">
        <v>65</v>
      </c>
      <c r="D2422" s="34">
        <v>108</v>
      </c>
      <c r="E2422" s="36">
        <v>25664040</v>
      </c>
      <c r="F2422" s="37" t="s">
        <v>4795</v>
      </c>
      <c r="G2422" s="76" t="str">
        <f>VLOOKUP(C2422,Product!A$1:D$21,3,0)</f>
        <v>1 Set Futsalball</v>
      </c>
      <c r="H2422" s="76" t="str">
        <f>VLOOKUP(C2422,Product!A$1:D$21,4,0)</f>
        <v>Futsal</v>
      </c>
      <c r="I2422" t="s">
        <v>66</v>
      </c>
      <c r="J2422" s="34">
        <v>108</v>
      </c>
      <c r="K2422" s="11" t="str">
        <f>VLOOKUP(A2422,'Sales Order'!A$2:I$1029,9,0)</f>
        <v>Sales Region Bali - Nusa Tenggara Team</v>
      </c>
      <c r="M2422" t="str">
        <f>VLOOKUP(A2422,'Sales Order'!A$1:L$1029,12,0)</f>
        <v>Retail</v>
      </c>
    </row>
    <row r="2423" spans="1:13" ht="15.75" customHeight="1" x14ac:dyDescent="0.3">
      <c r="A2423" s="28" t="s">
        <v>1096</v>
      </c>
      <c r="B2423" s="27">
        <f>VLOOKUP(A2423,'Sales Order'!A$1:D$1029,4,0)</f>
        <v>44741</v>
      </c>
      <c r="C2423" s="28" t="s">
        <v>45</v>
      </c>
      <c r="D2423" s="34">
        <v>92</v>
      </c>
      <c r="E2423" s="36">
        <v>12611360</v>
      </c>
      <c r="F2423" s="37" t="s">
        <v>4796</v>
      </c>
      <c r="G2423" s="76" t="str">
        <f>VLOOKUP(C2423,Product!A$1:D$21,3,0)</f>
        <v>Sunglasses</v>
      </c>
      <c r="H2423" s="76" t="str">
        <f>VLOOKUP(C2423,Product!A$1:D$21,4,0)</f>
        <v>Outdoors Sport</v>
      </c>
      <c r="I2423" t="s">
        <v>46</v>
      </c>
      <c r="J2423" s="34">
        <v>92</v>
      </c>
      <c r="K2423" s="11" t="str">
        <f>VLOOKUP(A2423,'Sales Order'!A$2:I$1029,9,0)</f>
        <v>Sales Region Bali - Nusa Tenggara Team</v>
      </c>
      <c r="M2423" t="str">
        <f>VLOOKUP(A2423,'Sales Order'!A$1:L$1029,12,0)</f>
        <v>Retail</v>
      </c>
    </row>
    <row r="2424" spans="1:13" ht="15.75" customHeight="1" x14ac:dyDescent="0.3">
      <c r="A2424" s="28" t="s">
        <v>1096</v>
      </c>
      <c r="B2424" s="27">
        <f>VLOOKUP(A2424,'Sales Order'!A$1:D$1029,4,0)</f>
        <v>44741</v>
      </c>
      <c r="C2424" s="28" t="s">
        <v>48</v>
      </c>
      <c r="D2424" s="34">
        <v>65</v>
      </c>
      <c r="E2424" s="36">
        <v>6624150</v>
      </c>
      <c r="F2424" s="37" t="s">
        <v>4797</v>
      </c>
      <c r="G2424" s="76" t="str">
        <f>VLOOKUP(C2424,Product!A$1:D$21,3,0)</f>
        <v>Tracking Pole</v>
      </c>
      <c r="H2424" s="76" t="str">
        <f>VLOOKUP(C2424,Product!A$1:D$21,4,0)</f>
        <v>Hiking &amp; Camping</v>
      </c>
      <c r="I2424" t="s">
        <v>49</v>
      </c>
      <c r="J2424" s="34">
        <v>65</v>
      </c>
      <c r="K2424" s="11" t="str">
        <f>VLOOKUP(A2424,'Sales Order'!A$2:I$1029,9,0)</f>
        <v>Sales Region Bali - Nusa Tenggara Team</v>
      </c>
      <c r="M2424" t="str">
        <f>VLOOKUP(A2424,'Sales Order'!A$1:L$1029,12,0)</f>
        <v>Retail</v>
      </c>
    </row>
    <row r="2425" spans="1:13" ht="15.75" customHeight="1" x14ac:dyDescent="0.3">
      <c r="A2425" s="28" t="s">
        <v>1096</v>
      </c>
      <c r="B2425" s="27">
        <f>VLOOKUP(A2425,'Sales Order'!A$1:D$1029,4,0)</f>
        <v>44741</v>
      </c>
      <c r="C2425" s="28" t="s">
        <v>55</v>
      </c>
      <c r="D2425" s="34">
        <v>118</v>
      </c>
      <c r="E2425" s="36">
        <v>264443900</v>
      </c>
      <c r="F2425" s="37" t="s">
        <v>4798</v>
      </c>
      <c r="G2425" s="76" t="str">
        <f>VLOOKUP(C2425,Product!A$1:D$21,3,0)</f>
        <v>Mountain Bike</v>
      </c>
      <c r="H2425" s="76" t="str">
        <f>VLOOKUP(C2425,Product!A$1:D$21,4,0)</f>
        <v>Bicycle</v>
      </c>
      <c r="I2425" t="s">
        <v>5854</v>
      </c>
      <c r="J2425" s="34">
        <v>118</v>
      </c>
      <c r="K2425" s="11" t="str">
        <f>VLOOKUP(A2425,'Sales Order'!A$2:I$1029,9,0)</f>
        <v>Sales Region Bali - Nusa Tenggara Team</v>
      </c>
      <c r="M2425" t="str">
        <f>VLOOKUP(A2425,'Sales Order'!A$1:L$1029,12,0)</f>
        <v>Retail</v>
      </c>
    </row>
    <row r="2426" spans="1:13" ht="15.75" customHeight="1" x14ac:dyDescent="0.3">
      <c r="A2426" s="16" t="s">
        <v>1097</v>
      </c>
      <c r="B2426" s="27">
        <f>VLOOKUP(A2426,'Sales Order'!A$1:D$1029,4,0)</f>
        <v>44741</v>
      </c>
      <c r="C2426" s="28" t="s">
        <v>83</v>
      </c>
      <c r="D2426" s="34">
        <v>51</v>
      </c>
      <c r="E2426" s="36">
        <v>12441960</v>
      </c>
      <c r="F2426" s="37" t="s">
        <v>4799</v>
      </c>
      <c r="G2426" s="76" t="str">
        <f>VLOOKUP(C2426,Product!A$1:D$21,3,0)</f>
        <v>Heavy bag</v>
      </c>
      <c r="H2426" s="76" t="str">
        <f>VLOOKUP(C2426,Product!A$1:D$21,4,0)</f>
        <v>Gym &amp; Fitness</v>
      </c>
      <c r="I2426" t="s">
        <v>84</v>
      </c>
      <c r="J2426" s="34">
        <v>51</v>
      </c>
      <c r="K2426" s="11" t="str">
        <f>VLOOKUP(A2426,'Sales Order'!A$2:I$1029,9,0)</f>
        <v>Sales Region Bali - Nusa Tenggara Team</v>
      </c>
      <c r="M2426" t="str">
        <f>VLOOKUP(A2426,'Sales Order'!A$1:L$1029,12,0)</f>
        <v>Retail</v>
      </c>
    </row>
    <row r="2427" spans="1:13" ht="15.75" customHeight="1" x14ac:dyDescent="0.3">
      <c r="A2427" s="28" t="s">
        <v>1097</v>
      </c>
      <c r="B2427" s="27">
        <f>VLOOKUP(A2427,'Sales Order'!A$1:D$1029,4,0)</f>
        <v>44741</v>
      </c>
      <c r="C2427" s="28" t="s">
        <v>45</v>
      </c>
      <c r="D2427" s="34">
        <v>47</v>
      </c>
      <c r="E2427" s="36">
        <v>6372730</v>
      </c>
      <c r="F2427" s="37" t="s">
        <v>4800</v>
      </c>
      <c r="G2427" s="76" t="str">
        <f>VLOOKUP(C2427,Product!A$1:D$21,3,0)</f>
        <v>Sunglasses</v>
      </c>
      <c r="H2427" s="76" t="str">
        <f>VLOOKUP(C2427,Product!A$1:D$21,4,0)</f>
        <v>Outdoors Sport</v>
      </c>
      <c r="I2427" t="s">
        <v>46</v>
      </c>
      <c r="J2427" s="34">
        <v>47</v>
      </c>
      <c r="K2427" s="11" t="str">
        <f>VLOOKUP(A2427,'Sales Order'!A$2:I$1029,9,0)</f>
        <v>Sales Region Bali - Nusa Tenggara Team</v>
      </c>
      <c r="M2427" t="str">
        <f>VLOOKUP(A2427,'Sales Order'!A$1:L$1029,12,0)</f>
        <v>Retail</v>
      </c>
    </row>
    <row r="2428" spans="1:13" ht="15.75" customHeight="1" x14ac:dyDescent="0.3">
      <c r="A2428" s="16" t="s">
        <v>1099</v>
      </c>
      <c r="B2428" s="27">
        <f>VLOOKUP(A2428,'Sales Order'!A$1:D$1029,4,0)</f>
        <v>44744</v>
      </c>
      <c r="C2428" s="28" t="s">
        <v>83</v>
      </c>
      <c r="D2428" s="34">
        <v>46</v>
      </c>
      <c r="E2428" s="36">
        <v>13141740</v>
      </c>
      <c r="F2428" s="37" t="s">
        <v>4801</v>
      </c>
      <c r="G2428" s="76" t="str">
        <f>VLOOKUP(C2428,Product!A$1:D$21,3,0)</f>
        <v>Heavy bag</v>
      </c>
      <c r="H2428" s="76" t="str">
        <f>VLOOKUP(C2428,Product!A$1:D$21,4,0)</f>
        <v>Gym &amp; Fitness</v>
      </c>
      <c r="I2428" t="s">
        <v>84</v>
      </c>
      <c r="J2428" s="34">
        <v>46</v>
      </c>
      <c r="K2428" s="11" t="str">
        <f>VLOOKUP(A2428,'Sales Order'!A$2:I$1029,9,0)</f>
        <v>Sales Sumatera -Kalimantan Region Team</v>
      </c>
      <c r="M2428" t="str">
        <f>VLOOKUP(A2428,'Sales Order'!A$1:L$1029,12,0)</f>
        <v>Retail</v>
      </c>
    </row>
    <row r="2429" spans="1:13" ht="15.75" customHeight="1" x14ac:dyDescent="0.3">
      <c r="A2429" s="28" t="s">
        <v>1099</v>
      </c>
      <c r="B2429" s="27">
        <f>VLOOKUP(A2429,'Sales Order'!A$1:D$1029,4,0)</f>
        <v>44744</v>
      </c>
      <c r="C2429" s="28" t="s">
        <v>19</v>
      </c>
      <c r="D2429" s="34">
        <v>140</v>
      </c>
      <c r="E2429" s="36">
        <v>27539400</v>
      </c>
      <c r="F2429" s="37" t="s">
        <v>4802</v>
      </c>
      <c r="G2429" s="76" t="str">
        <f>VLOOKUP(C2429,Product!A$1:D$21,3,0)</f>
        <v>1 Set Fishing Equipment</v>
      </c>
      <c r="H2429" s="76" t="str">
        <f>VLOOKUP(C2429,Product!A$1:D$21,4,0)</f>
        <v>Fishing Equipment</v>
      </c>
      <c r="I2429" t="s">
        <v>21</v>
      </c>
      <c r="J2429" s="34">
        <v>140</v>
      </c>
      <c r="K2429" s="11" t="str">
        <f>VLOOKUP(A2429,'Sales Order'!A$2:I$1029,9,0)</f>
        <v>Sales Sumatera -Kalimantan Region Team</v>
      </c>
      <c r="M2429" t="str">
        <f>VLOOKUP(A2429,'Sales Order'!A$1:L$1029,12,0)</f>
        <v>Retail</v>
      </c>
    </row>
    <row r="2430" spans="1:13" ht="15.75" customHeight="1" x14ac:dyDescent="0.3">
      <c r="A2430" s="28" t="s">
        <v>1099</v>
      </c>
      <c r="B2430" s="27">
        <f>VLOOKUP(A2430,'Sales Order'!A$1:D$1029,4,0)</f>
        <v>44744</v>
      </c>
      <c r="C2430" s="28" t="s">
        <v>45</v>
      </c>
      <c r="D2430" s="34">
        <v>99</v>
      </c>
      <c r="E2430" s="36">
        <v>13570920</v>
      </c>
      <c r="F2430" s="37" t="s">
        <v>4803</v>
      </c>
      <c r="G2430" s="76" t="str">
        <f>VLOOKUP(C2430,Product!A$1:D$21,3,0)</f>
        <v>Sunglasses</v>
      </c>
      <c r="H2430" s="76" t="str">
        <f>VLOOKUP(C2430,Product!A$1:D$21,4,0)</f>
        <v>Outdoors Sport</v>
      </c>
      <c r="I2430" t="s">
        <v>46</v>
      </c>
      <c r="J2430" s="34">
        <v>99</v>
      </c>
      <c r="K2430" s="11" t="str">
        <f>VLOOKUP(A2430,'Sales Order'!A$2:I$1029,9,0)</f>
        <v>Sales Sumatera -Kalimantan Region Team</v>
      </c>
      <c r="M2430" t="str">
        <f>VLOOKUP(A2430,'Sales Order'!A$1:L$1029,12,0)</f>
        <v>Retail</v>
      </c>
    </row>
    <row r="2431" spans="1:13" ht="15.75" customHeight="1" x14ac:dyDescent="0.3">
      <c r="A2431" s="28" t="s">
        <v>1099</v>
      </c>
      <c r="B2431" s="27">
        <f>VLOOKUP(A2431,'Sales Order'!A$1:D$1029,4,0)</f>
        <v>44744</v>
      </c>
      <c r="C2431" s="28" t="s">
        <v>40</v>
      </c>
      <c r="D2431" s="34">
        <v>146</v>
      </c>
      <c r="E2431" s="36">
        <v>23495780</v>
      </c>
      <c r="F2431" s="37" t="s">
        <v>4804</v>
      </c>
      <c r="G2431" s="76" t="str">
        <f>VLOOKUP(C2431,Product!A$1:D$21,3,0)</f>
        <v>1 set Golf Ball</v>
      </c>
      <c r="H2431" s="76" t="str">
        <f>VLOOKUP(C2431,Product!A$1:D$21,4,0)</f>
        <v>Golf</v>
      </c>
      <c r="I2431" t="s">
        <v>41</v>
      </c>
      <c r="J2431" s="34">
        <v>146</v>
      </c>
      <c r="K2431" s="11" t="str">
        <f>VLOOKUP(A2431,'Sales Order'!A$2:I$1029,9,0)</f>
        <v>Sales Sumatera -Kalimantan Region Team</v>
      </c>
      <c r="M2431" t="str">
        <f>VLOOKUP(A2431,'Sales Order'!A$1:L$1029,12,0)</f>
        <v>Retail</v>
      </c>
    </row>
    <row r="2432" spans="1:13" ht="15.75" customHeight="1" x14ac:dyDescent="0.3">
      <c r="A2432" s="16" t="s">
        <v>1100</v>
      </c>
      <c r="B2432" s="27">
        <f>VLOOKUP(A2432,'Sales Order'!A$1:D$1029,4,0)</f>
        <v>44744</v>
      </c>
      <c r="C2432" s="28" t="s">
        <v>19</v>
      </c>
      <c r="D2432" s="34">
        <v>66</v>
      </c>
      <c r="E2432" s="36">
        <v>15612300</v>
      </c>
      <c r="F2432" s="37" t="s">
        <v>4805</v>
      </c>
      <c r="G2432" s="76" t="str">
        <f>VLOOKUP(C2432,Product!A$1:D$21,3,0)</f>
        <v>1 Set Fishing Equipment</v>
      </c>
      <c r="H2432" s="76" t="str">
        <f>VLOOKUP(C2432,Product!A$1:D$21,4,0)</f>
        <v>Fishing Equipment</v>
      </c>
      <c r="I2432" t="s">
        <v>21</v>
      </c>
      <c r="J2432" s="34">
        <v>66</v>
      </c>
      <c r="K2432" s="11" t="str">
        <f>VLOOKUP(A2432,'Sales Order'!A$2:I$1029,9,0)</f>
        <v>Sales Sumatera -Kalimantan Region Team</v>
      </c>
      <c r="M2432" t="str">
        <f>VLOOKUP(A2432,'Sales Order'!A$1:L$1029,12,0)</f>
        <v>Retail</v>
      </c>
    </row>
    <row r="2433" spans="1:13" ht="15.75" customHeight="1" x14ac:dyDescent="0.3">
      <c r="A2433" s="28" t="s">
        <v>1100</v>
      </c>
      <c r="B2433" s="27">
        <f>VLOOKUP(A2433,'Sales Order'!A$1:D$1029,4,0)</f>
        <v>44744</v>
      </c>
      <c r="C2433" s="28" t="s">
        <v>78</v>
      </c>
      <c r="D2433" s="34">
        <v>110</v>
      </c>
      <c r="E2433" s="36">
        <v>53838400</v>
      </c>
      <c r="F2433" s="37" t="s">
        <v>4806</v>
      </c>
      <c r="G2433" s="76" t="str">
        <f>VLOOKUP(C2433,Product!A$1:D$21,3,0)</f>
        <v>Dumbell Set</v>
      </c>
      <c r="H2433" s="76" t="str">
        <f>VLOOKUP(C2433,Product!A$1:D$21,4,0)</f>
        <v>Gym &amp; Fitness</v>
      </c>
      <c r="I2433" t="s">
        <v>79</v>
      </c>
      <c r="J2433" s="34">
        <v>110</v>
      </c>
      <c r="K2433" s="11" t="str">
        <f>VLOOKUP(A2433,'Sales Order'!A$2:I$1029,9,0)</f>
        <v>Sales Sumatera -Kalimantan Region Team</v>
      </c>
      <c r="M2433" t="str">
        <f>VLOOKUP(A2433,'Sales Order'!A$1:L$1029,12,0)</f>
        <v>Retail</v>
      </c>
    </row>
    <row r="2434" spans="1:13" ht="15.75" customHeight="1" x14ac:dyDescent="0.3">
      <c r="A2434" s="16" t="s">
        <v>1101</v>
      </c>
      <c r="B2434" s="27">
        <f>VLOOKUP(A2434,'Sales Order'!A$1:D$1029,4,0)</f>
        <v>44747</v>
      </c>
      <c r="C2434" s="28" t="s">
        <v>28</v>
      </c>
      <c r="D2434" s="34">
        <v>45</v>
      </c>
      <c r="E2434" s="36">
        <v>36029700</v>
      </c>
      <c r="F2434" s="37" t="s">
        <v>4807</v>
      </c>
      <c r="G2434" s="76" t="str">
        <f>VLOOKUP(C2434,Product!A$1:D$21,3,0)</f>
        <v>Stick Billiard</v>
      </c>
      <c r="H2434" s="76" t="str">
        <f>VLOOKUP(C2434,Product!A$1:D$21,4,0)</f>
        <v>Billiard</v>
      </c>
      <c r="I2434" t="s">
        <v>30</v>
      </c>
      <c r="J2434" s="34">
        <v>45</v>
      </c>
      <c r="K2434" s="11" t="str">
        <f>VLOOKUP(A2434,'Sales Order'!A$2:I$1029,9,0)</f>
        <v>Sales Sumatera -Kalimantan Region Team</v>
      </c>
      <c r="M2434" t="str">
        <f>VLOOKUP(A2434,'Sales Order'!A$1:L$1029,12,0)</f>
        <v>Retail</v>
      </c>
    </row>
    <row r="2435" spans="1:13" ht="15.75" customHeight="1" x14ac:dyDescent="0.3">
      <c r="A2435" s="16" t="s">
        <v>1102</v>
      </c>
      <c r="B2435" s="27">
        <f>VLOOKUP(A2435,'Sales Order'!A$1:D$1029,4,0)</f>
        <v>44748</v>
      </c>
      <c r="C2435" s="28" t="s">
        <v>75</v>
      </c>
      <c r="D2435" s="34">
        <v>40</v>
      </c>
      <c r="E2435" s="36">
        <v>92220000</v>
      </c>
      <c r="F2435" s="37" t="s">
        <v>4808</v>
      </c>
      <c r="G2435" s="76" t="str">
        <f>VLOOKUP(C2435,Product!A$1:D$21,3,0)</f>
        <v>Bench Press</v>
      </c>
      <c r="H2435" s="76" t="str">
        <f>VLOOKUP(C2435,Product!A$1:D$21,4,0)</f>
        <v>Gym &amp; Fitness</v>
      </c>
      <c r="I2435" t="s">
        <v>76</v>
      </c>
      <c r="J2435" s="34">
        <v>40</v>
      </c>
      <c r="K2435" s="11" t="str">
        <f>VLOOKUP(A2435,'Sales Order'!A$2:I$1029,9,0)</f>
        <v>Sales Region Sulawesi - Maluku Team</v>
      </c>
      <c r="M2435" t="str">
        <f>VLOOKUP(A2435,'Sales Order'!A$1:L$1029,12,0)</f>
        <v>Retail</v>
      </c>
    </row>
    <row r="2436" spans="1:13" ht="15.75" customHeight="1" x14ac:dyDescent="0.3">
      <c r="A2436" s="28" t="s">
        <v>1102</v>
      </c>
      <c r="B2436" s="27">
        <f>VLOOKUP(A2436,'Sales Order'!A$1:D$1029,4,0)</f>
        <v>44748</v>
      </c>
      <c r="C2436" s="28" t="s">
        <v>78</v>
      </c>
      <c r="D2436" s="34">
        <v>49</v>
      </c>
      <c r="E2436" s="36">
        <v>21636440</v>
      </c>
      <c r="F2436" s="37" t="s">
        <v>4809</v>
      </c>
      <c r="G2436" s="76" t="str">
        <f>VLOOKUP(C2436,Product!A$1:D$21,3,0)</f>
        <v>Dumbell Set</v>
      </c>
      <c r="H2436" s="76" t="str">
        <f>VLOOKUP(C2436,Product!A$1:D$21,4,0)</f>
        <v>Gym &amp; Fitness</v>
      </c>
      <c r="I2436" t="s">
        <v>79</v>
      </c>
      <c r="J2436" s="34">
        <v>49</v>
      </c>
      <c r="K2436" s="11" t="str">
        <f>VLOOKUP(A2436,'Sales Order'!A$2:I$1029,9,0)</f>
        <v>Sales Region Sulawesi - Maluku Team</v>
      </c>
      <c r="M2436" t="str">
        <f>VLOOKUP(A2436,'Sales Order'!A$1:L$1029,12,0)</f>
        <v>Retail</v>
      </c>
    </row>
    <row r="2437" spans="1:13" ht="15.75" customHeight="1" x14ac:dyDescent="0.3">
      <c r="A2437" s="16" t="s">
        <v>1103</v>
      </c>
      <c r="B2437" s="27">
        <f>VLOOKUP(A2437,'Sales Order'!A$1:D$1029,4,0)</f>
        <v>44749</v>
      </c>
      <c r="C2437" s="28" t="s">
        <v>48</v>
      </c>
      <c r="D2437" s="34">
        <v>130</v>
      </c>
      <c r="E2437" s="36">
        <v>15763800</v>
      </c>
      <c r="F2437" s="37" t="s">
        <v>4810</v>
      </c>
      <c r="G2437" s="76" t="str">
        <f>VLOOKUP(C2437,Product!A$1:D$21,3,0)</f>
        <v>Tracking Pole</v>
      </c>
      <c r="H2437" s="76" t="str">
        <f>VLOOKUP(C2437,Product!A$1:D$21,4,0)</f>
        <v>Hiking &amp; Camping</v>
      </c>
      <c r="I2437" t="s">
        <v>49</v>
      </c>
      <c r="J2437" s="34">
        <v>130</v>
      </c>
      <c r="K2437" s="11" t="str">
        <f>VLOOKUP(A2437,'Sales Order'!A$2:I$1029,9,0)</f>
        <v>Sales Region Bali - Nusa Tenggara Team</v>
      </c>
      <c r="M2437" t="str">
        <f>VLOOKUP(A2437,'Sales Order'!A$1:L$1029,12,0)</f>
        <v>Retail</v>
      </c>
    </row>
    <row r="2438" spans="1:13" ht="15.75" customHeight="1" x14ac:dyDescent="0.3">
      <c r="A2438" s="28" t="s">
        <v>1103</v>
      </c>
      <c r="B2438" s="27">
        <f>VLOOKUP(A2438,'Sales Order'!A$1:D$1029,4,0)</f>
        <v>44749</v>
      </c>
      <c r="C2438" s="28" t="s">
        <v>19</v>
      </c>
      <c r="D2438" s="34">
        <v>127</v>
      </c>
      <c r="E2438" s="36">
        <v>30041850</v>
      </c>
      <c r="F2438" s="37" t="s">
        <v>4811</v>
      </c>
      <c r="G2438" s="76" t="str">
        <f>VLOOKUP(C2438,Product!A$1:D$21,3,0)</f>
        <v>1 Set Fishing Equipment</v>
      </c>
      <c r="H2438" s="76" t="str">
        <f>VLOOKUP(C2438,Product!A$1:D$21,4,0)</f>
        <v>Fishing Equipment</v>
      </c>
      <c r="I2438" t="s">
        <v>21</v>
      </c>
      <c r="J2438" s="34">
        <v>127</v>
      </c>
      <c r="K2438" s="11" t="str">
        <f>VLOOKUP(A2438,'Sales Order'!A$2:I$1029,9,0)</f>
        <v>Sales Region Bali - Nusa Tenggara Team</v>
      </c>
      <c r="M2438" t="str">
        <f>VLOOKUP(A2438,'Sales Order'!A$1:L$1029,12,0)</f>
        <v>Retail</v>
      </c>
    </row>
    <row r="2439" spans="1:13" ht="15.75" customHeight="1" x14ac:dyDescent="0.3">
      <c r="A2439" s="28" t="s">
        <v>1103</v>
      </c>
      <c r="B2439" s="27">
        <f>VLOOKUP(A2439,'Sales Order'!A$1:D$1029,4,0)</f>
        <v>44749</v>
      </c>
      <c r="C2439" s="28" t="s">
        <v>40</v>
      </c>
      <c r="D2439" s="34">
        <v>63</v>
      </c>
      <c r="E2439" s="36">
        <v>12376980</v>
      </c>
      <c r="F2439" s="37" t="s">
        <v>4812</v>
      </c>
      <c r="G2439" s="76" t="str">
        <f>VLOOKUP(C2439,Product!A$1:D$21,3,0)</f>
        <v>1 set Golf Ball</v>
      </c>
      <c r="H2439" s="76" t="str">
        <f>VLOOKUP(C2439,Product!A$1:D$21,4,0)</f>
        <v>Golf</v>
      </c>
      <c r="I2439" t="s">
        <v>41</v>
      </c>
      <c r="J2439" s="34">
        <v>63</v>
      </c>
      <c r="K2439" s="11" t="str">
        <f>VLOOKUP(A2439,'Sales Order'!A$2:I$1029,9,0)</f>
        <v>Sales Region Bali - Nusa Tenggara Team</v>
      </c>
      <c r="M2439" t="str">
        <f>VLOOKUP(A2439,'Sales Order'!A$1:L$1029,12,0)</f>
        <v>Retail</v>
      </c>
    </row>
    <row r="2440" spans="1:13" ht="15.75" customHeight="1" x14ac:dyDescent="0.3">
      <c r="A2440" s="28" t="s">
        <v>1103</v>
      </c>
      <c r="B2440" s="27">
        <f>VLOOKUP(A2440,'Sales Order'!A$1:D$1029,4,0)</f>
        <v>44749</v>
      </c>
      <c r="C2440" s="28" t="s">
        <v>61</v>
      </c>
      <c r="D2440" s="34">
        <v>45</v>
      </c>
      <c r="E2440" s="36">
        <v>16597350</v>
      </c>
      <c r="F2440" s="37" t="s">
        <v>4813</v>
      </c>
      <c r="G2440" s="76" t="str">
        <f>VLOOKUP(C2440,Product!A$1:D$21,3,0)</f>
        <v>1 Set Basketball</v>
      </c>
      <c r="H2440" s="76" t="str">
        <f>VLOOKUP(C2440,Product!A$1:D$21,4,0)</f>
        <v>Basketball</v>
      </c>
      <c r="I2440" t="s">
        <v>62</v>
      </c>
      <c r="J2440" s="34">
        <v>45</v>
      </c>
      <c r="K2440" s="11" t="str">
        <f>VLOOKUP(A2440,'Sales Order'!A$2:I$1029,9,0)</f>
        <v>Sales Region Bali - Nusa Tenggara Team</v>
      </c>
      <c r="M2440" t="str">
        <f>VLOOKUP(A2440,'Sales Order'!A$1:L$1029,12,0)</f>
        <v>Retail</v>
      </c>
    </row>
    <row r="2441" spans="1:13" ht="15.75" customHeight="1" x14ac:dyDescent="0.3">
      <c r="A2441" s="28" t="s">
        <v>1104</v>
      </c>
      <c r="B2441" s="27">
        <f>VLOOKUP(A2441,'Sales Order'!A$1:D$1029,4,0)</f>
        <v>44750</v>
      </c>
      <c r="C2441" s="28" t="s">
        <v>78</v>
      </c>
      <c r="D2441" s="34">
        <v>27</v>
      </c>
      <c r="E2441" s="36">
        <v>11347560</v>
      </c>
      <c r="F2441" s="37" t="s">
        <v>4814</v>
      </c>
      <c r="G2441" s="76" t="str">
        <f>VLOOKUP(C2441,Product!A$1:D$21,3,0)</f>
        <v>Dumbell Set</v>
      </c>
      <c r="H2441" s="76" t="str">
        <f>VLOOKUP(C2441,Product!A$1:D$21,4,0)</f>
        <v>Gym &amp; Fitness</v>
      </c>
      <c r="I2441" t="s">
        <v>79</v>
      </c>
      <c r="J2441" s="34">
        <v>27</v>
      </c>
      <c r="K2441" s="11" t="str">
        <f>VLOOKUP(A2441,'Sales Order'!A$2:I$1029,9,0)</f>
        <v>Online Sales Team</v>
      </c>
      <c r="M2441" t="str">
        <f>VLOOKUP(A2441,'Sales Order'!A$1:L$1029,12,0)</f>
        <v>Retail</v>
      </c>
    </row>
    <row r="2442" spans="1:13" ht="15.75" customHeight="1" x14ac:dyDescent="0.3">
      <c r="A2442" s="28" t="s">
        <v>1104</v>
      </c>
      <c r="B2442" s="27">
        <f>VLOOKUP(A2442,'Sales Order'!A$1:D$1029,4,0)</f>
        <v>44750</v>
      </c>
      <c r="C2442" s="28" t="s">
        <v>25</v>
      </c>
      <c r="D2442" s="34">
        <v>62</v>
      </c>
      <c r="E2442" s="36">
        <v>1041600</v>
      </c>
      <c r="F2442" s="37" t="s">
        <v>4815</v>
      </c>
      <c r="G2442" s="76" t="str">
        <f>VLOOKUP(C2442,Product!A$1:D$21,3,0)</f>
        <v>Fishing soft lure</v>
      </c>
      <c r="H2442" s="76" t="str">
        <f>VLOOKUP(C2442,Product!A$1:D$21,4,0)</f>
        <v>Fishing Equipment</v>
      </c>
      <c r="I2442" t="s">
        <v>26</v>
      </c>
      <c r="J2442" s="34">
        <v>62</v>
      </c>
      <c r="K2442" s="11" t="str">
        <f>VLOOKUP(A2442,'Sales Order'!A$2:I$1029,9,0)</f>
        <v>Online Sales Team</v>
      </c>
      <c r="M2442" t="str">
        <f>VLOOKUP(A2442,'Sales Order'!A$1:L$1029,12,0)</f>
        <v>Retail</v>
      </c>
    </row>
    <row r="2443" spans="1:13" ht="15.75" customHeight="1" x14ac:dyDescent="0.3">
      <c r="A2443" s="28" t="s">
        <v>1104</v>
      </c>
      <c r="B2443" s="27">
        <f>VLOOKUP(A2443,'Sales Order'!A$1:D$1029,4,0)</f>
        <v>44750</v>
      </c>
      <c r="C2443" s="28" t="s">
        <v>72</v>
      </c>
      <c r="D2443" s="34">
        <v>44</v>
      </c>
      <c r="E2443" s="36">
        <v>11043120</v>
      </c>
      <c r="F2443" s="37" t="s">
        <v>4816</v>
      </c>
      <c r="G2443" s="76" t="str">
        <f>VLOOKUP(C2443,Product!A$1:D$21,3,0)</f>
        <v>Pull Up Bar</v>
      </c>
      <c r="H2443" s="76" t="str">
        <f>VLOOKUP(C2443,Product!A$1:D$21,4,0)</f>
        <v>Gym &amp; Fitness</v>
      </c>
      <c r="I2443" t="s">
        <v>73</v>
      </c>
      <c r="J2443" s="34">
        <v>44</v>
      </c>
      <c r="K2443" s="11" t="str">
        <f>VLOOKUP(A2443,'Sales Order'!A$2:I$1029,9,0)</f>
        <v>Online Sales Team</v>
      </c>
      <c r="M2443" t="str">
        <f>VLOOKUP(A2443,'Sales Order'!A$1:L$1029,12,0)</f>
        <v>Retail</v>
      </c>
    </row>
    <row r="2444" spans="1:13" ht="15.75" customHeight="1" x14ac:dyDescent="0.3">
      <c r="A2444" s="16" t="s">
        <v>1105</v>
      </c>
      <c r="B2444" s="27">
        <f>VLOOKUP(A2444,'Sales Order'!A$1:D$1029,4,0)</f>
        <v>44751</v>
      </c>
      <c r="C2444" s="28" t="s">
        <v>75</v>
      </c>
      <c r="D2444" s="34">
        <v>105</v>
      </c>
      <c r="E2444" s="36">
        <v>217035000</v>
      </c>
      <c r="F2444" s="37" t="s">
        <v>4817</v>
      </c>
      <c r="G2444" s="76" t="str">
        <f>VLOOKUP(C2444,Product!A$1:D$21,3,0)</f>
        <v>Bench Press</v>
      </c>
      <c r="H2444" s="76" t="str">
        <f>VLOOKUP(C2444,Product!A$1:D$21,4,0)</f>
        <v>Gym &amp; Fitness</v>
      </c>
      <c r="I2444" t="s">
        <v>76</v>
      </c>
      <c r="J2444" s="34">
        <v>105</v>
      </c>
      <c r="K2444" s="11" t="str">
        <f>VLOOKUP(A2444,'Sales Order'!A$2:I$1029,9,0)</f>
        <v>Sales Sumatera -Kalimantan Region Team</v>
      </c>
      <c r="M2444" t="str">
        <f>VLOOKUP(A2444,'Sales Order'!A$1:L$1029,12,0)</f>
        <v>Retail</v>
      </c>
    </row>
    <row r="2445" spans="1:13" ht="15.75" customHeight="1" x14ac:dyDescent="0.3">
      <c r="A2445" s="28" t="s">
        <v>1105</v>
      </c>
      <c r="B2445" s="27">
        <f>VLOOKUP(A2445,'Sales Order'!A$1:D$1029,4,0)</f>
        <v>44751</v>
      </c>
      <c r="C2445" s="28" t="s">
        <v>33</v>
      </c>
      <c r="D2445" s="34">
        <v>99</v>
      </c>
      <c r="E2445" s="36">
        <v>20037600</v>
      </c>
      <c r="F2445" s="37" t="s">
        <v>4818</v>
      </c>
      <c r="G2445" s="76" t="str">
        <f>VLOOKUP(C2445,Product!A$1:D$21,3,0)</f>
        <v>Stick Billiard Bag</v>
      </c>
      <c r="H2445" s="76" t="str">
        <f>VLOOKUP(C2445,Product!A$1:D$21,4,0)</f>
        <v>Billiard</v>
      </c>
      <c r="I2445" t="s">
        <v>34</v>
      </c>
      <c r="J2445" s="34">
        <v>99</v>
      </c>
      <c r="K2445" s="11" t="str">
        <f>VLOOKUP(A2445,'Sales Order'!A$2:I$1029,9,0)</f>
        <v>Sales Sumatera -Kalimantan Region Team</v>
      </c>
      <c r="M2445" t="str">
        <f>VLOOKUP(A2445,'Sales Order'!A$1:L$1029,12,0)</f>
        <v>Retail</v>
      </c>
    </row>
    <row r="2446" spans="1:13" ht="15.75" customHeight="1" x14ac:dyDescent="0.3">
      <c r="A2446" s="28" t="s">
        <v>1105</v>
      </c>
      <c r="B2446" s="27">
        <f>VLOOKUP(A2446,'Sales Order'!A$1:D$1029,4,0)</f>
        <v>44751</v>
      </c>
      <c r="C2446" s="28" t="s">
        <v>19</v>
      </c>
      <c r="D2446" s="34">
        <v>69</v>
      </c>
      <c r="E2446" s="36">
        <v>15291090</v>
      </c>
      <c r="F2446" s="37" t="s">
        <v>4819</v>
      </c>
      <c r="G2446" s="76" t="str">
        <f>VLOOKUP(C2446,Product!A$1:D$21,3,0)</f>
        <v>1 Set Fishing Equipment</v>
      </c>
      <c r="H2446" s="76" t="str">
        <f>VLOOKUP(C2446,Product!A$1:D$21,4,0)</f>
        <v>Fishing Equipment</v>
      </c>
      <c r="I2446" t="s">
        <v>21</v>
      </c>
      <c r="J2446" s="34">
        <v>69</v>
      </c>
      <c r="K2446" s="11" t="str">
        <f>VLOOKUP(A2446,'Sales Order'!A$2:I$1029,9,0)</f>
        <v>Sales Sumatera -Kalimantan Region Team</v>
      </c>
      <c r="M2446" t="str">
        <f>VLOOKUP(A2446,'Sales Order'!A$1:L$1029,12,0)</f>
        <v>Retail</v>
      </c>
    </row>
    <row r="2447" spans="1:13" ht="15.75" customHeight="1" x14ac:dyDescent="0.3">
      <c r="A2447" s="16" t="s">
        <v>1106</v>
      </c>
      <c r="B2447" s="27">
        <f>VLOOKUP(A2447,'Sales Order'!A$1:D$1029,4,0)</f>
        <v>44752</v>
      </c>
      <c r="C2447" s="28" t="s">
        <v>72</v>
      </c>
      <c r="D2447" s="34">
        <v>37</v>
      </c>
      <c r="E2447" s="36">
        <v>8594730</v>
      </c>
      <c r="F2447" s="37" t="s">
        <v>4820</v>
      </c>
      <c r="G2447" s="76" t="str">
        <f>VLOOKUP(C2447,Product!A$1:D$21,3,0)</f>
        <v>Pull Up Bar</v>
      </c>
      <c r="H2447" s="76" t="str">
        <f>VLOOKUP(C2447,Product!A$1:D$21,4,0)</f>
        <v>Gym &amp; Fitness</v>
      </c>
      <c r="I2447" t="s">
        <v>73</v>
      </c>
      <c r="J2447" s="34">
        <v>37</v>
      </c>
      <c r="K2447" s="11" t="str">
        <f>VLOOKUP(A2447,'Sales Order'!A$2:I$1029,9,0)</f>
        <v>Sales Sumatera -Kalimantan Region Team</v>
      </c>
      <c r="M2447" t="str">
        <f>VLOOKUP(A2447,'Sales Order'!A$1:L$1029,12,0)</f>
        <v>Distributor</v>
      </c>
    </row>
    <row r="2448" spans="1:13" ht="15.75" customHeight="1" x14ac:dyDescent="0.3">
      <c r="A2448" s="28" t="s">
        <v>1106</v>
      </c>
      <c r="B2448" s="27">
        <f>VLOOKUP(A2448,'Sales Order'!A$1:D$1029,4,0)</f>
        <v>44752</v>
      </c>
      <c r="C2448" s="28" t="s">
        <v>81</v>
      </c>
      <c r="D2448" s="34">
        <v>68</v>
      </c>
      <c r="E2448" s="36">
        <v>157732120</v>
      </c>
      <c r="F2448" s="37" t="s">
        <v>4821</v>
      </c>
      <c r="G2448" s="76" t="str">
        <f>VLOOKUP(C2448,Product!A$1:D$21,3,0)</f>
        <v>Treadmill</v>
      </c>
      <c r="H2448" s="76" t="str">
        <f>VLOOKUP(C2448,Product!A$1:D$21,4,0)</f>
        <v>Gym &amp; Fitness</v>
      </c>
      <c r="I2448" t="s">
        <v>82</v>
      </c>
      <c r="J2448" s="34">
        <v>68</v>
      </c>
      <c r="K2448" s="11" t="str">
        <f>VLOOKUP(A2448,'Sales Order'!A$2:I$1029,9,0)</f>
        <v>Sales Sumatera -Kalimantan Region Team</v>
      </c>
      <c r="M2448" t="str">
        <f>VLOOKUP(A2448,'Sales Order'!A$1:L$1029,12,0)</f>
        <v>Distributor</v>
      </c>
    </row>
    <row r="2449" spans="1:13" ht="15.75" customHeight="1" x14ac:dyDescent="0.3">
      <c r="A2449" s="16" t="s">
        <v>1107</v>
      </c>
      <c r="B2449" s="27">
        <f>VLOOKUP(A2449,'Sales Order'!A$1:D$1029,4,0)</f>
        <v>44753</v>
      </c>
      <c r="C2449" s="28" t="s">
        <v>52</v>
      </c>
      <c r="D2449" s="34">
        <v>92</v>
      </c>
      <c r="E2449" s="36">
        <v>26611000</v>
      </c>
      <c r="F2449" s="37" t="s">
        <v>4822</v>
      </c>
      <c r="G2449" s="76" t="str">
        <f>VLOOKUP(C2449,Product!A$1:D$21,3,0)</f>
        <v>Hiking Shoes</v>
      </c>
      <c r="H2449" s="76" t="str">
        <f>VLOOKUP(C2449,Product!A$1:D$21,4,0)</f>
        <v>Hiking &amp; Camping</v>
      </c>
      <c r="I2449" t="s">
        <v>53</v>
      </c>
      <c r="J2449" s="34">
        <v>92</v>
      </c>
      <c r="K2449" s="11" t="str">
        <f>VLOOKUP(A2449,'Sales Order'!A$2:I$1029,9,0)</f>
        <v>Sales Sumatera -Kalimantan Region Team</v>
      </c>
      <c r="M2449" t="str">
        <f>VLOOKUP(A2449,'Sales Order'!A$1:L$1029,12,0)</f>
        <v>Retail</v>
      </c>
    </row>
    <row r="2450" spans="1:13" ht="15.75" customHeight="1" x14ac:dyDescent="0.3">
      <c r="A2450" s="28" t="s">
        <v>1107</v>
      </c>
      <c r="B2450" s="27">
        <f>VLOOKUP(A2450,'Sales Order'!A$1:D$1029,4,0)</f>
        <v>44753</v>
      </c>
      <c r="C2450" s="28" t="s">
        <v>19</v>
      </c>
      <c r="D2450" s="34">
        <v>126</v>
      </c>
      <c r="E2450" s="36">
        <v>29805300</v>
      </c>
      <c r="F2450" s="37" t="s">
        <v>4823</v>
      </c>
      <c r="G2450" s="76" t="str">
        <f>VLOOKUP(C2450,Product!A$1:D$21,3,0)</f>
        <v>1 Set Fishing Equipment</v>
      </c>
      <c r="H2450" s="76" t="str">
        <f>VLOOKUP(C2450,Product!A$1:D$21,4,0)</f>
        <v>Fishing Equipment</v>
      </c>
      <c r="I2450" t="s">
        <v>21</v>
      </c>
      <c r="J2450" s="34">
        <v>126</v>
      </c>
      <c r="K2450" s="11" t="str">
        <f>VLOOKUP(A2450,'Sales Order'!A$2:I$1029,9,0)</f>
        <v>Sales Sumatera -Kalimantan Region Team</v>
      </c>
      <c r="M2450" t="str">
        <f>VLOOKUP(A2450,'Sales Order'!A$1:L$1029,12,0)</f>
        <v>Retail</v>
      </c>
    </row>
    <row r="2451" spans="1:13" ht="15.75" customHeight="1" x14ac:dyDescent="0.3">
      <c r="A2451" s="28" t="s">
        <v>1107</v>
      </c>
      <c r="B2451" s="27">
        <f>VLOOKUP(A2451,'Sales Order'!A$1:D$1029,4,0)</f>
        <v>44753</v>
      </c>
      <c r="C2451" s="28" t="s">
        <v>25</v>
      </c>
      <c r="D2451" s="34">
        <v>117</v>
      </c>
      <c r="E2451" s="36">
        <v>2059200</v>
      </c>
      <c r="F2451" s="37" t="s">
        <v>4824</v>
      </c>
      <c r="G2451" s="76" t="str">
        <f>VLOOKUP(C2451,Product!A$1:D$21,3,0)</f>
        <v>Fishing soft lure</v>
      </c>
      <c r="H2451" s="76" t="str">
        <f>VLOOKUP(C2451,Product!A$1:D$21,4,0)</f>
        <v>Fishing Equipment</v>
      </c>
      <c r="I2451" t="s">
        <v>26</v>
      </c>
      <c r="J2451" s="34">
        <v>117</v>
      </c>
      <c r="K2451" s="11" t="str">
        <f>VLOOKUP(A2451,'Sales Order'!A$2:I$1029,9,0)</f>
        <v>Sales Sumatera -Kalimantan Region Team</v>
      </c>
      <c r="M2451" t="str">
        <f>VLOOKUP(A2451,'Sales Order'!A$1:L$1029,12,0)</f>
        <v>Retail</v>
      </c>
    </row>
    <row r="2452" spans="1:13" ht="15.75" customHeight="1" x14ac:dyDescent="0.3">
      <c r="A2452" s="16" t="s">
        <v>1108</v>
      </c>
      <c r="B2452" s="27">
        <f>VLOOKUP(A2452,'Sales Order'!A$1:D$1029,4,0)</f>
        <v>44756</v>
      </c>
      <c r="C2452" s="28" t="s">
        <v>65</v>
      </c>
      <c r="D2452" s="34">
        <v>67</v>
      </c>
      <c r="E2452" s="36">
        <v>15742320</v>
      </c>
      <c r="F2452" s="37" t="s">
        <v>4825</v>
      </c>
      <c r="G2452" s="76" t="str">
        <f>VLOOKUP(C2452,Product!A$1:D$21,3,0)</f>
        <v>1 Set Futsalball</v>
      </c>
      <c r="H2452" s="76" t="str">
        <f>VLOOKUP(C2452,Product!A$1:D$21,4,0)</f>
        <v>Futsal</v>
      </c>
      <c r="I2452" t="s">
        <v>66</v>
      </c>
      <c r="J2452" s="34">
        <v>67</v>
      </c>
      <c r="K2452" s="11" t="str">
        <f>VLOOKUP(A2452,'Sales Order'!A$2:I$1029,9,0)</f>
        <v>Sales Java Region Team</v>
      </c>
      <c r="M2452" t="str">
        <f>VLOOKUP(A2452,'Sales Order'!A$1:L$1029,12,0)</f>
        <v>Retail</v>
      </c>
    </row>
    <row r="2453" spans="1:13" ht="15.75" customHeight="1" x14ac:dyDescent="0.3">
      <c r="A2453" s="28" t="s">
        <v>1108</v>
      </c>
      <c r="B2453" s="27">
        <f>VLOOKUP(A2453,'Sales Order'!A$1:D$1029,4,0)</f>
        <v>44756</v>
      </c>
      <c r="C2453" s="28" t="s">
        <v>48</v>
      </c>
      <c r="D2453" s="34">
        <v>89</v>
      </c>
      <c r="E2453" s="36">
        <v>8610750</v>
      </c>
      <c r="F2453" s="37" t="s">
        <v>4826</v>
      </c>
      <c r="G2453" s="76" t="str">
        <f>VLOOKUP(C2453,Product!A$1:D$21,3,0)</f>
        <v>Tracking Pole</v>
      </c>
      <c r="H2453" s="76" t="str">
        <f>VLOOKUP(C2453,Product!A$1:D$21,4,0)</f>
        <v>Hiking &amp; Camping</v>
      </c>
      <c r="I2453" t="s">
        <v>49</v>
      </c>
      <c r="J2453" s="34">
        <v>89</v>
      </c>
      <c r="K2453" s="11" t="str">
        <f>VLOOKUP(A2453,'Sales Order'!A$2:I$1029,9,0)</f>
        <v>Sales Java Region Team</v>
      </c>
      <c r="M2453" t="str">
        <f>VLOOKUP(A2453,'Sales Order'!A$1:L$1029,12,0)</f>
        <v>Retail</v>
      </c>
    </row>
    <row r="2454" spans="1:13" ht="15.75" customHeight="1" x14ac:dyDescent="0.3">
      <c r="A2454" s="28" t="s">
        <v>1108</v>
      </c>
      <c r="B2454" s="27">
        <f>VLOOKUP(A2454,'Sales Order'!A$1:D$1029,4,0)</f>
        <v>44756</v>
      </c>
      <c r="C2454" s="28" t="s">
        <v>52</v>
      </c>
      <c r="D2454" s="34">
        <v>93</v>
      </c>
      <c r="E2454" s="36">
        <v>25086750</v>
      </c>
      <c r="F2454" s="37" t="s">
        <v>4827</v>
      </c>
      <c r="G2454" s="76" t="str">
        <f>VLOOKUP(C2454,Product!A$1:D$21,3,0)</f>
        <v>Hiking Shoes</v>
      </c>
      <c r="H2454" s="76" t="str">
        <f>VLOOKUP(C2454,Product!A$1:D$21,4,0)</f>
        <v>Hiking &amp; Camping</v>
      </c>
      <c r="I2454" t="s">
        <v>53</v>
      </c>
      <c r="J2454" s="34">
        <v>93</v>
      </c>
      <c r="K2454" s="11" t="str">
        <f>VLOOKUP(A2454,'Sales Order'!A$2:I$1029,9,0)</f>
        <v>Sales Java Region Team</v>
      </c>
      <c r="M2454" t="str">
        <f>VLOOKUP(A2454,'Sales Order'!A$1:L$1029,12,0)</f>
        <v>Retail</v>
      </c>
    </row>
    <row r="2455" spans="1:13" ht="15.75" customHeight="1" x14ac:dyDescent="0.3">
      <c r="A2455" s="16" t="s">
        <v>1109</v>
      </c>
      <c r="B2455" s="27">
        <f>VLOOKUP(A2455,'Sales Order'!A$1:D$1029,4,0)</f>
        <v>44757</v>
      </c>
      <c r="C2455" s="28" t="s">
        <v>19</v>
      </c>
      <c r="D2455" s="34">
        <v>47</v>
      </c>
      <c r="E2455" s="36">
        <v>10766760</v>
      </c>
      <c r="F2455" s="37" t="s">
        <v>4828</v>
      </c>
      <c r="G2455" s="76" t="str">
        <f>VLOOKUP(C2455,Product!A$1:D$21,3,0)</f>
        <v>1 Set Fishing Equipment</v>
      </c>
      <c r="H2455" s="76" t="str">
        <f>VLOOKUP(C2455,Product!A$1:D$21,4,0)</f>
        <v>Fishing Equipment</v>
      </c>
      <c r="I2455" t="s">
        <v>21</v>
      </c>
      <c r="J2455" s="34">
        <v>47</v>
      </c>
      <c r="K2455" s="11" t="str">
        <f>VLOOKUP(A2455,'Sales Order'!A$2:I$1029,9,0)</f>
        <v>Sales Sumatera -Kalimantan Region Team</v>
      </c>
      <c r="M2455" t="str">
        <f>VLOOKUP(A2455,'Sales Order'!A$1:L$1029,12,0)</f>
        <v>Retail</v>
      </c>
    </row>
    <row r="2456" spans="1:13" ht="15.75" customHeight="1" x14ac:dyDescent="0.3">
      <c r="A2456" s="28" t="s">
        <v>1109</v>
      </c>
      <c r="B2456" s="27">
        <f>VLOOKUP(A2456,'Sales Order'!A$1:D$1029,4,0)</f>
        <v>44757</v>
      </c>
      <c r="C2456" s="28" t="s">
        <v>72</v>
      </c>
      <c r="D2456" s="34">
        <v>123</v>
      </c>
      <c r="E2456" s="36">
        <v>26272800</v>
      </c>
      <c r="F2456" s="37" t="s">
        <v>4829</v>
      </c>
      <c r="G2456" s="76" t="str">
        <f>VLOOKUP(C2456,Product!A$1:D$21,3,0)</f>
        <v>Pull Up Bar</v>
      </c>
      <c r="H2456" s="76" t="str">
        <f>VLOOKUP(C2456,Product!A$1:D$21,4,0)</f>
        <v>Gym &amp; Fitness</v>
      </c>
      <c r="I2456" t="s">
        <v>73</v>
      </c>
      <c r="J2456" s="34">
        <v>123</v>
      </c>
      <c r="K2456" s="11" t="str">
        <f>VLOOKUP(A2456,'Sales Order'!A$2:I$1029,9,0)</f>
        <v>Sales Sumatera -Kalimantan Region Team</v>
      </c>
      <c r="M2456" t="str">
        <f>VLOOKUP(A2456,'Sales Order'!A$1:L$1029,12,0)</f>
        <v>Retail</v>
      </c>
    </row>
    <row r="2457" spans="1:13" ht="15.75" customHeight="1" x14ac:dyDescent="0.3">
      <c r="A2457" s="28" t="s">
        <v>1109</v>
      </c>
      <c r="B2457" s="27">
        <f>VLOOKUP(A2457,'Sales Order'!A$1:D$1029,4,0)</f>
        <v>44757</v>
      </c>
      <c r="C2457" s="28" t="s">
        <v>40</v>
      </c>
      <c r="D2457" s="34">
        <v>142</v>
      </c>
      <c r="E2457" s="36">
        <v>26710200</v>
      </c>
      <c r="F2457" s="37" t="s">
        <v>4830</v>
      </c>
      <c r="G2457" s="76" t="str">
        <f>VLOOKUP(C2457,Product!A$1:D$21,3,0)</f>
        <v>1 set Golf Ball</v>
      </c>
      <c r="H2457" s="76" t="str">
        <f>VLOOKUP(C2457,Product!A$1:D$21,4,0)</f>
        <v>Golf</v>
      </c>
      <c r="I2457" t="s">
        <v>41</v>
      </c>
      <c r="J2457" s="34">
        <v>142</v>
      </c>
      <c r="K2457" s="11" t="str">
        <f>VLOOKUP(A2457,'Sales Order'!A$2:I$1029,9,0)</f>
        <v>Sales Sumatera -Kalimantan Region Team</v>
      </c>
      <c r="M2457" t="str">
        <f>VLOOKUP(A2457,'Sales Order'!A$1:L$1029,12,0)</f>
        <v>Retail</v>
      </c>
    </row>
    <row r="2458" spans="1:13" ht="15.75" customHeight="1" x14ac:dyDescent="0.3">
      <c r="A2458" s="28" t="s">
        <v>1109</v>
      </c>
      <c r="B2458" s="27">
        <f>VLOOKUP(A2458,'Sales Order'!A$1:D$1029,4,0)</f>
        <v>44757</v>
      </c>
      <c r="C2458" s="28" t="s">
        <v>75</v>
      </c>
      <c r="D2458" s="34">
        <v>148</v>
      </c>
      <c r="E2458" s="36">
        <v>329448000</v>
      </c>
      <c r="F2458" s="37" t="s">
        <v>4831</v>
      </c>
      <c r="G2458" s="76" t="str">
        <f>VLOOKUP(C2458,Product!A$1:D$21,3,0)</f>
        <v>Bench Press</v>
      </c>
      <c r="H2458" s="76" t="str">
        <f>VLOOKUP(C2458,Product!A$1:D$21,4,0)</f>
        <v>Gym &amp; Fitness</v>
      </c>
      <c r="I2458" t="s">
        <v>76</v>
      </c>
      <c r="J2458" s="34">
        <v>148</v>
      </c>
      <c r="K2458" s="11" t="str">
        <f>VLOOKUP(A2458,'Sales Order'!A$2:I$1029,9,0)</f>
        <v>Sales Sumatera -Kalimantan Region Team</v>
      </c>
      <c r="M2458" t="str">
        <f>VLOOKUP(A2458,'Sales Order'!A$1:L$1029,12,0)</f>
        <v>Retail</v>
      </c>
    </row>
    <row r="2459" spans="1:13" ht="15.75" customHeight="1" x14ac:dyDescent="0.3">
      <c r="A2459" s="16" t="s">
        <v>1110</v>
      </c>
      <c r="B2459" s="27">
        <f>VLOOKUP(A2459,'Sales Order'!A$1:D$1029,4,0)</f>
        <v>44759</v>
      </c>
      <c r="C2459" s="28" t="s">
        <v>19</v>
      </c>
      <c r="D2459" s="34">
        <v>51</v>
      </c>
      <c r="E2459" s="36">
        <v>9905220</v>
      </c>
      <c r="F2459" s="37" t="s">
        <v>4832</v>
      </c>
      <c r="G2459" s="76" t="str">
        <f>VLOOKUP(C2459,Product!A$1:D$21,3,0)</f>
        <v>1 Set Fishing Equipment</v>
      </c>
      <c r="H2459" s="76" t="str">
        <f>VLOOKUP(C2459,Product!A$1:D$21,4,0)</f>
        <v>Fishing Equipment</v>
      </c>
      <c r="I2459" t="s">
        <v>21</v>
      </c>
      <c r="J2459" s="34">
        <v>51</v>
      </c>
      <c r="K2459" s="11" t="str">
        <f>VLOOKUP(A2459,'Sales Order'!A$2:I$1029,9,0)</f>
        <v>Sales Region Sulawesi - Maluku Team</v>
      </c>
      <c r="M2459" t="str">
        <f>VLOOKUP(A2459,'Sales Order'!A$1:L$1029,12,0)</f>
        <v>Retail</v>
      </c>
    </row>
    <row r="2460" spans="1:13" ht="15.75" customHeight="1" x14ac:dyDescent="0.3">
      <c r="A2460" s="28" t="s">
        <v>1110</v>
      </c>
      <c r="B2460" s="27">
        <f>VLOOKUP(A2460,'Sales Order'!A$1:D$1029,4,0)</f>
        <v>44759</v>
      </c>
      <c r="C2460" s="28" t="s">
        <v>81</v>
      </c>
      <c r="D2460" s="34">
        <v>97</v>
      </c>
      <c r="E2460" s="36">
        <v>207692520</v>
      </c>
      <c r="F2460" s="37" t="s">
        <v>4833</v>
      </c>
      <c r="G2460" s="76" t="str">
        <f>VLOOKUP(C2460,Product!A$1:D$21,3,0)</f>
        <v>Treadmill</v>
      </c>
      <c r="H2460" s="76" t="str">
        <f>VLOOKUP(C2460,Product!A$1:D$21,4,0)</f>
        <v>Gym &amp; Fitness</v>
      </c>
      <c r="I2460" t="s">
        <v>82</v>
      </c>
      <c r="J2460" s="34">
        <v>97</v>
      </c>
      <c r="K2460" s="11" t="str">
        <f>VLOOKUP(A2460,'Sales Order'!A$2:I$1029,9,0)</f>
        <v>Sales Region Sulawesi - Maluku Team</v>
      </c>
      <c r="M2460" t="str">
        <f>VLOOKUP(A2460,'Sales Order'!A$1:L$1029,12,0)</f>
        <v>Retail</v>
      </c>
    </row>
    <row r="2461" spans="1:13" ht="15.75" customHeight="1" x14ac:dyDescent="0.3">
      <c r="A2461" s="28" t="s">
        <v>1110</v>
      </c>
      <c r="B2461" s="27">
        <f>VLOOKUP(A2461,'Sales Order'!A$1:D$1029,4,0)</f>
        <v>44759</v>
      </c>
      <c r="C2461" s="28" t="s">
        <v>78</v>
      </c>
      <c r="D2461" s="34">
        <v>134</v>
      </c>
      <c r="E2461" s="36">
        <v>64159200</v>
      </c>
      <c r="F2461" s="37" t="s">
        <v>4834</v>
      </c>
      <c r="G2461" s="76" t="str">
        <f>VLOOKUP(C2461,Product!A$1:D$21,3,0)</f>
        <v>Dumbell Set</v>
      </c>
      <c r="H2461" s="76" t="str">
        <f>VLOOKUP(C2461,Product!A$1:D$21,4,0)</f>
        <v>Gym &amp; Fitness</v>
      </c>
      <c r="I2461" t="s">
        <v>79</v>
      </c>
      <c r="J2461" s="34">
        <v>134</v>
      </c>
      <c r="K2461" s="11" t="str">
        <f>VLOOKUP(A2461,'Sales Order'!A$2:I$1029,9,0)</f>
        <v>Sales Region Sulawesi - Maluku Team</v>
      </c>
      <c r="M2461" t="str">
        <f>VLOOKUP(A2461,'Sales Order'!A$1:L$1029,12,0)</f>
        <v>Retail</v>
      </c>
    </row>
    <row r="2462" spans="1:13" ht="15.75" customHeight="1" x14ac:dyDescent="0.3">
      <c r="A2462" s="28" t="s">
        <v>1110</v>
      </c>
      <c r="B2462" s="27">
        <f>VLOOKUP(A2462,'Sales Order'!A$1:D$1029,4,0)</f>
        <v>44759</v>
      </c>
      <c r="C2462" s="28" t="s">
        <v>55</v>
      </c>
      <c r="D2462" s="34">
        <v>53</v>
      </c>
      <c r="E2462" s="36">
        <v>98771330</v>
      </c>
      <c r="F2462" s="37" t="s">
        <v>4835</v>
      </c>
      <c r="G2462" s="76" t="str">
        <f>VLOOKUP(C2462,Product!A$1:D$21,3,0)</f>
        <v>Mountain Bike</v>
      </c>
      <c r="H2462" s="76" t="str">
        <f>VLOOKUP(C2462,Product!A$1:D$21,4,0)</f>
        <v>Bicycle</v>
      </c>
      <c r="I2462" t="s">
        <v>5854</v>
      </c>
      <c r="J2462" s="34">
        <v>53</v>
      </c>
      <c r="K2462" s="11" t="str">
        <f>VLOOKUP(A2462,'Sales Order'!A$2:I$1029,9,0)</f>
        <v>Sales Region Sulawesi - Maluku Team</v>
      </c>
      <c r="M2462" t="str">
        <f>VLOOKUP(A2462,'Sales Order'!A$1:L$1029,12,0)</f>
        <v>Retail</v>
      </c>
    </row>
    <row r="2463" spans="1:13" ht="15.75" customHeight="1" x14ac:dyDescent="0.3">
      <c r="A2463" s="28" t="s">
        <v>1110</v>
      </c>
      <c r="B2463" s="27">
        <f>VLOOKUP(A2463,'Sales Order'!A$1:D$1029,4,0)</f>
        <v>44759</v>
      </c>
      <c r="C2463" s="28" t="s">
        <v>33</v>
      </c>
      <c r="D2463" s="34">
        <v>55</v>
      </c>
      <c r="E2463" s="36">
        <v>10043000</v>
      </c>
      <c r="F2463" s="37" t="s">
        <v>4836</v>
      </c>
      <c r="G2463" s="76" t="str">
        <f>VLOOKUP(C2463,Product!A$1:D$21,3,0)</f>
        <v>Stick Billiard Bag</v>
      </c>
      <c r="H2463" s="76" t="str">
        <f>VLOOKUP(C2463,Product!A$1:D$21,4,0)</f>
        <v>Billiard</v>
      </c>
      <c r="I2463" t="s">
        <v>34</v>
      </c>
      <c r="J2463" s="34">
        <v>55</v>
      </c>
      <c r="K2463" s="11" t="str">
        <f>VLOOKUP(A2463,'Sales Order'!A$2:I$1029,9,0)</f>
        <v>Sales Region Sulawesi - Maluku Team</v>
      </c>
      <c r="M2463" t="str">
        <f>VLOOKUP(A2463,'Sales Order'!A$1:L$1029,12,0)</f>
        <v>Retail</v>
      </c>
    </row>
    <row r="2464" spans="1:13" ht="15.75" customHeight="1" x14ac:dyDescent="0.3">
      <c r="A2464" s="16" t="s">
        <v>1111</v>
      </c>
      <c r="B2464" s="27">
        <f>VLOOKUP(A2464,'Sales Order'!A$1:D$1029,4,0)</f>
        <v>44759</v>
      </c>
      <c r="C2464" s="28" t="s">
        <v>55</v>
      </c>
      <c r="D2464" s="34">
        <v>44</v>
      </c>
      <c r="E2464" s="36">
        <v>91340480</v>
      </c>
      <c r="F2464" s="37" t="s">
        <v>4837</v>
      </c>
      <c r="G2464" s="76" t="str">
        <f>VLOOKUP(C2464,Product!A$1:D$21,3,0)</f>
        <v>Mountain Bike</v>
      </c>
      <c r="H2464" s="76" t="str">
        <f>VLOOKUP(C2464,Product!A$1:D$21,4,0)</f>
        <v>Bicycle</v>
      </c>
      <c r="I2464" t="s">
        <v>5854</v>
      </c>
      <c r="J2464" s="34">
        <v>44</v>
      </c>
      <c r="K2464" s="11" t="str">
        <f>VLOOKUP(A2464,'Sales Order'!A$2:I$1029,9,0)</f>
        <v>Sales Sumatera -Kalimantan Region Team</v>
      </c>
      <c r="M2464" t="str">
        <f>VLOOKUP(A2464,'Sales Order'!A$1:L$1029,12,0)</f>
        <v>Retail</v>
      </c>
    </row>
    <row r="2465" spans="1:13" ht="15.75" customHeight="1" x14ac:dyDescent="0.3">
      <c r="A2465" s="28" t="s">
        <v>1111</v>
      </c>
      <c r="B2465" s="27">
        <f>VLOOKUP(A2465,'Sales Order'!A$1:D$1029,4,0)</f>
        <v>44759</v>
      </c>
      <c r="C2465" s="28" t="s">
        <v>58</v>
      </c>
      <c r="D2465" s="34">
        <v>150</v>
      </c>
      <c r="E2465" s="36">
        <v>735889500</v>
      </c>
      <c r="F2465" s="37" t="s">
        <v>4838</v>
      </c>
      <c r="G2465" s="76" t="str">
        <f>VLOOKUP(C2465,Product!A$1:D$21,3,0)</f>
        <v>Road Bike</v>
      </c>
      <c r="H2465" s="76" t="str">
        <f>VLOOKUP(C2465,Product!A$1:D$21,4,0)</f>
        <v>Bicycle</v>
      </c>
      <c r="I2465" t="s">
        <v>59</v>
      </c>
      <c r="J2465" s="34">
        <v>150</v>
      </c>
      <c r="K2465" s="11" t="str">
        <f>VLOOKUP(A2465,'Sales Order'!A$2:I$1029,9,0)</f>
        <v>Sales Sumatera -Kalimantan Region Team</v>
      </c>
      <c r="M2465" t="str">
        <f>VLOOKUP(A2465,'Sales Order'!A$1:L$1029,12,0)</f>
        <v>Retail</v>
      </c>
    </row>
    <row r="2466" spans="1:13" ht="15.75" customHeight="1" x14ac:dyDescent="0.3">
      <c r="A2466" s="28" t="s">
        <v>1111</v>
      </c>
      <c r="B2466" s="27">
        <f>VLOOKUP(A2466,'Sales Order'!A$1:D$1029,4,0)</f>
        <v>44759</v>
      </c>
      <c r="C2466" s="28" t="s">
        <v>61</v>
      </c>
      <c r="D2466" s="34">
        <v>143</v>
      </c>
      <c r="E2466" s="36">
        <v>58907420</v>
      </c>
      <c r="F2466" s="37" t="s">
        <v>4839</v>
      </c>
      <c r="G2466" s="76" t="str">
        <f>VLOOKUP(C2466,Product!A$1:D$21,3,0)</f>
        <v>1 Set Basketball</v>
      </c>
      <c r="H2466" s="76" t="str">
        <f>VLOOKUP(C2466,Product!A$1:D$21,4,0)</f>
        <v>Basketball</v>
      </c>
      <c r="I2466" t="s">
        <v>62</v>
      </c>
      <c r="J2466" s="34">
        <v>143</v>
      </c>
      <c r="K2466" s="11" t="str">
        <f>VLOOKUP(A2466,'Sales Order'!A$2:I$1029,9,0)</f>
        <v>Sales Sumatera -Kalimantan Region Team</v>
      </c>
      <c r="M2466" t="str">
        <f>VLOOKUP(A2466,'Sales Order'!A$1:L$1029,12,0)</f>
        <v>Retail</v>
      </c>
    </row>
    <row r="2467" spans="1:13" ht="15.75" customHeight="1" x14ac:dyDescent="0.3">
      <c r="A2467" s="28" t="s">
        <v>1111</v>
      </c>
      <c r="B2467" s="27">
        <f>VLOOKUP(A2467,'Sales Order'!A$1:D$1029,4,0)</f>
        <v>44759</v>
      </c>
      <c r="C2467" s="28" t="s">
        <v>45</v>
      </c>
      <c r="D2467" s="34">
        <v>90</v>
      </c>
      <c r="E2467" s="36">
        <v>12605400</v>
      </c>
      <c r="F2467" s="37" t="s">
        <v>4840</v>
      </c>
      <c r="G2467" s="76" t="str">
        <f>VLOOKUP(C2467,Product!A$1:D$21,3,0)</f>
        <v>Sunglasses</v>
      </c>
      <c r="H2467" s="76" t="str">
        <f>VLOOKUP(C2467,Product!A$1:D$21,4,0)</f>
        <v>Outdoors Sport</v>
      </c>
      <c r="I2467" t="s">
        <v>46</v>
      </c>
      <c r="J2467" s="34">
        <v>90</v>
      </c>
      <c r="K2467" s="11" t="str">
        <f>VLOOKUP(A2467,'Sales Order'!A$2:I$1029,9,0)</f>
        <v>Sales Sumatera -Kalimantan Region Team</v>
      </c>
      <c r="M2467" t="str">
        <f>VLOOKUP(A2467,'Sales Order'!A$1:L$1029,12,0)</f>
        <v>Retail</v>
      </c>
    </row>
    <row r="2468" spans="1:13" ht="15.75" customHeight="1" x14ac:dyDescent="0.3">
      <c r="A2468" s="28" t="s">
        <v>1111</v>
      </c>
      <c r="B2468" s="27">
        <f>VLOOKUP(A2468,'Sales Order'!A$1:D$1029,4,0)</f>
        <v>44759</v>
      </c>
      <c r="C2468" s="28" t="s">
        <v>83</v>
      </c>
      <c r="D2468" s="34">
        <v>113</v>
      </c>
      <c r="E2468" s="36">
        <v>34096620</v>
      </c>
      <c r="F2468" s="37" t="s">
        <v>4841</v>
      </c>
      <c r="G2468" s="76" t="str">
        <f>VLOOKUP(C2468,Product!A$1:D$21,3,0)</f>
        <v>Heavy bag</v>
      </c>
      <c r="H2468" s="76" t="str">
        <f>VLOOKUP(C2468,Product!A$1:D$21,4,0)</f>
        <v>Gym &amp; Fitness</v>
      </c>
      <c r="I2468" t="s">
        <v>84</v>
      </c>
      <c r="J2468" s="34">
        <v>113</v>
      </c>
      <c r="K2468" s="11" t="str">
        <f>VLOOKUP(A2468,'Sales Order'!A$2:I$1029,9,0)</f>
        <v>Sales Sumatera -Kalimantan Region Team</v>
      </c>
      <c r="M2468" t="str">
        <f>VLOOKUP(A2468,'Sales Order'!A$1:L$1029,12,0)</f>
        <v>Retail</v>
      </c>
    </row>
    <row r="2469" spans="1:13" ht="15.75" customHeight="1" x14ac:dyDescent="0.3">
      <c r="A2469" s="28" t="s">
        <v>1111</v>
      </c>
      <c r="B2469" s="27">
        <f>VLOOKUP(A2469,'Sales Order'!A$1:D$1029,4,0)</f>
        <v>44759</v>
      </c>
      <c r="C2469" s="28" t="s">
        <v>48</v>
      </c>
      <c r="D2469" s="34">
        <v>64</v>
      </c>
      <c r="E2469" s="36">
        <v>6439680</v>
      </c>
      <c r="F2469" s="37" t="s">
        <v>4842</v>
      </c>
      <c r="G2469" s="76" t="str">
        <f>VLOOKUP(C2469,Product!A$1:D$21,3,0)</f>
        <v>Tracking Pole</v>
      </c>
      <c r="H2469" s="76" t="str">
        <f>VLOOKUP(C2469,Product!A$1:D$21,4,0)</f>
        <v>Hiking &amp; Camping</v>
      </c>
      <c r="I2469" t="s">
        <v>49</v>
      </c>
      <c r="J2469" s="34">
        <v>64</v>
      </c>
      <c r="K2469" s="11" t="str">
        <f>VLOOKUP(A2469,'Sales Order'!A$2:I$1029,9,0)</f>
        <v>Sales Sumatera -Kalimantan Region Team</v>
      </c>
      <c r="M2469" t="str">
        <f>VLOOKUP(A2469,'Sales Order'!A$1:L$1029,12,0)</f>
        <v>Retail</v>
      </c>
    </row>
    <row r="2470" spans="1:13" ht="15.75" customHeight="1" x14ac:dyDescent="0.3">
      <c r="A2470" s="16" t="s">
        <v>1112</v>
      </c>
      <c r="B2470" s="27">
        <f>VLOOKUP(A2470,'Sales Order'!A$1:D$1029,4,0)</f>
        <v>44759</v>
      </c>
      <c r="C2470" s="28" t="s">
        <v>48</v>
      </c>
      <c r="D2470" s="34">
        <v>149</v>
      </c>
      <c r="E2470" s="36">
        <v>14992380</v>
      </c>
      <c r="F2470" s="37" t="s">
        <v>4843</v>
      </c>
      <c r="G2470" s="76" t="str">
        <f>VLOOKUP(C2470,Product!A$1:D$21,3,0)</f>
        <v>Tracking Pole</v>
      </c>
      <c r="H2470" s="76" t="str">
        <f>VLOOKUP(C2470,Product!A$1:D$21,4,0)</f>
        <v>Hiking &amp; Camping</v>
      </c>
      <c r="I2470" t="s">
        <v>49</v>
      </c>
      <c r="J2470" s="34">
        <v>149</v>
      </c>
      <c r="K2470" s="11" t="str">
        <f>VLOOKUP(A2470,'Sales Order'!A$2:I$1029,9,0)</f>
        <v>Sales Region Bali - Nusa Tenggara Team</v>
      </c>
      <c r="M2470" t="str">
        <f>VLOOKUP(A2470,'Sales Order'!A$1:L$1029,12,0)</f>
        <v>Retail</v>
      </c>
    </row>
    <row r="2471" spans="1:13" ht="15.75" customHeight="1" x14ac:dyDescent="0.3">
      <c r="A2471" s="28" t="s">
        <v>1112</v>
      </c>
      <c r="B2471" s="27">
        <f>VLOOKUP(A2471,'Sales Order'!A$1:D$1029,4,0)</f>
        <v>44759</v>
      </c>
      <c r="C2471" s="28" t="s">
        <v>72</v>
      </c>
      <c r="D2471" s="34">
        <v>101</v>
      </c>
      <c r="E2471" s="36">
        <v>23191620</v>
      </c>
      <c r="F2471" s="37" t="s">
        <v>4844</v>
      </c>
      <c r="G2471" s="76" t="str">
        <f>VLOOKUP(C2471,Product!A$1:D$21,3,0)</f>
        <v>Pull Up Bar</v>
      </c>
      <c r="H2471" s="76" t="str">
        <f>VLOOKUP(C2471,Product!A$1:D$21,4,0)</f>
        <v>Gym &amp; Fitness</v>
      </c>
      <c r="I2471" t="s">
        <v>73</v>
      </c>
      <c r="J2471" s="34">
        <v>101</v>
      </c>
      <c r="K2471" s="11" t="str">
        <f>VLOOKUP(A2471,'Sales Order'!A$2:I$1029,9,0)</f>
        <v>Sales Region Bali - Nusa Tenggara Team</v>
      </c>
      <c r="M2471" t="str">
        <f>VLOOKUP(A2471,'Sales Order'!A$1:L$1029,12,0)</f>
        <v>Retail</v>
      </c>
    </row>
    <row r="2472" spans="1:13" ht="15.75" customHeight="1" x14ac:dyDescent="0.3">
      <c r="A2472" s="28" t="s">
        <v>1112</v>
      </c>
      <c r="B2472" s="27">
        <f>VLOOKUP(A2472,'Sales Order'!A$1:D$1029,4,0)</f>
        <v>44759</v>
      </c>
      <c r="C2472" s="28" t="s">
        <v>40</v>
      </c>
      <c r="D2472" s="34">
        <v>97</v>
      </c>
      <c r="E2472" s="36">
        <v>16623860.000000002</v>
      </c>
      <c r="F2472" s="37" t="s">
        <v>4845</v>
      </c>
      <c r="G2472" s="76" t="str">
        <f>VLOOKUP(C2472,Product!A$1:D$21,3,0)</f>
        <v>1 set Golf Ball</v>
      </c>
      <c r="H2472" s="76" t="str">
        <f>VLOOKUP(C2472,Product!A$1:D$21,4,0)</f>
        <v>Golf</v>
      </c>
      <c r="I2472" t="s">
        <v>41</v>
      </c>
      <c r="J2472" s="34">
        <v>97</v>
      </c>
      <c r="K2472" s="11" t="str">
        <f>VLOOKUP(A2472,'Sales Order'!A$2:I$1029,9,0)</f>
        <v>Sales Region Bali - Nusa Tenggara Team</v>
      </c>
      <c r="M2472" t="str">
        <f>VLOOKUP(A2472,'Sales Order'!A$1:L$1029,12,0)</f>
        <v>Retail</v>
      </c>
    </row>
    <row r="2473" spans="1:13" ht="15.75" customHeight="1" x14ac:dyDescent="0.3">
      <c r="A2473" s="28" t="s">
        <v>1112</v>
      </c>
      <c r="B2473" s="27">
        <f>VLOOKUP(A2473,'Sales Order'!A$1:D$1029,4,0)</f>
        <v>44759</v>
      </c>
      <c r="C2473" s="28" t="s">
        <v>65</v>
      </c>
      <c r="D2473" s="34">
        <v>51</v>
      </c>
      <c r="E2473" s="36">
        <v>12255300</v>
      </c>
      <c r="F2473" s="37" t="s">
        <v>4846</v>
      </c>
      <c r="G2473" s="76" t="str">
        <f>VLOOKUP(C2473,Product!A$1:D$21,3,0)</f>
        <v>1 Set Futsalball</v>
      </c>
      <c r="H2473" s="76" t="str">
        <f>VLOOKUP(C2473,Product!A$1:D$21,4,0)</f>
        <v>Futsal</v>
      </c>
      <c r="I2473" t="s">
        <v>66</v>
      </c>
      <c r="J2473" s="34">
        <v>51</v>
      </c>
      <c r="K2473" s="11" t="str">
        <f>VLOOKUP(A2473,'Sales Order'!A$2:I$1029,9,0)</f>
        <v>Sales Region Bali - Nusa Tenggara Team</v>
      </c>
      <c r="M2473" t="str">
        <f>VLOOKUP(A2473,'Sales Order'!A$1:L$1029,12,0)</f>
        <v>Retail</v>
      </c>
    </row>
    <row r="2474" spans="1:13" ht="15.75" customHeight="1" x14ac:dyDescent="0.3">
      <c r="A2474" s="16" t="s">
        <v>1113</v>
      </c>
      <c r="B2474" s="27">
        <f>VLOOKUP(A2474,'Sales Order'!A$1:D$1029,4,0)</f>
        <v>44761</v>
      </c>
      <c r="C2474" s="28" t="s">
        <v>69</v>
      </c>
      <c r="D2474" s="34">
        <v>149</v>
      </c>
      <c r="E2474" s="36">
        <v>19034154</v>
      </c>
      <c r="F2474" s="37" t="s">
        <v>4847</v>
      </c>
      <c r="G2474" s="76" t="str">
        <f>VLOOKUP(C2474,Product!A$1:D$21,3,0)</f>
        <v>Abs Roller</v>
      </c>
      <c r="H2474" s="76" t="str">
        <f>VLOOKUP(C2474,Product!A$1:D$21,4,0)</f>
        <v>Gym &amp; Fitness</v>
      </c>
      <c r="I2474" t="s">
        <v>70</v>
      </c>
      <c r="J2474" s="34">
        <v>149</v>
      </c>
      <c r="K2474" s="11" t="str">
        <f>VLOOKUP(A2474,'Sales Order'!A$2:I$1029,9,0)</f>
        <v>Sales Region Sulawesi - Maluku Team</v>
      </c>
      <c r="M2474" t="str">
        <f>VLOOKUP(A2474,'Sales Order'!A$1:L$1029,12,0)</f>
        <v>Retail</v>
      </c>
    </row>
    <row r="2475" spans="1:13" ht="15.75" customHeight="1" x14ac:dyDescent="0.3">
      <c r="A2475" s="28" t="s">
        <v>1113</v>
      </c>
      <c r="B2475" s="27">
        <f>VLOOKUP(A2475,'Sales Order'!A$1:D$1029,4,0)</f>
        <v>44761</v>
      </c>
      <c r="C2475" s="28" t="s">
        <v>48</v>
      </c>
      <c r="D2475" s="34">
        <v>138</v>
      </c>
      <c r="E2475" s="36">
        <v>13885560</v>
      </c>
      <c r="F2475" s="37" t="s">
        <v>4848</v>
      </c>
      <c r="G2475" s="76" t="str">
        <f>VLOOKUP(C2475,Product!A$1:D$21,3,0)</f>
        <v>Tracking Pole</v>
      </c>
      <c r="H2475" s="76" t="str">
        <f>VLOOKUP(C2475,Product!A$1:D$21,4,0)</f>
        <v>Hiking &amp; Camping</v>
      </c>
      <c r="I2475" t="s">
        <v>49</v>
      </c>
      <c r="J2475" s="34">
        <v>138</v>
      </c>
      <c r="K2475" s="11" t="str">
        <f>VLOOKUP(A2475,'Sales Order'!A$2:I$1029,9,0)</f>
        <v>Sales Region Sulawesi - Maluku Team</v>
      </c>
      <c r="M2475" t="str">
        <f>VLOOKUP(A2475,'Sales Order'!A$1:L$1029,12,0)</f>
        <v>Retail</v>
      </c>
    </row>
    <row r="2476" spans="1:13" ht="15.75" customHeight="1" x14ac:dyDescent="0.3">
      <c r="A2476" s="28" t="s">
        <v>1113</v>
      </c>
      <c r="B2476" s="27">
        <f>VLOOKUP(A2476,'Sales Order'!A$1:D$1029,4,0)</f>
        <v>44761</v>
      </c>
      <c r="C2476" s="28" t="s">
        <v>61</v>
      </c>
      <c r="D2476" s="34">
        <v>39</v>
      </c>
      <c r="E2476" s="36">
        <v>16999710</v>
      </c>
      <c r="F2476" s="37" t="s">
        <v>4849</v>
      </c>
      <c r="G2476" s="76" t="str">
        <f>VLOOKUP(C2476,Product!A$1:D$21,3,0)</f>
        <v>1 Set Basketball</v>
      </c>
      <c r="H2476" s="76" t="str">
        <f>VLOOKUP(C2476,Product!A$1:D$21,4,0)</f>
        <v>Basketball</v>
      </c>
      <c r="I2476" t="s">
        <v>62</v>
      </c>
      <c r="J2476" s="34">
        <v>39</v>
      </c>
      <c r="K2476" s="11" t="str">
        <f>VLOOKUP(A2476,'Sales Order'!A$2:I$1029,9,0)</f>
        <v>Sales Region Sulawesi - Maluku Team</v>
      </c>
      <c r="M2476" t="str">
        <f>VLOOKUP(A2476,'Sales Order'!A$1:L$1029,12,0)</f>
        <v>Retail</v>
      </c>
    </row>
    <row r="2477" spans="1:13" ht="15.75" customHeight="1" x14ac:dyDescent="0.3">
      <c r="A2477" s="28" t="s">
        <v>1113</v>
      </c>
      <c r="B2477" s="27">
        <f>VLOOKUP(A2477,'Sales Order'!A$1:D$1029,4,0)</f>
        <v>44761</v>
      </c>
      <c r="C2477" s="28" t="s">
        <v>78</v>
      </c>
      <c r="D2477" s="34">
        <v>36</v>
      </c>
      <c r="E2477" s="36">
        <v>14364000</v>
      </c>
      <c r="F2477" s="37" t="s">
        <v>4850</v>
      </c>
      <c r="G2477" s="76" t="str">
        <f>VLOOKUP(C2477,Product!A$1:D$21,3,0)</f>
        <v>Dumbell Set</v>
      </c>
      <c r="H2477" s="76" t="str">
        <f>VLOOKUP(C2477,Product!A$1:D$21,4,0)</f>
        <v>Gym &amp; Fitness</v>
      </c>
      <c r="I2477" t="s">
        <v>79</v>
      </c>
      <c r="J2477" s="34">
        <v>36</v>
      </c>
      <c r="K2477" s="11" t="str">
        <f>VLOOKUP(A2477,'Sales Order'!A$2:I$1029,9,0)</f>
        <v>Sales Region Sulawesi - Maluku Team</v>
      </c>
      <c r="M2477" t="str">
        <f>VLOOKUP(A2477,'Sales Order'!A$1:L$1029,12,0)</f>
        <v>Retail</v>
      </c>
    </row>
    <row r="2478" spans="1:13" ht="15.75" customHeight="1" x14ac:dyDescent="0.3">
      <c r="A2478" s="28" t="s">
        <v>1113</v>
      </c>
      <c r="B2478" s="27">
        <f>VLOOKUP(A2478,'Sales Order'!A$1:D$1029,4,0)</f>
        <v>44761</v>
      </c>
      <c r="C2478" s="28" t="s">
        <v>40</v>
      </c>
      <c r="D2478" s="34">
        <v>134</v>
      </c>
      <c r="E2478" s="36">
        <v>22684860</v>
      </c>
      <c r="F2478" s="37" t="s">
        <v>4851</v>
      </c>
      <c r="G2478" s="76" t="str">
        <f>VLOOKUP(C2478,Product!A$1:D$21,3,0)</f>
        <v>1 set Golf Ball</v>
      </c>
      <c r="H2478" s="76" t="str">
        <f>VLOOKUP(C2478,Product!A$1:D$21,4,0)</f>
        <v>Golf</v>
      </c>
      <c r="I2478" t="s">
        <v>41</v>
      </c>
      <c r="J2478" s="34">
        <v>134</v>
      </c>
      <c r="K2478" s="11" t="str">
        <f>VLOOKUP(A2478,'Sales Order'!A$2:I$1029,9,0)</f>
        <v>Sales Region Sulawesi - Maluku Team</v>
      </c>
      <c r="M2478" t="str">
        <f>VLOOKUP(A2478,'Sales Order'!A$1:L$1029,12,0)</f>
        <v>Retail</v>
      </c>
    </row>
    <row r="2479" spans="1:13" ht="15.75" customHeight="1" x14ac:dyDescent="0.3">
      <c r="A2479" s="16" t="s">
        <v>1114</v>
      </c>
      <c r="B2479" s="27">
        <f>VLOOKUP(A2479,'Sales Order'!A$1:D$1029,4,0)</f>
        <v>44761</v>
      </c>
      <c r="C2479" s="28" t="s">
        <v>55</v>
      </c>
      <c r="D2479" s="34">
        <v>33</v>
      </c>
      <c r="E2479" s="36">
        <v>66948420</v>
      </c>
      <c r="F2479" s="37" t="s">
        <v>4852</v>
      </c>
      <c r="G2479" s="76" t="str">
        <f>VLOOKUP(C2479,Product!A$1:D$21,3,0)</f>
        <v>Mountain Bike</v>
      </c>
      <c r="H2479" s="76" t="str">
        <f>VLOOKUP(C2479,Product!A$1:D$21,4,0)</f>
        <v>Bicycle</v>
      </c>
      <c r="I2479" t="s">
        <v>5854</v>
      </c>
      <c r="J2479" s="34">
        <v>33</v>
      </c>
      <c r="K2479" s="11" t="str">
        <f>VLOOKUP(A2479,'Sales Order'!A$2:I$1029,9,0)</f>
        <v>Sales Sumatera -Kalimantan Region Team</v>
      </c>
      <c r="M2479" t="str">
        <f>VLOOKUP(A2479,'Sales Order'!A$1:L$1029,12,0)</f>
        <v>Retail</v>
      </c>
    </row>
    <row r="2480" spans="1:13" ht="15.75" customHeight="1" x14ac:dyDescent="0.3">
      <c r="A2480" s="28" t="s">
        <v>1114</v>
      </c>
      <c r="B2480" s="27">
        <f>VLOOKUP(A2480,'Sales Order'!A$1:D$1029,4,0)</f>
        <v>44761</v>
      </c>
      <c r="C2480" s="28" t="s">
        <v>33</v>
      </c>
      <c r="D2480" s="34">
        <v>51</v>
      </c>
      <c r="E2480" s="36">
        <v>8527200</v>
      </c>
      <c r="F2480" s="37" t="s">
        <v>4853</v>
      </c>
      <c r="G2480" s="76" t="str">
        <f>VLOOKUP(C2480,Product!A$1:D$21,3,0)</f>
        <v>Stick Billiard Bag</v>
      </c>
      <c r="H2480" s="76" t="str">
        <f>VLOOKUP(C2480,Product!A$1:D$21,4,0)</f>
        <v>Billiard</v>
      </c>
      <c r="I2480" t="s">
        <v>34</v>
      </c>
      <c r="J2480" s="34">
        <v>51</v>
      </c>
      <c r="K2480" s="11" t="str">
        <f>VLOOKUP(A2480,'Sales Order'!A$2:I$1029,9,0)</f>
        <v>Sales Sumatera -Kalimantan Region Team</v>
      </c>
      <c r="M2480" t="str">
        <f>VLOOKUP(A2480,'Sales Order'!A$1:L$1029,12,0)</f>
        <v>Retail</v>
      </c>
    </row>
    <row r="2481" spans="1:13" ht="15.75" customHeight="1" x14ac:dyDescent="0.3">
      <c r="A2481" s="28" t="s">
        <v>1114</v>
      </c>
      <c r="B2481" s="27">
        <f>VLOOKUP(A2481,'Sales Order'!A$1:D$1029,4,0)</f>
        <v>44761</v>
      </c>
      <c r="C2481" s="28" t="s">
        <v>19</v>
      </c>
      <c r="D2481" s="34">
        <v>110</v>
      </c>
      <c r="E2481" s="36">
        <v>26020500</v>
      </c>
      <c r="F2481" s="37" t="s">
        <v>4854</v>
      </c>
      <c r="G2481" s="76" t="str">
        <f>VLOOKUP(C2481,Product!A$1:D$21,3,0)</f>
        <v>1 Set Fishing Equipment</v>
      </c>
      <c r="H2481" s="76" t="str">
        <f>VLOOKUP(C2481,Product!A$1:D$21,4,0)</f>
        <v>Fishing Equipment</v>
      </c>
      <c r="I2481" t="s">
        <v>21</v>
      </c>
      <c r="J2481" s="34">
        <v>110</v>
      </c>
      <c r="K2481" s="11" t="str">
        <f>VLOOKUP(A2481,'Sales Order'!A$2:I$1029,9,0)</f>
        <v>Sales Sumatera -Kalimantan Region Team</v>
      </c>
      <c r="M2481" t="str">
        <f>VLOOKUP(A2481,'Sales Order'!A$1:L$1029,12,0)</f>
        <v>Retail</v>
      </c>
    </row>
    <row r="2482" spans="1:13" ht="15.75" customHeight="1" x14ac:dyDescent="0.3">
      <c r="A2482" s="16" t="s">
        <v>1115</v>
      </c>
      <c r="B2482" s="27">
        <f>VLOOKUP(A2482,'Sales Order'!A$1:D$1029,4,0)</f>
        <v>44763</v>
      </c>
      <c r="C2482" s="28" t="s">
        <v>55</v>
      </c>
      <c r="D2482" s="34">
        <v>43</v>
      </c>
      <c r="E2482" s="36">
        <v>83178340</v>
      </c>
      <c r="F2482" s="37" t="s">
        <v>4855</v>
      </c>
      <c r="G2482" s="76" t="str">
        <f>VLOOKUP(C2482,Product!A$1:D$21,3,0)</f>
        <v>Mountain Bike</v>
      </c>
      <c r="H2482" s="76" t="str">
        <f>VLOOKUP(C2482,Product!A$1:D$21,4,0)</f>
        <v>Bicycle</v>
      </c>
      <c r="I2482" t="s">
        <v>5854</v>
      </c>
      <c r="J2482" s="34">
        <v>43</v>
      </c>
      <c r="K2482" s="11" t="str">
        <f>VLOOKUP(A2482,'Sales Order'!A$2:I$1029,9,0)</f>
        <v>Sales Region Sulawesi - Maluku Team</v>
      </c>
      <c r="M2482" t="str">
        <f>VLOOKUP(A2482,'Sales Order'!A$1:L$1029,12,0)</f>
        <v>Retail</v>
      </c>
    </row>
    <row r="2483" spans="1:13" ht="15.75" customHeight="1" x14ac:dyDescent="0.3">
      <c r="A2483" s="28" t="s">
        <v>1115</v>
      </c>
      <c r="B2483" s="27">
        <f>VLOOKUP(A2483,'Sales Order'!A$1:D$1029,4,0)</f>
        <v>44763</v>
      </c>
      <c r="C2483" s="28" t="s">
        <v>43</v>
      </c>
      <c r="D2483" s="34">
        <v>46</v>
      </c>
      <c r="E2483" s="36">
        <v>131008000</v>
      </c>
      <c r="F2483" s="37" t="s">
        <v>4856</v>
      </c>
      <c r="G2483" s="76" t="str">
        <f>VLOOKUP(C2483,Product!A$1:D$21,3,0)</f>
        <v>Stick Golf Bag</v>
      </c>
      <c r="H2483" s="76" t="str">
        <f>VLOOKUP(C2483,Product!A$1:D$21,4,0)</f>
        <v>Golf</v>
      </c>
      <c r="I2483" t="s">
        <v>44</v>
      </c>
      <c r="J2483" s="34">
        <v>46</v>
      </c>
      <c r="K2483" s="11" t="str">
        <f>VLOOKUP(A2483,'Sales Order'!A$2:I$1029,9,0)</f>
        <v>Sales Region Sulawesi - Maluku Team</v>
      </c>
      <c r="M2483" t="str">
        <f>VLOOKUP(A2483,'Sales Order'!A$1:L$1029,12,0)</f>
        <v>Retail</v>
      </c>
    </row>
    <row r="2484" spans="1:13" ht="15.75" customHeight="1" x14ac:dyDescent="0.3">
      <c r="A2484" s="16" t="s">
        <v>1116</v>
      </c>
      <c r="B2484" s="27">
        <f>VLOOKUP(A2484,'Sales Order'!A$1:D$1029,4,0)</f>
        <v>44763</v>
      </c>
      <c r="C2484" s="28" t="s">
        <v>83</v>
      </c>
      <c r="D2484" s="34">
        <v>52</v>
      </c>
      <c r="E2484" s="36">
        <v>14355120</v>
      </c>
      <c r="F2484" s="37" t="s">
        <v>4857</v>
      </c>
      <c r="G2484" s="76" t="str">
        <f>VLOOKUP(C2484,Product!A$1:D$21,3,0)</f>
        <v>Heavy bag</v>
      </c>
      <c r="H2484" s="76" t="str">
        <f>VLOOKUP(C2484,Product!A$1:D$21,4,0)</f>
        <v>Gym &amp; Fitness</v>
      </c>
      <c r="I2484" t="s">
        <v>84</v>
      </c>
      <c r="J2484" s="34">
        <v>52</v>
      </c>
      <c r="K2484" s="11" t="str">
        <f>VLOOKUP(A2484,'Sales Order'!A$2:I$1029,9,0)</f>
        <v>Sales Sumatera -Kalimantan Region Team</v>
      </c>
      <c r="M2484" t="str">
        <f>VLOOKUP(A2484,'Sales Order'!A$1:L$1029,12,0)</f>
        <v>Retail</v>
      </c>
    </row>
    <row r="2485" spans="1:13" ht="15.75" customHeight="1" x14ac:dyDescent="0.3">
      <c r="A2485" s="16" t="s">
        <v>1117</v>
      </c>
      <c r="B2485" s="27">
        <f>VLOOKUP(A2485,'Sales Order'!A$1:D$1029,4,0)</f>
        <v>44765</v>
      </c>
      <c r="C2485" s="28" t="s">
        <v>43</v>
      </c>
      <c r="D2485" s="34">
        <v>90</v>
      </c>
      <c r="E2485" s="36">
        <v>253440000</v>
      </c>
      <c r="F2485" s="37" t="s">
        <v>4858</v>
      </c>
      <c r="G2485" s="76" t="str">
        <f>VLOOKUP(C2485,Product!A$1:D$21,3,0)</f>
        <v>Stick Golf Bag</v>
      </c>
      <c r="H2485" s="76" t="str">
        <f>VLOOKUP(C2485,Product!A$1:D$21,4,0)</f>
        <v>Golf</v>
      </c>
      <c r="I2485" t="s">
        <v>44</v>
      </c>
      <c r="J2485" s="34">
        <v>90</v>
      </c>
      <c r="K2485" s="11" t="str">
        <f>VLOOKUP(A2485,'Sales Order'!A$2:I$1029,9,0)</f>
        <v>Online Sales Team</v>
      </c>
      <c r="M2485" t="str">
        <f>VLOOKUP(A2485,'Sales Order'!A$1:L$1029,12,0)</f>
        <v>Retail</v>
      </c>
    </row>
    <row r="2486" spans="1:13" ht="15.75" customHeight="1" x14ac:dyDescent="0.3">
      <c r="A2486" s="28" t="s">
        <v>1117</v>
      </c>
      <c r="B2486" s="27">
        <f>VLOOKUP(A2486,'Sales Order'!A$1:D$1029,4,0)</f>
        <v>44765</v>
      </c>
      <c r="C2486" s="28" t="s">
        <v>40</v>
      </c>
      <c r="D2486" s="34">
        <v>84</v>
      </c>
      <c r="E2486" s="36">
        <v>15098160</v>
      </c>
      <c r="F2486" s="37" t="s">
        <v>4859</v>
      </c>
      <c r="G2486" s="76" t="str">
        <f>VLOOKUP(C2486,Product!A$1:D$21,3,0)</f>
        <v>1 set Golf Ball</v>
      </c>
      <c r="H2486" s="76" t="str">
        <f>VLOOKUP(C2486,Product!A$1:D$21,4,0)</f>
        <v>Golf</v>
      </c>
      <c r="I2486" t="s">
        <v>41</v>
      </c>
      <c r="J2486" s="34">
        <v>84</v>
      </c>
      <c r="K2486" s="11" t="str">
        <f>VLOOKUP(A2486,'Sales Order'!A$2:I$1029,9,0)</f>
        <v>Online Sales Team</v>
      </c>
      <c r="M2486" t="str">
        <f>VLOOKUP(A2486,'Sales Order'!A$1:L$1029,12,0)</f>
        <v>Retail</v>
      </c>
    </row>
    <row r="2487" spans="1:13" ht="15.75" customHeight="1" x14ac:dyDescent="0.3">
      <c r="A2487" s="28" t="s">
        <v>1117</v>
      </c>
      <c r="B2487" s="27">
        <f>VLOOKUP(A2487,'Sales Order'!A$1:D$1029,4,0)</f>
        <v>44765</v>
      </c>
      <c r="C2487" s="28" t="s">
        <v>52</v>
      </c>
      <c r="D2487" s="34">
        <v>39</v>
      </c>
      <c r="E2487" s="36">
        <v>9886500</v>
      </c>
      <c r="F2487" s="37" t="s">
        <v>4860</v>
      </c>
      <c r="G2487" s="76" t="str">
        <f>VLOOKUP(C2487,Product!A$1:D$21,3,0)</f>
        <v>Hiking Shoes</v>
      </c>
      <c r="H2487" s="76" t="str">
        <f>VLOOKUP(C2487,Product!A$1:D$21,4,0)</f>
        <v>Hiking &amp; Camping</v>
      </c>
      <c r="I2487" t="s">
        <v>53</v>
      </c>
      <c r="J2487" s="34">
        <v>39</v>
      </c>
      <c r="K2487" s="11" t="str">
        <f>VLOOKUP(A2487,'Sales Order'!A$2:I$1029,9,0)</f>
        <v>Online Sales Team</v>
      </c>
      <c r="M2487" t="str">
        <f>VLOOKUP(A2487,'Sales Order'!A$1:L$1029,12,0)</f>
        <v>Retail</v>
      </c>
    </row>
    <row r="2488" spans="1:13" ht="15.75" customHeight="1" x14ac:dyDescent="0.3">
      <c r="A2488" s="28" t="s">
        <v>1117</v>
      </c>
      <c r="B2488" s="27">
        <f>VLOOKUP(A2488,'Sales Order'!A$1:D$1029,4,0)</f>
        <v>44765</v>
      </c>
      <c r="C2488" s="28" t="s">
        <v>33</v>
      </c>
      <c r="D2488" s="34">
        <v>127</v>
      </c>
      <c r="E2488" s="36">
        <v>22352000</v>
      </c>
      <c r="F2488" s="37" t="s">
        <v>4861</v>
      </c>
      <c r="G2488" s="76" t="str">
        <f>VLOOKUP(C2488,Product!A$1:D$21,3,0)</f>
        <v>Stick Billiard Bag</v>
      </c>
      <c r="H2488" s="76" t="str">
        <f>VLOOKUP(C2488,Product!A$1:D$21,4,0)</f>
        <v>Billiard</v>
      </c>
      <c r="I2488" t="s">
        <v>34</v>
      </c>
      <c r="J2488" s="34">
        <v>127</v>
      </c>
      <c r="K2488" s="11" t="str">
        <f>VLOOKUP(A2488,'Sales Order'!A$2:I$1029,9,0)</f>
        <v>Online Sales Team</v>
      </c>
      <c r="M2488" t="str">
        <f>VLOOKUP(A2488,'Sales Order'!A$1:L$1029,12,0)</f>
        <v>Retail</v>
      </c>
    </row>
    <row r="2489" spans="1:13" ht="15.75" customHeight="1" x14ac:dyDescent="0.3">
      <c r="A2489" s="28" t="s">
        <v>1117</v>
      </c>
      <c r="B2489" s="27">
        <f>VLOOKUP(A2489,'Sales Order'!A$1:D$1029,4,0)</f>
        <v>44765</v>
      </c>
      <c r="C2489" s="28" t="s">
        <v>61</v>
      </c>
      <c r="D2489" s="34">
        <v>113</v>
      </c>
      <c r="E2489" s="36">
        <v>47090490</v>
      </c>
      <c r="F2489" s="37" t="s">
        <v>4862</v>
      </c>
      <c r="G2489" s="76" t="str">
        <f>VLOOKUP(C2489,Product!A$1:D$21,3,0)</f>
        <v>1 Set Basketball</v>
      </c>
      <c r="H2489" s="76" t="str">
        <f>VLOOKUP(C2489,Product!A$1:D$21,4,0)</f>
        <v>Basketball</v>
      </c>
      <c r="I2489" t="s">
        <v>62</v>
      </c>
      <c r="J2489" s="34">
        <v>113</v>
      </c>
      <c r="K2489" s="11" t="str">
        <f>VLOOKUP(A2489,'Sales Order'!A$2:I$1029,9,0)</f>
        <v>Online Sales Team</v>
      </c>
      <c r="M2489" t="str">
        <f>VLOOKUP(A2489,'Sales Order'!A$1:L$1029,12,0)</f>
        <v>Retail</v>
      </c>
    </row>
    <row r="2490" spans="1:13" ht="15.75" customHeight="1" x14ac:dyDescent="0.3">
      <c r="A2490" s="16" t="s">
        <v>1119</v>
      </c>
      <c r="B2490" s="27">
        <f>VLOOKUP(A2490,'Sales Order'!A$1:D$1029,4,0)</f>
        <v>44766</v>
      </c>
      <c r="C2490" s="28" t="s">
        <v>65</v>
      </c>
      <c r="D2490" s="34">
        <v>126</v>
      </c>
      <c r="E2490" s="36">
        <v>25231500</v>
      </c>
      <c r="F2490" s="37" t="s">
        <v>4863</v>
      </c>
      <c r="G2490" s="76" t="str">
        <f>VLOOKUP(C2490,Product!A$1:D$21,3,0)</f>
        <v>1 Set Futsalball</v>
      </c>
      <c r="H2490" s="76" t="str">
        <f>VLOOKUP(C2490,Product!A$1:D$21,4,0)</f>
        <v>Futsal</v>
      </c>
      <c r="I2490" t="s">
        <v>66</v>
      </c>
      <c r="J2490" s="34">
        <v>126</v>
      </c>
      <c r="K2490" s="11" t="str">
        <f>VLOOKUP(A2490,'Sales Order'!A$2:I$1029,9,0)</f>
        <v>Sales Region Bali - Nusa Tenggara Team</v>
      </c>
      <c r="M2490" t="str">
        <f>VLOOKUP(A2490,'Sales Order'!A$1:L$1029,12,0)</f>
        <v>Retail</v>
      </c>
    </row>
    <row r="2491" spans="1:13" ht="15.75" customHeight="1" x14ac:dyDescent="0.3">
      <c r="A2491" s="28" t="s">
        <v>1119</v>
      </c>
      <c r="B2491" s="27">
        <f>VLOOKUP(A2491,'Sales Order'!A$1:D$1029,4,0)</f>
        <v>44766</v>
      </c>
      <c r="C2491" s="28" t="s">
        <v>19</v>
      </c>
      <c r="D2491" s="34">
        <v>76</v>
      </c>
      <c r="E2491" s="36">
        <v>17410080</v>
      </c>
      <c r="F2491" s="37" t="s">
        <v>4864</v>
      </c>
      <c r="G2491" s="76" t="str">
        <f>VLOOKUP(C2491,Product!A$1:D$21,3,0)</f>
        <v>1 Set Fishing Equipment</v>
      </c>
      <c r="H2491" s="76" t="str">
        <f>VLOOKUP(C2491,Product!A$1:D$21,4,0)</f>
        <v>Fishing Equipment</v>
      </c>
      <c r="I2491" t="s">
        <v>21</v>
      </c>
      <c r="J2491" s="34">
        <v>76</v>
      </c>
      <c r="K2491" s="11" t="str">
        <f>VLOOKUP(A2491,'Sales Order'!A$2:I$1029,9,0)</f>
        <v>Sales Region Bali - Nusa Tenggara Team</v>
      </c>
      <c r="M2491" t="str">
        <f>VLOOKUP(A2491,'Sales Order'!A$1:L$1029,12,0)</f>
        <v>Retail</v>
      </c>
    </row>
    <row r="2492" spans="1:13" ht="15.75" customHeight="1" x14ac:dyDescent="0.3">
      <c r="A2492" s="28" t="s">
        <v>1119</v>
      </c>
      <c r="B2492" s="27">
        <f>VLOOKUP(A2492,'Sales Order'!A$1:D$1029,4,0)</f>
        <v>44766</v>
      </c>
      <c r="C2492" s="28" t="s">
        <v>25</v>
      </c>
      <c r="D2492" s="34">
        <v>42</v>
      </c>
      <c r="E2492" s="36">
        <v>680400</v>
      </c>
      <c r="F2492" s="37" t="s">
        <v>4865</v>
      </c>
      <c r="G2492" s="76" t="str">
        <f>VLOOKUP(C2492,Product!A$1:D$21,3,0)</f>
        <v>Fishing soft lure</v>
      </c>
      <c r="H2492" s="76" t="str">
        <f>VLOOKUP(C2492,Product!A$1:D$21,4,0)</f>
        <v>Fishing Equipment</v>
      </c>
      <c r="I2492" t="s">
        <v>26</v>
      </c>
      <c r="J2492" s="34">
        <v>42</v>
      </c>
      <c r="K2492" s="11" t="str">
        <f>VLOOKUP(A2492,'Sales Order'!A$2:I$1029,9,0)</f>
        <v>Sales Region Bali - Nusa Tenggara Team</v>
      </c>
      <c r="M2492" t="str">
        <f>VLOOKUP(A2492,'Sales Order'!A$1:L$1029,12,0)</f>
        <v>Retail</v>
      </c>
    </row>
    <row r="2493" spans="1:13" ht="15.75" customHeight="1" x14ac:dyDescent="0.3">
      <c r="A2493" s="28" t="s">
        <v>1119</v>
      </c>
      <c r="B2493" s="27">
        <f>VLOOKUP(A2493,'Sales Order'!A$1:D$1029,4,0)</f>
        <v>44766</v>
      </c>
      <c r="C2493" s="28" t="s">
        <v>43</v>
      </c>
      <c r="D2493" s="34">
        <v>75</v>
      </c>
      <c r="E2493" s="36">
        <v>228000000</v>
      </c>
      <c r="F2493" s="37" t="s">
        <v>4866</v>
      </c>
      <c r="G2493" s="76" t="str">
        <f>VLOOKUP(C2493,Product!A$1:D$21,3,0)</f>
        <v>Stick Golf Bag</v>
      </c>
      <c r="H2493" s="76" t="str">
        <f>VLOOKUP(C2493,Product!A$1:D$21,4,0)</f>
        <v>Golf</v>
      </c>
      <c r="I2493" t="s">
        <v>44</v>
      </c>
      <c r="J2493" s="34">
        <v>75</v>
      </c>
      <c r="K2493" s="11" t="str">
        <f>VLOOKUP(A2493,'Sales Order'!A$2:I$1029,9,0)</f>
        <v>Sales Region Bali - Nusa Tenggara Team</v>
      </c>
      <c r="M2493" t="str">
        <f>VLOOKUP(A2493,'Sales Order'!A$1:L$1029,12,0)</f>
        <v>Retail</v>
      </c>
    </row>
    <row r="2494" spans="1:13" ht="15.75" customHeight="1" x14ac:dyDescent="0.3">
      <c r="A2494" s="16" t="s">
        <v>1120</v>
      </c>
      <c r="B2494" s="27">
        <f>VLOOKUP(A2494,'Sales Order'!A$1:D$1029,4,0)</f>
        <v>44767</v>
      </c>
      <c r="C2494" s="28" t="s">
        <v>61</v>
      </c>
      <c r="D2494" s="34">
        <v>62</v>
      </c>
      <c r="E2494" s="36">
        <v>27916120</v>
      </c>
      <c r="F2494" s="37" t="s">
        <v>4867</v>
      </c>
      <c r="G2494" s="76" t="str">
        <f>VLOOKUP(C2494,Product!A$1:D$21,3,0)</f>
        <v>1 Set Basketball</v>
      </c>
      <c r="H2494" s="76" t="str">
        <f>VLOOKUP(C2494,Product!A$1:D$21,4,0)</f>
        <v>Basketball</v>
      </c>
      <c r="I2494" t="s">
        <v>62</v>
      </c>
      <c r="J2494" s="34">
        <v>62</v>
      </c>
      <c r="K2494" s="11" t="str">
        <f>VLOOKUP(A2494,'Sales Order'!A$2:I$1029,9,0)</f>
        <v>Sales Region Bali - Nusa Tenggara Team</v>
      </c>
      <c r="M2494" t="str">
        <f>VLOOKUP(A2494,'Sales Order'!A$1:L$1029,12,0)</f>
        <v>Retail</v>
      </c>
    </row>
    <row r="2495" spans="1:13" ht="15.75" customHeight="1" x14ac:dyDescent="0.3">
      <c r="A2495" s="28" t="s">
        <v>1120</v>
      </c>
      <c r="B2495" s="27">
        <f>VLOOKUP(A2495,'Sales Order'!A$1:D$1029,4,0)</f>
        <v>44767</v>
      </c>
      <c r="C2495" s="28" t="s">
        <v>19</v>
      </c>
      <c r="D2495" s="34">
        <v>126</v>
      </c>
      <c r="E2495" s="36">
        <v>27609120</v>
      </c>
      <c r="F2495" s="37" t="s">
        <v>4868</v>
      </c>
      <c r="G2495" s="76" t="str">
        <f>VLOOKUP(C2495,Product!A$1:D$21,3,0)</f>
        <v>1 Set Fishing Equipment</v>
      </c>
      <c r="H2495" s="76" t="str">
        <f>VLOOKUP(C2495,Product!A$1:D$21,4,0)</f>
        <v>Fishing Equipment</v>
      </c>
      <c r="I2495" t="s">
        <v>21</v>
      </c>
      <c r="J2495" s="34">
        <v>126</v>
      </c>
      <c r="K2495" s="11" t="str">
        <f>VLOOKUP(A2495,'Sales Order'!A$2:I$1029,9,0)</f>
        <v>Sales Region Bali - Nusa Tenggara Team</v>
      </c>
      <c r="M2495" t="str">
        <f>VLOOKUP(A2495,'Sales Order'!A$1:L$1029,12,0)</f>
        <v>Retail</v>
      </c>
    </row>
    <row r="2496" spans="1:13" ht="15.75" customHeight="1" x14ac:dyDescent="0.3">
      <c r="A2496" s="28" t="s">
        <v>1120</v>
      </c>
      <c r="B2496" s="27">
        <f>VLOOKUP(A2496,'Sales Order'!A$1:D$1029,4,0)</f>
        <v>44767</v>
      </c>
      <c r="C2496" s="28" t="s">
        <v>75</v>
      </c>
      <c r="D2496" s="34">
        <v>83</v>
      </c>
      <c r="E2496" s="36">
        <v>164962500</v>
      </c>
      <c r="F2496" s="37" t="s">
        <v>4869</v>
      </c>
      <c r="G2496" s="76" t="str">
        <f>VLOOKUP(C2496,Product!A$1:D$21,3,0)</f>
        <v>Bench Press</v>
      </c>
      <c r="H2496" s="76" t="str">
        <f>VLOOKUP(C2496,Product!A$1:D$21,4,0)</f>
        <v>Gym &amp; Fitness</v>
      </c>
      <c r="I2496" t="s">
        <v>76</v>
      </c>
      <c r="J2496" s="34">
        <v>83</v>
      </c>
      <c r="K2496" s="11" t="str">
        <f>VLOOKUP(A2496,'Sales Order'!A$2:I$1029,9,0)</f>
        <v>Sales Region Bali - Nusa Tenggara Team</v>
      </c>
      <c r="M2496" t="str">
        <f>VLOOKUP(A2496,'Sales Order'!A$1:L$1029,12,0)</f>
        <v>Retail</v>
      </c>
    </row>
    <row r="2497" spans="1:13" ht="15.75" customHeight="1" x14ac:dyDescent="0.3">
      <c r="A2497" s="16" t="s">
        <v>1121</v>
      </c>
      <c r="B2497" s="27">
        <f>VLOOKUP(A2497,'Sales Order'!A$1:D$1029,4,0)</f>
        <v>44768</v>
      </c>
      <c r="C2497" s="28" t="s">
        <v>69</v>
      </c>
      <c r="D2497" s="34">
        <v>40</v>
      </c>
      <c r="E2497" s="36">
        <v>4729320</v>
      </c>
      <c r="F2497" s="37" t="s">
        <v>4870</v>
      </c>
      <c r="G2497" s="76" t="str">
        <f>VLOOKUP(C2497,Product!A$1:D$21,3,0)</f>
        <v>Abs Roller</v>
      </c>
      <c r="H2497" s="76" t="str">
        <f>VLOOKUP(C2497,Product!A$1:D$21,4,0)</f>
        <v>Gym &amp; Fitness</v>
      </c>
      <c r="I2497" t="s">
        <v>70</v>
      </c>
      <c r="J2497" s="34">
        <v>40</v>
      </c>
      <c r="K2497" s="11" t="str">
        <f>VLOOKUP(A2497,'Sales Order'!A$2:I$1029,9,0)</f>
        <v>Sales Region Sulawesi - Maluku Team</v>
      </c>
      <c r="M2497" t="str">
        <f>VLOOKUP(A2497,'Sales Order'!A$1:L$1029,12,0)</f>
        <v>Retail</v>
      </c>
    </row>
    <row r="2498" spans="1:13" ht="15.75" customHeight="1" x14ac:dyDescent="0.3">
      <c r="A2498" s="28" t="s">
        <v>1121</v>
      </c>
      <c r="B2498" s="27">
        <f>VLOOKUP(A2498,'Sales Order'!A$1:D$1029,4,0)</f>
        <v>44768</v>
      </c>
      <c r="C2498" s="28" t="s">
        <v>28</v>
      </c>
      <c r="D2498" s="34">
        <v>56</v>
      </c>
      <c r="E2498" s="36">
        <v>47965120</v>
      </c>
      <c r="F2498" s="37" t="s">
        <v>4871</v>
      </c>
      <c r="G2498" s="76" t="str">
        <f>VLOOKUP(C2498,Product!A$1:D$21,3,0)</f>
        <v>Stick Billiard</v>
      </c>
      <c r="H2498" s="76" t="str">
        <f>VLOOKUP(C2498,Product!A$1:D$21,4,0)</f>
        <v>Billiard</v>
      </c>
      <c r="I2498" t="s">
        <v>30</v>
      </c>
      <c r="J2498" s="34">
        <v>56</v>
      </c>
      <c r="K2498" s="11" t="str">
        <f>VLOOKUP(A2498,'Sales Order'!A$2:I$1029,9,0)</f>
        <v>Sales Region Sulawesi - Maluku Team</v>
      </c>
      <c r="M2498" t="str">
        <f>VLOOKUP(A2498,'Sales Order'!A$1:L$1029,12,0)</f>
        <v>Retail</v>
      </c>
    </row>
    <row r="2499" spans="1:13" ht="15.75" customHeight="1" x14ac:dyDescent="0.3">
      <c r="A2499" s="28" t="s">
        <v>1121</v>
      </c>
      <c r="B2499" s="27">
        <f>VLOOKUP(A2499,'Sales Order'!A$1:D$1029,4,0)</f>
        <v>44768</v>
      </c>
      <c r="C2499" s="28" t="s">
        <v>19</v>
      </c>
      <c r="D2499" s="34">
        <v>90</v>
      </c>
      <c r="E2499" s="36">
        <v>19496700</v>
      </c>
      <c r="F2499" s="37" t="s">
        <v>4872</v>
      </c>
      <c r="G2499" s="76" t="str">
        <f>VLOOKUP(C2499,Product!A$1:D$21,3,0)</f>
        <v>1 Set Fishing Equipment</v>
      </c>
      <c r="H2499" s="76" t="str">
        <f>VLOOKUP(C2499,Product!A$1:D$21,4,0)</f>
        <v>Fishing Equipment</v>
      </c>
      <c r="I2499" t="s">
        <v>21</v>
      </c>
      <c r="J2499" s="34">
        <v>90</v>
      </c>
      <c r="K2499" s="11" t="str">
        <f>VLOOKUP(A2499,'Sales Order'!A$2:I$1029,9,0)</f>
        <v>Sales Region Sulawesi - Maluku Team</v>
      </c>
      <c r="M2499" t="str">
        <f>VLOOKUP(A2499,'Sales Order'!A$1:L$1029,12,0)</f>
        <v>Retail</v>
      </c>
    </row>
    <row r="2500" spans="1:13" ht="15.75" customHeight="1" x14ac:dyDescent="0.3">
      <c r="A2500" s="28" t="s">
        <v>1121</v>
      </c>
      <c r="B2500" s="27">
        <f>VLOOKUP(A2500,'Sales Order'!A$1:D$1029,4,0)</f>
        <v>44768</v>
      </c>
      <c r="C2500" s="28" t="s">
        <v>43</v>
      </c>
      <c r="D2500" s="34">
        <v>46</v>
      </c>
      <c r="E2500" s="36">
        <v>133952000</v>
      </c>
      <c r="F2500" s="37" t="s">
        <v>4873</v>
      </c>
      <c r="G2500" s="76" t="str">
        <f>VLOOKUP(C2500,Product!A$1:D$21,3,0)</f>
        <v>Stick Golf Bag</v>
      </c>
      <c r="H2500" s="76" t="str">
        <f>VLOOKUP(C2500,Product!A$1:D$21,4,0)</f>
        <v>Golf</v>
      </c>
      <c r="I2500" t="s">
        <v>44</v>
      </c>
      <c r="J2500" s="34">
        <v>46</v>
      </c>
      <c r="K2500" s="11" t="str">
        <f>VLOOKUP(A2500,'Sales Order'!A$2:I$1029,9,0)</f>
        <v>Sales Region Sulawesi - Maluku Team</v>
      </c>
      <c r="M2500" t="str">
        <f>VLOOKUP(A2500,'Sales Order'!A$1:L$1029,12,0)</f>
        <v>Retail</v>
      </c>
    </row>
    <row r="2501" spans="1:13" ht="15.75" customHeight="1" x14ac:dyDescent="0.3">
      <c r="A2501" s="28" t="s">
        <v>1121</v>
      </c>
      <c r="B2501" s="27">
        <f>VLOOKUP(A2501,'Sales Order'!A$1:D$1029,4,0)</f>
        <v>44768</v>
      </c>
      <c r="C2501" s="28" t="s">
        <v>45</v>
      </c>
      <c r="D2501" s="34">
        <v>105</v>
      </c>
      <c r="E2501" s="36">
        <v>12672450</v>
      </c>
      <c r="F2501" s="37" t="s">
        <v>4874</v>
      </c>
      <c r="G2501" s="76" t="str">
        <f>VLOOKUP(C2501,Product!A$1:D$21,3,0)</f>
        <v>Sunglasses</v>
      </c>
      <c r="H2501" s="76" t="str">
        <f>VLOOKUP(C2501,Product!A$1:D$21,4,0)</f>
        <v>Outdoors Sport</v>
      </c>
      <c r="I2501" t="s">
        <v>46</v>
      </c>
      <c r="J2501" s="34">
        <v>105</v>
      </c>
      <c r="K2501" s="11" t="str">
        <f>VLOOKUP(A2501,'Sales Order'!A$2:I$1029,9,0)</f>
        <v>Sales Region Sulawesi - Maluku Team</v>
      </c>
      <c r="M2501" t="str">
        <f>VLOOKUP(A2501,'Sales Order'!A$1:L$1029,12,0)</f>
        <v>Retail</v>
      </c>
    </row>
    <row r="2502" spans="1:13" ht="15.75" customHeight="1" x14ac:dyDescent="0.3">
      <c r="A2502" s="16" t="s">
        <v>1122</v>
      </c>
      <c r="B2502" s="27">
        <f>VLOOKUP(A2502,'Sales Order'!A$1:D$1029,4,0)</f>
        <v>44768</v>
      </c>
      <c r="C2502" s="28" t="s">
        <v>48</v>
      </c>
      <c r="D2502" s="34">
        <v>77</v>
      </c>
      <c r="E2502" s="36">
        <v>7747740</v>
      </c>
      <c r="F2502" s="37" t="s">
        <v>4875</v>
      </c>
      <c r="G2502" s="76" t="str">
        <f>VLOOKUP(C2502,Product!A$1:D$21,3,0)</f>
        <v>Tracking Pole</v>
      </c>
      <c r="H2502" s="76" t="str">
        <f>VLOOKUP(C2502,Product!A$1:D$21,4,0)</f>
        <v>Hiking &amp; Camping</v>
      </c>
      <c r="I2502" t="s">
        <v>49</v>
      </c>
      <c r="J2502" s="34">
        <v>77</v>
      </c>
      <c r="K2502" s="11" t="str">
        <f>VLOOKUP(A2502,'Sales Order'!A$2:I$1029,9,0)</f>
        <v>Sales Sumatera -Kalimantan Region Team</v>
      </c>
      <c r="M2502" t="str">
        <f>VLOOKUP(A2502,'Sales Order'!A$1:L$1029,12,0)</f>
        <v>Retail</v>
      </c>
    </row>
    <row r="2503" spans="1:13" ht="15.75" customHeight="1" x14ac:dyDescent="0.3">
      <c r="A2503" s="28" t="s">
        <v>1122</v>
      </c>
      <c r="B2503" s="27">
        <f>VLOOKUP(A2503,'Sales Order'!A$1:D$1029,4,0)</f>
        <v>44768</v>
      </c>
      <c r="C2503" s="28" t="s">
        <v>69</v>
      </c>
      <c r="D2503" s="34">
        <v>98</v>
      </c>
      <c r="E2503" s="36">
        <v>11986380</v>
      </c>
      <c r="F2503" s="37" t="s">
        <v>4876</v>
      </c>
      <c r="G2503" s="76" t="str">
        <f>VLOOKUP(C2503,Product!A$1:D$21,3,0)</f>
        <v>Abs Roller</v>
      </c>
      <c r="H2503" s="76" t="str">
        <f>VLOOKUP(C2503,Product!A$1:D$21,4,0)</f>
        <v>Gym &amp; Fitness</v>
      </c>
      <c r="I2503" t="s">
        <v>70</v>
      </c>
      <c r="J2503" s="34">
        <v>98</v>
      </c>
      <c r="K2503" s="11" t="str">
        <f>VLOOKUP(A2503,'Sales Order'!A$2:I$1029,9,0)</f>
        <v>Sales Sumatera -Kalimantan Region Team</v>
      </c>
      <c r="M2503" t="str">
        <f>VLOOKUP(A2503,'Sales Order'!A$1:L$1029,12,0)</f>
        <v>Retail</v>
      </c>
    </row>
    <row r="2504" spans="1:13" ht="15.75" customHeight="1" x14ac:dyDescent="0.3">
      <c r="A2504" s="28" t="s">
        <v>1122</v>
      </c>
      <c r="B2504" s="27">
        <f>VLOOKUP(A2504,'Sales Order'!A$1:D$1029,4,0)</f>
        <v>44768</v>
      </c>
      <c r="C2504" s="28" t="s">
        <v>72</v>
      </c>
      <c r="D2504" s="34">
        <v>38</v>
      </c>
      <c r="E2504" s="36">
        <v>8015340</v>
      </c>
      <c r="F2504" s="37" t="s">
        <v>4877</v>
      </c>
      <c r="G2504" s="76" t="str">
        <f>VLOOKUP(C2504,Product!A$1:D$21,3,0)</f>
        <v>Pull Up Bar</v>
      </c>
      <c r="H2504" s="76" t="str">
        <f>VLOOKUP(C2504,Product!A$1:D$21,4,0)</f>
        <v>Gym &amp; Fitness</v>
      </c>
      <c r="I2504" t="s">
        <v>73</v>
      </c>
      <c r="J2504" s="34">
        <v>38</v>
      </c>
      <c r="K2504" s="11" t="str">
        <f>VLOOKUP(A2504,'Sales Order'!A$2:I$1029,9,0)</f>
        <v>Sales Sumatera -Kalimantan Region Team</v>
      </c>
      <c r="M2504" t="str">
        <f>VLOOKUP(A2504,'Sales Order'!A$1:L$1029,12,0)</f>
        <v>Retail</v>
      </c>
    </row>
    <row r="2505" spans="1:13" ht="15.75" customHeight="1" x14ac:dyDescent="0.3">
      <c r="A2505" s="28" t="s">
        <v>1122</v>
      </c>
      <c r="B2505" s="27">
        <f>VLOOKUP(A2505,'Sales Order'!A$1:D$1029,4,0)</f>
        <v>44768</v>
      </c>
      <c r="C2505" s="28" t="s">
        <v>45</v>
      </c>
      <c r="D2505" s="34">
        <v>139</v>
      </c>
      <c r="E2505" s="36">
        <v>18847010</v>
      </c>
      <c r="F2505" s="37" t="s">
        <v>4878</v>
      </c>
      <c r="G2505" s="76" t="str">
        <f>VLOOKUP(C2505,Product!A$1:D$21,3,0)</f>
        <v>Sunglasses</v>
      </c>
      <c r="H2505" s="76" t="str">
        <f>VLOOKUP(C2505,Product!A$1:D$21,4,0)</f>
        <v>Outdoors Sport</v>
      </c>
      <c r="I2505" t="s">
        <v>46</v>
      </c>
      <c r="J2505" s="34">
        <v>139</v>
      </c>
      <c r="K2505" s="11" t="str">
        <f>VLOOKUP(A2505,'Sales Order'!A$2:I$1029,9,0)</f>
        <v>Sales Sumatera -Kalimantan Region Team</v>
      </c>
      <c r="M2505" t="str">
        <f>VLOOKUP(A2505,'Sales Order'!A$1:L$1029,12,0)</f>
        <v>Retail</v>
      </c>
    </row>
    <row r="2506" spans="1:13" ht="15.75" customHeight="1" x14ac:dyDescent="0.3">
      <c r="A2506" s="28" t="s">
        <v>1122</v>
      </c>
      <c r="B2506" s="27">
        <f>VLOOKUP(A2506,'Sales Order'!A$1:D$1029,4,0)</f>
        <v>44768</v>
      </c>
      <c r="C2506" s="28" t="s">
        <v>33</v>
      </c>
      <c r="D2506" s="34">
        <v>36</v>
      </c>
      <c r="E2506" s="36">
        <v>6652800</v>
      </c>
      <c r="F2506" s="37" t="s">
        <v>4879</v>
      </c>
      <c r="G2506" s="76" t="str">
        <f>VLOOKUP(C2506,Product!A$1:D$21,3,0)</f>
        <v>Stick Billiard Bag</v>
      </c>
      <c r="H2506" s="76" t="str">
        <f>VLOOKUP(C2506,Product!A$1:D$21,4,0)</f>
        <v>Billiard</v>
      </c>
      <c r="I2506" t="s">
        <v>34</v>
      </c>
      <c r="J2506" s="34">
        <v>36</v>
      </c>
      <c r="K2506" s="11" t="str">
        <f>VLOOKUP(A2506,'Sales Order'!A$2:I$1029,9,0)</f>
        <v>Sales Sumatera -Kalimantan Region Team</v>
      </c>
      <c r="M2506" t="str">
        <f>VLOOKUP(A2506,'Sales Order'!A$1:L$1029,12,0)</f>
        <v>Retail</v>
      </c>
    </row>
    <row r="2507" spans="1:13" ht="15.75" customHeight="1" x14ac:dyDescent="0.3">
      <c r="A2507" s="16" t="s">
        <v>1123</v>
      </c>
      <c r="B2507" s="27">
        <f>VLOOKUP(A2507,'Sales Order'!A$1:D$1029,4,0)</f>
        <v>44772</v>
      </c>
      <c r="C2507" s="28" t="s">
        <v>52</v>
      </c>
      <c r="D2507" s="34">
        <v>137</v>
      </c>
      <c r="E2507" s="36">
        <v>41408250</v>
      </c>
      <c r="F2507" s="37" t="s">
        <v>4880</v>
      </c>
      <c r="G2507" s="76" t="str">
        <f>VLOOKUP(C2507,Product!A$1:D$21,3,0)</f>
        <v>Hiking Shoes</v>
      </c>
      <c r="H2507" s="76" t="str">
        <f>VLOOKUP(C2507,Product!A$1:D$21,4,0)</f>
        <v>Hiking &amp; Camping</v>
      </c>
      <c r="I2507" t="s">
        <v>53</v>
      </c>
      <c r="J2507" s="34">
        <v>137</v>
      </c>
      <c r="K2507" s="11" t="str">
        <f>VLOOKUP(A2507,'Sales Order'!A$2:I$1029,9,0)</f>
        <v>Sales Region Sulawesi - Maluku Team</v>
      </c>
      <c r="M2507" t="str">
        <f>VLOOKUP(A2507,'Sales Order'!A$1:L$1029,12,0)</f>
        <v>Retail</v>
      </c>
    </row>
    <row r="2508" spans="1:13" ht="15.75" customHeight="1" x14ac:dyDescent="0.3">
      <c r="A2508" s="16" t="s">
        <v>1124</v>
      </c>
      <c r="B2508" s="27">
        <f>VLOOKUP(A2508,'Sales Order'!A$1:D$1029,4,0)</f>
        <v>44773</v>
      </c>
      <c r="C2508" s="28" t="s">
        <v>28</v>
      </c>
      <c r="D2508" s="34">
        <v>66</v>
      </c>
      <c r="E2508" s="36">
        <v>49156800</v>
      </c>
      <c r="F2508" s="37" t="s">
        <v>4881</v>
      </c>
      <c r="G2508" s="76" t="str">
        <f>VLOOKUP(C2508,Product!A$1:D$21,3,0)</f>
        <v>Stick Billiard</v>
      </c>
      <c r="H2508" s="76" t="str">
        <f>VLOOKUP(C2508,Product!A$1:D$21,4,0)</f>
        <v>Billiard</v>
      </c>
      <c r="I2508" t="s">
        <v>30</v>
      </c>
      <c r="J2508" s="34">
        <v>66</v>
      </c>
      <c r="K2508" s="11" t="str">
        <f>VLOOKUP(A2508,'Sales Order'!A$2:I$1029,9,0)</f>
        <v>Sales Sumatera -Kalimantan Region Team</v>
      </c>
      <c r="M2508" t="str">
        <f>VLOOKUP(A2508,'Sales Order'!A$1:L$1029,12,0)</f>
        <v>Retail</v>
      </c>
    </row>
    <row r="2509" spans="1:13" ht="15.75" customHeight="1" x14ac:dyDescent="0.3">
      <c r="A2509" s="28" t="s">
        <v>1124</v>
      </c>
      <c r="B2509" s="27">
        <f>VLOOKUP(A2509,'Sales Order'!A$1:D$1029,4,0)</f>
        <v>44773</v>
      </c>
      <c r="C2509" s="28" t="s">
        <v>72</v>
      </c>
      <c r="D2509" s="34">
        <v>143</v>
      </c>
      <c r="E2509" s="36">
        <v>32072040</v>
      </c>
      <c r="F2509" s="37" t="s">
        <v>4882</v>
      </c>
      <c r="G2509" s="76" t="str">
        <f>VLOOKUP(C2509,Product!A$1:D$21,3,0)</f>
        <v>Pull Up Bar</v>
      </c>
      <c r="H2509" s="76" t="str">
        <f>VLOOKUP(C2509,Product!A$1:D$21,4,0)</f>
        <v>Gym &amp; Fitness</v>
      </c>
      <c r="I2509" t="s">
        <v>73</v>
      </c>
      <c r="J2509" s="34">
        <v>143</v>
      </c>
      <c r="K2509" s="11" t="str">
        <f>VLOOKUP(A2509,'Sales Order'!A$2:I$1029,9,0)</f>
        <v>Sales Sumatera -Kalimantan Region Team</v>
      </c>
      <c r="M2509" t="str">
        <f>VLOOKUP(A2509,'Sales Order'!A$1:L$1029,12,0)</f>
        <v>Retail</v>
      </c>
    </row>
    <row r="2510" spans="1:13" ht="15.75" customHeight="1" x14ac:dyDescent="0.3">
      <c r="A2510" s="28" t="s">
        <v>1124</v>
      </c>
      <c r="B2510" s="27">
        <f>VLOOKUP(A2510,'Sales Order'!A$1:D$1029,4,0)</f>
        <v>44773</v>
      </c>
      <c r="C2510" s="28" t="s">
        <v>78</v>
      </c>
      <c r="D2510" s="34">
        <v>112</v>
      </c>
      <c r="E2510" s="36">
        <v>54817280</v>
      </c>
      <c r="F2510" s="37" t="s">
        <v>4883</v>
      </c>
      <c r="G2510" s="76" t="str">
        <f>VLOOKUP(C2510,Product!A$1:D$21,3,0)</f>
        <v>Dumbell Set</v>
      </c>
      <c r="H2510" s="76" t="str">
        <f>VLOOKUP(C2510,Product!A$1:D$21,4,0)</f>
        <v>Gym &amp; Fitness</v>
      </c>
      <c r="I2510" t="s">
        <v>79</v>
      </c>
      <c r="J2510" s="34">
        <v>112</v>
      </c>
      <c r="K2510" s="11" t="str">
        <f>VLOOKUP(A2510,'Sales Order'!A$2:I$1029,9,0)</f>
        <v>Sales Sumatera -Kalimantan Region Team</v>
      </c>
      <c r="M2510" t="str">
        <f>VLOOKUP(A2510,'Sales Order'!A$1:L$1029,12,0)</f>
        <v>Retail</v>
      </c>
    </row>
    <row r="2511" spans="1:13" ht="15.75" customHeight="1" x14ac:dyDescent="0.3">
      <c r="A2511" s="16" t="s">
        <v>1125</v>
      </c>
      <c r="B2511" s="27">
        <f>VLOOKUP(A2511,'Sales Order'!A$1:D$1029,4,0)</f>
        <v>44776</v>
      </c>
      <c r="C2511" s="28" t="s">
        <v>65</v>
      </c>
      <c r="D2511" s="34">
        <v>107</v>
      </c>
      <c r="E2511" s="36">
        <v>23140890</v>
      </c>
      <c r="F2511" s="37" t="s">
        <v>4884</v>
      </c>
      <c r="G2511" s="76" t="str">
        <f>VLOOKUP(C2511,Product!A$1:D$21,3,0)</f>
        <v>1 Set Futsalball</v>
      </c>
      <c r="H2511" s="76" t="str">
        <f>VLOOKUP(C2511,Product!A$1:D$21,4,0)</f>
        <v>Futsal</v>
      </c>
      <c r="I2511" t="s">
        <v>66</v>
      </c>
      <c r="J2511" s="34">
        <v>107</v>
      </c>
      <c r="K2511" s="11" t="str">
        <f>VLOOKUP(A2511,'Sales Order'!A$2:I$1029,9,0)</f>
        <v>Sales Sumatera -Kalimantan Region Team</v>
      </c>
      <c r="M2511" t="str">
        <f>VLOOKUP(A2511,'Sales Order'!A$1:L$1029,12,0)</f>
        <v>Distributor</v>
      </c>
    </row>
    <row r="2512" spans="1:13" ht="15.75" customHeight="1" x14ac:dyDescent="0.3">
      <c r="A2512" s="28" t="s">
        <v>1125</v>
      </c>
      <c r="B2512" s="27">
        <f>VLOOKUP(A2512,'Sales Order'!A$1:D$1029,4,0)</f>
        <v>44776</v>
      </c>
      <c r="C2512" s="28" t="s">
        <v>78</v>
      </c>
      <c r="D2512" s="34">
        <v>35</v>
      </c>
      <c r="E2512" s="36">
        <v>16571800</v>
      </c>
      <c r="F2512" s="37" t="s">
        <v>4885</v>
      </c>
      <c r="G2512" s="76" t="str">
        <f>VLOOKUP(C2512,Product!A$1:D$21,3,0)</f>
        <v>Dumbell Set</v>
      </c>
      <c r="H2512" s="76" t="str">
        <f>VLOOKUP(C2512,Product!A$1:D$21,4,0)</f>
        <v>Gym &amp; Fitness</v>
      </c>
      <c r="I2512" t="s">
        <v>79</v>
      </c>
      <c r="J2512" s="34">
        <v>35</v>
      </c>
      <c r="K2512" s="11" t="str">
        <f>VLOOKUP(A2512,'Sales Order'!A$2:I$1029,9,0)</f>
        <v>Sales Sumatera -Kalimantan Region Team</v>
      </c>
      <c r="M2512" t="str">
        <f>VLOOKUP(A2512,'Sales Order'!A$1:L$1029,12,0)</f>
        <v>Distributor</v>
      </c>
    </row>
    <row r="2513" spans="1:13" ht="15.75" customHeight="1" x14ac:dyDescent="0.3">
      <c r="A2513" s="16" t="s">
        <v>1126</v>
      </c>
      <c r="B2513" s="27">
        <f>VLOOKUP(A2513,'Sales Order'!A$1:D$1029,4,0)</f>
        <v>44778</v>
      </c>
      <c r="C2513" s="28" t="s">
        <v>40</v>
      </c>
      <c r="D2513" s="34">
        <v>46</v>
      </c>
      <c r="E2513" s="36">
        <v>7979620</v>
      </c>
      <c r="F2513" s="37" t="s">
        <v>4886</v>
      </c>
      <c r="G2513" s="76" t="str">
        <f>VLOOKUP(C2513,Product!A$1:D$21,3,0)</f>
        <v>1 set Golf Ball</v>
      </c>
      <c r="H2513" s="76" t="str">
        <f>VLOOKUP(C2513,Product!A$1:D$21,4,0)</f>
        <v>Golf</v>
      </c>
      <c r="I2513" t="s">
        <v>41</v>
      </c>
      <c r="J2513" s="34">
        <v>46</v>
      </c>
      <c r="K2513" s="11" t="str">
        <f>VLOOKUP(A2513,'Sales Order'!A$2:I$1029,9,0)</f>
        <v>Sales Sumatera -Kalimantan Region Team</v>
      </c>
      <c r="M2513" t="str">
        <f>VLOOKUP(A2513,'Sales Order'!A$1:L$1029,12,0)</f>
        <v>Distributor</v>
      </c>
    </row>
    <row r="2514" spans="1:13" ht="15.75" customHeight="1" x14ac:dyDescent="0.3">
      <c r="A2514" s="28" t="s">
        <v>1126</v>
      </c>
      <c r="B2514" s="27">
        <f>VLOOKUP(A2514,'Sales Order'!A$1:D$1029,4,0)</f>
        <v>44778</v>
      </c>
      <c r="C2514" s="28" t="s">
        <v>72</v>
      </c>
      <c r="D2514" s="34">
        <v>57</v>
      </c>
      <c r="E2514" s="36">
        <v>11718630</v>
      </c>
      <c r="F2514" s="37" t="s">
        <v>4887</v>
      </c>
      <c r="G2514" s="76" t="str">
        <f>VLOOKUP(C2514,Product!A$1:D$21,3,0)</f>
        <v>Pull Up Bar</v>
      </c>
      <c r="H2514" s="76" t="str">
        <f>VLOOKUP(C2514,Product!A$1:D$21,4,0)</f>
        <v>Gym &amp; Fitness</v>
      </c>
      <c r="I2514" t="s">
        <v>73</v>
      </c>
      <c r="J2514" s="34">
        <v>57</v>
      </c>
      <c r="K2514" s="11" t="str">
        <f>VLOOKUP(A2514,'Sales Order'!A$2:I$1029,9,0)</f>
        <v>Sales Sumatera -Kalimantan Region Team</v>
      </c>
      <c r="M2514" t="str">
        <f>VLOOKUP(A2514,'Sales Order'!A$1:L$1029,12,0)</f>
        <v>Distributor</v>
      </c>
    </row>
    <row r="2515" spans="1:13" ht="15.75" customHeight="1" x14ac:dyDescent="0.3">
      <c r="A2515" s="16" t="s">
        <v>1127</v>
      </c>
      <c r="B2515" s="27">
        <f>VLOOKUP(A2515,'Sales Order'!A$1:D$1029,4,0)</f>
        <v>44778</v>
      </c>
      <c r="C2515" s="28" t="s">
        <v>75</v>
      </c>
      <c r="D2515" s="34">
        <v>130</v>
      </c>
      <c r="E2515" s="36">
        <v>279045000</v>
      </c>
      <c r="F2515" s="37" t="s">
        <v>4888</v>
      </c>
      <c r="G2515" s="76" t="str">
        <f>VLOOKUP(C2515,Product!A$1:D$21,3,0)</f>
        <v>Bench Press</v>
      </c>
      <c r="H2515" s="76" t="str">
        <f>VLOOKUP(C2515,Product!A$1:D$21,4,0)</f>
        <v>Gym &amp; Fitness</v>
      </c>
      <c r="I2515" t="s">
        <v>76</v>
      </c>
      <c r="J2515" s="34">
        <v>130</v>
      </c>
      <c r="K2515" s="11" t="str">
        <f>VLOOKUP(A2515,'Sales Order'!A$2:I$1029,9,0)</f>
        <v>Online Sales Team</v>
      </c>
      <c r="M2515" t="str">
        <f>VLOOKUP(A2515,'Sales Order'!A$1:L$1029,12,0)</f>
        <v>Retail</v>
      </c>
    </row>
    <row r="2516" spans="1:13" ht="15.75" customHeight="1" x14ac:dyDescent="0.3">
      <c r="A2516" s="28" t="s">
        <v>1127</v>
      </c>
      <c r="B2516" s="27">
        <f>VLOOKUP(A2516,'Sales Order'!A$1:D$1029,4,0)</f>
        <v>44778</v>
      </c>
      <c r="C2516" s="28" t="s">
        <v>48</v>
      </c>
      <c r="D2516" s="34">
        <v>61</v>
      </c>
      <c r="E2516" s="36">
        <v>6531270</v>
      </c>
      <c r="F2516" s="37" t="s">
        <v>4889</v>
      </c>
      <c r="G2516" s="76" t="str">
        <f>VLOOKUP(C2516,Product!A$1:D$21,3,0)</f>
        <v>Tracking Pole</v>
      </c>
      <c r="H2516" s="76" t="str">
        <f>VLOOKUP(C2516,Product!A$1:D$21,4,0)</f>
        <v>Hiking &amp; Camping</v>
      </c>
      <c r="I2516" t="s">
        <v>49</v>
      </c>
      <c r="J2516" s="34">
        <v>61</v>
      </c>
      <c r="K2516" s="11" t="str">
        <f>VLOOKUP(A2516,'Sales Order'!A$2:I$1029,9,0)</f>
        <v>Online Sales Team</v>
      </c>
      <c r="M2516" t="str">
        <f>VLOOKUP(A2516,'Sales Order'!A$1:L$1029,12,0)</f>
        <v>Retail</v>
      </c>
    </row>
    <row r="2517" spans="1:13" ht="15.75" customHeight="1" x14ac:dyDescent="0.3">
      <c r="A2517" s="28" t="s">
        <v>1127</v>
      </c>
      <c r="B2517" s="27">
        <f>VLOOKUP(A2517,'Sales Order'!A$1:D$1029,4,0)</f>
        <v>44778</v>
      </c>
      <c r="C2517" s="28" t="s">
        <v>58</v>
      </c>
      <c r="D2517" s="34">
        <v>77</v>
      </c>
      <c r="E2517" s="36">
        <v>351704430</v>
      </c>
      <c r="F2517" s="37" t="s">
        <v>4890</v>
      </c>
      <c r="G2517" s="76" t="str">
        <f>VLOOKUP(C2517,Product!A$1:D$21,3,0)</f>
        <v>Road Bike</v>
      </c>
      <c r="H2517" s="76" t="str">
        <f>VLOOKUP(C2517,Product!A$1:D$21,4,0)</f>
        <v>Bicycle</v>
      </c>
      <c r="I2517" t="s">
        <v>59</v>
      </c>
      <c r="J2517" s="34">
        <v>77</v>
      </c>
      <c r="K2517" s="11" t="str">
        <f>VLOOKUP(A2517,'Sales Order'!A$2:I$1029,9,0)</f>
        <v>Online Sales Team</v>
      </c>
      <c r="M2517" t="str">
        <f>VLOOKUP(A2517,'Sales Order'!A$1:L$1029,12,0)</f>
        <v>Retail</v>
      </c>
    </row>
    <row r="2518" spans="1:13" ht="15.75" customHeight="1" x14ac:dyDescent="0.3">
      <c r="A2518" s="16" t="s">
        <v>1128</v>
      </c>
      <c r="B2518" s="27">
        <f>VLOOKUP(A2518,'Sales Order'!A$1:D$1029,4,0)</f>
        <v>44782</v>
      </c>
      <c r="C2518" s="28" t="s">
        <v>25</v>
      </c>
      <c r="D2518" s="34">
        <v>84</v>
      </c>
      <c r="E2518" s="36">
        <v>1444800</v>
      </c>
      <c r="F2518" s="37" t="s">
        <v>4891</v>
      </c>
      <c r="G2518" s="76" t="str">
        <f>VLOOKUP(C2518,Product!A$1:D$21,3,0)</f>
        <v>Fishing soft lure</v>
      </c>
      <c r="H2518" s="76" t="str">
        <f>VLOOKUP(C2518,Product!A$1:D$21,4,0)</f>
        <v>Fishing Equipment</v>
      </c>
      <c r="I2518" t="s">
        <v>26</v>
      </c>
      <c r="J2518" s="34">
        <v>84</v>
      </c>
      <c r="K2518" s="11" t="str">
        <f>VLOOKUP(A2518,'Sales Order'!A$2:I$1029,9,0)</f>
        <v>Sales Sumatera -Kalimantan Region Team</v>
      </c>
      <c r="M2518" t="str">
        <f>VLOOKUP(A2518,'Sales Order'!A$1:L$1029,12,0)</f>
        <v>Retail</v>
      </c>
    </row>
    <row r="2519" spans="1:13" ht="15.75" customHeight="1" x14ac:dyDescent="0.3">
      <c r="A2519" s="28" t="s">
        <v>1128</v>
      </c>
      <c r="B2519" s="27">
        <f>VLOOKUP(A2519,'Sales Order'!A$1:D$1029,4,0)</f>
        <v>44782</v>
      </c>
      <c r="C2519" s="28" t="s">
        <v>19</v>
      </c>
      <c r="D2519" s="34">
        <v>46</v>
      </c>
      <c r="E2519" s="36">
        <v>10308600</v>
      </c>
      <c r="F2519" s="37" t="s">
        <v>4892</v>
      </c>
      <c r="G2519" s="76" t="str">
        <f>VLOOKUP(C2519,Product!A$1:D$21,3,0)</f>
        <v>1 Set Fishing Equipment</v>
      </c>
      <c r="H2519" s="76" t="str">
        <f>VLOOKUP(C2519,Product!A$1:D$21,4,0)</f>
        <v>Fishing Equipment</v>
      </c>
      <c r="I2519" t="s">
        <v>21</v>
      </c>
      <c r="J2519" s="34">
        <v>46</v>
      </c>
      <c r="K2519" s="11" t="str">
        <f>VLOOKUP(A2519,'Sales Order'!A$2:I$1029,9,0)</f>
        <v>Sales Sumatera -Kalimantan Region Team</v>
      </c>
      <c r="M2519" t="str">
        <f>VLOOKUP(A2519,'Sales Order'!A$1:L$1029,12,0)</f>
        <v>Retail</v>
      </c>
    </row>
    <row r="2520" spans="1:13" ht="15.75" customHeight="1" x14ac:dyDescent="0.3">
      <c r="A2520" s="28" t="s">
        <v>1128</v>
      </c>
      <c r="B2520" s="27">
        <f>VLOOKUP(A2520,'Sales Order'!A$1:D$1029,4,0)</f>
        <v>44782</v>
      </c>
      <c r="C2520" s="28" t="s">
        <v>48</v>
      </c>
      <c r="D2520" s="34">
        <v>76</v>
      </c>
      <c r="E2520" s="36">
        <v>8921640</v>
      </c>
      <c r="F2520" s="37" t="s">
        <v>4893</v>
      </c>
      <c r="G2520" s="76" t="str">
        <f>VLOOKUP(C2520,Product!A$1:D$21,3,0)</f>
        <v>Tracking Pole</v>
      </c>
      <c r="H2520" s="76" t="str">
        <f>VLOOKUP(C2520,Product!A$1:D$21,4,0)</f>
        <v>Hiking &amp; Camping</v>
      </c>
      <c r="I2520" t="s">
        <v>49</v>
      </c>
      <c r="J2520" s="34">
        <v>76</v>
      </c>
      <c r="K2520" s="11" t="str">
        <f>VLOOKUP(A2520,'Sales Order'!A$2:I$1029,9,0)</f>
        <v>Sales Sumatera -Kalimantan Region Team</v>
      </c>
      <c r="M2520" t="str">
        <f>VLOOKUP(A2520,'Sales Order'!A$1:L$1029,12,0)</f>
        <v>Retail</v>
      </c>
    </row>
    <row r="2521" spans="1:13" ht="15.75" customHeight="1" x14ac:dyDescent="0.3">
      <c r="A2521" s="28" t="s">
        <v>1128</v>
      </c>
      <c r="B2521" s="27">
        <f>VLOOKUP(A2521,'Sales Order'!A$1:D$1029,4,0)</f>
        <v>44782</v>
      </c>
      <c r="C2521" s="28" t="s">
        <v>58</v>
      </c>
      <c r="D2521" s="34">
        <v>137</v>
      </c>
      <c r="E2521" s="36">
        <v>664386980</v>
      </c>
      <c r="F2521" s="37" t="s">
        <v>4894</v>
      </c>
      <c r="G2521" s="76" t="str">
        <f>VLOOKUP(C2521,Product!A$1:D$21,3,0)</f>
        <v>Road Bike</v>
      </c>
      <c r="H2521" s="76" t="str">
        <f>VLOOKUP(C2521,Product!A$1:D$21,4,0)</f>
        <v>Bicycle</v>
      </c>
      <c r="I2521" t="s">
        <v>59</v>
      </c>
      <c r="J2521" s="34">
        <v>137</v>
      </c>
      <c r="K2521" s="11" t="str">
        <f>VLOOKUP(A2521,'Sales Order'!A$2:I$1029,9,0)</f>
        <v>Sales Sumatera -Kalimantan Region Team</v>
      </c>
      <c r="M2521" t="str">
        <f>VLOOKUP(A2521,'Sales Order'!A$1:L$1029,12,0)</f>
        <v>Retail</v>
      </c>
    </row>
    <row r="2522" spans="1:13" ht="15.75" customHeight="1" x14ac:dyDescent="0.3">
      <c r="A2522" s="28" t="s">
        <v>1128</v>
      </c>
      <c r="B2522" s="27">
        <f>VLOOKUP(A2522,'Sales Order'!A$1:D$1029,4,0)</f>
        <v>44782</v>
      </c>
      <c r="C2522" s="28" t="s">
        <v>28</v>
      </c>
      <c r="D2522" s="34">
        <v>119</v>
      </c>
      <c r="E2522" s="36">
        <v>98602210</v>
      </c>
      <c r="F2522" s="37" t="s">
        <v>4895</v>
      </c>
      <c r="G2522" s="76" t="str">
        <f>VLOOKUP(C2522,Product!A$1:D$21,3,0)</f>
        <v>Stick Billiard</v>
      </c>
      <c r="H2522" s="76" t="str">
        <f>VLOOKUP(C2522,Product!A$1:D$21,4,0)</f>
        <v>Billiard</v>
      </c>
      <c r="I2522" t="s">
        <v>30</v>
      </c>
      <c r="J2522" s="34">
        <v>119</v>
      </c>
      <c r="K2522" s="11" t="str">
        <f>VLOOKUP(A2522,'Sales Order'!A$2:I$1029,9,0)</f>
        <v>Sales Sumatera -Kalimantan Region Team</v>
      </c>
      <c r="M2522" t="str">
        <f>VLOOKUP(A2522,'Sales Order'!A$1:L$1029,12,0)</f>
        <v>Retail</v>
      </c>
    </row>
    <row r="2523" spans="1:13" ht="15.75" customHeight="1" x14ac:dyDescent="0.3">
      <c r="A2523" s="16" t="s">
        <v>1129</v>
      </c>
      <c r="B2523" s="27">
        <f>VLOOKUP(A2523,'Sales Order'!A$1:D$1029,4,0)</f>
        <v>44785</v>
      </c>
      <c r="C2523" s="28" t="s">
        <v>78</v>
      </c>
      <c r="D2523" s="34">
        <v>113</v>
      </c>
      <c r="E2523" s="36">
        <v>46289320</v>
      </c>
      <c r="F2523" s="37" t="s">
        <v>4896</v>
      </c>
      <c r="G2523" s="76" t="str">
        <f>VLOOKUP(C2523,Product!A$1:D$21,3,0)</f>
        <v>Dumbell Set</v>
      </c>
      <c r="H2523" s="76" t="str">
        <f>VLOOKUP(C2523,Product!A$1:D$21,4,0)</f>
        <v>Gym &amp; Fitness</v>
      </c>
      <c r="I2523" t="s">
        <v>79</v>
      </c>
      <c r="J2523" s="34">
        <v>113</v>
      </c>
      <c r="K2523" s="11" t="str">
        <f>VLOOKUP(A2523,'Sales Order'!A$2:I$1029,9,0)</f>
        <v>Sales Region Sulawesi - Maluku Team</v>
      </c>
      <c r="M2523" t="str">
        <f>VLOOKUP(A2523,'Sales Order'!A$1:L$1029,12,0)</f>
        <v>Retail</v>
      </c>
    </row>
    <row r="2524" spans="1:13" ht="15.75" customHeight="1" x14ac:dyDescent="0.3">
      <c r="A2524" s="28" t="s">
        <v>1129</v>
      </c>
      <c r="B2524" s="27">
        <f>VLOOKUP(A2524,'Sales Order'!A$1:D$1029,4,0)</f>
        <v>44785</v>
      </c>
      <c r="C2524" s="28" t="s">
        <v>81</v>
      </c>
      <c r="D2524" s="34">
        <v>45</v>
      </c>
      <c r="E2524" s="36">
        <v>86028750</v>
      </c>
      <c r="F2524" s="37" t="s">
        <v>4897</v>
      </c>
      <c r="G2524" s="76" t="str">
        <f>VLOOKUP(C2524,Product!A$1:D$21,3,0)</f>
        <v>Treadmill</v>
      </c>
      <c r="H2524" s="76" t="str">
        <f>VLOOKUP(C2524,Product!A$1:D$21,4,0)</f>
        <v>Gym &amp; Fitness</v>
      </c>
      <c r="I2524" t="s">
        <v>82</v>
      </c>
      <c r="J2524" s="34">
        <v>45</v>
      </c>
      <c r="K2524" s="11" t="str">
        <f>VLOOKUP(A2524,'Sales Order'!A$2:I$1029,9,0)</f>
        <v>Sales Region Sulawesi - Maluku Team</v>
      </c>
      <c r="M2524" t="str">
        <f>VLOOKUP(A2524,'Sales Order'!A$1:L$1029,12,0)</f>
        <v>Retail</v>
      </c>
    </row>
    <row r="2525" spans="1:13" ht="15.75" customHeight="1" x14ac:dyDescent="0.3">
      <c r="A2525" s="28" t="s">
        <v>1129</v>
      </c>
      <c r="B2525" s="27">
        <f>VLOOKUP(A2525,'Sales Order'!A$1:D$1029,4,0)</f>
        <v>44785</v>
      </c>
      <c r="C2525" s="28" t="s">
        <v>25</v>
      </c>
      <c r="D2525" s="34">
        <v>109</v>
      </c>
      <c r="E2525" s="36">
        <v>1809400</v>
      </c>
      <c r="F2525" s="37" t="s">
        <v>4898</v>
      </c>
      <c r="G2525" s="76" t="str">
        <f>VLOOKUP(C2525,Product!A$1:D$21,3,0)</f>
        <v>Fishing soft lure</v>
      </c>
      <c r="H2525" s="76" t="str">
        <f>VLOOKUP(C2525,Product!A$1:D$21,4,0)</f>
        <v>Fishing Equipment</v>
      </c>
      <c r="I2525" t="s">
        <v>26</v>
      </c>
      <c r="J2525" s="34">
        <v>109</v>
      </c>
      <c r="K2525" s="11" t="str">
        <f>VLOOKUP(A2525,'Sales Order'!A$2:I$1029,9,0)</f>
        <v>Sales Region Sulawesi - Maluku Team</v>
      </c>
      <c r="M2525" t="str">
        <f>VLOOKUP(A2525,'Sales Order'!A$1:L$1029,12,0)</f>
        <v>Retail</v>
      </c>
    </row>
    <row r="2526" spans="1:13" ht="15.75" customHeight="1" x14ac:dyDescent="0.3">
      <c r="A2526" s="28" t="s">
        <v>1130</v>
      </c>
      <c r="B2526" s="27">
        <f>VLOOKUP(A2526,'Sales Order'!A$1:D$1029,4,0)</f>
        <v>44786</v>
      </c>
      <c r="C2526" s="28" t="s">
        <v>65</v>
      </c>
      <c r="D2526" s="34">
        <v>86</v>
      </c>
      <c r="E2526" s="36">
        <v>18139980</v>
      </c>
      <c r="F2526" s="37" t="s">
        <v>4899</v>
      </c>
      <c r="G2526" s="76" t="str">
        <f>VLOOKUP(C2526,Product!A$1:D$21,3,0)</f>
        <v>1 Set Futsalball</v>
      </c>
      <c r="H2526" s="76" t="str">
        <f>VLOOKUP(C2526,Product!A$1:D$21,4,0)</f>
        <v>Futsal</v>
      </c>
      <c r="I2526" t="s">
        <v>66</v>
      </c>
      <c r="J2526" s="34">
        <v>86</v>
      </c>
      <c r="K2526" s="11" t="str">
        <f>VLOOKUP(A2526,'Sales Order'!A$2:I$1029,9,0)</f>
        <v>Sales Region Sulawesi - Maluku Team</v>
      </c>
      <c r="M2526" t="str">
        <f>VLOOKUP(A2526,'Sales Order'!A$1:L$1029,12,0)</f>
        <v>Retail</v>
      </c>
    </row>
    <row r="2527" spans="1:13" ht="15.75" customHeight="1" x14ac:dyDescent="0.3">
      <c r="A2527" s="28" t="s">
        <v>1130</v>
      </c>
      <c r="B2527" s="27">
        <f>VLOOKUP(A2527,'Sales Order'!A$1:D$1029,4,0)</f>
        <v>44786</v>
      </c>
      <c r="C2527" s="28" t="s">
        <v>83</v>
      </c>
      <c r="D2527" s="34">
        <v>27</v>
      </c>
      <c r="E2527" s="36">
        <v>7713630</v>
      </c>
      <c r="F2527" s="37" t="s">
        <v>4900</v>
      </c>
      <c r="G2527" s="76" t="str">
        <f>VLOOKUP(C2527,Product!A$1:D$21,3,0)</f>
        <v>Heavy bag</v>
      </c>
      <c r="H2527" s="76" t="str">
        <f>VLOOKUP(C2527,Product!A$1:D$21,4,0)</f>
        <v>Gym &amp; Fitness</v>
      </c>
      <c r="I2527" t="s">
        <v>84</v>
      </c>
      <c r="J2527" s="34">
        <v>27</v>
      </c>
      <c r="K2527" s="11" t="str">
        <f>VLOOKUP(A2527,'Sales Order'!A$2:I$1029,9,0)</f>
        <v>Sales Region Sulawesi - Maluku Team</v>
      </c>
      <c r="M2527" t="str">
        <f>VLOOKUP(A2527,'Sales Order'!A$1:L$1029,12,0)</f>
        <v>Retail</v>
      </c>
    </row>
    <row r="2528" spans="1:13" ht="15.75" customHeight="1" x14ac:dyDescent="0.3">
      <c r="A2528" s="28" t="s">
        <v>1130</v>
      </c>
      <c r="B2528" s="27">
        <f>VLOOKUP(A2528,'Sales Order'!A$1:D$1029,4,0)</f>
        <v>44786</v>
      </c>
      <c r="C2528" s="28" t="s">
        <v>52</v>
      </c>
      <c r="D2528" s="34">
        <v>57</v>
      </c>
      <c r="E2528" s="36">
        <v>15931500</v>
      </c>
      <c r="F2528" s="37" t="s">
        <v>4901</v>
      </c>
      <c r="G2528" s="76" t="str">
        <f>VLOOKUP(C2528,Product!A$1:D$21,3,0)</f>
        <v>Hiking Shoes</v>
      </c>
      <c r="H2528" s="76" t="str">
        <f>VLOOKUP(C2528,Product!A$1:D$21,4,0)</f>
        <v>Hiking &amp; Camping</v>
      </c>
      <c r="I2528" t="s">
        <v>53</v>
      </c>
      <c r="J2528" s="34">
        <v>57</v>
      </c>
      <c r="K2528" s="11" t="str">
        <f>VLOOKUP(A2528,'Sales Order'!A$2:I$1029,9,0)</f>
        <v>Sales Region Sulawesi - Maluku Team</v>
      </c>
      <c r="M2528" t="str">
        <f>VLOOKUP(A2528,'Sales Order'!A$1:L$1029,12,0)</f>
        <v>Retail</v>
      </c>
    </row>
    <row r="2529" spans="1:13" ht="15.75" customHeight="1" x14ac:dyDescent="0.3">
      <c r="A2529" s="28" t="s">
        <v>1130</v>
      </c>
      <c r="B2529" s="27">
        <f>VLOOKUP(A2529,'Sales Order'!A$1:D$1029,4,0)</f>
        <v>44786</v>
      </c>
      <c r="C2529" s="28" t="s">
        <v>43</v>
      </c>
      <c r="D2529" s="34">
        <v>45</v>
      </c>
      <c r="E2529" s="36">
        <v>115200000</v>
      </c>
      <c r="F2529" s="37" t="s">
        <v>4902</v>
      </c>
      <c r="G2529" s="76" t="str">
        <f>VLOOKUP(C2529,Product!A$1:D$21,3,0)</f>
        <v>Stick Golf Bag</v>
      </c>
      <c r="H2529" s="76" t="str">
        <f>VLOOKUP(C2529,Product!A$1:D$21,4,0)</f>
        <v>Golf</v>
      </c>
      <c r="I2529" t="s">
        <v>44</v>
      </c>
      <c r="J2529" s="34">
        <v>45</v>
      </c>
      <c r="K2529" s="11" t="str">
        <f>VLOOKUP(A2529,'Sales Order'!A$2:I$1029,9,0)</f>
        <v>Sales Region Sulawesi - Maluku Team</v>
      </c>
      <c r="M2529" t="str">
        <f>VLOOKUP(A2529,'Sales Order'!A$1:L$1029,12,0)</f>
        <v>Retail</v>
      </c>
    </row>
    <row r="2530" spans="1:13" ht="15.75" customHeight="1" x14ac:dyDescent="0.3">
      <c r="A2530" s="16" t="s">
        <v>1131</v>
      </c>
      <c r="B2530" s="27">
        <f>VLOOKUP(A2530,'Sales Order'!A$1:D$1029,4,0)</f>
        <v>44788</v>
      </c>
      <c r="C2530" s="28" t="s">
        <v>55</v>
      </c>
      <c r="D2530" s="34">
        <v>137</v>
      </c>
      <c r="E2530" s="36">
        <v>300560190</v>
      </c>
      <c r="F2530" s="37" t="s">
        <v>4903</v>
      </c>
      <c r="G2530" s="76" t="str">
        <f>VLOOKUP(C2530,Product!A$1:D$21,3,0)</f>
        <v>Mountain Bike</v>
      </c>
      <c r="H2530" s="76" t="str">
        <f>VLOOKUP(C2530,Product!A$1:D$21,4,0)</f>
        <v>Bicycle</v>
      </c>
      <c r="I2530" t="s">
        <v>5854</v>
      </c>
      <c r="J2530" s="34">
        <v>137</v>
      </c>
      <c r="K2530" s="11" t="str">
        <f>VLOOKUP(A2530,'Sales Order'!A$2:I$1029,9,0)</f>
        <v>Sales Region Sulawesi - Maluku Team</v>
      </c>
      <c r="M2530" t="str">
        <f>VLOOKUP(A2530,'Sales Order'!A$1:L$1029,12,0)</f>
        <v>Retail</v>
      </c>
    </row>
    <row r="2531" spans="1:13" ht="15.75" customHeight="1" x14ac:dyDescent="0.3">
      <c r="A2531" s="28" t="s">
        <v>1131</v>
      </c>
      <c r="B2531" s="27">
        <f>VLOOKUP(A2531,'Sales Order'!A$1:D$1029,4,0)</f>
        <v>44788</v>
      </c>
      <c r="C2531" s="28" t="s">
        <v>72</v>
      </c>
      <c r="D2531" s="34">
        <v>60</v>
      </c>
      <c r="E2531" s="36">
        <v>14418000</v>
      </c>
      <c r="F2531" s="37" t="s">
        <v>4904</v>
      </c>
      <c r="G2531" s="76" t="str">
        <f>VLOOKUP(C2531,Product!A$1:D$21,3,0)</f>
        <v>Pull Up Bar</v>
      </c>
      <c r="H2531" s="76" t="str">
        <f>VLOOKUP(C2531,Product!A$1:D$21,4,0)</f>
        <v>Gym &amp; Fitness</v>
      </c>
      <c r="I2531" t="s">
        <v>73</v>
      </c>
      <c r="J2531" s="34">
        <v>60</v>
      </c>
      <c r="K2531" s="11" t="str">
        <f>VLOOKUP(A2531,'Sales Order'!A$2:I$1029,9,0)</f>
        <v>Sales Region Sulawesi - Maluku Team</v>
      </c>
      <c r="M2531" t="str">
        <f>VLOOKUP(A2531,'Sales Order'!A$1:L$1029,12,0)</f>
        <v>Retail</v>
      </c>
    </row>
    <row r="2532" spans="1:13" ht="15.75" customHeight="1" x14ac:dyDescent="0.3">
      <c r="A2532" s="16" t="s">
        <v>1132</v>
      </c>
      <c r="B2532" s="27">
        <f>VLOOKUP(A2532,'Sales Order'!A$1:D$1029,4,0)</f>
        <v>44790</v>
      </c>
      <c r="C2532" s="28" t="s">
        <v>52</v>
      </c>
      <c r="D2532" s="34">
        <v>108</v>
      </c>
      <c r="E2532" s="36">
        <v>31941000</v>
      </c>
      <c r="F2532" s="37" t="s">
        <v>4905</v>
      </c>
      <c r="G2532" s="76" t="str">
        <f>VLOOKUP(C2532,Product!A$1:D$21,3,0)</f>
        <v>Hiking Shoes</v>
      </c>
      <c r="H2532" s="76" t="str">
        <f>VLOOKUP(C2532,Product!A$1:D$21,4,0)</f>
        <v>Hiking &amp; Camping</v>
      </c>
      <c r="I2532" t="s">
        <v>53</v>
      </c>
      <c r="J2532" s="34">
        <v>108</v>
      </c>
      <c r="K2532" s="11" t="str">
        <f>VLOOKUP(A2532,'Sales Order'!A$2:I$1029,9,0)</f>
        <v>Sales Region Sulawesi - Maluku Team</v>
      </c>
      <c r="M2532" t="str">
        <f>VLOOKUP(A2532,'Sales Order'!A$1:L$1029,12,0)</f>
        <v>Retail</v>
      </c>
    </row>
    <row r="2533" spans="1:13" ht="15.75" customHeight="1" x14ac:dyDescent="0.3">
      <c r="A2533" s="28" t="s">
        <v>1132</v>
      </c>
      <c r="B2533" s="27">
        <f>VLOOKUP(A2533,'Sales Order'!A$1:D$1029,4,0)</f>
        <v>44790</v>
      </c>
      <c r="C2533" s="28" t="s">
        <v>43</v>
      </c>
      <c r="D2533" s="34">
        <v>43</v>
      </c>
      <c r="E2533" s="36">
        <v>108704000</v>
      </c>
      <c r="F2533" s="37" t="s">
        <v>4906</v>
      </c>
      <c r="G2533" s="76" t="str">
        <f>VLOOKUP(C2533,Product!A$1:D$21,3,0)</f>
        <v>Stick Golf Bag</v>
      </c>
      <c r="H2533" s="76" t="str">
        <f>VLOOKUP(C2533,Product!A$1:D$21,4,0)</f>
        <v>Golf</v>
      </c>
      <c r="I2533" t="s">
        <v>44</v>
      </c>
      <c r="J2533" s="34">
        <v>43</v>
      </c>
      <c r="K2533" s="11" t="str">
        <f>VLOOKUP(A2533,'Sales Order'!A$2:I$1029,9,0)</f>
        <v>Sales Region Sulawesi - Maluku Team</v>
      </c>
      <c r="M2533" t="str">
        <f>VLOOKUP(A2533,'Sales Order'!A$1:L$1029,12,0)</f>
        <v>Retail</v>
      </c>
    </row>
    <row r="2534" spans="1:13" ht="15.75" customHeight="1" x14ac:dyDescent="0.3">
      <c r="A2534" s="16" t="s">
        <v>1133</v>
      </c>
      <c r="B2534" s="27">
        <f>VLOOKUP(A2534,'Sales Order'!A$1:D$1029,4,0)</f>
        <v>44790</v>
      </c>
      <c r="C2534" s="28" t="s">
        <v>52</v>
      </c>
      <c r="D2534" s="34">
        <v>55</v>
      </c>
      <c r="E2534" s="36">
        <v>14478750.000000002</v>
      </c>
      <c r="F2534" s="37" t="s">
        <v>4907</v>
      </c>
      <c r="G2534" s="76" t="str">
        <f>VLOOKUP(C2534,Product!A$1:D$21,3,0)</f>
        <v>Hiking Shoes</v>
      </c>
      <c r="H2534" s="76" t="str">
        <f>VLOOKUP(C2534,Product!A$1:D$21,4,0)</f>
        <v>Hiking &amp; Camping</v>
      </c>
      <c r="I2534" t="s">
        <v>53</v>
      </c>
      <c r="J2534" s="34">
        <v>55</v>
      </c>
      <c r="K2534" s="11" t="str">
        <f>VLOOKUP(A2534,'Sales Order'!A$2:I$1029,9,0)</f>
        <v>Sales Sumatera -Kalimantan Region Team</v>
      </c>
      <c r="M2534" t="str">
        <f>VLOOKUP(A2534,'Sales Order'!A$1:L$1029,12,0)</f>
        <v>Distributor</v>
      </c>
    </row>
    <row r="2535" spans="1:13" ht="15.75" customHeight="1" x14ac:dyDescent="0.3">
      <c r="A2535" s="28" t="s">
        <v>1133</v>
      </c>
      <c r="B2535" s="27">
        <f>VLOOKUP(A2535,'Sales Order'!A$1:D$1029,4,0)</f>
        <v>44790</v>
      </c>
      <c r="C2535" s="28" t="s">
        <v>78</v>
      </c>
      <c r="D2535" s="34">
        <v>58</v>
      </c>
      <c r="E2535" s="36">
        <v>26227600</v>
      </c>
      <c r="F2535" s="37" t="s">
        <v>4908</v>
      </c>
      <c r="G2535" s="76" t="str">
        <f>VLOOKUP(C2535,Product!A$1:D$21,3,0)</f>
        <v>Dumbell Set</v>
      </c>
      <c r="H2535" s="76" t="str">
        <f>VLOOKUP(C2535,Product!A$1:D$21,4,0)</f>
        <v>Gym &amp; Fitness</v>
      </c>
      <c r="I2535" t="s">
        <v>79</v>
      </c>
      <c r="J2535" s="34">
        <v>58</v>
      </c>
      <c r="K2535" s="11" t="str">
        <f>VLOOKUP(A2535,'Sales Order'!A$2:I$1029,9,0)</f>
        <v>Sales Sumatera -Kalimantan Region Team</v>
      </c>
      <c r="M2535" t="str">
        <f>VLOOKUP(A2535,'Sales Order'!A$1:L$1029,12,0)</f>
        <v>Distributor</v>
      </c>
    </row>
    <row r="2536" spans="1:13" ht="15.75" customHeight="1" x14ac:dyDescent="0.3">
      <c r="A2536" s="28" t="s">
        <v>1133</v>
      </c>
      <c r="B2536" s="27">
        <f>VLOOKUP(A2536,'Sales Order'!A$1:D$1029,4,0)</f>
        <v>44790</v>
      </c>
      <c r="C2536" s="28" t="s">
        <v>65</v>
      </c>
      <c r="D2536" s="34">
        <v>75</v>
      </c>
      <c r="E2536" s="36">
        <v>15619500</v>
      </c>
      <c r="F2536" s="37" t="s">
        <v>4909</v>
      </c>
      <c r="G2536" s="76" t="str">
        <f>VLOOKUP(C2536,Product!A$1:D$21,3,0)</f>
        <v>1 Set Futsalball</v>
      </c>
      <c r="H2536" s="76" t="str">
        <f>VLOOKUP(C2536,Product!A$1:D$21,4,0)</f>
        <v>Futsal</v>
      </c>
      <c r="I2536" t="s">
        <v>66</v>
      </c>
      <c r="J2536" s="34">
        <v>75</v>
      </c>
      <c r="K2536" s="11" t="str">
        <f>VLOOKUP(A2536,'Sales Order'!A$2:I$1029,9,0)</f>
        <v>Sales Sumatera -Kalimantan Region Team</v>
      </c>
      <c r="M2536" t="str">
        <f>VLOOKUP(A2536,'Sales Order'!A$1:L$1029,12,0)</f>
        <v>Distributor</v>
      </c>
    </row>
    <row r="2537" spans="1:13" ht="15.75" customHeight="1" x14ac:dyDescent="0.3">
      <c r="A2537" s="28" t="s">
        <v>1133</v>
      </c>
      <c r="B2537" s="27">
        <f>VLOOKUP(A2537,'Sales Order'!A$1:D$1029,4,0)</f>
        <v>44790</v>
      </c>
      <c r="C2537" s="28" t="s">
        <v>55</v>
      </c>
      <c r="D2537" s="34">
        <v>29</v>
      </c>
      <c r="E2537" s="36">
        <v>54728800</v>
      </c>
      <c r="F2537" s="37" t="s">
        <v>4910</v>
      </c>
      <c r="G2537" s="76" t="str">
        <f>VLOOKUP(C2537,Product!A$1:D$21,3,0)</f>
        <v>Mountain Bike</v>
      </c>
      <c r="H2537" s="76" t="str">
        <f>VLOOKUP(C2537,Product!A$1:D$21,4,0)</f>
        <v>Bicycle</v>
      </c>
      <c r="I2537" t="s">
        <v>5854</v>
      </c>
      <c r="J2537" s="34">
        <v>29</v>
      </c>
      <c r="K2537" s="11" t="str">
        <f>VLOOKUP(A2537,'Sales Order'!A$2:I$1029,9,0)</f>
        <v>Sales Sumatera -Kalimantan Region Team</v>
      </c>
      <c r="M2537" t="str">
        <f>VLOOKUP(A2537,'Sales Order'!A$1:L$1029,12,0)</f>
        <v>Distributor</v>
      </c>
    </row>
    <row r="2538" spans="1:13" ht="15.75" customHeight="1" x14ac:dyDescent="0.3">
      <c r="A2538" s="28" t="s">
        <v>1133</v>
      </c>
      <c r="B2538" s="27">
        <f>VLOOKUP(A2538,'Sales Order'!A$1:D$1029,4,0)</f>
        <v>44790</v>
      </c>
      <c r="C2538" s="28" t="s">
        <v>81</v>
      </c>
      <c r="D2538" s="34">
        <v>63</v>
      </c>
      <c r="E2538" s="36">
        <v>150951780</v>
      </c>
      <c r="F2538" s="37" t="s">
        <v>4911</v>
      </c>
      <c r="G2538" s="76" t="str">
        <f>VLOOKUP(C2538,Product!A$1:D$21,3,0)</f>
        <v>Treadmill</v>
      </c>
      <c r="H2538" s="76" t="str">
        <f>VLOOKUP(C2538,Product!A$1:D$21,4,0)</f>
        <v>Gym &amp; Fitness</v>
      </c>
      <c r="I2538" t="s">
        <v>82</v>
      </c>
      <c r="J2538" s="34">
        <v>63</v>
      </c>
      <c r="K2538" s="11" t="str">
        <f>VLOOKUP(A2538,'Sales Order'!A$2:I$1029,9,0)</f>
        <v>Sales Sumatera -Kalimantan Region Team</v>
      </c>
      <c r="M2538" t="str">
        <f>VLOOKUP(A2538,'Sales Order'!A$1:L$1029,12,0)</f>
        <v>Distributor</v>
      </c>
    </row>
    <row r="2539" spans="1:13" ht="15.75" customHeight="1" x14ac:dyDescent="0.3">
      <c r="A2539" s="28" t="s">
        <v>1133</v>
      </c>
      <c r="B2539" s="27">
        <f>VLOOKUP(A2539,'Sales Order'!A$1:D$1029,4,0)</f>
        <v>44790</v>
      </c>
      <c r="C2539" s="28" t="s">
        <v>69</v>
      </c>
      <c r="D2539" s="34">
        <v>72</v>
      </c>
      <c r="E2539" s="36">
        <v>7827840</v>
      </c>
      <c r="F2539" s="37" t="s">
        <v>4912</v>
      </c>
      <c r="G2539" s="76" t="str">
        <f>VLOOKUP(C2539,Product!A$1:D$21,3,0)</f>
        <v>Abs Roller</v>
      </c>
      <c r="H2539" s="76" t="str">
        <f>VLOOKUP(C2539,Product!A$1:D$21,4,0)</f>
        <v>Gym &amp; Fitness</v>
      </c>
      <c r="I2539" t="s">
        <v>70</v>
      </c>
      <c r="J2539" s="34">
        <v>72</v>
      </c>
      <c r="K2539" s="11" t="str">
        <f>VLOOKUP(A2539,'Sales Order'!A$2:I$1029,9,0)</f>
        <v>Sales Sumatera -Kalimantan Region Team</v>
      </c>
      <c r="M2539" t="str">
        <f>VLOOKUP(A2539,'Sales Order'!A$1:L$1029,12,0)</f>
        <v>Distributor</v>
      </c>
    </row>
    <row r="2540" spans="1:13" ht="15.75" customHeight="1" x14ac:dyDescent="0.3">
      <c r="A2540" s="16" t="s">
        <v>1134</v>
      </c>
      <c r="B2540" s="27">
        <f>VLOOKUP(A2540,'Sales Order'!A$1:D$1029,4,0)</f>
        <v>44790</v>
      </c>
      <c r="C2540" s="28" t="s">
        <v>55</v>
      </c>
      <c r="D2540" s="34">
        <v>98</v>
      </c>
      <c r="E2540" s="36">
        <v>208063800</v>
      </c>
      <c r="F2540" s="37" t="s">
        <v>4913</v>
      </c>
      <c r="G2540" s="76" t="str">
        <f>VLOOKUP(C2540,Product!A$1:D$21,3,0)</f>
        <v>Mountain Bike</v>
      </c>
      <c r="H2540" s="76" t="str">
        <f>VLOOKUP(C2540,Product!A$1:D$21,4,0)</f>
        <v>Bicycle</v>
      </c>
      <c r="I2540" t="s">
        <v>5854</v>
      </c>
      <c r="J2540" s="34">
        <v>98</v>
      </c>
      <c r="K2540" s="11" t="str">
        <f>VLOOKUP(A2540,'Sales Order'!A$2:I$1029,9,0)</f>
        <v>Sales Sumatera -Kalimantan Region Team</v>
      </c>
      <c r="M2540" t="str">
        <f>VLOOKUP(A2540,'Sales Order'!A$1:L$1029,12,0)</f>
        <v>Distributor</v>
      </c>
    </row>
    <row r="2541" spans="1:13" ht="15.75" customHeight="1" x14ac:dyDescent="0.3">
      <c r="A2541" s="28" t="s">
        <v>1134</v>
      </c>
      <c r="B2541" s="27">
        <f>VLOOKUP(A2541,'Sales Order'!A$1:D$1029,4,0)</f>
        <v>44790</v>
      </c>
      <c r="C2541" s="28" t="s">
        <v>25</v>
      </c>
      <c r="D2541" s="34">
        <v>65</v>
      </c>
      <c r="E2541" s="36">
        <v>1118000</v>
      </c>
      <c r="F2541" s="37" t="s">
        <v>4914</v>
      </c>
      <c r="G2541" s="76" t="str">
        <f>VLOOKUP(C2541,Product!A$1:D$21,3,0)</f>
        <v>Fishing soft lure</v>
      </c>
      <c r="H2541" s="76" t="str">
        <f>VLOOKUP(C2541,Product!A$1:D$21,4,0)</f>
        <v>Fishing Equipment</v>
      </c>
      <c r="I2541" t="s">
        <v>26</v>
      </c>
      <c r="J2541" s="34">
        <v>65</v>
      </c>
      <c r="K2541" s="11" t="str">
        <f>VLOOKUP(A2541,'Sales Order'!A$2:I$1029,9,0)</f>
        <v>Sales Sumatera -Kalimantan Region Team</v>
      </c>
      <c r="M2541" t="str">
        <f>VLOOKUP(A2541,'Sales Order'!A$1:L$1029,12,0)</f>
        <v>Distributor</v>
      </c>
    </row>
    <row r="2542" spans="1:13" ht="15.75" customHeight="1" x14ac:dyDescent="0.3">
      <c r="A2542" s="28" t="s">
        <v>1134</v>
      </c>
      <c r="B2542" s="27">
        <f>VLOOKUP(A2542,'Sales Order'!A$1:D$1029,4,0)</f>
        <v>44790</v>
      </c>
      <c r="C2542" s="28" t="s">
        <v>48</v>
      </c>
      <c r="D2542" s="34">
        <v>123</v>
      </c>
      <c r="E2542" s="36">
        <v>13804290</v>
      </c>
      <c r="F2542" s="37" t="s">
        <v>4915</v>
      </c>
      <c r="G2542" s="76" t="str">
        <f>VLOOKUP(C2542,Product!A$1:D$21,3,0)</f>
        <v>Tracking Pole</v>
      </c>
      <c r="H2542" s="76" t="str">
        <f>VLOOKUP(C2542,Product!A$1:D$21,4,0)</f>
        <v>Hiking &amp; Camping</v>
      </c>
      <c r="I2542" t="s">
        <v>49</v>
      </c>
      <c r="J2542" s="34">
        <v>123</v>
      </c>
      <c r="K2542" s="11" t="str">
        <f>VLOOKUP(A2542,'Sales Order'!A$2:I$1029,9,0)</f>
        <v>Sales Sumatera -Kalimantan Region Team</v>
      </c>
      <c r="M2542" t="str">
        <f>VLOOKUP(A2542,'Sales Order'!A$1:L$1029,12,0)</f>
        <v>Distributor</v>
      </c>
    </row>
    <row r="2543" spans="1:13" ht="15.75" customHeight="1" x14ac:dyDescent="0.3">
      <c r="A2543" s="28" t="s">
        <v>1134</v>
      </c>
      <c r="B2543" s="27">
        <f>VLOOKUP(A2543,'Sales Order'!A$1:D$1029,4,0)</f>
        <v>44790</v>
      </c>
      <c r="C2543" s="28" t="s">
        <v>40</v>
      </c>
      <c r="D2543" s="34">
        <v>64</v>
      </c>
      <c r="E2543" s="36">
        <v>11235840</v>
      </c>
      <c r="F2543" s="37" t="s">
        <v>4916</v>
      </c>
      <c r="G2543" s="76" t="str">
        <f>VLOOKUP(C2543,Product!A$1:D$21,3,0)</f>
        <v>1 set Golf Ball</v>
      </c>
      <c r="H2543" s="76" t="str">
        <f>VLOOKUP(C2543,Product!A$1:D$21,4,0)</f>
        <v>Golf</v>
      </c>
      <c r="I2543" t="s">
        <v>41</v>
      </c>
      <c r="J2543" s="34">
        <v>64</v>
      </c>
      <c r="K2543" s="11" t="str">
        <f>VLOOKUP(A2543,'Sales Order'!A$2:I$1029,9,0)</f>
        <v>Sales Sumatera -Kalimantan Region Team</v>
      </c>
      <c r="M2543" t="str">
        <f>VLOOKUP(A2543,'Sales Order'!A$1:L$1029,12,0)</f>
        <v>Distributor</v>
      </c>
    </row>
    <row r="2544" spans="1:13" ht="15.75" customHeight="1" x14ac:dyDescent="0.3">
      <c r="A2544" s="16" t="s">
        <v>1135</v>
      </c>
      <c r="B2544" s="27">
        <f>VLOOKUP(A2544,'Sales Order'!A$1:D$1029,4,0)</f>
        <v>44790</v>
      </c>
      <c r="C2544" s="28" t="s">
        <v>43</v>
      </c>
      <c r="D2544" s="34">
        <v>149</v>
      </c>
      <c r="E2544" s="36">
        <v>419584000</v>
      </c>
      <c r="F2544" s="37" t="s">
        <v>4917</v>
      </c>
      <c r="G2544" s="76" t="str">
        <f>VLOOKUP(C2544,Product!A$1:D$21,3,0)</f>
        <v>Stick Golf Bag</v>
      </c>
      <c r="H2544" s="76" t="str">
        <f>VLOOKUP(C2544,Product!A$1:D$21,4,0)</f>
        <v>Golf</v>
      </c>
      <c r="I2544" t="s">
        <v>44</v>
      </c>
      <c r="J2544" s="34">
        <v>149</v>
      </c>
      <c r="K2544" s="11" t="str">
        <f>VLOOKUP(A2544,'Sales Order'!A$2:I$1029,9,0)</f>
        <v>Sales Java Region Team</v>
      </c>
      <c r="M2544" t="str">
        <f>VLOOKUP(A2544,'Sales Order'!A$1:L$1029,12,0)</f>
        <v>Retail</v>
      </c>
    </row>
    <row r="2545" spans="1:13" ht="15.75" customHeight="1" x14ac:dyDescent="0.3">
      <c r="A2545" s="28" t="s">
        <v>1135</v>
      </c>
      <c r="B2545" s="27">
        <f>VLOOKUP(A2545,'Sales Order'!A$1:D$1029,4,0)</f>
        <v>44790</v>
      </c>
      <c r="C2545" s="28" t="s">
        <v>28</v>
      </c>
      <c r="D2545" s="34">
        <v>131</v>
      </c>
      <c r="E2545" s="36">
        <v>102447240</v>
      </c>
      <c r="F2545" s="37" t="s">
        <v>4918</v>
      </c>
      <c r="G2545" s="76" t="str">
        <f>VLOOKUP(C2545,Product!A$1:D$21,3,0)</f>
        <v>Stick Billiard</v>
      </c>
      <c r="H2545" s="76" t="str">
        <f>VLOOKUP(C2545,Product!A$1:D$21,4,0)</f>
        <v>Billiard</v>
      </c>
      <c r="I2545" t="s">
        <v>30</v>
      </c>
      <c r="J2545" s="34">
        <v>131</v>
      </c>
      <c r="K2545" s="11" t="str">
        <f>VLOOKUP(A2545,'Sales Order'!A$2:I$1029,9,0)</f>
        <v>Sales Java Region Team</v>
      </c>
      <c r="M2545" t="str">
        <f>VLOOKUP(A2545,'Sales Order'!A$1:L$1029,12,0)</f>
        <v>Retail</v>
      </c>
    </row>
    <row r="2546" spans="1:13" ht="15.75" customHeight="1" x14ac:dyDescent="0.3">
      <c r="A2546" s="16" t="s">
        <v>1136</v>
      </c>
      <c r="B2546" s="27">
        <f>VLOOKUP(A2546,'Sales Order'!A$1:D$1029,4,0)</f>
        <v>44793</v>
      </c>
      <c r="C2546" s="28" t="s">
        <v>45</v>
      </c>
      <c r="D2546" s="34">
        <v>80</v>
      </c>
      <c r="E2546" s="36">
        <v>10608800</v>
      </c>
      <c r="F2546" s="37" t="s">
        <v>4919</v>
      </c>
      <c r="G2546" s="76" t="str">
        <f>VLOOKUP(C2546,Product!A$1:D$21,3,0)</f>
        <v>Sunglasses</v>
      </c>
      <c r="H2546" s="76" t="str">
        <f>VLOOKUP(C2546,Product!A$1:D$21,4,0)</f>
        <v>Outdoors Sport</v>
      </c>
      <c r="I2546" t="s">
        <v>46</v>
      </c>
      <c r="J2546" s="34">
        <v>80</v>
      </c>
      <c r="K2546" s="11" t="str">
        <f>VLOOKUP(A2546,'Sales Order'!A$2:I$1029,9,0)</f>
        <v>Sales Region Sulawesi - Maluku Team</v>
      </c>
      <c r="M2546" t="str">
        <f>VLOOKUP(A2546,'Sales Order'!A$1:L$1029,12,0)</f>
        <v>Retail</v>
      </c>
    </row>
    <row r="2547" spans="1:13" ht="15.75" customHeight="1" x14ac:dyDescent="0.3">
      <c r="A2547" s="28" t="s">
        <v>1136</v>
      </c>
      <c r="B2547" s="27">
        <f>VLOOKUP(A2547,'Sales Order'!A$1:D$1029,4,0)</f>
        <v>44793</v>
      </c>
      <c r="C2547" s="28" t="s">
        <v>83</v>
      </c>
      <c r="D2547" s="34">
        <v>87</v>
      </c>
      <c r="E2547" s="36">
        <v>26530650</v>
      </c>
      <c r="F2547" s="37" t="s">
        <v>4920</v>
      </c>
      <c r="G2547" s="76" t="str">
        <f>VLOOKUP(C2547,Product!A$1:D$21,3,0)</f>
        <v>Heavy bag</v>
      </c>
      <c r="H2547" s="76" t="str">
        <f>VLOOKUP(C2547,Product!A$1:D$21,4,0)</f>
        <v>Gym &amp; Fitness</v>
      </c>
      <c r="I2547" t="s">
        <v>84</v>
      </c>
      <c r="J2547" s="34">
        <v>87</v>
      </c>
      <c r="K2547" s="11" t="str">
        <f>VLOOKUP(A2547,'Sales Order'!A$2:I$1029,9,0)</f>
        <v>Sales Region Sulawesi - Maluku Team</v>
      </c>
      <c r="M2547" t="str">
        <f>VLOOKUP(A2547,'Sales Order'!A$1:L$1029,12,0)</f>
        <v>Retail</v>
      </c>
    </row>
    <row r="2548" spans="1:13" ht="15.75" customHeight="1" x14ac:dyDescent="0.3">
      <c r="A2548" s="28" t="s">
        <v>1136</v>
      </c>
      <c r="B2548" s="27">
        <f>VLOOKUP(A2548,'Sales Order'!A$1:D$1029,4,0)</f>
        <v>44793</v>
      </c>
      <c r="C2548" s="28" t="s">
        <v>81</v>
      </c>
      <c r="D2548" s="34">
        <v>130</v>
      </c>
      <c r="E2548" s="36">
        <v>304860400</v>
      </c>
      <c r="F2548" s="37" t="s">
        <v>4921</v>
      </c>
      <c r="G2548" s="76" t="str">
        <f>VLOOKUP(C2548,Product!A$1:D$21,3,0)</f>
        <v>Treadmill</v>
      </c>
      <c r="H2548" s="76" t="str">
        <f>VLOOKUP(C2548,Product!A$1:D$21,4,0)</f>
        <v>Gym &amp; Fitness</v>
      </c>
      <c r="I2548" t="s">
        <v>82</v>
      </c>
      <c r="J2548" s="34">
        <v>130</v>
      </c>
      <c r="K2548" s="11" t="str">
        <f>VLOOKUP(A2548,'Sales Order'!A$2:I$1029,9,0)</f>
        <v>Sales Region Sulawesi - Maluku Team</v>
      </c>
      <c r="M2548" t="str">
        <f>VLOOKUP(A2548,'Sales Order'!A$1:L$1029,12,0)</f>
        <v>Retail</v>
      </c>
    </row>
    <row r="2549" spans="1:13" ht="15.75" customHeight="1" x14ac:dyDescent="0.3">
      <c r="A2549" s="28" t="s">
        <v>1136</v>
      </c>
      <c r="B2549" s="27">
        <f>VLOOKUP(A2549,'Sales Order'!A$1:D$1029,4,0)</f>
        <v>44793</v>
      </c>
      <c r="C2549" s="28" t="s">
        <v>19</v>
      </c>
      <c r="D2549" s="34">
        <v>147</v>
      </c>
      <c r="E2549" s="36">
        <v>32576670</v>
      </c>
      <c r="F2549" s="37" t="s">
        <v>4922</v>
      </c>
      <c r="G2549" s="76" t="str">
        <f>VLOOKUP(C2549,Product!A$1:D$21,3,0)</f>
        <v>1 Set Fishing Equipment</v>
      </c>
      <c r="H2549" s="76" t="str">
        <f>VLOOKUP(C2549,Product!A$1:D$21,4,0)</f>
        <v>Fishing Equipment</v>
      </c>
      <c r="I2549" t="s">
        <v>21</v>
      </c>
      <c r="J2549" s="34">
        <v>147</v>
      </c>
      <c r="K2549" s="11" t="str">
        <f>VLOOKUP(A2549,'Sales Order'!A$2:I$1029,9,0)</f>
        <v>Sales Region Sulawesi - Maluku Team</v>
      </c>
      <c r="M2549" t="str">
        <f>VLOOKUP(A2549,'Sales Order'!A$1:L$1029,12,0)</f>
        <v>Retail</v>
      </c>
    </row>
    <row r="2550" spans="1:13" ht="15.75" customHeight="1" x14ac:dyDescent="0.3">
      <c r="A2550" s="28" t="s">
        <v>1137</v>
      </c>
      <c r="B2550" s="27">
        <f>VLOOKUP(A2550,'Sales Order'!A$1:D$1029,4,0)</f>
        <v>44798</v>
      </c>
      <c r="C2550" s="28" t="s">
        <v>69</v>
      </c>
      <c r="D2550" s="34">
        <v>135</v>
      </c>
      <c r="E2550" s="36">
        <v>16328385</v>
      </c>
      <c r="F2550" s="37" t="s">
        <v>4923</v>
      </c>
      <c r="G2550" s="76" t="str">
        <f>VLOOKUP(C2550,Product!A$1:D$21,3,0)</f>
        <v>Abs Roller</v>
      </c>
      <c r="H2550" s="76" t="str">
        <f>VLOOKUP(C2550,Product!A$1:D$21,4,0)</f>
        <v>Gym &amp; Fitness</v>
      </c>
      <c r="I2550" t="s">
        <v>70</v>
      </c>
      <c r="J2550" s="34">
        <v>135</v>
      </c>
      <c r="K2550" s="11" t="str">
        <f>VLOOKUP(A2550,'Sales Order'!A$2:I$1029,9,0)</f>
        <v>Sales Region Sulawesi - Maluku Team</v>
      </c>
      <c r="M2550" t="str">
        <f>VLOOKUP(A2550,'Sales Order'!A$1:L$1029,12,0)</f>
        <v>Retail</v>
      </c>
    </row>
    <row r="2551" spans="1:13" ht="15.75" customHeight="1" x14ac:dyDescent="0.3">
      <c r="A2551" s="28" t="s">
        <v>1137</v>
      </c>
      <c r="B2551" s="27">
        <f>VLOOKUP(A2551,'Sales Order'!A$1:D$1029,4,0)</f>
        <v>44798</v>
      </c>
      <c r="C2551" s="28" t="s">
        <v>81</v>
      </c>
      <c r="D2551" s="34">
        <v>71</v>
      </c>
      <c r="E2551" s="36">
        <v>152022360</v>
      </c>
      <c r="F2551" s="37" t="s">
        <v>4924</v>
      </c>
      <c r="G2551" s="76" t="str">
        <f>VLOOKUP(C2551,Product!A$1:D$21,3,0)</f>
        <v>Treadmill</v>
      </c>
      <c r="H2551" s="76" t="str">
        <f>VLOOKUP(C2551,Product!A$1:D$21,4,0)</f>
        <v>Gym &amp; Fitness</v>
      </c>
      <c r="I2551" t="s">
        <v>82</v>
      </c>
      <c r="J2551" s="34">
        <v>71</v>
      </c>
      <c r="K2551" s="11" t="str">
        <f>VLOOKUP(A2551,'Sales Order'!A$2:I$1029,9,0)</f>
        <v>Sales Region Sulawesi - Maluku Team</v>
      </c>
      <c r="M2551" t="str">
        <f>VLOOKUP(A2551,'Sales Order'!A$1:L$1029,12,0)</f>
        <v>Retail</v>
      </c>
    </row>
    <row r="2552" spans="1:13" ht="15.75" customHeight="1" x14ac:dyDescent="0.3">
      <c r="A2552" s="16" t="s">
        <v>1138</v>
      </c>
      <c r="B2552" s="27">
        <f>VLOOKUP(A2552,'Sales Order'!A$1:D$1029,4,0)</f>
        <v>44799</v>
      </c>
      <c r="C2552" s="28" t="s">
        <v>35</v>
      </c>
      <c r="D2552" s="34">
        <v>32</v>
      </c>
      <c r="E2552" s="36">
        <v>56192000</v>
      </c>
      <c r="F2552" s="37" t="s">
        <v>4925</v>
      </c>
      <c r="G2552" s="76" t="str">
        <f>VLOOKUP(C2552,Product!A$1:D$21,3,0)</f>
        <v>Stick Golf Wedge</v>
      </c>
      <c r="H2552" s="76" t="str">
        <f>VLOOKUP(C2552,Product!A$1:D$21,4,0)</f>
        <v>Golf</v>
      </c>
      <c r="I2552" t="s">
        <v>37</v>
      </c>
      <c r="J2552" s="34">
        <v>32</v>
      </c>
      <c r="K2552" s="11" t="str">
        <f>VLOOKUP(A2552,'Sales Order'!A$2:I$1029,9,0)</f>
        <v>Online Sales Team</v>
      </c>
      <c r="M2552" t="str">
        <f>VLOOKUP(A2552,'Sales Order'!A$1:L$1029,12,0)</f>
        <v>Retail</v>
      </c>
    </row>
    <row r="2553" spans="1:13" ht="15.75" customHeight="1" x14ac:dyDescent="0.3">
      <c r="A2553" s="28" t="s">
        <v>1138</v>
      </c>
      <c r="B2553" s="27">
        <f>VLOOKUP(A2553,'Sales Order'!A$1:D$1029,4,0)</f>
        <v>44799</v>
      </c>
      <c r="C2553" s="28" t="s">
        <v>72</v>
      </c>
      <c r="D2553" s="34">
        <v>125</v>
      </c>
      <c r="E2553" s="36">
        <v>31706250</v>
      </c>
      <c r="F2553" s="37" t="s">
        <v>4926</v>
      </c>
      <c r="G2553" s="76" t="str">
        <f>VLOOKUP(C2553,Product!A$1:D$21,3,0)</f>
        <v>Pull Up Bar</v>
      </c>
      <c r="H2553" s="76" t="str">
        <f>VLOOKUP(C2553,Product!A$1:D$21,4,0)</f>
        <v>Gym &amp; Fitness</v>
      </c>
      <c r="I2553" t="s">
        <v>73</v>
      </c>
      <c r="J2553" s="34">
        <v>125</v>
      </c>
      <c r="K2553" s="11" t="str">
        <f>VLOOKUP(A2553,'Sales Order'!A$2:I$1029,9,0)</f>
        <v>Online Sales Team</v>
      </c>
      <c r="M2553" t="str">
        <f>VLOOKUP(A2553,'Sales Order'!A$1:L$1029,12,0)</f>
        <v>Retail</v>
      </c>
    </row>
    <row r="2554" spans="1:13" ht="15.75" customHeight="1" x14ac:dyDescent="0.3">
      <c r="A2554" s="28" t="s">
        <v>1138</v>
      </c>
      <c r="B2554" s="27">
        <f>VLOOKUP(A2554,'Sales Order'!A$1:D$1029,4,0)</f>
        <v>44799</v>
      </c>
      <c r="C2554" s="28" t="s">
        <v>69</v>
      </c>
      <c r="D2554" s="34">
        <v>72</v>
      </c>
      <c r="E2554" s="36">
        <v>8414928</v>
      </c>
      <c r="F2554" s="37" t="s">
        <v>4927</v>
      </c>
      <c r="G2554" s="76" t="str">
        <f>VLOOKUP(C2554,Product!A$1:D$21,3,0)</f>
        <v>Abs Roller</v>
      </c>
      <c r="H2554" s="76" t="str">
        <f>VLOOKUP(C2554,Product!A$1:D$21,4,0)</f>
        <v>Gym &amp; Fitness</v>
      </c>
      <c r="I2554" t="s">
        <v>70</v>
      </c>
      <c r="J2554" s="34">
        <v>72</v>
      </c>
      <c r="K2554" s="11" t="str">
        <f>VLOOKUP(A2554,'Sales Order'!A$2:I$1029,9,0)</f>
        <v>Online Sales Team</v>
      </c>
      <c r="M2554" t="str">
        <f>VLOOKUP(A2554,'Sales Order'!A$1:L$1029,12,0)</f>
        <v>Retail</v>
      </c>
    </row>
    <row r="2555" spans="1:13" ht="15.75" customHeight="1" x14ac:dyDescent="0.3">
      <c r="A2555" s="16" t="s">
        <v>1139</v>
      </c>
      <c r="B2555" s="27">
        <f>VLOOKUP(A2555,'Sales Order'!A$1:D$1029,4,0)</f>
        <v>44799</v>
      </c>
      <c r="C2555" s="28" t="s">
        <v>81</v>
      </c>
      <c r="D2555" s="34">
        <v>40</v>
      </c>
      <c r="E2555" s="36">
        <v>81568000</v>
      </c>
      <c r="F2555" s="37" t="s">
        <v>4928</v>
      </c>
      <c r="G2555" s="76" t="str">
        <f>VLOOKUP(C2555,Product!A$1:D$21,3,0)</f>
        <v>Treadmill</v>
      </c>
      <c r="H2555" s="76" t="str">
        <f>VLOOKUP(C2555,Product!A$1:D$21,4,0)</f>
        <v>Gym &amp; Fitness</v>
      </c>
      <c r="I2555" t="s">
        <v>82</v>
      </c>
      <c r="J2555" s="34">
        <v>40</v>
      </c>
      <c r="K2555" s="11" t="str">
        <f>VLOOKUP(A2555,'Sales Order'!A$2:I$1029,9,0)</f>
        <v>Sales Sumatera -Kalimantan Region Team</v>
      </c>
      <c r="M2555" t="str">
        <f>VLOOKUP(A2555,'Sales Order'!A$1:L$1029,12,0)</f>
        <v>Retail</v>
      </c>
    </row>
    <row r="2556" spans="1:13" ht="15.75" customHeight="1" x14ac:dyDescent="0.3">
      <c r="A2556" s="28" t="s">
        <v>1139</v>
      </c>
      <c r="B2556" s="27">
        <f>VLOOKUP(A2556,'Sales Order'!A$1:D$1029,4,0)</f>
        <v>44799</v>
      </c>
      <c r="C2556" s="28" t="s">
        <v>65</v>
      </c>
      <c r="D2556" s="34">
        <v>38</v>
      </c>
      <c r="E2556" s="36">
        <v>9232860</v>
      </c>
      <c r="F2556" s="37" t="s">
        <v>4929</v>
      </c>
      <c r="G2556" s="76" t="str">
        <f>VLOOKUP(C2556,Product!A$1:D$21,3,0)</f>
        <v>1 Set Futsalball</v>
      </c>
      <c r="H2556" s="76" t="str">
        <f>VLOOKUP(C2556,Product!A$1:D$21,4,0)</f>
        <v>Futsal</v>
      </c>
      <c r="I2556" t="s">
        <v>66</v>
      </c>
      <c r="J2556" s="34">
        <v>38</v>
      </c>
      <c r="K2556" s="11" t="str">
        <f>VLOOKUP(A2556,'Sales Order'!A$2:I$1029,9,0)</f>
        <v>Sales Sumatera -Kalimantan Region Team</v>
      </c>
      <c r="M2556" t="str">
        <f>VLOOKUP(A2556,'Sales Order'!A$1:L$1029,12,0)</f>
        <v>Retail</v>
      </c>
    </row>
    <row r="2557" spans="1:13" ht="15.75" customHeight="1" x14ac:dyDescent="0.3">
      <c r="A2557" s="28" t="s">
        <v>1139</v>
      </c>
      <c r="B2557" s="27">
        <f>VLOOKUP(A2557,'Sales Order'!A$1:D$1029,4,0)</f>
        <v>44799</v>
      </c>
      <c r="C2557" s="28" t="s">
        <v>33</v>
      </c>
      <c r="D2557" s="34">
        <v>82</v>
      </c>
      <c r="E2557" s="36">
        <v>14251600</v>
      </c>
      <c r="F2557" s="37" t="s">
        <v>4930</v>
      </c>
      <c r="G2557" s="76" t="str">
        <f>VLOOKUP(C2557,Product!A$1:D$21,3,0)</f>
        <v>Stick Billiard Bag</v>
      </c>
      <c r="H2557" s="76" t="str">
        <f>VLOOKUP(C2557,Product!A$1:D$21,4,0)</f>
        <v>Billiard</v>
      </c>
      <c r="I2557" t="s">
        <v>34</v>
      </c>
      <c r="J2557" s="34">
        <v>82</v>
      </c>
      <c r="K2557" s="11" t="str">
        <f>VLOOKUP(A2557,'Sales Order'!A$2:I$1029,9,0)</f>
        <v>Sales Sumatera -Kalimantan Region Team</v>
      </c>
      <c r="M2557" t="str">
        <f>VLOOKUP(A2557,'Sales Order'!A$1:L$1029,12,0)</f>
        <v>Retail</v>
      </c>
    </row>
    <row r="2558" spans="1:13" ht="15.75" customHeight="1" x14ac:dyDescent="0.3">
      <c r="A2558" s="28" t="s">
        <v>1139</v>
      </c>
      <c r="B2558" s="27">
        <f>VLOOKUP(A2558,'Sales Order'!A$1:D$1029,4,0)</f>
        <v>44799</v>
      </c>
      <c r="C2558" s="28" t="s">
        <v>75</v>
      </c>
      <c r="D2558" s="34">
        <v>126</v>
      </c>
      <c r="E2558" s="36">
        <v>297171000</v>
      </c>
      <c r="F2558" s="37" t="s">
        <v>4931</v>
      </c>
      <c r="G2558" s="76" t="str">
        <f>VLOOKUP(C2558,Product!A$1:D$21,3,0)</f>
        <v>Bench Press</v>
      </c>
      <c r="H2558" s="76" t="str">
        <f>VLOOKUP(C2558,Product!A$1:D$21,4,0)</f>
        <v>Gym &amp; Fitness</v>
      </c>
      <c r="I2558" t="s">
        <v>76</v>
      </c>
      <c r="J2558" s="34">
        <v>126</v>
      </c>
      <c r="K2558" s="11" t="str">
        <f>VLOOKUP(A2558,'Sales Order'!A$2:I$1029,9,0)</f>
        <v>Sales Sumatera -Kalimantan Region Team</v>
      </c>
      <c r="M2558" t="str">
        <f>VLOOKUP(A2558,'Sales Order'!A$1:L$1029,12,0)</f>
        <v>Retail</v>
      </c>
    </row>
    <row r="2559" spans="1:13" ht="15.75" customHeight="1" x14ac:dyDescent="0.3">
      <c r="A2559" s="16" t="s">
        <v>1141</v>
      </c>
      <c r="B2559" s="27">
        <f>VLOOKUP(A2559,'Sales Order'!A$1:D$1029,4,0)</f>
        <v>44800</v>
      </c>
      <c r="C2559" s="28" t="s">
        <v>75</v>
      </c>
      <c r="D2559" s="34">
        <v>97</v>
      </c>
      <c r="E2559" s="36">
        <v>210781000.00000003</v>
      </c>
      <c r="F2559" s="37" t="s">
        <v>4932</v>
      </c>
      <c r="G2559" s="76" t="str">
        <f>VLOOKUP(C2559,Product!A$1:D$21,3,0)</f>
        <v>Bench Press</v>
      </c>
      <c r="H2559" s="76" t="str">
        <f>VLOOKUP(C2559,Product!A$1:D$21,4,0)</f>
        <v>Gym &amp; Fitness</v>
      </c>
      <c r="I2559" t="s">
        <v>76</v>
      </c>
      <c r="J2559" s="34">
        <v>97</v>
      </c>
      <c r="K2559" s="11" t="str">
        <f>VLOOKUP(A2559,'Sales Order'!A$2:I$1029,9,0)</f>
        <v>Sales Region Sulawesi - Maluku Team</v>
      </c>
      <c r="M2559" t="str">
        <f>VLOOKUP(A2559,'Sales Order'!A$1:L$1029,12,0)</f>
        <v>Retail</v>
      </c>
    </row>
    <row r="2560" spans="1:13" ht="15.75" customHeight="1" x14ac:dyDescent="0.3">
      <c r="A2560" s="28" t="s">
        <v>1141</v>
      </c>
      <c r="B2560" s="27">
        <f>VLOOKUP(A2560,'Sales Order'!A$1:D$1029,4,0)</f>
        <v>44800</v>
      </c>
      <c r="C2560" s="28" t="s">
        <v>69</v>
      </c>
      <c r="D2560" s="34">
        <v>102</v>
      </c>
      <c r="E2560" s="36">
        <v>11228058</v>
      </c>
      <c r="F2560" s="37" t="s">
        <v>4933</v>
      </c>
      <c r="G2560" s="76" t="str">
        <f>VLOOKUP(C2560,Product!A$1:D$21,3,0)</f>
        <v>Abs Roller</v>
      </c>
      <c r="H2560" s="76" t="str">
        <f>VLOOKUP(C2560,Product!A$1:D$21,4,0)</f>
        <v>Gym &amp; Fitness</v>
      </c>
      <c r="I2560" t="s">
        <v>70</v>
      </c>
      <c r="J2560" s="34">
        <v>102</v>
      </c>
      <c r="K2560" s="11" t="str">
        <f>VLOOKUP(A2560,'Sales Order'!A$2:I$1029,9,0)</f>
        <v>Sales Region Sulawesi - Maluku Team</v>
      </c>
      <c r="M2560" t="str">
        <f>VLOOKUP(A2560,'Sales Order'!A$1:L$1029,12,0)</f>
        <v>Retail</v>
      </c>
    </row>
    <row r="2561" spans="1:13" ht="15.75" customHeight="1" x14ac:dyDescent="0.3">
      <c r="A2561" s="28" t="s">
        <v>1141</v>
      </c>
      <c r="B2561" s="27">
        <f>VLOOKUP(A2561,'Sales Order'!A$1:D$1029,4,0)</f>
        <v>44800</v>
      </c>
      <c r="C2561" s="28" t="s">
        <v>52</v>
      </c>
      <c r="D2561" s="34">
        <v>77</v>
      </c>
      <c r="E2561" s="36">
        <v>22522500</v>
      </c>
      <c r="F2561" s="37" t="s">
        <v>4934</v>
      </c>
      <c r="G2561" s="76" t="str">
        <f>VLOOKUP(C2561,Product!A$1:D$21,3,0)</f>
        <v>Hiking Shoes</v>
      </c>
      <c r="H2561" s="76" t="str">
        <f>VLOOKUP(C2561,Product!A$1:D$21,4,0)</f>
        <v>Hiking &amp; Camping</v>
      </c>
      <c r="I2561" t="s">
        <v>53</v>
      </c>
      <c r="J2561" s="34">
        <v>77</v>
      </c>
      <c r="K2561" s="11" t="str">
        <f>VLOOKUP(A2561,'Sales Order'!A$2:I$1029,9,0)</f>
        <v>Sales Region Sulawesi - Maluku Team</v>
      </c>
      <c r="M2561" t="str">
        <f>VLOOKUP(A2561,'Sales Order'!A$1:L$1029,12,0)</f>
        <v>Retail</v>
      </c>
    </row>
    <row r="2562" spans="1:13" ht="15.75" customHeight="1" x14ac:dyDescent="0.3">
      <c r="A2562" s="28" t="s">
        <v>1141</v>
      </c>
      <c r="B2562" s="27">
        <f>VLOOKUP(A2562,'Sales Order'!A$1:D$1029,4,0)</f>
        <v>44800</v>
      </c>
      <c r="C2562" s="28" t="s">
        <v>25</v>
      </c>
      <c r="D2562" s="34">
        <v>63</v>
      </c>
      <c r="E2562" s="36">
        <v>1083600</v>
      </c>
      <c r="F2562" s="37" t="s">
        <v>4935</v>
      </c>
      <c r="G2562" s="76" t="str">
        <f>VLOOKUP(C2562,Product!A$1:D$21,3,0)</f>
        <v>Fishing soft lure</v>
      </c>
      <c r="H2562" s="76" t="str">
        <f>VLOOKUP(C2562,Product!A$1:D$21,4,0)</f>
        <v>Fishing Equipment</v>
      </c>
      <c r="I2562" t="s">
        <v>26</v>
      </c>
      <c r="J2562" s="34">
        <v>63</v>
      </c>
      <c r="K2562" s="11" t="str">
        <f>VLOOKUP(A2562,'Sales Order'!A$2:I$1029,9,0)</f>
        <v>Sales Region Sulawesi - Maluku Team</v>
      </c>
      <c r="M2562" t="str">
        <f>VLOOKUP(A2562,'Sales Order'!A$1:L$1029,12,0)</f>
        <v>Retail</v>
      </c>
    </row>
    <row r="2563" spans="1:13" ht="15.75" customHeight="1" x14ac:dyDescent="0.3">
      <c r="A2563" s="28" t="s">
        <v>1141</v>
      </c>
      <c r="B2563" s="27">
        <f>VLOOKUP(A2563,'Sales Order'!A$1:D$1029,4,0)</f>
        <v>44800</v>
      </c>
      <c r="C2563" s="28" t="s">
        <v>78</v>
      </c>
      <c r="D2563" s="34">
        <v>38</v>
      </c>
      <c r="E2563" s="36">
        <v>18396560</v>
      </c>
      <c r="F2563" s="37" t="s">
        <v>4936</v>
      </c>
      <c r="G2563" s="76" t="str">
        <f>VLOOKUP(C2563,Product!A$1:D$21,3,0)</f>
        <v>Dumbell Set</v>
      </c>
      <c r="H2563" s="76" t="str">
        <f>VLOOKUP(C2563,Product!A$1:D$21,4,0)</f>
        <v>Gym &amp; Fitness</v>
      </c>
      <c r="I2563" t="s">
        <v>79</v>
      </c>
      <c r="J2563" s="34">
        <v>38</v>
      </c>
      <c r="K2563" s="11" t="str">
        <f>VLOOKUP(A2563,'Sales Order'!A$2:I$1029,9,0)</f>
        <v>Sales Region Sulawesi - Maluku Team</v>
      </c>
      <c r="M2563" t="str">
        <f>VLOOKUP(A2563,'Sales Order'!A$1:L$1029,12,0)</f>
        <v>Retail</v>
      </c>
    </row>
    <row r="2564" spans="1:13" ht="15.75" customHeight="1" x14ac:dyDescent="0.3">
      <c r="A2564" s="16" t="s">
        <v>1142</v>
      </c>
      <c r="B2564" s="27">
        <f>VLOOKUP(A2564,'Sales Order'!A$1:D$1029,4,0)</f>
        <v>44801</v>
      </c>
      <c r="C2564" s="28" t="s">
        <v>81</v>
      </c>
      <c r="D2564" s="34">
        <v>68</v>
      </c>
      <c r="E2564" s="36">
        <v>135198960</v>
      </c>
      <c r="F2564" s="37" t="s">
        <v>4937</v>
      </c>
      <c r="G2564" s="76" t="str">
        <f>VLOOKUP(C2564,Product!A$1:D$21,3,0)</f>
        <v>Treadmill</v>
      </c>
      <c r="H2564" s="76" t="str">
        <f>VLOOKUP(C2564,Product!A$1:D$21,4,0)</f>
        <v>Gym &amp; Fitness</v>
      </c>
      <c r="I2564" t="s">
        <v>82</v>
      </c>
      <c r="J2564" s="34">
        <v>68</v>
      </c>
      <c r="K2564" s="11" t="str">
        <f>VLOOKUP(A2564,'Sales Order'!A$2:I$1029,9,0)</f>
        <v>Sales Java Region Team</v>
      </c>
      <c r="M2564" t="str">
        <f>VLOOKUP(A2564,'Sales Order'!A$1:L$1029,12,0)</f>
        <v>Retail</v>
      </c>
    </row>
    <row r="2565" spans="1:13" ht="15.75" customHeight="1" x14ac:dyDescent="0.3">
      <c r="A2565" s="16" t="s">
        <v>1143</v>
      </c>
      <c r="B2565" s="27">
        <f>VLOOKUP(A2565,'Sales Order'!A$1:D$1029,4,0)</f>
        <v>44801</v>
      </c>
      <c r="C2565" s="28" t="s">
        <v>72</v>
      </c>
      <c r="D2565" s="34">
        <v>49</v>
      </c>
      <c r="E2565" s="36">
        <v>10466400</v>
      </c>
      <c r="F2565" s="37" t="s">
        <v>4938</v>
      </c>
      <c r="G2565" s="76" t="str">
        <f>VLOOKUP(C2565,Product!A$1:D$21,3,0)</f>
        <v>Pull Up Bar</v>
      </c>
      <c r="H2565" s="76" t="str">
        <f>VLOOKUP(C2565,Product!A$1:D$21,4,0)</f>
        <v>Gym &amp; Fitness</v>
      </c>
      <c r="I2565" t="s">
        <v>73</v>
      </c>
      <c r="J2565" s="34">
        <v>49</v>
      </c>
      <c r="K2565" s="11" t="str">
        <f>VLOOKUP(A2565,'Sales Order'!A$2:I$1029,9,0)</f>
        <v>Sales Region Bali - Nusa Tenggara Team</v>
      </c>
      <c r="M2565" t="str">
        <f>VLOOKUP(A2565,'Sales Order'!A$1:L$1029,12,0)</f>
        <v>Retail</v>
      </c>
    </row>
    <row r="2566" spans="1:13" ht="15.75" customHeight="1" x14ac:dyDescent="0.3">
      <c r="A2566" s="28" t="s">
        <v>1143</v>
      </c>
      <c r="B2566" s="27">
        <f>VLOOKUP(A2566,'Sales Order'!A$1:D$1029,4,0)</f>
        <v>44801</v>
      </c>
      <c r="C2566" s="28" t="s">
        <v>78</v>
      </c>
      <c r="D2566" s="34">
        <v>108</v>
      </c>
      <c r="E2566" s="36">
        <v>45964800</v>
      </c>
      <c r="F2566" s="37" t="s">
        <v>4939</v>
      </c>
      <c r="G2566" s="76" t="str">
        <f>VLOOKUP(C2566,Product!A$1:D$21,3,0)</f>
        <v>Dumbell Set</v>
      </c>
      <c r="H2566" s="76" t="str">
        <f>VLOOKUP(C2566,Product!A$1:D$21,4,0)</f>
        <v>Gym &amp; Fitness</v>
      </c>
      <c r="I2566" t="s">
        <v>79</v>
      </c>
      <c r="J2566" s="34">
        <v>108</v>
      </c>
      <c r="K2566" s="11" t="str">
        <f>VLOOKUP(A2566,'Sales Order'!A$2:I$1029,9,0)</f>
        <v>Sales Region Bali - Nusa Tenggara Team</v>
      </c>
      <c r="M2566" t="str">
        <f>VLOOKUP(A2566,'Sales Order'!A$1:L$1029,12,0)</f>
        <v>Retail</v>
      </c>
    </row>
    <row r="2567" spans="1:13" ht="15.75" customHeight="1" x14ac:dyDescent="0.3">
      <c r="A2567" s="28" t="s">
        <v>1144</v>
      </c>
      <c r="B2567" s="27">
        <f>VLOOKUP(A2567,'Sales Order'!A$1:D$1029,4,0)</f>
        <v>44801</v>
      </c>
      <c r="C2567" s="28" t="s">
        <v>61</v>
      </c>
      <c r="D2567" s="34">
        <v>138</v>
      </c>
      <c r="E2567" s="36">
        <v>62135880</v>
      </c>
      <c r="F2567" s="37" t="s">
        <v>4940</v>
      </c>
      <c r="G2567" s="76" t="str">
        <f>VLOOKUP(C2567,Product!A$1:D$21,3,0)</f>
        <v>1 Set Basketball</v>
      </c>
      <c r="H2567" s="76" t="str">
        <f>VLOOKUP(C2567,Product!A$1:D$21,4,0)</f>
        <v>Basketball</v>
      </c>
      <c r="I2567" t="s">
        <v>62</v>
      </c>
      <c r="J2567" s="34">
        <v>138</v>
      </c>
      <c r="K2567" s="11" t="str">
        <f>VLOOKUP(A2567,'Sales Order'!A$2:I$1029,9,0)</f>
        <v>Sales Java Region Team</v>
      </c>
      <c r="M2567" t="str">
        <f>VLOOKUP(A2567,'Sales Order'!A$1:L$1029,12,0)</f>
        <v>Distributor</v>
      </c>
    </row>
    <row r="2568" spans="1:13" ht="15.75" customHeight="1" x14ac:dyDescent="0.3">
      <c r="A2568" s="28" t="s">
        <v>1144</v>
      </c>
      <c r="B2568" s="27">
        <f>VLOOKUP(A2568,'Sales Order'!A$1:D$1029,4,0)</f>
        <v>44801</v>
      </c>
      <c r="C2568" s="28" t="s">
        <v>19</v>
      </c>
      <c r="D2568" s="34">
        <v>29</v>
      </c>
      <c r="E2568" s="36">
        <v>5632380</v>
      </c>
      <c r="F2568" s="37" t="s">
        <v>4941</v>
      </c>
      <c r="G2568" s="76" t="str">
        <f>VLOOKUP(C2568,Product!A$1:D$21,3,0)</f>
        <v>1 Set Fishing Equipment</v>
      </c>
      <c r="H2568" s="76" t="str">
        <f>VLOOKUP(C2568,Product!A$1:D$21,4,0)</f>
        <v>Fishing Equipment</v>
      </c>
      <c r="I2568" t="s">
        <v>21</v>
      </c>
      <c r="J2568" s="34">
        <v>29</v>
      </c>
      <c r="K2568" s="11" t="str">
        <f>VLOOKUP(A2568,'Sales Order'!A$2:I$1029,9,0)</f>
        <v>Sales Java Region Team</v>
      </c>
      <c r="M2568" t="str">
        <f>VLOOKUP(A2568,'Sales Order'!A$1:L$1029,12,0)</f>
        <v>Distributor</v>
      </c>
    </row>
    <row r="2569" spans="1:13" ht="15.75" customHeight="1" x14ac:dyDescent="0.3">
      <c r="A2569" s="28" t="s">
        <v>1144</v>
      </c>
      <c r="B2569" s="27">
        <f>VLOOKUP(A2569,'Sales Order'!A$1:D$1029,4,0)</f>
        <v>44801</v>
      </c>
      <c r="C2569" s="28" t="s">
        <v>58</v>
      </c>
      <c r="D2569" s="34">
        <v>95</v>
      </c>
      <c r="E2569" s="36">
        <v>428564000</v>
      </c>
      <c r="F2569" s="37" t="s">
        <v>4942</v>
      </c>
      <c r="G2569" s="76" t="str">
        <f>VLOOKUP(C2569,Product!A$1:D$21,3,0)</f>
        <v>Road Bike</v>
      </c>
      <c r="H2569" s="76" t="str">
        <f>VLOOKUP(C2569,Product!A$1:D$21,4,0)</f>
        <v>Bicycle</v>
      </c>
      <c r="I2569" t="s">
        <v>59</v>
      </c>
      <c r="J2569" s="34">
        <v>95</v>
      </c>
      <c r="K2569" s="11" t="str">
        <f>VLOOKUP(A2569,'Sales Order'!A$2:I$1029,9,0)</f>
        <v>Sales Java Region Team</v>
      </c>
      <c r="M2569" t="str">
        <f>VLOOKUP(A2569,'Sales Order'!A$1:L$1029,12,0)</f>
        <v>Distributor</v>
      </c>
    </row>
    <row r="2570" spans="1:13" ht="15.75" customHeight="1" x14ac:dyDescent="0.3">
      <c r="A2570" s="16" t="s">
        <v>1145</v>
      </c>
      <c r="B2570" s="27">
        <f>VLOOKUP(A2570,'Sales Order'!A$1:D$1029,4,0)</f>
        <v>44802</v>
      </c>
      <c r="C2570" s="28" t="s">
        <v>48</v>
      </c>
      <c r="D2570" s="34">
        <v>91</v>
      </c>
      <c r="E2570" s="36">
        <v>10799880</v>
      </c>
      <c r="F2570" s="37" t="s">
        <v>4943</v>
      </c>
      <c r="G2570" s="76" t="str">
        <f>VLOOKUP(C2570,Product!A$1:D$21,3,0)</f>
        <v>Tracking Pole</v>
      </c>
      <c r="H2570" s="76" t="str">
        <f>VLOOKUP(C2570,Product!A$1:D$21,4,0)</f>
        <v>Hiking &amp; Camping</v>
      </c>
      <c r="I2570" t="s">
        <v>49</v>
      </c>
      <c r="J2570" s="34">
        <v>91</v>
      </c>
      <c r="K2570" s="11" t="str">
        <f>VLOOKUP(A2570,'Sales Order'!A$2:I$1029,9,0)</f>
        <v>Sales Sumatera -Kalimantan Region Team</v>
      </c>
      <c r="M2570" t="str">
        <f>VLOOKUP(A2570,'Sales Order'!A$1:L$1029,12,0)</f>
        <v>Retail</v>
      </c>
    </row>
    <row r="2571" spans="1:13" ht="15.75" customHeight="1" x14ac:dyDescent="0.3">
      <c r="A2571" s="28" t="s">
        <v>1145</v>
      </c>
      <c r="B2571" s="27">
        <f>VLOOKUP(A2571,'Sales Order'!A$1:D$1029,4,0)</f>
        <v>44802</v>
      </c>
      <c r="C2571" s="28" t="s">
        <v>19</v>
      </c>
      <c r="D2571" s="34">
        <v>144</v>
      </c>
      <c r="E2571" s="36">
        <v>30119040</v>
      </c>
      <c r="F2571" s="37" t="s">
        <v>4944</v>
      </c>
      <c r="G2571" s="76" t="str">
        <f>VLOOKUP(C2571,Product!A$1:D$21,3,0)</f>
        <v>1 Set Fishing Equipment</v>
      </c>
      <c r="H2571" s="76" t="str">
        <f>VLOOKUP(C2571,Product!A$1:D$21,4,0)</f>
        <v>Fishing Equipment</v>
      </c>
      <c r="I2571" t="s">
        <v>21</v>
      </c>
      <c r="J2571" s="34">
        <v>144</v>
      </c>
      <c r="K2571" s="11" t="str">
        <f>VLOOKUP(A2571,'Sales Order'!A$2:I$1029,9,0)</f>
        <v>Sales Sumatera -Kalimantan Region Team</v>
      </c>
      <c r="M2571" t="str">
        <f>VLOOKUP(A2571,'Sales Order'!A$1:L$1029,12,0)</f>
        <v>Retail</v>
      </c>
    </row>
    <row r="2572" spans="1:13" ht="15.75" customHeight="1" x14ac:dyDescent="0.3">
      <c r="A2572" s="28" t="s">
        <v>1145</v>
      </c>
      <c r="B2572" s="27">
        <f>VLOOKUP(A2572,'Sales Order'!A$1:D$1029,4,0)</f>
        <v>44802</v>
      </c>
      <c r="C2572" s="28" t="s">
        <v>43</v>
      </c>
      <c r="D2572" s="34">
        <v>36</v>
      </c>
      <c r="E2572" s="36">
        <v>92160000</v>
      </c>
      <c r="F2572" s="37" t="s">
        <v>4945</v>
      </c>
      <c r="G2572" s="76" t="str">
        <f>VLOOKUP(C2572,Product!A$1:D$21,3,0)</f>
        <v>Stick Golf Bag</v>
      </c>
      <c r="H2572" s="76" t="str">
        <f>VLOOKUP(C2572,Product!A$1:D$21,4,0)</f>
        <v>Golf</v>
      </c>
      <c r="I2572" t="s">
        <v>44</v>
      </c>
      <c r="J2572" s="34">
        <v>36</v>
      </c>
      <c r="K2572" s="11" t="str">
        <f>VLOOKUP(A2572,'Sales Order'!A$2:I$1029,9,0)</f>
        <v>Sales Sumatera -Kalimantan Region Team</v>
      </c>
      <c r="M2572" t="str">
        <f>VLOOKUP(A2572,'Sales Order'!A$1:L$1029,12,0)</f>
        <v>Retail</v>
      </c>
    </row>
    <row r="2573" spans="1:13" ht="15.75" customHeight="1" x14ac:dyDescent="0.3">
      <c r="A2573" s="16" t="s">
        <v>1146</v>
      </c>
      <c r="B2573" s="27">
        <f>VLOOKUP(A2573,'Sales Order'!A$1:D$1029,4,0)</f>
        <v>44803</v>
      </c>
      <c r="C2573" s="28" t="s">
        <v>58</v>
      </c>
      <c r="D2573" s="34">
        <v>69</v>
      </c>
      <c r="E2573" s="36">
        <v>295709160</v>
      </c>
      <c r="F2573" s="37" t="s">
        <v>4946</v>
      </c>
      <c r="G2573" s="76" t="str">
        <f>VLOOKUP(C2573,Product!A$1:D$21,3,0)</f>
        <v>Road Bike</v>
      </c>
      <c r="H2573" s="76" t="str">
        <f>VLOOKUP(C2573,Product!A$1:D$21,4,0)</f>
        <v>Bicycle</v>
      </c>
      <c r="I2573" t="s">
        <v>59</v>
      </c>
      <c r="J2573" s="34">
        <v>69</v>
      </c>
      <c r="K2573" s="11" t="str">
        <f>VLOOKUP(A2573,'Sales Order'!A$2:I$1029,9,0)</f>
        <v>Sales Region Sulawesi - Maluku Team</v>
      </c>
      <c r="M2573" t="str">
        <f>VLOOKUP(A2573,'Sales Order'!A$1:L$1029,12,0)</f>
        <v>Retail</v>
      </c>
    </row>
    <row r="2574" spans="1:13" ht="15.75" customHeight="1" x14ac:dyDescent="0.3">
      <c r="A2574" s="28" t="s">
        <v>1146</v>
      </c>
      <c r="B2574" s="27">
        <f>VLOOKUP(A2574,'Sales Order'!A$1:D$1029,4,0)</f>
        <v>44803</v>
      </c>
      <c r="C2574" s="28" t="s">
        <v>75</v>
      </c>
      <c r="D2574" s="34">
        <v>44</v>
      </c>
      <c r="E2574" s="36">
        <v>94446000</v>
      </c>
      <c r="F2574" s="37" t="s">
        <v>4947</v>
      </c>
      <c r="G2574" s="76" t="str">
        <f>VLOOKUP(C2574,Product!A$1:D$21,3,0)</f>
        <v>Bench Press</v>
      </c>
      <c r="H2574" s="76" t="str">
        <f>VLOOKUP(C2574,Product!A$1:D$21,4,0)</f>
        <v>Gym &amp; Fitness</v>
      </c>
      <c r="I2574" t="s">
        <v>76</v>
      </c>
      <c r="J2574" s="34">
        <v>44</v>
      </c>
      <c r="K2574" s="11" t="str">
        <f>VLOOKUP(A2574,'Sales Order'!A$2:I$1029,9,0)</f>
        <v>Sales Region Sulawesi - Maluku Team</v>
      </c>
      <c r="M2574" t="str">
        <f>VLOOKUP(A2574,'Sales Order'!A$1:L$1029,12,0)</f>
        <v>Retail</v>
      </c>
    </row>
    <row r="2575" spans="1:13" ht="15.75" customHeight="1" x14ac:dyDescent="0.3">
      <c r="A2575" s="28" t="s">
        <v>1146</v>
      </c>
      <c r="B2575" s="27">
        <f>VLOOKUP(A2575,'Sales Order'!A$1:D$1029,4,0)</f>
        <v>44803</v>
      </c>
      <c r="C2575" s="28" t="s">
        <v>25</v>
      </c>
      <c r="D2575" s="34">
        <v>133</v>
      </c>
      <c r="E2575" s="36">
        <v>2527000</v>
      </c>
      <c r="F2575" s="37" t="s">
        <v>4948</v>
      </c>
      <c r="G2575" s="76" t="str">
        <f>VLOOKUP(C2575,Product!A$1:D$21,3,0)</f>
        <v>Fishing soft lure</v>
      </c>
      <c r="H2575" s="76" t="str">
        <f>VLOOKUP(C2575,Product!A$1:D$21,4,0)</f>
        <v>Fishing Equipment</v>
      </c>
      <c r="I2575" t="s">
        <v>26</v>
      </c>
      <c r="J2575" s="34">
        <v>133</v>
      </c>
      <c r="K2575" s="11" t="str">
        <f>VLOOKUP(A2575,'Sales Order'!A$2:I$1029,9,0)</f>
        <v>Sales Region Sulawesi - Maluku Team</v>
      </c>
      <c r="M2575" t="str">
        <f>VLOOKUP(A2575,'Sales Order'!A$1:L$1029,12,0)</f>
        <v>Retail</v>
      </c>
    </row>
    <row r="2576" spans="1:13" ht="15.75" customHeight="1" x14ac:dyDescent="0.3">
      <c r="A2576" s="16" t="s">
        <v>1147</v>
      </c>
      <c r="B2576" s="27">
        <f>VLOOKUP(A2576,'Sales Order'!A$1:D$1029,4,0)</f>
        <v>44805</v>
      </c>
      <c r="C2576" s="28" t="s">
        <v>25</v>
      </c>
      <c r="D2576" s="34">
        <v>68</v>
      </c>
      <c r="E2576" s="36">
        <v>1264800</v>
      </c>
      <c r="F2576" s="37" t="s">
        <v>4949</v>
      </c>
      <c r="G2576" s="76" t="str">
        <f>VLOOKUP(C2576,Product!A$1:D$21,3,0)</f>
        <v>Fishing soft lure</v>
      </c>
      <c r="H2576" s="76" t="str">
        <f>VLOOKUP(C2576,Product!A$1:D$21,4,0)</f>
        <v>Fishing Equipment</v>
      </c>
      <c r="I2576" t="s">
        <v>26</v>
      </c>
      <c r="J2576" s="34">
        <v>68</v>
      </c>
      <c r="K2576" s="11" t="str">
        <f>VLOOKUP(A2576,'Sales Order'!A$2:I$1029,9,0)</f>
        <v>Sales Region Sulawesi - Maluku Team</v>
      </c>
      <c r="M2576" t="str">
        <f>VLOOKUP(A2576,'Sales Order'!A$1:L$1029,12,0)</f>
        <v>Retail</v>
      </c>
    </row>
    <row r="2577" spans="1:13" ht="15.75" customHeight="1" x14ac:dyDescent="0.3">
      <c r="A2577" s="28" t="s">
        <v>1147</v>
      </c>
      <c r="B2577" s="27">
        <f>VLOOKUP(A2577,'Sales Order'!A$1:D$1029,4,0)</f>
        <v>44805</v>
      </c>
      <c r="C2577" s="28" t="s">
        <v>55</v>
      </c>
      <c r="D2577" s="34">
        <v>137</v>
      </c>
      <c r="E2577" s="36">
        <v>248850910</v>
      </c>
      <c r="F2577" s="37" t="s">
        <v>4950</v>
      </c>
      <c r="G2577" s="76" t="str">
        <f>VLOOKUP(C2577,Product!A$1:D$21,3,0)</f>
        <v>Mountain Bike</v>
      </c>
      <c r="H2577" s="76" t="str">
        <f>VLOOKUP(C2577,Product!A$1:D$21,4,0)</f>
        <v>Bicycle</v>
      </c>
      <c r="I2577" t="s">
        <v>5854</v>
      </c>
      <c r="J2577" s="34">
        <v>137</v>
      </c>
      <c r="K2577" s="11" t="str">
        <f>VLOOKUP(A2577,'Sales Order'!A$2:I$1029,9,0)</f>
        <v>Sales Region Sulawesi - Maluku Team</v>
      </c>
      <c r="M2577" t="str">
        <f>VLOOKUP(A2577,'Sales Order'!A$1:L$1029,12,0)</f>
        <v>Retail</v>
      </c>
    </row>
    <row r="2578" spans="1:13" ht="15.75" customHeight="1" x14ac:dyDescent="0.3">
      <c r="A2578" s="28" t="s">
        <v>1147</v>
      </c>
      <c r="B2578" s="27">
        <f>VLOOKUP(A2578,'Sales Order'!A$1:D$1029,4,0)</f>
        <v>44805</v>
      </c>
      <c r="C2578" s="28" t="s">
        <v>58</v>
      </c>
      <c r="D2578" s="34">
        <v>104</v>
      </c>
      <c r="E2578" s="36">
        <v>486758480</v>
      </c>
      <c r="F2578" s="37" t="s">
        <v>4951</v>
      </c>
      <c r="G2578" s="76" t="str">
        <f>VLOOKUP(C2578,Product!A$1:D$21,3,0)</f>
        <v>Road Bike</v>
      </c>
      <c r="H2578" s="76" t="str">
        <f>VLOOKUP(C2578,Product!A$1:D$21,4,0)</f>
        <v>Bicycle</v>
      </c>
      <c r="I2578" t="s">
        <v>59</v>
      </c>
      <c r="J2578" s="34">
        <v>104</v>
      </c>
      <c r="K2578" s="11" t="str">
        <f>VLOOKUP(A2578,'Sales Order'!A$2:I$1029,9,0)</f>
        <v>Sales Region Sulawesi - Maluku Team</v>
      </c>
      <c r="M2578" t="str">
        <f>VLOOKUP(A2578,'Sales Order'!A$1:L$1029,12,0)</f>
        <v>Retail</v>
      </c>
    </row>
    <row r="2579" spans="1:13" ht="15.75" customHeight="1" x14ac:dyDescent="0.3">
      <c r="A2579" s="16" t="s">
        <v>1148</v>
      </c>
      <c r="B2579" s="27">
        <f>VLOOKUP(A2579,'Sales Order'!A$1:D$1029,4,0)</f>
        <v>44805</v>
      </c>
      <c r="C2579" s="28" t="s">
        <v>69</v>
      </c>
      <c r="D2579" s="34">
        <v>44</v>
      </c>
      <c r="E2579" s="36">
        <v>5680620</v>
      </c>
      <c r="F2579" s="37" t="s">
        <v>4952</v>
      </c>
      <c r="G2579" s="76" t="str">
        <f>VLOOKUP(C2579,Product!A$1:D$21,3,0)</f>
        <v>Abs Roller</v>
      </c>
      <c r="H2579" s="76" t="str">
        <f>VLOOKUP(C2579,Product!A$1:D$21,4,0)</f>
        <v>Gym &amp; Fitness</v>
      </c>
      <c r="I2579" t="s">
        <v>70</v>
      </c>
      <c r="J2579" s="34">
        <v>44</v>
      </c>
      <c r="K2579" s="11" t="str">
        <f>VLOOKUP(A2579,'Sales Order'!A$2:I$1029,9,0)</f>
        <v>Sales Sumatera -Kalimantan Region Team</v>
      </c>
      <c r="M2579" t="str">
        <f>VLOOKUP(A2579,'Sales Order'!A$1:L$1029,12,0)</f>
        <v>Retail</v>
      </c>
    </row>
    <row r="2580" spans="1:13" ht="15.75" customHeight="1" x14ac:dyDescent="0.3">
      <c r="A2580" s="16" t="s">
        <v>1149</v>
      </c>
      <c r="B2580" s="27">
        <f>VLOOKUP(A2580,'Sales Order'!A$1:D$1029,4,0)</f>
        <v>44806</v>
      </c>
      <c r="C2580" s="28" t="s">
        <v>65</v>
      </c>
      <c r="D2580" s="34">
        <v>137</v>
      </c>
      <c r="E2580" s="36">
        <v>28165830</v>
      </c>
      <c r="F2580" s="37" t="s">
        <v>4953</v>
      </c>
      <c r="G2580" s="76" t="str">
        <f>VLOOKUP(C2580,Product!A$1:D$21,3,0)</f>
        <v>1 Set Futsalball</v>
      </c>
      <c r="H2580" s="76" t="str">
        <f>VLOOKUP(C2580,Product!A$1:D$21,4,0)</f>
        <v>Futsal</v>
      </c>
      <c r="I2580" t="s">
        <v>66</v>
      </c>
      <c r="J2580" s="34">
        <v>137</v>
      </c>
      <c r="K2580" s="11" t="str">
        <f>VLOOKUP(A2580,'Sales Order'!A$2:I$1029,9,0)</f>
        <v>Sales Region Sulawesi - Maluku Team</v>
      </c>
      <c r="M2580" t="str">
        <f>VLOOKUP(A2580,'Sales Order'!A$1:L$1029,12,0)</f>
        <v>Retail</v>
      </c>
    </row>
    <row r="2581" spans="1:13" ht="15.75" customHeight="1" x14ac:dyDescent="0.3">
      <c r="A2581" s="28" t="s">
        <v>1149</v>
      </c>
      <c r="B2581" s="27">
        <f>VLOOKUP(A2581,'Sales Order'!A$1:D$1029,4,0)</f>
        <v>44806</v>
      </c>
      <c r="C2581" s="28" t="s">
        <v>69</v>
      </c>
      <c r="D2581" s="34">
        <v>75</v>
      </c>
      <c r="E2581" s="36">
        <v>8561700</v>
      </c>
      <c r="F2581" s="37" t="s">
        <v>4954</v>
      </c>
      <c r="G2581" s="76" t="str">
        <f>VLOOKUP(C2581,Product!A$1:D$21,3,0)</f>
        <v>Abs Roller</v>
      </c>
      <c r="H2581" s="76" t="str">
        <f>VLOOKUP(C2581,Product!A$1:D$21,4,0)</f>
        <v>Gym &amp; Fitness</v>
      </c>
      <c r="I2581" t="s">
        <v>70</v>
      </c>
      <c r="J2581" s="34">
        <v>75</v>
      </c>
      <c r="K2581" s="11" t="str">
        <f>VLOOKUP(A2581,'Sales Order'!A$2:I$1029,9,0)</f>
        <v>Sales Region Sulawesi - Maluku Team</v>
      </c>
      <c r="M2581" t="str">
        <f>VLOOKUP(A2581,'Sales Order'!A$1:L$1029,12,0)</f>
        <v>Retail</v>
      </c>
    </row>
    <row r="2582" spans="1:13" ht="15.75" customHeight="1" x14ac:dyDescent="0.3">
      <c r="A2582" s="28" t="s">
        <v>1149</v>
      </c>
      <c r="B2582" s="27">
        <f>VLOOKUP(A2582,'Sales Order'!A$1:D$1029,4,0)</f>
        <v>44806</v>
      </c>
      <c r="C2582" s="28" t="s">
        <v>58</v>
      </c>
      <c r="D2582" s="34">
        <v>150</v>
      </c>
      <c r="E2582" s="36">
        <v>752806500</v>
      </c>
      <c r="F2582" s="37" t="s">
        <v>4955</v>
      </c>
      <c r="G2582" s="76" t="str">
        <f>VLOOKUP(C2582,Product!A$1:D$21,3,0)</f>
        <v>Road Bike</v>
      </c>
      <c r="H2582" s="76" t="str">
        <f>VLOOKUP(C2582,Product!A$1:D$21,4,0)</f>
        <v>Bicycle</v>
      </c>
      <c r="I2582" t="s">
        <v>59</v>
      </c>
      <c r="J2582" s="34">
        <v>150</v>
      </c>
      <c r="K2582" s="11" t="str">
        <f>VLOOKUP(A2582,'Sales Order'!A$2:I$1029,9,0)</f>
        <v>Sales Region Sulawesi - Maluku Team</v>
      </c>
      <c r="M2582" t="str">
        <f>VLOOKUP(A2582,'Sales Order'!A$1:L$1029,12,0)</f>
        <v>Retail</v>
      </c>
    </row>
    <row r="2583" spans="1:13" ht="15.75" customHeight="1" x14ac:dyDescent="0.3">
      <c r="A2583" s="28" t="s">
        <v>1149</v>
      </c>
      <c r="B2583" s="27">
        <f>VLOOKUP(A2583,'Sales Order'!A$1:D$1029,4,0)</f>
        <v>44806</v>
      </c>
      <c r="C2583" s="28" t="s">
        <v>78</v>
      </c>
      <c r="D2583" s="34">
        <v>141</v>
      </c>
      <c r="E2583" s="36">
        <v>70511280</v>
      </c>
      <c r="F2583" s="37" t="s">
        <v>4956</v>
      </c>
      <c r="G2583" s="76" t="str">
        <f>VLOOKUP(C2583,Product!A$1:D$21,3,0)</f>
        <v>Dumbell Set</v>
      </c>
      <c r="H2583" s="76" t="str">
        <f>VLOOKUP(C2583,Product!A$1:D$21,4,0)</f>
        <v>Gym &amp; Fitness</v>
      </c>
      <c r="I2583" t="s">
        <v>79</v>
      </c>
      <c r="J2583" s="34">
        <v>141</v>
      </c>
      <c r="K2583" s="11" t="str">
        <f>VLOOKUP(A2583,'Sales Order'!A$2:I$1029,9,0)</f>
        <v>Sales Region Sulawesi - Maluku Team</v>
      </c>
      <c r="M2583" t="str">
        <f>VLOOKUP(A2583,'Sales Order'!A$1:L$1029,12,0)</f>
        <v>Retail</v>
      </c>
    </row>
    <row r="2584" spans="1:13" ht="15.75" customHeight="1" x14ac:dyDescent="0.3">
      <c r="A2584" s="16" t="s">
        <v>1150</v>
      </c>
      <c r="B2584" s="27">
        <f>VLOOKUP(A2584,'Sales Order'!A$1:D$1029,4,0)</f>
        <v>44808</v>
      </c>
      <c r="C2584" s="28" t="s">
        <v>45</v>
      </c>
      <c r="D2584" s="34">
        <v>118</v>
      </c>
      <c r="E2584" s="36">
        <v>14944700</v>
      </c>
      <c r="F2584" s="37" t="s">
        <v>4957</v>
      </c>
      <c r="G2584" s="76" t="str">
        <f>VLOOKUP(C2584,Product!A$1:D$21,3,0)</f>
        <v>Sunglasses</v>
      </c>
      <c r="H2584" s="76" t="str">
        <f>VLOOKUP(C2584,Product!A$1:D$21,4,0)</f>
        <v>Outdoors Sport</v>
      </c>
      <c r="I2584" t="s">
        <v>46</v>
      </c>
      <c r="J2584" s="34">
        <v>118</v>
      </c>
      <c r="K2584" s="11" t="str">
        <f>VLOOKUP(A2584,'Sales Order'!A$2:I$1029,9,0)</f>
        <v>Sales Region Sulawesi - Maluku Team</v>
      </c>
      <c r="M2584" t="str">
        <f>VLOOKUP(A2584,'Sales Order'!A$1:L$1029,12,0)</f>
        <v>Distributor</v>
      </c>
    </row>
    <row r="2585" spans="1:13" ht="15.75" customHeight="1" x14ac:dyDescent="0.3">
      <c r="A2585" s="28" t="s">
        <v>1150</v>
      </c>
      <c r="B2585" s="27">
        <f>VLOOKUP(A2585,'Sales Order'!A$1:D$1029,4,0)</f>
        <v>44808</v>
      </c>
      <c r="C2585" s="28" t="s">
        <v>52</v>
      </c>
      <c r="D2585" s="34">
        <v>62</v>
      </c>
      <c r="E2585" s="36">
        <v>17732000</v>
      </c>
      <c r="F2585" s="37" t="s">
        <v>4958</v>
      </c>
      <c r="G2585" s="76" t="str">
        <f>VLOOKUP(C2585,Product!A$1:D$21,3,0)</f>
        <v>Hiking Shoes</v>
      </c>
      <c r="H2585" s="76" t="str">
        <f>VLOOKUP(C2585,Product!A$1:D$21,4,0)</f>
        <v>Hiking &amp; Camping</v>
      </c>
      <c r="I2585" t="s">
        <v>53</v>
      </c>
      <c r="J2585" s="34">
        <v>62</v>
      </c>
      <c r="K2585" s="11" t="str">
        <f>VLOOKUP(A2585,'Sales Order'!A$2:I$1029,9,0)</f>
        <v>Sales Region Sulawesi - Maluku Team</v>
      </c>
      <c r="M2585" t="str">
        <f>VLOOKUP(A2585,'Sales Order'!A$1:L$1029,12,0)</f>
        <v>Distributor</v>
      </c>
    </row>
    <row r="2586" spans="1:13" ht="15.75" customHeight="1" x14ac:dyDescent="0.3">
      <c r="A2586" s="28" t="s">
        <v>1151</v>
      </c>
      <c r="B2586" s="27">
        <f>VLOOKUP(A2586,'Sales Order'!A$1:D$1029,4,0)</f>
        <v>44810</v>
      </c>
      <c r="C2586" s="28" t="s">
        <v>72</v>
      </c>
      <c r="D2586" s="34">
        <v>130</v>
      </c>
      <c r="E2586" s="36">
        <v>26032500</v>
      </c>
      <c r="F2586" s="37" t="s">
        <v>4959</v>
      </c>
      <c r="G2586" s="76" t="str">
        <f>VLOOKUP(C2586,Product!A$1:D$21,3,0)</f>
        <v>Pull Up Bar</v>
      </c>
      <c r="H2586" s="76" t="str">
        <f>VLOOKUP(C2586,Product!A$1:D$21,4,0)</f>
        <v>Gym &amp; Fitness</v>
      </c>
      <c r="I2586" t="s">
        <v>73</v>
      </c>
      <c r="J2586" s="34">
        <v>130</v>
      </c>
      <c r="K2586" s="11" t="str">
        <f>VLOOKUP(A2586,'Sales Order'!A$2:I$1029,9,0)</f>
        <v>Online Sales Team</v>
      </c>
      <c r="M2586" t="str">
        <f>VLOOKUP(A2586,'Sales Order'!A$1:L$1029,12,0)</f>
        <v>Retail</v>
      </c>
    </row>
    <row r="2587" spans="1:13" ht="15.75" customHeight="1" x14ac:dyDescent="0.3">
      <c r="A2587" s="28" t="s">
        <v>1151</v>
      </c>
      <c r="B2587" s="27">
        <f>VLOOKUP(A2587,'Sales Order'!A$1:D$1029,4,0)</f>
        <v>44810</v>
      </c>
      <c r="C2587" s="28" t="s">
        <v>81</v>
      </c>
      <c r="D2587" s="34">
        <v>143</v>
      </c>
      <c r="E2587" s="36">
        <v>324411230</v>
      </c>
      <c r="F2587" s="37" t="s">
        <v>4960</v>
      </c>
      <c r="G2587" s="76" t="str">
        <f>VLOOKUP(C2587,Product!A$1:D$21,3,0)</f>
        <v>Treadmill</v>
      </c>
      <c r="H2587" s="76" t="str">
        <f>VLOOKUP(C2587,Product!A$1:D$21,4,0)</f>
        <v>Gym &amp; Fitness</v>
      </c>
      <c r="I2587" t="s">
        <v>82</v>
      </c>
      <c r="J2587" s="34">
        <v>143</v>
      </c>
      <c r="K2587" s="11" t="str">
        <f>VLOOKUP(A2587,'Sales Order'!A$2:I$1029,9,0)</f>
        <v>Online Sales Team</v>
      </c>
      <c r="M2587" t="str">
        <f>VLOOKUP(A2587,'Sales Order'!A$1:L$1029,12,0)</f>
        <v>Retail</v>
      </c>
    </row>
    <row r="2588" spans="1:13" ht="15.75" customHeight="1" x14ac:dyDescent="0.3">
      <c r="A2588" s="16" t="s">
        <v>1152</v>
      </c>
      <c r="B2588" s="27">
        <f>VLOOKUP(A2588,'Sales Order'!A$1:D$1029,4,0)</f>
        <v>44811</v>
      </c>
      <c r="C2588" s="28" t="s">
        <v>40</v>
      </c>
      <c r="D2588" s="34">
        <v>100</v>
      </c>
      <c r="E2588" s="36">
        <v>17765000</v>
      </c>
      <c r="F2588" s="37" t="s">
        <v>4961</v>
      </c>
      <c r="G2588" s="76" t="str">
        <f>VLOOKUP(C2588,Product!A$1:D$21,3,0)</f>
        <v>1 set Golf Ball</v>
      </c>
      <c r="H2588" s="76" t="str">
        <f>VLOOKUP(C2588,Product!A$1:D$21,4,0)</f>
        <v>Golf</v>
      </c>
      <c r="I2588" t="s">
        <v>41</v>
      </c>
      <c r="J2588" s="34">
        <v>100</v>
      </c>
      <c r="K2588" s="11" t="str">
        <f>VLOOKUP(A2588,'Sales Order'!A$2:I$1029,9,0)</f>
        <v>Sales Sumatera -Kalimantan Region Team</v>
      </c>
      <c r="M2588" t="str">
        <f>VLOOKUP(A2588,'Sales Order'!A$1:L$1029,12,0)</f>
        <v>Retail</v>
      </c>
    </row>
    <row r="2589" spans="1:13" ht="15.75" customHeight="1" x14ac:dyDescent="0.3">
      <c r="A2589" s="28" t="s">
        <v>1152</v>
      </c>
      <c r="B2589" s="27">
        <f>VLOOKUP(A2589,'Sales Order'!A$1:D$1029,4,0)</f>
        <v>44811</v>
      </c>
      <c r="C2589" s="28" t="s">
        <v>78</v>
      </c>
      <c r="D2589" s="34">
        <v>98</v>
      </c>
      <c r="E2589" s="36">
        <v>49529200</v>
      </c>
      <c r="F2589" s="37" t="s">
        <v>4962</v>
      </c>
      <c r="G2589" s="76" t="str">
        <f>VLOOKUP(C2589,Product!A$1:D$21,3,0)</f>
        <v>Dumbell Set</v>
      </c>
      <c r="H2589" s="76" t="str">
        <f>VLOOKUP(C2589,Product!A$1:D$21,4,0)</f>
        <v>Gym &amp; Fitness</v>
      </c>
      <c r="I2589" t="s">
        <v>79</v>
      </c>
      <c r="J2589" s="34">
        <v>98</v>
      </c>
      <c r="K2589" s="11" t="str">
        <f>VLOOKUP(A2589,'Sales Order'!A$2:I$1029,9,0)</f>
        <v>Sales Sumatera -Kalimantan Region Team</v>
      </c>
      <c r="M2589" t="str">
        <f>VLOOKUP(A2589,'Sales Order'!A$1:L$1029,12,0)</f>
        <v>Retail</v>
      </c>
    </row>
    <row r="2590" spans="1:13" ht="15.75" customHeight="1" x14ac:dyDescent="0.3">
      <c r="A2590" s="28" t="s">
        <v>1152</v>
      </c>
      <c r="B2590" s="27">
        <f>VLOOKUP(A2590,'Sales Order'!A$1:D$1029,4,0)</f>
        <v>44811</v>
      </c>
      <c r="C2590" s="28" t="s">
        <v>43</v>
      </c>
      <c r="D2590" s="34">
        <v>80</v>
      </c>
      <c r="E2590" s="36">
        <v>227840000</v>
      </c>
      <c r="F2590" s="37" t="s">
        <v>4963</v>
      </c>
      <c r="G2590" s="76" t="str">
        <f>VLOOKUP(C2590,Product!A$1:D$21,3,0)</f>
        <v>Stick Golf Bag</v>
      </c>
      <c r="H2590" s="76" t="str">
        <f>VLOOKUP(C2590,Product!A$1:D$21,4,0)</f>
        <v>Golf</v>
      </c>
      <c r="I2590" t="s">
        <v>44</v>
      </c>
      <c r="J2590" s="34">
        <v>80</v>
      </c>
      <c r="K2590" s="11" t="str">
        <f>VLOOKUP(A2590,'Sales Order'!A$2:I$1029,9,0)</f>
        <v>Sales Sumatera -Kalimantan Region Team</v>
      </c>
      <c r="M2590" t="str">
        <f>VLOOKUP(A2590,'Sales Order'!A$1:L$1029,12,0)</f>
        <v>Retail</v>
      </c>
    </row>
    <row r="2591" spans="1:13" ht="15.75" customHeight="1" x14ac:dyDescent="0.3">
      <c r="A2591" s="16" t="s">
        <v>1153</v>
      </c>
      <c r="B2591" s="27">
        <f>VLOOKUP(A2591,'Sales Order'!A$1:D$1029,4,0)</f>
        <v>44813</v>
      </c>
      <c r="C2591" s="28" t="s">
        <v>78</v>
      </c>
      <c r="D2591" s="34">
        <v>28</v>
      </c>
      <c r="E2591" s="36">
        <v>13257440</v>
      </c>
      <c r="F2591" s="37" t="s">
        <v>4964</v>
      </c>
      <c r="G2591" s="76" t="str">
        <f>VLOOKUP(C2591,Product!A$1:D$21,3,0)</f>
        <v>Dumbell Set</v>
      </c>
      <c r="H2591" s="76" t="str">
        <f>VLOOKUP(C2591,Product!A$1:D$21,4,0)</f>
        <v>Gym &amp; Fitness</v>
      </c>
      <c r="I2591" t="s">
        <v>79</v>
      </c>
      <c r="J2591" s="34">
        <v>28</v>
      </c>
      <c r="K2591" s="11" t="str">
        <f>VLOOKUP(A2591,'Sales Order'!A$2:I$1029,9,0)</f>
        <v>Sales Sumatera -Kalimantan Region Team</v>
      </c>
      <c r="M2591" t="str">
        <f>VLOOKUP(A2591,'Sales Order'!A$1:L$1029,12,0)</f>
        <v>Distributor</v>
      </c>
    </row>
    <row r="2592" spans="1:13" ht="15.75" customHeight="1" x14ac:dyDescent="0.3">
      <c r="A2592" s="16" t="s">
        <v>1154</v>
      </c>
      <c r="B2592" s="27">
        <f>VLOOKUP(A2592,'Sales Order'!A$1:D$1029,4,0)</f>
        <v>44813</v>
      </c>
      <c r="C2592" s="28" t="s">
        <v>81</v>
      </c>
      <c r="D2592" s="34">
        <v>107</v>
      </c>
      <c r="E2592" s="36">
        <v>245468700</v>
      </c>
      <c r="F2592" s="37" t="s">
        <v>4965</v>
      </c>
      <c r="G2592" s="76" t="str">
        <f>VLOOKUP(C2592,Product!A$1:D$21,3,0)</f>
        <v>Treadmill</v>
      </c>
      <c r="H2592" s="76" t="str">
        <f>VLOOKUP(C2592,Product!A$1:D$21,4,0)</f>
        <v>Gym &amp; Fitness</v>
      </c>
      <c r="I2592" t="s">
        <v>82</v>
      </c>
      <c r="J2592" s="34">
        <v>107</v>
      </c>
      <c r="K2592" s="11" t="str">
        <f>VLOOKUP(A2592,'Sales Order'!A$2:I$1029,9,0)</f>
        <v>Sales Java Region Team</v>
      </c>
      <c r="M2592" t="str">
        <f>VLOOKUP(A2592,'Sales Order'!A$1:L$1029,12,0)</f>
        <v>Retail</v>
      </c>
    </row>
    <row r="2593" spans="1:13" ht="15.75" customHeight="1" x14ac:dyDescent="0.3">
      <c r="A2593" s="28" t="s">
        <v>1154</v>
      </c>
      <c r="B2593" s="27">
        <f>VLOOKUP(A2593,'Sales Order'!A$1:D$1029,4,0)</f>
        <v>44813</v>
      </c>
      <c r="C2593" s="28" t="s">
        <v>48</v>
      </c>
      <c r="D2593" s="34">
        <v>90</v>
      </c>
      <c r="E2593" s="36">
        <v>8939700</v>
      </c>
      <c r="F2593" s="37" t="s">
        <v>4966</v>
      </c>
      <c r="G2593" s="76" t="str">
        <f>VLOOKUP(C2593,Product!A$1:D$21,3,0)</f>
        <v>Tracking Pole</v>
      </c>
      <c r="H2593" s="76" t="str">
        <f>VLOOKUP(C2593,Product!A$1:D$21,4,0)</f>
        <v>Hiking &amp; Camping</v>
      </c>
      <c r="I2593" t="s">
        <v>49</v>
      </c>
      <c r="J2593" s="34">
        <v>90</v>
      </c>
      <c r="K2593" s="11" t="str">
        <f>VLOOKUP(A2593,'Sales Order'!A$2:I$1029,9,0)</f>
        <v>Sales Java Region Team</v>
      </c>
      <c r="M2593" t="str">
        <f>VLOOKUP(A2593,'Sales Order'!A$1:L$1029,12,0)</f>
        <v>Retail</v>
      </c>
    </row>
    <row r="2594" spans="1:13" ht="15.75" customHeight="1" x14ac:dyDescent="0.3">
      <c r="A2594" s="16" t="s">
        <v>1155</v>
      </c>
      <c r="B2594" s="27">
        <f>VLOOKUP(A2594,'Sales Order'!A$1:D$1029,4,0)</f>
        <v>44815</v>
      </c>
      <c r="C2594" s="28" t="s">
        <v>58</v>
      </c>
      <c r="D2594" s="34">
        <v>85</v>
      </c>
      <c r="E2594" s="36">
        <v>383452000</v>
      </c>
      <c r="F2594" s="37" t="s">
        <v>4967</v>
      </c>
      <c r="G2594" s="76" t="str">
        <f>VLOOKUP(C2594,Product!A$1:D$21,3,0)</f>
        <v>Road Bike</v>
      </c>
      <c r="H2594" s="76" t="str">
        <f>VLOOKUP(C2594,Product!A$1:D$21,4,0)</f>
        <v>Bicycle</v>
      </c>
      <c r="I2594" t="s">
        <v>59</v>
      </c>
      <c r="J2594" s="34">
        <v>85</v>
      </c>
      <c r="K2594" s="11" t="str">
        <f>VLOOKUP(A2594,'Sales Order'!A$2:I$1029,9,0)</f>
        <v>Sales Java Region Team</v>
      </c>
      <c r="M2594" t="str">
        <f>VLOOKUP(A2594,'Sales Order'!A$1:L$1029,12,0)</f>
        <v>Retail</v>
      </c>
    </row>
    <row r="2595" spans="1:13" ht="15.75" customHeight="1" x14ac:dyDescent="0.3">
      <c r="A2595" s="28" t="s">
        <v>1155</v>
      </c>
      <c r="B2595" s="27">
        <f>VLOOKUP(A2595,'Sales Order'!A$1:D$1029,4,0)</f>
        <v>44815</v>
      </c>
      <c r="C2595" s="28" t="s">
        <v>69</v>
      </c>
      <c r="D2595" s="34">
        <v>100</v>
      </c>
      <c r="E2595" s="36">
        <v>11823300</v>
      </c>
      <c r="F2595" s="37" t="s">
        <v>4968</v>
      </c>
      <c r="G2595" s="76" t="str">
        <f>VLOOKUP(C2595,Product!A$1:D$21,3,0)</f>
        <v>Abs Roller</v>
      </c>
      <c r="H2595" s="76" t="str">
        <f>VLOOKUP(C2595,Product!A$1:D$21,4,0)</f>
        <v>Gym &amp; Fitness</v>
      </c>
      <c r="I2595" t="s">
        <v>70</v>
      </c>
      <c r="J2595" s="34">
        <v>100</v>
      </c>
      <c r="K2595" s="11" t="str">
        <f>VLOOKUP(A2595,'Sales Order'!A$2:I$1029,9,0)</f>
        <v>Sales Java Region Team</v>
      </c>
      <c r="M2595" t="str">
        <f>VLOOKUP(A2595,'Sales Order'!A$1:L$1029,12,0)</f>
        <v>Retail</v>
      </c>
    </row>
    <row r="2596" spans="1:13" ht="15.75" customHeight="1" x14ac:dyDescent="0.3">
      <c r="A2596" s="28" t="s">
        <v>1155</v>
      </c>
      <c r="B2596" s="27">
        <f>VLOOKUP(A2596,'Sales Order'!A$1:D$1029,4,0)</f>
        <v>44815</v>
      </c>
      <c r="C2596" s="28" t="s">
        <v>48</v>
      </c>
      <c r="D2596" s="34">
        <v>120</v>
      </c>
      <c r="E2596" s="36">
        <v>13622400</v>
      </c>
      <c r="F2596" s="37" t="s">
        <v>4969</v>
      </c>
      <c r="G2596" s="76" t="str">
        <f>VLOOKUP(C2596,Product!A$1:D$21,3,0)</f>
        <v>Tracking Pole</v>
      </c>
      <c r="H2596" s="76" t="str">
        <f>VLOOKUP(C2596,Product!A$1:D$21,4,0)</f>
        <v>Hiking &amp; Camping</v>
      </c>
      <c r="I2596" t="s">
        <v>49</v>
      </c>
      <c r="J2596" s="34">
        <v>120</v>
      </c>
      <c r="K2596" s="11" t="str">
        <f>VLOOKUP(A2596,'Sales Order'!A$2:I$1029,9,0)</f>
        <v>Sales Java Region Team</v>
      </c>
      <c r="M2596" t="str">
        <f>VLOOKUP(A2596,'Sales Order'!A$1:L$1029,12,0)</f>
        <v>Retail</v>
      </c>
    </row>
    <row r="2597" spans="1:13" ht="15.75" customHeight="1" x14ac:dyDescent="0.3">
      <c r="A2597" s="16" t="s">
        <v>1156</v>
      </c>
      <c r="B2597" s="27">
        <f>VLOOKUP(A2597,'Sales Order'!A$1:D$1029,4,0)</f>
        <v>44815</v>
      </c>
      <c r="C2597" s="28" t="s">
        <v>48</v>
      </c>
      <c r="D2597" s="34">
        <v>89</v>
      </c>
      <c r="E2597" s="36">
        <v>9529230</v>
      </c>
      <c r="F2597" s="37" t="s">
        <v>4970</v>
      </c>
      <c r="G2597" s="76" t="str">
        <f>VLOOKUP(C2597,Product!A$1:D$21,3,0)</f>
        <v>Tracking Pole</v>
      </c>
      <c r="H2597" s="76" t="str">
        <f>VLOOKUP(C2597,Product!A$1:D$21,4,0)</f>
        <v>Hiking &amp; Camping</v>
      </c>
      <c r="I2597" t="s">
        <v>49</v>
      </c>
      <c r="J2597" s="34">
        <v>89</v>
      </c>
      <c r="K2597" s="11" t="str">
        <f>VLOOKUP(A2597,'Sales Order'!A$2:I$1029,9,0)</f>
        <v>Sales Sumatera -Kalimantan Region Team</v>
      </c>
      <c r="M2597" t="str">
        <f>VLOOKUP(A2597,'Sales Order'!A$1:L$1029,12,0)</f>
        <v>Retail</v>
      </c>
    </row>
    <row r="2598" spans="1:13" ht="15.75" customHeight="1" x14ac:dyDescent="0.3">
      <c r="A2598" s="28" t="s">
        <v>1156</v>
      </c>
      <c r="B2598" s="27">
        <f>VLOOKUP(A2598,'Sales Order'!A$1:D$1029,4,0)</f>
        <v>44815</v>
      </c>
      <c r="C2598" s="28" t="s">
        <v>65</v>
      </c>
      <c r="D2598" s="34">
        <v>30</v>
      </c>
      <c r="E2598" s="36">
        <v>7609500</v>
      </c>
      <c r="F2598" s="37" t="s">
        <v>4971</v>
      </c>
      <c r="G2598" s="76" t="str">
        <f>VLOOKUP(C2598,Product!A$1:D$21,3,0)</f>
        <v>1 Set Futsalball</v>
      </c>
      <c r="H2598" s="76" t="str">
        <f>VLOOKUP(C2598,Product!A$1:D$21,4,0)</f>
        <v>Futsal</v>
      </c>
      <c r="I2598" t="s">
        <v>66</v>
      </c>
      <c r="J2598" s="34">
        <v>30</v>
      </c>
      <c r="K2598" s="11" t="str">
        <f>VLOOKUP(A2598,'Sales Order'!A$2:I$1029,9,0)</f>
        <v>Sales Sumatera -Kalimantan Region Team</v>
      </c>
      <c r="M2598" t="str">
        <f>VLOOKUP(A2598,'Sales Order'!A$1:L$1029,12,0)</f>
        <v>Retail</v>
      </c>
    </row>
    <row r="2599" spans="1:13" ht="15.75" customHeight="1" x14ac:dyDescent="0.3">
      <c r="A2599" s="16" t="s">
        <v>1157</v>
      </c>
      <c r="B2599" s="27">
        <f>VLOOKUP(A2599,'Sales Order'!A$1:D$1029,4,0)</f>
        <v>44817</v>
      </c>
      <c r="C2599" s="28" t="s">
        <v>43</v>
      </c>
      <c r="D2599" s="34">
        <v>126</v>
      </c>
      <c r="E2599" s="36">
        <v>354816000</v>
      </c>
      <c r="F2599" s="37" t="s">
        <v>4972</v>
      </c>
      <c r="G2599" s="76" t="str">
        <f>VLOOKUP(C2599,Product!A$1:D$21,3,0)</f>
        <v>Stick Golf Bag</v>
      </c>
      <c r="H2599" s="76" t="str">
        <f>VLOOKUP(C2599,Product!A$1:D$21,4,0)</f>
        <v>Golf</v>
      </c>
      <c r="I2599" t="s">
        <v>44</v>
      </c>
      <c r="J2599" s="34">
        <v>126</v>
      </c>
      <c r="K2599" s="11" t="str">
        <f>VLOOKUP(A2599,'Sales Order'!A$2:I$1029,9,0)</f>
        <v>Sales Region Sulawesi - Maluku Team</v>
      </c>
      <c r="M2599" t="str">
        <f>VLOOKUP(A2599,'Sales Order'!A$1:L$1029,12,0)</f>
        <v>Retail</v>
      </c>
    </row>
    <row r="2600" spans="1:13" ht="15.75" customHeight="1" x14ac:dyDescent="0.3">
      <c r="A2600" s="28" t="s">
        <v>1157</v>
      </c>
      <c r="B2600" s="27">
        <f>VLOOKUP(A2600,'Sales Order'!A$1:D$1029,4,0)</f>
        <v>44817</v>
      </c>
      <c r="C2600" s="28" t="s">
        <v>19</v>
      </c>
      <c r="D2600" s="34">
        <v>29</v>
      </c>
      <c r="E2600" s="36">
        <v>6498900</v>
      </c>
      <c r="F2600" s="37" t="s">
        <v>4973</v>
      </c>
      <c r="G2600" s="76" t="str">
        <f>VLOOKUP(C2600,Product!A$1:D$21,3,0)</f>
        <v>1 Set Fishing Equipment</v>
      </c>
      <c r="H2600" s="76" t="str">
        <f>VLOOKUP(C2600,Product!A$1:D$21,4,0)</f>
        <v>Fishing Equipment</v>
      </c>
      <c r="I2600" t="s">
        <v>21</v>
      </c>
      <c r="J2600" s="34">
        <v>29</v>
      </c>
      <c r="K2600" s="11" t="str">
        <f>VLOOKUP(A2600,'Sales Order'!A$2:I$1029,9,0)</f>
        <v>Sales Region Sulawesi - Maluku Team</v>
      </c>
      <c r="M2600" t="str">
        <f>VLOOKUP(A2600,'Sales Order'!A$1:L$1029,12,0)</f>
        <v>Retail</v>
      </c>
    </row>
    <row r="2601" spans="1:13" ht="15.75" customHeight="1" x14ac:dyDescent="0.3">
      <c r="A2601" s="28" t="s">
        <v>1157</v>
      </c>
      <c r="B2601" s="27">
        <f>VLOOKUP(A2601,'Sales Order'!A$1:D$1029,4,0)</f>
        <v>44817</v>
      </c>
      <c r="C2601" s="28" t="s">
        <v>40</v>
      </c>
      <c r="D2601" s="34">
        <v>67</v>
      </c>
      <c r="E2601" s="36">
        <v>11622490</v>
      </c>
      <c r="F2601" s="37" t="s">
        <v>4974</v>
      </c>
      <c r="G2601" s="76" t="str">
        <f>VLOOKUP(C2601,Product!A$1:D$21,3,0)</f>
        <v>1 set Golf Ball</v>
      </c>
      <c r="H2601" s="76" t="str">
        <f>VLOOKUP(C2601,Product!A$1:D$21,4,0)</f>
        <v>Golf</v>
      </c>
      <c r="I2601" t="s">
        <v>41</v>
      </c>
      <c r="J2601" s="34">
        <v>67</v>
      </c>
      <c r="K2601" s="11" t="str">
        <f>VLOOKUP(A2601,'Sales Order'!A$2:I$1029,9,0)</f>
        <v>Sales Region Sulawesi - Maluku Team</v>
      </c>
      <c r="M2601" t="str">
        <f>VLOOKUP(A2601,'Sales Order'!A$1:L$1029,12,0)</f>
        <v>Retail</v>
      </c>
    </row>
    <row r="2602" spans="1:13" ht="15.75" customHeight="1" x14ac:dyDescent="0.3">
      <c r="A2602" s="28" t="s">
        <v>1157</v>
      </c>
      <c r="B2602" s="27">
        <f>VLOOKUP(A2602,'Sales Order'!A$1:D$1029,4,0)</f>
        <v>44817</v>
      </c>
      <c r="C2602" s="28" t="s">
        <v>55</v>
      </c>
      <c r="D2602" s="34">
        <v>35</v>
      </c>
      <c r="E2602" s="36">
        <v>74308500</v>
      </c>
      <c r="F2602" s="37" t="s">
        <v>4975</v>
      </c>
      <c r="G2602" s="76" t="str">
        <f>VLOOKUP(C2602,Product!A$1:D$21,3,0)</f>
        <v>Mountain Bike</v>
      </c>
      <c r="H2602" s="76" t="str">
        <f>VLOOKUP(C2602,Product!A$1:D$21,4,0)</f>
        <v>Bicycle</v>
      </c>
      <c r="I2602" t="s">
        <v>5854</v>
      </c>
      <c r="J2602" s="34">
        <v>35</v>
      </c>
      <c r="K2602" s="11" t="str">
        <f>VLOOKUP(A2602,'Sales Order'!A$2:I$1029,9,0)</f>
        <v>Sales Region Sulawesi - Maluku Team</v>
      </c>
      <c r="M2602" t="str">
        <f>VLOOKUP(A2602,'Sales Order'!A$1:L$1029,12,0)</f>
        <v>Retail</v>
      </c>
    </row>
    <row r="2603" spans="1:13" ht="15.75" customHeight="1" x14ac:dyDescent="0.3">
      <c r="A2603" s="28" t="s">
        <v>1158</v>
      </c>
      <c r="B2603" s="27">
        <f>VLOOKUP(A2603,'Sales Order'!A$1:D$1029,4,0)</f>
        <v>44817</v>
      </c>
      <c r="C2603" s="28" t="s">
        <v>75</v>
      </c>
      <c r="D2603" s="34">
        <v>61</v>
      </c>
      <c r="E2603" s="36">
        <v>130936500.00000001</v>
      </c>
      <c r="F2603" s="37" t="s">
        <v>4976</v>
      </c>
      <c r="G2603" s="76" t="str">
        <f>VLOOKUP(C2603,Product!A$1:D$21,3,0)</f>
        <v>Bench Press</v>
      </c>
      <c r="H2603" s="76" t="str">
        <f>VLOOKUP(C2603,Product!A$1:D$21,4,0)</f>
        <v>Gym &amp; Fitness</v>
      </c>
      <c r="I2603" t="s">
        <v>76</v>
      </c>
      <c r="J2603" s="34">
        <v>61</v>
      </c>
      <c r="K2603" s="11" t="str">
        <f>VLOOKUP(A2603,'Sales Order'!A$2:I$1029,9,0)</f>
        <v>Sales Region Sulawesi - Maluku Team</v>
      </c>
      <c r="M2603" t="str">
        <f>VLOOKUP(A2603,'Sales Order'!A$1:L$1029,12,0)</f>
        <v>Retail</v>
      </c>
    </row>
    <row r="2604" spans="1:13" ht="15.75" customHeight="1" x14ac:dyDescent="0.3">
      <c r="A2604" s="28" t="s">
        <v>1158</v>
      </c>
      <c r="B2604" s="27">
        <f>VLOOKUP(A2604,'Sales Order'!A$1:D$1029,4,0)</f>
        <v>44817</v>
      </c>
      <c r="C2604" s="28" t="s">
        <v>28</v>
      </c>
      <c r="D2604" s="34">
        <v>111</v>
      </c>
      <c r="E2604" s="36">
        <v>87839850</v>
      </c>
      <c r="F2604" s="37" t="s">
        <v>4977</v>
      </c>
      <c r="G2604" s="76" t="str">
        <f>VLOOKUP(C2604,Product!A$1:D$21,3,0)</f>
        <v>Stick Billiard</v>
      </c>
      <c r="H2604" s="76" t="str">
        <f>VLOOKUP(C2604,Product!A$1:D$21,4,0)</f>
        <v>Billiard</v>
      </c>
      <c r="I2604" t="s">
        <v>30</v>
      </c>
      <c r="J2604" s="34">
        <v>111</v>
      </c>
      <c r="K2604" s="11" t="str">
        <f>VLOOKUP(A2604,'Sales Order'!A$2:I$1029,9,0)</f>
        <v>Sales Region Sulawesi - Maluku Team</v>
      </c>
      <c r="M2604" t="str">
        <f>VLOOKUP(A2604,'Sales Order'!A$1:L$1029,12,0)</f>
        <v>Retail</v>
      </c>
    </row>
    <row r="2605" spans="1:13" ht="15.75" customHeight="1" x14ac:dyDescent="0.3">
      <c r="A2605" s="28" t="s">
        <v>1158</v>
      </c>
      <c r="B2605" s="27">
        <f>VLOOKUP(A2605,'Sales Order'!A$1:D$1029,4,0)</f>
        <v>44817</v>
      </c>
      <c r="C2605" s="28" t="s">
        <v>58</v>
      </c>
      <c r="D2605" s="34">
        <v>126</v>
      </c>
      <c r="E2605" s="36">
        <v>589726620</v>
      </c>
      <c r="F2605" s="37" t="s">
        <v>4978</v>
      </c>
      <c r="G2605" s="76" t="str">
        <f>VLOOKUP(C2605,Product!A$1:D$21,3,0)</f>
        <v>Road Bike</v>
      </c>
      <c r="H2605" s="76" t="str">
        <f>VLOOKUP(C2605,Product!A$1:D$21,4,0)</f>
        <v>Bicycle</v>
      </c>
      <c r="I2605" t="s">
        <v>59</v>
      </c>
      <c r="J2605" s="34">
        <v>126</v>
      </c>
      <c r="K2605" s="11" t="str">
        <f>VLOOKUP(A2605,'Sales Order'!A$2:I$1029,9,0)</f>
        <v>Sales Region Sulawesi - Maluku Team</v>
      </c>
      <c r="M2605" t="str">
        <f>VLOOKUP(A2605,'Sales Order'!A$1:L$1029,12,0)</f>
        <v>Retail</v>
      </c>
    </row>
    <row r="2606" spans="1:13" ht="15.75" customHeight="1" x14ac:dyDescent="0.3">
      <c r="A2606" s="16" t="s">
        <v>1159</v>
      </c>
      <c r="B2606" s="27">
        <f>VLOOKUP(A2606,'Sales Order'!A$1:D$1029,4,0)</f>
        <v>44818</v>
      </c>
      <c r="C2606" s="28" t="s">
        <v>25</v>
      </c>
      <c r="D2606" s="34">
        <v>116</v>
      </c>
      <c r="E2606" s="36">
        <v>1902400.0000000002</v>
      </c>
      <c r="F2606" s="37" t="s">
        <v>4979</v>
      </c>
      <c r="G2606" s="76" t="str">
        <f>VLOOKUP(C2606,Product!A$1:D$21,3,0)</f>
        <v>Fishing soft lure</v>
      </c>
      <c r="H2606" s="76" t="str">
        <f>VLOOKUP(C2606,Product!A$1:D$21,4,0)</f>
        <v>Fishing Equipment</v>
      </c>
      <c r="I2606" t="s">
        <v>26</v>
      </c>
      <c r="J2606" s="34">
        <v>116</v>
      </c>
      <c r="K2606" s="11" t="str">
        <f>VLOOKUP(A2606,'Sales Order'!A$2:I$1029,9,0)</f>
        <v>Sales Region Sulawesi - Maluku Team</v>
      </c>
      <c r="M2606" t="str">
        <f>VLOOKUP(A2606,'Sales Order'!A$1:L$1029,12,0)</f>
        <v>Retail</v>
      </c>
    </row>
    <row r="2607" spans="1:13" ht="15.75" customHeight="1" x14ac:dyDescent="0.3">
      <c r="A2607" s="28" t="s">
        <v>1159</v>
      </c>
      <c r="B2607" s="27">
        <f>VLOOKUP(A2607,'Sales Order'!A$1:D$1029,4,0)</f>
        <v>44818</v>
      </c>
      <c r="C2607" s="28" t="s">
        <v>35</v>
      </c>
      <c r="D2607" s="34">
        <v>104</v>
      </c>
      <c r="E2607" s="36">
        <v>175775600</v>
      </c>
      <c r="F2607" s="37" t="s">
        <v>4980</v>
      </c>
      <c r="G2607" s="76" t="str">
        <f>VLOOKUP(C2607,Product!A$1:D$21,3,0)</f>
        <v>Stick Golf Wedge</v>
      </c>
      <c r="H2607" s="76" t="str">
        <f>VLOOKUP(C2607,Product!A$1:D$21,4,0)</f>
        <v>Golf</v>
      </c>
      <c r="I2607" t="s">
        <v>37</v>
      </c>
      <c r="J2607" s="34">
        <v>104</v>
      </c>
      <c r="K2607" s="11" t="str">
        <f>VLOOKUP(A2607,'Sales Order'!A$2:I$1029,9,0)</f>
        <v>Sales Region Sulawesi - Maluku Team</v>
      </c>
      <c r="M2607" t="str">
        <f>VLOOKUP(A2607,'Sales Order'!A$1:L$1029,12,0)</f>
        <v>Retail</v>
      </c>
    </row>
    <row r="2608" spans="1:13" ht="15.75" customHeight="1" x14ac:dyDescent="0.3">
      <c r="A2608" s="28" t="s">
        <v>1160</v>
      </c>
      <c r="B2608" s="27">
        <f>VLOOKUP(A2608,'Sales Order'!A$1:D$1029,4,0)</f>
        <v>44818</v>
      </c>
      <c r="C2608" s="28" t="s">
        <v>52</v>
      </c>
      <c r="D2608" s="34">
        <v>34</v>
      </c>
      <c r="E2608" s="36">
        <v>9171500</v>
      </c>
      <c r="F2608" s="37" t="s">
        <v>4981</v>
      </c>
      <c r="G2608" s="76" t="str">
        <f>VLOOKUP(C2608,Product!A$1:D$21,3,0)</f>
        <v>Hiking Shoes</v>
      </c>
      <c r="H2608" s="76" t="str">
        <f>VLOOKUP(C2608,Product!A$1:D$21,4,0)</f>
        <v>Hiking &amp; Camping</v>
      </c>
      <c r="I2608" t="s">
        <v>53</v>
      </c>
      <c r="J2608" s="34">
        <v>34</v>
      </c>
      <c r="K2608" s="11" t="str">
        <f>VLOOKUP(A2608,'Sales Order'!A$2:I$1029,9,0)</f>
        <v>Sales Sumatera -Kalimantan Region Team</v>
      </c>
      <c r="M2608" t="str">
        <f>VLOOKUP(A2608,'Sales Order'!A$1:L$1029,12,0)</f>
        <v>Retail</v>
      </c>
    </row>
    <row r="2609" spans="1:13" ht="15.75" customHeight="1" x14ac:dyDescent="0.3">
      <c r="A2609" s="28" t="s">
        <v>1160</v>
      </c>
      <c r="B2609" s="27">
        <f>VLOOKUP(A2609,'Sales Order'!A$1:D$1029,4,0)</f>
        <v>44818</v>
      </c>
      <c r="C2609" s="28" t="s">
        <v>19</v>
      </c>
      <c r="D2609" s="34">
        <v>123</v>
      </c>
      <c r="E2609" s="36">
        <v>28483109.999999996</v>
      </c>
      <c r="F2609" s="37" t="s">
        <v>4982</v>
      </c>
      <c r="G2609" s="76" t="str">
        <f>VLOOKUP(C2609,Product!A$1:D$21,3,0)</f>
        <v>1 Set Fishing Equipment</v>
      </c>
      <c r="H2609" s="76" t="str">
        <f>VLOOKUP(C2609,Product!A$1:D$21,4,0)</f>
        <v>Fishing Equipment</v>
      </c>
      <c r="I2609" t="s">
        <v>21</v>
      </c>
      <c r="J2609" s="34">
        <v>123</v>
      </c>
      <c r="K2609" s="11" t="str">
        <f>VLOOKUP(A2609,'Sales Order'!A$2:I$1029,9,0)</f>
        <v>Sales Sumatera -Kalimantan Region Team</v>
      </c>
      <c r="M2609" t="str">
        <f>VLOOKUP(A2609,'Sales Order'!A$1:L$1029,12,0)</f>
        <v>Retail</v>
      </c>
    </row>
    <row r="2610" spans="1:13" ht="15.75" customHeight="1" x14ac:dyDescent="0.3">
      <c r="A2610" s="28" t="s">
        <v>1160</v>
      </c>
      <c r="B2610" s="27">
        <f>VLOOKUP(A2610,'Sales Order'!A$1:D$1029,4,0)</f>
        <v>44818</v>
      </c>
      <c r="C2610" s="28" t="s">
        <v>55</v>
      </c>
      <c r="D2610" s="34">
        <v>94</v>
      </c>
      <c r="E2610" s="36">
        <v>172961880</v>
      </c>
      <c r="F2610" s="37" t="s">
        <v>4983</v>
      </c>
      <c r="G2610" s="76" t="str">
        <f>VLOOKUP(C2610,Product!A$1:D$21,3,0)</f>
        <v>Mountain Bike</v>
      </c>
      <c r="H2610" s="76" t="str">
        <f>VLOOKUP(C2610,Product!A$1:D$21,4,0)</f>
        <v>Bicycle</v>
      </c>
      <c r="I2610" t="s">
        <v>5854</v>
      </c>
      <c r="J2610" s="34">
        <v>94</v>
      </c>
      <c r="K2610" s="11" t="str">
        <f>VLOOKUP(A2610,'Sales Order'!A$2:I$1029,9,0)</f>
        <v>Sales Sumatera -Kalimantan Region Team</v>
      </c>
      <c r="M2610" t="str">
        <f>VLOOKUP(A2610,'Sales Order'!A$1:L$1029,12,0)</f>
        <v>Retail</v>
      </c>
    </row>
    <row r="2611" spans="1:13" ht="15.75" customHeight="1" x14ac:dyDescent="0.3">
      <c r="A2611" s="28" t="s">
        <v>1160</v>
      </c>
      <c r="B2611" s="27">
        <f>VLOOKUP(A2611,'Sales Order'!A$1:D$1029,4,0)</f>
        <v>44818</v>
      </c>
      <c r="C2611" s="28" t="s">
        <v>33</v>
      </c>
      <c r="D2611" s="34">
        <v>105</v>
      </c>
      <c r="E2611" s="36">
        <v>17556000</v>
      </c>
      <c r="F2611" s="37" t="s">
        <v>4984</v>
      </c>
      <c r="G2611" s="76" t="str">
        <f>VLOOKUP(C2611,Product!A$1:D$21,3,0)</f>
        <v>Stick Billiard Bag</v>
      </c>
      <c r="H2611" s="76" t="str">
        <f>VLOOKUP(C2611,Product!A$1:D$21,4,0)</f>
        <v>Billiard</v>
      </c>
      <c r="I2611" t="s">
        <v>34</v>
      </c>
      <c r="J2611" s="34">
        <v>105</v>
      </c>
      <c r="K2611" s="11" t="str">
        <f>VLOOKUP(A2611,'Sales Order'!A$2:I$1029,9,0)</f>
        <v>Sales Sumatera -Kalimantan Region Team</v>
      </c>
      <c r="M2611" t="str">
        <f>VLOOKUP(A2611,'Sales Order'!A$1:L$1029,12,0)</f>
        <v>Retail</v>
      </c>
    </row>
    <row r="2612" spans="1:13" ht="15.75" customHeight="1" x14ac:dyDescent="0.3">
      <c r="A2612" s="16" t="s">
        <v>1161</v>
      </c>
      <c r="B2612" s="27">
        <f>VLOOKUP(A2612,'Sales Order'!A$1:D$1029,4,0)</f>
        <v>44819</v>
      </c>
      <c r="C2612" s="28" t="s">
        <v>25</v>
      </c>
      <c r="D2612" s="34">
        <v>149</v>
      </c>
      <c r="E2612" s="36">
        <v>2413800</v>
      </c>
      <c r="F2612" s="37" t="s">
        <v>4985</v>
      </c>
      <c r="G2612" s="76" t="str">
        <f>VLOOKUP(C2612,Product!A$1:D$21,3,0)</f>
        <v>Fishing soft lure</v>
      </c>
      <c r="H2612" s="76" t="str">
        <f>VLOOKUP(C2612,Product!A$1:D$21,4,0)</f>
        <v>Fishing Equipment</v>
      </c>
      <c r="I2612" t="s">
        <v>26</v>
      </c>
      <c r="J2612" s="34">
        <v>149</v>
      </c>
      <c r="K2612" s="11" t="str">
        <f>VLOOKUP(A2612,'Sales Order'!A$2:I$1029,9,0)</f>
        <v>Sales Region Sulawesi - Maluku Team</v>
      </c>
      <c r="M2612" t="str">
        <f>VLOOKUP(A2612,'Sales Order'!A$1:L$1029,12,0)</f>
        <v>Retail</v>
      </c>
    </row>
    <row r="2613" spans="1:13" ht="15.75" customHeight="1" x14ac:dyDescent="0.3">
      <c r="A2613" s="28" t="s">
        <v>1161</v>
      </c>
      <c r="B2613" s="27">
        <f>VLOOKUP(A2613,'Sales Order'!A$1:D$1029,4,0)</f>
        <v>44819</v>
      </c>
      <c r="C2613" s="28" t="s">
        <v>28</v>
      </c>
      <c r="D2613" s="34">
        <v>71</v>
      </c>
      <c r="E2613" s="36">
        <v>54202820.000000007</v>
      </c>
      <c r="F2613" s="37" t="s">
        <v>4986</v>
      </c>
      <c r="G2613" s="76" t="str">
        <f>VLOOKUP(C2613,Product!A$1:D$21,3,0)</f>
        <v>Stick Billiard</v>
      </c>
      <c r="H2613" s="76" t="str">
        <f>VLOOKUP(C2613,Product!A$1:D$21,4,0)</f>
        <v>Billiard</v>
      </c>
      <c r="I2613" t="s">
        <v>30</v>
      </c>
      <c r="J2613" s="34">
        <v>71</v>
      </c>
      <c r="K2613" s="11" t="str">
        <f>VLOOKUP(A2613,'Sales Order'!A$2:I$1029,9,0)</f>
        <v>Sales Region Sulawesi - Maluku Team</v>
      </c>
      <c r="M2613" t="str">
        <f>VLOOKUP(A2613,'Sales Order'!A$1:L$1029,12,0)</f>
        <v>Retail</v>
      </c>
    </row>
    <row r="2614" spans="1:13" ht="15.75" customHeight="1" x14ac:dyDescent="0.3">
      <c r="A2614" s="16" t="s">
        <v>1162</v>
      </c>
      <c r="B2614" s="27">
        <f>VLOOKUP(A2614,'Sales Order'!A$1:D$1029,4,0)</f>
        <v>44821</v>
      </c>
      <c r="C2614" s="28" t="s">
        <v>48</v>
      </c>
      <c r="D2614" s="34">
        <v>88</v>
      </c>
      <c r="E2614" s="36">
        <v>10103280</v>
      </c>
      <c r="F2614" s="37" t="s">
        <v>4987</v>
      </c>
      <c r="G2614" s="76" t="str">
        <f>VLOOKUP(C2614,Product!A$1:D$21,3,0)</f>
        <v>Tracking Pole</v>
      </c>
      <c r="H2614" s="76" t="str">
        <f>VLOOKUP(C2614,Product!A$1:D$21,4,0)</f>
        <v>Hiking &amp; Camping</v>
      </c>
      <c r="I2614" t="s">
        <v>49</v>
      </c>
      <c r="J2614" s="34">
        <v>88</v>
      </c>
      <c r="K2614" s="11" t="str">
        <f>VLOOKUP(A2614,'Sales Order'!A$2:I$1029,9,0)</f>
        <v>Sales Region Sulawesi - Maluku Team</v>
      </c>
      <c r="M2614" t="str">
        <f>VLOOKUP(A2614,'Sales Order'!A$1:L$1029,12,0)</f>
        <v>Retail</v>
      </c>
    </row>
    <row r="2615" spans="1:13" ht="15.75" customHeight="1" x14ac:dyDescent="0.3">
      <c r="A2615" s="28" t="s">
        <v>1162</v>
      </c>
      <c r="B2615" s="27">
        <f>VLOOKUP(A2615,'Sales Order'!A$1:D$1029,4,0)</f>
        <v>44821</v>
      </c>
      <c r="C2615" s="28" t="s">
        <v>33</v>
      </c>
      <c r="D2615" s="34">
        <v>95</v>
      </c>
      <c r="E2615" s="36">
        <v>16093000</v>
      </c>
      <c r="F2615" s="37" t="s">
        <v>4988</v>
      </c>
      <c r="G2615" s="76" t="str">
        <f>VLOOKUP(C2615,Product!A$1:D$21,3,0)</f>
        <v>Stick Billiard Bag</v>
      </c>
      <c r="H2615" s="76" t="str">
        <f>VLOOKUP(C2615,Product!A$1:D$21,4,0)</f>
        <v>Billiard</v>
      </c>
      <c r="I2615" t="s">
        <v>34</v>
      </c>
      <c r="J2615" s="34">
        <v>95</v>
      </c>
      <c r="K2615" s="11" t="str">
        <f>VLOOKUP(A2615,'Sales Order'!A$2:I$1029,9,0)</f>
        <v>Sales Region Sulawesi - Maluku Team</v>
      </c>
      <c r="M2615" t="str">
        <f>VLOOKUP(A2615,'Sales Order'!A$1:L$1029,12,0)</f>
        <v>Retail</v>
      </c>
    </row>
    <row r="2616" spans="1:13" ht="15.75" customHeight="1" x14ac:dyDescent="0.3">
      <c r="A2616" s="16" t="s">
        <v>1163</v>
      </c>
      <c r="B2616" s="27">
        <f>VLOOKUP(A2616,'Sales Order'!A$1:D$1029,4,0)</f>
        <v>44822</v>
      </c>
      <c r="C2616" s="28" t="s">
        <v>83</v>
      </c>
      <c r="D2616" s="34">
        <v>122</v>
      </c>
      <c r="E2616" s="36">
        <v>34462560</v>
      </c>
      <c r="F2616" s="37" t="s">
        <v>4989</v>
      </c>
      <c r="G2616" s="76" t="str">
        <f>VLOOKUP(C2616,Product!A$1:D$21,3,0)</f>
        <v>Heavy bag</v>
      </c>
      <c r="H2616" s="76" t="str">
        <f>VLOOKUP(C2616,Product!A$1:D$21,4,0)</f>
        <v>Gym &amp; Fitness</v>
      </c>
      <c r="I2616" t="s">
        <v>84</v>
      </c>
      <c r="J2616" s="34">
        <v>122</v>
      </c>
      <c r="K2616" s="11" t="str">
        <f>VLOOKUP(A2616,'Sales Order'!A$2:I$1029,9,0)</f>
        <v>Sales Sumatera -Kalimantan Region Team</v>
      </c>
      <c r="M2616" t="str">
        <f>VLOOKUP(A2616,'Sales Order'!A$1:L$1029,12,0)</f>
        <v>Retail</v>
      </c>
    </row>
    <row r="2617" spans="1:13" ht="15.75" customHeight="1" x14ac:dyDescent="0.3">
      <c r="A2617" s="28" t="s">
        <v>1163</v>
      </c>
      <c r="B2617" s="27">
        <f>VLOOKUP(A2617,'Sales Order'!A$1:D$1029,4,0)</f>
        <v>44822</v>
      </c>
      <c r="C2617" s="28" t="s">
        <v>75</v>
      </c>
      <c r="D2617" s="34">
        <v>102</v>
      </c>
      <c r="E2617" s="36">
        <v>205428000</v>
      </c>
      <c r="F2617" s="37" t="s">
        <v>4990</v>
      </c>
      <c r="G2617" s="76" t="str">
        <f>VLOOKUP(C2617,Product!A$1:D$21,3,0)</f>
        <v>Bench Press</v>
      </c>
      <c r="H2617" s="76" t="str">
        <f>VLOOKUP(C2617,Product!A$1:D$21,4,0)</f>
        <v>Gym &amp; Fitness</v>
      </c>
      <c r="I2617" t="s">
        <v>76</v>
      </c>
      <c r="J2617" s="34">
        <v>102</v>
      </c>
      <c r="K2617" s="11" t="str">
        <f>VLOOKUP(A2617,'Sales Order'!A$2:I$1029,9,0)</f>
        <v>Sales Sumatera -Kalimantan Region Team</v>
      </c>
      <c r="M2617" t="str">
        <f>VLOOKUP(A2617,'Sales Order'!A$1:L$1029,12,0)</f>
        <v>Retail</v>
      </c>
    </row>
    <row r="2618" spans="1:13" ht="15.75" customHeight="1" x14ac:dyDescent="0.3">
      <c r="A2618" s="28" t="s">
        <v>1163</v>
      </c>
      <c r="B2618" s="27">
        <f>VLOOKUP(A2618,'Sales Order'!A$1:D$1029,4,0)</f>
        <v>44822</v>
      </c>
      <c r="C2618" s="28" t="s">
        <v>52</v>
      </c>
      <c r="D2618" s="34">
        <v>37</v>
      </c>
      <c r="E2618" s="36">
        <v>10461750</v>
      </c>
      <c r="F2618" s="37" t="s">
        <v>4991</v>
      </c>
      <c r="G2618" s="76" t="str">
        <f>VLOOKUP(C2618,Product!A$1:D$21,3,0)</f>
        <v>Hiking Shoes</v>
      </c>
      <c r="H2618" s="76" t="str">
        <f>VLOOKUP(C2618,Product!A$1:D$21,4,0)</f>
        <v>Hiking &amp; Camping</v>
      </c>
      <c r="I2618" t="s">
        <v>53</v>
      </c>
      <c r="J2618" s="34">
        <v>37</v>
      </c>
      <c r="K2618" s="11" t="str">
        <f>VLOOKUP(A2618,'Sales Order'!A$2:I$1029,9,0)</f>
        <v>Sales Sumatera -Kalimantan Region Team</v>
      </c>
      <c r="M2618" t="str">
        <f>VLOOKUP(A2618,'Sales Order'!A$1:L$1029,12,0)</f>
        <v>Retail</v>
      </c>
    </row>
    <row r="2619" spans="1:13" ht="15.75" customHeight="1" x14ac:dyDescent="0.3">
      <c r="A2619" s="28" t="s">
        <v>1163</v>
      </c>
      <c r="B2619" s="27">
        <f>VLOOKUP(A2619,'Sales Order'!A$1:D$1029,4,0)</f>
        <v>44822</v>
      </c>
      <c r="C2619" s="28" t="s">
        <v>78</v>
      </c>
      <c r="D2619" s="34">
        <v>46</v>
      </c>
      <c r="E2619" s="36">
        <v>22514240</v>
      </c>
      <c r="F2619" s="37" t="s">
        <v>4992</v>
      </c>
      <c r="G2619" s="76" t="str">
        <f>VLOOKUP(C2619,Product!A$1:D$21,3,0)</f>
        <v>Dumbell Set</v>
      </c>
      <c r="H2619" s="76" t="str">
        <f>VLOOKUP(C2619,Product!A$1:D$21,4,0)</f>
        <v>Gym &amp; Fitness</v>
      </c>
      <c r="I2619" t="s">
        <v>79</v>
      </c>
      <c r="J2619" s="34">
        <v>46</v>
      </c>
      <c r="K2619" s="11" t="str">
        <f>VLOOKUP(A2619,'Sales Order'!A$2:I$1029,9,0)</f>
        <v>Sales Sumatera -Kalimantan Region Team</v>
      </c>
      <c r="M2619" t="str">
        <f>VLOOKUP(A2619,'Sales Order'!A$1:L$1029,12,0)</f>
        <v>Retail</v>
      </c>
    </row>
    <row r="2620" spans="1:13" ht="15.75" customHeight="1" x14ac:dyDescent="0.3">
      <c r="A2620" s="16" t="s">
        <v>1164</v>
      </c>
      <c r="B2620" s="27">
        <f>VLOOKUP(A2620,'Sales Order'!A$1:D$1029,4,0)</f>
        <v>44822</v>
      </c>
      <c r="C2620" s="28" t="s">
        <v>25</v>
      </c>
      <c r="D2620" s="34">
        <v>32</v>
      </c>
      <c r="E2620" s="36">
        <v>582400</v>
      </c>
      <c r="F2620" s="37" t="s">
        <v>4993</v>
      </c>
      <c r="G2620" s="76" t="str">
        <f>VLOOKUP(C2620,Product!A$1:D$21,3,0)</f>
        <v>Fishing soft lure</v>
      </c>
      <c r="H2620" s="76" t="str">
        <f>VLOOKUP(C2620,Product!A$1:D$21,4,0)</f>
        <v>Fishing Equipment</v>
      </c>
      <c r="I2620" t="s">
        <v>26</v>
      </c>
      <c r="J2620" s="34">
        <v>32</v>
      </c>
      <c r="K2620" s="11" t="str">
        <f>VLOOKUP(A2620,'Sales Order'!A$2:I$1029,9,0)</f>
        <v>Sales Java Region Team</v>
      </c>
      <c r="M2620" t="str">
        <f>VLOOKUP(A2620,'Sales Order'!A$1:L$1029,12,0)</f>
        <v>Distributor</v>
      </c>
    </row>
    <row r="2621" spans="1:13" ht="15.75" customHeight="1" x14ac:dyDescent="0.3">
      <c r="A2621" s="28" t="s">
        <v>1164</v>
      </c>
      <c r="B2621" s="27">
        <f>VLOOKUP(A2621,'Sales Order'!A$1:D$1029,4,0)</f>
        <v>44822</v>
      </c>
      <c r="C2621" s="28" t="s">
        <v>40</v>
      </c>
      <c r="D2621" s="34">
        <v>100</v>
      </c>
      <c r="E2621" s="36">
        <v>18392000</v>
      </c>
      <c r="F2621" s="37" t="s">
        <v>4994</v>
      </c>
      <c r="G2621" s="76" t="str">
        <f>VLOOKUP(C2621,Product!A$1:D$21,3,0)</f>
        <v>1 set Golf Ball</v>
      </c>
      <c r="H2621" s="76" t="str">
        <f>VLOOKUP(C2621,Product!A$1:D$21,4,0)</f>
        <v>Golf</v>
      </c>
      <c r="I2621" t="s">
        <v>41</v>
      </c>
      <c r="J2621" s="34">
        <v>100</v>
      </c>
      <c r="K2621" s="11" t="str">
        <f>VLOOKUP(A2621,'Sales Order'!A$2:I$1029,9,0)</f>
        <v>Sales Java Region Team</v>
      </c>
      <c r="M2621" t="str">
        <f>VLOOKUP(A2621,'Sales Order'!A$1:L$1029,12,0)</f>
        <v>Distributor</v>
      </c>
    </row>
    <row r="2622" spans="1:13" ht="15.75" customHeight="1" x14ac:dyDescent="0.3">
      <c r="A2622" s="28" t="s">
        <v>1165</v>
      </c>
      <c r="B2622" s="27">
        <f>VLOOKUP(A2622,'Sales Order'!A$1:D$1029,4,0)</f>
        <v>44824</v>
      </c>
      <c r="C2622" s="28" t="s">
        <v>65</v>
      </c>
      <c r="D2622" s="34">
        <v>116</v>
      </c>
      <c r="E2622" s="36">
        <v>26635920</v>
      </c>
      <c r="F2622" s="37" t="s">
        <v>4995</v>
      </c>
      <c r="G2622" s="76" t="str">
        <f>VLOOKUP(C2622,Product!A$1:D$21,3,0)</f>
        <v>1 Set Futsalball</v>
      </c>
      <c r="H2622" s="76" t="str">
        <f>VLOOKUP(C2622,Product!A$1:D$21,4,0)</f>
        <v>Futsal</v>
      </c>
      <c r="I2622" t="s">
        <v>66</v>
      </c>
      <c r="J2622" s="34">
        <v>116</v>
      </c>
      <c r="K2622" s="11" t="str">
        <f>VLOOKUP(A2622,'Sales Order'!A$2:I$1029,9,0)</f>
        <v>Sales Region Sulawesi - Maluku Team</v>
      </c>
      <c r="M2622" t="str">
        <f>VLOOKUP(A2622,'Sales Order'!A$1:L$1029,12,0)</f>
        <v>Retail</v>
      </c>
    </row>
    <row r="2623" spans="1:13" ht="15.75" customHeight="1" x14ac:dyDescent="0.3">
      <c r="A2623" s="28" t="s">
        <v>1165</v>
      </c>
      <c r="B2623" s="27">
        <f>VLOOKUP(A2623,'Sales Order'!A$1:D$1029,4,0)</f>
        <v>44824</v>
      </c>
      <c r="C2623" s="28" t="s">
        <v>48</v>
      </c>
      <c r="D2623" s="34">
        <v>148</v>
      </c>
      <c r="E2623" s="36">
        <v>18137400</v>
      </c>
      <c r="F2623" s="37" t="s">
        <v>4996</v>
      </c>
      <c r="G2623" s="76" t="str">
        <f>VLOOKUP(C2623,Product!A$1:D$21,3,0)</f>
        <v>Tracking Pole</v>
      </c>
      <c r="H2623" s="76" t="str">
        <f>VLOOKUP(C2623,Product!A$1:D$21,4,0)</f>
        <v>Hiking &amp; Camping</v>
      </c>
      <c r="I2623" t="s">
        <v>49</v>
      </c>
      <c r="J2623" s="34">
        <v>148</v>
      </c>
      <c r="K2623" s="11" t="str">
        <f>VLOOKUP(A2623,'Sales Order'!A$2:I$1029,9,0)</f>
        <v>Sales Region Sulawesi - Maluku Team</v>
      </c>
      <c r="M2623" t="str">
        <f>VLOOKUP(A2623,'Sales Order'!A$1:L$1029,12,0)</f>
        <v>Retail</v>
      </c>
    </row>
    <row r="2624" spans="1:13" ht="15.75" customHeight="1" x14ac:dyDescent="0.3">
      <c r="A2624" s="28" t="s">
        <v>1165</v>
      </c>
      <c r="B2624" s="27">
        <f>VLOOKUP(A2624,'Sales Order'!A$1:D$1029,4,0)</f>
        <v>44824</v>
      </c>
      <c r="C2624" s="28" t="s">
        <v>81</v>
      </c>
      <c r="D2624" s="34">
        <v>31</v>
      </c>
      <c r="E2624" s="36">
        <v>74277860</v>
      </c>
      <c r="F2624" s="37" t="s">
        <v>4997</v>
      </c>
      <c r="G2624" s="76" t="str">
        <f>VLOOKUP(C2624,Product!A$1:D$21,3,0)</f>
        <v>Treadmill</v>
      </c>
      <c r="H2624" s="76" t="str">
        <f>VLOOKUP(C2624,Product!A$1:D$21,4,0)</f>
        <v>Gym &amp; Fitness</v>
      </c>
      <c r="I2624" t="s">
        <v>82</v>
      </c>
      <c r="J2624" s="34">
        <v>31</v>
      </c>
      <c r="K2624" s="11" t="str">
        <f>VLOOKUP(A2624,'Sales Order'!A$2:I$1029,9,0)</f>
        <v>Sales Region Sulawesi - Maluku Team</v>
      </c>
      <c r="M2624" t="str">
        <f>VLOOKUP(A2624,'Sales Order'!A$1:L$1029,12,0)</f>
        <v>Retail</v>
      </c>
    </row>
    <row r="2625" spans="1:13" ht="15.75" customHeight="1" x14ac:dyDescent="0.3">
      <c r="A2625" s="16" t="s">
        <v>1166</v>
      </c>
      <c r="B2625" s="27">
        <f>VLOOKUP(A2625,'Sales Order'!A$1:D$1029,4,0)</f>
        <v>44825</v>
      </c>
      <c r="C2625" s="28" t="s">
        <v>28</v>
      </c>
      <c r="D2625" s="34">
        <v>53</v>
      </c>
      <c r="E2625" s="36">
        <v>37500680</v>
      </c>
      <c r="F2625" s="37" t="s">
        <v>4998</v>
      </c>
      <c r="G2625" s="76" t="str">
        <f>VLOOKUP(C2625,Product!A$1:D$21,3,0)</f>
        <v>Stick Billiard</v>
      </c>
      <c r="H2625" s="76" t="str">
        <f>VLOOKUP(C2625,Product!A$1:D$21,4,0)</f>
        <v>Billiard</v>
      </c>
      <c r="I2625" t="s">
        <v>30</v>
      </c>
      <c r="J2625" s="34">
        <v>53</v>
      </c>
      <c r="K2625" s="11" t="str">
        <f>VLOOKUP(A2625,'Sales Order'!A$2:I$1029,9,0)</f>
        <v>Sales Region Sulawesi - Maluku Team</v>
      </c>
      <c r="M2625" t="str">
        <f>VLOOKUP(A2625,'Sales Order'!A$1:L$1029,12,0)</f>
        <v>Retail</v>
      </c>
    </row>
    <row r="2626" spans="1:13" ht="15.75" customHeight="1" x14ac:dyDescent="0.3">
      <c r="A2626" s="28" t="s">
        <v>1166</v>
      </c>
      <c r="B2626" s="27">
        <f>VLOOKUP(A2626,'Sales Order'!A$1:D$1029,4,0)</f>
        <v>44825</v>
      </c>
      <c r="C2626" s="28" t="s">
        <v>33</v>
      </c>
      <c r="D2626" s="34">
        <v>118</v>
      </c>
      <c r="E2626" s="36">
        <v>20768000</v>
      </c>
      <c r="F2626" s="37" t="s">
        <v>4999</v>
      </c>
      <c r="G2626" s="76" t="str">
        <f>VLOOKUP(C2626,Product!A$1:D$21,3,0)</f>
        <v>Stick Billiard Bag</v>
      </c>
      <c r="H2626" s="76" t="str">
        <f>VLOOKUP(C2626,Product!A$1:D$21,4,0)</f>
        <v>Billiard</v>
      </c>
      <c r="I2626" t="s">
        <v>34</v>
      </c>
      <c r="J2626" s="34">
        <v>118</v>
      </c>
      <c r="K2626" s="11" t="str">
        <f>VLOOKUP(A2626,'Sales Order'!A$2:I$1029,9,0)</f>
        <v>Sales Region Sulawesi - Maluku Team</v>
      </c>
      <c r="M2626" t="str">
        <f>VLOOKUP(A2626,'Sales Order'!A$1:L$1029,12,0)</f>
        <v>Retail</v>
      </c>
    </row>
    <row r="2627" spans="1:13" ht="15.75" customHeight="1" x14ac:dyDescent="0.3">
      <c r="A2627" s="28" t="s">
        <v>1166</v>
      </c>
      <c r="B2627" s="27">
        <f>VLOOKUP(A2627,'Sales Order'!A$1:D$1029,4,0)</f>
        <v>44825</v>
      </c>
      <c r="C2627" s="28" t="s">
        <v>40</v>
      </c>
      <c r="D2627" s="34">
        <v>130</v>
      </c>
      <c r="E2627" s="36">
        <v>20920900</v>
      </c>
      <c r="F2627" s="37" t="s">
        <v>5000</v>
      </c>
      <c r="G2627" s="76" t="str">
        <f>VLOOKUP(C2627,Product!A$1:D$21,3,0)</f>
        <v>1 set Golf Ball</v>
      </c>
      <c r="H2627" s="76" t="str">
        <f>VLOOKUP(C2627,Product!A$1:D$21,4,0)</f>
        <v>Golf</v>
      </c>
      <c r="I2627" t="s">
        <v>41</v>
      </c>
      <c r="J2627" s="34">
        <v>130</v>
      </c>
      <c r="K2627" s="11" t="str">
        <f>VLOOKUP(A2627,'Sales Order'!A$2:I$1029,9,0)</f>
        <v>Sales Region Sulawesi - Maluku Team</v>
      </c>
      <c r="M2627" t="str">
        <f>VLOOKUP(A2627,'Sales Order'!A$1:L$1029,12,0)</f>
        <v>Retail</v>
      </c>
    </row>
    <row r="2628" spans="1:13" ht="15.75" customHeight="1" x14ac:dyDescent="0.3">
      <c r="A2628" s="16" t="s">
        <v>1167</v>
      </c>
      <c r="B2628" s="27">
        <f>VLOOKUP(A2628,'Sales Order'!A$1:D$1029,4,0)</f>
        <v>44826</v>
      </c>
      <c r="C2628" s="28" t="s">
        <v>58</v>
      </c>
      <c r="D2628" s="34">
        <v>134</v>
      </c>
      <c r="E2628" s="36">
        <v>589388280</v>
      </c>
      <c r="F2628" s="37" t="s">
        <v>5001</v>
      </c>
      <c r="G2628" s="76" t="str">
        <f>VLOOKUP(C2628,Product!A$1:D$21,3,0)</f>
        <v>Road Bike</v>
      </c>
      <c r="H2628" s="76" t="str">
        <f>VLOOKUP(C2628,Product!A$1:D$21,4,0)</f>
        <v>Bicycle</v>
      </c>
      <c r="I2628" t="s">
        <v>59</v>
      </c>
      <c r="J2628" s="34">
        <v>134</v>
      </c>
      <c r="K2628" s="11" t="str">
        <f>VLOOKUP(A2628,'Sales Order'!A$2:I$1029,9,0)</f>
        <v>Sales Sumatera -Kalimantan Region Team</v>
      </c>
      <c r="M2628" t="str">
        <f>VLOOKUP(A2628,'Sales Order'!A$1:L$1029,12,0)</f>
        <v>Retail</v>
      </c>
    </row>
    <row r="2629" spans="1:13" ht="15.75" customHeight="1" x14ac:dyDescent="0.3">
      <c r="A2629" s="28" t="s">
        <v>1167</v>
      </c>
      <c r="B2629" s="27">
        <f>VLOOKUP(A2629,'Sales Order'!A$1:D$1029,4,0)</f>
        <v>44826</v>
      </c>
      <c r="C2629" s="28" t="s">
        <v>72</v>
      </c>
      <c r="D2629" s="34">
        <v>105</v>
      </c>
      <c r="E2629" s="36">
        <v>24670800</v>
      </c>
      <c r="F2629" s="37" t="s">
        <v>5002</v>
      </c>
      <c r="G2629" s="76" t="str">
        <f>VLOOKUP(C2629,Product!A$1:D$21,3,0)</f>
        <v>Pull Up Bar</v>
      </c>
      <c r="H2629" s="76" t="str">
        <f>VLOOKUP(C2629,Product!A$1:D$21,4,0)</f>
        <v>Gym &amp; Fitness</v>
      </c>
      <c r="I2629" t="s">
        <v>73</v>
      </c>
      <c r="J2629" s="34">
        <v>105</v>
      </c>
      <c r="K2629" s="11" t="str">
        <f>VLOOKUP(A2629,'Sales Order'!A$2:I$1029,9,0)</f>
        <v>Sales Sumatera -Kalimantan Region Team</v>
      </c>
      <c r="M2629" t="str">
        <f>VLOOKUP(A2629,'Sales Order'!A$1:L$1029,12,0)</f>
        <v>Retail</v>
      </c>
    </row>
    <row r="2630" spans="1:13" ht="15.75" customHeight="1" x14ac:dyDescent="0.3">
      <c r="A2630" s="28" t="s">
        <v>1167</v>
      </c>
      <c r="B2630" s="27">
        <f>VLOOKUP(A2630,'Sales Order'!A$1:D$1029,4,0)</f>
        <v>44826</v>
      </c>
      <c r="C2630" s="28" t="s">
        <v>83</v>
      </c>
      <c r="D2630" s="34">
        <v>55</v>
      </c>
      <c r="E2630" s="36">
        <v>13770900</v>
      </c>
      <c r="F2630" s="37" t="s">
        <v>5003</v>
      </c>
      <c r="G2630" s="76" t="str">
        <f>VLOOKUP(C2630,Product!A$1:D$21,3,0)</f>
        <v>Heavy bag</v>
      </c>
      <c r="H2630" s="76" t="str">
        <f>VLOOKUP(C2630,Product!A$1:D$21,4,0)</f>
        <v>Gym &amp; Fitness</v>
      </c>
      <c r="I2630" t="s">
        <v>84</v>
      </c>
      <c r="J2630" s="34">
        <v>55</v>
      </c>
      <c r="K2630" s="11" t="str">
        <f>VLOOKUP(A2630,'Sales Order'!A$2:I$1029,9,0)</f>
        <v>Sales Sumatera -Kalimantan Region Team</v>
      </c>
      <c r="M2630" t="str">
        <f>VLOOKUP(A2630,'Sales Order'!A$1:L$1029,12,0)</f>
        <v>Retail</v>
      </c>
    </row>
    <row r="2631" spans="1:13" ht="15.75" customHeight="1" x14ac:dyDescent="0.3">
      <c r="A2631" s="28" t="s">
        <v>1167</v>
      </c>
      <c r="B2631" s="27">
        <f>VLOOKUP(A2631,'Sales Order'!A$1:D$1029,4,0)</f>
        <v>44826</v>
      </c>
      <c r="C2631" s="28" t="s">
        <v>45</v>
      </c>
      <c r="D2631" s="34">
        <v>48</v>
      </c>
      <c r="E2631" s="36">
        <v>5650080</v>
      </c>
      <c r="F2631" s="37" t="s">
        <v>5004</v>
      </c>
      <c r="G2631" s="76" t="str">
        <f>VLOOKUP(C2631,Product!A$1:D$21,3,0)</f>
        <v>Sunglasses</v>
      </c>
      <c r="H2631" s="76" t="str">
        <f>VLOOKUP(C2631,Product!A$1:D$21,4,0)</f>
        <v>Outdoors Sport</v>
      </c>
      <c r="I2631" t="s">
        <v>46</v>
      </c>
      <c r="J2631" s="34">
        <v>48</v>
      </c>
      <c r="K2631" s="11" t="str">
        <f>VLOOKUP(A2631,'Sales Order'!A$2:I$1029,9,0)</f>
        <v>Sales Sumatera -Kalimantan Region Team</v>
      </c>
      <c r="M2631" t="str">
        <f>VLOOKUP(A2631,'Sales Order'!A$1:L$1029,12,0)</f>
        <v>Retail</v>
      </c>
    </row>
    <row r="2632" spans="1:13" ht="15.75" customHeight="1" x14ac:dyDescent="0.3">
      <c r="A2632" s="16" t="s">
        <v>1168</v>
      </c>
      <c r="B2632" s="27">
        <f>VLOOKUP(A2632,'Sales Order'!A$1:D$1029,4,0)</f>
        <v>44828</v>
      </c>
      <c r="C2632" s="28" t="s">
        <v>58</v>
      </c>
      <c r="D2632" s="34">
        <v>60</v>
      </c>
      <c r="E2632" s="36">
        <v>318039600</v>
      </c>
      <c r="F2632" s="37" t="s">
        <v>5005</v>
      </c>
      <c r="G2632" s="76" t="str">
        <f>VLOOKUP(C2632,Product!A$1:D$21,3,0)</f>
        <v>Road Bike</v>
      </c>
      <c r="H2632" s="76" t="str">
        <f>VLOOKUP(C2632,Product!A$1:D$21,4,0)</f>
        <v>Bicycle</v>
      </c>
      <c r="I2632" t="s">
        <v>59</v>
      </c>
      <c r="J2632" s="34">
        <v>60</v>
      </c>
      <c r="K2632" s="11" t="str">
        <f>VLOOKUP(A2632,'Sales Order'!A$2:I$1029,9,0)</f>
        <v>Sales Region Sulawesi - Maluku Team</v>
      </c>
      <c r="M2632" t="str">
        <f>VLOOKUP(A2632,'Sales Order'!A$1:L$1029,12,0)</f>
        <v>Retail</v>
      </c>
    </row>
    <row r="2633" spans="1:13" ht="15.75" customHeight="1" x14ac:dyDescent="0.3">
      <c r="A2633" s="28" t="s">
        <v>1168</v>
      </c>
      <c r="B2633" s="27">
        <f>VLOOKUP(A2633,'Sales Order'!A$1:D$1029,4,0)</f>
        <v>44828</v>
      </c>
      <c r="C2633" s="28" t="s">
        <v>61</v>
      </c>
      <c r="D2633" s="34">
        <v>142</v>
      </c>
      <c r="E2633" s="36">
        <v>63256739.999999993</v>
      </c>
      <c r="F2633" s="37" t="s">
        <v>5006</v>
      </c>
      <c r="G2633" s="76" t="str">
        <f>VLOOKUP(C2633,Product!A$1:D$21,3,0)</f>
        <v>1 Set Basketball</v>
      </c>
      <c r="H2633" s="76" t="str">
        <f>VLOOKUP(C2633,Product!A$1:D$21,4,0)</f>
        <v>Basketball</v>
      </c>
      <c r="I2633" t="s">
        <v>62</v>
      </c>
      <c r="J2633" s="34">
        <v>142</v>
      </c>
      <c r="K2633" s="11" t="str">
        <f>VLOOKUP(A2633,'Sales Order'!A$2:I$1029,9,0)</f>
        <v>Sales Region Sulawesi - Maluku Team</v>
      </c>
      <c r="M2633" t="str">
        <f>VLOOKUP(A2633,'Sales Order'!A$1:L$1029,12,0)</f>
        <v>Retail</v>
      </c>
    </row>
    <row r="2634" spans="1:13" ht="15.75" customHeight="1" x14ac:dyDescent="0.3">
      <c r="A2634" s="16" t="s">
        <v>1169</v>
      </c>
      <c r="B2634" s="27">
        <f>VLOOKUP(A2634,'Sales Order'!A$1:D$1029,4,0)</f>
        <v>44828</v>
      </c>
      <c r="C2634" s="28" t="s">
        <v>25</v>
      </c>
      <c r="D2634" s="34">
        <v>29</v>
      </c>
      <c r="E2634" s="36">
        <v>504600</v>
      </c>
      <c r="F2634" s="37" t="s">
        <v>5007</v>
      </c>
      <c r="G2634" s="76" t="str">
        <f>VLOOKUP(C2634,Product!A$1:D$21,3,0)</f>
        <v>Fishing soft lure</v>
      </c>
      <c r="H2634" s="76" t="str">
        <f>VLOOKUP(C2634,Product!A$1:D$21,4,0)</f>
        <v>Fishing Equipment</v>
      </c>
      <c r="I2634" t="s">
        <v>26</v>
      </c>
      <c r="J2634" s="34">
        <v>29</v>
      </c>
      <c r="K2634" s="11" t="str">
        <f>VLOOKUP(A2634,'Sales Order'!A$2:I$1029,9,0)</f>
        <v>Sales Region Sulawesi - Maluku Team</v>
      </c>
      <c r="M2634" t="str">
        <f>VLOOKUP(A2634,'Sales Order'!A$1:L$1029,12,0)</f>
        <v>Retail</v>
      </c>
    </row>
    <row r="2635" spans="1:13" ht="15.75" customHeight="1" x14ac:dyDescent="0.3">
      <c r="A2635" s="28" t="s">
        <v>1169</v>
      </c>
      <c r="B2635" s="27">
        <f>VLOOKUP(A2635,'Sales Order'!A$1:D$1029,4,0)</f>
        <v>44828</v>
      </c>
      <c r="C2635" s="28" t="s">
        <v>55</v>
      </c>
      <c r="D2635" s="34">
        <v>83</v>
      </c>
      <c r="E2635" s="36">
        <v>146847750</v>
      </c>
      <c r="F2635" s="37" t="s">
        <v>5008</v>
      </c>
      <c r="G2635" s="76" t="str">
        <f>VLOOKUP(C2635,Product!A$1:D$21,3,0)</f>
        <v>Mountain Bike</v>
      </c>
      <c r="H2635" s="76" t="str">
        <f>VLOOKUP(C2635,Product!A$1:D$21,4,0)</f>
        <v>Bicycle</v>
      </c>
      <c r="I2635" t="s">
        <v>5854</v>
      </c>
      <c r="J2635" s="34">
        <v>83</v>
      </c>
      <c r="K2635" s="11" t="str">
        <f>VLOOKUP(A2635,'Sales Order'!A$2:I$1029,9,0)</f>
        <v>Sales Region Sulawesi - Maluku Team</v>
      </c>
      <c r="M2635" t="str">
        <f>VLOOKUP(A2635,'Sales Order'!A$1:L$1029,12,0)</f>
        <v>Retail</v>
      </c>
    </row>
    <row r="2636" spans="1:13" ht="15.75" customHeight="1" x14ac:dyDescent="0.3">
      <c r="A2636" s="16" t="s">
        <v>1170</v>
      </c>
      <c r="B2636" s="27">
        <f>VLOOKUP(A2636,'Sales Order'!A$1:D$1029,4,0)</f>
        <v>44829</v>
      </c>
      <c r="C2636" s="28" t="s">
        <v>28</v>
      </c>
      <c r="D2636" s="34">
        <v>103</v>
      </c>
      <c r="E2636" s="36">
        <v>85344770</v>
      </c>
      <c r="F2636" s="37" t="s">
        <v>5009</v>
      </c>
      <c r="G2636" s="76" t="str">
        <f>VLOOKUP(C2636,Product!A$1:D$21,3,0)</f>
        <v>Stick Billiard</v>
      </c>
      <c r="H2636" s="76" t="str">
        <f>VLOOKUP(C2636,Product!A$1:D$21,4,0)</f>
        <v>Billiard</v>
      </c>
      <c r="I2636" t="s">
        <v>30</v>
      </c>
      <c r="J2636" s="34">
        <v>103</v>
      </c>
      <c r="K2636" s="11" t="str">
        <f>VLOOKUP(A2636,'Sales Order'!A$2:I$1029,9,0)</f>
        <v>Sales Java Region Team</v>
      </c>
      <c r="M2636" t="str">
        <f>VLOOKUP(A2636,'Sales Order'!A$1:L$1029,12,0)</f>
        <v>Retail</v>
      </c>
    </row>
    <row r="2637" spans="1:13" ht="15.75" customHeight="1" x14ac:dyDescent="0.3">
      <c r="A2637" s="28" t="s">
        <v>1170</v>
      </c>
      <c r="B2637" s="27">
        <f>VLOOKUP(A2637,'Sales Order'!A$1:D$1029,4,0)</f>
        <v>44829</v>
      </c>
      <c r="C2637" s="28" t="s">
        <v>83</v>
      </c>
      <c r="D2637" s="34">
        <v>91</v>
      </c>
      <c r="E2637" s="36">
        <v>23076690</v>
      </c>
      <c r="F2637" s="37" t="s">
        <v>5010</v>
      </c>
      <c r="G2637" s="76" t="str">
        <f>VLOOKUP(C2637,Product!A$1:D$21,3,0)</f>
        <v>Heavy bag</v>
      </c>
      <c r="H2637" s="76" t="str">
        <f>VLOOKUP(C2637,Product!A$1:D$21,4,0)</f>
        <v>Gym &amp; Fitness</v>
      </c>
      <c r="I2637" t="s">
        <v>84</v>
      </c>
      <c r="J2637" s="34">
        <v>91</v>
      </c>
      <c r="K2637" s="11" t="str">
        <f>VLOOKUP(A2637,'Sales Order'!A$2:I$1029,9,0)</f>
        <v>Sales Java Region Team</v>
      </c>
      <c r="M2637" t="str">
        <f>VLOOKUP(A2637,'Sales Order'!A$1:L$1029,12,0)</f>
        <v>Retail</v>
      </c>
    </row>
    <row r="2638" spans="1:13" ht="15.75" customHeight="1" x14ac:dyDescent="0.3">
      <c r="A2638" s="16" t="s">
        <v>1171</v>
      </c>
      <c r="B2638" s="27">
        <f>VLOOKUP(A2638,'Sales Order'!A$1:D$1029,4,0)</f>
        <v>44829</v>
      </c>
      <c r="C2638" s="28" t="s">
        <v>65</v>
      </c>
      <c r="D2638" s="34">
        <v>84</v>
      </c>
      <c r="E2638" s="36">
        <v>19063800</v>
      </c>
      <c r="F2638" s="37" t="s">
        <v>5011</v>
      </c>
      <c r="G2638" s="76" t="str">
        <f>VLOOKUP(C2638,Product!A$1:D$21,3,0)</f>
        <v>1 Set Futsalball</v>
      </c>
      <c r="H2638" s="76" t="str">
        <f>VLOOKUP(C2638,Product!A$1:D$21,4,0)</f>
        <v>Futsal</v>
      </c>
      <c r="I2638" t="s">
        <v>66</v>
      </c>
      <c r="J2638" s="34">
        <v>84</v>
      </c>
      <c r="K2638" s="11" t="str">
        <f>VLOOKUP(A2638,'Sales Order'!A$2:I$1029,9,0)</f>
        <v>Sales Java Region Team</v>
      </c>
      <c r="M2638" t="str">
        <f>VLOOKUP(A2638,'Sales Order'!A$1:L$1029,12,0)</f>
        <v>Distributor</v>
      </c>
    </row>
    <row r="2639" spans="1:13" ht="15.75" customHeight="1" x14ac:dyDescent="0.3">
      <c r="A2639" s="28" t="s">
        <v>1171</v>
      </c>
      <c r="B2639" s="27">
        <f>VLOOKUP(A2639,'Sales Order'!A$1:D$1029,4,0)</f>
        <v>44829</v>
      </c>
      <c r="C2639" s="28" t="s">
        <v>61</v>
      </c>
      <c r="D2639" s="34">
        <v>89</v>
      </c>
      <c r="E2639" s="36">
        <v>35810040</v>
      </c>
      <c r="F2639" s="37" t="s">
        <v>5012</v>
      </c>
      <c r="G2639" s="76" t="str">
        <f>VLOOKUP(C2639,Product!A$1:D$21,3,0)</f>
        <v>1 Set Basketball</v>
      </c>
      <c r="H2639" s="76" t="str">
        <f>VLOOKUP(C2639,Product!A$1:D$21,4,0)</f>
        <v>Basketball</v>
      </c>
      <c r="I2639" t="s">
        <v>62</v>
      </c>
      <c r="J2639" s="34">
        <v>89</v>
      </c>
      <c r="K2639" s="11" t="str">
        <f>VLOOKUP(A2639,'Sales Order'!A$2:I$1029,9,0)</f>
        <v>Sales Java Region Team</v>
      </c>
      <c r="M2639" t="str">
        <f>VLOOKUP(A2639,'Sales Order'!A$1:L$1029,12,0)</f>
        <v>Distributor</v>
      </c>
    </row>
    <row r="2640" spans="1:13" ht="15.75" customHeight="1" x14ac:dyDescent="0.3">
      <c r="A2640" s="28" t="s">
        <v>1171</v>
      </c>
      <c r="B2640" s="27">
        <f>VLOOKUP(A2640,'Sales Order'!A$1:D$1029,4,0)</f>
        <v>44829</v>
      </c>
      <c r="C2640" s="28" t="s">
        <v>55</v>
      </c>
      <c r="D2640" s="34">
        <v>145</v>
      </c>
      <c r="E2640" s="36">
        <v>277064550</v>
      </c>
      <c r="F2640" s="37" t="s">
        <v>5013</v>
      </c>
      <c r="G2640" s="76" t="str">
        <f>VLOOKUP(C2640,Product!A$1:D$21,3,0)</f>
        <v>Mountain Bike</v>
      </c>
      <c r="H2640" s="76" t="str">
        <f>VLOOKUP(C2640,Product!A$1:D$21,4,0)</f>
        <v>Bicycle</v>
      </c>
      <c r="I2640" t="s">
        <v>5854</v>
      </c>
      <c r="J2640" s="34">
        <v>145</v>
      </c>
      <c r="K2640" s="11" t="str">
        <f>VLOOKUP(A2640,'Sales Order'!A$2:I$1029,9,0)</f>
        <v>Sales Java Region Team</v>
      </c>
      <c r="M2640" t="str">
        <f>VLOOKUP(A2640,'Sales Order'!A$1:L$1029,12,0)</f>
        <v>Distributor</v>
      </c>
    </row>
    <row r="2641" spans="1:13" ht="15.75" customHeight="1" x14ac:dyDescent="0.3">
      <c r="A2641" s="28" t="s">
        <v>1171</v>
      </c>
      <c r="B2641" s="27">
        <f>VLOOKUP(A2641,'Sales Order'!A$1:D$1029,4,0)</f>
        <v>44829</v>
      </c>
      <c r="C2641" s="28" t="s">
        <v>69</v>
      </c>
      <c r="D2641" s="34">
        <v>66</v>
      </c>
      <c r="E2641" s="36">
        <v>6816744</v>
      </c>
      <c r="F2641" s="37" t="s">
        <v>5014</v>
      </c>
      <c r="G2641" s="76" t="str">
        <f>VLOOKUP(C2641,Product!A$1:D$21,3,0)</f>
        <v>Abs Roller</v>
      </c>
      <c r="H2641" s="76" t="str">
        <f>VLOOKUP(C2641,Product!A$1:D$21,4,0)</f>
        <v>Gym &amp; Fitness</v>
      </c>
      <c r="I2641" t="s">
        <v>70</v>
      </c>
      <c r="J2641" s="34">
        <v>66</v>
      </c>
      <c r="K2641" s="11" t="str">
        <f>VLOOKUP(A2641,'Sales Order'!A$2:I$1029,9,0)</f>
        <v>Sales Java Region Team</v>
      </c>
      <c r="M2641" t="str">
        <f>VLOOKUP(A2641,'Sales Order'!A$1:L$1029,12,0)</f>
        <v>Distributor</v>
      </c>
    </row>
    <row r="2642" spans="1:13" ht="15.75" customHeight="1" x14ac:dyDescent="0.3">
      <c r="A2642" s="28" t="s">
        <v>1171</v>
      </c>
      <c r="B2642" s="27">
        <f>VLOOKUP(A2642,'Sales Order'!A$1:D$1029,4,0)</f>
        <v>44829</v>
      </c>
      <c r="C2642" s="28" t="s">
        <v>35</v>
      </c>
      <c r="D2642" s="34">
        <v>62</v>
      </c>
      <c r="E2642" s="36">
        <v>125202800</v>
      </c>
      <c r="F2642" s="37" t="s">
        <v>5015</v>
      </c>
      <c r="G2642" s="76" t="str">
        <f>VLOOKUP(C2642,Product!A$1:D$21,3,0)</f>
        <v>Stick Golf Wedge</v>
      </c>
      <c r="H2642" s="76" t="str">
        <f>VLOOKUP(C2642,Product!A$1:D$21,4,0)</f>
        <v>Golf</v>
      </c>
      <c r="I2642" t="s">
        <v>37</v>
      </c>
      <c r="J2642" s="34">
        <v>62</v>
      </c>
      <c r="K2642" s="11" t="str">
        <f>VLOOKUP(A2642,'Sales Order'!A$2:I$1029,9,0)</f>
        <v>Sales Java Region Team</v>
      </c>
      <c r="M2642" t="str">
        <f>VLOOKUP(A2642,'Sales Order'!A$1:L$1029,12,0)</f>
        <v>Distributor</v>
      </c>
    </row>
    <row r="2643" spans="1:13" ht="15.75" customHeight="1" x14ac:dyDescent="0.3">
      <c r="A2643" s="16" t="s">
        <v>1172</v>
      </c>
      <c r="B2643" s="27">
        <f>VLOOKUP(A2643,'Sales Order'!A$1:D$1029,4,0)</f>
        <v>44832</v>
      </c>
      <c r="C2643" s="28" t="s">
        <v>83</v>
      </c>
      <c r="D2643" s="34">
        <v>53</v>
      </c>
      <c r="E2643" s="36">
        <v>15651960</v>
      </c>
      <c r="F2643" s="37" t="s">
        <v>5016</v>
      </c>
      <c r="G2643" s="76" t="str">
        <f>VLOOKUP(C2643,Product!A$1:D$21,3,0)</f>
        <v>Heavy bag</v>
      </c>
      <c r="H2643" s="76" t="str">
        <f>VLOOKUP(C2643,Product!A$1:D$21,4,0)</f>
        <v>Gym &amp; Fitness</v>
      </c>
      <c r="I2643" t="s">
        <v>84</v>
      </c>
      <c r="J2643" s="34">
        <v>53</v>
      </c>
      <c r="K2643" s="11" t="str">
        <f>VLOOKUP(A2643,'Sales Order'!A$2:I$1029,9,0)</f>
        <v>Online Sales Team</v>
      </c>
      <c r="M2643" t="str">
        <f>VLOOKUP(A2643,'Sales Order'!A$1:L$1029,12,0)</f>
        <v>Retail</v>
      </c>
    </row>
    <row r="2644" spans="1:13" ht="15.75" customHeight="1" x14ac:dyDescent="0.3">
      <c r="A2644" s="28" t="s">
        <v>1172</v>
      </c>
      <c r="B2644" s="27">
        <f>VLOOKUP(A2644,'Sales Order'!A$1:D$1029,4,0)</f>
        <v>44832</v>
      </c>
      <c r="C2644" s="28" t="s">
        <v>55</v>
      </c>
      <c r="D2644" s="34">
        <v>33</v>
      </c>
      <c r="E2644" s="36">
        <v>66948420</v>
      </c>
      <c r="F2644" s="37" t="s">
        <v>5017</v>
      </c>
      <c r="G2644" s="76" t="str">
        <f>VLOOKUP(C2644,Product!A$1:D$21,3,0)</f>
        <v>Mountain Bike</v>
      </c>
      <c r="H2644" s="76" t="str">
        <f>VLOOKUP(C2644,Product!A$1:D$21,4,0)</f>
        <v>Bicycle</v>
      </c>
      <c r="I2644" t="s">
        <v>5854</v>
      </c>
      <c r="J2644" s="34">
        <v>33</v>
      </c>
      <c r="K2644" s="11" t="str">
        <f>VLOOKUP(A2644,'Sales Order'!A$2:I$1029,9,0)</f>
        <v>Online Sales Team</v>
      </c>
      <c r="M2644" t="str">
        <f>VLOOKUP(A2644,'Sales Order'!A$1:L$1029,12,0)</f>
        <v>Retail</v>
      </c>
    </row>
    <row r="2645" spans="1:13" ht="15.75" customHeight="1" x14ac:dyDescent="0.3">
      <c r="A2645" s="28" t="s">
        <v>1172</v>
      </c>
      <c r="B2645" s="27">
        <f>VLOOKUP(A2645,'Sales Order'!A$1:D$1029,4,0)</f>
        <v>44832</v>
      </c>
      <c r="C2645" s="28" t="s">
        <v>61</v>
      </c>
      <c r="D2645" s="34">
        <v>85</v>
      </c>
      <c r="E2645" s="36">
        <v>37864950</v>
      </c>
      <c r="F2645" s="37" t="s">
        <v>5018</v>
      </c>
      <c r="G2645" s="76" t="str">
        <f>VLOOKUP(C2645,Product!A$1:D$21,3,0)</f>
        <v>1 Set Basketball</v>
      </c>
      <c r="H2645" s="76" t="str">
        <f>VLOOKUP(C2645,Product!A$1:D$21,4,0)</f>
        <v>Basketball</v>
      </c>
      <c r="I2645" t="s">
        <v>62</v>
      </c>
      <c r="J2645" s="34">
        <v>85</v>
      </c>
      <c r="K2645" s="11" t="str">
        <f>VLOOKUP(A2645,'Sales Order'!A$2:I$1029,9,0)</f>
        <v>Online Sales Team</v>
      </c>
      <c r="M2645" t="str">
        <f>VLOOKUP(A2645,'Sales Order'!A$1:L$1029,12,0)</f>
        <v>Retail</v>
      </c>
    </row>
    <row r="2646" spans="1:13" ht="15.75" customHeight="1" x14ac:dyDescent="0.3">
      <c r="A2646" s="16" t="s">
        <v>1173</v>
      </c>
      <c r="B2646" s="27">
        <f>VLOOKUP(A2646,'Sales Order'!A$1:D$1029,4,0)</f>
        <v>44833</v>
      </c>
      <c r="C2646" s="28" t="s">
        <v>33</v>
      </c>
      <c r="D2646" s="34">
        <v>32</v>
      </c>
      <c r="E2646" s="36">
        <v>5420800</v>
      </c>
      <c r="F2646" s="37" t="s">
        <v>5019</v>
      </c>
      <c r="G2646" s="76" t="str">
        <f>VLOOKUP(C2646,Product!A$1:D$21,3,0)</f>
        <v>Stick Billiard Bag</v>
      </c>
      <c r="H2646" s="76" t="str">
        <f>VLOOKUP(C2646,Product!A$1:D$21,4,0)</f>
        <v>Billiard</v>
      </c>
      <c r="I2646" t="s">
        <v>34</v>
      </c>
      <c r="J2646" s="34">
        <v>32</v>
      </c>
      <c r="K2646" s="11" t="str">
        <f>VLOOKUP(A2646,'Sales Order'!A$2:I$1029,9,0)</f>
        <v>Sales Region Sulawesi - Maluku Team</v>
      </c>
      <c r="M2646" t="str">
        <f>VLOOKUP(A2646,'Sales Order'!A$1:L$1029,12,0)</f>
        <v>Retail</v>
      </c>
    </row>
    <row r="2647" spans="1:13" ht="15.75" customHeight="1" x14ac:dyDescent="0.3">
      <c r="A2647" s="28" t="s">
        <v>1173</v>
      </c>
      <c r="B2647" s="27">
        <f>VLOOKUP(A2647,'Sales Order'!A$1:D$1029,4,0)</f>
        <v>44833</v>
      </c>
      <c r="C2647" s="28" t="s">
        <v>83</v>
      </c>
      <c r="D2647" s="34">
        <v>66</v>
      </c>
      <c r="E2647" s="36">
        <v>19491120</v>
      </c>
      <c r="F2647" s="37" t="s">
        <v>5020</v>
      </c>
      <c r="G2647" s="76" t="str">
        <f>VLOOKUP(C2647,Product!A$1:D$21,3,0)</f>
        <v>Heavy bag</v>
      </c>
      <c r="H2647" s="76" t="str">
        <f>VLOOKUP(C2647,Product!A$1:D$21,4,0)</f>
        <v>Gym &amp; Fitness</v>
      </c>
      <c r="I2647" t="s">
        <v>84</v>
      </c>
      <c r="J2647" s="34">
        <v>66</v>
      </c>
      <c r="K2647" s="11" t="str">
        <f>VLOOKUP(A2647,'Sales Order'!A$2:I$1029,9,0)</f>
        <v>Sales Region Sulawesi - Maluku Team</v>
      </c>
      <c r="M2647" t="str">
        <f>VLOOKUP(A2647,'Sales Order'!A$1:L$1029,12,0)</f>
        <v>Retail</v>
      </c>
    </row>
    <row r="2648" spans="1:13" ht="15.75" customHeight="1" x14ac:dyDescent="0.3">
      <c r="A2648" s="28" t="s">
        <v>1173</v>
      </c>
      <c r="B2648" s="27">
        <f>VLOOKUP(A2648,'Sales Order'!A$1:D$1029,4,0)</f>
        <v>44833</v>
      </c>
      <c r="C2648" s="28" t="s">
        <v>48</v>
      </c>
      <c r="D2648" s="34">
        <v>39</v>
      </c>
      <c r="E2648" s="36">
        <v>4729140</v>
      </c>
      <c r="F2648" s="37" t="s">
        <v>5021</v>
      </c>
      <c r="G2648" s="76" t="str">
        <f>VLOOKUP(C2648,Product!A$1:D$21,3,0)</f>
        <v>Tracking Pole</v>
      </c>
      <c r="H2648" s="76" t="str">
        <f>VLOOKUP(C2648,Product!A$1:D$21,4,0)</f>
        <v>Hiking &amp; Camping</v>
      </c>
      <c r="I2648" t="s">
        <v>49</v>
      </c>
      <c r="J2648" s="34">
        <v>39</v>
      </c>
      <c r="K2648" s="11" t="str">
        <f>VLOOKUP(A2648,'Sales Order'!A$2:I$1029,9,0)</f>
        <v>Sales Region Sulawesi - Maluku Team</v>
      </c>
      <c r="M2648" t="str">
        <f>VLOOKUP(A2648,'Sales Order'!A$1:L$1029,12,0)</f>
        <v>Retail</v>
      </c>
    </row>
    <row r="2649" spans="1:13" ht="15.75" customHeight="1" x14ac:dyDescent="0.3">
      <c r="A2649" s="16" t="s">
        <v>1174</v>
      </c>
      <c r="B2649" s="27">
        <f>VLOOKUP(A2649,'Sales Order'!A$1:D$1029,4,0)</f>
        <v>44834</v>
      </c>
      <c r="C2649" s="28" t="s">
        <v>25</v>
      </c>
      <c r="D2649" s="34">
        <v>128</v>
      </c>
      <c r="E2649" s="36">
        <v>2048000</v>
      </c>
      <c r="F2649" s="37" t="s">
        <v>5022</v>
      </c>
      <c r="G2649" s="76" t="str">
        <f>VLOOKUP(C2649,Product!A$1:D$21,3,0)</f>
        <v>Fishing soft lure</v>
      </c>
      <c r="H2649" s="76" t="str">
        <f>VLOOKUP(C2649,Product!A$1:D$21,4,0)</f>
        <v>Fishing Equipment</v>
      </c>
      <c r="I2649" t="s">
        <v>26</v>
      </c>
      <c r="J2649" s="34">
        <v>128</v>
      </c>
      <c r="K2649" s="11" t="str">
        <f>VLOOKUP(A2649,'Sales Order'!A$2:I$1029,9,0)</f>
        <v>Sales Region Sulawesi - Maluku Team</v>
      </c>
      <c r="M2649" t="str">
        <f>VLOOKUP(A2649,'Sales Order'!A$1:L$1029,12,0)</f>
        <v>Retail</v>
      </c>
    </row>
    <row r="2650" spans="1:13" ht="15.75" customHeight="1" x14ac:dyDescent="0.3">
      <c r="A2650" s="28" t="s">
        <v>1174</v>
      </c>
      <c r="B2650" s="27">
        <f>VLOOKUP(A2650,'Sales Order'!A$1:D$1029,4,0)</f>
        <v>44834</v>
      </c>
      <c r="C2650" s="28" t="s">
        <v>45</v>
      </c>
      <c r="D2650" s="34">
        <v>59</v>
      </c>
      <c r="E2650" s="36">
        <v>7736080</v>
      </c>
      <c r="F2650" s="37" t="s">
        <v>5023</v>
      </c>
      <c r="G2650" s="76" t="str">
        <f>VLOOKUP(C2650,Product!A$1:D$21,3,0)</f>
        <v>Sunglasses</v>
      </c>
      <c r="H2650" s="76" t="str">
        <f>VLOOKUP(C2650,Product!A$1:D$21,4,0)</f>
        <v>Outdoors Sport</v>
      </c>
      <c r="I2650" t="s">
        <v>46</v>
      </c>
      <c r="J2650" s="34">
        <v>59</v>
      </c>
      <c r="K2650" s="11" t="str">
        <f>VLOOKUP(A2650,'Sales Order'!A$2:I$1029,9,0)</f>
        <v>Sales Region Sulawesi - Maluku Team</v>
      </c>
      <c r="M2650" t="str">
        <f>VLOOKUP(A2650,'Sales Order'!A$1:L$1029,12,0)</f>
        <v>Retail</v>
      </c>
    </row>
    <row r="2651" spans="1:13" ht="15.75" customHeight="1" x14ac:dyDescent="0.3">
      <c r="A2651" s="16" t="s">
        <v>1175</v>
      </c>
      <c r="B2651" s="27">
        <f>VLOOKUP(A2651,'Sales Order'!A$1:D$1029,4,0)</f>
        <v>44835</v>
      </c>
      <c r="C2651" s="28" t="s">
        <v>19</v>
      </c>
      <c r="D2651" s="34">
        <v>81</v>
      </c>
      <c r="E2651" s="36">
        <v>17950410</v>
      </c>
      <c r="F2651" s="37" t="s">
        <v>5024</v>
      </c>
      <c r="G2651" s="76" t="str">
        <f>VLOOKUP(C2651,Product!A$1:D$21,3,0)</f>
        <v>1 Set Fishing Equipment</v>
      </c>
      <c r="H2651" s="76" t="str">
        <f>VLOOKUP(C2651,Product!A$1:D$21,4,0)</f>
        <v>Fishing Equipment</v>
      </c>
      <c r="I2651" t="s">
        <v>21</v>
      </c>
      <c r="J2651" s="34">
        <v>81</v>
      </c>
      <c r="K2651" s="11" t="str">
        <f>VLOOKUP(A2651,'Sales Order'!A$2:I$1029,9,0)</f>
        <v>Sales Sumatera -Kalimantan Region Team</v>
      </c>
      <c r="M2651" t="str">
        <f>VLOOKUP(A2651,'Sales Order'!A$1:L$1029,12,0)</f>
        <v>Retail</v>
      </c>
    </row>
    <row r="2652" spans="1:13" ht="15.75" customHeight="1" x14ac:dyDescent="0.3">
      <c r="A2652" s="28" t="s">
        <v>1175</v>
      </c>
      <c r="B2652" s="27">
        <f>VLOOKUP(A2652,'Sales Order'!A$1:D$1029,4,0)</f>
        <v>44835</v>
      </c>
      <c r="C2652" s="28" t="s">
        <v>69</v>
      </c>
      <c r="D2652" s="34">
        <v>105</v>
      </c>
      <c r="E2652" s="36">
        <v>11272905</v>
      </c>
      <c r="F2652" s="37" t="s">
        <v>5025</v>
      </c>
      <c r="G2652" s="76" t="str">
        <f>VLOOKUP(C2652,Product!A$1:D$21,3,0)</f>
        <v>Abs Roller</v>
      </c>
      <c r="H2652" s="76" t="str">
        <f>VLOOKUP(C2652,Product!A$1:D$21,4,0)</f>
        <v>Gym &amp; Fitness</v>
      </c>
      <c r="I2652" t="s">
        <v>70</v>
      </c>
      <c r="J2652" s="34">
        <v>105</v>
      </c>
      <c r="K2652" s="11" t="str">
        <f>VLOOKUP(A2652,'Sales Order'!A$2:I$1029,9,0)</f>
        <v>Sales Sumatera -Kalimantan Region Team</v>
      </c>
      <c r="M2652" t="str">
        <f>VLOOKUP(A2652,'Sales Order'!A$1:L$1029,12,0)</f>
        <v>Retail</v>
      </c>
    </row>
    <row r="2653" spans="1:13" ht="15.75" customHeight="1" x14ac:dyDescent="0.3">
      <c r="A2653" s="16" t="s">
        <v>1176</v>
      </c>
      <c r="B2653" s="27">
        <f>VLOOKUP(A2653,'Sales Order'!A$1:D$1029,4,0)</f>
        <v>44836</v>
      </c>
      <c r="C2653" s="28" t="s">
        <v>78</v>
      </c>
      <c r="D2653" s="34">
        <v>120</v>
      </c>
      <c r="E2653" s="36">
        <v>55540800</v>
      </c>
      <c r="F2653" s="37" t="s">
        <v>5026</v>
      </c>
      <c r="G2653" s="76" t="str">
        <f>VLOOKUP(C2653,Product!A$1:D$21,3,0)</f>
        <v>Dumbell Set</v>
      </c>
      <c r="H2653" s="76" t="str">
        <f>VLOOKUP(C2653,Product!A$1:D$21,4,0)</f>
        <v>Gym &amp; Fitness</v>
      </c>
      <c r="I2653" t="s">
        <v>79</v>
      </c>
      <c r="J2653" s="34">
        <v>120</v>
      </c>
      <c r="K2653" s="11" t="str">
        <f>VLOOKUP(A2653,'Sales Order'!A$2:I$1029,9,0)</f>
        <v>Sales Region Sulawesi - Maluku Team</v>
      </c>
      <c r="M2653" t="str">
        <f>VLOOKUP(A2653,'Sales Order'!A$1:L$1029,12,0)</f>
        <v>Retail</v>
      </c>
    </row>
    <row r="2654" spans="1:13" ht="15.75" customHeight="1" x14ac:dyDescent="0.3">
      <c r="A2654" s="28" t="s">
        <v>1176</v>
      </c>
      <c r="B2654" s="27">
        <f>VLOOKUP(A2654,'Sales Order'!A$1:D$1029,4,0)</f>
        <v>44836</v>
      </c>
      <c r="C2654" s="28" t="s">
        <v>33</v>
      </c>
      <c r="D2654" s="34">
        <v>97</v>
      </c>
      <c r="E2654" s="36">
        <v>18352400</v>
      </c>
      <c r="F2654" s="37" t="s">
        <v>5027</v>
      </c>
      <c r="G2654" s="76" t="str">
        <f>VLOOKUP(C2654,Product!A$1:D$21,3,0)</f>
        <v>Stick Billiard Bag</v>
      </c>
      <c r="H2654" s="76" t="str">
        <f>VLOOKUP(C2654,Product!A$1:D$21,4,0)</f>
        <v>Billiard</v>
      </c>
      <c r="I2654" t="s">
        <v>34</v>
      </c>
      <c r="J2654" s="34">
        <v>97</v>
      </c>
      <c r="K2654" s="11" t="str">
        <f>VLOOKUP(A2654,'Sales Order'!A$2:I$1029,9,0)</f>
        <v>Sales Region Sulawesi - Maluku Team</v>
      </c>
      <c r="M2654" t="str">
        <f>VLOOKUP(A2654,'Sales Order'!A$1:L$1029,12,0)</f>
        <v>Retail</v>
      </c>
    </row>
    <row r="2655" spans="1:13" ht="15.75" customHeight="1" x14ac:dyDescent="0.3">
      <c r="A2655" s="16" t="s">
        <v>1177</v>
      </c>
      <c r="B2655" s="27">
        <f>VLOOKUP(A2655,'Sales Order'!A$1:D$1029,4,0)</f>
        <v>44838</v>
      </c>
      <c r="C2655" s="28" t="s">
        <v>81</v>
      </c>
      <c r="D2655" s="34">
        <v>87</v>
      </c>
      <c r="E2655" s="36">
        <v>181845660</v>
      </c>
      <c r="F2655" s="37" t="s">
        <v>5028</v>
      </c>
      <c r="G2655" s="76" t="str">
        <f>VLOOKUP(C2655,Product!A$1:D$21,3,0)</f>
        <v>Treadmill</v>
      </c>
      <c r="H2655" s="76" t="str">
        <f>VLOOKUP(C2655,Product!A$1:D$21,4,0)</f>
        <v>Gym &amp; Fitness</v>
      </c>
      <c r="I2655" t="s">
        <v>82</v>
      </c>
      <c r="J2655" s="34">
        <v>87</v>
      </c>
      <c r="K2655" s="11" t="str">
        <f>VLOOKUP(A2655,'Sales Order'!A$2:I$1029,9,0)</f>
        <v>Sales Sumatera -Kalimantan Region Team</v>
      </c>
      <c r="M2655" t="str">
        <f>VLOOKUP(A2655,'Sales Order'!A$1:L$1029,12,0)</f>
        <v>Retail</v>
      </c>
    </row>
    <row r="2656" spans="1:13" ht="15.75" customHeight="1" x14ac:dyDescent="0.3">
      <c r="A2656" s="28" t="s">
        <v>1177</v>
      </c>
      <c r="B2656" s="27">
        <f>VLOOKUP(A2656,'Sales Order'!A$1:D$1029,4,0)</f>
        <v>44838</v>
      </c>
      <c r="C2656" s="28" t="s">
        <v>83</v>
      </c>
      <c r="D2656" s="34">
        <v>29</v>
      </c>
      <c r="E2656" s="36">
        <v>7912650</v>
      </c>
      <c r="F2656" s="37" t="s">
        <v>5029</v>
      </c>
      <c r="G2656" s="76" t="str">
        <f>VLOOKUP(C2656,Product!A$1:D$21,3,0)</f>
        <v>Heavy bag</v>
      </c>
      <c r="H2656" s="76" t="str">
        <f>VLOOKUP(C2656,Product!A$1:D$21,4,0)</f>
        <v>Gym &amp; Fitness</v>
      </c>
      <c r="I2656" t="s">
        <v>84</v>
      </c>
      <c r="J2656" s="34">
        <v>29</v>
      </c>
      <c r="K2656" s="11" t="str">
        <f>VLOOKUP(A2656,'Sales Order'!A$2:I$1029,9,0)</f>
        <v>Sales Sumatera -Kalimantan Region Team</v>
      </c>
      <c r="M2656" t="str">
        <f>VLOOKUP(A2656,'Sales Order'!A$1:L$1029,12,0)</f>
        <v>Retail</v>
      </c>
    </row>
    <row r="2657" spans="1:13" ht="15.75" customHeight="1" x14ac:dyDescent="0.3">
      <c r="A2657" s="28" t="s">
        <v>1177</v>
      </c>
      <c r="B2657" s="27">
        <f>VLOOKUP(A2657,'Sales Order'!A$1:D$1029,4,0)</f>
        <v>44838</v>
      </c>
      <c r="C2657" s="28" t="s">
        <v>72</v>
      </c>
      <c r="D2657" s="34">
        <v>91</v>
      </c>
      <c r="E2657" s="36">
        <v>18708690</v>
      </c>
      <c r="F2657" s="37" t="s">
        <v>5030</v>
      </c>
      <c r="G2657" s="76" t="str">
        <f>VLOOKUP(C2657,Product!A$1:D$21,3,0)</f>
        <v>Pull Up Bar</v>
      </c>
      <c r="H2657" s="76" t="str">
        <f>VLOOKUP(C2657,Product!A$1:D$21,4,0)</f>
        <v>Gym &amp; Fitness</v>
      </c>
      <c r="I2657" t="s">
        <v>73</v>
      </c>
      <c r="J2657" s="34">
        <v>91</v>
      </c>
      <c r="K2657" s="11" t="str">
        <f>VLOOKUP(A2657,'Sales Order'!A$2:I$1029,9,0)</f>
        <v>Sales Sumatera -Kalimantan Region Team</v>
      </c>
      <c r="M2657" t="str">
        <f>VLOOKUP(A2657,'Sales Order'!A$1:L$1029,12,0)</f>
        <v>Retail</v>
      </c>
    </row>
    <row r="2658" spans="1:13" ht="15.75" customHeight="1" x14ac:dyDescent="0.3">
      <c r="A2658" s="28" t="s">
        <v>1177</v>
      </c>
      <c r="B2658" s="27">
        <f>VLOOKUP(A2658,'Sales Order'!A$1:D$1029,4,0)</f>
        <v>44838</v>
      </c>
      <c r="C2658" s="28" t="s">
        <v>75</v>
      </c>
      <c r="D2658" s="34">
        <v>48</v>
      </c>
      <c r="E2658" s="36">
        <v>111936000</v>
      </c>
      <c r="F2658" s="37" t="s">
        <v>5031</v>
      </c>
      <c r="G2658" s="76" t="str">
        <f>VLOOKUP(C2658,Product!A$1:D$21,3,0)</f>
        <v>Bench Press</v>
      </c>
      <c r="H2658" s="76" t="str">
        <f>VLOOKUP(C2658,Product!A$1:D$21,4,0)</f>
        <v>Gym &amp; Fitness</v>
      </c>
      <c r="I2658" t="s">
        <v>76</v>
      </c>
      <c r="J2658" s="34">
        <v>48</v>
      </c>
      <c r="K2658" s="11" t="str">
        <f>VLOOKUP(A2658,'Sales Order'!A$2:I$1029,9,0)</f>
        <v>Sales Sumatera -Kalimantan Region Team</v>
      </c>
      <c r="M2658" t="str">
        <f>VLOOKUP(A2658,'Sales Order'!A$1:L$1029,12,0)</f>
        <v>Retail</v>
      </c>
    </row>
    <row r="2659" spans="1:13" ht="15.75" customHeight="1" x14ac:dyDescent="0.3">
      <c r="A2659" s="16" t="s">
        <v>1178</v>
      </c>
      <c r="B2659" s="27">
        <f>VLOOKUP(A2659,'Sales Order'!A$1:D$1029,4,0)</f>
        <v>44838</v>
      </c>
      <c r="C2659" s="28" t="s">
        <v>81</v>
      </c>
      <c r="D2659" s="34">
        <v>40</v>
      </c>
      <c r="E2659" s="36">
        <v>92783600</v>
      </c>
      <c r="F2659" s="37" t="s">
        <v>5032</v>
      </c>
      <c r="G2659" s="76" t="str">
        <f>VLOOKUP(C2659,Product!A$1:D$21,3,0)</f>
        <v>Treadmill</v>
      </c>
      <c r="H2659" s="76" t="str">
        <f>VLOOKUP(C2659,Product!A$1:D$21,4,0)</f>
        <v>Gym &amp; Fitness</v>
      </c>
      <c r="I2659" t="s">
        <v>82</v>
      </c>
      <c r="J2659" s="34">
        <v>40</v>
      </c>
      <c r="K2659" s="11" t="str">
        <f>VLOOKUP(A2659,'Sales Order'!A$2:I$1029,9,0)</f>
        <v>Sales Region Bali - Nusa Tenggara Team</v>
      </c>
      <c r="M2659" t="str">
        <f>VLOOKUP(A2659,'Sales Order'!A$1:L$1029,12,0)</f>
        <v>Retail</v>
      </c>
    </row>
    <row r="2660" spans="1:13" ht="15.75" customHeight="1" x14ac:dyDescent="0.3">
      <c r="A2660" s="28" t="s">
        <v>1178</v>
      </c>
      <c r="B2660" s="27">
        <f>VLOOKUP(A2660,'Sales Order'!A$1:D$1029,4,0)</f>
        <v>44838</v>
      </c>
      <c r="C2660" s="28" t="s">
        <v>33</v>
      </c>
      <c r="D2660" s="34">
        <v>54</v>
      </c>
      <c r="E2660" s="36">
        <v>9147600</v>
      </c>
      <c r="F2660" s="37" t="s">
        <v>5033</v>
      </c>
      <c r="G2660" s="76" t="str">
        <f>VLOOKUP(C2660,Product!A$1:D$21,3,0)</f>
        <v>Stick Billiard Bag</v>
      </c>
      <c r="H2660" s="76" t="str">
        <f>VLOOKUP(C2660,Product!A$1:D$21,4,0)</f>
        <v>Billiard</v>
      </c>
      <c r="I2660" t="s">
        <v>34</v>
      </c>
      <c r="J2660" s="34">
        <v>54</v>
      </c>
      <c r="K2660" s="11" t="str">
        <f>VLOOKUP(A2660,'Sales Order'!A$2:I$1029,9,0)</f>
        <v>Sales Region Bali - Nusa Tenggara Team</v>
      </c>
      <c r="M2660" t="str">
        <f>VLOOKUP(A2660,'Sales Order'!A$1:L$1029,12,0)</f>
        <v>Retail</v>
      </c>
    </row>
    <row r="2661" spans="1:13" ht="15.75" customHeight="1" x14ac:dyDescent="0.3">
      <c r="A2661" s="28" t="s">
        <v>1178</v>
      </c>
      <c r="B2661" s="27">
        <f>VLOOKUP(A2661,'Sales Order'!A$1:D$1029,4,0)</f>
        <v>44838</v>
      </c>
      <c r="C2661" s="28" t="s">
        <v>61</v>
      </c>
      <c r="D2661" s="34">
        <v>98</v>
      </c>
      <c r="E2661" s="36">
        <v>41308960</v>
      </c>
      <c r="F2661" s="37" t="s">
        <v>5034</v>
      </c>
      <c r="G2661" s="76" t="str">
        <f>VLOOKUP(C2661,Product!A$1:D$21,3,0)</f>
        <v>1 Set Basketball</v>
      </c>
      <c r="H2661" s="76" t="str">
        <f>VLOOKUP(C2661,Product!A$1:D$21,4,0)</f>
        <v>Basketball</v>
      </c>
      <c r="I2661" t="s">
        <v>62</v>
      </c>
      <c r="J2661" s="34">
        <v>98</v>
      </c>
      <c r="K2661" s="11" t="str">
        <f>VLOOKUP(A2661,'Sales Order'!A$2:I$1029,9,0)</f>
        <v>Sales Region Bali - Nusa Tenggara Team</v>
      </c>
      <c r="M2661" t="str">
        <f>VLOOKUP(A2661,'Sales Order'!A$1:L$1029,12,0)</f>
        <v>Retail</v>
      </c>
    </row>
    <row r="2662" spans="1:13" ht="15.75" customHeight="1" x14ac:dyDescent="0.3">
      <c r="A2662" s="16" t="s">
        <v>1179</v>
      </c>
      <c r="B2662" s="27">
        <f>VLOOKUP(A2662,'Sales Order'!A$1:D$1029,4,0)</f>
        <v>44839</v>
      </c>
      <c r="C2662" s="28" t="s">
        <v>81</v>
      </c>
      <c r="D2662" s="34">
        <v>29</v>
      </c>
      <c r="E2662" s="36">
        <v>66528900</v>
      </c>
      <c r="F2662" s="37" t="s">
        <v>5035</v>
      </c>
      <c r="G2662" s="76" t="str">
        <f>VLOOKUP(C2662,Product!A$1:D$21,3,0)</f>
        <v>Treadmill</v>
      </c>
      <c r="H2662" s="76" t="str">
        <f>VLOOKUP(C2662,Product!A$1:D$21,4,0)</f>
        <v>Gym &amp; Fitness</v>
      </c>
      <c r="I2662" t="s">
        <v>82</v>
      </c>
      <c r="J2662" s="34">
        <v>29</v>
      </c>
      <c r="K2662" s="11" t="str">
        <f>VLOOKUP(A2662,'Sales Order'!A$2:I$1029,9,0)</f>
        <v>Sales Region Sulawesi - Maluku Team</v>
      </c>
      <c r="M2662" t="str">
        <f>VLOOKUP(A2662,'Sales Order'!A$1:L$1029,12,0)</f>
        <v>Retail</v>
      </c>
    </row>
    <row r="2663" spans="1:13" ht="15.75" customHeight="1" x14ac:dyDescent="0.3">
      <c r="A2663" s="28" t="s">
        <v>1179</v>
      </c>
      <c r="B2663" s="27">
        <f>VLOOKUP(A2663,'Sales Order'!A$1:D$1029,4,0)</f>
        <v>44839</v>
      </c>
      <c r="C2663" s="28" t="s">
        <v>83</v>
      </c>
      <c r="D2663" s="34">
        <v>94</v>
      </c>
      <c r="E2663" s="36">
        <v>27458340</v>
      </c>
      <c r="F2663" s="37" t="s">
        <v>5036</v>
      </c>
      <c r="G2663" s="76" t="str">
        <f>VLOOKUP(C2663,Product!A$1:D$21,3,0)</f>
        <v>Heavy bag</v>
      </c>
      <c r="H2663" s="76" t="str">
        <f>VLOOKUP(C2663,Product!A$1:D$21,4,0)</f>
        <v>Gym &amp; Fitness</v>
      </c>
      <c r="I2663" t="s">
        <v>84</v>
      </c>
      <c r="J2663" s="34">
        <v>94</v>
      </c>
      <c r="K2663" s="11" t="str">
        <f>VLOOKUP(A2663,'Sales Order'!A$2:I$1029,9,0)</f>
        <v>Sales Region Sulawesi - Maluku Team</v>
      </c>
      <c r="M2663" t="str">
        <f>VLOOKUP(A2663,'Sales Order'!A$1:L$1029,12,0)</f>
        <v>Retail</v>
      </c>
    </row>
    <row r="2664" spans="1:13" ht="15.75" customHeight="1" x14ac:dyDescent="0.3">
      <c r="A2664" s="28" t="s">
        <v>1180</v>
      </c>
      <c r="B2664" s="27">
        <f>VLOOKUP(A2664,'Sales Order'!A$1:D$1029,4,0)</f>
        <v>44840</v>
      </c>
      <c r="C2664" s="28" t="s">
        <v>43</v>
      </c>
      <c r="D2664" s="34">
        <v>128</v>
      </c>
      <c r="E2664" s="36">
        <v>364544000</v>
      </c>
      <c r="F2664" s="37" t="s">
        <v>5037</v>
      </c>
      <c r="G2664" s="76" t="str">
        <f>VLOOKUP(C2664,Product!A$1:D$21,3,0)</f>
        <v>Stick Golf Bag</v>
      </c>
      <c r="H2664" s="76" t="str">
        <f>VLOOKUP(C2664,Product!A$1:D$21,4,0)</f>
        <v>Golf</v>
      </c>
      <c r="I2664" t="s">
        <v>44</v>
      </c>
      <c r="J2664" s="34">
        <v>128</v>
      </c>
      <c r="K2664" s="11" t="str">
        <f>VLOOKUP(A2664,'Sales Order'!A$2:I$1029,9,0)</f>
        <v>Sales Java Region Team</v>
      </c>
      <c r="M2664" t="str">
        <f>VLOOKUP(A2664,'Sales Order'!A$1:L$1029,12,0)</f>
        <v>Retail</v>
      </c>
    </row>
    <row r="2665" spans="1:13" ht="15.75" customHeight="1" x14ac:dyDescent="0.3">
      <c r="A2665" s="16" t="s">
        <v>1181</v>
      </c>
      <c r="B2665" s="27">
        <f>VLOOKUP(A2665,'Sales Order'!A$1:D$1029,4,0)</f>
        <v>44841</v>
      </c>
      <c r="C2665" s="28" t="s">
        <v>52</v>
      </c>
      <c r="D2665" s="34">
        <v>102</v>
      </c>
      <c r="E2665" s="36">
        <v>28509000</v>
      </c>
      <c r="F2665" s="37" t="s">
        <v>5038</v>
      </c>
      <c r="G2665" s="76" t="str">
        <f>VLOOKUP(C2665,Product!A$1:D$21,3,0)</f>
        <v>Hiking Shoes</v>
      </c>
      <c r="H2665" s="76" t="str">
        <f>VLOOKUP(C2665,Product!A$1:D$21,4,0)</f>
        <v>Hiking &amp; Camping</v>
      </c>
      <c r="I2665" t="s">
        <v>53</v>
      </c>
      <c r="J2665" s="34">
        <v>102</v>
      </c>
      <c r="K2665" s="11" t="str">
        <f>VLOOKUP(A2665,'Sales Order'!A$2:I$1029,9,0)</f>
        <v>Sales Region Sulawesi - Maluku Team</v>
      </c>
      <c r="M2665" t="str">
        <f>VLOOKUP(A2665,'Sales Order'!A$1:L$1029,12,0)</f>
        <v>Retail</v>
      </c>
    </row>
    <row r="2666" spans="1:13" ht="15.75" customHeight="1" x14ac:dyDescent="0.3">
      <c r="A2666" s="28" t="s">
        <v>1181</v>
      </c>
      <c r="B2666" s="27">
        <f>VLOOKUP(A2666,'Sales Order'!A$1:D$1029,4,0)</f>
        <v>44841</v>
      </c>
      <c r="C2666" s="28" t="s">
        <v>19</v>
      </c>
      <c r="D2666" s="34">
        <v>142</v>
      </c>
      <c r="E2666" s="36">
        <v>27932820</v>
      </c>
      <c r="F2666" s="37" t="s">
        <v>5039</v>
      </c>
      <c r="G2666" s="76" t="str">
        <f>VLOOKUP(C2666,Product!A$1:D$21,3,0)</f>
        <v>1 Set Fishing Equipment</v>
      </c>
      <c r="H2666" s="76" t="str">
        <f>VLOOKUP(C2666,Product!A$1:D$21,4,0)</f>
        <v>Fishing Equipment</v>
      </c>
      <c r="I2666" t="s">
        <v>21</v>
      </c>
      <c r="J2666" s="34">
        <v>142</v>
      </c>
      <c r="K2666" s="11" t="str">
        <f>VLOOKUP(A2666,'Sales Order'!A$2:I$1029,9,0)</f>
        <v>Sales Region Sulawesi - Maluku Team</v>
      </c>
      <c r="M2666" t="str">
        <f>VLOOKUP(A2666,'Sales Order'!A$1:L$1029,12,0)</f>
        <v>Retail</v>
      </c>
    </row>
    <row r="2667" spans="1:13" ht="15.75" customHeight="1" x14ac:dyDescent="0.3">
      <c r="A2667" s="28" t="s">
        <v>1181</v>
      </c>
      <c r="B2667" s="27">
        <f>VLOOKUP(A2667,'Sales Order'!A$1:D$1029,4,0)</f>
        <v>44841</v>
      </c>
      <c r="C2667" s="28" t="s">
        <v>83</v>
      </c>
      <c r="D2667" s="34">
        <v>109</v>
      </c>
      <c r="E2667" s="36">
        <v>28341090.000000004</v>
      </c>
      <c r="F2667" s="37" t="s">
        <v>5040</v>
      </c>
      <c r="G2667" s="76" t="str">
        <f>VLOOKUP(C2667,Product!A$1:D$21,3,0)</f>
        <v>Heavy bag</v>
      </c>
      <c r="H2667" s="76" t="str">
        <f>VLOOKUP(C2667,Product!A$1:D$21,4,0)</f>
        <v>Gym &amp; Fitness</v>
      </c>
      <c r="I2667" t="s">
        <v>84</v>
      </c>
      <c r="J2667" s="34">
        <v>109</v>
      </c>
      <c r="K2667" s="11" t="str">
        <f>VLOOKUP(A2667,'Sales Order'!A$2:I$1029,9,0)</f>
        <v>Sales Region Sulawesi - Maluku Team</v>
      </c>
      <c r="M2667" t="str">
        <f>VLOOKUP(A2667,'Sales Order'!A$1:L$1029,12,0)</f>
        <v>Retail</v>
      </c>
    </row>
    <row r="2668" spans="1:13" ht="15.75" customHeight="1" x14ac:dyDescent="0.3">
      <c r="A2668" s="28" t="s">
        <v>1181</v>
      </c>
      <c r="B2668" s="27">
        <f>VLOOKUP(A2668,'Sales Order'!A$1:D$1029,4,0)</f>
        <v>44841</v>
      </c>
      <c r="C2668" s="28" t="s">
        <v>81</v>
      </c>
      <c r="D2668" s="34">
        <v>126</v>
      </c>
      <c r="E2668" s="36">
        <v>282633120</v>
      </c>
      <c r="F2668" s="37" t="s">
        <v>5041</v>
      </c>
      <c r="G2668" s="76" t="str">
        <f>VLOOKUP(C2668,Product!A$1:D$21,3,0)</f>
        <v>Treadmill</v>
      </c>
      <c r="H2668" s="76" t="str">
        <f>VLOOKUP(C2668,Product!A$1:D$21,4,0)</f>
        <v>Gym &amp; Fitness</v>
      </c>
      <c r="I2668" t="s">
        <v>82</v>
      </c>
      <c r="J2668" s="34">
        <v>126</v>
      </c>
      <c r="K2668" s="11" t="str">
        <f>VLOOKUP(A2668,'Sales Order'!A$2:I$1029,9,0)</f>
        <v>Sales Region Sulawesi - Maluku Team</v>
      </c>
      <c r="M2668" t="str">
        <f>VLOOKUP(A2668,'Sales Order'!A$1:L$1029,12,0)</f>
        <v>Retail</v>
      </c>
    </row>
    <row r="2669" spans="1:13" ht="15.75" customHeight="1" x14ac:dyDescent="0.3">
      <c r="A2669" s="28" t="s">
        <v>1181</v>
      </c>
      <c r="B2669" s="27">
        <f>VLOOKUP(A2669,'Sales Order'!A$1:D$1029,4,0)</f>
        <v>44841</v>
      </c>
      <c r="C2669" s="28" t="s">
        <v>75</v>
      </c>
      <c r="D2669" s="34">
        <v>105</v>
      </c>
      <c r="E2669" s="36">
        <v>211470000</v>
      </c>
      <c r="F2669" s="37" t="s">
        <v>5042</v>
      </c>
      <c r="G2669" s="76" t="str">
        <f>VLOOKUP(C2669,Product!A$1:D$21,3,0)</f>
        <v>Bench Press</v>
      </c>
      <c r="H2669" s="76" t="str">
        <f>VLOOKUP(C2669,Product!A$1:D$21,4,0)</f>
        <v>Gym &amp; Fitness</v>
      </c>
      <c r="I2669" t="s">
        <v>76</v>
      </c>
      <c r="J2669" s="34">
        <v>105</v>
      </c>
      <c r="K2669" s="11" t="str">
        <f>VLOOKUP(A2669,'Sales Order'!A$2:I$1029,9,0)</f>
        <v>Sales Region Sulawesi - Maluku Team</v>
      </c>
      <c r="M2669" t="str">
        <f>VLOOKUP(A2669,'Sales Order'!A$1:L$1029,12,0)</f>
        <v>Retail</v>
      </c>
    </row>
    <row r="2670" spans="1:13" ht="15.75" customHeight="1" x14ac:dyDescent="0.3">
      <c r="A2670" s="16" t="s">
        <v>1182</v>
      </c>
      <c r="B2670" s="27">
        <f>VLOOKUP(A2670,'Sales Order'!A$1:D$1029,4,0)</f>
        <v>44842</v>
      </c>
      <c r="C2670" s="28" t="s">
        <v>45</v>
      </c>
      <c r="D2670" s="34">
        <v>104</v>
      </c>
      <c r="E2670" s="36">
        <v>14411279.999999998</v>
      </c>
      <c r="F2670" s="37" t="s">
        <v>5043</v>
      </c>
      <c r="G2670" s="76" t="str">
        <f>VLOOKUP(C2670,Product!A$1:D$21,3,0)</f>
        <v>Sunglasses</v>
      </c>
      <c r="H2670" s="76" t="str">
        <f>VLOOKUP(C2670,Product!A$1:D$21,4,0)</f>
        <v>Outdoors Sport</v>
      </c>
      <c r="I2670" t="s">
        <v>46</v>
      </c>
      <c r="J2670" s="34">
        <v>104</v>
      </c>
      <c r="K2670" s="11" t="str">
        <f>VLOOKUP(A2670,'Sales Order'!A$2:I$1029,9,0)</f>
        <v>Sales Sumatera -Kalimantan Region Team</v>
      </c>
      <c r="M2670" t="str">
        <f>VLOOKUP(A2670,'Sales Order'!A$1:L$1029,12,0)</f>
        <v>Retail</v>
      </c>
    </row>
    <row r="2671" spans="1:13" ht="15.75" customHeight="1" x14ac:dyDescent="0.3">
      <c r="A2671" s="28" t="s">
        <v>1183</v>
      </c>
      <c r="B2671" s="27">
        <f>VLOOKUP(A2671,'Sales Order'!A$1:D$1029,4,0)</f>
        <v>44842</v>
      </c>
      <c r="C2671" s="28" t="s">
        <v>58</v>
      </c>
      <c r="D2671" s="34">
        <v>67</v>
      </c>
      <c r="E2671" s="36">
        <v>294694140</v>
      </c>
      <c r="F2671" s="37" t="s">
        <v>5044</v>
      </c>
      <c r="G2671" s="76" t="str">
        <f>VLOOKUP(C2671,Product!A$1:D$21,3,0)</f>
        <v>Road Bike</v>
      </c>
      <c r="H2671" s="76" t="str">
        <f>VLOOKUP(C2671,Product!A$1:D$21,4,0)</f>
        <v>Bicycle</v>
      </c>
      <c r="I2671" t="s">
        <v>59</v>
      </c>
      <c r="J2671" s="34">
        <v>67</v>
      </c>
      <c r="K2671" s="11" t="str">
        <f>VLOOKUP(A2671,'Sales Order'!A$2:I$1029,9,0)</f>
        <v>Sales Sumatera -Kalimantan Region Team</v>
      </c>
      <c r="M2671" t="str">
        <f>VLOOKUP(A2671,'Sales Order'!A$1:L$1029,12,0)</f>
        <v>Retail</v>
      </c>
    </row>
    <row r="2672" spans="1:13" ht="15.75" customHeight="1" x14ac:dyDescent="0.3">
      <c r="A2672" s="28" t="s">
        <v>1183</v>
      </c>
      <c r="B2672" s="27">
        <f>VLOOKUP(A2672,'Sales Order'!A$1:D$1029,4,0)</f>
        <v>44842</v>
      </c>
      <c r="C2672" s="28" t="s">
        <v>28</v>
      </c>
      <c r="D2672" s="34">
        <v>93</v>
      </c>
      <c r="E2672" s="36">
        <v>65803080</v>
      </c>
      <c r="F2672" s="37" t="s">
        <v>5045</v>
      </c>
      <c r="G2672" s="76" t="str">
        <f>VLOOKUP(C2672,Product!A$1:D$21,3,0)</f>
        <v>Stick Billiard</v>
      </c>
      <c r="H2672" s="76" t="str">
        <f>VLOOKUP(C2672,Product!A$1:D$21,4,0)</f>
        <v>Billiard</v>
      </c>
      <c r="I2672" t="s">
        <v>30</v>
      </c>
      <c r="J2672" s="34">
        <v>93</v>
      </c>
      <c r="K2672" s="11" t="str">
        <f>VLOOKUP(A2672,'Sales Order'!A$2:I$1029,9,0)</f>
        <v>Sales Sumatera -Kalimantan Region Team</v>
      </c>
      <c r="M2672" t="str">
        <f>VLOOKUP(A2672,'Sales Order'!A$1:L$1029,12,0)</f>
        <v>Retail</v>
      </c>
    </row>
    <row r="2673" spans="1:13" ht="15.75" customHeight="1" x14ac:dyDescent="0.3">
      <c r="A2673" s="16" t="s">
        <v>1184</v>
      </c>
      <c r="B2673" s="27">
        <f>VLOOKUP(A2673,'Sales Order'!A$1:D$1029,4,0)</f>
        <v>44843</v>
      </c>
      <c r="C2673" s="28" t="s">
        <v>28</v>
      </c>
      <c r="D2673" s="34">
        <v>26</v>
      </c>
      <c r="E2673" s="36">
        <v>21301280</v>
      </c>
      <c r="F2673" s="37" t="s">
        <v>5046</v>
      </c>
      <c r="G2673" s="76" t="str">
        <f>VLOOKUP(C2673,Product!A$1:D$21,3,0)</f>
        <v>Stick Billiard</v>
      </c>
      <c r="H2673" s="76" t="str">
        <f>VLOOKUP(C2673,Product!A$1:D$21,4,0)</f>
        <v>Billiard</v>
      </c>
      <c r="I2673" t="s">
        <v>30</v>
      </c>
      <c r="J2673" s="34">
        <v>26</v>
      </c>
      <c r="K2673" s="11" t="str">
        <f>VLOOKUP(A2673,'Sales Order'!A$2:I$1029,9,0)</f>
        <v>Sales Sumatera -Kalimantan Region Team</v>
      </c>
      <c r="M2673" t="str">
        <f>VLOOKUP(A2673,'Sales Order'!A$1:L$1029,12,0)</f>
        <v>Distributor</v>
      </c>
    </row>
    <row r="2674" spans="1:13" ht="15.75" customHeight="1" x14ac:dyDescent="0.3">
      <c r="A2674" s="28" t="s">
        <v>1184</v>
      </c>
      <c r="B2674" s="27">
        <f>VLOOKUP(A2674,'Sales Order'!A$1:D$1029,4,0)</f>
        <v>44843</v>
      </c>
      <c r="C2674" s="28" t="s">
        <v>65</v>
      </c>
      <c r="D2674" s="34">
        <v>67</v>
      </c>
      <c r="E2674" s="36">
        <v>15742320</v>
      </c>
      <c r="F2674" s="37" t="s">
        <v>5047</v>
      </c>
      <c r="G2674" s="76" t="str">
        <f>VLOOKUP(C2674,Product!A$1:D$21,3,0)</f>
        <v>1 Set Futsalball</v>
      </c>
      <c r="H2674" s="76" t="str">
        <f>VLOOKUP(C2674,Product!A$1:D$21,4,0)</f>
        <v>Futsal</v>
      </c>
      <c r="I2674" t="s">
        <v>66</v>
      </c>
      <c r="J2674" s="34">
        <v>67</v>
      </c>
      <c r="K2674" s="11" t="str">
        <f>VLOOKUP(A2674,'Sales Order'!A$2:I$1029,9,0)</f>
        <v>Sales Sumatera -Kalimantan Region Team</v>
      </c>
      <c r="M2674" t="str">
        <f>VLOOKUP(A2674,'Sales Order'!A$1:L$1029,12,0)</f>
        <v>Distributor</v>
      </c>
    </row>
    <row r="2675" spans="1:13" ht="15.75" customHeight="1" x14ac:dyDescent="0.3">
      <c r="A2675" s="16" t="s">
        <v>1185</v>
      </c>
      <c r="B2675" s="27">
        <f>VLOOKUP(A2675,'Sales Order'!A$1:D$1029,4,0)</f>
        <v>44845</v>
      </c>
      <c r="C2675" s="28" t="s">
        <v>40</v>
      </c>
      <c r="D2675" s="34">
        <v>143</v>
      </c>
      <c r="E2675" s="36">
        <v>23610730</v>
      </c>
      <c r="F2675" s="37" t="s">
        <v>5048</v>
      </c>
      <c r="G2675" s="76" t="str">
        <f>VLOOKUP(C2675,Product!A$1:D$21,3,0)</f>
        <v>1 set Golf Ball</v>
      </c>
      <c r="H2675" s="76" t="str">
        <f>VLOOKUP(C2675,Product!A$1:D$21,4,0)</f>
        <v>Golf</v>
      </c>
      <c r="I2675" t="s">
        <v>41</v>
      </c>
      <c r="J2675" s="34">
        <v>143</v>
      </c>
      <c r="K2675" s="11" t="str">
        <f>VLOOKUP(A2675,'Sales Order'!A$2:I$1029,9,0)</f>
        <v>Sales Region Bali - Nusa Tenggara Team</v>
      </c>
      <c r="M2675" t="str">
        <f>VLOOKUP(A2675,'Sales Order'!A$1:L$1029,12,0)</f>
        <v>Distributor</v>
      </c>
    </row>
    <row r="2676" spans="1:13" ht="15.75" customHeight="1" x14ac:dyDescent="0.3">
      <c r="A2676" s="28" t="s">
        <v>1186</v>
      </c>
      <c r="B2676" s="27">
        <f>VLOOKUP(A2676,'Sales Order'!A$1:D$1029,4,0)</f>
        <v>44845</v>
      </c>
      <c r="C2676" s="28" t="s">
        <v>61</v>
      </c>
      <c r="D2676" s="34">
        <v>140</v>
      </c>
      <c r="E2676" s="36">
        <v>63707000</v>
      </c>
      <c r="F2676" s="37" t="s">
        <v>5049</v>
      </c>
      <c r="G2676" s="76" t="str">
        <f>VLOOKUP(C2676,Product!A$1:D$21,3,0)</f>
        <v>1 Set Basketball</v>
      </c>
      <c r="H2676" s="76" t="str">
        <f>VLOOKUP(C2676,Product!A$1:D$21,4,0)</f>
        <v>Basketball</v>
      </c>
      <c r="I2676" t="s">
        <v>62</v>
      </c>
      <c r="J2676" s="34">
        <v>140</v>
      </c>
      <c r="K2676" s="11" t="str">
        <f>VLOOKUP(A2676,'Sales Order'!A$2:I$1029,9,0)</f>
        <v>Sales Region Sulawesi - Maluku Team</v>
      </c>
      <c r="M2676" t="str">
        <f>VLOOKUP(A2676,'Sales Order'!A$1:L$1029,12,0)</f>
        <v>Retail</v>
      </c>
    </row>
    <row r="2677" spans="1:13" ht="15.75" customHeight="1" x14ac:dyDescent="0.3">
      <c r="A2677" s="28" t="s">
        <v>1186</v>
      </c>
      <c r="B2677" s="27">
        <f>VLOOKUP(A2677,'Sales Order'!A$1:D$1029,4,0)</f>
        <v>44845</v>
      </c>
      <c r="C2677" s="28" t="s">
        <v>52</v>
      </c>
      <c r="D2677" s="34">
        <v>69</v>
      </c>
      <c r="E2677" s="36">
        <v>19285500</v>
      </c>
      <c r="F2677" s="37" t="s">
        <v>5050</v>
      </c>
      <c r="G2677" s="76" t="str">
        <f>VLOOKUP(C2677,Product!A$1:D$21,3,0)</f>
        <v>Hiking Shoes</v>
      </c>
      <c r="H2677" s="76" t="str">
        <f>VLOOKUP(C2677,Product!A$1:D$21,4,0)</f>
        <v>Hiking &amp; Camping</v>
      </c>
      <c r="I2677" t="s">
        <v>53</v>
      </c>
      <c r="J2677" s="34">
        <v>69</v>
      </c>
      <c r="K2677" s="11" t="str">
        <f>VLOOKUP(A2677,'Sales Order'!A$2:I$1029,9,0)</f>
        <v>Sales Region Sulawesi - Maluku Team</v>
      </c>
      <c r="M2677" t="str">
        <f>VLOOKUP(A2677,'Sales Order'!A$1:L$1029,12,0)</f>
        <v>Retail</v>
      </c>
    </row>
    <row r="2678" spans="1:13" ht="15.75" customHeight="1" x14ac:dyDescent="0.3">
      <c r="A2678" s="28" t="s">
        <v>1186</v>
      </c>
      <c r="B2678" s="27">
        <f>VLOOKUP(A2678,'Sales Order'!A$1:D$1029,4,0)</f>
        <v>44845</v>
      </c>
      <c r="C2678" s="28" t="s">
        <v>43</v>
      </c>
      <c r="D2678" s="34">
        <v>140</v>
      </c>
      <c r="E2678" s="36">
        <v>367360000</v>
      </c>
      <c r="F2678" s="37" t="s">
        <v>5051</v>
      </c>
      <c r="G2678" s="76" t="str">
        <f>VLOOKUP(C2678,Product!A$1:D$21,3,0)</f>
        <v>Stick Golf Bag</v>
      </c>
      <c r="H2678" s="76" t="str">
        <f>VLOOKUP(C2678,Product!A$1:D$21,4,0)</f>
        <v>Golf</v>
      </c>
      <c r="I2678" t="s">
        <v>44</v>
      </c>
      <c r="J2678" s="34">
        <v>140</v>
      </c>
      <c r="K2678" s="11" t="str">
        <f>VLOOKUP(A2678,'Sales Order'!A$2:I$1029,9,0)</f>
        <v>Sales Region Sulawesi - Maluku Team</v>
      </c>
      <c r="M2678" t="str">
        <f>VLOOKUP(A2678,'Sales Order'!A$1:L$1029,12,0)</f>
        <v>Retail</v>
      </c>
    </row>
    <row r="2679" spans="1:13" ht="15.75" customHeight="1" x14ac:dyDescent="0.3">
      <c r="A2679" s="28" t="s">
        <v>1186</v>
      </c>
      <c r="B2679" s="27">
        <f>VLOOKUP(A2679,'Sales Order'!A$1:D$1029,4,0)</f>
        <v>44845</v>
      </c>
      <c r="C2679" s="28" t="s">
        <v>69</v>
      </c>
      <c r="D2679" s="34">
        <v>77</v>
      </c>
      <c r="E2679" s="36">
        <v>9836442</v>
      </c>
      <c r="F2679" s="37" t="s">
        <v>5052</v>
      </c>
      <c r="G2679" s="76" t="str">
        <f>VLOOKUP(C2679,Product!A$1:D$21,3,0)</f>
        <v>Abs Roller</v>
      </c>
      <c r="H2679" s="76" t="str">
        <f>VLOOKUP(C2679,Product!A$1:D$21,4,0)</f>
        <v>Gym &amp; Fitness</v>
      </c>
      <c r="I2679" t="s">
        <v>70</v>
      </c>
      <c r="J2679" s="34">
        <v>77</v>
      </c>
      <c r="K2679" s="11" t="str">
        <f>VLOOKUP(A2679,'Sales Order'!A$2:I$1029,9,0)</f>
        <v>Sales Region Sulawesi - Maluku Team</v>
      </c>
      <c r="M2679" t="str">
        <f>VLOOKUP(A2679,'Sales Order'!A$1:L$1029,12,0)</f>
        <v>Retail</v>
      </c>
    </row>
    <row r="2680" spans="1:13" ht="15.75" customHeight="1" x14ac:dyDescent="0.3">
      <c r="A2680" s="16" t="s">
        <v>1187</v>
      </c>
      <c r="B2680" s="27">
        <f>VLOOKUP(A2680,'Sales Order'!A$1:D$1029,4,0)</f>
        <v>44847</v>
      </c>
      <c r="C2680" s="28" t="s">
        <v>55</v>
      </c>
      <c r="D2680" s="34">
        <v>104</v>
      </c>
      <c r="E2680" s="36">
        <v>230615840</v>
      </c>
      <c r="F2680" s="37" t="s">
        <v>5053</v>
      </c>
      <c r="G2680" s="76" t="str">
        <f>VLOOKUP(C2680,Product!A$1:D$21,3,0)</f>
        <v>Mountain Bike</v>
      </c>
      <c r="H2680" s="76" t="str">
        <f>VLOOKUP(C2680,Product!A$1:D$21,4,0)</f>
        <v>Bicycle</v>
      </c>
      <c r="I2680" t="s">
        <v>5854</v>
      </c>
      <c r="J2680" s="34">
        <v>104</v>
      </c>
      <c r="K2680" s="11" t="str">
        <f>VLOOKUP(A2680,'Sales Order'!A$2:I$1029,9,0)</f>
        <v>Sales Region Sulawesi - Maluku Team</v>
      </c>
      <c r="M2680" t="str">
        <f>VLOOKUP(A2680,'Sales Order'!A$1:L$1029,12,0)</f>
        <v>Retail</v>
      </c>
    </row>
    <row r="2681" spans="1:13" ht="15.75" customHeight="1" x14ac:dyDescent="0.3">
      <c r="A2681" s="16" t="s">
        <v>1188</v>
      </c>
      <c r="B2681" s="27">
        <f>VLOOKUP(A2681,'Sales Order'!A$1:D$1029,4,0)</f>
        <v>44847</v>
      </c>
      <c r="C2681" s="28" t="s">
        <v>58</v>
      </c>
      <c r="D2681" s="34">
        <v>52</v>
      </c>
      <c r="E2681" s="36">
        <v>243379240</v>
      </c>
      <c r="F2681" s="37" t="s">
        <v>5054</v>
      </c>
      <c r="G2681" s="76" t="str">
        <f>VLOOKUP(C2681,Product!A$1:D$21,3,0)</f>
        <v>Road Bike</v>
      </c>
      <c r="H2681" s="76" t="str">
        <f>VLOOKUP(C2681,Product!A$1:D$21,4,0)</f>
        <v>Bicycle</v>
      </c>
      <c r="I2681" t="s">
        <v>59</v>
      </c>
      <c r="J2681" s="34">
        <v>52</v>
      </c>
      <c r="K2681" s="11" t="str">
        <f>VLOOKUP(A2681,'Sales Order'!A$2:I$1029,9,0)</f>
        <v>Sales Sumatera -Kalimantan Region Team</v>
      </c>
      <c r="M2681" t="str">
        <f>VLOOKUP(A2681,'Sales Order'!A$1:L$1029,12,0)</f>
        <v>Retail</v>
      </c>
    </row>
    <row r="2682" spans="1:13" ht="15.75" customHeight="1" x14ac:dyDescent="0.3">
      <c r="A2682" s="28" t="s">
        <v>1188</v>
      </c>
      <c r="B2682" s="27">
        <f>VLOOKUP(A2682,'Sales Order'!A$1:D$1029,4,0)</f>
        <v>44847</v>
      </c>
      <c r="C2682" s="28" t="s">
        <v>28</v>
      </c>
      <c r="D2682" s="34">
        <v>147</v>
      </c>
      <c r="E2682" s="36">
        <v>120434160</v>
      </c>
      <c r="F2682" s="37" t="s">
        <v>5055</v>
      </c>
      <c r="G2682" s="76" t="str">
        <f>VLOOKUP(C2682,Product!A$1:D$21,3,0)</f>
        <v>Stick Billiard</v>
      </c>
      <c r="H2682" s="76" t="str">
        <f>VLOOKUP(C2682,Product!A$1:D$21,4,0)</f>
        <v>Billiard</v>
      </c>
      <c r="I2682" t="s">
        <v>30</v>
      </c>
      <c r="J2682" s="34">
        <v>147</v>
      </c>
      <c r="K2682" s="11" t="str">
        <f>VLOOKUP(A2682,'Sales Order'!A$2:I$1029,9,0)</f>
        <v>Sales Sumatera -Kalimantan Region Team</v>
      </c>
      <c r="M2682" t="str">
        <f>VLOOKUP(A2682,'Sales Order'!A$1:L$1029,12,0)</f>
        <v>Retail</v>
      </c>
    </row>
    <row r="2683" spans="1:13" ht="15.75" customHeight="1" x14ac:dyDescent="0.3">
      <c r="A2683" s="16" t="s">
        <v>1189</v>
      </c>
      <c r="B2683" s="27">
        <f>VLOOKUP(A2683,'Sales Order'!A$1:D$1029,4,0)</f>
        <v>44848</v>
      </c>
      <c r="C2683" s="28" t="s">
        <v>58</v>
      </c>
      <c r="D2683" s="34">
        <v>86</v>
      </c>
      <c r="E2683" s="36">
        <v>397662280.00000006</v>
      </c>
      <c r="F2683" s="37" t="s">
        <v>5056</v>
      </c>
      <c r="G2683" s="76" t="str">
        <f>VLOOKUP(C2683,Product!A$1:D$21,3,0)</f>
        <v>Road Bike</v>
      </c>
      <c r="H2683" s="76" t="str">
        <f>VLOOKUP(C2683,Product!A$1:D$21,4,0)</f>
        <v>Bicycle</v>
      </c>
      <c r="I2683" t="s">
        <v>59</v>
      </c>
      <c r="J2683" s="34">
        <v>86</v>
      </c>
      <c r="K2683" s="11" t="str">
        <f>VLOOKUP(A2683,'Sales Order'!A$2:I$1029,9,0)</f>
        <v>Sales Region Bali - Nusa Tenggara Team</v>
      </c>
      <c r="M2683" t="str">
        <f>VLOOKUP(A2683,'Sales Order'!A$1:L$1029,12,0)</f>
        <v>Retail</v>
      </c>
    </row>
    <row r="2684" spans="1:13" ht="15.75" customHeight="1" x14ac:dyDescent="0.3">
      <c r="A2684" s="28" t="s">
        <v>1189</v>
      </c>
      <c r="B2684" s="27">
        <f>VLOOKUP(A2684,'Sales Order'!A$1:D$1029,4,0)</f>
        <v>44848</v>
      </c>
      <c r="C2684" s="28" t="s">
        <v>75</v>
      </c>
      <c r="D2684" s="34">
        <v>149</v>
      </c>
      <c r="E2684" s="36">
        <v>363262000</v>
      </c>
      <c r="F2684" s="37" t="s">
        <v>5057</v>
      </c>
      <c r="G2684" s="76" t="str">
        <f>VLOOKUP(C2684,Product!A$1:D$21,3,0)</f>
        <v>Bench Press</v>
      </c>
      <c r="H2684" s="76" t="str">
        <f>VLOOKUP(C2684,Product!A$1:D$21,4,0)</f>
        <v>Gym &amp; Fitness</v>
      </c>
      <c r="I2684" t="s">
        <v>76</v>
      </c>
      <c r="J2684" s="34">
        <v>149</v>
      </c>
      <c r="K2684" s="11" t="str">
        <f>VLOOKUP(A2684,'Sales Order'!A$2:I$1029,9,0)</f>
        <v>Sales Region Bali - Nusa Tenggara Team</v>
      </c>
      <c r="M2684" t="str">
        <f>VLOOKUP(A2684,'Sales Order'!A$1:L$1029,12,0)</f>
        <v>Retail</v>
      </c>
    </row>
    <row r="2685" spans="1:13" ht="15.75" customHeight="1" x14ac:dyDescent="0.3">
      <c r="A2685" s="28" t="s">
        <v>1189</v>
      </c>
      <c r="B2685" s="27">
        <f>VLOOKUP(A2685,'Sales Order'!A$1:D$1029,4,0)</f>
        <v>44848</v>
      </c>
      <c r="C2685" s="28" t="s">
        <v>52</v>
      </c>
      <c r="D2685" s="34">
        <v>109</v>
      </c>
      <c r="E2685" s="36">
        <v>33653750</v>
      </c>
      <c r="F2685" s="37" t="s">
        <v>5058</v>
      </c>
      <c r="G2685" s="76" t="str">
        <f>VLOOKUP(C2685,Product!A$1:D$21,3,0)</f>
        <v>Hiking Shoes</v>
      </c>
      <c r="H2685" s="76" t="str">
        <f>VLOOKUP(C2685,Product!A$1:D$21,4,0)</f>
        <v>Hiking &amp; Camping</v>
      </c>
      <c r="I2685" t="s">
        <v>53</v>
      </c>
      <c r="J2685" s="34">
        <v>109</v>
      </c>
      <c r="K2685" s="11" t="str">
        <f>VLOOKUP(A2685,'Sales Order'!A$2:I$1029,9,0)</f>
        <v>Sales Region Bali - Nusa Tenggara Team</v>
      </c>
      <c r="M2685" t="str">
        <f>VLOOKUP(A2685,'Sales Order'!A$1:L$1029,12,0)</f>
        <v>Retail</v>
      </c>
    </row>
    <row r="2686" spans="1:13" ht="15.75" customHeight="1" x14ac:dyDescent="0.3">
      <c r="A2686" s="28" t="s">
        <v>1189</v>
      </c>
      <c r="B2686" s="27">
        <f>VLOOKUP(A2686,'Sales Order'!A$1:D$1029,4,0)</f>
        <v>44848</v>
      </c>
      <c r="C2686" s="28" t="s">
        <v>25</v>
      </c>
      <c r="D2686" s="34">
        <v>135</v>
      </c>
      <c r="E2686" s="36">
        <v>2079000</v>
      </c>
      <c r="F2686" s="37" t="s">
        <v>5059</v>
      </c>
      <c r="G2686" s="76" t="str">
        <f>VLOOKUP(C2686,Product!A$1:D$21,3,0)</f>
        <v>Fishing soft lure</v>
      </c>
      <c r="H2686" s="76" t="str">
        <f>VLOOKUP(C2686,Product!A$1:D$21,4,0)</f>
        <v>Fishing Equipment</v>
      </c>
      <c r="I2686" t="s">
        <v>26</v>
      </c>
      <c r="J2686" s="34">
        <v>135</v>
      </c>
      <c r="K2686" s="11" t="str">
        <f>VLOOKUP(A2686,'Sales Order'!A$2:I$1029,9,0)</f>
        <v>Sales Region Bali - Nusa Tenggara Team</v>
      </c>
      <c r="M2686" t="str">
        <f>VLOOKUP(A2686,'Sales Order'!A$1:L$1029,12,0)</f>
        <v>Retail</v>
      </c>
    </row>
    <row r="2687" spans="1:13" ht="15.75" customHeight="1" x14ac:dyDescent="0.3">
      <c r="A2687" s="28" t="s">
        <v>1189</v>
      </c>
      <c r="B2687" s="27">
        <f>VLOOKUP(A2687,'Sales Order'!A$1:D$1029,4,0)</f>
        <v>44848</v>
      </c>
      <c r="C2687" s="28" t="s">
        <v>40</v>
      </c>
      <c r="D2687" s="34">
        <v>123</v>
      </c>
      <c r="E2687" s="36">
        <v>22365090</v>
      </c>
      <c r="F2687" s="37" t="s">
        <v>5060</v>
      </c>
      <c r="G2687" s="76" t="str">
        <f>VLOOKUP(C2687,Product!A$1:D$21,3,0)</f>
        <v>1 set Golf Ball</v>
      </c>
      <c r="H2687" s="76" t="str">
        <f>VLOOKUP(C2687,Product!A$1:D$21,4,0)</f>
        <v>Golf</v>
      </c>
      <c r="I2687" t="s">
        <v>41</v>
      </c>
      <c r="J2687" s="34">
        <v>123</v>
      </c>
      <c r="K2687" s="11" t="str">
        <f>VLOOKUP(A2687,'Sales Order'!A$2:I$1029,9,0)</f>
        <v>Sales Region Bali - Nusa Tenggara Team</v>
      </c>
      <c r="M2687" t="str">
        <f>VLOOKUP(A2687,'Sales Order'!A$1:L$1029,12,0)</f>
        <v>Retail</v>
      </c>
    </row>
    <row r="2688" spans="1:13" ht="15.75" customHeight="1" x14ac:dyDescent="0.3">
      <c r="A2688" s="28" t="s">
        <v>1189</v>
      </c>
      <c r="B2688" s="27">
        <f>VLOOKUP(A2688,'Sales Order'!A$1:D$1029,4,0)</f>
        <v>44848</v>
      </c>
      <c r="C2688" s="28" t="s">
        <v>28</v>
      </c>
      <c r="D2688" s="34">
        <v>148</v>
      </c>
      <c r="E2688" s="36">
        <v>115741920</v>
      </c>
      <c r="F2688" s="37" t="s">
        <v>5061</v>
      </c>
      <c r="G2688" s="76" t="str">
        <f>VLOOKUP(C2688,Product!A$1:D$21,3,0)</f>
        <v>Stick Billiard</v>
      </c>
      <c r="H2688" s="76" t="str">
        <f>VLOOKUP(C2688,Product!A$1:D$21,4,0)</f>
        <v>Billiard</v>
      </c>
      <c r="I2688" t="s">
        <v>30</v>
      </c>
      <c r="J2688" s="34">
        <v>148</v>
      </c>
      <c r="K2688" s="11" t="str">
        <f>VLOOKUP(A2688,'Sales Order'!A$2:I$1029,9,0)</f>
        <v>Sales Region Bali - Nusa Tenggara Team</v>
      </c>
      <c r="M2688" t="str">
        <f>VLOOKUP(A2688,'Sales Order'!A$1:L$1029,12,0)</f>
        <v>Retail</v>
      </c>
    </row>
    <row r="2689" spans="1:13" ht="15.75" customHeight="1" x14ac:dyDescent="0.3">
      <c r="A2689" s="28" t="s">
        <v>1190</v>
      </c>
      <c r="B2689" s="27">
        <f>VLOOKUP(A2689,'Sales Order'!A$1:D$1029,4,0)</f>
        <v>44848</v>
      </c>
      <c r="C2689" s="28" t="s">
        <v>78</v>
      </c>
      <c r="D2689" s="34">
        <v>106</v>
      </c>
      <c r="E2689" s="36">
        <v>52444560</v>
      </c>
      <c r="F2689" s="37" t="s">
        <v>5062</v>
      </c>
      <c r="G2689" s="76" t="str">
        <f>VLOOKUP(C2689,Product!A$1:D$21,3,0)</f>
        <v>Dumbell Set</v>
      </c>
      <c r="H2689" s="76" t="str">
        <f>VLOOKUP(C2689,Product!A$1:D$21,4,0)</f>
        <v>Gym &amp; Fitness</v>
      </c>
      <c r="I2689" t="s">
        <v>79</v>
      </c>
      <c r="J2689" s="34">
        <v>106</v>
      </c>
      <c r="K2689" s="11" t="str">
        <f>VLOOKUP(A2689,'Sales Order'!A$2:I$1029,9,0)</f>
        <v>Sales Region Sulawesi - Maluku Team</v>
      </c>
      <c r="M2689" t="str">
        <f>VLOOKUP(A2689,'Sales Order'!A$1:L$1029,12,0)</f>
        <v>Retail</v>
      </c>
    </row>
    <row r="2690" spans="1:13" ht="15.75" customHeight="1" x14ac:dyDescent="0.3">
      <c r="A2690" s="16" t="s">
        <v>1191</v>
      </c>
      <c r="B2690" s="27">
        <f>VLOOKUP(A2690,'Sales Order'!A$1:D$1029,4,0)</f>
        <v>44849</v>
      </c>
      <c r="C2690" s="28" t="s">
        <v>33</v>
      </c>
      <c r="D2690" s="34">
        <v>57</v>
      </c>
      <c r="E2690" s="36">
        <v>10909800</v>
      </c>
      <c r="F2690" s="37" t="s">
        <v>5063</v>
      </c>
      <c r="G2690" s="76" t="str">
        <f>VLOOKUP(C2690,Product!A$1:D$21,3,0)</f>
        <v>Stick Billiard Bag</v>
      </c>
      <c r="H2690" s="76" t="str">
        <f>VLOOKUP(C2690,Product!A$1:D$21,4,0)</f>
        <v>Billiard</v>
      </c>
      <c r="I2690" t="s">
        <v>34</v>
      </c>
      <c r="J2690" s="34">
        <v>57</v>
      </c>
      <c r="K2690" s="11" t="str">
        <f>VLOOKUP(A2690,'Sales Order'!A$2:I$1029,9,0)</f>
        <v>Sales Sumatera -Kalimantan Region Team</v>
      </c>
      <c r="M2690" t="str">
        <f>VLOOKUP(A2690,'Sales Order'!A$1:L$1029,12,0)</f>
        <v>Retail</v>
      </c>
    </row>
    <row r="2691" spans="1:13" ht="15.75" customHeight="1" x14ac:dyDescent="0.3">
      <c r="A2691" s="28" t="s">
        <v>1191</v>
      </c>
      <c r="B2691" s="27">
        <f>VLOOKUP(A2691,'Sales Order'!A$1:D$1029,4,0)</f>
        <v>44849</v>
      </c>
      <c r="C2691" s="28" t="s">
        <v>19</v>
      </c>
      <c r="D2691" s="34">
        <v>75</v>
      </c>
      <c r="E2691" s="36">
        <v>14193000</v>
      </c>
      <c r="F2691" s="37" t="s">
        <v>5064</v>
      </c>
      <c r="G2691" s="76" t="str">
        <f>VLOOKUP(C2691,Product!A$1:D$21,3,0)</f>
        <v>1 Set Fishing Equipment</v>
      </c>
      <c r="H2691" s="76" t="str">
        <f>VLOOKUP(C2691,Product!A$1:D$21,4,0)</f>
        <v>Fishing Equipment</v>
      </c>
      <c r="I2691" t="s">
        <v>21</v>
      </c>
      <c r="J2691" s="34">
        <v>75</v>
      </c>
      <c r="K2691" s="11" t="str">
        <f>VLOOKUP(A2691,'Sales Order'!A$2:I$1029,9,0)</f>
        <v>Sales Sumatera -Kalimantan Region Team</v>
      </c>
      <c r="M2691" t="str">
        <f>VLOOKUP(A2691,'Sales Order'!A$1:L$1029,12,0)</f>
        <v>Retail</v>
      </c>
    </row>
    <row r="2692" spans="1:13" ht="15.75" customHeight="1" x14ac:dyDescent="0.3">
      <c r="A2692" s="28" t="s">
        <v>1191</v>
      </c>
      <c r="B2692" s="27">
        <f>VLOOKUP(A2692,'Sales Order'!A$1:D$1029,4,0)</f>
        <v>44849</v>
      </c>
      <c r="C2692" s="28" t="s">
        <v>35</v>
      </c>
      <c r="D2692" s="34">
        <v>146</v>
      </c>
      <c r="E2692" s="36">
        <v>275604200</v>
      </c>
      <c r="F2692" s="37" t="s">
        <v>5065</v>
      </c>
      <c r="G2692" s="76" t="str">
        <f>VLOOKUP(C2692,Product!A$1:D$21,3,0)</f>
        <v>Stick Golf Wedge</v>
      </c>
      <c r="H2692" s="76" t="str">
        <f>VLOOKUP(C2692,Product!A$1:D$21,4,0)</f>
        <v>Golf</v>
      </c>
      <c r="I2692" t="s">
        <v>37</v>
      </c>
      <c r="J2692" s="34">
        <v>146</v>
      </c>
      <c r="K2692" s="11" t="str">
        <f>VLOOKUP(A2692,'Sales Order'!A$2:I$1029,9,0)</f>
        <v>Sales Sumatera -Kalimantan Region Team</v>
      </c>
      <c r="M2692" t="str">
        <f>VLOOKUP(A2692,'Sales Order'!A$1:L$1029,12,0)</f>
        <v>Retail</v>
      </c>
    </row>
    <row r="2693" spans="1:13" ht="15.75" customHeight="1" x14ac:dyDescent="0.3">
      <c r="A2693" s="16" t="s">
        <v>1192</v>
      </c>
      <c r="B2693" s="27">
        <f>VLOOKUP(A2693,'Sales Order'!A$1:D$1029,4,0)</f>
        <v>44850</v>
      </c>
      <c r="C2693" s="28" t="s">
        <v>45</v>
      </c>
      <c r="D2693" s="34">
        <v>71</v>
      </c>
      <c r="E2693" s="36">
        <v>9415310</v>
      </c>
      <c r="F2693" s="37" t="s">
        <v>5066</v>
      </c>
      <c r="G2693" s="76" t="str">
        <f>VLOOKUP(C2693,Product!A$1:D$21,3,0)</f>
        <v>Sunglasses</v>
      </c>
      <c r="H2693" s="76" t="str">
        <f>VLOOKUP(C2693,Product!A$1:D$21,4,0)</f>
        <v>Outdoors Sport</v>
      </c>
      <c r="I2693" t="s">
        <v>46</v>
      </c>
      <c r="J2693" s="34">
        <v>71</v>
      </c>
      <c r="K2693" s="11" t="str">
        <f>VLOOKUP(A2693,'Sales Order'!A$2:I$1029,9,0)</f>
        <v>Online Sales Team</v>
      </c>
      <c r="M2693" t="str">
        <f>VLOOKUP(A2693,'Sales Order'!A$1:L$1029,12,0)</f>
        <v>Retail</v>
      </c>
    </row>
    <row r="2694" spans="1:13" ht="15.75" customHeight="1" x14ac:dyDescent="0.3">
      <c r="A2694" s="16" t="s">
        <v>1193</v>
      </c>
      <c r="B2694" s="27">
        <f>VLOOKUP(A2694,'Sales Order'!A$1:D$1029,4,0)</f>
        <v>44850</v>
      </c>
      <c r="C2694" s="28" t="s">
        <v>33</v>
      </c>
      <c r="D2694" s="34">
        <v>150</v>
      </c>
      <c r="E2694" s="36">
        <v>29700000</v>
      </c>
      <c r="F2694" s="37" t="s">
        <v>5067</v>
      </c>
      <c r="G2694" s="76" t="str">
        <f>VLOOKUP(C2694,Product!A$1:D$21,3,0)</f>
        <v>Stick Billiard Bag</v>
      </c>
      <c r="H2694" s="76" t="str">
        <f>VLOOKUP(C2694,Product!A$1:D$21,4,0)</f>
        <v>Billiard</v>
      </c>
      <c r="I2694" t="s">
        <v>34</v>
      </c>
      <c r="J2694" s="34">
        <v>150</v>
      </c>
      <c r="K2694" s="11" t="str">
        <f>VLOOKUP(A2694,'Sales Order'!A$2:I$1029,9,0)</f>
        <v>Sales Java Region Team</v>
      </c>
      <c r="M2694" t="str">
        <f>VLOOKUP(A2694,'Sales Order'!A$1:L$1029,12,0)</f>
        <v>Retail</v>
      </c>
    </row>
    <row r="2695" spans="1:13" ht="15.75" customHeight="1" x14ac:dyDescent="0.3">
      <c r="A2695" s="28" t="s">
        <v>1193</v>
      </c>
      <c r="B2695" s="27">
        <f>VLOOKUP(A2695,'Sales Order'!A$1:D$1029,4,0)</f>
        <v>44850</v>
      </c>
      <c r="C2695" s="28" t="s">
        <v>75</v>
      </c>
      <c r="D2695" s="34">
        <v>99</v>
      </c>
      <c r="E2695" s="36">
        <v>199386000</v>
      </c>
      <c r="F2695" s="37" t="s">
        <v>5068</v>
      </c>
      <c r="G2695" s="76" t="str">
        <f>VLOOKUP(C2695,Product!A$1:D$21,3,0)</f>
        <v>Bench Press</v>
      </c>
      <c r="H2695" s="76" t="str">
        <f>VLOOKUP(C2695,Product!A$1:D$21,4,0)</f>
        <v>Gym &amp; Fitness</v>
      </c>
      <c r="I2695" t="s">
        <v>76</v>
      </c>
      <c r="J2695" s="34">
        <v>99</v>
      </c>
      <c r="K2695" s="11" t="str">
        <f>VLOOKUP(A2695,'Sales Order'!A$2:I$1029,9,0)</f>
        <v>Sales Java Region Team</v>
      </c>
      <c r="M2695" t="str">
        <f>VLOOKUP(A2695,'Sales Order'!A$1:L$1029,12,0)</f>
        <v>Retail</v>
      </c>
    </row>
    <row r="2696" spans="1:13" ht="15.75" customHeight="1" x14ac:dyDescent="0.3">
      <c r="A2696" s="28" t="s">
        <v>1193</v>
      </c>
      <c r="B2696" s="27">
        <f>VLOOKUP(A2696,'Sales Order'!A$1:D$1029,4,0)</f>
        <v>44850</v>
      </c>
      <c r="C2696" s="28" t="s">
        <v>69</v>
      </c>
      <c r="D2696" s="34">
        <v>117</v>
      </c>
      <c r="E2696" s="36">
        <v>13515255</v>
      </c>
      <c r="F2696" s="37" t="s">
        <v>5069</v>
      </c>
      <c r="G2696" s="76" t="str">
        <f>VLOOKUP(C2696,Product!A$1:D$21,3,0)</f>
        <v>Abs Roller</v>
      </c>
      <c r="H2696" s="76" t="str">
        <f>VLOOKUP(C2696,Product!A$1:D$21,4,0)</f>
        <v>Gym &amp; Fitness</v>
      </c>
      <c r="I2696" t="s">
        <v>70</v>
      </c>
      <c r="J2696" s="34">
        <v>117</v>
      </c>
      <c r="K2696" s="11" t="str">
        <f>VLOOKUP(A2696,'Sales Order'!A$2:I$1029,9,0)</f>
        <v>Sales Java Region Team</v>
      </c>
      <c r="M2696" t="str">
        <f>VLOOKUP(A2696,'Sales Order'!A$1:L$1029,12,0)</f>
        <v>Retail</v>
      </c>
    </row>
    <row r="2697" spans="1:13" ht="15.75" customHeight="1" x14ac:dyDescent="0.3">
      <c r="A2697" s="16" t="s">
        <v>1194</v>
      </c>
      <c r="B2697" s="27">
        <f>VLOOKUP(A2697,'Sales Order'!A$1:D$1029,4,0)</f>
        <v>44850</v>
      </c>
      <c r="C2697" s="28" t="s">
        <v>55</v>
      </c>
      <c r="D2697" s="34">
        <v>77</v>
      </c>
      <c r="E2697" s="36">
        <v>170744420</v>
      </c>
      <c r="F2697" s="37" t="s">
        <v>5070</v>
      </c>
      <c r="G2697" s="76" t="str">
        <f>VLOOKUP(C2697,Product!A$1:D$21,3,0)</f>
        <v>Mountain Bike</v>
      </c>
      <c r="H2697" s="76" t="str">
        <f>VLOOKUP(C2697,Product!A$1:D$21,4,0)</f>
        <v>Bicycle</v>
      </c>
      <c r="I2697" t="s">
        <v>5854</v>
      </c>
      <c r="J2697" s="34">
        <v>77</v>
      </c>
      <c r="K2697" s="11" t="str">
        <f>VLOOKUP(A2697,'Sales Order'!A$2:I$1029,9,0)</f>
        <v>Online Sales Team</v>
      </c>
      <c r="M2697" t="str">
        <f>VLOOKUP(A2697,'Sales Order'!A$1:L$1029,12,0)</f>
        <v>Retail</v>
      </c>
    </row>
    <row r="2698" spans="1:13" ht="15.75" customHeight="1" x14ac:dyDescent="0.3">
      <c r="A2698" s="28" t="s">
        <v>1194</v>
      </c>
      <c r="B2698" s="27">
        <f>VLOOKUP(A2698,'Sales Order'!A$1:D$1029,4,0)</f>
        <v>44850</v>
      </c>
      <c r="C2698" s="28" t="s">
        <v>19</v>
      </c>
      <c r="D2698" s="34">
        <v>85</v>
      </c>
      <c r="E2698" s="36">
        <v>17355300</v>
      </c>
      <c r="F2698" s="37" t="s">
        <v>5071</v>
      </c>
      <c r="G2698" s="76" t="str">
        <f>VLOOKUP(C2698,Product!A$1:D$21,3,0)</f>
        <v>1 Set Fishing Equipment</v>
      </c>
      <c r="H2698" s="76" t="str">
        <f>VLOOKUP(C2698,Product!A$1:D$21,4,0)</f>
        <v>Fishing Equipment</v>
      </c>
      <c r="I2698" t="s">
        <v>21</v>
      </c>
      <c r="J2698" s="34">
        <v>85</v>
      </c>
      <c r="K2698" s="11" t="str">
        <f>VLOOKUP(A2698,'Sales Order'!A$2:I$1029,9,0)</f>
        <v>Online Sales Team</v>
      </c>
      <c r="M2698" t="str">
        <f>VLOOKUP(A2698,'Sales Order'!A$1:L$1029,12,0)</f>
        <v>Retail</v>
      </c>
    </row>
    <row r="2699" spans="1:13" ht="15.75" customHeight="1" x14ac:dyDescent="0.3">
      <c r="A2699" s="28" t="s">
        <v>1194</v>
      </c>
      <c r="B2699" s="27">
        <f>VLOOKUP(A2699,'Sales Order'!A$1:D$1029,4,0)</f>
        <v>44850</v>
      </c>
      <c r="C2699" s="28" t="s">
        <v>81</v>
      </c>
      <c r="D2699" s="34">
        <v>59</v>
      </c>
      <c r="E2699" s="36">
        <v>117304980</v>
      </c>
      <c r="F2699" s="37" t="s">
        <v>5072</v>
      </c>
      <c r="G2699" s="76" t="str">
        <f>VLOOKUP(C2699,Product!A$1:D$21,3,0)</f>
        <v>Treadmill</v>
      </c>
      <c r="H2699" s="76" t="str">
        <f>VLOOKUP(C2699,Product!A$1:D$21,4,0)</f>
        <v>Gym &amp; Fitness</v>
      </c>
      <c r="I2699" t="s">
        <v>82</v>
      </c>
      <c r="J2699" s="34">
        <v>59</v>
      </c>
      <c r="K2699" s="11" t="str">
        <f>VLOOKUP(A2699,'Sales Order'!A$2:I$1029,9,0)</f>
        <v>Online Sales Team</v>
      </c>
      <c r="M2699" t="str">
        <f>VLOOKUP(A2699,'Sales Order'!A$1:L$1029,12,0)</f>
        <v>Retail</v>
      </c>
    </row>
    <row r="2700" spans="1:13" ht="15.75" customHeight="1" x14ac:dyDescent="0.3">
      <c r="A2700" s="28" t="s">
        <v>1194</v>
      </c>
      <c r="B2700" s="27">
        <f>VLOOKUP(A2700,'Sales Order'!A$1:D$1029,4,0)</f>
        <v>44850</v>
      </c>
      <c r="C2700" s="28" t="s">
        <v>45</v>
      </c>
      <c r="D2700" s="34">
        <v>42</v>
      </c>
      <c r="E2700" s="36">
        <v>4881240</v>
      </c>
      <c r="F2700" s="37" t="s">
        <v>5073</v>
      </c>
      <c r="G2700" s="76" t="str">
        <f>VLOOKUP(C2700,Product!A$1:D$21,3,0)</f>
        <v>Sunglasses</v>
      </c>
      <c r="H2700" s="76" t="str">
        <f>VLOOKUP(C2700,Product!A$1:D$21,4,0)</f>
        <v>Outdoors Sport</v>
      </c>
      <c r="I2700" t="s">
        <v>46</v>
      </c>
      <c r="J2700" s="34">
        <v>42</v>
      </c>
      <c r="K2700" s="11" t="str">
        <f>VLOOKUP(A2700,'Sales Order'!A$2:I$1029,9,0)</f>
        <v>Online Sales Team</v>
      </c>
      <c r="M2700" t="str">
        <f>VLOOKUP(A2700,'Sales Order'!A$1:L$1029,12,0)</f>
        <v>Retail</v>
      </c>
    </row>
    <row r="2701" spans="1:13" ht="15.75" customHeight="1" x14ac:dyDescent="0.3">
      <c r="A2701" s="16" t="s">
        <v>1195</v>
      </c>
      <c r="B2701" s="27">
        <f>VLOOKUP(A2701,'Sales Order'!A$1:D$1029,4,0)</f>
        <v>44851</v>
      </c>
      <c r="C2701" s="28" t="s">
        <v>35</v>
      </c>
      <c r="D2701" s="34">
        <v>52</v>
      </c>
      <c r="E2701" s="36">
        <v>102726000</v>
      </c>
      <c r="F2701" s="37" t="s">
        <v>5074</v>
      </c>
      <c r="G2701" s="76" t="str">
        <f>VLOOKUP(C2701,Product!A$1:D$21,3,0)</f>
        <v>Stick Golf Wedge</v>
      </c>
      <c r="H2701" s="76" t="str">
        <f>VLOOKUP(C2701,Product!A$1:D$21,4,0)</f>
        <v>Golf</v>
      </c>
      <c r="I2701" t="s">
        <v>37</v>
      </c>
      <c r="J2701" s="34">
        <v>52</v>
      </c>
      <c r="K2701" s="11" t="str">
        <f>VLOOKUP(A2701,'Sales Order'!A$2:I$1029,9,0)</f>
        <v>Online Sales Team</v>
      </c>
      <c r="M2701" t="str">
        <f>VLOOKUP(A2701,'Sales Order'!A$1:L$1029,12,0)</f>
        <v>Retail</v>
      </c>
    </row>
    <row r="2702" spans="1:13" ht="15.75" customHeight="1" x14ac:dyDescent="0.3">
      <c r="A2702" s="28" t="s">
        <v>1195</v>
      </c>
      <c r="B2702" s="27">
        <f>VLOOKUP(A2702,'Sales Order'!A$1:D$1029,4,0)</f>
        <v>44851</v>
      </c>
      <c r="C2702" s="28" t="s">
        <v>75</v>
      </c>
      <c r="D2702" s="34">
        <v>113</v>
      </c>
      <c r="E2702" s="36">
        <v>224587500</v>
      </c>
      <c r="F2702" s="37" t="s">
        <v>5075</v>
      </c>
      <c r="G2702" s="76" t="str">
        <f>VLOOKUP(C2702,Product!A$1:D$21,3,0)</f>
        <v>Bench Press</v>
      </c>
      <c r="H2702" s="76" t="str">
        <f>VLOOKUP(C2702,Product!A$1:D$21,4,0)</f>
        <v>Gym &amp; Fitness</v>
      </c>
      <c r="I2702" t="s">
        <v>76</v>
      </c>
      <c r="J2702" s="34">
        <v>113</v>
      </c>
      <c r="K2702" s="11" t="str">
        <f>VLOOKUP(A2702,'Sales Order'!A$2:I$1029,9,0)</f>
        <v>Online Sales Team</v>
      </c>
      <c r="M2702" t="str">
        <f>VLOOKUP(A2702,'Sales Order'!A$1:L$1029,12,0)</f>
        <v>Retail</v>
      </c>
    </row>
    <row r="2703" spans="1:13" ht="15.75" customHeight="1" x14ac:dyDescent="0.3">
      <c r="A2703" s="16" t="s">
        <v>1196</v>
      </c>
      <c r="B2703" s="27">
        <f>VLOOKUP(A2703,'Sales Order'!A$1:D$1029,4,0)</f>
        <v>44852</v>
      </c>
      <c r="C2703" s="28" t="s">
        <v>61</v>
      </c>
      <c r="D2703" s="34">
        <v>37</v>
      </c>
      <c r="E2703" s="36">
        <v>15419010</v>
      </c>
      <c r="F2703" s="37" t="s">
        <v>5076</v>
      </c>
      <c r="G2703" s="76" t="str">
        <f>VLOOKUP(C2703,Product!A$1:D$21,3,0)</f>
        <v>1 Set Basketball</v>
      </c>
      <c r="H2703" s="76" t="str">
        <f>VLOOKUP(C2703,Product!A$1:D$21,4,0)</f>
        <v>Basketball</v>
      </c>
      <c r="I2703" t="s">
        <v>62</v>
      </c>
      <c r="J2703" s="34">
        <v>37</v>
      </c>
      <c r="K2703" s="11" t="str">
        <f>VLOOKUP(A2703,'Sales Order'!A$2:I$1029,9,0)</f>
        <v>Sales Java Region Team</v>
      </c>
      <c r="M2703" t="str">
        <f>VLOOKUP(A2703,'Sales Order'!A$1:L$1029,12,0)</f>
        <v>Retail</v>
      </c>
    </row>
    <row r="2704" spans="1:13" ht="15.75" customHeight="1" x14ac:dyDescent="0.3">
      <c r="A2704" s="28" t="s">
        <v>1196</v>
      </c>
      <c r="B2704" s="27">
        <f>VLOOKUP(A2704,'Sales Order'!A$1:D$1029,4,0)</f>
        <v>44852</v>
      </c>
      <c r="C2704" s="28" t="s">
        <v>75</v>
      </c>
      <c r="D2704" s="34">
        <v>103</v>
      </c>
      <c r="E2704" s="36">
        <v>212901000</v>
      </c>
      <c r="F2704" s="37" t="s">
        <v>5077</v>
      </c>
      <c r="G2704" s="76" t="str">
        <f>VLOOKUP(C2704,Product!A$1:D$21,3,0)</f>
        <v>Bench Press</v>
      </c>
      <c r="H2704" s="76" t="str">
        <f>VLOOKUP(C2704,Product!A$1:D$21,4,0)</f>
        <v>Gym &amp; Fitness</v>
      </c>
      <c r="I2704" t="s">
        <v>76</v>
      </c>
      <c r="J2704" s="34">
        <v>103</v>
      </c>
      <c r="K2704" s="11" t="str">
        <f>VLOOKUP(A2704,'Sales Order'!A$2:I$1029,9,0)</f>
        <v>Sales Java Region Team</v>
      </c>
      <c r="M2704" t="str">
        <f>VLOOKUP(A2704,'Sales Order'!A$1:L$1029,12,0)</f>
        <v>Retail</v>
      </c>
    </row>
    <row r="2705" spans="1:13" ht="15.75" customHeight="1" x14ac:dyDescent="0.3">
      <c r="A2705" s="28" t="s">
        <v>1196</v>
      </c>
      <c r="B2705" s="27">
        <f>VLOOKUP(A2705,'Sales Order'!A$1:D$1029,4,0)</f>
        <v>44852</v>
      </c>
      <c r="C2705" s="28" t="s">
        <v>65</v>
      </c>
      <c r="D2705" s="34">
        <v>121</v>
      </c>
      <c r="E2705" s="36">
        <v>30368580</v>
      </c>
      <c r="F2705" s="37" t="s">
        <v>5078</v>
      </c>
      <c r="G2705" s="76" t="str">
        <f>VLOOKUP(C2705,Product!A$1:D$21,3,0)</f>
        <v>1 Set Futsalball</v>
      </c>
      <c r="H2705" s="76" t="str">
        <f>VLOOKUP(C2705,Product!A$1:D$21,4,0)</f>
        <v>Futsal</v>
      </c>
      <c r="I2705" t="s">
        <v>66</v>
      </c>
      <c r="J2705" s="34">
        <v>121</v>
      </c>
      <c r="K2705" s="11" t="str">
        <f>VLOOKUP(A2705,'Sales Order'!A$2:I$1029,9,0)</f>
        <v>Sales Java Region Team</v>
      </c>
      <c r="M2705" t="str">
        <f>VLOOKUP(A2705,'Sales Order'!A$1:L$1029,12,0)</f>
        <v>Retail</v>
      </c>
    </row>
    <row r="2706" spans="1:13" ht="15.75" customHeight="1" x14ac:dyDescent="0.3">
      <c r="A2706" s="16" t="s">
        <v>1197</v>
      </c>
      <c r="B2706" s="27">
        <f>VLOOKUP(A2706,'Sales Order'!A$1:D$1029,4,0)</f>
        <v>44853</v>
      </c>
      <c r="C2706" s="28" t="s">
        <v>35</v>
      </c>
      <c r="D2706" s="34">
        <v>80</v>
      </c>
      <c r="E2706" s="36">
        <v>159796000</v>
      </c>
      <c r="F2706" s="37" t="s">
        <v>5079</v>
      </c>
      <c r="G2706" s="76" t="str">
        <f>VLOOKUP(C2706,Product!A$1:D$21,3,0)</f>
        <v>Stick Golf Wedge</v>
      </c>
      <c r="H2706" s="76" t="str">
        <f>VLOOKUP(C2706,Product!A$1:D$21,4,0)</f>
        <v>Golf</v>
      </c>
      <c r="I2706" t="s">
        <v>37</v>
      </c>
      <c r="J2706" s="34">
        <v>80</v>
      </c>
      <c r="K2706" s="11" t="str">
        <f>VLOOKUP(A2706,'Sales Order'!A$2:I$1029,9,0)</f>
        <v>Online Sales Team</v>
      </c>
      <c r="M2706" t="str">
        <f>VLOOKUP(A2706,'Sales Order'!A$1:L$1029,12,0)</f>
        <v>Retail</v>
      </c>
    </row>
    <row r="2707" spans="1:13" ht="15.75" customHeight="1" x14ac:dyDescent="0.3">
      <c r="A2707" s="28" t="s">
        <v>1197</v>
      </c>
      <c r="B2707" s="27">
        <f>VLOOKUP(A2707,'Sales Order'!A$1:D$1029,4,0)</f>
        <v>44853</v>
      </c>
      <c r="C2707" s="28" t="s">
        <v>25</v>
      </c>
      <c r="D2707" s="34">
        <v>25</v>
      </c>
      <c r="E2707" s="36">
        <v>405000</v>
      </c>
      <c r="F2707" s="37" t="s">
        <v>5080</v>
      </c>
      <c r="G2707" s="76" t="str">
        <f>VLOOKUP(C2707,Product!A$1:D$21,3,0)</f>
        <v>Fishing soft lure</v>
      </c>
      <c r="H2707" s="76" t="str">
        <f>VLOOKUP(C2707,Product!A$1:D$21,4,0)</f>
        <v>Fishing Equipment</v>
      </c>
      <c r="I2707" t="s">
        <v>26</v>
      </c>
      <c r="J2707" s="34">
        <v>25</v>
      </c>
      <c r="K2707" s="11" t="str">
        <f>VLOOKUP(A2707,'Sales Order'!A$2:I$1029,9,0)</f>
        <v>Online Sales Team</v>
      </c>
      <c r="M2707" t="str">
        <f>VLOOKUP(A2707,'Sales Order'!A$1:L$1029,12,0)</f>
        <v>Retail</v>
      </c>
    </row>
    <row r="2708" spans="1:13" ht="15.75" customHeight="1" x14ac:dyDescent="0.3">
      <c r="A2708" s="28" t="s">
        <v>1197</v>
      </c>
      <c r="B2708" s="27">
        <f>VLOOKUP(A2708,'Sales Order'!A$1:D$1029,4,0)</f>
        <v>44853</v>
      </c>
      <c r="C2708" s="28" t="s">
        <v>69</v>
      </c>
      <c r="D2708" s="34">
        <v>42</v>
      </c>
      <c r="E2708" s="36">
        <v>4965786</v>
      </c>
      <c r="F2708" s="37" t="s">
        <v>5081</v>
      </c>
      <c r="G2708" s="76" t="str">
        <f>VLOOKUP(C2708,Product!A$1:D$21,3,0)</f>
        <v>Abs Roller</v>
      </c>
      <c r="H2708" s="76" t="str">
        <f>VLOOKUP(C2708,Product!A$1:D$21,4,0)</f>
        <v>Gym &amp; Fitness</v>
      </c>
      <c r="I2708" t="s">
        <v>70</v>
      </c>
      <c r="J2708" s="34">
        <v>42</v>
      </c>
      <c r="K2708" s="11" t="str">
        <f>VLOOKUP(A2708,'Sales Order'!A$2:I$1029,9,0)</f>
        <v>Online Sales Team</v>
      </c>
      <c r="M2708" t="str">
        <f>VLOOKUP(A2708,'Sales Order'!A$1:L$1029,12,0)</f>
        <v>Retail</v>
      </c>
    </row>
    <row r="2709" spans="1:13" ht="15.75" customHeight="1" x14ac:dyDescent="0.3">
      <c r="A2709" s="16" t="s">
        <v>1198</v>
      </c>
      <c r="B2709" s="27">
        <f>VLOOKUP(A2709,'Sales Order'!A$1:D$1029,4,0)</f>
        <v>44853</v>
      </c>
      <c r="C2709" s="28" t="s">
        <v>65</v>
      </c>
      <c r="D2709" s="34">
        <v>70</v>
      </c>
      <c r="E2709" s="36">
        <v>17007900</v>
      </c>
      <c r="F2709" s="37" t="s">
        <v>5082</v>
      </c>
      <c r="G2709" s="76" t="str">
        <f>VLOOKUP(C2709,Product!A$1:D$21,3,0)</f>
        <v>1 Set Futsalball</v>
      </c>
      <c r="H2709" s="76" t="str">
        <f>VLOOKUP(C2709,Product!A$1:D$21,4,0)</f>
        <v>Futsal</v>
      </c>
      <c r="I2709" t="s">
        <v>66</v>
      </c>
      <c r="J2709" s="34">
        <v>70</v>
      </c>
      <c r="K2709" s="11" t="str">
        <f>VLOOKUP(A2709,'Sales Order'!A$2:I$1029,9,0)</f>
        <v>Sales Region Sulawesi - Maluku Team</v>
      </c>
      <c r="M2709" t="str">
        <f>VLOOKUP(A2709,'Sales Order'!A$1:L$1029,12,0)</f>
        <v>Retail</v>
      </c>
    </row>
    <row r="2710" spans="1:13" ht="15.75" customHeight="1" x14ac:dyDescent="0.3">
      <c r="A2710" s="28" t="s">
        <v>1198</v>
      </c>
      <c r="B2710" s="27">
        <f>VLOOKUP(A2710,'Sales Order'!A$1:D$1029,4,0)</f>
        <v>44853</v>
      </c>
      <c r="C2710" s="28" t="s">
        <v>33</v>
      </c>
      <c r="D2710" s="34">
        <v>104</v>
      </c>
      <c r="E2710" s="36">
        <v>20363200</v>
      </c>
      <c r="F2710" s="37" t="s">
        <v>5083</v>
      </c>
      <c r="G2710" s="76" t="str">
        <f>VLOOKUP(C2710,Product!A$1:D$21,3,0)</f>
        <v>Stick Billiard Bag</v>
      </c>
      <c r="H2710" s="76" t="str">
        <f>VLOOKUP(C2710,Product!A$1:D$21,4,0)</f>
        <v>Billiard</v>
      </c>
      <c r="I2710" t="s">
        <v>34</v>
      </c>
      <c r="J2710" s="34">
        <v>104</v>
      </c>
      <c r="K2710" s="11" t="str">
        <f>VLOOKUP(A2710,'Sales Order'!A$2:I$1029,9,0)</f>
        <v>Sales Region Sulawesi - Maluku Team</v>
      </c>
      <c r="M2710" t="str">
        <f>VLOOKUP(A2710,'Sales Order'!A$1:L$1029,12,0)</f>
        <v>Retail</v>
      </c>
    </row>
    <row r="2711" spans="1:13" ht="15.75" customHeight="1" x14ac:dyDescent="0.3">
      <c r="A2711" s="28" t="s">
        <v>1198</v>
      </c>
      <c r="B2711" s="27">
        <f>VLOOKUP(A2711,'Sales Order'!A$1:D$1029,4,0)</f>
        <v>44853</v>
      </c>
      <c r="C2711" s="28" t="s">
        <v>75</v>
      </c>
      <c r="D2711" s="34">
        <v>149</v>
      </c>
      <c r="E2711" s="36">
        <v>359313500</v>
      </c>
      <c r="F2711" s="37" t="s">
        <v>5084</v>
      </c>
      <c r="G2711" s="76" t="str">
        <f>VLOOKUP(C2711,Product!A$1:D$21,3,0)</f>
        <v>Bench Press</v>
      </c>
      <c r="H2711" s="76" t="str">
        <f>VLOOKUP(C2711,Product!A$1:D$21,4,0)</f>
        <v>Gym &amp; Fitness</v>
      </c>
      <c r="I2711" t="s">
        <v>76</v>
      </c>
      <c r="J2711" s="34">
        <v>149</v>
      </c>
      <c r="K2711" s="11" t="str">
        <f>VLOOKUP(A2711,'Sales Order'!A$2:I$1029,9,0)</f>
        <v>Sales Region Sulawesi - Maluku Team</v>
      </c>
      <c r="M2711" t="str">
        <f>VLOOKUP(A2711,'Sales Order'!A$1:L$1029,12,0)</f>
        <v>Retail</v>
      </c>
    </row>
    <row r="2712" spans="1:13" ht="15.75" customHeight="1" x14ac:dyDescent="0.3">
      <c r="A2712" s="16" t="s">
        <v>1199</v>
      </c>
      <c r="B2712" s="27">
        <f>VLOOKUP(A2712,'Sales Order'!A$1:D$1029,4,0)</f>
        <v>44853</v>
      </c>
      <c r="C2712" s="28" t="s">
        <v>25</v>
      </c>
      <c r="D2712" s="34">
        <v>130</v>
      </c>
      <c r="E2712" s="36">
        <v>1976000</v>
      </c>
      <c r="F2712" s="37" t="s">
        <v>5085</v>
      </c>
      <c r="G2712" s="76" t="str">
        <f>VLOOKUP(C2712,Product!A$1:D$21,3,0)</f>
        <v>Fishing soft lure</v>
      </c>
      <c r="H2712" s="76" t="str">
        <f>VLOOKUP(C2712,Product!A$1:D$21,4,0)</f>
        <v>Fishing Equipment</v>
      </c>
      <c r="I2712" t="s">
        <v>26</v>
      </c>
      <c r="J2712" s="34">
        <v>130</v>
      </c>
      <c r="K2712" s="11" t="str">
        <f>VLOOKUP(A2712,'Sales Order'!A$2:I$1029,9,0)</f>
        <v>Sales Sumatera -Kalimantan Region Team</v>
      </c>
      <c r="M2712" t="str">
        <f>VLOOKUP(A2712,'Sales Order'!A$1:L$1029,12,0)</f>
        <v>Distributor</v>
      </c>
    </row>
    <row r="2713" spans="1:13" ht="15.75" customHeight="1" x14ac:dyDescent="0.3">
      <c r="A2713" s="28" t="s">
        <v>1199</v>
      </c>
      <c r="B2713" s="27">
        <f>VLOOKUP(A2713,'Sales Order'!A$1:D$1029,4,0)</f>
        <v>44853</v>
      </c>
      <c r="C2713" s="28" t="s">
        <v>19</v>
      </c>
      <c r="D2713" s="34">
        <v>75</v>
      </c>
      <c r="E2713" s="36">
        <v>15313500.000000002</v>
      </c>
      <c r="F2713" s="37" t="s">
        <v>5086</v>
      </c>
      <c r="G2713" s="76" t="str">
        <f>VLOOKUP(C2713,Product!A$1:D$21,3,0)</f>
        <v>1 Set Fishing Equipment</v>
      </c>
      <c r="H2713" s="76" t="str">
        <f>VLOOKUP(C2713,Product!A$1:D$21,4,0)</f>
        <v>Fishing Equipment</v>
      </c>
      <c r="I2713" t="s">
        <v>21</v>
      </c>
      <c r="J2713" s="34">
        <v>75</v>
      </c>
      <c r="K2713" s="11" t="str">
        <f>VLOOKUP(A2713,'Sales Order'!A$2:I$1029,9,0)</f>
        <v>Sales Sumatera -Kalimantan Region Team</v>
      </c>
      <c r="M2713" t="str">
        <f>VLOOKUP(A2713,'Sales Order'!A$1:L$1029,12,0)</f>
        <v>Distributor</v>
      </c>
    </row>
    <row r="2714" spans="1:13" ht="15.75" customHeight="1" x14ac:dyDescent="0.3">
      <c r="A2714" s="28" t="s">
        <v>1199</v>
      </c>
      <c r="B2714" s="27">
        <f>VLOOKUP(A2714,'Sales Order'!A$1:D$1029,4,0)</f>
        <v>44853</v>
      </c>
      <c r="C2714" s="28" t="s">
        <v>72</v>
      </c>
      <c r="D2714" s="34">
        <v>34</v>
      </c>
      <c r="E2714" s="36">
        <v>8624100</v>
      </c>
      <c r="F2714" s="37" t="s">
        <v>5087</v>
      </c>
      <c r="G2714" s="76" t="str">
        <f>VLOOKUP(C2714,Product!A$1:D$21,3,0)</f>
        <v>Pull Up Bar</v>
      </c>
      <c r="H2714" s="76" t="str">
        <f>VLOOKUP(C2714,Product!A$1:D$21,4,0)</f>
        <v>Gym &amp; Fitness</v>
      </c>
      <c r="I2714" t="s">
        <v>73</v>
      </c>
      <c r="J2714" s="34">
        <v>34</v>
      </c>
      <c r="K2714" s="11" t="str">
        <f>VLOOKUP(A2714,'Sales Order'!A$2:I$1029,9,0)</f>
        <v>Sales Sumatera -Kalimantan Region Team</v>
      </c>
      <c r="M2714" t="str">
        <f>VLOOKUP(A2714,'Sales Order'!A$1:L$1029,12,0)</f>
        <v>Distributor</v>
      </c>
    </row>
    <row r="2715" spans="1:13" ht="15.75" customHeight="1" x14ac:dyDescent="0.3">
      <c r="A2715" s="28" t="s">
        <v>1199</v>
      </c>
      <c r="B2715" s="27">
        <f>VLOOKUP(A2715,'Sales Order'!A$1:D$1029,4,0)</f>
        <v>44853</v>
      </c>
      <c r="C2715" s="28" t="s">
        <v>58</v>
      </c>
      <c r="D2715" s="34">
        <v>85</v>
      </c>
      <c r="E2715" s="36">
        <v>402624600</v>
      </c>
      <c r="F2715" s="37" t="s">
        <v>5088</v>
      </c>
      <c r="G2715" s="76" t="str">
        <f>VLOOKUP(C2715,Product!A$1:D$21,3,0)</f>
        <v>Road Bike</v>
      </c>
      <c r="H2715" s="76" t="str">
        <f>VLOOKUP(C2715,Product!A$1:D$21,4,0)</f>
        <v>Bicycle</v>
      </c>
      <c r="I2715" t="s">
        <v>59</v>
      </c>
      <c r="J2715" s="34">
        <v>85</v>
      </c>
      <c r="K2715" s="11" t="str">
        <f>VLOOKUP(A2715,'Sales Order'!A$2:I$1029,9,0)</f>
        <v>Sales Sumatera -Kalimantan Region Team</v>
      </c>
      <c r="M2715" t="str">
        <f>VLOOKUP(A2715,'Sales Order'!A$1:L$1029,12,0)</f>
        <v>Distributor</v>
      </c>
    </row>
    <row r="2716" spans="1:13" ht="15.75" customHeight="1" x14ac:dyDescent="0.3">
      <c r="A2716" s="16" t="s">
        <v>1200</v>
      </c>
      <c r="B2716" s="27">
        <f>VLOOKUP(A2716,'Sales Order'!A$1:D$1029,4,0)</f>
        <v>44853</v>
      </c>
      <c r="C2716" s="28" t="s">
        <v>35</v>
      </c>
      <c r="D2716" s="34">
        <v>76</v>
      </c>
      <c r="E2716" s="36">
        <v>128451400</v>
      </c>
      <c r="F2716" s="37" t="s">
        <v>5089</v>
      </c>
      <c r="G2716" s="76" t="str">
        <f>VLOOKUP(C2716,Product!A$1:D$21,3,0)</f>
        <v>Stick Golf Wedge</v>
      </c>
      <c r="H2716" s="76" t="str">
        <f>VLOOKUP(C2716,Product!A$1:D$21,4,0)</f>
        <v>Golf</v>
      </c>
      <c r="I2716" t="s">
        <v>37</v>
      </c>
      <c r="J2716" s="34">
        <v>76</v>
      </c>
      <c r="K2716" s="11" t="str">
        <f>VLOOKUP(A2716,'Sales Order'!A$2:I$1029,9,0)</f>
        <v>Sales Java Region Team</v>
      </c>
      <c r="M2716" t="str">
        <f>VLOOKUP(A2716,'Sales Order'!A$1:L$1029,12,0)</f>
        <v>Retail</v>
      </c>
    </row>
    <row r="2717" spans="1:13" ht="15.75" customHeight="1" x14ac:dyDescent="0.3">
      <c r="A2717" s="28" t="s">
        <v>1200</v>
      </c>
      <c r="B2717" s="27">
        <f>VLOOKUP(A2717,'Sales Order'!A$1:D$1029,4,0)</f>
        <v>44853</v>
      </c>
      <c r="C2717" s="28" t="s">
        <v>83</v>
      </c>
      <c r="D2717" s="34">
        <v>96</v>
      </c>
      <c r="E2717" s="36">
        <v>24960960</v>
      </c>
      <c r="F2717" s="37" t="s">
        <v>5090</v>
      </c>
      <c r="G2717" s="76" t="str">
        <f>VLOOKUP(C2717,Product!A$1:D$21,3,0)</f>
        <v>Heavy bag</v>
      </c>
      <c r="H2717" s="76" t="str">
        <f>VLOOKUP(C2717,Product!A$1:D$21,4,0)</f>
        <v>Gym &amp; Fitness</v>
      </c>
      <c r="I2717" t="s">
        <v>84</v>
      </c>
      <c r="J2717" s="34">
        <v>96</v>
      </c>
      <c r="K2717" s="11" t="str">
        <f>VLOOKUP(A2717,'Sales Order'!A$2:I$1029,9,0)</f>
        <v>Sales Java Region Team</v>
      </c>
      <c r="M2717" t="str">
        <f>VLOOKUP(A2717,'Sales Order'!A$1:L$1029,12,0)</f>
        <v>Retail</v>
      </c>
    </row>
    <row r="2718" spans="1:13" ht="15.75" customHeight="1" x14ac:dyDescent="0.3">
      <c r="A2718" s="28" t="s">
        <v>1200</v>
      </c>
      <c r="B2718" s="27">
        <f>VLOOKUP(A2718,'Sales Order'!A$1:D$1029,4,0)</f>
        <v>44853</v>
      </c>
      <c r="C2718" s="28" t="s">
        <v>48</v>
      </c>
      <c r="D2718" s="34">
        <v>45</v>
      </c>
      <c r="E2718" s="36">
        <v>4702050</v>
      </c>
      <c r="F2718" s="37" t="s">
        <v>5091</v>
      </c>
      <c r="G2718" s="76" t="str">
        <f>VLOOKUP(C2718,Product!A$1:D$21,3,0)</f>
        <v>Tracking Pole</v>
      </c>
      <c r="H2718" s="76" t="str">
        <f>VLOOKUP(C2718,Product!A$1:D$21,4,0)</f>
        <v>Hiking &amp; Camping</v>
      </c>
      <c r="I2718" t="s">
        <v>49</v>
      </c>
      <c r="J2718" s="34">
        <v>45</v>
      </c>
      <c r="K2718" s="11" t="str">
        <f>VLOOKUP(A2718,'Sales Order'!A$2:I$1029,9,0)</f>
        <v>Sales Java Region Team</v>
      </c>
      <c r="M2718" t="str">
        <f>VLOOKUP(A2718,'Sales Order'!A$1:L$1029,12,0)</f>
        <v>Retail</v>
      </c>
    </row>
    <row r="2719" spans="1:13" ht="15.75" customHeight="1" x14ac:dyDescent="0.3">
      <c r="A2719" s="16" t="s">
        <v>1201</v>
      </c>
      <c r="B2719" s="27">
        <f>VLOOKUP(A2719,'Sales Order'!A$1:D$1029,4,0)</f>
        <v>44854</v>
      </c>
      <c r="C2719" s="28" t="s">
        <v>25</v>
      </c>
      <c r="D2719" s="34">
        <v>25</v>
      </c>
      <c r="E2719" s="36">
        <v>405000</v>
      </c>
      <c r="F2719" s="37" t="s">
        <v>5092</v>
      </c>
      <c r="G2719" s="76" t="str">
        <f>VLOOKUP(C2719,Product!A$1:D$21,3,0)</f>
        <v>Fishing soft lure</v>
      </c>
      <c r="H2719" s="76" t="str">
        <f>VLOOKUP(C2719,Product!A$1:D$21,4,0)</f>
        <v>Fishing Equipment</v>
      </c>
      <c r="I2719" t="s">
        <v>26</v>
      </c>
      <c r="J2719" s="34">
        <v>25</v>
      </c>
      <c r="K2719" s="11" t="str">
        <f>VLOOKUP(A2719,'Sales Order'!A$2:I$1029,9,0)</f>
        <v>Sales Sumatera -Kalimantan Region Team</v>
      </c>
      <c r="M2719" t="str">
        <f>VLOOKUP(A2719,'Sales Order'!A$1:L$1029,12,0)</f>
        <v>Retail</v>
      </c>
    </row>
    <row r="2720" spans="1:13" ht="15.75" customHeight="1" x14ac:dyDescent="0.3">
      <c r="A2720" s="28" t="s">
        <v>1201</v>
      </c>
      <c r="B2720" s="27">
        <f>VLOOKUP(A2720,'Sales Order'!A$1:D$1029,4,0)</f>
        <v>44854</v>
      </c>
      <c r="C2720" s="28" t="s">
        <v>75</v>
      </c>
      <c r="D2720" s="34">
        <v>140</v>
      </c>
      <c r="E2720" s="36">
        <v>311640000</v>
      </c>
      <c r="F2720" s="37" t="s">
        <v>5093</v>
      </c>
      <c r="G2720" s="76" t="str">
        <f>VLOOKUP(C2720,Product!A$1:D$21,3,0)</f>
        <v>Bench Press</v>
      </c>
      <c r="H2720" s="76" t="str">
        <f>VLOOKUP(C2720,Product!A$1:D$21,4,0)</f>
        <v>Gym &amp; Fitness</v>
      </c>
      <c r="I2720" t="s">
        <v>76</v>
      </c>
      <c r="J2720" s="34">
        <v>140</v>
      </c>
      <c r="K2720" s="11" t="str">
        <f>VLOOKUP(A2720,'Sales Order'!A$2:I$1029,9,0)</f>
        <v>Sales Sumatera -Kalimantan Region Team</v>
      </c>
      <c r="M2720" t="str">
        <f>VLOOKUP(A2720,'Sales Order'!A$1:L$1029,12,0)</f>
        <v>Retail</v>
      </c>
    </row>
    <row r="2721" spans="1:13" ht="15.75" customHeight="1" x14ac:dyDescent="0.3">
      <c r="A2721" s="28" t="s">
        <v>1201</v>
      </c>
      <c r="B2721" s="27">
        <f>VLOOKUP(A2721,'Sales Order'!A$1:D$1029,4,0)</f>
        <v>44854</v>
      </c>
      <c r="C2721" s="28" t="s">
        <v>78</v>
      </c>
      <c r="D2721" s="34">
        <v>132</v>
      </c>
      <c r="E2721" s="36">
        <v>55476960</v>
      </c>
      <c r="F2721" s="37" t="s">
        <v>5094</v>
      </c>
      <c r="G2721" s="76" t="str">
        <f>VLOOKUP(C2721,Product!A$1:D$21,3,0)</f>
        <v>Dumbell Set</v>
      </c>
      <c r="H2721" s="76" t="str">
        <f>VLOOKUP(C2721,Product!A$1:D$21,4,0)</f>
        <v>Gym &amp; Fitness</v>
      </c>
      <c r="I2721" t="s">
        <v>79</v>
      </c>
      <c r="J2721" s="34">
        <v>132</v>
      </c>
      <c r="K2721" s="11" t="str">
        <f>VLOOKUP(A2721,'Sales Order'!A$2:I$1029,9,0)</f>
        <v>Sales Sumatera -Kalimantan Region Team</v>
      </c>
      <c r="M2721" t="str">
        <f>VLOOKUP(A2721,'Sales Order'!A$1:L$1029,12,0)</f>
        <v>Retail</v>
      </c>
    </row>
    <row r="2722" spans="1:13" ht="15.75" customHeight="1" x14ac:dyDescent="0.3">
      <c r="A2722" s="16" t="s">
        <v>1202</v>
      </c>
      <c r="B2722" s="27">
        <f>VLOOKUP(A2722,'Sales Order'!A$1:D$1029,4,0)</f>
        <v>44854</v>
      </c>
      <c r="C2722" s="28" t="s">
        <v>45</v>
      </c>
      <c r="D2722" s="34">
        <v>131</v>
      </c>
      <c r="E2722" s="36">
        <v>14834440</v>
      </c>
      <c r="F2722" s="37" t="s">
        <v>5095</v>
      </c>
      <c r="G2722" s="76" t="str">
        <f>VLOOKUP(C2722,Product!A$1:D$21,3,0)</f>
        <v>Sunglasses</v>
      </c>
      <c r="H2722" s="76" t="str">
        <f>VLOOKUP(C2722,Product!A$1:D$21,4,0)</f>
        <v>Outdoors Sport</v>
      </c>
      <c r="I2722" t="s">
        <v>46</v>
      </c>
      <c r="J2722" s="34">
        <v>131</v>
      </c>
      <c r="K2722" s="11" t="str">
        <f>VLOOKUP(A2722,'Sales Order'!A$2:I$1029,9,0)</f>
        <v>Sales Region Sulawesi - Maluku Team</v>
      </c>
      <c r="M2722" t="str">
        <f>VLOOKUP(A2722,'Sales Order'!A$1:L$1029,12,0)</f>
        <v>Retail</v>
      </c>
    </row>
    <row r="2723" spans="1:13" ht="15.75" customHeight="1" x14ac:dyDescent="0.3">
      <c r="A2723" s="28" t="s">
        <v>1202</v>
      </c>
      <c r="B2723" s="27">
        <f>VLOOKUP(A2723,'Sales Order'!A$1:D$1029,4,0)</f>
        <v>44854</v>
      </c>
      <c r="C2723" s="28" t="s">
        <v>75</v>
      </c>
      <c r="D2723" s="34">
        <v>135</v>
      </c>
      <c r="E2723" s="36">
        <v>332707500</v>
      </c>
      <c r="F2723" s="37" t="s">
        <v>5096</v>
      </c>
      <c r="G2723" s="76" t="str">
        <f>VLOOKUP(C2723,Product!A$1:D$21,3,0)</f>
        <v>Bench Press</v>
      </c>
      <c r="H2723" s="76" t="str">
        <f>VLOOKUP(C2723,Product!A$1:D$21,4,0)</f>
        <v>Gym &amp; Fitness</v>
      </c>
      <c r="I2723" t="s">
        <v>76</v>
      </c>
      <c r="J2723" s="34">
        <v>135</v>
      </c>
      <c r="K2723" s="11" t="str">
        <f>VLOOKUP(A2723,'Sales Order'!A$2:I$1029,9,0)</f>
        <v>Sales Region Sulawesi - Maluku Team</v>
      </c>
      <c r="M2723" t="str">
        <f>VLOOKUP(A2723,'Sales Order'!A$1:L$1029,12,0)</f>
        <v>Retail</v>
      </c>
    </row>
    <row r="2724" spans="1:13" ht="15.75" customHeight="1" x14ac:dyDescent="0.3">
      <c r="A2724" s="28" t="s">
        <v>1202</v>
      </c>
      <c r="B2724" s="27">
        <f>VLOOKUP(A2724,'Sales Order'!A$1:D$1029,4,0)</f>
        <v>44854</v>
      </c>
      <c r="C2724" s="28" t="s">
        <v>48</v>
      </c>
      <c r="D2724" s="34">
        <v>140</v>
      </c>
      <c r="E2724" s="36">
        <v>16795800</v>
      </c>
      <c r="F2724" s="37" t="s">
        <v>5097</v>
      </c>
      <c r="G2724" s="76" t="str">
        <f>VLOOKUP(C2724,Product!A$1:D$21,3,0)</f>
        <v>Tracking Pole</v>
      </c>
      <c r="H2724" s="76" t="str">
        <f>VLOOKUP(C2724,Product!A$1:D$21,4,0)</f>
        <v>Hiking &amp; Camping</v>
      </c>
      <c r="I2724" t="s">
        <v>49</v>
      </c>
      <c r="J2724" s="34">
        <v>140</v>
      </c>
      <c r="K2724" s="11" t="str">
        <f>VLOOKUP(A2724,'Sales Order'!A$2:I$1029,9,0)</f>
        <v>Sales Region Sulawesi - Maluku Team</v>
      </c>
      <c r="M2724" t="str">
        <f>VLOOKUP(A2724,'Sales Order'!A$1:L$1029,12,0)</f>
        <v>Retail</v>
      </c>
    </row>
    <row r="2725" spans="1:13" ht="15.75" customHeight="1" x14ac:dyDescent="0.3">
      <c r="A2725" s="28" t="s">
        <v>1202</v>
      </c>
      <c r="B2725" s="27">
        <f>VLOOKUP(A2725,'Sales Order'!A$1:D$1029,4,0)</f>
        <v>44854</v>
      </c>
      <c r="C2725" s="28" t="s">
        <v>25</v>
      </c>
      <c r="D2725" s="34">
        <v>98</v>
      </c>
      <c r="E2725" s="36">
        <v>1666000</v>
      </c>
      <c r="F2725" s="37" t="s">
        <v>5098</v>
      </c>
      <c r="G2725" s="76" t="str">
        <f>VLOOKUP(C2725,Product!A$1:D$21,3,0)</f>
        <v>Fishing soft lure</v>
      </c>
      <c r="H2725" s="76" t="str">
        <f>VLOOKUP(C2725,Product!A$1:D$21,4,0)</f>
        <v>Fishing Equipment</v>
      </c>
      <c r="I2725" t="s">
        <v>26</v>
      </c>
      <c r="J2725" s="34">
        <v>98</v>
      </c>
      <c r="K2725" s="11" t="str">
        <f>VLOOKUP(A2725,'Sales Order'!A$2:I$1029,9,0)</f>
        <v>Sales Region Sulawesi - Maluku Team</v>
      </c>
      <c r="M2725" t="str">
        <f>VLOOKUP(A2725,'Sales Order'!A$1:L$1029,12,0)</f>
        <v>Retail</v>
      </c>
    </row>
    <row r="2726" spans="1:13" ht="15.75" customHeight="1" x14ac:dyDescent="0.3">
      <c r="A2726" s="28" t="s">
        <v>1203</v>
      </c>
      <c r="B2726" s="27">
        <f>VLOOKUP(A2726,'Sales Order'!A$1:D$1029,4,0)</f>
        <v>44854</v>
      </c>
      <c r="C2726" s="28" t="s">
        <v>78</v>
      </c>
      <c r="D2726" s="34">
        <v>110</v>
      </c>
      <c r="E2726" s="36">
        <v>43890000</v>
      </c>
      <c r="F2726" s="37" t="s">
        <v>5099</v>
      </c>
      <c r="G2726" s="76" t="str">
        <f>VLOOKUP(C2726,Product!A$1:D$21,3,0)</f>
        <v>Dumbell Set</v>
      </c>
      <c r="H2726" s="76" t="str">
        <f>VLOOKUP(C2726,Product!A$1:D$21,4,0)</f>
        <v>Gym &amp; Fitness</v>
      </c>
      <c r="I2726" t="s">
        <v>79</v>
      </c>
      <c r="J2726" s="34">
        <v>110</v>
      </c>
      <c r="K2726" s="11" t="str">
        <f>VLOOKUP(A2726,'Sales Order'!A$2:I$1029,9,0)</f>
        <v>Sales Region Sulawesi - Maluku Team</v>
      </c>
      <c r="M2726" t="str">
        <f>VLOOKUP(A2726,'Sales Order'!A$1:L$1029,12,0)</f>
        <v>Retail</v>
      </c>
    </row>
    <row r="2727" spans="1:13" ht="15.75" customHeight="1" x14ac:dyDescent="0.3">
      <c r="A2727" s="28" t="s">
        <v>1203</v>
      </c>
      <c r="B2727" s="27">
        <f>VLOOKUP(A2727,'Sales Order'!A$1:D$1029,4,0)</f>
        <v>44854</v>
      </c>
      <c r="C2727" s="28" t="s">
        <v>81</v>
      </c>
      <c r="D2727" s="34">
        <v>38</v>
      </c>
      <c r="E2727" s="36">
        <v>79426840</v>
      </c>
      <c r="F2727" s="37" t="s">
        <v>5100</v>
      </c>
      <c r="G2727" s="76" t="str">
        <f>VLOOKUP(C2727,Product!A$1:D$21,3,0)</f>
        <v>Treadmill</v>
      </c>
      <c r="H2727" s="76" t="str">
        <f>VLOOKUP(C2727,Product!A$1:D$21,4,0)</f>
        <v>Gym &amp; Fitness</v>
      </c>
      <c r="I2727" t="s">
        <v>82</v>
      </c>
      <c r="J2727" s="34">
        <v>38</v>
      </c>
      <c r="K2727" s="11" t="str">
        <f>VLOOKUP(A2727,'Sales Order'!A$2:I$1029,9,0)</f>
        <v>Sales Region Sulawesi - Maluku Team</v>
      </c>
      <c r="M2727" t="str">
        <f>VLOOKUP(A2727,'Sales Order'!A$1:L$1029,12,0)</f>
        <v>Retail</v>
      </c>
    </row>
    <row r="2728" spans="1:13" ht="15.75" customHeight="1" x14ac:dyDescent="0.3">
      <c r="A2728" s="16" t="s">
        <v>1204</v>
      </c>
      <c r="B2728" s="27">
        <f>VLOOKUP(A2728,'Sales Order'!A$1:D$1029,4,0)</f>
        <v>44855</v>
      </c>
      <c r="C2728" s="28" t="s">
        <v>19</v>
      </c>
      <c r="D2728" s="34">
        <v>117</v>
      </c>
      <c r="E2728" s="36">
        <v>21849750</v>
      </c>
      <c r="F2728" s="37" t="s">
        <v>5101</v>
      </c>
      <c r="G2728" s="76" t="str">
        <f>VLOOKUP(C2728,Product!A$1:D$21,3,0)</f>
        <v>1 Set Fishing Equipment</v>
      </c>
      <c r="H2728" s="76" t="str">
        <f>VLOOKUP(C2728,Product!A$1:D$21,4,0)</f>
        <v>Fishing Equipment</v>
      </c>
      <c r="I2728" t="s">
        <v>21</v>
      </c>
      <c r="J2728" s="34">
        <v>117</v>
      </c>
      <c r="K2728" s="11" t="str">
        <f>VLOOKUP(A2728,'Sales Order'!A$2:I$1029,9,0)</f>
        <v>Online Sales Team</v>
      </c>
      <c r="M2728" t="str">
        <f>VLOOKUP(A2728,'Sales Order'!A$1:L$1029,12,0)</f>
        <v>Retail</v>
      </c>
    </row>
    <row r="2729" spans="1:13" ht="15.75" customHeight="1" x14ac:dyDescent="0.3">
      <c r="A2729" s="16" t="s">
        <v>1205</v>
      </c>
      <c r="B2729" s="27">
        <f>VLOOKUP(A2729,'Sales Order'!A$1:D$1029,4,0)</f>
        <v>44855</v>
      </c>
      <c r="C2729" s="28" t="s">
        <v>65</v>
      </c>
      <c r="D2729" s="34">
        <v>37</v>
      </c>
      <c r="E2729" s="36">
        <v>7903200</v>
      </c>
      <c r="F2729" s="37" t="s">
        <v>5102</v>
      </c>
      <c r="G2729" s="76" t="str">
        <f>VLOOKUP(C2729,Product!A$1:D$21,3,0)</f>
        <v>1 Set Futsalball</v>
      </c>
      <c r="H2729" s="76" t="str">
        <f>VLOOKUP(C2729,Product!A$1:D$21,4,0)</f>
        <v>Futsal</v>
      </c>
      <c r="I2729" t="s">
        <v>66</v>
      </c>
      <c r="J2729" s="34">
        <v>37</v>
      </c>
      <c r="K2729" s="11" t="str">
        <f>VLOOKUP(A2729,'Sales Order'!A$2:I$1029,9,0)</f>
        <v>Online Sales Team</v>
      </c>
      <c r="M2729" t="str">
        <f>VLOOKUP(A2729,'Sales Order'!A$1:L$1029,12,0)</f>
        <v>Retail</v>
      </c>
    </row>
    <row r="2730" spans="1:13" ht="15.75" customHeight="1" x14ac:dyDescent="0.3">
      <c r="A2730" s="28" t="s">
        <v>1205</v>
      </c>
      <c r="B2730" s="27">
        <f>VLOOKUP(A2730,'Sales Order'!A$1:D$1029,4,0)</f>
        <v>44855</v>
      </c>
      <c r="C2730" s="28" t="s">
        <v>81</v>
      </c>
      <c r="D2730" s="34">
        <v>48</v>
      </c>
      <c r="E2730" s="36">
        <v>91764000</v>
      </c>
      <c r="F2730" s="37" t="s">
        <v>5103</v>
      </c>
      <c r="G2730" s="76" t="str">
        <f>VLOOKUP(C2730,Product!A$1:D$21,3,0)</f>
        <v>Treadmill</v>
      </c>
      <c r="H2730" s="76" t="str">
        <f>VLOOKUP(C2730,Product!A$1:D$21,4,0)</f>
        <v>Gym &amp; Fitness</v>
      </c>
      <c r="I2730" t="s">
        <v>82</v>
      </c>
      <c r="J2730" s="34">
        <v>48</v>
      </c>
      <c r="K2730" s="11" t="str">
        <f>VLOOKUP(A2730,'Sales Order'!A$2:I$1029,9,0)</f>
        <v>Online Sales Team</v>
      </c>
      <c r="M2730" t="str">
        <f>VLOOKUP(A2730,'Sales Order'!A$1:L$1029,12,0)</f>
        <v>Retail</v>
      </c>
    </row>
    <row r="2731" spans="1:13" ht="15.75" customHeight="1" x14ac:dyDescent="0.3">
      <c r="A2731" s="28" t="s">
        <v>1205</v>
      </c>
      <c r="B2731" s="27">
        <f>VLOOKUP(A2731,'Sales Order'!A$1:D$1029,4,0)</f>
        <v>44855</v>
      </c>
      <c r="C2731" s="28" t="s">
        <v>78</v>
      </c>
      <c r="D2731" s="34">
        <v>49</v>
      </c>
      <c r="E2731" s="36">
        <v>22679160</v>
      </c>
      <c r="F2731" s="37" t="s">
        <v>5104</v>
      </c>
      <c r="G2731" s="76" t="str">
        <f>VLOOKUP(C2731,Product!A$1:D$21,3,0)</f>
        <v>Dumbell Set</v>
      </c>
      <c r="H2731" s="76" t="str">
        <f>VLOOKUP(C2731,Product!A$1:D$21,4,0)</f>
        <v>Gym &amp; Fitness</v>
      </c>
      <c r="I2731" t="s">
        <v>79</v>
      </c>
      <c r="J2731" s="34">
        <v>49</v>
      </c>
      <c r="K2731" s="11" t="str">
        <f>VLOOKUP(A2731,'Sales Order'!A$2:I$1029,9,0)</f>
        <v>Online Sales Team</v>
      </c>
      <c r="M2731" t="str">
        <f>VLOOKUP(A2731,'Sales Order'!A$1:L$1029,12,0)</f>
        <v>Retail</v>
      </c>
    </row>
    <row r="2732" spans="1:13" ht="15.75" customHeight="1" x14ac:dyDescent="0.3">
      <c r="A2732" s="28" t="s">
        <v>1205</v>
      </c>
      <c r="B2732" s="27">
        <f>VLOOKUP(A2732,'Sales Order'!A$1:D$1029,4,0)</f>
        <v>44855</v>
      </c>
      <c r="C2732" s="28" t="s">
        <v>45</v>
      </c>
      <c r="D2732" s="34">
        <v>78</v>
      </c>
      <c r="E2732" s="36">
        <v>10692240</v>
      </c>
      <c r="F2732" s="37" t="s">
        <v>5105</v>
      </c>
      <c r="G2732" s="76" t="str">
        <f>VLOOKUP(C2732,Product!A$1:D$21,3,0)</f>
        <v>Sunglasses</v>
      </c>
      <c r="H2732" s="76" t="str">
        <f>VLOOKUP(C2732,Product!A$1:D$21,4,0)</f>
        <v>Outdoors Sport</v>
      </c>
      <c r="I2732" t="s">
        <v>46</v>
      </c>
      <c r="J2732" s="34">
        <v>78</v>
      </c>
      <c r="K2732" s="11" t="str">
        <f>VLOOKUP(A2732,'Sales Order'!A$2:I$1029,9,0)</f>
        <v>Online Sales Team</v>
      </c>
      <c r="M2732" t="str">
        <f>VLOOKUP(A2732,'Sales Order'!A$1:L$1029,12,0)</f>
        <v>Retail</v>
      </c>
    </row>
    <row r="2733" spans="1:13" ht="15.75" customHeight="1" x14ac:dyDescent="0.3">
      <c r="A2733" s="16" t="s">
        <v>1206</v>
      </c>
      <c r="B2733" s="27">
        <f>VLOOKUP(A2733,'Sales Order'!A$1:D$1029,4,0)</f>
        <v>44856</v>
      </c>
      <c r="C2733" s="28" t="s">
        <v>83</v>
      </c>
      <c r="D2733" s="34">
        <v>116</v>
      </c>
      <c r="E2733" s="36">
        <v>29788800</v>
      </c>
      <c r="F2733" s="37" t="s">
        <v>5106</v>
      </c>
      <c r="G2733" s="76" t="str">
        <f>VLOOKUP(C2733,Product!A$1:D$21,3,0)</f>
        <v>Heavy bag</v>
      </c>
      <c r="H2733" s="76" t="str">
        <f>VLOOKUP(C2733,Product!A$1:D$21,4,0)</f>
        <v>Gym &amp; Fitness</v>
      </c>
      <c r="I2733" t="s">
        <v>84</v>
      </c>
      <c r="J2733" s="34">
        <v>116</v>
      </c>
      <c r="K2733" s="11" t="str">
        <f>VLOOKUP(A2733,'Sales Order'!A$2:I$1029,9,0)</f>
        <v>Sales Region Sulawesi - Maluku Team</v>
      </c>
      <c r="M2733" t="str">
        <f>VLOOKUP(A2733,'Sales Order'!A$1:L$1029,12,0)</f>
        <v>Retail</v>
      </c>
    </row>
    <row r="2734" spans="1:13" ht="15.75" customHeight="1" x14ac:dyDescent="0.3">
      <c r="A2734" s="28" t="s">
        <v>1206</v>
      </c>
      <c r="B2734" s="27">
        <f>VLOOKUP(A2734,'Sales Order'!A$1:D$1029,4,0)</f>
        <v>44856</v>
      </c>
      <c r="C2734" s="28" t="s">
        <v>65</v>
      </c>
      <c r="D2734" s="34">
        <v>137</v>
      </c>
      <c r="E2734" s="36">
        <v>28897410</v>
      </c>
      <c r="F2734" s="37" t="s">
        <v>5107</v>
      </c>
      <c r="G2734" s="76" t="str">
        <f>VLOOKUP(C2734,Product!A$1:D$21,3,0)</f>
        <v>1 Set Futsalball</v>
      </c>
      <c r="H2734" s="76" t="str">
        <f>VLOOKUP(C2734,Product!A$1:D$21,4,0)</f>
        <v>Futsal</v>
      </c>
      <c r="I2734" t="s">
        <v>66</v>
      </c>
      <c r="J2734" s="34">
        <v>137</v>
      </c>
      <c r="K2734" s="11" t="str">
        <f>VLOOKUP(A2734,'Sales Order'!A$2:I$1029,9,0)</f>
        <v>Sales Region Sulawesi - Maluku Team</v>
      </c>
      <c r="M2734" t="str">
        <f>VLOOKUP(A2734,'Sales Order'!A$1:L$1029,12,0)</f>
        <v>Retail</v>
      </c>
    </row>
    <row r="2735" spans="1:13" ht="15.75" customHeight="1" x14ac:dyDescent="0.3">
      <c r="A2735" s="28" t="s">
        <v>1206</v>
      </c>
      <c r="B2735" s="27">
        <f>VLOOKUP(A2735,'Sales Order'!A$1:D$1029,4,0)</f>
        <v>44856</v>
      </c>
      <c r="C2735" s="28" t="s">
        <v>75</v>
      </c>
      <c r="D2735" s="34">
        <v>55</v>
      </c>
      <c r="E2735" s="36">
        <v>109312500</v>
      </c>
      <c r="F2735" s="37" t="s">
        <v>5108</v>
      </c>
      <c r="G2735" s="76" t="str">
        <f>VLOOKUP(C2735,Product!A$1:D$21,3,0)</f>
        <v>Bench Press</v>
      </c>
      <c r="H2735" s="76" t="str">
        <f>VLOOKUP(C2735,Product!A$1:D$21,4,0)</f>
        <v>Gym &amp; Fitness</v>
      </c>
      <c r="I2735" t="s">
        <v>76</v>
      </c>
      <c r="J2735" s="34">
        <v>55</v>
      </c>
      <c r="K2735" s="11" t="str">
        <f>VLOOKUP(A2735,'Sales Order'!A$2:I$1029,9,0)</f>
        <v>Sales Region Sulawesi - Maluku Team</v>
      </c>
      <c r="M2735" t="str">
        <f>VLOOKUP(A2735,'Sales Order'!A$1:L$1029,12,0)</f>
        <v>Retail</v>
      </c>
    </row>
    <row r="2736" spans="1:13" ht="15.75" customHeight="1" x14ac:dyDescent="0.3">
      <c r="A2736" s="28" t="s">
        <v>1206</v>
      </c>
      <c r="B2736" s="27">
        <f>VLOOKUP(A2736,'Sales Order'!A$1:D$1029,4,0)</f>
        <v>44856</v>
      </c>
      <c r="C2736" s="28" t="s">
        <v>19</v>
      </c>
      <c r="D2736" s="34">
        <v>101</v>
      </c>
      <c r="E2736" s="36">
        <v>19616220</v>
      </c>
      <c r="F2736" s="37" t="s">
        <v>5109</v>
      </c>
      <c r="G2736" s="76" t="str">
        <f>VLOOKUP(C2736,Product!A$1:D$21,3,0)</f>
        <v>1 Set Fishing Equipment</v>
      </c>
      <c r="H2736" s="76" t="str">
        <f>VLOOKUP(C2736,Product!A$1:D$21,4,0)</f>
        <v>Fishing Equipment</v>
      </c>
      <c r="I2736" t="s">
        <v>21</v>
      </c>
      <c r="J2736" s="34">
        <v>101</v>
      </c>
      <c r="K2736" s="11" t="str">
        <f>VLOOKUP(A2736,'Sales Order'!A$2:I$1029,9,0)</f>
        <v>Sales Region Sulawesi - Maluku Team</v>
      </c>
      <c r="M2736" t="str">
        <f>VLOOKUP(A2736,'Sales Order'!A$1:L$1029,12,0)</f>
        <v>Retail</v>
      </c>
    </row>
    <row r="2737" spans="1:13" ht="15.75" customHeight="1" x14ac:dyDescent="0.3">
      <c r="A2737" s="28" t="s">
        <v>1206</v>
      </c>
      <c r="B2737" s="27">
        <f>VLOOKUP(A2737,'Sales Order'!A$1:D$1029,4,0)</f>
        <v>44856</v>
      </c>
      <c r="C2737" s="28" t="s">
        <v>72</v>
      </c>
      <c r="D2737" s="34">
        <v>26</v>
      </c>
      <c r="E2737" s="36">
        <v>6108960</v>
      </c>
      <c r="F2737" s="37" t="s">
        <v>5110</v>
      </c>
      <c r="G2737" s="76" t="str">
        <f>VLOOKUP(C2737,Product!A$1:D$21,3,0)</f>
        <v>Pull Up Bar</v>
      </c>
      <c r="H2737" s="76" t="str">
        <f>VLOOKUP(C2737,Product!A$1:D$21,4,0)</f>
        <v>Gym &amp; Fitness</v>
      </c>
      <c r="I2737" t="s">
        <v>73</v>
      </c>
      <c r="J2737" s="34">
        <v>26</v>
      </c>
      <c r="K2737" s="11" t="str">
        <f>VLOOKUP(A2737,'Sales Order'!A$2:I$1029,9,0)</f>
        <v>Sales Region Sulawesi - Maluku Team</v>
      </c>
      <c r="M2737" t="str">
        <f>VLOOKUP(A2737,'Sales Order'!A$1:L$1029,12,0)</f>
        <v>Retail</v>
      </c>
    </row>
    <row r="2738" spans="1:13" ht="15.75" customHeight="1" x14ac:dyDescent="0.3">
      <c r="A2738" s="28" t="s">
        <v>1206</v>
      </c>
      <c r="B2738" s="27">
        <f>VLOOKUP(A2738,'Sales Order'!A$1:D$1029,4,0)</f>
        <v>44856</v>
      </c>
      <c r="C2738" s="28" t="s">
        <v>58</v>
      </c>
      <c r="D2738" s="34">
        <v>110</v>
      </c>
      <c r="E2738" s="36">
        <v>570666800</v>
      </c>
      <c r="F2738" s="37" t="s">
        <v>5111</v>
      </c>
      <c r="G2738" s="76" t="str">
        <f>VLOOKUP(C2738,Product!A$1:D$21,3,0)</f>
        <v>Road Bike</v>
      </c>
      <c r="H2738" s="76" t="str">
        <f>VLOOKUP(C2738,Product!A$1:D$21,4,0)</f>
        <v>Bicycle</v>
      </c>
      <c r="I2738" t="s">
        <v>59</v>
      </c>
      <c r="J2738" s="34">
        <v>110</v>
      </c>
      <c r="K2738" s="11" t="str">
        <f>VLOOKUP(A2738,'Sales Order'!A$2:I$1029,9,0)</f>
        <v>Sales Region Sulawesi - Maluku Team</v>
      </c>
      <c r="M2738" t="str">
        <f>VLOOKUP(A2738,'Sales Order'!A$1:L$1029,12,0)</f>
        <v>Retail</v>
      </c>
    </row>
    <row r="2739" spans="1:13" ht="15.75" customHeight="1" x14ac:dyDescent="0.3">
      <c r="A2739" s="16" t="s">
        <v>1207</v>
      </c>
      <c r="B2739" s="27">
        <f>VLOOKUP(A2739,'Sales Order'!A$1:D$1029,4,0)</f>
        <v>44857</v>
      </c>
      <c r="C2739" s="28" t="s">
        <v>35</v>
      </c>
      <c r="D2739" s="34">
        <v>50</v>
      </c>
      <c r="E2739" s="36">
        <v>88897500</v>
      </c>
      <c r="F2739" s="37" t="s">
        <v>5112</v>
      </c>
      <c r="G2739" s="76" t="str">
        <f>VLOOKUP(C2739,Product!A$1:D$21,3,0)</f>
        <v>Stick Golf Wedge</v>
      </c>
      <c r="H2739" s="76" t="str">
        <f>VLOOKUP(C2739,Product!A$1:D$21,4,0)</f>
        <v>Golf</v>
      </c>
      <c r="I2739" t="s">
        <v>37</v>
      </c>
      <c r="J2739" s="34">
        <v>50</v>
      </c>
      <c r="K2739" s="11" t="str">
        <f>VLOOKUP(A2739,'Sales Order'!A$2:I$1029,9,0)</f>
        <v>Sales Java Region Team</v>
      </c>
      <c r="M2739" t="str">
        <f>VLOOKUP(A2739,'Sales Order'!A$1:L$1029,12,0)</f>
        <v>Retail</v>
      </c>
    </row>
    <row r="2740" spans="1:13" ht="15.75" customHeight="1" x14ac:dyDescent="0.3">
      <c r="A2740" s="28" t="s">
        <v>1207</v>
      </c>
      <c r="B2740" s="27">
        <f>VLOOKUP(A2740,'Sales Order'!A$1:D$1029,4,0)</f>
        <v>44857</v>
      </c>
      <c r="C2740" s="28" t="s">
        <v>61</v>
      </c>
      <c r="D2740" s="34">
        <v>112</v>
      </c>
      <c r="E2740" s="36">
        <v>46673760</v>
      </c>
      <c r="F2740" s="37" t="s">
        <v>5113</v>
      </c>
      <c r="G2740" s="76" t="str">
        <f>VLOOKUP(C2740,Product!A$1:D$21,3,0)</f>
        <v>1 Set Basketball</v>
      </c>
      <c r="H2740" s="76" t="str">
        <f>VLOOKUP(C2740,Product!A$1:D$21,4,0)</f>
        <v>Basketball</v>
      </c>
      <c r="I2740" t="s">
        <v>62</v>
      </c>
      <c r="J2740" s="34">
        <v>112</v>
      </c>
      <c r="K2740" s="11" t="str">
        <f>VLOOKUP(A2740,'Sales Order'!A$2:I$1029,9,0)</f>
        <v>Sales Java Region Team</v>
      </c>
      <c r="M2740" t="str">
        <f>VLOOKUP(A2740,'Sales Order'!A$1:L$1029,12,0)</f>
        <v>Retail</v>
      </c>
    </row>
    <row r="2741" spans="1:13" ht="15.75" customHeight="1" x14ac:dyDescent="0.3">
      <c r="A2741" s="16" t="s">
        <v>1208</v>
      </c>
      <c r="B2741" s="27">
        <f>VLOOKUP(A2741,'Sales Order'!A$1:D$1029,4,0)</f>
        <v>44859</v>
      </c>
      <c r="C2741" s="28" t="s">
        <v>55</v>
      </c>
      <c r="D2741" s="34">
        <v>139</v>
      </c>
      <c r="E2741" s="36">
        <v>259041790</v>
      </c>
      <c r="F2741" s="37" t="s">
        <v>5114</v>
      </c>
      <c r="G2741" s="76" t="str">
        <f>VLOOKUP(C2741,Product!A$1:D$21,3,0)</f>
        <v>Mountain Bike</v>
      </c>
      <c r="H2741" s="76" t="str">
        <f>VLOOKUP(C2741,Product!A$1:D$21,4,0)</f>
        <v>Bicycle</v>
      </c>
      <c r="I2741" t="s">
        <v>5854</v>
      </c>
      <c r="J2741" s="34">
        <v>139</v>
      </c>
      <c r="K2741" s="11" t="str">
        <f>VLOOKUP(A2741,'Sales Order'!A$2:I$1029,9,0)</f>
        <v>Sales Sumatera -Kalimantan Region Team</v>
      </c>
      <c r="M2741" t="str">
        <f>VLOOKUP(A2741,'Sales Order'!A$1:L$1029,12,0)</f>
        <v>Retail</v>
      </c>
    </row>
    <row r="2742" spans="1:13" ht="15.75" customHeight="1" x14ac:dyDescent="0.3">
      <c r="A2742" s="28" t="s">
        <v>1208</v>
      </c>
      <c r="B2742" s="27">
        <f>VLOOKUP(A2742,'Sales Order'!A$1:D$1029,4,0)</f>
        <v>44859</v>
      </c>
      <c r="C2742" s="28" t="s">
        <v>65</v>
      </c>
      <c r="D2742" s="34">
        <v>135</v>
      </c>
      <c r="E2742" s="36">
        <v>27394200</v>
      </c>
      <c r="F2742" s="37" t="s">
        <v>5115</v>
      </c>
      <c r="G2742" s="76" t="str">
        <f>VLOOKUP(C2742,Product!A$1:D$21,3,0)</f>
        <v>1 Set Futsalball</v>
      </c>
      <c r="H2742" s="76" t="str">
        <f>VLOOKUP(C2742,Product!A$1:D$21,4,0)</f>
        <v>Futsal</v>
      </c>
      <c r="I2742" t="s">
        <v>66</v>
      </c>
      <c r="J2742" s="34">
        <v>135</v>
      </c>
      <c r="K2742" s="11" t="str">
        <f>VLOOKUP(A2742,'Sales Order'!A$2:I$1029,9,0)</f>
        <v>Sales Sumatera -Kalimantan Region Team</v>
      </c>
      <c r="M2742" t="str">
        <f>VLOOKUP(A2742,'Sales Order'!A$1:L$1029,12,0)</f>
        <v>Retail</v>
      </c>
    </row>
    <row r="2743" spans="1:13" ht="15.75" customHeight="1" x14ac:dyDescent="0.3">
      <c r="A2743" s="28" t="s">
        <v>1208</v>
      </c>
      <c r="B2743" s="27">
        <f>VLOOKUP(A2743,'Sales Order'!A$1:D$1029,4,0)</f>
        <v>44859</v>
      </c>
      <c r="C2743" s="28" t="s">
        <v>61</v>
      </c>
      <c r="D2743" s="34">
        <v>72</v>
      </c>
      <c r="E2743" s="36">
        <v>30349440</v>
      </c>
      <c r="F2743" s="37" t="s">
        <v>5116</v>
      </c>
      <c r="G2743" s="76" t="str">
        <f>VLOOKUP(C2743,Product!A$1:D$21,3,0)</f>
        <v>1 Set Basketball</v>
      </c>
      <c r="H2743" s="76" t="str">
        <f>VLOOKUP(C2743,Product!A$1:D$21,4,0)</f>
        <v>Basketball</v>
      </c>
      <c r="I2743" t="s">
        <v>62</v>
      </c>
      <c r="J2743" s="34">
        <v>72</v>
      </c>
      <c r="K2743" s="11" t="str">
        <f>VLOOKUP(A2743,'Sales Order'!A$2:I$1029,9,0)</f>
        <v>Sales Sumatera -Kalimantan Region Team</v>
      </c>
      <c r="M2743" t="str">
        <f>VLOOKUP(A2743,'Sales Order'!A$1:L$1029,12,0)</f>
        <v>Retail</v>
      </c>
    </row>
    <row r="2744" spans="1:13" ht="15.75" customHeight="1" x14ac:dyDescent="0.3">
      <c r="A2744" s="16" t="s">
        <v>1209</v>
      </c>
      <c r="B2744" s="27">
        <f>VLOOKUP(A2744,'Sales Order'!A$1:D$1029,4,0)</f>
        <v>44859</v>
      </c>
      <c r="C2744" s="28" t="s">
        <v>55</v>
      </c>
      <c r="D2744" s="34">
        <v>27</v>
      </c>
      <c r="E2744" s="36">
        <v>56049840</v>
      </c>
      <c r="F2744" s="37" t="s">
        <v>5117</v>
      </c>
      <c r="G2744" s="76" t="str">
        <f>VLOOKUP(C2744,Product!A$1:D$21,3,0)</f>
        <v>Mountain Bike</v>
      </c>
      <c r="H2744" s="76" t="str">
        <f>VLOOKUP(C2744,Product!A$1:D$21,4,0)</f>
        <v>Bicycle</v>
      </c>
      <c r="I2744" t="s">
        <v>5854</v>
      </c>
      <c r="J2744" s="34">
        <v>27</v>
      </c>
      <c r="K2744" s="11" t="str">
        <f>VLOOKUP(A2744,'Sales Order'!A$2:I$1029,9,0)</f>
        <v>Sales Sumatera -Kalimantan Region Team</v>
      </c>
      <c r="M2744" t="str">
        <f>VLOOKUP(A2744,'Sales Order'!A$1:L$1029,12,0)</f>
        <v>Retail</v>
      </c>
    </row>
    <row r="2745" spans="1:13" ht="15.75" customHeight="1" x14ac:dyDescent="0.3">
      <c r="A2745" s="28" t="s">
        <v>1209</v>
      </c>
      <c r="B2745" s="27">
        <f>VLOOKUP(A2745,'Sales Order'!A$1:D$1029,4,0)</f>
        <v>44859</v>
      </c>
      <c r="C2745" s="28" t="s">
        <v>58</v>
      </c>
      <c r="D2745" s="34">
        <v>30</v>
      </c>
      <c r="E2745" s="36">
        <v>130260900</v>
      </c>
      <c r="F2745" s="37" t="s">
        <v>5118</v>
      </c>
      <c r="G2745" s="76" t="str">
        <f>VLOOKUP(C2745,Product!A$1:D$21,3,0)</f>
        <v>Road Bike</v>
      </c>
      <c r="H2745" s="76" t="str">
        <f>VLOOKUP(C2745,Product!A$1:D$21,4,0)</f>
        <v>Bicycle</v>
      </c>
      <c r="I2745" t="s">
        <v>59</v>
      </c>
      <c r="J2745" s="34">
        <v>30</v>
      </c>
      <c r="K2745" s="11" t="str">
        <f>VLOOKUP(A2745,'Sales Order'!A$2:I$1029,9,0)</f>
        <v>Sales Sumatera -Kalimantan Region Team</v>
      </c>
      <c r="M2745" t="str">
        <f>VLOOKUP(A2745,'Sales Order'!A$1:L$1029,12,0)</f>
        <v>Retail</v>
      </c>
    </row>
    <row r="2746" spans="1:13" ht="15.75" customHeight="1" x14ac:dyDescent="0.3">
      <c r="A2746" s="28" t="s">
        <v>1209</v>
      </c>
      <c r="B2746" s="27">
        <f>VLOOKUP(A2746,'Sales Order'!A$1:D$1029,4,0)</f>
        <v>44859</v>
      </c>
      <c r="C2746" s="28" t="s">
        <v>83</v>
      </c>
      <c r="D2746" s="34">
        <v>33</v>
      </c>
      <c r="E2746" s="36">
        <v>8156610</v>
      </c>
      <c r="F2746" s="37" t="s">
        <v>5119</v>
      </c>
      <c r="G2746" s="76" t="str">
        <f>VLOOKUP(C2746,Product!A$1:D$21,3,0)</f>
        <v>Heavy bag</v>
      </c>
      <c r="H2746" s="76" t="str">
        <f>VLOOKUP(C2746,Product!A$1:D$21,4,0)</f>
        <v>Gym &amp; Fitness</v>
      </c>
      <c r="I2746" t="s">
        <v>84</v>
      </c>
      <c r="J2746" s="34">
        <v>33</v>
      </c>
      <c r="K2746" s="11" t="str">
        <f>VLOOKUP(A2746,'Sales Order'!A$2:I$1029,9,0)</f>
        <v>Sales Sumatera -Kalimantan Region Team</v>
      </c>
      <c r="M2746" t="str">
        <f>VLOOKUP(A2746,'Sales Order'!A$1:L$1029,12,0)</f>
        <v>Retail</v>
      </c>
    </row>
    <row r="2747" spans="1:13" ht="15.75" customHeight="1" x14ac:dyDescent="0.3">
      <c r="A2747" s="16" t="s">
        <v>1210</v>
      </c>
      <c r="B2747" s="27">
        <f>VLOOKUP(A2747,'Sales Order'!A$1:D$1029,4,0)</f>
        <v>44860</v>
      </c>
      <c r="C2747" s="28" t="s">
        <v>58</v>
      </c>
      <c r="D2747" s="34">
        <v>72</v>
      </c>
      <c r="E2747" s="36">
        <v>312626160</v>
      </c>
      <c r="F2747" s="37" t="s">
        <v>5120</v>
      </c>
      <c r="G2747" s="76" t="str">
        <f>VLOOKUP(C2747,Product!A$1:D$21,3,0)</f>
        <v>Road Bike</v>
      </c>
      <c r="H2747" s="76" t="str">
        <f>VLOOKUP(C2747,Product!A$1:D$21,4,0)</f>
        <v>Bicycle</v>
      </c>
      <c r="I2747" t="s">
        <v>59</v>
      </c>
      <c r="J2747" s="34">
        <v>72</v>
      </c>
      <c r="K2747" s="11" t="str">
        <f>VLOOKUP(A2747,'Sales Order'!A$2:I$1029,9,0)</f>
        <v>Sales Sumatera -Kalimantan Region Team</v>
      </c>
      <c r="M2747" t="str">
        <f>VLOOKUP(A2747,'Sales Order'!A$1:L$1029,12,0)</f>
        <v>Retail</v>
      </c>
    </row>
    <row r="2748" spans="1:13" ht="15.75" customHeight="1" x14ac:dyDescent="0.3">
      <c r="A2748" s="28" t="s">
        <v>1210</v>
      </c>
      <c r="B2748" s="27">
        <f>VLOOKUP(A2748,'Sales Order'!A$1:D$1029,4,0)</f>
        <v>44860</v>
      </c>
      <c r="C2748" s="28" t="s">
        <v>25</v>
      </c>
      <c r="D2748" s="34">
        <v>87</v>
      </c>
      <c r="E2748" s="36">
        <v>1409400</v>
      </c>
      <c r="F2748" s="37" t="s">
        <v>5121</v>
      </c>
      <c r="G2748" s="76" t="str">
        <f>VLOOKUP(C2748,Product!A$1:D$21,3,0)</f>
        <v>Fishing soft lure</v>
      </c>
      <c r="H2748" s="76" t="str">
        <f>VLOOKUP(C2748,Product!A$1:D$21,4,0)</f>
        <v>Fishing Equipment</v>
      </c>
      <c r="I2748" t="s">
        <v>26</v>
      </c>
      <c r="J2748" s="34">
        <v>87</v>
      </c>
      <c r="K2748" s="11" t="str">
        <f>VLOOKUP(A2748,'Sales Order'!A$2:I$1029,9,0)</f>
        <v>Sales Sumatera -Kalimantan Region Team</v>
      </c>
      <c r="M2748" t="str">
        <f>VLOOKUP(A2748,'Sales Order'!A$1:L$1029,12,0)</f>
        <v>Retail</v>
      </c>
    </row>
    <row r="2749" spans="1:13" ht="15.75" customHeight="1" x14ac:dyDescent="0.3">
      <c r="A2749" s="16" t="s">
        <v>1211</v>
      </c>
      <c r="B2749" s="27">
        <f>VLOOKUP(A2749,'Sales Order'!A$1:D$1029,4,0)</f>
        <v>44861</v>
      </c>
      <c r="C2749" s="28" t="s">
        <v>55</v>
      </c>
      <c r="D2749" s="34">
        <v>66</v>
      </c>
      <c r="E2749" s="36">
        <v>129226020</v>
      </c>
      <c r="F2749" s="37" t="s">
        <v>5122</v>
      </c>
      <c r="G2749" s="76" t="str">
        <f>VLOOKUP(C2749,Product!A$1:D$21,3,0)</f>
        <v>Mountain Bike</v>
      </c>
      <c r="H2749" s="76" t="str">
        <f>VLOOKUP(C2749,Product!A$1:D$21,4,0)</f>
        <v>Bicycle</v>
      </c>
      <c r="I2749" t="s">
        <v>5854</v>
      </c>
      <c r="J2749" s="34">
        <v>66</v>
      </c>
      <c r="K2749" s="11" t="str">
        <f>VLOOKUP(A2749,'Sales Order'!A$2:I$1029,9,0)</f>
        <v>Sales Sumatera -Kalimantan Region Team</v>
      </c>
      <c r="M2749" t="str">
        <f>VLOOKUP(A2749,'Sales Order'!A$1:L$1029,12,0)</f>
        <v>Retail</v>
      </c>
    </row>
    <row r="2750" spans="1:13" ht="15.75" customHeight="1" x14ac:dyDescent="0.3">
      <c r="A2750" s="28" t="s">
        <v>1211</v>
      </c>
      <c r="B2750" s="27">
        <f>VLOOKUP(A2750,'Sales Order'!A$1:D$1029,4,0)</f>
        <v>44861</v>
      </c>
      <c r="C2750" s="28" t="s">
        <v>61</v>
      </c>
      <c r="D2750" s="34">
        <v>58</v>
      </c>
      <c r="E2750" s="36">
        <v>23336880</v>
      </c>
      <c r="F2750" s="37" t="s">
        <v>5123</v>
      </c>
      <c r="G2750" s="76" t="str">
        <f>VLOOKUP(C2750,Product!A$1:D$21,3,0)</f>
        <v>1 Set Basketball</v>
      </c>
      <c r="H2750" s="76" t="str">
        <f>VLOOKUP(C2750,Product!A$1:D$21,4,0)</f>
        <v>Basketball</v>
      </c>
      <c r="I2750" t="s">
        <v>62</v>
      </c>
      <c r="J2750" s="34">
        <v>58</v>
      </c>
      <c r="K2750" s="11" t="str">
        <f>VLOOKUP(A2750,'Sales Order'!A$2:I$1029,9,0)</f>
        <v>Sales Sumatera -Kalimantan Region Team</v>
      </c>
      <c r="M2750" t="str">
        <f>VLOOKUP(A2750,'Sales Order'!A$1:L$1029,12,0)</f>
        <v>Retail</v>
      </c>
    </row>
    <row r="2751" spans="1:13" ht="15.75" customHeight="1" x14ac:dyDescent="0.3">
      <c r="A2751" s="16" t="s">
        <v>1212</v>
      </c>
      <c r="B2751" s="27">
        <f>VLOOKUP(A2751,'Sales Order'!A$1:D$1029,4,0)</f>
        <v>44861</v>
      </c>
      <c r="C2751" s="28" t="s">
        <v>55</v>
      </c>
      <c r="D2751" s="34">
        <v>90</v>
      </c>
      <c r="E2751" s="36">
        <v>191079000</v>
      </c>
      <c r="F2751" s="37" t="s">
        <v>5124</v>
      </c>
      <c r="G2751" s="76" t="str">
        <f>VLOOKUP(C2751,Product!A$1:D$21,3,0)</f>
        <v>Mountain Bike</v>
      </c>
      <c r="H2751" s="76" t="str">
        <f>VLOOKUP(C2751,Product!A$1:D$21,4,0)</f>
        <v>Bicycle</v>
      </c>
      <c r="I2751" t="s">
        <v>5854</v>
      </c>
      <c r="J2751" s="34">
        <v>90</v>
      </c>
      <c r="K2751" s="11" t="str">
        <f>VLOOKUP(A2751,'Sales Order'!A$2:I$1029,9,0)</f>
        <v>Online Sales Team</v>
      </c>
      <c r="M2751" t="str">
        <f>VLOOKUP(A2751,'Sales Order'!A$1:L$1029,12,0)</f>
        <v>Retail</v>
      </c>
    </row>
    <row r="2752" spans="1:13" ht="15.75" customHeight="1" x14ac:dyDescent="0.3">
      <c r="A2752" s="16" t="s">
        <v>1213</v>
      </c>
      <c r="B2752" s="27">
        <f>VLOOKUP(A2752,'Sales Order'!A$1:D$1029,4,0)</f>
        <v>44861</v>
      </c>
      <c r="C2752" s="28" t="s">
        <v>75</v>
      </c>
      <c r="D2752" s="34">
        <v>29</v>
      </c>
      <c r="E2752" s="36">
        <v>69933500</v>
      </c>
      <c r="F2752" s="37" t="s">
        <v>5125</v>
      </c>
      <c r="G2752" s="76" t="str">
        <f>VLOOKUP(C2752,Product!A$1:D$21,3,0)</f>
        <v>Bench Press</v>
      </c>
      <c r="H2752" s="76" t="str">
        <f>VLOOKUP(C2752,Product!A$1:D$21,4,0)</f>
        <v>Gym &amp; Fitness</v>
      </c>
      <c r="I2752" t="s">
        <v>76</v>
      </c>
      <c r="J2752" s="34">
        <v>29</v>
      </c>
      <c r="K2752" s="11" t="str">
        <f>VLOOKUP(A2752,'Sales Order'!A$2:I$1029,9,0)</f>
        <v>Sales Region Bali - Nusa Tenggara Team</v>
      </c>
      <c r="M2752" t="str">
        <f>VLOOKUP(A2752,'Sales Order'!A$1:L$1029,12,0)</f>
        <v>Retail</v>
      </c>
    </row>
    <row r="2753" spans="1:13" ht="15.75" customHeight="1" x14ac:dyDescent="0.3">
      <c r="A2753" s="16" t="s">
        <v>1214</v>
      </c>
      <c r="B2753" s="27">
        <f>VLOOKUP(A2753,'Sales Order'!A$1:D$1029,4,0)</f>
        <v>44862</v>
      </c>
      <c r="C2753" s="28" t="s">
        <v>55</v>
      </c>
      <c r="D2753" s="34">
        <v>54</v>
      </c>
      <c r="E2753" s="36">
        <v>121016700</v>
      </c>
      <c r="F2753" s="37" t="s">
        <v>5126</v>
      </c>
      <c r="G2753" s="76" t="str">
        <f>VLOOKUP(C2753,Product!A$1:D$21,3,0)</f>
        <v>Mountain Bike</v>
      </c>
      <c r="H2753" s="76" t="str">
        <f>VLOOKUP(C2753,Product!A$1:D$21,4,0)</f>
        <v>Bicycle</v>
      </c>
      <c r="I2753" t="s">
        <v>5854</v>
      </c>
      <c r="J2753" s="34">
        <v>54</v>
      </c>
      <c r="K2753" s="11" t="str">
        <f>VLOOKUP(A2753,'Sales Order'!A$2:I$1029,9,0)</f>
        <v>Sales Region Sulawesi - Maluku Team</v>
      </c>
      <c r="M2753" t="str">
        <f>VLOOKUP(A2753,'Sales Order'!A$1:L$1029,12,0)</f>
        <v>Retail</v>
      </c>
    </row>
    <row r="2754" spans="1:13" ht="15.75" customHeight="1" x14ac:dyDescent="0.3">
      <c r="A2754" s="28" t="s">
        <v>1214</v>
      </c>
      <c r="B2754" s="27">
        <f>VLOOKUP(A2754,'Sales Order'!A$1:D$1029,4,0)</f>
        <v>44862</v>
      </c>
      <c r="C2754" s="28" t="s">
        <v>35</v>
      </c>
      <c r="D2754" s="34">
        <v>27</v>
      </c>
      <c r="E2754" s="36">
        <v>53338500</v>
      </c>
      <c r="F2754" s="37" t="s">
        <v>5127</v>
      </c>
      <c r="G2754" s="76" t="str">
        <f>VLOOKUP(C2754,Product!A$1:D$21,3,0)</f>
        <v>Stick Golf Wedge</v>
      </c>
      <c r="H2754" s="76" t="str">
        <f>VLOOKUP(C2754,Product!A$1:D$21,4,0)</f>
        <v>Golf</v>
      </c>
      <c r="I2754" t="s">
        <v>37</v>
      </c>
      <c r="J2754" s="34">
        <v>27</v>
      </c>
      <c r="K2754" s="11" t="str">
        <f>VLOOKUP(A2754,'Sales Order'!A$2:I$1029,9,0)</f>
        <v>Sales Region Sulawesi - Maluku Team</v>
      </c>
      <c r="M2754" t="str">
        <f>VLOOKUP(A2754,'Sales Order'!A$1:L$1029,12,0)</f>
        <v>Retail</v>
      </c>
    </row>
    <row r="2755" spans="1:13" ht="15.75" customHeight="1" x14ac:dyDescent="0.3">
      <c r="A2755" s="28" t="s">
        <v>1214</v>
      </c>
      <c r="B2755" s="27">
        <f>VLOOKUP(A2755,'Sales Order'!A$1:D$1029,4,0)</f>
        <v>44862</v>
      </c>
      <c r="C2755" s="28" t="s">
        <v>61</v>
      </c>
      <c r="D2755" s="34">
        <v>143</v>
      </c>
      <c r="E2755" s="36">
        <v>55482570</v>
      </c>
      <c r="F2755" s="37" t="s">
        <v>5128</v>
      </c>
      <c r="G2755" s="76" t="str">
        <f>VLOOKUP(C2755,Product!A$1:D$21,3,0)</f>
        <v>1 Set Basketball</v>
      </c>
      <c r="H2755" s="76" t="str">
        <f>VLOOKUP(C2755,Product!A$1:D$21,4,0)</f>
        <v>Basketball</v>
      </c>
      <c r="I2755" t="s">
        <v>62</v>
      </c>
      <c r="J2755" s="34">
        <v>143</v>
      </c>
      <c r="K2755" s="11" t="str">
        <f>VLOOKUP(A2755,'Sales Order'!A$2:I$1029,9,0)</f>
        <v>Sales Region Sulawesi - Maluku Team</v>
      </c>
      <c r="M2755" t="str">
        <f>VLOOKUP(A2755,'Sales Order'!A$1:L$1029,12,0)</f>
        <v>Retail</v>
      </c>
    </row>
    <row r="2756" spans="1:13" ht="15.75" customHeight="1" x14ac:dyDescent="0.3">
      <c r="A2756" s="16" t="s">
        <v>1215</v>
      </c>
      <c r="B2756" s="27">
        <f>VLOOKUP(A2756,'Sales Order'!A$1:D$1029,4,0)</f>
        <v>44863</v>
      </c>
      <c r="C2756" s="28" t="s">
        <v>75</v>
      </c>
      <c r="D2756" s="34">
        <v>60</v>
      </c>
      <c r="E2756" s="36">
        <v>125610000</v>
      </c>
      <c r="F2756" s="37" t="s">
        <v>5129</v>
      </c>
      <c r="G2756" s="76" t="str">
        <f>VLOOKUP(C2756,Product!A$1:D$21,3,0)</f>
        <v>Bench Press</v>
      </c>
      <c r="H2756" s="76" t="str">
        <f>VLOOKUP(C2756,Product!A$1:D$21,4,0)</f>
        <v>Gym &amp; Fitness</v>
      </c>
      <c r="I2756" t="s">
        <v>76</v>
      </c>
      <c r="J2756" s="34">
        <v>60</v>
      </c>
      <c r="K2756" s="11" t="str">
        <f>VLOOKUP(A2756,'Sales Order'!A$2:I$1029,9,0)</f>
        <v>Sales Region Sulawesi - Maluku Team</v>
      </c>
      <c r="M2756" t="str">
        <f>VLOOKUP(A2756,'Sales Order'!A$1:L$1029,12,0)</f>
        <v>Retail</v>
      </c>
    </row>
    <row r="2757" spans="1:13" ht="15.75" customHeight="1" x14ac:dyDescent="0.3">
      <c r="A2757" s="28" t="s">
        <v>1215</v>
      </c>
      <c r="B2757" s="27">
        <f>VLOOKUP(A2757,'Sales Order'!A$1:D$1029,4,0)</f>
        <v>44863</v>
      </c>
      <c r="C2757" s="28" t="s">
        <v>35</v>
      </c>
      <c r="D2757" s="34">
        <v>114</v>
      </c>
      <c r="E2757" s="36">
        <v>220202400</v>
      </c>
      <c r="F2757" s="37" t="s">
        <v>5130</v>
      </c>
      <c r="G2757" s="76" t="str">
        <f>VLOOKUP(C2757,Product!A$1:D$21,3,0)</f>
        <v>Stick Golf Wedge</v>
      </c>
      <c r="H2757" s="76" t="str">
        <f>VLOOKUP(C2757,Product!A$1:D$21,4,0)</f>
        <v>Golf</v>
      </c>
      <c r="I2757" t="s">
        <v>37</v>
      </c>
      <c r="J2757" s="34">
        <v>114</v>
      </c>
      <c r="K2757" s="11" t="str">
        <f>VLOOKUP(A2757,'Sales Order'!A$2:I$1029,9,0)</f>
        <v>Sales Region Sulawesi - Maluku Team</v>
      </c>
      <c r="M2757" t="str">
        <f>VLOOKUP(A2757,'Sales Order'!A$1:L$1029,12,0)</f>
        <v>Retail</v>
      </c>
    </row>
    <row r="2758" spans="1:13" ht="15.75" customHeight="1" x14ac:dyDescent="0.3">
      <c r="A2758" s="28" t="s">
        <v>1215</v>
      </c>
      <c r="B2758" s="27">
        <f>VLOOKUP(A2758,'Sales Order'!A$1:D$1029,4,0)</f>
        <v>44863</v>
      </c>
      <c r="C2758" s="28" t="s">
        <v>28</v>
      </c>
      <c r="D2758" s="34">
        <v>111</v>
      </c>
      <c r="E2758" s="36">
        <v>95073720</v>
      </c>
      <c r="F2758" s="37" t="s">
        <v>5131</v>
      </c>
      <c r="G2758" s="76" t="str">
        <f>VLOOKUP(C2758,Product!A$1:D$21,3,0)</f>
        <v>Stick Billiard</v>
      </c>
      <c r="H2758" s="76" t="str">
        <f>VLOOKUP(C2758,Product!A$1:D$21,4,0)</f>
        <v>Billiard</v>
      </c>
      <c r="I2758" t="s">
        <v>30</v>
      </c>
      <c r="J2758" s="34">
        <v>111</v>
      </c>
      <c r="K2758" s="11" t="str">
        <f>VLOOKUP(A2758,'Sales Order'!A$2:I$1029,9,0)</f>
        <v>Sales Region Sulawesi - Maluku Team</v>
      </c>
      <c r="M2758" t="str">
        <f>VLOOKUP(A2758,'Sales Order'!A$1:L$1029,12,0)</f>
        <v>Retail</v>
      </c>
    </row>
    <row r="2759" spans="1:13" ht="15.75" customHeight="1" x14ac:dyDescent="0.3">
      <c r="A2759" s="28" t="s">
        <v>1215</v>
      </c>
      <c r="B2759" s="27">
        <f>VLOOKUP(A2759,'Sales Order'!A$1:D$1029,4,0)</f>
        <v>44863</v>
      </c>
      <c r="C2759" s="28" t="s">
        <v>58</v>
      </c>
      <c r="D2759" s="34">
        <v>134</v>
      </c>
      <c r="E2759" s="36">
        <v>649838360</v>
      </c>
      <c r="F2759" s="37" t="s">
        <v>5132</v>
      </c>
      <c r="G2759" s="76" t="str">
        <f>VLOOKUP(C2759,Product!A$1:D$21,3,0)</f>
        <v>Road Bike</v>
      </c>
      <c r="H2759" s="76" t="str">
        <f>VLOOKUP(C2759,Product!A$1:D$21,4,0)</f>
        <v>Bicycle</v>
      </c>
      <c r="I2759" t="s">
        <v>59</v>
      </c>
      <c r="J2759" s="34">
        <v>134</v>
      </c>
      <c r="K2759" s="11" t="str">
        <f>VLOOKUP(A2759,'Sales Order'!A$2:I$1029,9,0)</f>
        <v>Sales Region Sulawesi - Maluku Team</v>
      </c>
      <c r="M2759" t="str">
        <f>VLOOKUP(A2759,'Sales Order'!A$1:L$1029,12,0)</f>
        <v>Retail</v>
      </c>
    </row>
    <row r="2760" spans="1:13" ht="15.75" customHeight="1" x14ac:dyDescent="0.3">
      <c r="A2760" s="28" t="s">
        <v>1215</v>
      </c>
      <c r="B2760" s="27">
        <f>VLOOKUP(A2760,'Sales Order'!A$1:D$1029,4,0)</f>
        <v>44863</v>
      </c>
      <c r="C2760" s="28" t="s">
        <v>83</v>
      </c>
      <c r="D2760" s="34">
        <v>149</v>
      </c>
      <c r="E2760" s="36">
        <v>40654650</v>
      </c>
      <c r="F2760" s="37" t="s">
        <v>5133</v>
      </c>
      <c r="G2760" s="76" t="str">
        <f>VLOOKUP(C2760,Product!A$1:D$21,3,0)</f>
        <v>Heavy bag</v>
      </c>
      <c r="H2760" s="76" t="str">
        <f>VLOOKUP(C2760,Product!A$1:D$21,4,0)</f>
        <v>Gym &amp; Fitness</v>
      </c>
      <c r="I2760" t="s">
        <v>84</v>
      </c>
      <c r="J2760" s="34">
        <v>149</v>
      </c>
      <c r="K2760" s="11" t="str">
        <f>VLOOKUP(A2760,'Sales Order'!A$2:I$1029,9,0)</f>
        <v>Sales Region Sulawesi - Maluku Team</v>
      </c>
      <c r="M2760" t="str">
        <f>VLOOKUP(A2760,'Sales Order'!A$1:L$1029,12,0)</f>
        <v>Retail</v>
      </c>
    </row>
    <row r="2761" spans="1:13" ht="15.75" customHeight="1" x14ac:dyDescent="0.3">
      <c r="A2761" s="28" t="s">
        <v>1215</v>
      </c>
      <c r="B2761" s="27">
        <f>VLOOKUP(A2761,'Sales Order'!A$1:D$1029,4,0)</f>
        <v>44863</v>
      </c>
      <c r="C2761" s="28" t="s">
        <v>78</v>
      </c>
      <c r="D2761" s="34">
        <v>69</v>
      </c>
      <c r="E2761" s="36">
        <v>30834720</v>
      </c>
      <c r="F2761" s="37" t="s">
        <v>5134</v>
      </c>
      <c r="G2761" s="76" t="str">
        <f>VLOOKUP(C2761,Product!A$1:D$21,3,0)</f>
        <v>Dumbell Set</v>
      </c>
      <c r="H2761" s="76" t="str">
        <f>VLOOKUP(C2761,Product!A$1:D$21,4,0)</f>
        <v>Gym &amp; Fitness</v>
      </c>
      <c r="I2761" t="s">
        <v>79</v>
      </c>
      <c r="J2761" s="34">
        <v>69</v>
      </c>
      <c r="K2761" s="11" t="str">
        <f>VLOOKUP(A2761,'Sales Order'!A$2:I$1029,9,0)</f>
        <v>Sales Region Sulawesi - Maluku Team</v>
      </c>
      <c r="M2761" t="str">
        <f>VLOOKUP(A2761,'Sales Order'!A$1:L$1029,12,0)</f>
        <v>Retail</v>
      </c>
    </row>
    <row r="2762" spans="1:13" ht="15.75" customHeight="1" x14ac:dyDescent="0.3">
      <c r="A2762" s="28" t="s">
        <v>1216</v>
      </c>
      <c r="B2762" s="27">
        <f>VLOOKUP(A2762,'Sales Order'!A$1:D$1029,4,0)</f>
        <v>44863</v>
      </c>
      <c r="C2762" s="28" t="s">
        <v>43</v>
      </c>
      <c r="D2762" s="34">
        <v>60</v>
      </c>
      <c r="E2762" s="36">
        <v>167040000</v>
      </c>
      <c r="F2762" s="37" t="s">
        <v>5135</v>
      </c>
      <c r="G2762" s="76" t="str">
        <f>VLOOKUP(C2762,Product!A$1:D$21,3,0)</f>
        <v>Stick Golf Bag</v>
      </c>
      <c r="H2762" s="76" t="str">
        <f>VLOOKUP(C2762,Product!A$1:D$21,4,0)</f>
        <v>Golf</v>
      </c>
      <c r="I2762" t="s">
        <v>44</v>
      </c>
      <c r="J2762" s="34">
        <v>60</v>
      </c>
      <c r="K2762" s="11" t="str">
        <f>VLOOKUP(A2762,'Sales Order'!A$2:I$1029,9,0)</f>
        <v>Sales Region Bali - Nusa Tenggara Team</v>
      </c>
      <c r="M2762" t="str">
        <f>VLOOKUP(A2762,'Sales Order'!A$1:L$1029,12,0)</f>
        <v>Retail</v>
      </c>
    </row>
    <row r="2763" spans="1:13" ht="15.75" customHeight="1" x14ac:dyDescent="0.3">
      <c r="A2763" s="28" t="s">
        <v>1216</v>
      </c>
      <c r="B2763" s="27">
        <f>VLOOKUP(A2763,'Sales Order'!A$1:D$1029,4,0)</f>
        <v>44863</v>
      </c>
      <c r="C2763" s="28" t="s">
        <v>65</v>
      </c>
      <c r="D2763" s="34">
        <v>126</v>
      </c>
      <c r="E2763" s="36">
        <v>28932120</v>
      </c>
      <c r="F2763" s="37" t="s">
        <v>5136</v>
      </c>
      <c r="G2763" s="76" t="str">
        <f>VLOOKUP(C2763,Product!A$1:D$21,3,0)</f>
        <v>1 Set Futsalball</v>
      </c>
      <c r="H2763" s="76" t="str">
        <f>VLOOKUP(C2763,Product!A$1:D$21,4,0)</f>
        <v>Futsal</v>
      </c>
      <c r="I2763" t="s">
        <v>66</v>
      </c>
      <c r="J2763" s="34">
        <v>126</v>
      </c>
      <c r="K2763" s="11" t="str">
        <f>VLOOKUP(A2763,'Sales Order'!A$2:I$1029,9,0)</f>
        <v>Sales Region Bali - Nusa Tenggara Team</v>
      </c>
      <c r="M2763" t="str">
        <f>VLOOKUP(A2763,'Sales Order'!A$1:L$1029,12,0)</f>
        <v>Retail</v>
      </c>
    </row>
    <row r="2764" spans="1:13" ht="15.75" customHeight="1" x14ac:dyDescent="0.3">
      <c r="A2764" s="28" t="s">
        <v>1216</v>
      </c>
      <c r="B2764" s="27">
        <f>VLOOKUP(A2764,'Sales Order'!A$1:D$1029,4,0)</f>
        <v>44863</v>
      </c>
      <c r="C2764" s="28" t="s">
        <v>19</v>
      </c>
      <c r="D2764" s="34">
        <v>37</v>
      </c>
      <c r="E2764" s="36">
        <v>7923180</v>
      </c>
      <c r="F2764" s="37" t="s">
        <v>5137</v>
      </c>
      <c r="G2764" s="76" t="str">
        <f>VLOOKUP(C2764,Product!A$1:D$21,3,0)</f>
        <v>1 Set Fishing Equipment</v>
      </c>
      <c r="H2764" s="76" t="str">
        <f>VLOOKUP(C2764,Product!A$1:D$21,4,0)</f>
        <v>Fishing Equipment</v>
      </c>
      <c r="I2764" t="s">
        <v>21</v>
      </c>
      <c r="J2764" s="34">
        <v>37</v>
      </c>
      <c r="K2764" s="11" t="str">
        <f>VLOOKUP(A2764,'Sales Order'!A$2:I$1029,9,0)</f>
        <v>Sales Region Bali - Nusa Tenggara Team</v>
      </c>
      <c r="M2764" t="str">
        <f>VLOOKUP(A2764,'Sales Order'!A$1:L$1029,12,0)</f>
        <v>Retail</v>
      </c>
    </row>
    <row r="2765" spans="1:13" ht="15.75" customHeight="1" x14ac:dyDescent="0.3">
      <c r="A2765" s="16" t="s">
        <v>1217</v>
      </c>
      <c r="B2765" s="27">
        <f>VLOOKUP(A2765,'Sales Order'!A$1:D$1029,4,0)</f>
        <v>44865</v>
      </c>
      <c r="C2765" s="28" t="s">
        <v>40</v>
      </c>
      <c r="D2765" s="34">
        <v>72</v>
      </c>
      <c r="E2765" s="36">
        <v>11737440</v>
      </c>
      <c r="F2765" s="37" t="s">
        <v>5138</v>
      </c>
      <c r="G2765" s="76" t="str">
        <f>VLOOKUP(C2765,Product!A$1:D$21,3,0)</f>
        <v>1 set Golf Ball</v>
      </c>
      <c r="H2765" s="76" t="str">
        <f>VLOOKUP(C2765,Product!A$1:D$21,4,0)</f>
        <v>Golf</v>
      </c>
      <c r="I2765" t="s">
        <v>41</v>
      </c>
      <c r="J2765" s="34">
        <v>72</v>
      </c>
      <c r="K2765" s="11" t="str">
        <f>VLOOKUP(A2765,'Sales Order'!A$2:I$1029,9,0)</f>
        <v>Sales Region Sulawesi - Maluku Team</v>
      </c>
      <c r="M2765" t="str">
        <f>VLOOKUP(A2765,'Sales Order'!A$1:L$1029,12,0)</f>
        <v>Retail</v>
      </c>
    </row>
    <row r="2766" spans="1:13" ht="15.75" customHeight="1" x14ac:dyDescent="0.3">
      <c r="A2766" s="28" t="s">
        <v>1217</v>
      </c>
      <c r="B2766" s="27">
        <f>VLOOKUP(A2766,'Sales Order'!A$1:D$1029,4,0)</f>
        <v>44865</v>
      </c>
      <c r="C2766" s="28" t="s">
        <v>48</v>
      </c>
      <c r="D2766" s="34">
        <v>103</v>
      </c>
      <c r="E2766" s="36">
        <v>10895340</v>
      </c>
      <c r="F2766" s="37" t="s">
        <v>5139</v>
      </c>
      <c r="G2766" s="76" t="str">
        <f>VLOOKUP(C2766,Product!A$1:D$21,3,0)</f>
        <v>Tracking Pole</v>
      </c>
      <c r="H2766" s="76" t="str">
        <f>VLOOKUP(C2766,Product!A$1:D$21,4,0)</f>
        <v>Hiking &amp; Camping</v>
      </c>
      <c r="I2766" t="s">
        <v>49</v>
      </c>
      <c r="J2766" s="34">
        <v>103</v>
      </c>
      <c r="K2766" s="11" t="str">
        <f>VLOOKUP(A2766,'Sales Order'!A$2:I$1029,9,0)</f>
        <v>Sales Region Sulawesi - Maluku Team</v>
      </c>
      <c r="M2766" t="str">
        <f>VLOOKUP(A2766,'Sales Order'!A$1:L$1029,12,0)</f>
        <v>Retail</v>
      </c>
    </row>
    <row r="2767" spans="1:13" ht="15.75" customHeight="1" x14ac:dyDescent="0.3">
      <c r="A2767" s="28" t="s">
        <v>1217</v>
      </c>
      <c r="B2767" s="27">
        <f>VLOOKUP(A2767,'Sales Order'!A$1:D$1029,4,0)</f>
        <v>44865</v>
      </c>
      <c r="C2767" s="28" t="s">
        <v>52</v>
      </c>
      <c r="D2767" s="34">
        <v>27</v>
      </c>
      <c r="E2767" s="36">
        <v>7634250</v>
      </c>
      <c r="F2767" s="37" t="s">
        <v>5140</v>
      </c>
      <c r="G2767" s="76" t="str">
        <f>VLOOKUP(C2767,Product!A$1:D$21,3,0)</f>
        <v>Hiking Shoes</v>
      </c>
      <c r="H2767" s="76" t="str">
        <f>VLOOKUP(C2767,Product!A$1:D$21,4,0)</f>
        <v>Hiking &amp; Camping</v>
      </c>
      <c r="I2767" t="s">
        <v>53</v>
      </c>
      <c r="J2767" s="34">
        <v>27</v>
      </c>
      <c r="K2767" s="11" t="str">
        <f>VLOOKUP(A2767,'Sales Order'!A$2:I$1029,9,0)</f>
        <v>Sales Region Sulawesi - Maluku Team</v>
      </c>
      <c r="M2767" t="str">
        <f>VLOOKUP(A2767,'Sales Order'!A$1:L$1029,12,0)</f>
        <v>Retail</v>
      </c>
    </row>
    <row r="2768" spans="1:13" ht="15.75" customHeight="1" x14ac:dyDescent="0.3">
      <c r="A2768" s="16" t="s">
        <v>1218</v>
      </c>
      <c r="B2768" s="27">
        <f>VLOOKUP(A2768,'Sales Order'!A$1:D$1029,4,0)</f>
        <v>44865</v>
      </c>
      <c r="C2768" s="28" t="s">
        <v>75</v>
      </c>
      <c r="D2768" s="34">
        <v>87</v>
      </c>
      <c r="E2768" s="36">
        <v>195967500</v>
      </c>
      <c r="F2768" s="37" t="s">
        <v>5141</v>
      </c>
      <c r="G2768" s="76" t="str">
        <f>VLOOKUP(C2768,Product!A$1:D$21,3,0)</f>
        <v>Bench Press</v>
      </c>
      <c r="H2768" s="76" t="str">
        <f>VLOOKUP(C2768,Product!A$1:D$21,4,0)</f>
        <v>Gym &amp; Fitness</v>
      </c>
      <c r="I2768" t="s">
        <v>76</v>
      </c>
      <c r="J2768" s="34">
        <v>87</v>
      </c>
      <c r="K2768" s="11" t="str">
        <f>VLOOKUP(A2768,'Sales Order'!A$2:I$1029,9,0)</f>
        <v>Online Sales Team</v>
      </c>
      <c r="M2768" t="str">
        <f>VLOOKUP(A2768,'Sales Order'!A$1:L$1029,12,0)</f>
        <v>Retail</v>
      </c>
    </row>
    <row r="2769" spans="1:13" ht="15.75" customHeight="1" x14ac:dyDescent="0.3">
      <c r="A2769" s="28" t="s">
        <v>1218</v>
      </c>
      <c r="B2769" s="27">
        <f>VLOOKUP(A2769,'Sales Order'!A$1:D$1029,4,0)</f>
        <v>44865</v>
      </c>
      <c r="C2769" s="28" t="s">
        <v>35</v>
      </c>
      <c r="D2769" s="34">
        <v>68</v>
      </c>
      <c r="E2769" s="36">
        <v>123885800</v>
      </c>
      <c r="F2769" s="37" t="s">
        <v>5142</v>
      </c>
      <c r="G2769" s="76" t="str">
        <f>VLOOKUP(C2769,Product!A$1:D$21,3,0)</f>
        <v>Stick Golf Wedge</v>
      </c>
      <c r="H2769" s="76" t="str">
        <f>VLOOKUP(C2769,Product!A$1:D$21,4,0)</f>
        <v>Golf</v>
      </c>
      <c r="I2769" t="s">
        <v>37</v>
      </c>
      <c r="J2769" s="34">
        <v>68</v>
      </c>
      <c r="K2769" s="11" t="str">
        <f>VLOOKUP(A2769,'Sales Order'!A$2:I$1029,9,0)</f>
        <v>Online Sales Team</v>
      </c>
      <c r="M2769" t="str">
        <f>VLOOKUP(A2769,'Sales Order'!A$1:L$1029,12,0)</f>
        <v>Retail</v>
      </c>
    </row>
    <row r="2770" spans="1:13" ht="15.75" customHeight="1" x14ac:dyDescent="0.3">
      <c r="A2770" s="28" t="s">
        <v>1218</v>
      </c>
      <c r="B2770" s="27">
        <f>VLOOKUP(A2770,'Sales Order'!A$1:D$1029,4,0)</f>
        <v>44865</v>
      </c>
      <c r="C2770" s="28" t="s">
        <v>78</v>
      </c>
      <c r="D2770" s="34">
        <v>74</v>
      </c>
      <c r="E2770" s="36">
        <v>36612240</v>
      </c>
      <c r="F2770" s="37" t="s">
        <v>5143</v>
      </c>
      <c r="G2770" s="76" t="str">
        <f>VLOOKUP(C2770,Product!A$1:D$21,3,0)</f>
        <v>Dumbell Set</v>
      </c>
      <c r="H2770" s="76" t="str">
        <f>VLOOKUP(C2770,Product!A$1:D$21,4,0)</f>
        <v>Gym &amp; Fitness</v>
      </c>
      <c r="I2770" t="s">
        <v>79</v>
      </c>
      <c r="J2770" s="34">
        <v>74</v>
      </c>
      <c r="K2770" s="11" t="str">
        <f>VLOOKUP(A2770,'Sales Order'!A$2:I$1029,9,0)</f>
        <v>Online Sales Team</v>
      </c>
      <c r="M2770" t="str">
        <f>VLOOKUP(A2770,'Sales Order'!A$1:L$1029,12,0)</f>
        <v>Retail</v>
      </c>
    </row>
    <row r="2771" spans="1:13" ht="15.75" customHeight="1" x14ac:dyDescent="0.3">
      <c r="A2771" s="28" t="s">
        <v>1218</v>
      </c>
      <c r="B2771" s="27">
        <f>VLOOKUP(A2771,'Sales Order'!A$1:D$1029,4,0)</f>
        <v>44865</v>
      </c>
      <c r="C2771" s="28" t="s">
        <v>25</v>
      </c>
      <c r="D2771" s="34">
        <v>61</v>
      </c>
      <c r="E2771" s="36">
        <v>1073600</v>
      </c>
      <c r="F2771" s="37" t="s">
        <v>5144</v>
      </c>
      <c r="G2771" s="76" t="str">
        <f>VLOOKUP(C2771,Product!A$1:D$21,3,0)</f>
        <v>Fishing soft lure</v>
      </c>
      <c r="H2771" s="76" t="str">
        <f>VLOOKUP(C2771,Product!A$1:D$21,4,0)</f>
        <v>Fishing Equipment</v>
      </c>
      <c r="I2771" t="s">
        <v>26</v>
      </c>
      <c r="J2771" s="34">
        <v>61</v>
      </c>
      <c r="K2771" s="11" t="str">
        <f>VLOOKUP(A2771,'Sales Order'!A$2:I$1029,9,0)</f>
        <v>Online Sales Team</v>
      </c>
      <c r="M2771" t="str">
        <f>VLOOKUP(A2771,'Sales Order'!A$1:L$1029,12,0)</f>
        <v>Retail</v>
      </c>
    </row>
    <row r="2772" spans="1:13" ht="15.75" customHeight="1" x14ac:dyDescent="0.3">
      <c r="A2772" s="16" t="s">
        <v>1219</v>
      </c>
      <c r="B2772" s="27">
        <f>VLOOKUP(A2772,'Sales Order'!A$1:D$1029,4,0)</f>
        <v>44866</v>
      </c>
      <c r="C2772" s="28" t="s">
        <v>52</v>
      </c>
      <c r="D2772" s="34">
        <v>87</v>
      </c>
      <c r="E2772" s="36">
        <v>24882000</v>
      </c>
      <c r="F2772" s="37" t="s">
        <v>5145</v>
      </c>
      <c r="G2772" s="76" t="str">
        <f>VLOOKUP(C2772,Product!A$1:D$21,3,0)</f>
        <v>Hiking Shoes</v>
      </c>
      <c r="H2772" s="76" t="str">
        <f>VLOOKUP(C2772,Product!A$1:D$21,4,0)</f>
        <v>Hiking &amp; Camping</v>
      </c>
      <c r="I2772" t="s">
        <v>53</v>
      </c>
      <c r="J2772" s="34">
        <v>87</v>
      </c>
      <c r="K2772" s="11" t="str">
        <f>VLOOKUP(A2772,'Sales Order'!A$2:I$1029,9,0)</f>
        <v>Online Sales Team</v>
      </c>
      <c r="M2772" t="str">
        <f>VLOOKUP(A2772,'Sales Order'!A$1:L$1029,12,0)</f>
        <v>Retail</v>
      </c>
    </row>
    <row r="2773" spans="1:13" ht="15.75" customHeight="1" x14ac:dyDescent="0.3">
      <c r="A2773" s="28" t="s">
        <v>1219</v>
      </c>
      <c r="B2773" s="27">
        <f>VLOOKUP(A2773,'Sales Order'!A$1:D$1029,4,0)</f>
        <v>44866</v>
      </c>
      <c r="C2773" s="28" t="s">
        <v>28</v>
      </c>
      <c r="D2773" s="34">
        <v>105</v>
      </c>
      <c r="E2773" s="36">
        <v>92867250</v>
      </c>
      <c r="F2773" s="37" t="s">
        <v>5146</v>
      </c>
      <c r="G2773" s="76" t="str">
        <f>VLOOKUP(C2773,Product!A$1:D$21,3,0)</f>
        <v>Stick Billiard</v>
      </c>
      <c r="H2773" s="76" t="str">
        <f>VLOOKUP(C2773,Product!A$1:D$21,4,0)</f>
        <v>Billiard</v>
      </c>
      <c r="I2773" t="s">
        <v>30</v>
      </c>
      <c r="J2773" s="34">
        <v>105</v>
      </c>
      <c r="K2773" s="11" t="str">
        <f>VLOOKUP(A2773,'Sales Order'!A$2:I$1029,9,0)</f>
        <v>Online Sales Team</v>
      </c>
      <c r="M2773" t="str">
        <f>VLOOKUP(A2773,'Sales Order'!A$1:L$1029,12,0)</f>
        <v>Retail</v>
      </c>
    </row>
    <row r="2774" spans="1:13" ht="15.75" customHeight="1" x14ac:dyDescent="0.3">
      <c r="A2774" s="28" t="s">
        <v>1219</v>
      </c>
      <c r="B2774" s="27">
        <f>VLOOKUP(A2774,'Sales Order'!A$1:D$1029,4,0)</f>
        <v>44866</v>
      </c>
      <c r="C2774" s="28" t="s">
        <v>83</v>
      </c>
      <c r="D2774" s="34">
        <v>148</v>
      </c>
      <c r="E2774" s="36">
        <v>44657520</v>
      </c>
      <c r="F2774" s="37" t="s">
        <v>5147</v>
      </c>
      <c r="G2774" s="76" t="str">
        <f>VLOOKUP(C2774,Product!A$1:D$21,3,0)</f>
        <v>Heavy bag</v>
      </c>
      <c r="H2774" s="76" t="str">
        <f>VLOOKUP(C2774,Product!A$1:D$21,4,0)</f>
        <v>Gym &amp; Fitness</v>
      </c>
      <c r="I2774" t="s">
        <v>84</v>
      </c>
      <c r="J2774" s="34">
        <v>148</v>
      </c>
      <c r="K2774" s="11" t="str">
        <f>VLOOKUP(A2774,'Sales Order'!A$2:I$1029,9,0)</f>
        <v>Online Sales Team</v>
      </c>
      <c r="M2774" t="str">
        <f>VLOOKUP(A2774,'Sales Order'!A$1:L$1029,12,0)</f>
        <v>Retail</v>
      </c>
    </row>
    <row r="2775" spans="1:13" ht="15.75" customHeight="1" x14ac:dyDescent="0.3">
      <c r="A2775" s="28" t="s">
        <v>1219</v>
      </c>
      <c r="B2775" s="27">
        <f>VLOOKUP(A2775,'Sales Order'!A$1:D$1029,4,0)</f>
        <v>44866</v>
      </c>
      <c r="C2775" s="28" t="s">
        <v>35</v>
      </c>
      <c r="D2775" s="34">
        <v>92</v>
      </c>
      <c r="E2775" s="36">
        <v>171649000</v>
      </c>
      <c r="F2775" s="37" t="s">
        <v>5148</v>
      </c>
      <c r="G2775" s="76" t="str">
        <f>VLOOKUP(C2775,Product!A$1:D$21,3,0)</f>
        <v>Stick Golf Wedge</v>
      </c>
      <c r="H2775" s="76" t="str">
        <f>VLOOKUP(C2775,Product!A$1:D$21,4,0)</f>
        <v>Golf</v>
      </c>
      <c r="I2775" t="s">
        <v>37</v>
      </c>
      <c r="J2775" s="34">
        <v>92</v>
      </c>
      <c r="K2775" s="11" t="str">
        <f>VLOOKUP(A2775,'Sales Order'!A$2:I$1029,9,0)</f>
        <v>Online Sales Team</v>
      </c>
      <c r="M2775" t="str">
        <f>VLOOKUP(A2775,'Sales Order'!A$1:L$1029,12,0)</f>
        <v>Retail</v>
      </c>
    </row>
    <row r="2776" spans="1:13" ht="15.75" customHeight="1" x14ac:dyDescent="0.3">
      <c r="A2776" s="28" t="s">
        <v>1219</v>
      </c>
      <c r="B2776" s="27">
        <f>VLOOKUP(A2776,'Sales Order'!A$1:D$1029,4,0)</f>
        <v>44866</v>
      </c>
      <c r="C2776" s="28" t="s">
        <v>43</v>
      </c>
      <c r="D2776" s="34">
        <v>145</v>
      </c>
      <c r="E2776" s="36">
        <v>403680000</v>
      </c>
      <c r="F2776" s="37" t="s">
        <v>5149</v>
      </c>
      <c r="G2776" s="76" t="str">
        <f>VLOOKUP(C2776,Product!A$1:D$21,3,0)</f>
        <v>Stick Golf Bag</v>
      </c>
      <c r="H2776" s="76" t="str">
        <f>VLOOKUP(C2776,Product!A$1:D$21,4,0)</f>
        <v>Golf</v>
      </c>
      <c r="I2776" t="s">
        <v>44</v>
      </c>
      <c r="J2776" s="34">
        <v>145</v>
      </c>
      <c r="K2776" s="11" t="str">
        <f>VLOOKUP(A2776,'Sales Order'!A$2:I$1029,9,0)</f>
        <v>Online Sales Team</v>
      </c>
      <c r="M2776" t="str">
        <f>VLOOKUP(A2776,'Sales Order'!A$1:L$1029,12,0)</f>
        <v>Retail</v>
      </c>
    </row>
    <row r="2777" spans="1:13" ht="15.75" customHeight="1" x14ac:dyDescent="0.3">
      <c r="A2777" s="16" t="s">
        <v>1220</v>
      </c>
      <c r="B2777" s="27">
        <f>VLOOKUP(A2777,'Sales Order'!A$1:D$1029,4,0)</f>
        <v>44866</v>
      </c>
      <c r="C2777" s="28" t="s">
        <v>45</v>
      </c>
      <c r="D2777" s="34">
        <v>84</v>
      </c>
      <c r="E2777" s="36">
        <v>11514720</v>
      </c>
      <c r="F2777" s="37" t="s">
        <v>5150</v>
      </c>
      <c r="G2777" s="76" t="str">
        <f>VLOOKUP(C2777,Product!A$1:D$21,3,0)</f>
        <v>Sunglasses</v>
      </c>
      <c r="H2777" s="76" t="str">
        <f>VLOOKUP(C2777,Product!A$1:D$21,4,0)</f>
        <v>Outdoors Sport</v>
      </c>
      <c r="I2777" t="s">
        <v>46</v>
      </c>
      <c r="J2777" s="34">
        <v>84</v>
      </c>
      <c r="K2777" s="11" t="str">
        <f>VLOOKUP(A2777,'Sales Order'!A$2:I$1029,9,0)</f>
        <v>Sales Sumatera -Kalimantan Region Team</v>
      </c>
      <c r="M2777" t="str">
        <f>VLOOKUP(A2777,'Sales Order'!A$1:L$1029,12,0)</f>
        <v>Distributor</v>
      </c>
    </row>
    <row r="2778" spans="1:13" ht="15.75" customHeight="1" x14ac:dyDescent="0.3">
      <c r="A2778" s="28" t="s">
        <v>1220</v>
      </c>
      <c r="B2778" s="27">
        <f>VLOOKUP(A2778,'Sales Order'!A$1:D$1029,4,0)</f>
        <v>44866</v>
      </c>
      <c r="C2778" s="28" t="s">
        <v>75</v>
      </c>
      <c r="D2778" s="34">
        <v>72</v>
      </c>
      <c r="E2778" s="36">
        <v>179352000</v>
      </c>
      <c r="F2778" s="37" t="s">
        <v>5151</v>
      </c>
      <c r="G2778" s="76" t="str">
        <f>VLOOKUP(C2778,Product!A$1:D$21,3,0)</f>
        <v>Bench Press</v>
      </c>
      <c r="H2778" s="76" t="str">
        <f>VLOOKUP(C2778,Product!A$1:D$21,4,0)</f>
        <v>Gym &amp; Fitness</v>
      </c>
      <c r="I2778" t="s">
        <v>76</v>
      </c>
      <c r="J2778" s="34">
        <v>72</v>
      </c>
      <c r="K2778" s="11" t="str">
        <f>VLOOKUP(A2778,'Sales Order'!A$2:I$1029,9,0)</f>
        <v>Sales Sumatera -Kalimantan Region Team</v>
      </c>
      <c r="M2778" t="str">
        <f>VLOOKUP(A2778,'Sales Order'!A$1:L$1029,12,0)</f>
        <v>Distributor</v>
      </c>
    </row>
    <row r="2779" spans="1:13" ht="15.75" customHeight="1" x14ac:dyDescent="0.3">
      <c r="A2779" s="28" t="s">
        <v>1220</v>
      </c>
      <c r="B2779" s="27">
        <f>VLOOKUP(A2779,'Sales Order'!A$1:D$1029,4,0)</f>
        <v>44866</v>
      </c>
      <c r="C2779" s="28" t="s">
        <v>52</v>
      </c>
      <c r="D2779" s="34">
        <v>81</v>
      </c>
      <c r="E2779" s="36">
        <v>24745500</v>
      </c>
      <c r="F2779" s="37" t="s">
        <v>5152</v>
      </c>
      <c r="G2779" s="76" t="str">
        <f>VLOOKUP(C2779,Product!A$1:D$21,3,0)</f>
        <v>Hiking Shoes</v>
      </c>
      <c r="H2779" s="76" t="str">
        <f>VLOOKUP(C2779,Product!A$1:D$21,4,0)</f>
        <v>Hiking &amp; Camping</v>
      </c>
      <c r="I2779" t="s">
        <v>53</v>
      </c>
      <c r="J2779" s="34">
        <v>81</v>
      </c>
      <c r="K2779" s="11" t="str">
        <f>VLOOKUP(A2779,'Sales Order'!A$2:I$1029,9,0)</f>
        <v>Sales Sumatera -Kalimantan Region Team</v>
      </c>
      <c r="M2779" t="str">
        <f>VLOOKUP(A2779,'Sales Order'!A$1:L$1029,12,0)</f>
        <v>Distributor</v>
      </c>
    </row>
    <row r="2780" spans="1:13" ht="15.75" customHeight="1" x14ac:dyDescent="0.3">
      <c r="A2780" s="28" t="s">
        <v>1220</v>
      </c>
      <c r="B2780" s="27">
        <f>VLOOKUP(A2780,'Sales Order'!A$1:D$1029,4,0)</f>
        <v>44866</v>
      </c>
      <c r="C2780" s="28" t="s">
        <v>72</v>
      </c>
      <c r="D2780" s="34">
        <v>130</v>
      </c>
      <c r="E2780" s="36">
        <v>31586100</v>
      </c>
      <c r="F2780" s="37" t="s">
        <v>5153</v>
      </c>
      <c r="G2780" s="76" t="str">
        <f>VLOOKUP(C2780,Product!A$1:D$21,3,0)</f>
        <v>Pull Up Bar</v>
      </c>
      <c r="H2780" s="76" t="str">
        <f>VLOOKUP(C2780,Product!A$1:D$21,4,0)</f>
        <v>Gym &amp; Fitness</v>
      </c>
      <c r="I2780" t="s">
        <v>73</v>
      </c>
      <c r="J2780" s="34">
        <v>130</v>
      </c>
      <c r="K2780" s="11" t="str">
        <f>VLOOKUP(A2780,'Sales Order'!A$2:I$1029,9,0)</f>
        <v>Sales Sumatera -Kalimantan Region Team</v>
      </c>
      <c r="M2780" t="str">
        <f>VLOOKUP(A2780,'Sales Order'!A$1:L$1029,12,0)</f>
        <v>Distributor</v>
      </c>
    </row>
    <row r="2781" spans="1:13" ht="15.75" customHeight="1" x14ac:dyDescent="0.3">
      <c r="A2781" s="28" t="s">
        <v>1220</v>
      </c>
      <c r="B2781" s="27">
        <f>VLOOKUP(A2781,'Sales Order'!A$1:D$1029,4,0)</f>
        <v>44866</v>
      </c>
      <c r="C2781" s="28" t="s">
        <v>55</v>
      </c>
      <c r="D2781" s="34">
        <v>92</v>
      </c>
      <c r="E2781" s="36">
        <v>186644080</v>
      </c>
      <c r="F2781" s="37" t="s">
        <v>5154</v>
      </c>
      <c r="G2781" s="76" t="str">
        <f>VLOOKUP(C2781,Product!A$1:D$21,3,0)</f>
        <v>Mountain Bike</v>
      </c>
      <c r="H2781" s="76" t="str">
        <f>VLOOKUP(C2781,Product!A$1:D$21,4,0)</f>
        <v>Bicycle</v>
      </c>
      <c r="I2781" t="s">
        <v>5854</v>
      </c>
      <c r="J2781" s="34">
        <v>92</v>
      </c>
      <c r="K2781" s="11" t="str">
        <f>VLOOKUP(A2781,'Sales Order'!A$2:I$1029,9,0)</f>
        <v>Sales Sumatera -Kalimantan Region Team</v>
      </c>
      <c r="M2781" t="str">
        <f>VLOOKUP(A2781,'Sales Order'!A$1:L$1029,12,0)</f>
        <v>Distributor</v>
      </c>
    </row>
    <row r="2782" spans="1:13" ht="15.75" customHeight="1" x14ac:dyDescent="0.3">
      <c r="A2782" s="28" t="s">
        <v>1220</v>
      </c>
      <c r="B2782" s="27">
        <f>VLOOKUP(A2782,'Sales Order'!A$1:D$1029,4,0)</f>
        <v>44866</v>
      </c>
      <c r="C2782" s="28" t="s">
        <v>19</v>
      </c>
      <c r="D2782" s="34">
        <v>117</v>
      </c>
      <c r="E2782" s="36">
        <v>27676350</v>
      </c>
      <c r="F2782" s="37" t="s">
        <v>5155</v>
      </c>
      <c r="G2782" s="76" t="str">
        <f>VLOOKUP(C2782,Product!A$1:D$21,3,0)</f>
        <v>1 Set Fishing Equipment</v>
      </c>
      <c r="H2782" s="76" t="str">
        <f>VLOOKUP(C2782,Product!A$1:D$21,4,0)</f>
        <v>Fishing Equipment</v>
      </c>
      <c r="I2782" t="s">
        <v>21</v>
      </c>
      <c r="J2782" s="34">
        <v>117</v>
      </c>
      <c r="K2782" s="11" t="str">
        <f>VLOOKUP(A2782,'Sales Order'!A$2:I$1029,9,0)</f>
        <v>Sales Sumatera -Kalimantan Region Team</v>
      </c>
      <c r="M2782" t="str">
        <f>VLOOKUP(A2782,'Sales Order'!A$1:L$1029,12,0)</f>
        <v>Distributor</v>
      </c>
    </row>
    <row r="2783" spans="1:13" ht="15.75" customHeight="1" x14ac:dyDescent="0.3">
      <c r="A2783" s="16" t="s">
        <v>1221</v>
      </c>
      <c r="B2783" s="27">
        <f>VLOOKUP(A2783,'Sales Order'!A$1:D$1029,4,0)</f>
        <v>44866</v>
      </c>
      <c r="C2783" s="28" t="s">
        <v>55</v>
      </c>
      <c r="D2783" s="34">
        <v>90</v>
      </c>
      <c r="E2783" s="36">
        <v>199571400</v>
      </c>
      <c r="F2783" s="37" t="s">
        <v>5156</v>
      </c>
      <c r="G2783" s="76" t="str">
        <f>VLOOKUP(C2783,Product!A$1:D$21,3,0)</f>
        <v>Mountain Bike</v>
      </c>
      <c r="H2783" s="76" t="str">
        <f>VLOOKUP(C2783,Product!A$1:D$21,4,0)</f>
        <v>Bicycle</v>
      </c>
      <c r="I2783" t="s">
        <v>5854</v>
      </c>
      <c r="J2783" s="34">
        <v>90</v>
      </c>
      <c r="K2783" s="11" t="str">
        <f>VLOOKUP(A2783,'Sales Order'!A$2:I$1029,9,0)</f>
        <v>Sales Sumatera -Kalimantan Region Team</v>
      </c>
      <c r="M2783" t="str">
        <f>VLOOKUP(A2783,'Sales Order'!A$1:L$1029,12,0)</f>
        <v>Retail</v>
      </c>
    </row>
    <row r="2784" spans="1:13" ht="15.75" customHeight="1" x14ac:dyDescent="0.3">
      <c r="A2784" s="28" t="s">
        <v>1221</v>
      </c>
      <c r="B2784" s="27">
        <f>VLOOKUP(A2784,'Sales Order'!A$1:D$1029,4,0)</f>
        <v>44866</v>
      </c>
      <c r="C2784" s="28" t="s">
        <v>28</v>
      </c>
      <c r="D2784" s="34">
        <v>83</v>
      </c>
      <c r="E2784" s="36">
        <v>68772970</v>
      </c>
      <c r="F2784" s="37" t="s">
        <v>5157</v>
      </c>
      <c r="G2784" s="76" t="str">
        <f>VLOOKUP(C2784,Product!A$1:D$21,3,0)</f>
        <v>Stick Billiard</v>
      </c>
      <c r="H2784" s="76" t="str">
        <f>VLOOKUP(C2784,Product!A$1:D$21,4,0)</f>
        <v>Billiard</v>
      </c>
      <c r="I2784" t="s">
        <v>30</v>
      </c>
      <c r="J2784" s="34">
        <v>83</v>
      </c>
      <c r="K2784" s="11" t="str">
        <f>VLOOKUP(A2784,'Sales Order'!A$2:I$1029,9,0)</f>
        <v>Sales Sumatera -Kalimantan Region Team</v>
      </c>
      <c r="M2784" t="str">
        <f>VLOOKUP(A2784,'Sales Order'!A$1:L$1029,12,0)</f>
        <v>Retail</v>
      </c>
    </row>
    <row r="2785" spans="1:13" ht="15.75" customHeight="1" x14ac:dyDescent="0.3">
      <c r="A2785" s="28" t="s">
        <v>1221</v>
      </c>
      <c r="B2785" s="27">
        <f>VLOOKUP(A2785,'Sales Order'!A$1:D$1029,4,0)</f>
        <v>44866</v>
      </c>
      <c r="C2785" s="28" t="s">
        <v>43</v>
      </c>
      <c r="D2785" s="34">
        <v>46</v>
      </c>
      <c r="E2785" s="36">
        <v>122176000</v>
      </c>
      <c r="F2785" s="37" t="s">
        <v>5158</v>
      </c>
      <c r="G2785" s="76" t="str">
        <f>VLOOKUP(C2785,Product!A$1:D$21,3,0)</f>
        <v>Stick Golf Bag</v>
      </c>
      <c r="H2785" s="76" t="str">
        <f>VLOOKUP(C2785,Product!A$1:D$21,4,0)</f>
        <v>Golf</v>
      </c>
      <c r="I2785" t="s">
        <v>44</v>
      </c>
      <c r="J2785" s="34">
        <v>46</v>
      </c>
      <c r="K2785" s="11" t="str">
        <f>VLOOKUP(A2785,'Sales Order'!A$2:I$1029,9,0)</f>
        <v>Sales Sumatera -Kalimantan Region Team</v>
      </c>
      <c r="M2785" t="str">
        <f>VLOOKUP(A2785,'Sales Order'!A$1:L$1029,12,0)</f>
        <v>Retail</v>
      </c>
    </row>
    <row r="2786" spans="1:13" ht="15.75" customHeight="1" x14ac:dyDescent="0.3">
      <c r="A2786" s="16" t="s">
        <v>1222</v>
      </c>
      <c r="B2786" s="27">
        <f>VLOOKUP(A2786,'Sales Order'!A$1:D$1029,4,0)</f>
        <v>44868</v>
      </c>
      <c r="C2786" s="28" t="s">
        <v>52</v>
      </c>
      <c r="D2786" s="34">
        <v>84</v>
      </c>
      <c r="E2786" s="36">
        <v>21567000</v>
      </c>
      <c r="F2786" s="37" t="s">
        <v>5159</v>
      </c>
      <c r="G2786" s="76" t="str">
        <f>VLOOKUP(C2786,Product!A$1:D$21,3,0)</f>
        <v>Hiking Shoes</v>
      </c>
      <c r="H2786" s="76" t="str">
        <f>VLOOKUP(C2786,Product!A$1:D$21,4,0)</f>
        <v>Hiking &amp; Camping</v>
      </c>
      <c r="I2786" t="s">
        <v>53</v>
      </c>
      <c r="J2786" s="34">
        <v>84</v>
      </c>
      <c r="K2786" s="11" t="str">
        <f>VLOOKUP(A2786,'Sales Order'!A$2:I$1029,9,0)</f>
        <v>Sales Region Sulawesi - Maluku Team</v>
      </c>
      <c r="M2786" t="str">
        <f>VLOOKUP(A2786,'Sales Order'!A$1:L$1029,12,0)</f>
        <v>Retail</v>
      </c>
    </row>
    <row r="2787" spans="1:13" ht="15.75" customHeight="1" x14ac:dyDescent="0.3">
      <c r="A2787" s="28" t="s">
        <v>1222</v>
      </c>
      <c r="B2787" s="27">
        <f>VLOOKUP(A2787,'Sales Order'!A$1:D$1029,4,0)</f>
        <v>44868</v>
      </c>
      <c r="C2787" s="28" t="s">
        <v>28</v>
      </c>
      <c r="D2787" s="34">
        <v>110</v>
      </c>
      <c r="E2787" s="36">
        <v>85000300</v>
      </c>
      <c r="F2787" s="37" t="s">
        <v>5160</v>
      </c>
      <c r="G2787" s="76" t="str">
        <f>VLOOKUP(C2787,Product!A$1:D$21,3,0)</f>
        <v>Stick Billiard</v>
      </c>
      <c r="H2787" s="76" t="str">
        <f>VLOOKUP(C2787,Product!A$1:D$21,4,0)</f>
        <v>Billiard</v>
      </c>
      <c r="I2787" t="s">
        <v>30</v>
      </c>
      <c r="J2787" s="34">
        <v>110</v>
      </c>
      <c r="K2787" s="11" t="str">
        <f>VLOOKUP(A2787,'Sales Order'!A$2:I$1029,9,0)</f>
        <v>Sales Region Sulawesi - Maluku Team</v>
      </c>
      <c r="M2787" t="str">
        <f>VLOOKUP(A2787,'Sales Order'!A$1:L$1029,12,0)</f>
        <v>Retail</v>
      </c>
    </row>
    <row r="2788" spans="1:13" ht="15.75" customHeight="1" x14ac:dyDescent="0.3">
      <c r="A2788" s="28" t="s">
        <v>1222</v>
      </c>
      <c r="B2788" s="27">
        <f>VLOOKUP(A2788,'Sales Order'!A$1:D$1029,4,0)</f>
        <v>44868</v>
      </c>
      <c r="C2788" s="28" t="s">
        <v>58</v>
      </c>
      <c r="D2788" s="34">
        <v>28</v>
      </c>
      <c r="E2788" s="36">
        <v>145260640</v>
      </c>
      <c r="F2788" s="37" t="s">
        <v>5161</v>
      </c>
      <c r="G2788" s="76" t="str">
        <f>VLOOKUP(C2788,Product!A$1:D$21,3,0)</f>
        <v>Road Bike</v>
      </c>
      <c r="H2788" s="76" t="str">
        <f>VLOOKUP(C2788,Product!A$1:D$21,4,0)</f>
        <v>Bicycle</v>
      </c>
      <c r="I2788" t="s">
        <v>59</v>
      </c>
      <c r="J2788" s="34">
        <v>28</v>
      </c>
      <c r="K2788" s="11" t="str">
        <f>VLOOKUP(A2788,'Sales Order'!A$2:I$1029,9,0)</f>
        <v>Sales Region Sulawesi - Maluku Team</v>
      </c>
      <c r="M2788" t="str">
        <f>VLOOKUP(A2788,'Sales Order'!A$1:L$1029,12,0)</f>
        <v>Retail</v>
      </c>
    </row>
    <row r="2789" spans="1:13" ht="15.75" customHeight="1" x14ac:dyDescent="0.3">
      <c r="A2789" s="28" t="s">
        <v>1222</v>
      </c>
      <c r="B2789" s="27">
        <f>VLOOKUP(A2789,'Sales Order'!A$1:D$1029,4,0)</f>
        <v>44868</v>
      </c>
      <c r="C2789" s="28" t="s">
        <v>19</v>
      </c>
      <c r="D2789" s="34">
        <v>42</v>
      </c>
      <c r="E2789" s="36">
        <v>9516780</v>
      </c>
      <c r="F2789" s="37" t="s">
        <v>5162</v>
      </c>
      <c r="G2789" s="76" t="str">
        <f>VLOOKUP(C2789,Product!A$1:D$21,3,0)</f>
        <v>1 Set Fishing Equipment</v>
      </c>
      <c r="H2789" s="76" t="str">
        <f>VLOOKUP(C2789,Product!A$1:D$21,4,0)</f>
        <v>Fishing Equipment</v>
      </c>
      <c r="I2789" t="s">
        <v>21</v>
      </c>
      <c r="J2789" s="34">
        <v>42</v>
      </c>
      <c r="K2789" s="11" t="str">
        <f>VLOOKUP(A2789,'Sales Order'!A$2:I$1029,9,0)</f>
        <v>Sales Region Sulawesi - Maluku Team</v>
      </c>
      <c r="M2789" t="str">
        <f>VLOOKUP(A2789,'Sales Order'!A$1:L$1029,12,0)</f>
        <v>Retail</v>
      </c>
    </row>
    <row r="2790" spans="1:13" ht="15.75" customHeight="1" x14ac:dyDescent="0.3">
      <c r="A2790" s="16" t="s">
        <v>1223</v>
      </c>
      <c r="B2790" s="27">
        <f>VLOOKUP(A2790,'Sales Order'!A$1:D$1029,4,0)</f>
        <v>44868</v>
      </c>
      <c r="C2790" s="28" t="s">
        <v>25</v>
      </c>
      <c r="D2790" s="34">
        <v>148</v>
      </c>
      <c r="E2790" s="36">
        <v>2575200</v>
      </c>
      <c r="F2790" s="37" t="s">
        <v>5163</v>
      </c>
      <c r="G2790" s="76" t="str">
        <f>VLOOKUP(C2790,Product!A$1:D$21,3,0)</f>
        <v>Fishing soft lure</v>
      </c>
      <c r="H2790" s="76" t="str">
        <f>VLOOKUP(C2790,Product!A$1:D$21,4,0)</f>
        <v>Fishing Equipment</v>
      </c>
      <c r="I2790" t="s">
        <v>26</v>
      </c>
      <c r="J2790" s="34">
        <v>148</v>
      </c>
      <c r="K2790" s="11" t="str">
        <f>VLOOKUP(A2790,'Sales Order'!A$2:I$1029,9,0)</f>
        <v>Sales Sumatera -Kalimantan Region Team</v>
      </c>
      <c r="M2790" t="str">
        <f>VLOOKUP(A2790,'Sales Order'!A$1:L$1029,12,0)</f>
        <v>Retail</v>
      </c>
    </row>
    <row r="2791" spans="1:13" ht="15.75" customHeight="1" x14ac:dyDescent="0.3">
      <c r="A2791" s="28" t="s">
        <v>1223</v>
      </c>
      <c r="B2791" s="27">
        <f>VLOOKUP(A2791,'Sales Order'!A$1:D$1029,4,0)</f>
        <v>44868</v>
      </c>
      <c r="C2791" s="28" t="s">
        <v>40</v>
      </c>
      <c r="D2791" s="34">
        <v>81</v>
      </c>
      <c r="E2791" s="36">
        <v>14558940</v>
      </c>
      <c r="F2791" s="37" t="s">
        <v>5164</v>
      </c>
      <c r="G2791" s="76" t="str">
        <f>VLOOKUP(C2791,Product!A$1:D$21,3,0)</f>
        <v>1 set Golf Ball</v>
      </c>
      <c r="H2791" s="76" t="str">
        <f>VLOOKUP(C2791,Product!A$1:D$21,4,0)</f>
        <v>Golf</v>
      </c>
      <c r="I2791" t="s">
        <v>41</v>
      </c>
      <c r="J2791" s="34">
        <v>81</v>
      </c>
      <c r="K2791" s="11" t="str">
        <f>VLOOKUP(A2791,'Sales Order'!A$2:I$1029,9,0)</f>
        <v>Sales Sumatera -Kalimantan Region Team</v>
      </c>
      <c r="M2791" t="str">
        <f>VLOOKUP(A2791,'Sales Order'!A$1:L$1029,12,0)</f>
        <v>Retail</v>
      </c>
    </row>
    <row r="2792" spans="1:13" ht="15.75" customHeight="1" x14ac:dyDescent="0.3">
      <c r="A2792" s="16" t="s">
        <v>1224</v>
      </c>
      <c r="B2792" s="27">
        <f>VLOOKUP(A2792,'Sales Order'!A$1:D$1029,4,0)</f>
        <v>44869</v>
      </c>
      <c r="C2792" s="28" t="s">
        <v>81</v>
      </c>
      <c r="D2792" s="34">
        <v>59</v>
      </c>
      <c r="E2792" s="36">
        <v>115801070</v>
      </c>
      <c r="F2792" s="37" t="s">
        <v>5165</v>
      </c>
      <c r="G2792" s="76" t="str">
        <f>VLOOKUP(C2792,Product!A$1:D$21,3,0)</f>
        <v>Treadmill</v>
      </c>
      <c r="H2792" s="76" t="str">
        <f>VLOOKUP(C2792,Product!A$1:D$21,4,0)</f>
        <v>Gym &amp; Fitness</v>
      </c>
      <c r="I2792" t="s">
        <v>82</v>
      </c>
      <c r="J2792" s="34">
        <v>59</v>
      </c>
      <c r="K2792" s="11" t="str">
        <f>VLOOKUP(A2792,'Sales Order'!A$2:I$1029,9,0)</f>
        <v>Sales Region Sulawesi - Maluku Team</v>
      </c>
      <c r="M2792" t="str">
        <f>VLOOKUP(A2792,'Sales Order'!A$1:L$1029,12,0)</f>
        <v>Retail</v>
      </c>
    </row>
    <row r="2793" spans="1:13" ht="15.75" customHeight="1" x14ac:dyDescent="0.3">
      <c r="A2793" s="28" t="s">
        <v>1224</v>
      </c>
      <c r="B2793" s="27">
        <f>VLOOKUP(A2793,'Sales Order'!A$1:D$1029,4,0)</f>
        <v>44869</v>
      </c>
      <c r="C2793" s="28" t="s">
        <v>83</v>
      </c>
      <c r="D2793" s="34">
        <v>137</v>
      </c>
      <c r="E2793" s="36">
        <v>37820220</v>
      </c>
      <c r="F2793" s="37" t="s">
        <v>5166</v>
      </c>
      <c r="G2793" s="76" t="str">
        <f>VLOOKUP(C2793,Product!A$1:D$21,3,0)</f>
        <v>Heavy bag</v>
      </c>
      <c r="H2793" s="76" t="str">
        <f>VLOOKUP(C2793,Product!A$1:D$21,4,0)</f>
        <v>Gym &amp; Fitness</v>
      </c>
      <c r="I2793" t="s">
        <v>84</v>
      </c>
      <c r="J2793" s="34">
        <v>137</v>
      </c>
      <c r="K2793" s="11" t="str">
        <f>VLOOKUP(A2793,'Sales Order'!A$2:I$1029,9,0)</f>
        <v>Sales Region Sulawesi - Maluku Team</v>
      </c>
      <c r="M2793" t="str">
        <f>VLOOKUP(A2793,'Sales Order'!A$1:L$1029,12,0)</f>
        <v>Retail</v>
      </c>
    </row>
    <row r="2794" spans="1:13" ht="15.75" customHeight="1" x14ac:dyDescent="0.3">
      <c r="A2794" s="16" t="s">
        <v>1225</v>
      </c>
      <c r="B2794" s="27">
        <f>VLOOKUP(A2794,'Sales Order'!A$1:D$1029,4,0)</f>
        <v>44869</v>
      </c>
      <c r="C2794" s="28" t="s">
        <v>69</v>
      </c>
      <c r="D2794" s="34">
        <v>122</v>
      </c>
      <c r="E2794" s="36">
        <v>14092830</v>
      </c>
      <c r="F2794" s="37" t="s">
        <v>5167</v>
      </c>
      <c r="G2794" s="76" t="str">
        <f>VLOOKUP(C2794,Product!A$1:D$21,3,0)</f>
        <v>Abs Roller</v>
      </c>
      <c r="H2794" s="76" t="str">
        <f>VLOOKUP(C2794,Product!A$1:D$21,4,0)</f>
        <v>Gym &amp; Fitness</v>
      </c>
      <c r="I2794" t="s">
        <v>70</v>
      </c>
      <c r="J2794" s="34">
        <v>122</v>
      </c>
      <c r="K2794" s="11" t="str">
        <f>VLOOKUP(A2794,'Sales Order'!A$2:I$1029,9,0)</f>
        <v>Sales Sumatera -Kalimantan Region Team</v>
      </c>
      <c r="M2794" t="str">
        <f>VLOOKUP(A2794,'Sales Order'!A$1:L$1029,12,0)</f>
        <v>Retail</v>
      </c>
    </row>
    <row r="2795" spans="1:13" ht="15.75" customHeight="1" x14ac:dyDescent="0.3">
      <c r="A2795" s="28" t="s">
        <v>1225</v>
      </c>
      <c r="B2795" s="27">
        <f>VLOOKUP(A2795,'Sales Order'!A$1:D$1029,4,0)</f>
        <v>44869</v>
      </c>
      <c r="C2795" s="28" t="s">
        <v>55</v>
      </c>
      <c r="D2795" s="34">
        <v>114</v>
      </c>
      <c r="E2795" s="36">
        <v>231276360</v>
      </c>
      <c r="F2795" s="37" t="s">
        <v>5168</v>
      </c>
      <c r="G2795" s="76" t="str">
        <f>VLOOKUP(C2795,Product!A$1:D$21,3,0)</f>
        <v>Mountain Bike</v>
      </c>
      <c r="H2795" s="76" t="str">
        <f>VLOOKUP(C2795,Product!A$1:D$21,4,0)</f>
        <v>Bicycle</v>
      </c>
      <c r="I2795" t="s">
        <v>5854</v>
      </c>
      <c r="J2795" s="34">
        <v>114</v>
      </c>
      <c r="K2795" s="11" t="str">
        <f>VLOOKUP(A2795,'Sales Order'!A$2:I$1029,9,0)</f>
        <v>Sales Sumatera -Kalimantan Region Team</v>
      </c>
      <c r="M2795" t="str">
        <f>VLOOKUP(A2795,'Sales Order'!A$1:L$1029,12,0)</f>
        <v>Retail</v>
      </c>
    </row>
    <row r="2796" spans="1:13" ht="15.75" customHeight="1" x14ac:dyDescent="0.3">
      <c r="A2796" s="16" t="s">
        <v>1226</v>
      </c>
      <c r="B2796" s="27">
        <f>VLOOKUP(A2796,'Sales Order'!A$1:D$1029,4,0)</f>
        <v>44870</v>
      </c>
      <c r="C2796" s="28" t="s">
        <v>19</v>
      </c>
      <c r="D2796" s="34">
        <v>99</v>
      </c>
      <c r="E2796" s="36">
        <v>20213820</v>
      </c>
      <c r="F2796" s="37" t="s">
        <v>5169</v>
      </c>
      <c r="G2796" s="76" t="str">
        <f>VLOOKUP(C2796,Product!A$1:D$21,3,0)</f>
        <v>1 Set Fishing Equipment</v>
      </c>
      <c r="H2796" s="76" t="str">
        <f>VLOOKUP(C2796,Product!A$1:D$21,4,0)</f>
        <v>Fishing Equipment</v>
      </c>
      <c r="I2796" t="s">
        <v>21</v>
      </c>
      <c r="J2796" s="34">
        <v>99</v>
      </c>
      <c r="K2796" s="11" t="str">
        <f>VLOOKUP(A2796,'Sales Order'!A$2:I$1029,9,0)</f>
        <v>Online Sales Team</v>
      </c>
      <c r="M2796" t="str">
        <f>VLOOKUP(A2796,'Sales Order'!A$1:L$1029,12,0)</f>
        <v>Retail</v>
      </c>
    </row>
    <row r="2797" spans="1:13" ht="15.75" customHeight="1" x14ac:dyDescent="0.3">
      <c r="A2797" s="28" t="s">
        <v>1226</v>
      </c>
      <c r="B2797" s="27">
        <f>VLOOKUP(A2797,'Sales Order'!A$1:D$1029,4,0)</f>
        <v>44870</v>
      </c>
      <c r="C2797" s="28" t="s">
        <v>78</v>
      </c>
      <c r="D2797" s="34">
        <v>99</v>
      </c>
      <c r="E2797" s="36">
        <v>45294480</v>
      </c>
      <c r="F2797" s="37" t="s">
        <v>5170</v>
      </c>
      <c r="G2797" s="76" t="str">
        <f>VLOOKUP(C2797,Product!A$1:D$21,3,0)</f>
        <v>Dumbell Set</v>
      </c>
      <c r="H2797" s="76" t="str">
        <f>VLOOKUP(C2797,Product!A$1:D$21,4,0)</f>
        <v>Gym &amp; Fitness</v>
      </c>
      <c r="I2797" t="s">
        <v>79</v>
      </c>
      <c r="J2797" s="34">
        <v>99</v>
      </c>
      <c r="K2797" s="11" t="str">
        <f>VLOOKUP(A2797,'Sales Order'!A$2:I$1029,9,0)</f>
        <v>Online Sales Team</v>
      </c>
      <c r="M2797" t="str">
        <f>VLOOKUP(A2797,'Sales Order'!A$1:L$1029,12,0)</f>
        <v>Retail</v>
      </c>
    </row>
    <row r="2798" spans="1:13" ht="15.75" customHeight="1" x14ac:dyDescent="0.3">
      <c r="A2798" s="28" t="s">
        <v>1226</v>
      </c>
      <c r="B2798" s="27">
        <f>VLOOKUP(A2798,'Sales Order'!A$1:D$1029,4,0)</f>
        <v>44870</v>
      </c>
      <c r="C2798" s="28" t="s">
        <v>61</v>
      </c>
      <c r="D2798" s="34">
        <v>89</v>
      </c>
      <c r="E2798" s="36">
        <v>40073140</v>
      </c>
      <c r="F2798" s="37" t="s">
        <v>5171</v>
      </c>
      <c r="G2798" s="76" t="str">
        <f>VLOOKUP(C2798,Product!A$1:D$21,3,0)</f>
        <v>1 Set Basketball</v>
      </c>
      <c r="H2798" s="76" t="str">
        <f>VLOOKUP(C2798,Product!A$1:D$21,4,0)</f>
        <v>Basketball</v>
      </c>
      <c r="I2798" t="s">
        <v>62</v>
      </c>
      <c r="J2798" s="34">
        <v>89</v>
      </c>
      <c r="K2798" s="11" t="str">
        <f>VLOOKUP(A2798,'Sales Order'!A$2:I$1029,9,0)</f>
        <v>Online Sales Team</v>
      </c>
      <c r="M2798" t="str">
        <f>VLOOKUP(A2798,'Sales Order'!A$1:L$1029,12,0)</f>
        <v>Retail</v>
      </c>
    </row>
    <row r="2799" spans="1:13" ht="15.75" customHeight="1" x14ac:dyDescent="0.3">
      <c r="A2799" s="16" t="s">
        <v>1227</v>
      </c>
      <c r="B2799" s="27">
        <f>VLOOKUP(A2799,'Sales Order'!A$1:D$1029,4,0)</f>
        <v>44870</v>
      </c>
      <c r="C2799" s="28" t="s">
        <v>33</v>
      </c>
      <c r="D2799" s="34">
        <v>35</v>
      </c>
      <c r="E2799" s="36">
        <v>5775000</v>
      </c>
      <c r="F2799" s="37" t="s">
        <v>5172</v>
      </c>
      <c r="G2799" s="76" t="str">
        <f>VLOOKUP(C2799,Product!A$1:D$21,3,0)</f>
        <v>Stick Billiard Bag</v>
      </c>
      <c r="H2799" s="76" t="str">
        <f>VLOOKUP(C2799,Product!A$1:D$21,4,0)</f>
        <v>Billiard</v>
      </c>
      <c r="I2799" t="s">
        <v>34</v>
      </c>
      <c r="J2799" s="34">
        <v>35</v>
      </c>
      <c r="K2799" s="11" t="str">
        <f>VLOOKUP(A2799,'Sales Order'!A$2:I$1029,9,0)</f>
        <v>Online Sales Team</v>
      </c>
      <c r="M2799" t="str">
        <f>VLOOKUP(A2799,'Sales Order'!A$1:L$1029,12,0)</f>
        <v>Retail</v>
      </c>
    </row>
    <row r="2800" spans="1:13" ht="15.75" customHeight="1" x14ac:dyDescent="0.3">
      <c r="A2800" s="16" t="s">
        <v>1228</v>
      </c>
      <c r="B2800" s="27">
        <f>VLOOKUP(A2800,'Sales Order'!A$1:D$1029,4,0)</f>
        <v>44870</v>
      </c>
      <c r="C2800" s="28" t="s">
        <v>52</v>
      </c>
      <c r="D2800" s="34">
        <v>27</v>
      </c>
      <c r="E2800" s="36">
        <v>7634250</v>
      </c>
      <c r="F2800" s="37" t="s">
        <v>5173</v>
      </c>
      <c r="G2800" s="76" t="str">
        <f>VLOOKUP(C2800,Product!A$1:D$21,3,0)</f>
        <v>Hiking Shoes</v>
      </c>
      <c r="H2800" s="76" t="str">
        <f>VLOOKUP(C2800,Product!A$1:D$21,4,0)</f>
        <v>Hiking &amp; Camping</v>
      </c>
      <c r="I2800" t="s">
        <v>53</v>
      </c>
      <c r="J2800" s="34">
        <v>27</v>
      </c>
      <c r="K2800" s="11" t="str">
        <f>VLOOKUP(A2800,'Sales Order'!A$2:I$1029,9,0)</f>
        <v>Sales Region Sulawesi - Maluku Team</v>
      </c>
      <c r="M2800" t="str">
        <f>VLOOKUP(A2800,'Sales Order'!A$1:L$1029,12,0)</f>
        <v>Retail</v>
      </c>
    </row>
    <row r="2801" spans="1:13" ht="15.75" customHeight="1" x14ac:dyDescent="0.3">
      <c r="A2801" s="16" t="s">
        <v>1229</v>
      </c>
      <c r="B2801" s="27">
        <f>VLOOKUP(A2801,'Sales Order'!A$1:D$1029,4,0)</f>
        <v>44874</v>
      </c>
      <c r="C2801" s="28" t="s">
        <v>52</v>
      </c>
      <c r="D2801" s="34">
        <v>63</v>
      </c>
      <c r="E2801" s="36">
        <v>18427500</v>
      </c>
      <c r="F2801" s="37" t="s">
        <v>5174</v>
      </c>
      <c r="G2801" s="76" t="str">
        <f>VLOOKUP(C2801,Product!A$1:D$21,3,0)</f>
        <v>Hiking Shoes</v>
      </c>
      <c r="H2801" s="76" t="str">
        <f>VLOOKUP(C2801,Product!A$1:D$21,4,0)</f>
        <v>Hiking &amp; Camping</v>
      </c>
      <c r="I2801" t="s">
        <v>53</v>
      </c>
      <c r="J2801" s="34">
        <v>63</v>
      </c>
      <c r="K2801" s="11" t="str">
        <f>VLOOKUP(A2801,'Sales Order'!A$2:I$1029,9,0)</f>
        <v>Sales Region Sulawesi - Maluku Team</v>
      </c>
      <c r="M2801" t="str">
        <f>VLOOKUP(A2801,'Sales Order'!A$1:L$1029,12,0)</f>
        <v>Retail</v>
      </c>
    </row>
    <row r="2802" spans="1:13" ht="15.75" customHeight="1" x14ac:dyDescent="0.3">
      <c r="A2802" s="16" t="s">
        <v>1230</v>
      </c>
      <c r="B2802" s="27">
        <f>VLOOKUP(A2802,'Sales Order'!A$1:D$1029,4,0)</f>
        <v>44875</v>
      </c>
      <c r="C2802" s="28" t="s">
        <v>28</v>
      </c>
      <c r="D2802" s="34">
        <v>92</v>
      </c>
      <c r="E2802" s="36">
        <v>79656360</v>
      </c>
      <c r="F2802" s="37" t="s">
        <v>5175</v>
      </c>
      <c r="G2802" s="76" t="str">
        <f>VLOOKUP(C2802,Product!A$1:D$21,3,0)</f>
        <v>Stick Billiard</v>
      </c>
      <c r="H2802" s="76" t="str">
        <f>VLOOKUP(C2802,Product!A$1:D$21,4,0)</f>
        <v>Billiard</v>
      </c>
      <c r="I2802" t="s">
        <v>30</v>
      </c>
      <c r="J2802" s="34">
        <v>92</v>
      </c>
      <c r="K2802" s="11" t="str">
        <f>VLOOKUP(A2802,'Sales Order'!A$2:I$1029,9,0)</f>
        <v>Online Sales Team</v>
      </c>
      <c r="M2802" t="str">
        <f>VLOOKUP(A2802,'Sales Order'!A$1:L$1029,12,0)</f>
        <v>Retail</v>
      </c>
    </row>
    <row r="2803" spans="1:13" ht="15.75" customHeight="1" x14ac:dyDescent="0.3">
      <c r="A2803" s="28" t="s">
        <v>1230</v>
      </c>
      <c r="B2803" s="27">
        <f>VLOOKUP(A2803,'Sales Order'!A$1:D$1029,4,0)</f>
        <v>44875</v>
      </c>
      <c r="C2803" s="28" t="s">
        <v>55</v>
      </c>
      <c r="D2803" s="34">
        <v>57</v>
      </c>
      <c r="E2803" s="36">
        <v>103536510</v>
      </c>
      <c r="F2803" s="37" t="s">
        <v>5176</v>
      </c>
      <c r="G2803" s="76" t="str">
        <f>VLOOKUP(C2803,Product!A$1:D$21,3,0)</f>
        <v>Mountain Bike</v>
      </c>
      <c r="H2803" s="76" t="str">
        <f>VLOOKUP(C2803,Product!A$1:D$21,4,0)</f>
        <v>Bicycle</v>
      </c>
      <c r="I2803" t="s">
        <v>5854</v>
      </c>
      <c r="J2803" s="34">
        <v>57</v>
      </c>
      <c r="K2803" s="11" t="str">
        <f>VLOOKUP(A2803,'Sales Order'!A$2:I$1029,9,0)</f>
        <v>Online Sales Team</v>
      </c>
      <c r="M2803" t="str">
        <f>VLOOKUP(A2803,'Sales Order'!A$1:L$1029,12,0)</f>
        <v>Retail</v>
      </c>
    </row>
    <row r="2804" spans="1:13" ht="15.75" customHeight="1" x14ac:dyDescent="0.3">
      <c r="A2804" s="28" t="s">
        <v>1230</v>
      </c>
      <c r="B2804" s="27">
        <f>VLOOKUP(A2804,'Sales Order'!A$1:D$1029,4,0)</f>
        <v>44875</v>
      </c>
      <c r="C2804" s="28" t="s">
        <v>65</v>
      </c>
      <c r="D2804" s="34">
        <v>68</v>
      </c>
      <c r="E2804" s="36">
        <v>16158840</v>
      </c>
      <c r="F2804" s="37" t="s">
        <v>5177</v>
      </c>
      <c r="G2804" s="76" t="str">
        <f>VLOOKUP(C2804,Product!A$1:D$21,3,0)</f>
        <v>1 Set Futsalball</v>
      </c>
      <c r="H2804" s="76" t="str">
        <f>VLOOKUP(C2804,Product!A$1:D$21,4,0)</f>
        <v>Futsal</v>
      </c>
      <c r="I2804" t="s">
        <v>66</v>
      </c>
      <c r="J2804" s="34">
        <v>68</v>
      </c>
      <c r="K2804" s="11" t="str">
        <f>VLOOKUP(A2804,'Sales Order'!A$2:I$1029,9,0)</f>
        <v>Online Sales Team</v>
      </c>
      <c r="M2804" t="str">
        <f>VLOOKUP(A2804,'Sales Order'!A$1:L$1029,12,0)</f>
        <v>Retail</v>
      </c>
    </row>
    <row r="2805" spans="1:13" ht="15.75" customHeight="1" x14ac:dyDescent="0.3">
      <c r="A2805" s="16" t="s">
        <v>1231</v>
      </c>
      <c r="B2805" s="27">
        <f>VLOOKUP(A2805,'Sales Order'!A$1:D$1029,4,0)</f>
        <v>44877</v>
      </c>
      <c r="C2805" s="28" t="s">
        <v>83</v>
      </c>
      <c r="D2805" s="34">
        <v>108</v>
      </c>
      <c r="E2805" s="36">
        <v>26347680</v>
      </c>
      <c r="F2805" s="37" t="s">
        <v>5178</v>
      </c>
      <c r="G2805" s="76" t="str">
        <f>VLOOKUP(C2805,Product!A$1:D$21,3,0)</f>
        <v>Heavy bag</v>
      </c>
      <c r="H2805" s="76" t="str">
        <f>VLOOKUP(C2805,Product!A$1:D$21,4,0)</f>
        <v>Gym &amp; Fitness</v>
      </c>
      <c r="I2805" t="s">
        <v>84</v>
      </c>
      <c r="J2805" s="34">
        <v>108</v>
      </c>
      <c r="K2805" s="11" t="str">
        <f>VLOOKUP(A2805,'Sales Order'!A$2:I$1029,9,0)</f>
        <v>Online Sales Team</v>
      </c>
      <c r="M2805" t="str">
        <f>VLOOKUP(A2805,'Sales Order'!A$1:L$1029,12,0)</f>
        <v>Retail</v>
      </c>
    </row>
    <row r="2806" spans="1:13" ht="15.75" customHeight="1" x14ac:dyDescent="0.3">
      <c r="A2806" s="28" t="s">
        <v>1231</v>
      </c>
      <c r="B2806" s="27">
        <f>VLOOKUP(A2806,'Sales Order'!A$1:D$1029,4,0)</f>
        <v>44877</v>
      </c>
      <c r="C2806" s="28" t="s">
        <v>52</v>
      </c>
      <c r="D2806" s="34">
        <v>90</v>
      </c>
      <c r="E2806" s="36">
        <v>27202500</v>
      </c>
      <c r="F2806" s="37" t="s">
        <v>5179</v>
      </c>
      <c r="G2806" s="76" t="str">
        <f>VLOOKUP(C2806,Product!A$1:D$21,3,0)</f>
        <v>Hiking Shoes</v>
      </c>
      <c r="H2806" s="76" t="str">
        <f>VLOOKUP(C2806,Product!A$1:D$21,4,0)</f>
        <v>Hiking &amp; Camping</v>
      </c>
      <c r="I2806" t="s">
        <v>53</v>
      </c>
      <c r="J2806" s="34">
        <v>90</v>
      </c>
      <c r="K2806" s="11" t="str">
        <f>VLOOKUP(A2806,'Sales Order'!A$2:I$1029,9,0)</f>
        <v>Online Sales Team</v>
      </c>
      <c r="M2806" t="str">
        <f>VLOOKUP(A2806,'Sales Order'!A$1:L$1029,12,0)</f>
        <v>Retail</v>
      </c>
    </row>
    <row r="2807" spans="1:13" ht="15.75" customHeight="1" x14ac:dyDescent="0.3">
      <c r="A2807" s="28" t="s">
        <v>1231</v>
      </c>
      <c r="B2807" s="27">
        <f>VLOOKUP(A2807,'Sales Order'!A$1:D$1029,4,0)</f>
        <v>44877</v>
      </c>
      <c r="C2807" s="28" t="s">
        <v>58</v>
      </c>
      <c r="D2807" s="34">
        <v>73</v>
      </c>
      <c r="E2807" s="36">
        <v>386948180</v>
      </c>
      <c r="F2807" s="37" t="s">
        <v>5180</v>
      </c>
      <c r="G2807" s="76" t="str">
        <f>VLOOKUP(C2807,Product!A$1:D$21,3,0)</f>
        <v>Road Bike</v>
      </c>
      <c r="H2807" s="76" t="str">
        <f>VLOOKUP(C2807,Product!A$1:D$21,4,0)</f>
        <v>Bicycle</v>
      </c>
      <c r="I2807" t="s">
        <v>59</v>
      </c>
      <c r="J2807" s="34">
        <v>73</v>
      </c>
      <c r="K2807" s="11" t="str">
        <f>VLOOKUP(A2807,'Sales Order'!A$2:I$1029,9,0)</f>
        <v>Online Sales Team</v>
      </c>
      <c r="M2807" t="str">
        <f>VLOOKUP(A2807,'Sales Order'!A$1:L$1029,12,0)</f>
        <v>Retail</v>
      </c>
    </row>
    <row r="2808" spans="1:13" ht="15.75" customHeight="1" x14ac:dyDescent="0.3">
      <c r="A2808" s="28" t="s">
        <v>1231</v>
      </c>
      <c r="B2808" s="27">
        <f>VLOOKUP(A2808,'Sales Order'!A$1:D$1029,4,0)</f>
        <v>44877</v>
      </c>
      <c r="C2808" s="28" t="s">
        <v>25</v>
      </c>
      <c r="D2808" s="34">
        <v>53</v>
      </c>
      <c r="E2808" s="36">
        <v>795000</v>
      </c>
      <c r="F2808" s="37" t="s">
        <v>5181</v>
      </c>
      <c r="G2808" s="76" t="str">
        <f>VLOOKUP(C2808,Product!A$1:D$21,3,0)</f>
        <v>Fishing soft lure</v>
      </c>
      <c r="H2808" s="76" t="str">
        <f>VLOOKUP(C2808,Product!A$1:D$21,4,0)</f>
        <v>Fishing Equipment</v>
      </c>
      <c r="I2808" t="s">
        <v>26</v>
      </c>
      <c r="J2808" s="34">
        <v>53</v>
      </c>
      <c r="K2808" s="11" t="str">
        <f>VLOOKUP(A2808,'Sales Order'!A$2:I$1029,9,0)</f>
        <v>Online Sales Team</v>
      </c>
      <c r="M2808" t="str">
        <f>VLOOKUP(A2808,'Sales Order'!A$1:L$1029,12,0)</f>
        <v>Retail</v>
      </c>
    </row>
    <row r="2809" spans="1:13" ht="15.75" customHeight="1" x14ac:dyDescent="0.3">
      <c r="A2809" s="16" t="s">
        <v>1232</v>
      </c>
      <c r="B2809" s="27">
        <f>VLOOKUP(A2809,'Sales Order'!A$1:D$1029,4,0)</f>
        <v>44877</v>
      </c>
      <c r="C2809" s="28" t="s">
        <v>65</v>
      </c>
      <c r="D2809" s="34">
        <v>96</v>
      </c>
      <c r="E2809" s="36">
        <v>24094080</v>
      </c>
      <c r="F2809" s="37" t="s">
        <v>5182</v>
      </c>
      <c r="G2809" s="76" t="str">
        <f>VLOOKUP(C2809,Product!A$1:D$21,3,0)</f>
        <v>1 Set Futsalball</v>
      </c>
      <c r="H2809" s="76" t="str">
        <f>VLOOKUP(C2809,Product!A$1:D$21,4,0)</f>
        <v>Futsal</v>
      </c>
      <c r="I2809" t="s">
        <v>66</v>
      </c>
      <c r="J2809" s="34">
        <v>96</v>
      </c>
      <c r="K2809" s="11" t="str">
        <f>VLOOKUP(A2809,'Sales Order'!A$2:I$1029,9,0)</f>
        <v>Sales Region Sulawesi - Maluku Team</v>
      </c>
      <c r="M2809" t="str">
        <f>VLOOKUP(A2809,'Sales Order'!A$1:L$1029,12,0)</f>
        <v>Retail</v>
      </c>
    </row>
    <row r="2810" spans="1:13" ht="15.75" customHeight="1" x14ac:dyDescent="0.3">
      <c r="A2810" s="28" t="s">
        <v>1232</v>
      </c>
      <c r="B2810" s="27">
        <f>VLOOKUP(A2810,'Sales Order'!A$1:D$1029,4,0)</f>
        <v>44877</v>
      </c>
      <c r="C2810" s="28" t="s">
        <v>61</v>
      </c>
      <c r="D2810" s="34">
        <v>142</v>
      </c>
      <c r="E2810" s="36">
        <v>54414400</v>
      </c>
      <c r="F2810" s="37" t="s">
        <v>5183</v>
      </c>
      <c r="G2810" s="76" t="str">
        <f>VLOOKUP(C2810,Product!A$1:D$21,3,0)</f>
        <v>1 Set Basketball</v>
      </c>
      <c r="H2810" s="76" t="str">
        <f>VLOOKUP(C2810,Product!A$1:D$21,4,0)</f>
        <v>Basketball</v>
      </c>
      <c r="I2810" t="s">
        <v>62</v>
      </c>
      <c r="J2810" s="34">
        <v>142</v>
      </c>
      <c r="K2810" s="11" t="str">
        <f>VLOOKUP(A2810,'Sales Order'!A$2:I$1029,9,0)</f>
        <v>Sales Region Sulawesi - Maluku Team</v>
      </c>
      <c r="M2810" t="str">
        <f>VLOOKUP(A2810,'Sales Order'!A$1:L$1029,12,0)</f>
        <v>Retail</v>
      </c>
    </row>
    <row r="2811" spans="1:13" ht="15.75" customHeight="1" x14ac:dyDescent="0.3">
      <c r="A2811" s="28" t="s">
        <v>1232</v>
      </c>
      <c r="B2811" s="27">
        <f>VLOOKUP(A2811,'Sales Order'!A$1:D$1029,4,0)</f>
        <v>44877</v>
      </c>
      <c r="C2811" s="28" t="s">
        <v>81</v>
      </c>
      <c r="D2811" s="34">
        <v>50</v>
      </c>
      <c r="E2811" s="36">
        <v>98136500</v>
      </c>
      <c r="F2811" s="37" t="s">
        <v>5184</v>
      </c>
      <c r="G2811" s="76" t="str">
        <f>VLOOKUP(C2811,Product!A$1:D$21,3,0)</f>
        <v>Treadmill</v>
      </c>
      <c r="H2811" s="76" t="str">
        <f>VLOOKUP(C2811,Product!A$1:D$21,4,0)</f>
        <v>Gym &amp; Fitness</v>
      </c>
      <c r="I2811" t="s">
        <v>82</v>
      </c>
      <c r="J2811" s="34">
        <v>50</v>
      </c>
      <c r="K2811" s="11" t="str">
        <f>VLOOKUP(A2811,'Sales Order'!A$2:I$1029,9,0)</f>
        <v>Sales Region Sulawesi - Maluku Team</v>
      </c>
      <c r="M2811" t="str">
        <f>VLOOKUP(A2811,'Sales Order'!A$1:L$1029,12,0)</f>
        <v>Retail</v>
      </c>
    </row>
    <row r="2812" spans="1:13" ht="15.75" customHeight="1" x14ac:dyDescent="0.3">
      <c r="A2812" s="16" t="s">
        <v>1233</v>
      </c>
      <c r="B2812" s="27">
        <f>VLOOKUP(A2812,'Sales Order'!A$1:D$1029,4,0)</f>
        <v>44877</v>
      </c>
      <c r="C2812" s="28" t="s">
        <v>69</v>
      </c>
      <c r="D2812" s="34">
        <v>66</v>
      </c>
      <c r="E2812" s="36">
        <v>7444602</v>
      </c>
      <c r="F2812" s="37" t="s">
        <v>5185</v>
      </c>
      <c r="G2812" s="76" t="str">
        <f>VLOOKUP(C2812,Product!A$1:D$21,3,0)</f>
        <v>Abs Roller</v>
      </c>
      <c r="H2812" s="76" t="str">
        <f>VLOOKUP(C2812,Product!A$1:D$21,4,0)</f>
        <v>Gym &amp; Fitness</v>
      </c>
      <c r="I2812" t="s">
        <v>70</v>
      </c>
      <c r="J2812" s="34">
        <v>66</v>
      </c>
      <c r="K2812" s="11" t="str">
        <f>VLOOKUP(A2812,'Sales Order'!A$2:I$1029,9,0)</f>
        <v>Sales Region Bali - Nusa Tenggara Team</v>
      </c>
      <c r="M2812" t="str">
        <f>VLOOKUP(A2812,'Sales Order'!A$1:L$1029,12,0)</f>
        <v>Retail</v>
      </c>
    </row>
    <row r="2813" spans="1:13" ht="15.75" customHeight="1" x14ac:dyDescent="0.3">
      <c r="A2813" s="28" t="s">
        <v>1233</v>
      </c>
      <c r="B2813" s="27">
        <f>VLOOKUP(A2813,'Sales Order'!A$1:D$1029,4,0)</f>
        <v>44877</v>
      </c>
      <c r="C2813" s="28" t="s">
        <v>40</v>
      </c>
      <c r="D2813" s="34">
        <v>61</v>
      </c>
      <c r="E2813" s="36">
        <v>10836650</v>
      </c>
      <c r="F2813" s="37" t="s">
        <v>5186</v>
      </c>
      <c r="G2813" s="76" t="str">
        <f>VLOOKUP(C2813,Product!A$1:D$21,3,0)</f>
        <v>1 set Golf Ball</v>
      </c>
      <c r="H2813" s="76" t="str">
        <f>VLOOKUP(C2813,Product!A$1:D$21,4,0)</f>
        <v>Golf</v>
      </c>
      <c r="I2813" t="s">
        <v>41</v>
      </c>
      <c r="J2813" s="34">
        <v>61</v>
      </c>
      <c r="K2813" s="11" t="str">
        <f>VLOOKUP(A2813,'Sales Order'!A$2:I$1029,9,0)</f>
        <v>Sales Region Bali - Nusa Tenggara Team</v>
      </c>
      <c r="M2813" t="str">
        <f>VLOOKUP(A2813,'Sales Order'!A$1:L$1029,12,0)</f>
        <v>Retail</v>
      </c>
    </row>
    <row r="2814" spans="1:13" ht="15.75" customHeight="1" x14ac:dyDescent="0.3">
      <c r="A2814" s="16" t="s">
        <v>1234</v>
      </c>
      <c r="B2814" s="27">
        <f>VLOOKUP(A2814,'Sales Order'!A$1:D$1029,4,0)</f>
        <v>44880</v>
      </c>
      <c r="C2814" s="28" t="s">
        <v>40</v>
      </c>
      <c r="D2814" s="34">
        <v>50</v>
      </c>
      <c r="E2814" s="36">
        <v>8255500</v>
      </c>
      <c r="F2814" s="37" t="s">
        <v>5187</v>
      </c>
      <c r="G2814" s="76" t="str">
        <f>VLOOKUP(C2814,Product!A$1:D$21,3,0)</f>
        <v>1 set Golf Ball</v>
      </c>
      <c r="H2814" s="76" t="str">
        <f>VLOOKUP(C2814,Product!A$1:D$21,4,0)</f>
        <v>Golf</v>
      </c>
      <c r="I2814" t="s">
        <v>41</v>
      </c>
      <c r="J2814" s="34">
        <v>50</v>
      </c>
      <c r="K2814" s="11" t="str">
        <f>VLOOKUP(A2814,'Sales Order'!A$2:I$1029,9,0)</f>
        <v>Sales Sumatera -Kalimantan Region Team</v>
      </c>
      <c r="M2814" t="str">
        <f>VLOOKUP(A2814,'Sales Order'!A$1:L$1029,12,0)</f>
        <v>Retail</v>
      </c>
    </row>
    <row r="2815" spans="1:13" ht="15.75" customHeight="1" x14ac:dyDescent="0.3">
      <c r="A2815" s="28" t="s">
        <v>1234</v>
      </c>
      <c r="B2815" s="27">
        <f>VLOOKUP(A2815,'Sales Order'!A$1:D$1029,4,0)</f>
        <v>44880</v>
      </c>
      <c r="C2815" s="28" t="s">
        <v>43</v>
      </c>
      <c r="D2815" s="34">
        <v>148</v>
      </c>
      <c r="E2815" s="36">
        <v>388352000</v>
      </c>
      <c r="F2815" s="37" t="s">
        <v>5188</v>
      </c>
      <c r="G2815" s="76" t="str">
        <f>VLOOKUP(C2815,Product!A$1:D$21,3,0)</f>
        <v>Stick Golf Bag</v>
      </c>
      <c r="H2815" s="76" t="str">
        <f>VLOOKUP(C2815,Product!A$1:D$21,4,0)</f>
        <v>Golf</v>
      </c>
      <c r="I2815" t="s">
        <v>44</v>
      </c>
      <c r="J2815" s="34">
        <v>148</v>
      </c>
      <c r="K2815" s="11" t="str">
        <f>VLOOKUP(A2815,'Sales Order'!A$2:I$1029,9,0)</f>
        <v>Sales Sumatera -Kalimantan Region Team</v>
      </c>
      <c r="M2815" t="str">
        <f>VLOOKUP(A2815,'Sales Order'!A$1:L$1029,12,0)</f>
        <v>Retail</v>
      </c>
    </row>
    <row r="2816" spans="1:13" ht="15.75" customHeight="1" x14ac:dyDescent="0.3">
      <c r="A2816" s="16" t="s">
        <v>1235</v>
      </c>
      <c r="B2816" s="27">
        <f>VLOOKUP(A2816,'Sales Order'!A$1:D$1029,4,0)</f>
        <v>44880</v>
      </c>
      <c r="C2816" s="28" t="s">
        <v>65</v>
      </c>
      <c r="D2816" s="34">
        <v>107</v>
      </c>
      <c r="E2816" s="36">
        <v>21998130</v>
      </c>
      <c r="F2816" s="37" t="s">
        <v>5189</v>
      </c>
      <c r="G2816" s="76" t="str">
        <f>VLOOKUP(C2816,Product!A$1:D$21,3,0)</f>
        <v>1 Set Futsalball</v>
      </c>
      <c r="H2816" s="76" t="str">
        <f>VLOOKUP(C2816,Product!A$1:D$21,4,0)</f>
        <v>Futsal</v>
      </c>
      <c r="I2816" t="s">
        <v>66</v>
      </c>
      <c r="J2816" s="34">
        <v>107</v>
      </c>
      <c r="K2816" s="11" t="str">
        <f>VLOOKUP(A2816,'Sales Order'!A$2:I$1029,9,0)</f>
        <v>Sales Region Bali - Nusa Tenggara Team</v>
      </c>
      <c r="M2816" t="str">
        <f>VLOOKUP(A2816,'Sales Order'!A$1:L$1029,12,0)</f>
        <v>Retail</v>
      </c>
    </row>
    <row r="2817" spans="1:13" ht="15.75" customHeight="1" x14ac:dyDescent="0.3">
      <c r="A2817" s="28" t="s">
        <v>1235</v>
      </c>
      <c r="B2817" s="27">
        <f>VLOOKUP(A2817,'Sales Order'!A$1:D$1029,4,0)</f>
        <v>44880</v>
      </c>
      <c r="C2817" s="28" t="s">
        <v>75</v>
      </c>
      <c r="D2817" s="34">
        <v>101</v>
      </c>
      <c r="E2817" s="36">
        <v>206090500</v>
      </c>
      <c r="F2817" s="37" t="s">
        <v>5190</v>
      </c>
      <c r="G2817" s="76" t="str">
        <f>VLOOKUP(C2817,Product!A$1:D$21,3,0)</f>
        <v>Bench Press</v>
      </c>
      <c r="H2817" s="76" t="str">
        <f>VLOOKUP(C2817,Product!A$1:D$21,4,0)</f>
        <v>Gym &amp; Fitness</v>
      </c>
      <c r="I2817" t="s">
        <v>76</v>
      </c>
      <c r="J2817" s="34">
        <v>101</v>
      </c>
      <c r="K2817" s="11" t="str">
        <f>VLOOKUP(A2817,'Sales Order'!A$2:I$1029,9,0)</f>
        <v>Sales Region Bali - Nusa Tenggara Team</v>
      </c>
      <c r="M2817" t="str">
        <f>VLOOKUP(A2817,'Sales Order'!A$1:L$1029,12,0)</f>
        <v>Retail</v>
      </c>
    </row>
    <row r="2818" spans="1:13" ht="15.75" customHeight="1" x14ac:dyDescent="0.3">
      <c r="A2818" s="16" t="s">
        <v>1236</v>
      </c>
      <c r="B2818" s="27">
        <f>VLOOKUP(A2818,'Sales Order'!A$1:D$1029,4,0)</f>
        <v>44881</v>
      </c>
      <c r="C2818" s="28" t="s">
        <v>75</v>
      </c>
      <c r="D2818" s="34">
        <v>102</v>
      </c>
      <c r="E2818" s="36">
        <v>245973000</v>
      </c>
      <c r="F2818" s="37" t="s">
        <v>5191</v>
      </c>
      <c r="G2818" s="76" t="str">
        <f>VLOOKUP(C2818,Product!A$1:D$21,3,0)</f>
        <v>Bench Press</v>
      </c>
      <c r="H2818" s="76" t="str">
        <f>VLOOKUP(C2818,Product!A$1:D$21,4,0)</f>
        <v>Gym &amp; Fitness</v>
      </c>
      <c r="I2818" t="s">
        <v>76</v>
      </c>
      <c r="J2818" s="34">
        <v>102</v>
      </c>
      <c r="K2818" s="11" t="str">
        <f>VLOOKUP(A2818,'Sales Order'!A$2:I$1029,9,0)</f>
        <v>Sales Region Bali - Nusa Tenggara Team</v>
      </c>
      <c r="M2818" t="str">
        <f>VLOOKUP(A2818,'Sales Order'!A$1:L$1029,12,0)</f>
        <v>Retail</v>
      </c>
    </row>
    <row r="2819" spans="1:13" ht="15.75" customHeight="1" x14ac:dyDescent="0.3">
      <c r="A2819" s="28" t="s">
        <v>1236</v>
      </c>
      <c r="B2819" s="27">
        <f>VLOOKUP(A2819,'Sales Order'!A$1:D$1029,4,0)</f>
        <v>44881</v>
      </c>
      <c r="C2819" s="28" t="s">
        <v>40</v>
      </c>
      <c r="D2819" s="34">
        <v>147</v>
      </c>
      <c r="E2819" s="36">
        <v>27343470</v>
      </c>
      <c r="F2819" s="37" t="s">
        <v>5192</v>
      </c>
      <c r="G2819" s="76" t="str">
        <f>VLOOKUP(C2819,Product!A$1:D$21,3,0)</f>
        <v>1 set Golf Ball</v>
      </c>
      <c r="H2819" s="76" t="str">
        <f>VLOOKUP(C2819,Product!A$1:D$21,4,0)</f>
        <v>Golf</v>
      </c>
      <c r="I2819" t="s">
        <v>41</v>
      </c>
      <c r="J2819" s="34">
        <v>147</v>
      </c>
      <c r="K2819" s="11" t="str">
        <f>VLOOKUP(A2819,'Sales Order'!A$2:I$1029,9,0)</f>
        <v>Sales Region Bali - Nusa Tenggara Team</v>
      </c>
      <c r="M2819" t="str">
        <f>VLOOKUP(A2819,'Sales Order'!A$1:L$1029,12,0)</f>
        <v>Retail</v>
      </c>
    </row>
    <row r="2820" spans="1:13" ht="15.75" customHeight="1" x14ac:dyDescent="0.3">
      <c r="A2820" s="28" t="s">
        <v>1236</v>
      </c>
      <c r="B2820" s="27">
        <f>VLOOKUP(A2820,'Sales Order'!A$1:D$1029,4,0)</f>
        <v>44881</v>
      </c>
      <c r="C2820" s="28" t="s">
        <v>55</v>
      </c>
      <c r="D2820" s="34">
        <v>143</v>
      </c>
      <c r="E2820" s="36">
        <v>253002750</v>
      </c>
      <c r="F2820" s="37" t="s">
        <v>5193</v>
      </c>
      <c r="G2820" s="76" t="str">
        <f>VLOOKUP(C2820,Product!A$1:D$21,3,0)</f>
        <v>Mountain Bike</v>
      </c>
      <c r="H2820" s="76" t="str">
        <f>VLOOKUP(C2820,Product!A$1:D$21,4,0)</f>
        <v>Bicycle</v>
      </c>
      <c r="I2820" t="s">
        <v>5854</v>
      </c>
      <c r="J2820" s="34">
        <v>143</v>
      </c>
      <c r="K2820" s="11" t="str">
        <f>VLOOKUP(A2820,'Sales Order'!A$2:I$1029,9,0)</f>
        <v>Sales Region Bali - Nusa Tenggara Team</v>
      </c>
      <c r="M2820" t="str">
        <f>VLOOKUP(A2820,'Sales Order'!A$1:L$1029,12,0)</f>
        <v>Retail</v>
      </c>
    </row>
    <row r="2821" spans="1:13" ht="15.75" customHeight="1" x14ac:dyDescent="0.3">
      <c r="A2821" s="28" t="s">
        <v>1236</v>
      </c>
      <c r="B2821" s="27">
        <f>VLOOKUP(A2821,'Sales Order'!A$1:D$1029,4,0)</f>
        <v>44881</v>
      </c>
      <c r="C2821" s="28" t="s">
        <v>69</v>
      </c>
      <c r="D2821" s="34">
        <v>147</v>
      </c>
      <c r="E2821" s="36">
        <v>17380251</v>
      </c>
      <c r="F2821" s="37" t="s">
        <v>5194</v>
      </c>
      <c r="G2821" s="76" t="str">
        <f>VLOOKUP(C2821,Product!A$1:D$21,3,0)</f>
        <v>Abs Roller</v>
      </c>
      <c r="H2821" s="76" t="str">
        <f>VLOOKUP(C2821,Product!A$1:D$21,4,0)</f>
        <v>Gym &amp; Fitness</v>
      </c>
      <c r="I2821" t="s">
        <v>70</v>
      </c>
      <c r="J2821" s="34">
        <v>147</v>
      </c>
      <c r="K2821" s="11" t="str">
        <f>VLOOKUP(A2821,'Sales Order'!A$2:I$1029,9,0)</f>
        <v>Sales Region Bali - Nusa Tenggara Team</v>
      </c>
      <c r="M2821" t="str">
        <f>VLOOKUP(A2821,'Sales Order'!A$1:L$1029,12,0)</f>
        <v>Retail</v>
      </c>
    </row>
    <row r="2822" spans="1:13" ht="15.75" customHeight="1" x14ac:dyDescent="0.3">
      <c r="A2822" s="16" t="s">
        <v>1237</v>
      </c>
      <c r="B2822" s="27">
        <f>VLOOKUP(A2822,'Sales Order'!A$1:D$1029,4,0)</f>
        <v>44881</v>
      </c>
      <c r="C2822" s="28" t="s">
        <v>75</v>
      </c>
      <c r="D2822" s="34">
        <v>114</v>
      </c>
      <c r="E2822" s="36">
        <v>235638000</v>
      </c>
      <c r="F2822" s="37" t="s">
        <v>5195</v>
      </c>
      <c r="G2822" s="76" t="str">
        <f>VLOOKUP(C2822,Product!A$1:D$21,3,0)</f>
        <v>Bench Press</v>
      </c>
      <c r="H2822" s="76" t="str">
        <f>VLOOKUP(C2822,Product!A$1:D$21,4,0)</f>
        <v>Gym &amp; Fitness</v>
      </c>
      <c r="I2822" t="s">
        <v>76</v>
      </c>
      <c r="J2822" s="34">
        <v>114</v>
      </c>
      <c r="K2822" s="11" t="str">
        <f>VLOOKUP(A2822,'Sales Order'!A$2:I$1029,9,0)</f>
        <v>Sales Region Sulawesi - Maluku Team</v>
      </c>
      <c r="M2822" t="str">
        <f>VLOOKUP(A2822,'Sales Order'!A$1:L$1029,12,0)</f>
        <v>Retail</v>
      </c>
    </row>
    <row r="2823" spans="1:13" ht="15.75" customHeight="1" x14ac:dyDescent="0.3">
      <c r="A2823" s="28" t="s">
        <v>1237</v>
      </c>
      <c r="B2823" s="27">
        <f>VLOOKUP(A2823,'Sales Order'!A$1:D$1029,4,0)</f>
        <v>44881</v>
      </c>
      <c r="C2823" s="28" t="s">
        <v>58</v>
      </c>
      <c r="D2823" s="34">
        <v>106</v>
      </c>
      <c r="E2823" s="36">
        <v>466232520</v>
      </c>
      <c r="F2823" s="37" t="s">
        <v>5196</v>
      </c>
      <c r="G2823" s="76" t="str">
        <f>VLOOKUP(C2823,Product!A$1:D$21,3,0)</f>
        <v>Road Bike</v>
      </c>
      <c r="H2823" s="76" t="str">
        <f>VLOOKUP(C2823,Product!A$1:D$21,4,0)</f>
        <v>Bicycle</v>
      </c>
      <c r="I2823" t="s">
        <v>59</v>
      </c>
      <c r="J2823" s="34">
        <v>106</v>
      </c>
      <c r="K2823" s="11" t="str">
        <f>VLOOKUP(A2823,'Sales Order'!A$2:I$1029,9,0)</f>
        <v>Sales Region Sulawesi - Maluku Team</v>
      </c>
      <c r="M2823" t="str">
        <f>VLOOKUP(A2823,'Sales Order'!A$1:L$1029,12,0)</f>
        <v>Retail</v>
      </c>
    </row>
    <row r="2824" spans="1:13" ht="15.75" customHeight="1" x14ac:dyDescent="0.3">
      <c r="A2824" s="28" t="s">
        <v>1237</v>
      </c>
      <c r="B2824" s="27">
        <f>VLOOKUP(A2824,'Sales Order'!A$1:D$1029,4,0)</f>
        <v>44881</v>
      </c>
      <c r="C2824" s="28" t="s">
        <v>43</v>
      </c>
      <c r="D2824" s="34">
        <v>59</v>
      </c>
      <c r="E2824" s="36">
        <v>145376000</v>
      </c>
      <c r="F2824" s="37" t="s">
        <v>5197</v>
      </c>
      <c r="G2824" s="76" t="str">
        <f>VLOOKUP(C2824,Product!A$1:D$21,3,0)</f>
        <v>Stick Golf Bag</v>
      </c>
      <c r="H2824" s="76" t="str">
        <f>VLOOKUP(C2824,Product!A$1:D$21,4,0)</f>
        <v>Golf</v>
      </c>
      <c r="I2824" t="s">
        <v>44</v>
      </c>
      <c r="J2824" s="34">
        <v>59</v>
      </c>
      <c r="K2824" s="11" t="str">
        <f>VLOOKUP(A2824,'Sales Order'!A$2:I$1029,9,0)</f>
        <v>Sales Region Sulawesi - Maluku Team</v>
      </c>
      <c r="M2824" t="str">
        <f>VLOOKUP(A2824,'Sales Order'!A$1:L$1029,12,0)</f>
        <v>Retail</v>
      </c>
    </row>
    <row r="2825" spans="1:13" ht="15.75" customHeight="1" x14ac:dyDescent="0.3">
      <c r="A2825" s="28" t="s">
        <v>1237</v>
      </c>
      <c r="B2825" s="27">
        <f>VLOOKUP(A2825,'Sales Order'!A$1:D$1029,4,0)</f>
        <v>44881</v>
      </c>
      <c r="C2825" s="28" t="s">
        <v>25</v>
      </c>
      <c r="D2825" s="34">
        <v>99</v>
      </c>
      <c r="E2825" s="36">
        <v>1544400</v>
      </c>
      <c r="F2825" s="37" t="s">
        <v>5198</v>
      </c>
      <c r="G2825" s="76" t="str">
        <f>VLOOKUP(C2825,Product!A$1:D$21,3,0)</f>
        <v>Fishing soft lure</v>
      </c>
      <c r="H2825" s="76" t="str">
        <f>VLOOKUP(C2825,Product!A$1:D$21,4,0)</f>
        <v>Fishing Equipment</v>
      </c>
      <c r="I2825" t="s">
        <v>26</v>
      </c>
      <c r="J2825" s="34">
        <v>99</v>
      </c>
      <c r="K2825" s="11" t="str">
        <f>VLOOKUP(A2825,'Sales Order'!A$2:I$1029,9,0)</f>
        <v>Sales Region Sulawesi - Maluku Team</v>
      </c>
      <c r="M2825" t="str">
        <f>VLOOKUP(A2825,'Sales Order'!A$1:L$1029,12,0)</f>
        <v>Retail</v>
      </c>
    </row>
    <row r="2826" spans="1:13" ht="15.75" customHeight="1" x14ac:dyDescent="0.3">
      <c r="A2826" s="16" t="s">
        <v>1238</v>
      </c>
      <c r="B2826" s="27">
        <f>VLOOKUP(A2826,'Sales Order'!A$1:D$1029,4,0)</f>
        <v>44883</v>
      </c>
      <c r="C2826" s="28" t="s">
        <v>72</v>
      </c>
      <c r="D2826" s="34">
        <v>127</v>
      </c>
      <c r="E2826" s="36">
        <v>25770840</v>
      </c>
      <c r="F2826" s="37" t="s">
        <v>5199</v>
      </c>
      <c r="G2826" s="76" t="str">
        <f>VLOOKUP(C2826,Product!A$1:D$21,3,0)</f>
        <v>Pull Up Bar</v>
      </c>
      <c r="H2826" s="76" t="str">
        <f>VLOOKUP(C2826,Product!A$1:D$21,4,0)</f>
        <v>Gym &amp; Fitness</v>
      </c>
      <c r="I2826" t="s">
        <v>73</v>
      </c>
      <c r="J2826" s="34">
        <v>127</v>
      </c>
      <c r="K2826" s="11" t="str">
        <f>VLOOKUP(A2826,'Sales Order'!A$2:I$1029,9,0)</f>
        <v>Online Sales Team</v>
      </c>
      <c r="M2826" t="str">
        <f>VLOOKUP(A2826,'Sales Order'!A$1:L$1029,12,0)</f>
        <v>Retail</v>
      </c>
    </row>
    <row r="2827" spans="1:13" ht="15.75" customHeight="1" x14ac:dyDescent="0.3">
      <c r="A2827" s="16" t="s">
        <v>1239</v>
      </c>
      <c r="B2827" s="27">
        <f>VLOOKUP(A2827,'Sales Order'!A$1:D$1029,4,0)</f>
        <v>44886</v>
      </c>
      <c r="C2827" s="28" t="s">
        <v>78</v>
      </c>
      <c r="D2827" s="34">
        <v>122</v>
      </c>
      <c r="E2827" s="36">
        <v>57115520</v>
      </c>
      <c r="F2827" s="37" t="s">
        <v>5200</v>
      </c>
      <c r="G2827" s="76" t="str">
        <f>VLOOKUP(C2827,Product!A$1:D$21,3,0)</f>
        <v>Dumbell Set</v>
      </c>
      <c r="H2827" s="76" t="str">
        <f>VLOOKUP(C2827,Product!A$1:D$21,4,0)</f>
        <v>Gym &amp; Fitness</v>
      </c>
      <c r="I2827" t="s">
        <v>79</v>
      </c>
      <c r="J2827" s="34">
        <v>122</v>
      </c>
      <c r="K2827" s="11" t="str">
        <f>VLOOKUP(A2827,'Sales Order'!A$2:I$1029,9,0)</f>
        <v>Sales Region Sulawesi - Maluku Team</v>
      </c>
      <c r="M2827" t="str">
        <f>VLOOKUP(A2827,'Sales Order'!A$1:L$1029,12,0)</f>
        <v>Retail</v>
      </c>
    </row>
    <row r="2828" spans="1:13" ht="15.75" customHeight="1" x14ac:dyDescent="0.3">
      <c r="A2828" s="16" t="s">
        <v>1240</v>
      </c>
      <c r="B2828" s="27">
        <f>VLOOKUP(A2828,'Sales Order'!A$1:D$1029,4,0)</f>
        <v>44886</v>
      </c>
      <c r="C2828" s="28" t="s">
        <v>72</v>
      </c>
      <c r="D2828" s="34">
        <v>32</v>
      </c>
      <c r="E2828" s="36">
        <v>7518720</v>
      </c>
      <c r="F2828" s="37" t="s">
        <v>5201</v>
      </c>
      <c r="G2828" s="76" t="str">
        <f>VLOOKUP(C2828,Product!A$1:D$21,3,0)</f>
        <v>Pull Up Bar</v>
      </c>
      <c r="H2828" s="76" t="str">
        <f>VLOOKUP(C2828,Product!A$1:D$21,4,0)</f>
        <v>Gym &amp; Fitness</v>
      </c>
      <c r="I2828" t="s">
        <v>73</v>
      </c>
      <c r="J2828" s="34">
        <v>32</v>
      </c>
      <c r="K2828" s="11" t="str">
        <f>VLOOKUP(A2828,'Sales Order'!A$2:I$1029,9,0)</f>
        <v>Sales Region Sulawesi - Maluku Team</v>
      </c>
      <c r="M2828" t="str">
        <f>VLOOKUP(A2828,'Sales Order'!A$1:L$1029,12,0)</f>
        <v>Retail</v>
      </c>
    </row>
    <row r="2829" spans="1:13" ht="15.75" customHeight="1" x14ac:dyDescent="0.3">
      <c r="A2829" s="16" t="s">
        <v>1241</v>
      </c>
      <c r="B2829" s="27">
        <f>VLOOKUP(A2829,'Sales Order'!A$1:D$1029,4,0)</f>
        <v>44887</v>
      </c>
      <c r="C2829" s="28" t="s">
        <v>78</v>
      </c>
      <c r="D2829" s="34">
        <v>147</v>
      </c>
      <c r="E2829" s="36">
        <v>60217080</v>
      </c>
      <c r="F2829" s="37" t="s">
        <v>5202</v>
      </c>
      <c r="G2829" s="76" t="str">
        <f>VLOOKUP(C2829,Product!A$1:D$21,3,0)</f>
        <v>Dumbell Set</v>
      </c>
      <c r="H2829" s="76" t="str">
        <f>VLOOKUP(C2829,Product!A$1:D$21,4,0)</f>
        <v>Gym &amp; Fitness</v>
      </c>
      <c r="I2829" t="s">
        <v>79</v>
      </c>
      <c r="J2829" s="34">
        <v>147</v>
      </c>
      <c r="K2829" s="11" t="str">
        <f>VLOOKUP(A2829,'Sales Order'!A$2:I$1029,9,0)</f>
        <v>Sales Region Bali - Nusa Tenggara Team</v>
      </c>
      <c r="M2829" t="str">
        <f>VLOOKUP(A2829,'Sales Order'!A$1:L$1029,12,0)</f>
        <v>Retail</v>
      </c>
    </row>
    <row r="2830" spans="1:13" ht="15.75" customHeight="1" x14ac:dyDescent="0.3">
      <c r="A2830" s="28" t="s">
        <v>1241</v>
      </c>
      <c r="B2830" s="27">
        <f>VLOOKUP(A2830,'Sales Order'!A$1:D$1029,4,0)</f>
        <v>44887</v>
      </c>
      <c r="C2830" s="28" t="s">
        <v>69</v>
      </c>
      <c r="D2830" s="34">
        <v>81</v>
      </c>
      <c r="E2830" s="36">
        <v>9797031</v>
      </c>
      <c r="F2830" s="37" t="s">
        <v>5203</v>
      </c>
      <c r="G2830" s="76" t="str">
        <f>VLOOKUP(C2830,Product!A$1:D$21,3,0)</f>
        <v>Abs Roller</v>
      </c>
      <c r="H2830" s="76" t="str">
        <f>VLOOKUP(C2830,Product!A$1:D$21,4,0)</f>
        <v>Gym &amp; Fitness</v>
      </c>
      <c r="I2830" t="s">
        <v>70</v>
      </c>
      <c r="J2830" s="34">
        <v>81</v>
      </c>
      <c r="K2830" s="11" t="str">
        <f>VLOOKUP(A2830,'Sales Order'!A$2:I$1029,9,0)</f>
        <v>Sales Region Bali - Nusa Tenggara Team</v>
      </c>
      <c r="M2830" t="str">
        <f>VLOOKUP(A2830,'Sales Order'!A$1:L$1029,12,0)</f>
        <v>Retail</v>
      </c>
    </row>
    <row r="2831" spans="1:13" ht="15.75" customHeight="1" x14ac:dyDescent="0.3">
      <c r="A2831" s="28" t="s">
        <v>1241</v>
      </c>
      <c r="B2831" s="27">
        <f>VLOOKUP(A2831,'Sales Order'!A$1:D$1029,4,0)</f>
        <v>44887</v>
      </c>
      <c r="C2831" s="28" t="s">
        <v>25</v>
      </c>
      <c r="D2831" s="34">
        <v>150</v>
      </c>
      <c r="E2831" s="36">
        <v>2310000</v>
      </c>
      <c r="F2831" s="37" t="s">
        <v>5204</v>
      </c>
      <c r="G2831" s="76" t="str">
        <f>VLOOKUP(C2831,Product!A$1:D$21,3,0)</f>
        <v>Fishing soft lure</v>
      </c>
      <c r="H2831" s="76" t="str">
        <f>VLOOKUP(C2831,Product!A$1:D$21,4,0)</f>
        <v>Fishing Equipment</v>
      </c>
      <c r="I2831" t="s">
        <v>26</v>
      </c>
      <c r="J2831" s="34">
        <v>150</v>
      </c>
      <c r="K2831" s="11" t="str">
        <f>VLOOKUP(A2831,'Sales Order'!A$2:I$1029,9,0)</f>
        <v>Sales Region Bali - Nusa Tenggara Team</v>
      </c>
      <c r="M2831" t="str">
        <f>VLOOKUP(A2831,'Sales Order'!A$1:L$1029,12,0)</f>
        <v>Retail</v>
      </c>
    </row>
    <row r="2832" spans="1:13" ht="15.75" customHeight="1" x14ac:dyDescent="0.3">
      <c r="A2832" s="16" t="s">
        <v>1242</v>
      </c>
      <c r="B2832" s="27">
        <f>VLOOKUP(A2832,'Sales Order'!A$1:D$1029,4,0)</f>
        <v>44888</v>
      </c>
      <c r="C2832" s="28" t="s">
        <v>61</v>
      </c>
      <c r="D2832" s="34">
        <v>106</v>
      </c>
      <c r="E2832" s="36">
        <v>45188860</v>
      </c>
      <c r="F2832" s="37" t="s">
        <v>5205</v>
      </c>
      <c r="G2832" s="76" t="str">
        <f>VLOOKUP(C2832,Product!A$1:D$21,3,0)</f>
        <v>1 Set Basketball</v>
      </c>
      <c r="H2832" s="76" t="str">
        <f>VLOOKUP(C2832,Product!A$1:D$21,4,0)</f>
        <v>Basketball</v>
      </c>
      <c r="I2832" t="s">
        <v>62</v>
      </c>
      <c r="J2832" s="34">
        <v>106</v>
      </c>
      <c r="K2832" s="11" t="str">
        <f>VLOOKUP(A2832,'Sales Order'!A$2:I$1029,9,0)</f>
        <v>Sales Region Sulawesi - Maluku Team</v>
      </c>
      <c r="M2832" t="str">
        <f>VLOOKUP(A2832,'Sales Order'!A$1:L$1029,12,0)</f>
        <v>Retail</v>
      </c>
    </row>
    <row r="2833" spans="1:13" ht="15.75" customHeight="1" x14ac:dyDescent="0.3">
      <c r="A2833" s="28" t="s">
        <v>1242</v>
      </c>
      <c r="B2833" s="27">
        <f>VLOOKUP(A2833,'Sales Order'!A$1:D$1029,4,0)</f>
        <v>44888</v>
      </c>
      <c r="C2833" s="28" t="s">
        <v>81</v>
      </c>
      <c r="D2833" s="34">
        <v>73</v>
      </c>
      <c r="E2833" s="36">
        <v>174912380</v>
      </c>
      <c r="F2833" s="37" t="s">
        <v>5206</v>
      </c>
      <c r="G2833" s="76" t="str">
        <f>VLOOKUP(C2833,Product!A$1:D$21,3,0)</f>
        <v>Treadmill</v>
      </c>
      <c r="H2833" s="76" t="str">
        <f>VLOOKUP(C2833,Product!A$1:D$21,4,0)</f>
        <v>Gym &amp; Fitness</v>
      </c>
      <c r="I2833" t="s">
        <v>82</v>
      </c>
      <c r="J2833" s="34">
        <v>73</v>
      </c>
      <c r="K2833" s="11" t="str">
        <f>VLOOKUP(A2833,'Sales Order'!A$2:I$1029,9,0)</f>
        <v>Sales Region Sulawesi - Maluku Team</v>
      </c>
      <c r="M2833" t="str">
        <f>VLOOKUP(A2833,'Sales Order'!A$1:L$1029,12,0)</f>
        <v>Retail</v>
      </c>
    </row>
    <row r="2834" spans="1:13" ht="15.75" customHeight="1" x14ac:dyDescent="0.3">
      <c r="A2834" s="28" t="s">
        <v>1242</v>
      </c>
      <c r="B2834" s="27">
        <f>VLOOKUP(A2834,'Sales Order'!A$1:D$1029,4,0)</f>
        <v>44888</v>
      </c>
      <c r="C2834" s="28" t="s">
        <v>52</v>
      </c>
      <c r="D2834" s="34">
        <v>126</v>
      </c>
      <c r="E2834" s="36">
        <v>30712500</v>
      </c>
      <c r="F2834" s="37" t="s">
        <v>5207</v>
      </c>
      <c r="G2834" s="76" t="str">
        <f>VLOOKUP(C2834,Product!A$1:D$21,3,0)</f>
        <v>Hiking Shoes</v>
      </c>
      <c r="H2834" s="76" t="str">
        <f>VLOOKUP(C2834,Product!A$1:D$21,4,0)</f>
        <v>Hiking &amp; Camping</v>
      </c>
      <c r="I2834" t="s">
        <v>53</v>
      </c>
      <c r="J2834" s="34">
        <v>126</v>
      </c>
      <c r="K2834" s="11" t="str">
        <f>VLOOKUP(A2834,'Sales Order'!A$2:I$1029,9,0)</f>
        <v>Sales Region Sulawesi - Maluku Team</v>
      </c>
      <c r="M2834" t="str">
        <f>VLOOKUP(A2834,'Sales Order'!A$1:L$1029,12,0)</f>
        <v>Retail</v>
      </c>
    </row>
    <row r="2835" spans="1:13" ht="15.75" customHeight="1" x14ac:dyDescent="0.3">
      <c r="A2835" s="28" t="s">
        <v>1242</v>
      </c>
      <c r="B2835" s="27">
        <f>VLOOKUP(A2835,'Sales Order'!A$1:D$1029,4,0)</f>
        <v>44888</v>
      </c>
      <c r="C2835" s="28" t="s">
        <v>58</v>
      </c>
      <c r="D2835" s="34">
        <v>61</v>
      </c>
      <c r="E2835" s="36">
        <v>257984250</v>
      </c>
      <c r="F2835" s="37" t="s">
        <v>5208</v>
      </c>
      <c r="G2835" s="76" t="str">
        <f>VLOOKUP(C2835,Product!A$1:D$21,3,0)</f>
        <v>Road Bike</v>
      </c>
      <c r="H2835" s="76" t="str">
        <f>VLOOKUP(C2835,Product!A$1:D$21,4,0)</f>
        <v>Bicycle</v>
      </c>
      <c r="I2835" t="s">
        <v>59</v>
      </c>
      <c r="J2835" s="34">
        <v>61</v>
      </c>
      <c r="K2835" s="11" t="str">
        <f>VLOOKUP(A2835,'Sales Order'!A$2:I$1029,9,0)</f>
        <v>Sales Region Sulawesi - Maluku Team</v>
      </c>
      <c r="M2835" t="str">
        <f>VLOOKUP(A2835,'Sales Order'!A$1:L$1029,12,0)</f>
        <v>Retail</v>
      </c>
    </row>
    <row r="2836" spans="1:13" ht="15.75" customHeight="1" x14ac:dyDescent="0.3">
      <c r="A2836" s="28" t="s">
        <v>1242</v>
      </c>
      <c r="B2836" s="27">
        <f>VLOOKUP(A2836,'Sales Order'!A$1:D$1029,4,0)</f>
        <v>44888</v>
      </c>
      <c r="C2836" s="28" t="s">
        <v>35</v>
      </c>
      <c r="D2836" s="34">
        <v>123</v>
      </c>
      <c r="E2836" s="36">
        <v>205188600</v>
      </c>
      <c r="F2836" s="37" t="s">
        <v>5209</v>
      </c>
      <c r="G2836" s="76" t="str">
        <f>VLOOKUP(C2836,Product!A$1:D$21,3,0)</f>
        <v>Stick Golf Wedge</v>
      </c>
      <c r="H2836" s="76" t="str">
        <f>VLOOKUP(C2836,Product!A$1:D$21,4,0)</f>
        <v>Golf</v>
      </c>
      <c r="I2836" t="s">
        <v>37</v>
      </c>
      <c r="J2836" s="34">
        <v>123</v>
      </c>
      <c r="K2836" s="11" t="str">
        <f>VLOOKUP(A2836,'Sales Order'!A$2:I$1029,9,0)</f>
        <v>Sales Region Sulawesi - Maluku Team</v>
      </c>
      <c r="M2836" t="str">
        <f>VLOOKUP(A2836,'Sales Order'!A$1:L$1029,12,0)</f>
        <v>Retail</v>
      </c>
    </row>
    <row r="2837" spans="1:13" ht="15.75" customHeight="1" x14ac:dyDescent="0.3">
      <c r="A2837" s="16" t="s">
        <v>1243</v>
      </c>
      <c r="B2837" s="27">
        <f>VLOOKUP(A2837,'Sales Order'!A$1:D$1029,4,0)</f>
        <v>44890</v>
      </c>
      <c r="C2837" s="28" t="s">
        <v>33</v>
      </c>
      <c r="D2837" s="34">
        <v>133</v>
      </c>
      <c r="E2837" s="36">
        <v>27211800</v>
      </c>
      <c r="F2837" s="37" t="s">
        <v>5210</v>
      </c>
      <c r="G2837" s="76" t="str">
        <f>VLOOKUP(C2837,Product!A$1:D$21,3,0)</f>
        <v>Stick Billiard Bag</v>
      </c>
      <c r="H2837" s="76" t="str">
        <f>VLOOKUP(C2837,Product!A$1:D$21,4,0)</f>
        <v>Billiard</v>
      </c>
      <c r="I2837" t="s">
        <v>34</v>
      </c>
      <c r="J2837" s="34">
        <v>133</v>
      </c>
      <c r="K2837" s="11" t="str">
        <f>VLOOKUP(A2837,'Sales Order'!A$2:I$1029,9,0)</f>
        <v>Sales Java Region Team</v>
      </c>
      <c r="M2837" t="str">
        <f>VLOOKUP(A2837,'Sales Order'!A$1:L$1029,12,0)</f>
        <v>Retail</v>
      </c>
    </row>
    <row r="2838" spans="1:13" ht="15.75" customHeight="1" x14ac:dyDescent="0.3">
      <c r="A2838" s="28" t="s">
        <v>1243</v>
      </c>
      <c r="B2838" s="27">
        <f>VLOOKUP(A2838,'Sales Order'!A$1:D$1029,4,0)</f>
        <v>44890</v>
      </c>
      <c r="C2838" s="28" t="s">
        <v>78</v>
      </c>
      <c r="D2838" s="34">
        <v>105</v>
      </c>
      <c r="E2838" s="36">
        <v>49156800</v>
      </c>
      <c r="F2838" s="37" t="s">
        <v>5211</v>
      </c>
      <c r="G2838" s="76" t="str">
        <f>VLOOKUP(C2838,Product!A$1:D$21,3,0)</f>
        <v>Dumbell Set</v>
      </c>
      <c r="H2838" s="76" t="str">
        <f>VLOOKUP(C2838,Product!A$1:D$21,4,0)</f>
        <v>Gym &amp; Fitness</v>
      </c>
      <c r="I2838" t="s">
        <v>79</v>
      </c>
      <c r="J2838" s="34">
        <v>105</v>
      </c>
      <c r="K2838" s="11" t="str">
        <f>VLOOKUP(A2838,'Sales Order'!A$2:I$1029,9,0)</f>
        <v>Sales Java Region Team</v>
      </c>
      <c r="M2838" t="str">
        <f>VLOOKUP(A2838,'Sales Order'!A$1:L$1029,12,0)</f>
        <v>Retail</v>
      </c>
    </row>
    <row r="2839" spans="1:13" ht="15.75" customHeight="1" x14ac:dyDescent="0.3">
      <c r="A2839" s="16" t="s">
        <v>1244</v>
      </c>
      <c r="B2839" s="27">
        <f>VLOOKUP(A2839,'Sales Order'!A$1:D$1029,4,0)</f>
        <v>44890</v>
      </c>
      <c r="C2839" s="28" t="s">
        <v>83</v>
      </c>
      <c r="D2839" s="34">
        <v>53</v>
      </c>
      <c r="E2839" s="36">
        <v>16162350</v>
      </c>
      <c r="F2839" s="37" t="s">
        <v>5212</v>
      </c>
      <c r="G2839" s="76" t="str">
        <f>VLOOKUP(C2839,Product!A$1:D$21,3,0)</f>
        <v>Heavy bag</v>
      </c>
      <c r="H2839" s="76" t="str">
        <f>VLOOKUP(C2839,Product!A$1:D$21,4,0)</f>
        <v>Gym &amp; Fitness</v>
      </c>
      <c r="I2839" t="s">
        <v>84</v>
      </c>
      <c r="J2839" s="34">
        <v>53</v>
      </c>
      <c r="K2839" s="11" t="str">
        <f>VLOOKUP(A2839,'Sales Order'!A$2:I$1029,9,0)</f>
        <v>Online Sales Team</v>
      </c>
      <c r="M2839" t="str">
        <f>VLOOKUP(A2839,'Sales Order'!A$1:L$1029,12,0)</f>
        <v>Retail</v>
      </c>
    </row>
    <row r="2840" spans="1:13" ht="15.75" customHeight="1" x14ac:dyDescent="0.3">
      <c r="A2840" s="28" t="s">
        <v>1244</v>
      </c>
      <c r="B2840" s="27">
        <f>VLOOKUP(A2840,'Sales Order'!A$1:D$1029,4,0)</f>
        <v>44890</v>
      </c>
      <c r="C2840" s="28" t="s">
        <v>52</v>
      </c>
      <c r="D2840" s="34">
        <v>30</v>
      </c>
      <c r="E2840" s="36">
        <v>8190000</v>
      </c>
      <c r="F2840" s="37" t="s">
        <v>5213</v>
      </c>
      <c r="G2840" s="76" t="str">
        <f>VLOOKUP(C2840,Product!A$1:D$21,3,0)</f>
        <v>Hiking Shoes</v>
      </c>
      <c r="H2840" s="76" t="str">
        <f>VLOOKUP(C2840,Product!A$1:D$21,4,0)</f>
        <v>Hiking &amp; Camping</v>
      </c>
      <c r="I2840" t="s">
        <v>53</v>
      </c>
      <c r="J2840" s="34">
        <v>30</v>
      </c>
      <c r="K2840" s="11" t="str">
        <f>VLOOKUP(A2840,'Sales Order'!A$2:I$1029,9,0)</f>
        <v>Online Sales Team</v>
      </c>
      <c r="M2840" t="str">
        <f>VLOOKUP(A2840,'Sales Order'!A$1:L$1029,12,0)</f>
        <v>Retail</v>
      </c>
    </row>
    <row r="2841" spans="1:13" ht="15.75" customHeight="1" x14ac:dyDescent="0.3">
      <c r="A2841" s="16" t="s">
        <v>1245</v>
      </c>
      <c r="B2841" s="27">
        <f>VLOOKUP(A2841,'Sales Order'!A$1:D$1029,4,0)</f>
        <v>44891</v>
      </c>
      <c r="C2841" s="28" t="s">
        <v>35</v>
      </c>
      <c r="D2841" s="34">
        <v>143</v>
      </c>
      <c r="E2841" s="36">
        <v>247969150</v>
      </c>
      <c r="F2841" s="37" t="s">
        <v>5214</v>
      </c>
      <c r="G2841" s="76" t="str">
        <f>VLOOKUP(C2841,Product!A$1:D$21,3,0)</f>
        <v>Stick Golf Wedge</v>
      </c>
      <c r="H2841" s="76" t="str">
        <f>VLOOKUP(C2841,Product!A$1:D$21,4,0)</f>
        <v>Golf</v>
      </c>
      <c r="I2841" t="s">
        <v>37</v>
      </c>
      <c r="J2841" s="34">
        <v>143</v>
      </c>
      <c r="K2841" s="11" t="str">
        <f>VLOOKUP(A2841,'Sales Order'!A$2:I$1029,9,0)</f>
        <v>Sales Region Sulawesi - Maluku Team</v>
      </c>
      <c r="M2841" t="str">
        <f>VLOOKUP(A2841,'Sales Order'!A$1:L$1029,12,0)</f>
        <v>Retail</v>
      </c>
    </row>
    <row r="2842" spans="1:13" ht="15.75" customHeight="1" x14ac:dyDescent="0.3">
      <c r="A2842" s="28" t="s">
        <v>1245</v>
      </c>
      <c r="B2842" s="27">
        <f>VLOOKUP(A2842,'Sales Order'!A$1:D$1029,4,0)</f>
        <v>44891</v>
      </c>
      <c r="C2842" s="28" t="s">
        <v>69</v>
      </c>
      <c r="D2842" s="34">
        <v>76</v>
      </c>
      <c r="E2842" s="36">
        <v>8779140</v>
      </c>
      <c r="F2842" s="37" t="s">
        <v>5215</v>
      </c>
      <c r="G2842" s="76" t="str">
        <f>VLOOKUP(C2842,Product!A$1:D$21,3,0)</f>
        <v>Abs Roller</v>
      </c>
      <c r="H2842" s="76" t="str">
        <f>VLOOKUP(C2842,Product!A$1:D$21,4,0)</f>
        <v>Gym &amp; Fitness</v>
      </c>
      <c r="I2842" t="s">
        <v>70</v>
      </c>
      <c r="J2842" s="34">
        <v>76</v>
      </c>
      <c r="K2842" s="11" t="str">
        <f>VLOOKUP(A2842,'Sales Order'!A$2:I$1029,9,0)</f>
        <v>Sales Region Sulawesi - Maluku Team</v>
      </c>
      <c r="M2842" t="str">
        <f>VLOOKUP(A2842,'Sales Order'!A$1:L$1029,12,0)</f>
        <v>Retail</v>
      </c>
    </row>
    <row r="2843" spans="1:13" ht="15.75" customHeight="1" x14ac:dyDescent="0.3">
      <c r="A2843" s="16" t="s">
        <v>1246</v>
      </c>
      <c r="B2843" s="27">
        <f>VLOOKUP(A2843,'Sales Order'!A$1:D$1029,4,0)</f>
        <v>44891</v>
      </c>
      <c r="C2843" s="28" t="s">
        <v>43</v>
      </c>
      <c r="D2843" s="34">
        <v>125</v>
      </c>
      <c r="E2843" s="36">
        <v>336000000</v>
      </c>
      <c r="F2843" s="37" t="s">
        <v>5216</v>
      </c>
      <c r="G2843" s="76" t="str">
        <f>VLOOKUP(C2843,Product!A$1:D$21,3,0)</f>
        <v>Stick Golf Bag</v>
      </c>
      <c r="H2843" s="76" t="str">
        <f>VLOOKUP(C2843,Product!A$1:D$21,4,0)</f>
        <v>Golf</v>
      </c>
      <c r="I2843" t="s">
        <v>44</v>
      </c>
      <c r="J2843" s="34">
        <v>125</v>
      </c>
      <c r="K2843" s="11" t="str">
        <f>VLOOKUP(A2843,'Sales Order'!A$2:I$1029,9,0)</f>
        <v>Sales Sumatera -Kalimantan Region Team</v>
      </c>
      <c r="M2843" t="str">
        <f>VLOOKUP(A2843,'Sales Order'!A$1:L$1029,12,0)</f>
        <v>Retail</v>
      </c>
    </row>
    <row r="2844" spans="1:13" ht="15.75" customHeight="1" x14ac:dyDescent="0.3">
      <c r="A2844" s="28" t="s">
        <v>1246</v>
      </c>
      <c r="B2844" s="27">
        <f>VLOOKUP(A2844,'Sales Order'!A$1:D$1029,4,0)</f>
        <v>44891</v>
      </c>
      <c r="C2844" s="28" t="s">
        <v>19</v>
      </c>
      <c r="D2844" s="34">
        <v>32</v>
      </c>
      <c r="E2844" s="36">
        <v>7250880</v>
      </c>
      <c r="F2844" s="37" t="s">
        <v>5217</v>
      </c>
      <c r="G2844" s="76" t="str">
        <f>VLOOKUP(C2844,Product!A$1:D$21,3,0)</f>
        <v>1 Set Fishing Equipment</v>
      </c>
      <c r="H2844" s="76" t="str">
        <f>VLOOKUP(C2844,Product!A$1:D$21,4,0)</f>
        <v>Fishing Equipment</v>
      </c>
      <c r="I2844" t="s">
        <v>21</v>
      </c>
      <c r="J2844" s="34">
        <v>32</v>
      </c>
      <c r="K2844" s="11" t="str">
        <f>VLOOKUP(A2844,'Sales Order'!A$2:I$1029,9,0)</f>
        <v>Sales Sumatera -Kalimantan Region Team</v>
      </c>
      <c r="M2844" t="str">
        <f>VLOOKUP(A2844,'Sales Order'!A$1:L$1029,12,0)</f>
        <v>Retail</v>
      </c>
    </row>
    <row r="2845" spans="1:13" ht="15.75" customHeight="1" x14ac:dyDescent="0.3">
      <c r="A2845" s="28" t="s">
        <v>1246</v>
      </c>
      <c r="B2845" s="27">
        <f>VLOOKUP(A2845,'Sales Order'!A$1:D$1029,4,0)</f>
        <v>44891</v>
      </c>
      <c r="C2845" s="28" t="s">
        <v>78</v>
      </c>
      <c r="D2845" s="34">
        <v>119</v>
      </c>
      <c r="E2845" s="36">
        <v>54444880</v>
      </c>
      <c r="F2845" s="37" t="s">
        <v>5218</v>
      </c>
      <c r="G2845" s="76" t="str">
        <f>VLOOKUP(C2845,Product!A$1:D$21,3,0)</f>
        <v>Dumbell Set</v>
      </c>
      <c r="H2845" s="76" t="str">
        <f>VLOOKUP(C2845,Product!A$1:D$21,4,0)</f>
        <v>Gym &amp; Fitness</v>
      </c>
      <c r="I2845" t="s">
        <v>79</v>
      </c>
      <c r="J2845" s="34">
        <v>119</v>
      </c>
      <c r="K2845" s="11" t="str">
        <f>VLOOKUP(A2845,'Sales Order'!A$2:I$1029,9,0)</f>
        <v>Sales Sumatera -Kalimantan Region Team</v>
      </c>
      <c r="M2845" t="str">
        <f>VLOOKUP(A2845,'Sales Order'!A$1:L$1029,12,0)</f>
        <v>Retail</v>
      </c>
    </row>
    <row r="2846" spans="1:13" ht="15.75" customHeight="1" x14ac:dyDescent="0.3">
      <c r="A2846" s="28" t="s">
        <v>1246</v>
      </c>
      <c r="B2846" s="27">
        <f>VLOOKUP(A2846,'Sales Order'!A$1:D$1029,4,0)</f>
        <v>44891</v>
      </c>
      <c r="C2846" s="28" t="s">
        <v>25</v>
      </c>
      <c r="D2846" s="34">
        <v>56</v>
      </c>
      <c r="E2846" s="36">
        <v>1030400</v>
      </c>
      <c r="F2846" s="37" t="s">
        <v>5219</v>
      </c>
      <c r="G2846" s="76" t="str">
        <f>VLOOKUP(C2846,Product!A$1:D$21,3,0)</f>
        <v>Fishing soft lure</v>
      </c>
      <c r="H2846" s="76" t="str">
        <f>VLOOKUP(C2846,Product!A$1:D$21,4,0)</f>
        <v>Fishing Equipment</v>
      </c>
      <c r="I2846" t="s">
        <v>26</v>
      </c>
      <c r="J2846" s="34">
        <v>56</v>
      </c>
      <c r="K2846" s="11" t="str">
        <f>VLOOKUP(A2846,'Sales Order'!A$2:I$1029,9,0)</f>
        <v>Sales Sumatera -Kalimantan Region Team</v>
      </c>
      <c r="M2846" t="str">
        <f>VLOOKUP(A2846,'Sales Order'!A$1:L$1029,12,0)</f>
        <v>Retail</v>
      </c>
    </row>
    <row r="2847" spans="1:13" ht="15.75" customHeight="1" x14ac:dyDescent="0.3">
      <c r="A2847" s="28" t="s">
        <v>1246</v>
      </c>
      <c r="B2847" s="27">
        <f>VLOOKUP(A2847,'Sales Order'!A$1:D$1029,4,0)</f>
        <v>44891</v>
      </c>
      <c r="C2847" s="28" t="s">
        <v>52</v>
      </c>
      <c r="D2847" s="34">
        <v>49</v>
      </c>
      <c r="E2847" s="36">
        <v>14810249.999999998</v>
      </c>
      <c r="F2847" s="37" t="s">
        <v>5220</v>
      </c>
      <c r="G2847" s="76" t="str">
        <f>VLOOKUP(C2847,Product!A$1:D$21,3,0)</f>
        <v>Hiking Shoes</v>
      </c>
      <c r="H2847" s="76" t="str">
        <f>VLOOKUP(C2847,Product!A$1:D$21,4,0)</f>
        <v>Hiking &amp; Camping</v>
      </c>
      <c r="I2847" t="s">
        <v>53</v>
      </c>
      <c r="J2847" s="34">
        <v>49</v>
      </c>
      <c r="K2847" s="11" t="str">
        <f>VLOOKUP(A2847,'Sales Order'!A$2:I$1029,9,0)</f>
        <v>Sales Sumatera -Kalimantan Region Team</v>
      </c>
      <c r="M2847" t="str">
        <f>VLOOKUP(A2847,'Sales Order'!A$1:L$1029,12,0)</f>
        <v>Retail</v>
      </c>
    </row>
    <row r="2848" spans="1:13" ht="15.75" customHeight="1" x14ac:dyDescent="0.3">
      <c r="A2848" s="16" t="s">
        <v>1247</v>
      </c>
      <c r="B2848" s="27">
        <f>VLOOKUP(A2848,'Sales Order'!A$1:D$1029,4,0)</f>
        <v>44892</v>
      </c>
      <c r="C2848" s="28" t="s">
        <v>25</v>
      </c>
      <c r="D2848" s="34">
        <v>104</v>
      </c>
      <c r="E2848" s="36">
        <v>1643200</v>
      </c>
      <c r="F2848" s="37" t="s">
        <v>5221</v>
      </c>
      <c r="G2848" s="76" t="str">
        <f>VLOOKUP(C2848,Product!A$1:D$21,3,0)</f>
        <v>Fishing soft lure</v>
      </c>
      <c r="H2848" s="76" t="str">
        <f>VLOOKUP(C2848,Product!A$1:D$21,4,0)</f>
        <v>Fishing Equipment</v>
      </c>
      <c r="I2848" t="s">
        <v>26</v>
      </c>
      <c r="J2848" s="34">
        <v>104</v>
      </c>
      <c r="K2848" s="11" t="str">
        <f>VLOOKUP(A2848,'Sales Order'!A$2:I$1029,9,0)</f>
        <v>Sales Region Sulawesi - Maluku Team</v>
      </c>
      <c r="M2848" t="str">
        <f>VLOOKUP(A2848,'Sales Order'!A$1:L$1029,12,0)</f>
        <v>Retail</v>
      </c>
    </row>
    <row r="2849" spans="1:13" ht="15.75" customHeight="1" x14ac:dyDescent="0.3">
      <c r="A2849" s="28" t="s">
        <v>1247</v>
      </c>
      <c r="B2849" s="27">
        <f>VLOOKUP(A2849,'Sales Order'!A$1:D$1029,4,0)</f>
        <v>44892</v>
      </c>
      <c r="C2849" s="28" t="s">
        <v>83</v>
      </c>
      <c r="D2849" s="34">
        <v>91</v>
      </c>
      <c r="E2849" s="36">
        <v>24537240</v>
      </c>
      <c r="F2849" s="37" t="s">
        <v>5222</v>
      </c>
      <c r="G2849" s="76" t="str">
        <f>VLOOKUP(C2849,Product!A$1:D$21,3,0)</f>
        <v>Heavy bag</v>
      </c>
      <c r="H2849" s="76" t="str">
        <f>VLOOKUP(C2849,Product!A$1:D$21,4,0)</f>
        <v>Gym &amp; Fitness</v>
      </c>
      <c r="I2849" t="s">
        <v>84</v>
      </c>
      <c r="J2849" s="34">
        <v>91</v>
      </c>
      <c r="K2849" s="11" t="str">
        <f>VLOOKUP(A2849,'Sales Order'!A$2:I$1029,9,0)</f>
        <v>Sales Region Sulawesi - Maluku Team</v>
      </c>
      <c r="M2849" t="str">
        <f>VLOOKUP(A2849,'Sales Order'!A$1:L$1029,12,0)</f>
        <v>Retail</v>
      </c>
    </row>
    <row r="2850" spans="1:13" ht="15.75" customHeight="1" x14ac:dyDescent="0.3">
      <c r="A2850" s="16" t="s">
        <v>1248</v>
      </c>
      <c r="B2850" s="27">
        <f>VLOOKUP(A2850,'Sales Order'!A$1:D$1029,4,0)</f>
        <v>44894</v>
      </c>
      <c r="C2850" s="28" t="s">
        <v>61</v>
      </c>
      <c r="D2850" s="34">
        <v>78</v>
      </c>
      <c r="E2850" s="36">
        <v>33999420</v>
      </c>
      <c r="F2850" s="37" t="s">
        <v>5223</v>
      </c>
      <c r="G2850" s="76" t="str">
        <f>VLOOKUP(C2850,Product!A$1:D$21,3,0)</f>
        <v>1 Set Basketball</v>
      </c>
      <c r="H2850" s="76" t="str">
        <f>VLOOKUP(C2850,Product!A$1:D$21,4,0)</f>
        <v>Basketball</v>
      </c>
      <c r="I2850" t="s">
        <v>62</v>
      </c>
      <c r="J2850" s="34">
        <v>78</v>
      </c>
      <c r="K2850" s="11" t="str">
        <f>VLOOKUP(A2850,'Sales Order'!A$2:I$1029,9,0)</f>
        <v>Online Sales Team</v>
      </c>
      <c r="M2850" t="str">
        <f>VLOOKUP(A2850,'Sales Order'!A$1:L$1029,12,0)</f>
        <v>Retail</v>
      </c>
    </row>
    <row r="2851" spans="1:13" ht="15.75" customHeight="1" x14ac:dyDescent="0.3">
      <c r="A2851" s="28" t="s">
        <v>1249</v>
      </c>
      <c r="B2851" s="27">
        <f>VLOOKUP(A2851,'Sales Order'!A$1:D$1029,4,0)</f>
        <v>44895</v>
      </c>
      <c r="C2851" s="28" t="s">
        <v>28</v>
      </c>
      <c r="D2851" s="34">
        <v>103</v>
      </c>
      <c r="E2851" s="36">
        <v>90139420</v>
      </c>
      <c r="F2851" s="37" t="s">
        <v>5224</v>
      </c>
      <c r="G2851" s="76" t="str">
        <f>VLOOKUP(C2851,Product!A$1:D$21,3,0)</f>
        <v>Stick Billiard</v>
      </c>
      <c r="H2851" s="76" t="str">
        <f>VLOOKUP(C2851,Product!A$1:D$21,4,0)</f>
        <v>Billiard</v>
      </c>
      <c r="I2851" t="s">
        <v>30</v>
      </c>
      <c r="J2851" s="34">
        <v>103</v>
      </c>
      <c r="K2851" s="11" t="str">
        <f>VLOOKUP(A2851,'Sales Order'!A$2:I$1029,9,0)</f>
        <v>Sales Java Region Team</v>
      </c>
      <c r="M2851" t="str">
        <f>VLOOKUP(A2851,'Sales Order'!A$1:L$1029,12,0)</f>
        <v>Retail</v>
      </c>
    </row>
    <row r="2852" spans="1:13" ht="15.75" customHeight="1" x14ac:dyDescent="0.3">
      <c r="A2852" s="28" t="s">
        <v>1249</v>
      </c>
      <c r="B2852" s="27">
        <f>VLOOKUP(A2852,'Sales Order'!A$1:D$1029,4,0)</f>
        <v>44895</v>
      </c>
      <c r="C2852" s="28" t="s">
        <v>81</v>
      </c>
      <c r="D2852" s="34">
        <v>92</v>
      </c>
      <c r="E2852" s="36">
        <v>187606400</v>
      </c>
      <c r="F2852" s="37" t="s">
        <v>5225</v>
      </c>
      <c r="G2852" s="76" t="str">
        <f>VLOOKUP(C2852,Product!A$1:D$21,3,0)</f>
        <v>Treadmill</v>
      </c>
      <c r="H2852" s="76" t="str">
        <f>VLOOKUP(C2852,Product!A$1:D$21,4,0)</f>
        <v>Gym &amp; Fitness</v>
      </c>
      <c r="I2852" t="s">
        <v>82</v>
      </c>
      <c r="J2852" s="34">
        <v>92</v>
      </c>
      <c r="K2852" s="11" t="str">
        <f>VLOOKUP(A2852,'Sales Order'!A$2:I$1029,9,0)</f>
        <v>Sales Java Region Team</v>
      </c>
      <c r="M2852" t="str">
        <f>VLOOKUP(A2852,'Sales Order'!A$1:L$1029,12,0)</f>
        <v>Retail</v>
      </c>
    </row>
    <row r="2853" spans="1:13" ht="15.75" customHeight="1" x14ac:dyDescent="0.3">
      <c r="A2853" s="16" t="s">
        <v>1250</v>
      </c>
      <c r="B2853" s="27">
        <f>VLOOKUP(A2853,'Sales Order'!A$1:D$1029,4,0)</f>
        <v>44896</v>
      </c>
      <c r="C2853" s="28" t="s">
        <v>25</v>
      </c>
      <c r="D2853" s="34">
        <v>141</v>
      </c>
      <c r="E2853" s="36">
        <v>2256000</v>
      </c>
      <c r="F2853" s="37" t="s">
        <v>5226</v>
      </c>
      <c r="G2853" s="76" t="str">
        <f>VLOOKUP(C2853,Product!A$1:D$21,3,0)</f>
        <v>Fishing soft lure</v>
      </c>
      <c r="H2853" s="76" t="str">
        <f>VLOOKUP(C2853,Product!A$1:D$21,4,0)</f>
        <v>Fishing Equipment</v>
      </c>
      <c r="I2853" t="s">
        <v>26</v>
      </c>
      <c r="J2853" s="34">
        <v>141</v>
      </c>
      <c r="K2853" s="11" t="str">
        <f>VLOOKUP(A2853,'Sales Order'!A$2:I$1029,9,0)</f>
        <v>Sales Java Region Team</v>
      </c>
      <c r="M2853" t="str">
        <f>VLOOKUP(A2853,'Sales Order'!A$1:L$1029,12,0)</f>
        <v>Retail</v>
      </c>
    </row>
    <row r="2854" spans="1:13" ht="15.75" customHeight="1" x14ac:dyDescent="0.3">
      <c r="A2854" s="28" t="s">
        <v>1250</v>
      </c>
      <c r="B2854" s="27">
        <f>VLOOKUP(A2854,'Sales Order'!A$1:D$1029,4,0)</f>
        <v>44896</v>
      </c>
      <c r="C2854" s="28" t="s">
        <v>55</v>
      </c>
      <c r="D2854" s="34">
        <v>75</v>
      </c>
      <c r="E2854" s="36">
        <v>150386250</v>
      </c>
      <c r="F2854" s="37" t="s">
        <v>5227</v>
      </c>
      <c r="G2854" s="76" t="str">
        <f>VLOOKUP(C2854,Product!A$1:D$21,3,0)</f>
        <v>Mountain Bike</v>
      </c>
      <c r="H2854" s="76" t="str">
        <f>VLOOKUP(C2854,Product!A$1:D$21,4,0)</f>
        <v>Bicycle</v>
      </c>
      <c r="I2854" t="s">
        <v>5854</v>
      </c>
      <c r="J2854" s="34">
        <v>75</v>
      </c>
      <c r="K2854" s="11" t="str">
        <f>VLOOKUP(A2854,'Sales Order'!A$2:I$1029,9,0)</f>
        <v>Sales Java Region Team</v>
      </c>
      <c r="M2854" t="str">
        <f>VLOOKUP(A2854,'Sales Order'!A$1:L$1029,12,0)</f>
        <v>Retail</v>
      </c>
    </row>
    <row r="2855" spans="1:13" ht="15.75" customHeight="1" x14ac:dyDescent="0.3">
      <c r="A2855" s="28" t="s">
        <v>1250</v>
      </c>
      <c r="B2855" s="27">
        <f>VLOOKUP(A2855,'Sales Order'!A$1:D$1029,4,0)</f>
        <v>44896</v>
      </c>
      <c r="C2855" s="28" t="s">
        <v>52</v>
      </c>
      <c r="D2855" s="34">
        <v>137</v>
      </c>
      <c r="E2855" s="36">
        <v>35620000</v>
      </c>
      <c r="F2855" s="37" t="s">
        <v>5228</v>
      </c>
      <c r="G2855" s="76" t="str">
        <f>VLOOKUP(C2855,Product!A$1:D$21,3,0)</f>
        <v>Hiking Shoes</v>
      </c>
      <c r="H2855" s="76" t="str">
        <f>VLOOKUP(C2855,Product!A$1:D$21,4,0)</f>
        <v>Hiking &amp; Camping</v>
      </c>
      <c r="I2855" t="s">
        <v>53</v>
      </c>
      <c r="J2855" s="34">
        <v>137</v>
      </c>
      <c r="K2855" s="11" t="str">
        <f>VLOOKUP(A2855,'Sales Order'!A$2:I$1029,9,0)</f>
        <v>Sales Java Region Team</v>
      </c>
      <c r="M2855" t="str">
        <f>VLOOKUP(A2855,'Sales Order'!A$1:L$1029,12,0)</f>
        <v>Retail</v>
      </c>
    </row>
    <row r="2856" spans="1:13" ht="15.75" customHeight="1" x14ac:dyDescent="0.3">
      <c r="A2856" s="28" t="s">
        <v>1250</v>
      </c>
      <c r="B2856" s="27">
        <f>VLOOKUP(A2856,'Sales Order'!A$1:D$1029,4,0)</f>
        <v>44896</v>
      </c>
      <c r="C2856" s="28" t="s">
        <v>28</v>
      </c>
      <c r="D2856" s="34">
        <v>140</v>
      </c>
      <c r="E2856" s="36">
        <v>99058400</v>
      </c>
      <c r="F2856" s="37" t="s">
        <v>5229</v>
      </c>
      <c r="G2856" s="76" t="str">
        <f>VLOOKUP(C2856,Product!A$1:D$21,3,0)</f>
        <v>Stick Billiard</v>
      </c>
      <c r="H2856" s="76" t="str">
        <f>VLOOKUP(C2856,Product!A$1:D$21,4,0)</f>
        <v>Billiard</v>
      </c>
      <c r="I2856" t="s">
        <v>30</v>
      </c>
      <c r="J2856" s="34">
        <v>140</v>
      </c>
      <c r="K2856" s="11" t="str">
        <f>VLOOKUP(A2856,'Sales Order'!A$2:I$1029,9,0)</f>
        <v>Sales Java Region Team</v>
      </c>
      <c r="M2856" t="str">
        <f>VLOOKUP(A2856,'Sales Order'!A$1:L$1029,12,0)</f>
        <v>Retail</v>
      </c>
    </row>
    <row r="2857" spans="1:13" ht="15.75" customHeight="1" x14ac:dyDescent="0.3">
      <c r="A2857" s="28" t="s">
        <v>1250</v>
      </c>
      <c r="B2857" s="27">
        <f>VLOOKUP(A2857,'Sales Order'!A$1:D$1029,4,0)</f>
        <v>44896</v>
      </c>
      <c r="C2857" s="28" t="s">
        <v>43</v>
      </c>
      <c r="D2857" s="34">
        <v>73</v>
      </c>
      <c r="E2857" s="36">
        <v>221920000</v>
      </c>
      <c r="F2857" s="37" t="s">
        <v>5230</v>
      </c>
      <c r="G2857" s="76" t="str">
        <f>VLOOKUP(C2857,Product!A$1:D$21,3,0)</f>
        <v>Stick Golf Bag</v>
      </c>
      <c r="H2857" s="76" t="str">
        <f>VLOOKUP(C2857,Product!A$1:D$21,4,0)</f>
        <v>Golf</v>
      </c>
      <c r="I2857" t="s">
        <v>44</v>
      </c>
      <c r="J2857" s="34">
        <v>73</v>
      </c>
      <c r="K2857" s="11" t="str">
        <f>VLOOKUP(A2857,'Sales Order'!A$2:I$1029,9,0)</f>
        <v>Sales Java Region Team</v>
      </c>
      <c r="M2857" t="str">
        <f>VLOOKUP(A2857,'Sales Order'!A$1:L$1029,12,0)</f>
        <v>Retail</v>
      </c>
    </row>
    <row r="2858" spans="1:13" ht="15.75" customHeight="1" x14ac:dyDescent="0.3">
      <c r="A2858" s="16" t="s">
        <v>1251</v>
      </c>
      <c r="B2858" s="27">
        <f>VLOOKUP(A2858,'Sales Order'!A$1:D$1029,4,0)</f>
        <v>44897</v>
      </c>
      <c r="C2858" s="28" t="s">
        <v>58</v>
      </c>
      <c r="D2858" s="34">
        <v>65</v>
      </c>
      <c r="E2858" s="36">
        <v>274901250</v>
      </c>
      <c r="F2858" s="37" t="s">
        <v>5231</v>
      </c>
      <c r="G2858" s="76" t="str">
        <f>VLOOKUP(C2858,Product!A$1:D$21,3,0)</f>
        <v>Road Bike</v>
      </c>
      <c r="H2858" s="76" t="str">
        <f>VLOOKUP(C2858,Product!A$1:D$21,4,0)</f>
        <v>Bicycle</v>
      </c>
      <c r="I2858" t="s">
        <v>59</v>
      </c>
      <c r="J2858" s="34">
        <v>65</v>
      </c>
      <c r="K2858" s="11" t="str">
        <f>VLOOKUP(A2858,'Sales Order'!A$2:I$1029,9,0)</f>
        <v>Sales Region Sulawesi - Maluku Team</v>
      </c>
      <c r="M2858" t="str">
        <f>VLOOKUP(A2858,'Sales Order'!A$1:L$1029,12,0)</f>
        <v>Retail</v>
      </c>
    </row>
    <row r="2859" spans="1:13" ht="15.75" customHeight="1" x14ac:dyDescent="0.3">
      <c r="A2859" s="28" t="s">
        <v>1251</v>
      </c>
      <c r="B2859" s="27">
        <f>VLOOKUP(A2859,'Sales Order'!A$1:D$1029,4,0)</f>
        <v>44897</v>
      </c>
      <c r="C2859" s="28" t="s">
        <v>55</v>
      </c>
      <c r="D2859" s="34">
        <v>81</v>
      </c>
      <c r="E2859" s="36">
        <v>171971100</v>
      </c>
      <c r="F2859" s="37" t="s">
        <v>5232</v>
      </c>
      <c r="G2859" s="76" t="str">
        <f>VLOOKUP(C2859,Product!A$1:D$21,3,0)</f>
        <v>Mountain Bike</v>
      </c>
      <c r="H2859" s="76" t="str">
        <f>VLOOKUP(C2859,Product!A$1:D$21,4,0)</f>
        <v>Bicycle</v>
      </c>
      <c r="I2859" t="s">
        <v>5854</v>
      </c>
      <c r="J2859" s="34">
        <v>81</v>
      </c>
      <c r="K2859" s="11" t="str">
        <f>VLOOKUP(A2859,'Sales Order'!A$2:I$1029,9,0)</f>
        <v>Sales Region Sulawesi - Maluku Team</v>
      </c>
      <c r="M2859" t="str">
        <f>VLOOKUP(A2859,'Sales Order'!A$1:L$1029,12,0)</f>
        <v>Retail</v>
      </c>
    </row>
    <row r="2860" spans="1:13" ht="15.75" customHeight="1" x14ac:dyDescent="0.3">
      <c r="A2860" s="16" t="s">
        <v>1252</v>
      </c>
      <c r="B2860" s="27">
        <f>VLOOKUP(A2860,'Sales Order'!A$1:D$1029,4,0)</f>
        <v>44898</v>
      </c>
      <c r="C2860" s="28" t="s">
        <v>55</v>
      </c>
      <c r="D2860" s="34">
        <v>113</v>
      </c>
      <c r="E2860" s="36">
        <v>250572980</v>
      </c>
      <c r="F2860" s="37" t="s">
        <v>5233</v>
      </c>
      <c r="G2860" s="76" t="str">
        <f>VLOOKUP(C2860,Product!A$1:D$21,3,0)</f>
        <v>Mountain Bike</v>
      </c>
      <c r="H2860" s="76" t="str">
        <f>VLOOKUP(C2860,Product!A$1:D$21,4,0)</f>
        <v>Bicycle</v>
      </c>
      <c r="I2860" t="s">
        <v>5854</v>
      </c>
      <c r="J2860" s="34">
        <v>113</v>
      </c>
      <c r="K2860" s="11" t="str">
        <f>VLOOKUP(A2860,'Sales Order'!A$2:I$1029,9,0)</f>
        <v>Online Sales Team</v>
      </c>
      <c r="M2860" t="str">
        <f>VLOOKUP(A2860,'Sales Order'!A$1:L$1029,12,0)</f>
        <v>Retail</v>
      </c>
    </row>
    <row r="2861" spans="1:13" ht="15.75" customHeight="1" x14ac:dyDescent="0.3">
      <c r="A2861" s="28" t="s">
        <v>1252</v>
      </c>
      <c r="B2861" s="27">
        <f>VLOOKUP(A2861,'Sales Order'!A$1:D$1029,4,0)</f>
        <v>44898</v>
      </c>
      <c r="C2861" s="28" t="s">
        <v>78</v>
      </c>
      <c r="D2861" s="34">
        <v>96</v>
      </c>
      <c r="E2861" s="36">
        <v>44943360</v>
      </c>
      <c r="F2861" s="37" t="s">
        <v>5234</v>
      </c>
      <c r="G2861" s="76" t="str">
        <f>VLOOKUP(C2861,Product!A$1:D$21,3,0)</f>
        <v>Dumbell Set</v>
      </c>
      <c r="H2861" s="76" t="str">
        <f>VLOOKUP(C2861,Product!A$1:D$21,4,0)</f>
        <v>Gym &amp; Fitness</v>
      </c>
      <c r="I2861" t="s">
        <v>79</v>
      </c>
      <c r="J2861" s="34">
        <v>96</v>
      </c>
      <c r="K2861" s="11" t="str">
        <f>VLOOKUP(A2861,'Sales Order'!A$2:I$1029,9,0)</f>
        <v>Online Sales Team</v>
      </c>
      <c r="M2861" t="str">
        <f>VLOOKUP(A2861,'Sales Order'!A$1:L$1029,12,0)</f>
        <v>Retail</v>
      </c>
    </row>
    <row r="2862" spans="1:13" ht="15.75" customHeight="1" x14ac:dyDescent="0.3">
      <c r="A2862" s="16" t="s">
        <v>1253</v>
      </c>
      <c r="B2862" s="27">
        <f>VLOOKUP(A2862,'Sales Order'!A$1:D$1029,4,0)</f>
        <v>44902</v>
      </c>
      <c r="C2862" s="28" t="s">
        <v>35</v>
      </c>
      <c r="D2862" s="34">
        <v>117</v>
      </c>
      <c r="E2862" s="36">
        <v>223429050</v>
      </c>
      <c r="F2862" s="37" t="s">
        <v>5235</v>
      </c>
      <c r="G2862" s="76" t="str">
        <f>VLOOKUP(C2862,Product!A$1:D$21,3,0)</f>
        <v>Stick Golf Wedge</v>
      </c>
      <c r="H2862" s="76" t="str">
        <f>VLOOKUP(C2862,Product!A$1:D$21,4,0)</f>
        <v>Golf</v>
      </c>
      <c r="I2862" t="s">
        <v>37</v>
      </c>
      <c r="J2862" s="34">
        <v>117</v>
      </c>
      <c r="K2862" s="11" t="str">
        <f>VLOOKUP(A2862,'Sales Order'!A$2:I$1029,9,0)</f>
        <v>Sales Region Sulawesi - Maluku Team</v>
      </c>
      <c r="M2862" t="str">
        <f>VLOOKUP(A2862,'Sales Order'!A$1:L$1029,12,0)</f>
        <v>Retail</v>
      </c>
    </row>
    <row r="2863" spans="1:13" ht="15.75" customHeight="1" x14ac:dyDescent="0.3">
      <c r="A2863" s="28" t="s">
        <v>1253</v>
      </c>
      <c r="B2863" s="27">
        <f>VLOOKUP(A2863,'Sales Order'!A$1:D$1029,4,0)</f>
        <v>44902</v>
      </c>
      <c r="C2863" s="28" t="s">
        <v>69</v>
      </c>
      <c r="D2863" s="34">
        <v>31</v>
      </c>
      <c r="E2863" s="36">
        <v>3201804</v>
      </c>
      <c r="F2863" s="37" t="s">
        <v>5236</v>
      </c>
      <c r="G2863" s="76" t="str">
        <f>VLOOKUP(C2863,Product!A$1:D$21,3,0)</f>
        <v>Abs Roller</v>
      </c>
      <c r="H2863" s="76" t="str">
        <f>VLOOKUP(C2863,Product!A$1:D$21,4,0)</f>
        <v>Gym &amp; Fitness</v>
      </c>
      <c r="I2863" t="s">
        <v>70</v>
      </c>
      <c r="J2863" s="34">
        <v>31</v>
      </c>
      <c r="K2863" s="11" t="str">
        <f>VLOOKUP(A2863,'Sales Order'!A$2:I$1029,9,0)</f>
        <v>Sales Region Sulawesi - Maluku Team</v>
      </c>
      <c r="M2863" t="str">
        <f>VLOOKUP(A2863,'Sales Order'!A$1:L$1029,12,0)</f>
        <v>Retail</v>
      </c>
    </row>
    <row r="2864" spans="1:13" ht="15.75" customHeight="1" x14ac:dyDescent="0.3">
      <c r="A2864" s="28" t="s">
        <v>1253</v>
      </c>
      <c r="B2864" s="27">
        <f>VLOOKUP(A2864,'Sales Order'!A$1:D$1029,4,0)</f>
        <v>44902</v>
      </c>
      <c r="C2864" s="28" t="s">
        <v>33</v>
      </c>
      <c r="D2864" s="34">
        <v>37</v>
      </c>
      <c r="E2864" s="36">
        <v>6267800</v>
      </c>
      <c r="F2864" s="37" t="s">
        <v>5237</v>
      </c>
      <c r="G2864" s="76" t="str">
        <f>VLOOKUP(C2864,Product!A$1:D$21,3,0)</f>
        <v>Stick Billiard Bag</v>
      </c>
      <c r="H2864" s="76" t="str">
        <f>VLOOKUP(C2864,Product!A$1:D$21,4,0)</f>
        <v>Billiard</v>
      </c>
      <c r="I2864" t="s">
        <v>34</v>
      </c>
      <c r="J2864" s="34">
        <v>37</v>
      </c>
      <c r="K2864" s="11" t="str">
        <f>VLOOKUP(A2864,'Sales Order'!A$2:I$1029,9,0)</f>
        <v>Sales Region Sulawesi - Maluku Team</v>
      </c>
      <c r="M2864" t="str">
        <f>VLOOKUP(A2864,'Sales Order'!A$1:L$1029,12,0)</f>
        <v>Retail</v>
      </c>
    </row>
    <row r="2865" spans="1:13" ht="15.75" customHeight="1" x14ac:dyDescent="0.3">
      <c r="A2865" s="28" t="s">
        <v>1253</v>
      </c>
      <c r="B2865" s="27">
        <f>VLOOKUP(A2865,'Sales Order'!A$1:D$1029,4,0)</f>
        <v>44902</v>
      </c>
      <c r="C2865" s="28" t="s">
        <v>19</v>
      </c>
      <c r="D2865" s="34">
        <v>45</v>
      </c>
      <c r="E2865" s="36">
        <v>9748350</v>
      </c>
      <c r="F2865" s="37" t="s">
        <v>5238</v>
      </c>
      <c r="G2865" s="76" t="str">
        <f>VLOOKUP(C2865,Product!A$1:D$21,3,0)</f>
        <v>1 Set Fishing Equipment</v>
      </c>
      <c r="H2865" s="76" t="str">
        <f>VLOOKUP(C2865,Product!A$1:D$21,4,0)</f>
        <v>Fishing Equipment</v>
      </c>
      <c r="I2865" t="s">
        <v>21</v>
      </c>
      <c r="J2865" s="34">
        <v>45</v>
      </c>
      <c r="K2865" s="11" t="str">
        <f>VLOOKUP(A2865,'Sales Order'!A$2:I$1029,9,0)</f>
        <v>Sales Region Sulawesi - Maluku Team</v>
      </c>
      <c r="M2865" t="str">
        <f>VLOOKUP(A2865,'Sales Order'!A$1:L$1029,12,0)</f>
        <v>Retail</v>
      </c>
    </row>
    <row r="2866" spans="1:13" ht="15.75" customHeight="1" x14ac:dyDescent="0.3">
      <c r="A2866" s="16" t="s">
        <v>1254</v>
      </c>
      <c r="B2866" s="27">
        <f>VLOOKUP(A2866,'Sales Order'!A$1:D$1029,4,0)</f>
        <v>44903</v>
      </c>
      <c r="C2866" s="28" t="s">
        <v>25</v>
      </c>
      <c r="D2866" s="34">
        <v>89</v>
      </c>
      <c r="E2866" s="36">
        <v>1335000</v>
      </c>
      <c r="F2866" s="37" t="s">
        <v>5239</v>
      </c>
      <c r="G2866" s="76" t="str">
        <f>VLOOKUP(C2866,Product!A$1:D$21,3,0)</f>
        <v>Fishing soft lure</v>
      </c>
      <c r="H2866" s="76" t="str">
        <f>VLOOKUP(C2866,Product!A$1:D$21,4,0)</f>
        <v>Fishing Equipment</v>
      </c>
      <c r="I2866" t="s">
        <v>26</v>
      </c>
      <c r="J2866" s="34">
        <v>89</v>
      </c>
      <c r="K2866" s="11" t="str">
        <f>VLOOKUP(A2866,'Sales Order'!A$2:I$1029,9,0)</f>
        <v>Online Sales Team</v>
      </c>
      <c r="M2866" t="str">
        <f>VLOOKUP(A2866,'Sales Order'!A$1:L$1029,12,0)</f>
        <v>Retail</v>
      </c>
    </row>
    <row r="2867" spans="1:13" ht="15.75" customHeight="1" x14ac:dyDescent="0.3">
      <c r="A2867" s="28" t="s">
        <v>1254</v>
      </c>
      <c r="B2867" s="27">
        <f>VLOOKUP(A2867,'Sales Order'!A$1:D$1029,4,0)</f>
        <v>44903</v>
      </c>
      <c r="C2867" s="28" t="s">
        <v>48</v>
      </c>
      <c r="D2867" s="34">
        <v>139</v>
      </c>
      <c r="E2867" s="36">
        <v>15779280</v>
      </c>
      <c r="F2867" s="37" t="s">
        <v>5240</v>
      </c>
      <c r="G2867" s="76" t="str">
        <f>VLOOKUP(C2867,Product!A$1:D$21,3,0)</f>
        <v>Tracking Pole</v>
      </c>
      <c r="H2867" s="76" t="str">
        <f>VLOOKUP(C2867,Product!A$1:D$21,4,0)</f>
        <v>Hiking &amp; Camping</v>
      </c>
      <c r="I2867" t="s">
        <v>49</v>
      </c>
      <c r="J2867" s="34">
        <v>139</v>
      </c>
      <c r="K2867" s="11" t="str">
        <f>VLOOKUP(A2867,'Sales Order'!A$2:I$1029,9,0)</f>
        <v>Online Sales Team</v>
      </c>
      <c r="M2867" t="str">
        <f>VLOOKUP(A2867,'Sales Order'!A$1:L$1029,12,0)</f>
        <v>Retail</v>
      </c>
    </row>
    <row r="2868" spans="1:13" ht="15.75" customHeight="1" x14ac:dyDescent="0.3">
      <c r="A2868" s="28" t="s">
        <v>1254</v>
      </c>
      <c r="B2868" s="27">
        <f>VLOOKUP(A2868,'Sales Order'!A$1:D$1029,4,0)</f>
        <v>44903</v>
      </c>
      <c r="C2868" s="28" t="s">
        <v>19</v>
      </c>
      <c r="D2868" s="34">
        <v>42</v>
      </c>
      <c r="E2868" s="36">
        <v>8784720</v>
      </c>
      <c r="F2868" s="37" t="s">
        <v>5241</v>
      </c>
      <c r="G2868" s="76" t="str">
        <f>VLOOKUP(C2868,Product!A$1:D$21,3,0)</f>
        <v>1 Set Fishing Equipment</v>
      </c>
      <c r="H2868" s="76" t="str">
        <f>VLOOKUP(C2868,Product!A$1:D$21,4,0)</f>
        <v>Fishing Equipment</v>
      </c>
      <c r="I2868" t="s">
        <v>21</v>
      </c>
      <c r="J2868" s="34">
        <v>42</v>
      </c>
      <c r="K2868" s="11" t="str">
        <f>VLOOKUP(A2868,'Sales Order'!A$2:I$1029,9,0)</f>
        <v>Online Sales Team</v>
      </c>
      <c r="M2868" t="str">
        <f>VLOOKUP(A2868,'Sales Order'!A$1:L$1029,12,0)</f>
        <v>Retail</v>
      </c>
    </row>
    <row r="2869" spans="1:13" ht="15.75" customHeight="1" x14ac:dyDescent="0.3">
      <c r="A2869" s="16" t="s">
        <v>1255</v>
      </c>
      <c r="B2869" s="27">
        <f>VLOOKUP(A2869,'Sales Order'!A$1:D$1029,4,0)</f>
        <v>44903</v>
      </c>
      <c r="C2869" s="28" t="s">
        <v>45</v>
      </c>
      <c r="D2869" s="34">
        <v>121</v>
      </c>
      <c r="E2869" s="36">
        <v>16947260</v>
      </c>
      <c r="F2869" s="37" t="s">
        <v>5242</v>
      </c>
      <c r="G2869" s="76" t="str">
        <f>VLOOKUP(C2869,Product!A$1:D$21,3,0)</f>
        <v>Sunglasses</v>
      </c>
      <c r="H2869" s="76" t="str">
        <f>VLOOKUP(C2869,Product!A$1:D$21,4,0)</f>
        <v>Outdoors Sport</v>
      </c>
      <c r="I2869" t="s">
        <v>46</v>
      </c>
      <c r="J2869" s="34">
        <v>121</v>
      </c>
      <c r="K2869" s="11" t="str">
        <f>VLOOKUP(A2869,'Sales Order'!A$2:I$1029,9,0)</f>
        <v>Sales Region Sulawesi - Maluku Team</v>
      </c>
      <c r="M2869" t="str">
        <f>VLOOKUP(A2869,'Sales Order'!A$1:L$1029,12,0)</f>
        <v>Retail</v>
      </c>
    </row>
    <row r="2870" spans="1:13" ht="15.75" customHeight="1" x14ac:dyDescent="0.3">
      <c r="A2870" s="28" t="s">
        <v>1255</v>
      </c>
      <c r="B2870" s="27">
        <f>VLOOKUP(A2870,'Sales Order'!A$1:D$1029,4,0)</f>
        <v>44903</v>
      </c>
      <c r="C2870" s="28" t="s">
        <v>48</v>
      </c>
      <c r="D2870" s="34">
        <v>103</v>
      </c>
      <c r="E2870" s="36">
        <v>12091170</v>
      </c>
      <c r="F2870" s="37" t="s">
        <v>5243</v>
      </c>
      <c r="G2870" s="76" t="str">
        <f>VLOOKUP(C2870,Product!A$1:D$21,3,0)</f>
        <v>Tracking Pole</v>
      </c>
      <c r="H2870" s="76" t="str">
        <f>VLOOKUP(C2870,Product!A$1:D$21,4,0)</f>
        <v>Hiking &amp; Camping</v>
      </c>
      <c r="I2870" t="s">
        <v>49</v>
      </c>
      <c r="J2870" s="34">
        <v>103</v>
      </c>
      <c r="K2870" s="11" t="str">
        <f>VLOOKUP(A2870,'Sales Order'!A$2:I$1029,9,0)</f>
        <v>Sales Region Sulawesi - Maluku Team</v>
      </c>
      <c r="M2870" t="str">
        <f>VLOOKUP(A2870,'Sales Order'!A$1:L$1029,12,0)</f>
        <v>Retail</v>
      </c>
    </row>
    <row r="2871" spans="1:13" ht="15.75" customHeight="1" x14ac:dyDescent="0.3">
      <c r="A2871" s="16" t="s">
        <v>1256</v>
      </c>
      <c r="B2871" s="27">
        <f>VLOOKUP(A2871,'Sales Order'!A$1:D$1029,4,0)</f>
        <v>44905</v>
      </c>
      <c r="C2871" s="28" t="s">
        <v>28</v>
      </c>
      <c r="D2871" s="34">
        <v>30</v>
      </c>
      <c r="E2871" s="36">
        <v>22902600</v>
      </c>
      <c r="F2871" s="37" t="s">
        <v>5244</v>
      </c>
      <c r="G2871" s="76" t="str">
        <f>VLOOKUP(C2871,Product!A$1:D$21,3,0)</f>
        <v>Stick Billiard</v>
      </c>
      <c r="H2871" s="76" t="str">
        <f>VLOOKUP(C2871,Product!A$1:D$21,4,0)</f>
        <v>Billiard</v>
      </c>
      <c r="I2871" t="s">
        <v>30</v>
      </c>
      <c r="J2871" s="34">
        <v>30</v>
      </c>
      <c r="K2871" s="11" t="str">
        <f>VLOOKUP(A2871,'Sales Order'!A$2:I$1029,9,0)</f>
        <v>Sales Region Sulawesi - Maluku Team</v>
      </c>
      <c r="M2871" t="str">
        <f>VLOOKUP(A2871,'Sales Order'!A$1:L$1029,12,0)</f>
        <v>Distributor</v>
      </c>
    </row>
    <row r="2872" spans="1:13" ht="15.75" customHeight="1" x14ac:dyDescent="0.3">
      <c r="A2872" s="28" t="s">
        <v>1256</v>
      </c>
      <c r="B2872" s="27">
        <f>VLOOKUP(A2872,'Sales Order'!A$1:D$1029,4,0)</f>
        <v>44905</v>
      </c>
      <c r="C2872" s="28" t="s">
        <v>33</v>
      </c>
      <c r="D2872" s="34">
        <v>112</v>
      </c>
      <c r="E2872" s="36">
        <v>19712000</v>
      </c>
      <c r="F2872" s="37" t="s">
        <v>5245</v>
      </c>
      <c r="G2872" s="76" t="str">
        <f>VLOOKUP(C2872,Product!A$1:D$21,3,0)</f>
        <v>Stick Billiard Bag</v>
      </c>
      <c r="H2872" s="76" t="str">
        <f>VLOOKUP(C2872,Product!A$1:D$21,4,0)</f>
        <v>Billiard</v>
      </c>
      <c r="I2872" t="s">
        <v>34</v>
      </c>
      <c r="J2872" s="34">
        <v>112</v>
      </c>
      <c r="K2872" s="11" t="str">
        <f>VLOOKUP(A2872,'Sales Order'!A$2:I$1029,9,0)</f>
        <v>Sales Region Sulawesi - Maluku Team</v>
      </c>
      <c r="M2872" t="str">
        <f>VLOOKUP(A2872,'Sales Order'!A$1:L$1029,12,0)</f>
        <v>Distributor</v>
      </c>
    </row>
    <row r="2873" spans="1:13" ht="15.75" customHeight="1" x14ac:dyDescent="0.3">
      <c r="A2873" s="16" t="s">
        <v>1257</v>
      </c>
      <c r="B2873" s="27">
        <f>VLOOKUP(A2873,'Sales Order'!A$1:D$1029,4,0)</f>
        <v>44905</v>
      </c>
      <c r="C2873" s="28" t="s">
        <v>25</v>
      </c>
      <c r="D2873" s="34">
        <v>53</v>
      </c>
      <c r="E2873" s="36">
        <v>805600</v>
      </c>
      <c r="F2873" s="37" t="s">
        <v>5246</v>
      </c>
      <c r="G2873" s="76" t="str">
        <f>VLOOKUP(C2873,Product!A$1:D$21,3,0)</f>
        <v>Fishing soft lure</v>
      </c>
      <c r="H2873" s="76" t="str">
        <f>VLOOKUP(C2873,Product!A$1:D$21,4,0)</f>
        <v>Fishing Equipment</v>
      </c>
      <c r="I2873" t="s">
        <v>26</v>
      </c>
      <c r="J2873" s="34">
        <v>53</v>
      </c>
      <c r="K2873" s="11" t="str">
        <f>VLOOKUP(A2873,'Sales Order'!A$2:I$1029,9,0)</f>
        <v>Online Sales Team</v>
      </c>
      <c r="M2873" t="str">
        <f>VLOOKUP(A2873,'Sales Order'!A$1:L$1029,12,0)</f>
        <v>Retail</v>
      </c>
    </row>
    <row r="2874" spans="1:13" ht="15.75" customHeight="1" x14ac:dyDescent="0.3">
      <c r="A2874" s="28" t="s">
        <v>1257</v>
      </c>
      <c r="B2874" s="27">
        <f>VLOOKUP(A2874,'Sales Order'!A$1:D$1029,4,0)</f>
        <v>44905</v>
      </c>
      <c r="C2874" s="28" t="s">
        <v>45</v>
      </c>
      <c r="D2874" s="34">
        <v>143</v>
      </c>
      <c r="E2874" s="36">
        <v>18537090</v>
      </c>
      <c r="F2874" s="37" t="s">
        <v>5247</v>
      </c>
      <c r="G2874" s="76" t="str">
        <f>VLOOKUP(C2874,Product!A$1:D$21,3,0)</f>
        <v>Sunglasses</v>
      </c>
      <c r="H2874" s="76" t="str">
        <f>VLOOKUP(C2874,Product!A$1:D$21,4,0)</f>
        <v>Outdoors Sport</v>
      </c>
      <c r="I2874" t="s">
        <v>46</v>
      </c>
      <c r="J2874" s="34">
        <v>143</v>
      </c>
      <c r="K2874" s="11" t="str">
        <f>VLOOKUP(A2874,'Sales Order'!A$2:I$1029,9,0)</f>
        <v>Online Sales Team</v>
      </c>
      <c r="M2874" t="str">
        <f>VLOOKUP(A2874,'Sales Order'!A$1:L$1029,12,0)</f>
        <v>Retail</v>
      </c>
    </row>
    <row r="2875" spans="1:13" ht="15.75" customHeight="1" x14ac:dyDescent="0.3">
      <c r="A2875" s="28" t="s">
        <v>1257</v>
      </c>
      <c r="B2875" s="27">
        <f>VLOOKUP(A2875,'Sales Order'!A$1:D$1029,4,0)</f>
        <v>44905</v>
      </c>
      <c r="C2875" s="28" t="s">
        <v>33</v>
      </c>
      <c r="D2875" s="34">
        <v>26</v>
      </c>
      <c r="E2875" s="36">
        <v>4518800</v>
      </c>
      <c r="F2875" s="37" t="s">
        <v>5248</v>
      </c>
      <c r="G2875" s="76" t="str">
        <f>VLOOKUP(C2875,Product!A$1:D$21,3,0)</f>
        <v>Stick Billiard Bag</v>
      </c>
      <c r="H2875" s="76" t="str">
        <f>VLOOKUP(C2875,Product!A$1:D$21,4,0)</f>
        <v>Billiard</v>
      </c>
      <c r="I2875" t="s">
        <v>34</v>
      </c>
      <c r="J2875" s="34">
        <v>26</v>
      </c>
      <c r="K2875" s="11" t="str">
        <f>VLOOKUP(A2875,'Sales Order'!A$2:I$1029,9,0)</f>
        <v>Online Sales Team</v>
      </c>
      <c r="M2875" t="str">
        <f>VLOOKUP(A2875,'Sales Order'!A$1:L$1029,12,0)</f>
        <v>Retail</v>
      </c>
    </row>
    <row r="2876" spans="1:13" ht="15.75" customHeight="1" x14ac:dyDescent="0.3">
      <c r="A2876" s="16" t="s">
        <v>1258</v>
      </c>
      <c r="B2876" s="27">
        <f>VLOOKUP(A2876,'Sales Order'!A$1:D$1029,4,0)</f>
        <v>44905</v>
      </c>
      <c r="C2876" s="28" t="s">
        <v>43</v>
      </c>
      <c r="D2876" s="34">
        <v>106</v>
      </c>
      <c r="E2876" s="36">
        <v>315456000</v>
      </c>
      <c r="F2876" s="37" t="s">
        <v>5249</v>
      </c>
      <c r="G2876" s="76" t="str">
        <f>VLOOKUP(C2876,Product!A$1:D$21,3,0)</f>
        <v>Stick Golf Bag</v>
      </c>
      <c r="H2876" s="76" t="str">
        <f>VLOOKUP(C2876,Product!A$1:D$21,4,0)</f>
        <v>Golf</v>
      </c>
      <c r="I2876" t="s">
        <v>44</v>
      </c>
      <c r="J2876" s="34">
        <v>106</v>
      </c>
      <c r="K2876" s="11" t="str">
        <f>VLOOKUP(A2876,'Sales Order'!A$2:I$1029,9,0)</f>
        <v>Sales Java Region Team</v>
      </c>
      <c r="M2876" t="str">
        <f>VLOOKUP(A2876,'Sales Order'!A$1:L$1029,12,0)</f>
        <v>Retail</v>
      </c>
    </row>
    <row r="2877" spans="1:13" ht="15.75" customHeight="1" x14ac:dyDescent="0.3">
      <c r="A2877" s="28" t="s">
        <v>1258</v>
      </c>
      <c r="B2877" s="27">
        <f>VLOOKUP(A2877,'Sales Order'!A$1:D$1029,4,0)</f>
        <v>44905</v>
      </c>
      <c r="C2877" s="28" t="s">
        <v>69</v>
      </c>
      <c r="D2877" s="34">
        <v>116</v>
      </c>
      <c r="E2877" s="36">
        <v>14976180</v>
      </c>
      <c r="F2877" s="37" t="s">
        <v>5250</v>
      </c>
      <c r="G2877" s="76" t="str">
        <f>VLOOKUP(C2877,Product!A$1:D$21,3,0)</f>
        <v>Abs Roller</v>
      </c>
      <c r="H2877" s="76" t="str">
        <f>VLOOKUP(C2877,Product!A$1:D$21,4,0)</f>
        <v>Gym &amp; Fitness</v>
      </c>
      <c r="I2877" t="s">
        <v>70</v>
      </c>
      <c r="J2877" s="34">
        <v>116</v>
      </c>
      <c r="K2877" s="11" t="str">
        <f>VLOOKUP(A2877,'Sales Order'!A$2:I$1029,9,0)</f>
        <v>Sales Java Region Team</v>
      </c>
      <c r="M2877" t="str">
        <f>VLOOKUP(A2877,'Sales Order'!A$1:L$1029,12,0)</f>
        <v>Retail</v>
      </c>
    </row>
    <row r="2878" spans="1:13" ht="15.75" customHeight="1" x14ac:dyDescent="0.3">
      <c r="A2878" s="28" t="s">
        <v>1258</v>
      </c>
      <c r="B2878" s="27">
        <f>VLOOKUP(A2878,'Sales Order'!A$1:D$1029,4,0)</f>
        <v>44905</v>
      </c>
      <c r="C2878" s="28" t="s">
        <v>52</v>
      </c>
      <c r="D2878" s="34">
        <v>96</v>
      </c>
      <c r="E2878" s="36">
        <v>27456000</v>
      </c>
      <c r="F2878" s="37" t="s">
        <v>5251</v>
      </c>
      <c r="G2878" s="76" t="str">
        <f>VLOOKUP(C2878,Product!A$1:D$21,3,0)</f>
        <v>Hiking Shoes</v>
      </c>
      <c r="H2878" s="76" t="str">
        <f>VLOOKUP(C2878,Product!A$1:D$21,4,0)</f>
        <v>Hiking &amp; Camping</v>
      </c>
      <c r="I2878" t="s">
        <v>53</v>
      </c>
      <c r="J2878" s="34">
        <v>96</v>
      </c>
      <c r="K2878" s="11" t="str">
        <f>VLOOKUP(A2878,'Sales Order'!A$2:I$1029,9,0)</f>
        <v>Sales Java Region Team</v>
      </c>
      <c r="M2878" t="str">
        <f>VLOOKUP(A2878,'Sales Order'!A$1:L$1029,12,0)</f>
        <v>Retail</v>
      </c>
    </row>
    <row r="2879" spans="1:13" ht="15.75" customHeight="1" x14ac:dyDescent="0.3">
      <c r="A2879" s="28" t="s">
        <v>1258</v>
      </c>
      <c r="B2879" s="27">
        <f>VLOOKUP(A2879,'Sales Order'!A$1:D$1029,4,0)</f>
        <v>44905</v>
      </c>
      <c r="C2879" s="28" t="s">
        <v>28</v>
      </c>
      <c r="D2879" s="34">
        <v>97</v>
      </c>
      <c r="E2879" s="36">
        <v>69536390</v>
      </c>
      <c r="F2879" s="37" t="s">
        <v>5252</v>
      </c>
      <c r="G2879" s="76" t="str">
        <f>VLOOKUP(C2879,Product!A$1:D$21,3,0)</f>
        <v>Stick Billiard</v>
      </c>
      <c r="H2879" s="76" t="str">
        <f>VLOOKUP(C2879,Product!A$1:D$21,4,0)</f>
        <v>Billiard</v>
      </c>
      <c r="I2879" t="s">
        <v>30</v>
      </c>
      <c r="J2879" s="34">
        <v>97</v>
      </c>
      <c r="K2879" s="11" t="str">
        <f>VLOOKUP(A2879,'Sales Order'!A$2:I$1029,9,0)</f>
        <v>Sales Java Region Team</v>
      </c>
      <c r="M2879" t="str">
        <f>VLOOKUP(A2879,'Sales Order'!A$1:L$1029,12,0)</f>
        <v>Retail</v>
      </c>
    </row>
    <row r="2880" spans="1:13" ht="15.75" customHeight="1" x14ac:dyDescent="0.3">
      <c r="A2880" s="28" t="s">
        <v>1258</v>
      </c>
      <c r="B2880" s="27">
        <f>VLOOKUP(A2880,'Sales Order'!A$1:D$1029,4,0)</f>
        <v>44905</v>
      </c>
      <c r="C2880" s="28" t="s">
        <v>61</v>
      </c>
      <c r="D2880" s="34">
        <v>120</v>
      </c>
      <c r="E2880" s="36">
        <v>51732000</v>
      </c>
      <c r="F2880" s="37" t="s">
        <v>5253</v>
      </c>
      <c r="G2880" s="76" t="str">
        <f>VLOOKUP(C2880,Product!A$1:D$21,3,0)</f>
        <v>1 Set Basketball</v>
      </c>
      <c r="H2880" s="76" t="str">
        <f>VLOOKUP(C2880,Product!A$1:D$21,4,0)</f>
        <v>Basketball</v>
      </c>
      <c r="I2880" t="s">
        <v>62</v>
      </c>
      <c r="J2880" s="34">
        <v>120</v>
      </c>
      <c r="K2880" s="11" t="str">
        <f>VLOOKUP(A2880,'Sales Order'!A$2:I$1029,9,0)</f>
        <v>Sales Java Region Team</v>
      </c>
      <c r="M2880" t="str">
        <f>VLOOKUP(A2880,'Sales Order'!A$1:L$1029,12,0)</f>
        <v>Retail</v>
      </c>
    </row>
    <row r="2881" spans="1:13" ht="15.75" customHeight="1" x14ac:dyDescent="0.3">
      <c r="A2881" s="16" t="s">
        <v>1259</v>
      </c>
      <c r="B2881" s="27">
        <f>VLOOKUP(A2881,'Sales Order'!A$1:D$1029,4,0)</f>
        <v>44905</v>
      </c>
      <c r="C2881" s="28" t="s">
        <v>72</v>
      </c>
      <c r="D2881" s="34">
        <v>93</v>
      </c>
      <c r="E2881" s="36">
        <v>19864800</v>
      </c>
      <c r="F2881" s="37" t="s">
        <v>5254</v>
      </c>
      <c r="G2881" s="76" t="str">
        <f>VLOOKUP(C2881,Product!A$1:D$21,3,0)</f>
        <v>Pull Up Bar</v>
      </c>
      <c r="H2881" s="76" t="str">
        <f>VLOOKUP(C2881,Product!A$1:D$21,4,0)</f>
        <v>Gym &amp; Fitness</v>
      </c>
      <c r="I2881" t="s">
        <v>73</v>
      </c>
      <c r="J2881" s="34">
        <v>93</v>
      </c>
      <c r="K2881" s="11" t="str">
        <f>VLOOKUP(A2881,'Sales Order'!A$2:I$1029,9,0)</f>
        <v>Online Sales Team</v>
      </c>
      <c r="M2881" t="str">
        <f>VLOOKUP(A2881,'Sales Order'!A$1:L$1029,12,0)</f>
        <v>Retail</v>
      </c>
    </row>
    <row r="2882" spans="1:13" ht="15.75" customHeight="1" x14ac:dyDescent="0.3">
      <c r="A2882" s="28" t="s">
        <v>1259</v>
      </c>
      <c r="B2882" s="27">
        <f>VLOOKUP(A2882,'Sales Order'!A$1:D$1029,4,0)</f>
        <v>44905</v>
      </c>
      <c r="C2882" s="28" t="s">
        <v>28</v>
      </c>
      <c r="D2882" s="34">
        <v>97</v>
      </c>
      <c r="E2882" s="36">
        <v>81276300</v>
      </c>
      <c r="F2882" s="37" t="s">
        <v>5255</v>
      </c>
      <c r="G2882" s="76" t="str">
        <f>VLOOKUP(C2882,Product!A$1:D$21,3,0)</f>
        <v>Stick Billiard</v>
      </c>
      <c r="H2882" s="76" t="str">
        <f>VLOOKUP(C2882,Product!A$1:D$21,4,0)</f>
        <v>Billiard</v>
      </c>
      <c r="I2882" t="s">
        <v>30</v>
      </c>
      <c r="J2882" s="34">
        <v>97</v>
      </c>
      <c r="K2882" s="11" t="str">
        <f>VLOOKUP(A2882,'Sales Order'!A$2:I$1029,9,0)</f>
        <v>Online Sales Team</v>
      </c>
      <c r="M2882" t="str">
        <f>VLOOKUP(A2882,'Sales Order'!A$1:L$1029,12,0)</f>
        <v>Retail</v>
      </c>
    </row>
    <row r="2883" spans="1:13" ht="15.75" customHeight="1" x14ac:dyDescent="0.3">
      <c r="A2883" s="28" t="s">
        <v>1259</v>
      </c>
      <c r="B2883" s="27">
        <f>VLOOKUP(A2883,'Sales Order'!A$1:D$1029,4,0)</f>
        <v>44905</v>
      </c>
      <c r="C2883" s="28" t="s">
        <v>25</v>
      </c>
      <c r="D2883" s="34">
        <v>106</v>
      </c>
      <c r="E2883" s="36">
        <v>1780800</v>
      </c>
      <c r="F2883" s="37" t="s">
        <v>5256</v>
      </c>
      <c r="G2883" s="76" t="str">
        <f>VLOOKUP(C2883,Product!A$1:D$21,3,0)</f>
        <v>Fishing soft lure</v>
      </c>
      <c r="H2883" s="76" t="str">
        <f>VLOOKUP(C2883,Product!A$1:D$21,4,0)</f>
        <v>Fishing Equipment</v>
      </c>
      <c r="I2883" t="s">
        <v>26</v>
      </c>
      <c r="J2883" s="34">
        <v>106</v>
      </c>
      <c r="K2883" s="11" t="str">
        <f>VLOOKUP(A2883,'Sales Order'!A$2:I$1029,9,0)</f>
        <v>Online Sales Team</v>
      </c>
      <c r="M2883" t="str">
        <f>VLOOKUP(A2883,'Sales Order'!A$1:L$1029,12,0)</f>
        <v>Retail</v>
      </c>
    </row>
    <row r="2884" spans="1:13" ht="15.75" customHeight="1" x14ac:dyDescent="0.3">
      <c r="A2884" s="16" t="s">
        <v>1260</v>
      </c>
      <c r="B2884" s="27">
        <f>VLOOKUP(A2884,'Sales Order'!A$1:D$1029,4,0)</f>
        <v>44907</v>
      </c>
      <c r="C2884" s="28" t="s">
        <v>45</v>
      </c>
      <c r="D2884" s="34">
        <v>111</v>
      </c>
      <c r="E2884" s="36">
        <v>13396590</v>
      </c>
      <c r="F2884" s="37" t="s">
        <v>5257</v>
      </c>
      <c r="G2884" s="76" t="str">
        <f>VLOOKUP(C2884,Product!A$1:D$21,3,0)</f>
        <v>Sunglasses</v>
      </c>
      <c r="H2884" s="76" t="str">
        <f>VLOOKUP(C2884,Product!A$1:D$21,4,0)</f>
        <v>Outdoors Sport</v>
      </c>
      <c r="I2884" t="s">
        <v>46</v>
      </c>
      <c r="J2884" s="34">
        <v>111</v>
      </c>
      <c r="K2884" s="11" t="str">
        <f>VLOOKUP(A2884,'Sales Order'!A$2:I$1029,9,0)</f>
        <v>Sales Region Sulawesi - Maluku Team</v>
      </c>
      <c r="M2884" t="str">
        <f>VLOOKUP(A2884,'Sales Order'!A$1:L$1029,12,0)</f>
        <v>Retail</v>
      </c>
    </row>
    <row r="2885" spans="1:13" ht="15.75" customHeight="1" x14ac:dyDescent="0.3">
      <c r="A2885" s="28" t="s">
        <v>1260</v>
      </c>
      <c r="B2885" s="27">
        <f>VLOOKUP(A2885,'Sales Order'!A$1:D$1029,4,0)</f>
        <v>44907</v>
      </c>
      <c r="C2885" s="28" t="s">
        <v>19</v>
      </c>
      <c r="D2885" s="34">
        <v>37</v>
      </c>
      <c r="E2885" s="36">
        <v>8015310</v>
      </c>
      <c r="F2885" s="37" t="s">
        <v>5258</v>
      </c>
      <c r="G2885" s="76" t="str">
        <f>VLOOKUP(C2885,Product!A$1:D$21,3,0)</f>
        <v>1 Set Fishing Equipment</v>
      </c>
      <c r="H2885" s="76" t="str">
        <f>VLOOKUP(C2885,Product!A$1:D$21,4,0)</f>
        <v>Fishing Equipment</v>
      </c>
      <c r="I2885" t="s">
        <v>21</v>
      </c>
      <c r="J2885" s="34">
        <v>37</v>
      </c>
      <c r="K2885" s="11" t="str">
        <f>VLOOKUP(A2885,'Sales Order'!A$2:I$1029,9,0)</f>
        <v>Sales Region Sulawesi - Maluku Team</v>
      </c>
      <c r="M2885" t="str">
        <f>VLOOKUP(A2885,'Sales Order'!A$1:L$1029,12,0)</f>
        <v>Retail</v>
      </c>
    </row>
    <row r="2886" spans="1:13" ht="15.75" customHeight="1" x14ac:dyDescent="0.3">
      <c r="A2886" s="28" t="s">
        <v>1260</v>
      </c>
      <c r="B2886" s="27">
        <f>VLOOKUP(A2886,'Sales Order'!A$1:D$1029,4,0)</f>
        <v>44907</v>
      </c>
      <c r="C2886" s="28" t="s">
        <v>52</v>
      </c>
      <c r="D2886" s="34">
        <v>125</v>
      </c>
      <c r="E2886" s="36">
        <v>33312500.000000004</v>
      </c>
      <c r="F2886" s="37" t="s">
        <v>5259</v>
      </c>
      <c r="G2886" s="76" t="str">
        <f>VLOOKUP(C2886,Product!A$1:D$21,3,0)</f>
        <v>Hiking Shoes</v>
      </c>
      <c r="H2886" s="76" t="str">
        <f>VLOOKUP(C2886,Product!A$1:D$21,4,0)</f>
        <v>Hiking &amp; Camping</v>
      </c>
      <c r="I2886" t="s">
        <v>53</v>
      </c>
      <c r="J2886" s="34">
        <v>125</v>
      </c>
      <c r="K2886" s="11" t="str">
        <f>VLOOKUP(A2886,'Sales Order'!A$2:I$1029,9,0)</f>
        <v>Sales Region Sulawesi - Maluku Team</v>
      </c>
      <c r="M2886" t="str">
        <f>VLOOKUP(A2886,'Sales Order'!A$1:L$1029,12,0)</f>
        <v>Retail</v>
      </c>
    </row>
    <row r="2887" spans="1:13" ht="15.75" customHeight="1" x14ac:dyDescent="0.3">
      <c r="A2887" s="16" t="s">
        <v>1261</v>
      </c>
      <c r="B2887" s="27">
        <f>VLOOKUP(A2887,'Sales Order'!A$1:D$1029,4,0)</f>
        <v>44908</v>
      </c>
      <c r="C2887" s="28" t="s">
        <v>52</v>
      </c>
      <c r="D2887" s="34">
        <v>55</v>
      </c>
      <c r="E2887" s="36">
        <v>15372500</v>
      </c>
      <c r="F2887" s="37" t="s">
        <v>5260</v>
      </c>
      <c r="G2887" s="76" t="str">
        <f>VLOOKUP(C2887,Product!A$1:D$21,3,0)</f>
        <v>Hiking Shoes</v>
      </c>
      <c r="H2887" s="76" t="str">
        <f>VLOOKUP(C2887,Product!A$1:D$21,4,0)</f>
        <v>Hiking &amp; Camping</v>
      </c>
      <c r="I2887" t="s">
        <v>53</v>
      </c>
      <c r="J2887" s="34">
        <v>55</v>
      </c>
      <c r="K2887" s="11" t="str">
        <f>VLOOKUP(A2887,'Sales Order'!A$2:I$1029,9,0)</f>
        <v>Online Sales Team</v>
      </c>
      <c r="M2887" t="str">
        <f>VLOOKUP(A2887,'Sales Order'!A$1:L$1029,12,0)</f>
        <v>Retail</v>
      </c>
    </row>
    <row r="2888" spans="1:13" ht="15.75" customHeight="1" x14ac:dyDescent="0.3">
      <c r="A2888" s="28" t="s">
        <v>1261</v>
      </c>
      <c r="B2888" s="27">
        <f>VLOOKUP(A2888,'Sales Order'!A$1:D$1029,4,0)</f>
        <v>44908</v>
      </c>
      <c r="C2888" s="28" t="s">
        <v>69</v>
      </c>
      <c r="D2888" s="34">
        <v>140</v>
      </c>
      <c r="E2888" s="36">
        <v>16742880</v>
      </c>
      <c r="F2888" s="37" t="s">
        <v>5261</v>
      </c>
      <c r="G2888" s="76" t="str">
        <f>VLOOKUP(C2888,Product!A$1:D$21,3,0)</f>
        <v>Abs Roller</v>
      </c>
      <c r="H2888" s="76" t="str">
        <f>VLOOKUP(C2888,Product!A$1:D$21,4,0)</f>
        <v>Gym &amp; Fitness</v>
      </c>
      <c r="I2888" t="s">
        <v>70</v>
      </c>
      <c r="J2888" s="34">
        <v>140</v>
      </c>
      <c r="K2888" s="11" t="str">
        <f>VLOOKUP(A2888,'Sales Order'!A$2:I$1029,9,0)</f>
        <v>Online Sales Team</v>
      </c>
      <c r="M2888" t="str">
        <f>VLOOKUP(A2888,'Sales Order'!A$1:L$1029,12,0)</f>
        <v>Retail</v>
      </c>
    </row>
    <row r="2889" spans="1:13" ht="15.75" customHeight="1" x14ac:dyDescent="0.3">
      <c r="A2889" s="28" t="s">
        <v>1261</v>
      </c>
      <c r="B2889" s="27">
        <f>VLOOKUP(A2889,'Sales Order'!A$1:D$1029,4,0)</f>
        <v>44908</v>
      </c>
      <c r="C2889" s="28" t="s">
        <v>43</v>
      </c>
      <c r="D2889" s="34">
        <v>92</v>
      </c>
      <c r="E2889" s="36">
        <v>229632000</v>
      </c>
      <c r="F2889" s="37" t="s">
        <v>5262</v>
      </c>
      <c r="G2889" s="76" t="str">
        <f>VLOOKUP(C2889,Product!A$1:D$21,3,0)</f>
        <v>Stick Golf Bag</v>
      </c>
      <c r="H2889" s="76" t="str">
        <f>VLOOKUP(C2889,Product!A$1:D$21,4,0)</f>
        <v>Golf</v>
      </c>
      <c r="I2889" t="s">
        <v>44</v>
      </c>
      <c r="J2889" s="34">
        <v>92</v>
      </c>
      <c r="K2889" s="11" t="str">
        <f>VLOOKUP(A2889,'Sales Order'!A$2:I$1029,9,0)</f>
        <v>Online Sales Team</v>
      </c>
      <c r="M2889" t="str">
        <f>VLOOKUP(A2889,'Sales Order'!A$1:L$1029,12,0)</f>
        <v>Retail</v>
      </c>
    </row>
    <row r="2890" spans="1:13" ht="15.75" customHeight="1" x14ac:dyDescent="0.3">
      <c r="A2890" s="16" t="s">
        <v>1262</v>
      </c>
      <c r="B2890" s="27">
        <f>VLOOKUP(A2890,'Sales Order'!A$1:D$1029,4,0)</f>
        <v>44908</v>
      </c>
      <c r="C2890" s="28" t="s">
        <v>33</v>
      </c>
      <c r="D2890" s="34">
        <v>109</v>
      </c>
      <c r="E2890" s="36">
        <v>18704400</v>
      </c>
      <c r="F2890" s="37" t="s">
        <v>5263</v>
      </c>
      <c r="G2890" s="76" t="str">
        <f>VLOOKUP(C2890,Product!A$1:D$21,3,0)</f>
        <v>Stick Billiard Bag</v>
      </c>
      <c r="H2890" s="76" t="str">
        <f>VLOOKUP(C2890,Product!A$1:D$21,4,0)</f>
        <v>Billiard</v>
      </c>
      <c r="I2890" t="s">
        <v>34</v>
      </c>
      <c r="J2890" s="34">
        <v>109</v>
      </c>
      <c r="K2890" s="11" t="str">
        <f>VLOOKUP(A2890,'Sales Order'!A$2:I$1029,9,0)</f>
        <v>Sales Sumatera -Kalimantan Region Team</v>
      </c>
      <c r="M2890" t="str">
        <f>VLOOKUP(A2890,'Sales Order'!A$1:L$1029,12,0)</f>
        <v>Retail</v>
      </c>
    </row>
    <row r="2891" spans="1:13" ht="15.75" customHeight="1" x14ac:dyDescent="0.3">
      <c r="A2891" s="28" t="s">
        <v>1262</v>
      </c>
      <c r="B2891" s="27">
        <f>VLOOKUP(A2891,'Sales Order'!A$1:D$1029,4,0)</f>
        <v>44908</v>
      </c>
      <c r="C2891" s="28" t="s">
        <v>43</v>
      </c>
      <c r="D2891" s="34">
        <v>85</v>
      </c>
      <c r="E2891" s="36">
        <v>244800000</v>
      </c>
      <c r="F2891" s="37" t="s">
        <v>5264</v>
      </c>
      <c r="G2891" s="76" t="str">
        <f>VLOOKUP(C2891,Product!A$1:D$21,3,0)</f>
        <v>Stick Golf Bag</v>
      </c>
      <c r="H2891" s="76" t="str">
        <f>VLOOKUP(C2891,Product!A$1:D$21,4,0)</f>
        <v>Golf</v>
      </c>
      <c r="I2891" t="s">
        <v>44</v>
      </c>
      <c r="J2891" s="34">
        <v>85</v>
      </c>
      <c r="K2891" s="11" t="str">
        <f>VLOOKUP(A2891,'Sales Order'!A$2:I$1029,9,0)</f>
        <v>Sales Sumatera -Kalimantan Region Team</v>
      </c>
      <c r="M2891" t="str">
        <f>VLOOKUP(A2891,'Sales Order'!A$1:L$1029,12,0)</f>
        <v>Retail</v>
      </c>
    </row>
    <row r="2892" spans="1:13" ht="15.75" customHeight="1" x14ac:dyDescent="0.3">
      <c r="A2892" s="28" t="s">
        <v>1262</v>
      </c>
      <c r="B2892" s="27">
        <f>VLOOKUP(A2892,'Sales Order'!A$1:D$1029,4,0)</f>
        <v>44908</v>
      </c>
      <c r="C2892" s="28" t="s">
        <v>81</v>
      </c>
      <c r="D2892" s="34">
        <v>42</v>
      </c>
      <c r="E2892" s="36">
        <v>87787560</v>
      </c>
      <c r="F2892" s="37" t="s">
        <v>5265</v>
      </c>
      <c r="G2892" s="76" t="str">
        <f>VLOOKUP(C2892,Product!A$1:D$21,3,0)</f>
        <v>Treadmill</v>
      </c>
      <c r="H2892" s="76" t="str">
        <f>VLOOKUP(C2892,Product!A$1:D$21,4,0)</f>
        <v>Gym &amp; Fitness</v>
      </c>
      <c r="I2892" t="s">
        <v>82</v>
      </c>
      <c r="J2892" s="34">
        <v>42</v>
      </c>
      <c r="K2892" s="11" t="str">
        <f>VLOOKUP(A2892,'Sales Order'!A$2:I$1029,9,0)</f>
        <v>Sales Sumatera -Kalimantan Region Team</v>
      </c>
      <c r="M2892" t="str">
        <f>VLOOKUP(A2892,'Sales Order'!A$1:L$1029,12,0)</f>
        <v>Retail</v>
      </c>
    </row>
    <row r="2893" spans="1:13" ht="15.75" customHeight="1" x14ac:dyDescent="0.3">
      <c r="A2893" s="16" t="s">
        <v>1263</v>
      </c>
      <c r="B2893" s="27">
        <f>VLOOKUP(A2893,'Sales Order'!A$1:D$1029,4,0)</f>
        <v>44911</v>
      </c>
      <c r="C2893" s="28" t="s">
        <v>81</v>
      </c>
      <c r="D2893" s="34">
        <v>35</v>
      </c>
      <c r="E2893" s="36">
        <v>78509200</v>
      </c>
      <c r="F2893" s="37" t="s">
        <v>5266</v>
      </c>
      <c r="G2893" s="76" t="str">
        <f>VLOOKUP(C2893,Product!A$1:D$21,3,0)</f>
        <v>Treadmill</v>
      </c>
      <c r="H2893" s="76" t="str">
        <f>VLOOKUP(C2893,Product!A$1:D$21,4,0)</f>
        <v>Gym &amp; Fitness</v>
      </c>
      <c r="I2893" t="s">
        <v>82</v>
      </c>
      <c r="J2893" s="34">
        <v>35</v>
      </c>
      <c r="K2893" s="11" t="str">
        <f>VLOOKUP(A2893,'Sales Order'!A$2:I$1029,9,0)</f>
        <v>Sales Java Region Team</v>
      </c>
      <c r="M2893" t="str">
        <f>VLOOKUP(A2893,'Sales Order'!A$1:L$1029,12,0)</f>
        <v>Retail</v>
      </c>
    </row>
    <row r="2894" spans="1:13" ht="15.75" customHeight="1" x14ac:dyDescent="0.3">
      <c r="A2894" s="16" t="s">
        <v>1264</v>
      </c>
      <c r="B2894" s="27">
        <f>VLOOKUP(A2894,'Sales Order'!A$1:D$1029,4,0)</f>
        <v>44911</v>
      </c>
      <c r="C2894" s="28" t="s">
        <v>48</v>
      </c>
      <c r="D2894" s="34">
        <v>51</v>
      </c>
      <c r="E2894" s="36">
        <v>6184260</v>
      </c>
      <c r="F2894" s="37" t="s">
        <v>5267</v>
      </c>
      <c r="G2894" s="76" t="str">
        <f>VLOOKUP(C2894,Product!A$1:D$21,3,0)</f>
        <v>Tracking Pole</v>
      </c>
      <c r="H2894" s="76" t="str">
        <f>VLOOKUP(C2894,Product!A$1:D$21,4,0)</f>
        <v>Hiking &amp; Camping</v>
      </c>
      <c r="I2894" t="s">
        <v>49</v>
      </c>
      <c r="J2894" s="34">
        <v>51</v>
      </c>
      <c r="K2894" s="11" t="str">
        <f>VLOOKUP(A2894,'Sales Order'!A$2:I$1029,9,0)</f>
        <v>Sales Sumatera -Kalimantan Region Team</v>
      </c>
      <c r="M2894" t="str">
        <f>VLOOKUP(A2894,'Sales Order'!A$1:L$1029,12,0)</f>
        <v>Retail</v>
      </c>
    </row>
    <row r="2895" spans="1:13" ht="15.75" customHeight="1" x14ac:dyDescent="0.3">
      <c r="A2895" s="28" t="s">
        <v>1264</v>
      </c>
      <c r="B2895" s="27">
        <f>VLOOKUP(A2895,'Sales Order'!A$1:D$1029,4,0)</f>
        <v>44911</v>
      </c>
      <c r="C2895" s="28" t="s">
        <v>35</v>
      </c>
      <c r="D2895" s="34">
        <v>40</v>
      </c>
      <c r="E2895" s="36">
        <v>71118000</v>
      </c>
      <c r="F2895" s="37" t="s">
        <v>5268</v>
      </c>
      <c r="G2895" s="76" t="str">
        <f>VLOOKUP(C2895,Product!A$1:D$21,3,0)</f>
        <v>Stick Golf Wedge</v>
      </c>
      <c r="H2895" s="76" t="str">
        <f>VLOOKUP(C2895,Product!A$1:D$21,4,0)</f>
        <v>Golf</v>
      </c>
      <c r="I2895" t="s">
        <v>37</v>
      </c>
      <c r="J2895" s="34">
        <v>40</v>
      </c>
      <c r="K2895" s="11" t="str">
        <f>VLOOKUP(A2895,'Sales Order'!A$2:I$1029,9,0)</f>
        <v>Sales Sumatera -Kalimantan Region Team</v>
      </c>
      <c r="M2895" t="str">
        <f>VLOOKUP(A2895,'Sales Order'!A$1:L$1029,12,0)</f>
        <v>Retail</v>
      </c>
    </row>
    <row r="2896" spans="1:13" ht="15.75" customHeight="1" x14ac:dyDescent="0.3">
      <c r="A2896" s="28" t="s">
        <v>1264</v>
      </c>
      <c r="B2896" s="27">
        <f>VLOOKUP(A2896,'Sales Order'!A$1:D$1029,4,0)</f>
        <v>44911</v>
      </c>
      <c r="C2896" s="28" t="s">
        <v>75</v>
      </c>
      <c r="D2896" s="34">
        <v>57</v>
      </c>
      <c r="E2896" s="36">
        <v>135945000</v>
      </c>
      <c r="F2896" s="37" t="s">
        <v>5269</v>
      </c>
      <c r="G2896" s="76" t="str">
        <f>VLOOKUP(C2896,Product!A$1:D$21,3,0)</f>
        <v>Bench Press</v>
      </c>
      <c r="H2896" s="76" t="str">
        <f>VLOOKUP(C2896,Product!A$1:D$21,4,0)</f>
        <v>Gym &amp; Fitness</v>
      </c>
      <c r="I2896" t="s">
        <v>76</v>
      </c>
      <c r="J2896" s="34">
        <v>57</v>
      </c>
      <c r="K2896" s="11" t="str">
        <f>VLOOKUP(A2896,'Sales Order'!A$2:I$1029,9,0)</f>
        <v>Sales Sumatera -Kalimantan Region Team</v>
      </c>
      <c r="M2896" t="str">
        <f>VLOOKUP(A2896,'Sales Order'!A$1:L$1029,12,0)</f>
        <v>Retail</v>
      </c>
    </row>
    <row r="2897" spans="1:13" ht="15.75" customHeight="1" x14ac:dyDescent="0.3">
      <c r="A2897" s="28" t="s">
        <v>1264</v>
      </c>
      <c r="B2897" s="27">
        <f>VLOOKUP(A2897,'Sales Order'!A$1:D$1029,4,0)</f>
        <v>44911</v>
      </c>
      <c r="C2897" s="28" t="s">
        <v>72</v>
      </c>
      <c r="D2897" s="34">
        <v>111</v>
      </c>
      <c r="E2897" s="36">
        <v>26080560</v>
      </c>
      <c r="F2897" s="37" t="s">
        <v>5270</v>
      </c>
      <c r="G2897" s="76" t="str">
        <f>VLOOKUP(C2897,Product!A$1:D$21,3,0)</f>
        <v>Pull Up Bar</v>
      </c>
      <c r="H2897" s="76" t="str">
        <f>VLOOKUP(C2897,Product!A$1:D$21,4,0)</f>
        <v>Gym &amp; Fitness</v>
      </c>
      <c r="I2897" t="s">
        <v>73</v>
      </c>
      <c r="J2897" s="34">
        <v>111</v>
      </c>
      <c r="K2897" s="11" t="str">
        <f>VLOOKUP(A2897,'Sales Order'!A$2:I$1029,9,0)</f>
        <v>Sales Sumatera -Kalimantan Region Team</v>
      </c>
      <c r="M2897" t="str">
        <f>VLOOKUP(A2897,'Sales Order'!A$1:L$1029,12,0)</f>
        <v>Retail</v>
      </c>
    </row>
    <row r="2898" spans="1:13" ht="15.75" customHeight="1" x14ac:dyDescent="0.3">
      <c r="A2898" s="28" t="s">
        <v>1264</v>
      </c>
      <c r="B2898" s="27">
        <f>VLOOKUP(A2898,'Sales Order'!A$1:D$1029,4,0)</f>
        <v>44911</v>
      </c>
      <c r="C2898" s="28" t="s">
        <v>81</v>
      </c>
      <c r="D2898" s="34">
        <v>131</v>
      </c>
      <c r="E2898" s="36">
        <v>293848720</v>
      </c>
      <c r="F2898" s="37" t="s">
        <v>5271</v>
      </c>
      <c r="G2898" s="76" t="str">
        <f>VLOOKUP(C2898,Product!A$1:D$21,3,0)</f>
        <v>Treadmill</v>
      </c>
      <c r="H2898" s="76" t="str">
        <f>VLOOKUP(C2898,Product!A$1:D$21,4,0)</f>
        <v>Gym &amp; Fitness</v>
      </c>
      <c r="I2898" t="s">
        <v>82</v>
      </c>
      <c r="J2898" s="34">
        <v>131</v>
      </c>
      <c r="K2898" s="11" t="str">
        <f>VLOOKUP(A2898,'Sales Order'!A$2:I$1029,9,0)</f>
        <v>Sales Sumatera -Kalimantan Region Team</v>
      </c>
      <c r="M2898" t="str">
        <f>VLOOKUP(A2898,'Sales Order'!A$1:L$1029,12,0)</f>
        <v>Retail</v>
      </c>
    </row>
    <row r="2899" spans="1:13" ht="15.75" customHeight="1" x14ac:dyDescent="0.3">
      <c r="A2899" s="28" t="s">
        <v>1264</v>
      </c>
      <c r="B2899" s="27">
        <f>VLOOKUP(A2899,'Sales Order'!A$1:D$1029,4,0)</f>
        <v>44911</v>
      </c>
      <c r="C2899" s="28" t="s">
        <v>55</v>
      </c>
      <c r="D2899" s="34">
        <v>114</v>
      </c>
      <c r="E2899" s="36">
        <v>225897840</v>
      </c>
      <c r="F2899" s="37" t="s">
        <v>5272</v>
      </c>
      <c r="G2899" s="76" t="str">
        <f>VLOOKUP(C2899,Product!A$1:D$21,3,0)</f>
        <v>Mountain Bike</v>
      </c>
      <c r="H2899" s="76" t="str">
        <f>VLOOKUP(C2899,Product!A$1:D$21,4,0)</f>
        <v>Bicycle</v>
      </c>
      <c r="I2899" t="s">
        <v>5854</v>
      </c>
      <c r="J2899" s="34">
        <v>114</v>
      </c>
      <c r="K2899" s="11" t="str">
        <f>VLOOKUP(A2899,'Sales Order'!A$2:I$1029,9,0)</f>
        <v>Sales Sumatera -Kalimantan Region Team</v>
      </c>
      <c r="M2899" t="str">
        <f>VLOOKUP(A2899,'Sales Order'!A$1:L$1029,12,0)</f>
        <v>Retail</v>
      </c>
    </row>
    <row r="2900" spans="1:13" ht="15.75" customHeight="1" x14ac:dyDescent="0.3">
      <c r="A2900" s="16" t="s">
        <v>1266</v>
      </c>
      <c r="B2900" s="27">
        <f>VLOOKUP(A2900,'Sales Order'!A$1:D$1029,4,0)</f>
        <v>44915</v>
      </c>
      <c r="C2900" s="28" t="s">
        <v>75</v>
      </c>
      <c r="D2900" s="34">
        <v>78</v>
      </c>
      <c r="E2900" s="36">
        <v>179829000</v>
      </c>
      <c r="F2900" s="37" t="s">
        <v>5273</v>
      </c>
      <c r="G2900" s="76" t="str">
        <f>VLOOKUP(C2900,Product!A$1:D$21,3,0)</f>
        <v>Bench Press</v>
      </c>
      <c r="H2900" s="76" t="str">
        <f>VLOOKUP(C2900,Product!A$1:D$21,4,0)</f>
        <v>Gym &amp; Fitness</v>
      </c>
      <c r="I2900" t="s">
        <v>76</v>
      </c>
      <c r="J2900" s="34">
        <v>78</v>
      </c>
      <c r="K2900" s="11" t="str">
        <f>VLOOKUP(A2900,'Sales Order'!A$2:I$1029,9,0)</f>
        <v>Sales Java Region Team</v>
      </c>
      <c r="M2900" t="str">
        <f>VLOOKUP(A2900,'Sales Order'!A$1:L$1029,12,0)</f>
        <v>Retail</v>
      </c>
    </row>
    <row r="2901" spans="1:13" ht="15.75" customHeight="1" x14ac:dyDescent="0.3">
      <c r="A2901" s="28" t="s">
        <v>1266</v>
      </c>
      <c r="B2901" s="27">
        <f>VLOOKUP(A2901,'Sales Order'!A$1:D$1029,4,0)</f>
        <v>44915</v>
      </c>
      <c r="C2901" s="28" t="s">
        <v>40</v>
      </c>
      <c r="D2901" s="34">
        <v>110</v>
      </c>
      <c r="E2901" s="36">
        <v>19081700</v>
      </c>
      <c r="F2901" s="37" t="s">
        <v>5274</v>
      </c>
      <c r="G2901" s="76" t="str">
        <f>VLOOKUP(C2901,Product!A$1:D$21,3,0)</f>
        <v>1 set Golf Ball</v>
      </c>
      <c r="H2901" s="76" t="str">
        <f>VLOOKUP(C2901,Product!A$1:D$21,4,0)</f>
        <v>Golf</v>
      </c>
      <c r="I2901" t="s">
        <v>41</v>
      </c>
      <c r="J2901" s="34">
        <v>110</v>
      </c>
      <c r="K2901" s="11" t="str">
        <f>VLOOKUP(A2901,'Sales Order'!A$2:I$1029,9,0)</f>
        <v>Sales Java Region Team</v>
      </c>
      <c r="M2901" t="str">
        <f>VLOOKUP(A2901,'Sales Order'!A$1:L$1029,12,0)</f>
        <v>Retail</v>
      </c>
    </row>
    <row r="2902" spans="1:13" ht="15.75" customHeight="1" x14ac:dyDescent="0.3">
      <c r="A2902" s="28" t="s">
        <v>1266</v>
      </c>
      <c r="B2902" s="27">
        <f>VLOOKUP(A2902,'Sales Order'!A$1:D$1029,4,0)</f>
        <v>44915</v>
      </c>
      <c r="C2902" s="28" t="s">
        <v>43</v>
      </c>
      <c r="D2902" s="34">
        <v>100</v>
      </c>
      <c r="E2902" s="36">
        <v>281600000</v>
      </c>
      <c r="F2902" s="37" t="s">
        <v>5275</v>
      </c>
      <c r="G2902" s="76" t="str">
        <f>VLOOKUP(C2902,Product!A$1:D$21,3,0)</f>
        <v>Stick Golf Bag</v>
      </c>
      <c r="H2902" s="76" t="str">
        <f>VLOOKUP(C2902,Product!A$1:D$21,4,0)</f>
        <v>Golf</v>
      </c>
      <c r="I2902" t="s">
        <v>44</v>
      </c>
      <c r="J2902" s="34">
        <v>100</v>
      </c>
      <c r="K2902" s="11" t="str">
        <f>VLOOKUP(A2902,'Sales Order'!A$2:I$1029,9,0)</f>
        <v>Sales Java Region Team</v>
      </c>
      <c r="M2902" t="str">
        <f>VLOOKUP(A2902,'Sales Order'!A$1:L$1029,12,0)</f>
        <v>Retail</v>
      </c>
    </row>
    <row r="2903" spans="1:13" ht="15.75" customHeight="1" x14ac:dyDescent="0.3">
      <c r="A2903" s="16" t="s">
        <v>245</v>
      </c>
      <c r="B2903" s="27">
        <f>VLOOKUP(A2903,'Sales Order'!A$1:D$1029,4,0)</f>
        <v>43841</v>
      </c>
      <c r="C2903" s="16" t="s">
        <v>75</v>
      </c>
      <c r="D2903" s="18">
        <v>67</v>
      </c>
      <c r="E2903" s="35">
        <v>138489000</v>
      </c>
      <c r="F2903" s="37" t="s">
        <v>5276</v>
      </c>
      <c r="G2903" s="76" t="str">
        <f>VLOOKUP(C2903,Product!A$1:D$21,3,0)</f>
        <v>Bench Press</v>
      </c>
      <c r="H2903" s="76" t="str">
        <f>VLOOKUP(C2903,Product!A$1:D$21,4,0)</f>
        <v>Gym &amp; Fitness</v>
      </c>
      <c r="I2903" t="s">
        <v>76</v>
      </c>
      <c r="J2903" s="18">
        <v>67</v>
      </c>
      <c r="K2903" s="11" t="str">
        <f>VLOOKUP(A2903,'Sales Order'!A$2:I$1029,9,0)</f>
        <v>Sales Java Region Team</v>
      </c>
      <c r="M2903" t="str">
        <f>VLOOKUP(A2903,'Sales Order'!A$1:L$1029,12,0)</f>
        <v>Retail</v>
      </c>
    </row>
    <row r="2904" spans="1:13" ht="15.75" customHeight="1" x14ac:dyDescent="0.3">
      <c r="A2904" s="28" t="s">
        <v>245</v>
      </c>
      <c r="B2904" s="27">
        <f>VLOOKUP(A2904,'Sales Order'!A$1:D$1029,4,0)</f>
        <v>43841</v>
      </c>
      <c r="C2904" s="28" t="s">
        <v>81</v>
      </c>
      <c r="D2904" s="34">
        <v>73</v>
      </c>
      <c r="E2904" s="36">
        <v>150722370</v>
      </c>
      <c r="F2904" s="37" t="s">
        <v>5277</v>
      </c>
      <c r="G2904" s="76" t="str">
        <f>VLOOKUP(C2904,Product!A$1:D$21,3,0)</f>
        <v>Treadmill</v>
      </c>
      <c r="H2904" s="76" t="str">
        <f>VLOOKUP(C2904,Product!A$1:D$21,4,0)</f>
        <v>Gym &amp; Fitness</v>
      </c>
      <c r="I2904" t="s">
        <v>82</v>
      </c>
      <c r="J2904" s="34">
        <v>73</v>
      </c>
      <c r="K2904" s="11" t="str">
        <f>VLOOKUP(A2904,'Sales Order'!A$2:I$1029,9,0)</f>
        <v>Sales Java Region Team</v>
      </c>
      <c r="M2904" t="str">
        <f>VLOOKUP(A2904,'Sales Order'!A$1:L$1029,12,0)</f>
        <v>Retail</v>
      </c>
    </row>
    <row r="2905" spans="1:13" ht="15.75" customHeight="1" x14ac:dyDescent="0.3">
      <c r="A2905" s="28" t="s">
        <v>250</v>
      </c>
      <c r="B2905" s="27">
        <f>VLOOKUP(A2905,'Sales Order'!A$1:D$1029,4,0)</f>
        <v>43849</v>
      </c>
      <c r="C2905" s="28" t="s">
        <v>61</v>
      </c>
      <c r="D2905" s="34">
        <v>50</v>
      </c>
      <c r="E2905" s="36">
        <v>21315500</v>
      </c>
      <c r="F2905" s="37" t="s">
        <v>5278</v>
      </c>
      <c r="G2905" s="76" t="str">
        <f>VLOOKUP(C2905,Product!A$1:D$21,3,0)</f>
        <v>1 Set Basketball</v>
      </c>
      <c r="H2905" s="76" t="str">
        <f>VLOOKUP(C2905,Product!A$1:D$21,4,0)</f>
        <v>Basketball</v>
      </c>
      <c r="I2905" t="s">
        <v>62</v>
      </c>
      <c r="J2905" s="34">
        <v>50</v>
      </c>
      <c r="K2905" s="11" t="str">
        <f>VLOOKUP(A2905,'Sales Order'!A$2:I$1029,9,0)</f>
        <v>Sales Region Sulawesi - Maluku Team</v>
      </c>
      <c r="M2905" t="str">
        <f>VLOOKUP(A2905,'Sales Order'!A$1:L$1029,12,0)</f>
        <v>Retail</v>
      </c>
    </row>
    <row r="2906" spans="1:13" ht="15.75" customHeight="1" x14ac:dyDescent="0.3">
      <c r="A2906" s="28" t="s">
        <v>250</v>
      </c>
      <c r="B2906" s="27">
        <f>VLOOKUP(A2906,'Sales Order'!A$1:D$1029,4,0)</f>
        <v>43849</v>
      </c>
      <c r="C2906" s="28" t="s">
        <v>65</v>
      </c>
      <c r="D2906" s="34">
        <v>108</v>
      </c>
      <c r="E2906" s="36">
        <v>21915360</v>
      </c>
      <c r="F2906" s="37" t="s">
        <v>5279</v>
      </c>
      <c r="G2906" s="76" t="str">
        <f>VLOOKUP(C2906,Product!A$1:D$21,3,0)</f>
        <v>1 Set Futsalball</v>
      </c>
      <c r="H2906" s="76" t="str">
        <f>VLOOKUP(C2906,Product!A$1:D$21,4,0)</f>
        <v>Futsal</v>
      </c>
      <c r="I2906" t="s">
        <v>66</v>
      </c>
      <c r="J2906" s="34">
        <v>108</v>
      </c>
      <c r="K2906" s="11" t="str">
        <f>VLOOKUP(A2906,'Sales Order'!A$2:I$1029,9,0)</f>
        <v>Sales Region Sulawesi - Maluku Team</v>
      </c>
      <c r="M2906" t="str">
        <f>VLOOKUP(A2906,'Sales Order'!A$1:L$1029,12,0)</f>
        <v>Retail</v>
      </c>
    </row>
    <row r="2907" spans="1:13" ht="15.75" customHeight="1" x14ac:dyDescent="0.3">
      <c r="A2907" s="28" t="s">
        <v>254</v>
      </c>
      <c r="B2907" s="27">
        <f>VLOOKUP(A2907,'Sales Order'!A$1:D$1029,4,0)</f>
        <v>43853</v>
      </c>
      <c r="C2907" s="28" t="s">
        <v>19</v>
      </c>
      <c r="D2907" s="34">
        <v>46</v>
      </c>
      <c r="E2907" s="36">
        <v>9392280</v>
      </c>
      <c r="F2907" s="37" t="s">
        <v>5280</v>
      </c>
      <c r="G2907" s="76" t="str">
        <f>VLOOKUP(C2907,Product!A$1:D$21,3,0)</f>
        <v>1 Set Fishing Equipment</v>
      </c>
      <c r="H2907" s="76" t="str">
        <f>VLOOKUP(C2907,Product!A$1:D$21,4,0)</f>
        <v>Fishing Equipment</v>
      </c>
      <c r="I2907" t="s">
        <v>21</v>
      </c>
      <c r="J2907" s="34">
        <v>46</v>
      </c>
      <c r="K2907" s="11" t="str">
        <f>VLOOKUP(A2907,'Sales Order'!A$2:I$1029,9,0)</f>
        <v>Online Sales Team</v>
      </c>
      <c r="M2907" t="str">
        <f>VLOOKUP(A2907,'Sales Order'!A$1:L$1029,12,0)</f>
        <v>Retail</v>
      </c>
    </row>
    <row r="2908" spans="1:13" ht="15.75" customHeight="1" x14ac:dyDescent="0.3">
      <c r="A2908" s="28" t="s">
        <v>254</v>
      </c>
      <c r="B2908" s="27">
        <f>VLOOKUP(A2908,'Sales Order'!A$1:D$1029,4,0)</f>
        <v>43853</v>
      </c>
      <c r="C2908" s="28" t="s">
        <v>25</v>
      </c>
      <c r="D2908" s="34">
        <v>79</v>
      </c>
      <c r="E2908" s="36">
        <v>1485200</v>
      </c>
      <c r="F2908" s="37" t="s">
        <v>5281</v>
      </c>
      <c r="G2908" s="76" t="str">
        <f>VLOOKUP(C2908,Product!A$1:D$21,3,0)</f>
        <v>Fishing soft lure</v>
      </c>
      <c r="H2908" s="76" t="str">
        <f>VLOOKUP(C2908,Product!A$1:D$21,4,0)</f>
        <v>Fishing Equipment</v>
      </c>
      <c r="I2908" t="s">
        <v>26</v>
      </c>
      <c r="J2908" s="34">
        <v>79</v>
      </c>
      <c r="K2908" s="11" t="str">
        <f>VLOOKUP(A2908,'Sales Order'!A$2:I$1029,9,0)</f>
        <v>Online Sales Team</v>
      </c>
      <c r="M2908" t="str">
        <f>VLOOKUP(A2908,'Sales Order'!A$1:L$1029,12,0)</f>
        <v>Retail</v>
      </c>
    </row>
    <row r="2909" spans="1:13" ht="15.75" customHeight="1" x14ac:dyDescent="0.3">
      <c r="A2909" s="28" t="s">
        <v>273</v>
      </c>
      <c r="B2909" s="27">
        <f>VLOOKUP(A2909,'Sales Order'!A$1:D$1029,4,0)</f>
        <v>43877</v>
      </c>
      <c r="C2909" s="28" t="s">
        <v>75</v>
      </c>
      <c r="D2909" s="34">
        <v>97</v>
      </c>
      <c r="E2909" s="36">
        <v>200499000</v>
      </c>
      <c r="F2909" s="37" t="s">
        <v>5282</v>
      </c>
      <c r="G2909" s="76" t="str">
        <f>VLOOKUP(C2909,Product!A$1:D$21,3,0)</f>
        <v>Bench Press</v>
      </c>
      <c r="H2909" s="76" t="str">
        <f>VLOOKUP(C2909,Product!A$1:D$21,4,0)</f>
        <v>Gym &amp; Fitness</v>
      </c>
      <c r="I2909" t="s">
        <v>76</v>
      </c>
      <c r="J2909" s="34">
        <v>97</v>
      </c>
      <c r="K2909" s="11" t="str">
        <f>VLOOKUP(A2909,'Sales Order'!A$2:I$1029,9,0)</f>
        <v>Sales Region Bali - Nusa Tenggara Team</v>
      </c>
      <c r="M2909" t="str">
        <f>VLOOKUP(A2909,'Sales Order'!A$1:L$1029,12,0)</f>
        <v>Retail</v>
      </c>
    </row>
    <row r="2910" spans="1:13" ht="15.75" customHeight="1" x14ac:dyDescent="0.3">
      <c r="A2910" s="28" t="s">
        <v>273</v>
      </c>
      <c r="B2910" s="27">
        <f>VLOOKUP(A2910,'Sales Order'!A$1:D$1029,4,0)</f>
        <v>43877</v>
      </c>
      <c r="C2910" s="28" t="s">
        <v>81</v>
      </c>
      <c r="D2910" s="34">
        <v>90</v>
      </c>
      <c r="E2910" s="36">
        <v>183528000</v>
      </c>
      <c r="F2910" s="37" t="s">
        <v>5283</v>
      </c>
      <c r="G2910" s="76" t="str">
        <f>VLOOKUP(C2910,Product!A$1:D$21,3,0)</f>
        <v>Treadmill</v>
      </c>
      <c r="H2910" s="76" t="str">
        <f>VLOOKUP(C2910,Product!A$1:D$21,4,0)</f>
        <v>Gym &amp; Fitness</v>
      </c>
      <c r="I2910" t="s">
        <v>82</v>
      </c>
      <c r="J2910" s="34">
        <v>90</v>
      </c>
      <c r="K2910" s="11" t="str">
        <f>VLOOKUP(A2910,'Sales Order'!A$2:I$1029,9,0)</f>
        <v>Sales Region Bali - Nusa Tenggara Team</v>
      </c>
      <c r="M2910" t="str">
        <f>VLOOKUP(A2910,'Sales Order'!A$1:L$1029,12,0)</f>
        <v>Retail</v>
      </c>
    </row>
    <row r="2911" spans="1:13" ht="15.75" customHeight="1" x14ac:dyDescent="0.3">
      <c r="A2911" s="16" t="s">
        <v>280</v>
      </c>
      <c r="B2911" s="27">
        <f>VLOOKUP(A2911,'Sales Order'!A$1:D$1029,4,0)</f>
        <v>43887</v>
      </c>
      <c r="C2911" s="28" t="s">
        <v>19</v>
      </c>
      <c r="D2911" s="34">
        <v>135</v>
      </c>
      <c r="E2911" s="36">
        <v>25211250</v>
      </c>
      <c r="F2911" s="37" t="s">
        <v>5284</v>
      </c>
      <c r="G2911" s="76" t="str">
        <f>VLOOKUP(C2911,Product!A$1:D$21,3,0)</f>
        <v>1 Set Fishing Equipment</v>
      </c>
      <c r="H2911" s="76" t="str">
        <f>VLOOKUP(C2911,Product!A$1:D$21,4,0)</f>
        <v>Fishing Equipment</v>
      </c>
      <c r="I2911" t="s">
        <v>21</v>
      </c>
      <c r="J2911" s="34">
        <v>135</v>
      </c>
      <c r="K2911" s="11" t="str">
        <f>VLOOKUP(A2911,'Sales Order'!A$2:I$1029,9,0)</f>
        <v>Sales Region Sulawesi - Maluku Team</v>
      </c>
      <c r="M2911" t="str">
        <f>VLOOKUP(A2911,'Sales Order'!A$1:L$1029,12,0)</f>
        <v>Retail</v>
      </c>
    </row>
    <row r="2912" spans="1:13" ht="15.75" customHeight="1" x14ac:dyDescent="0.3">
      <c r="A2912" s="28" t="s">
        <v>280</v>
      </c>
      <c r="B2912" s="27">
        <f>VLOOKUP(A2912,'Sales Order'!A$1:D$1029,4,0)</f>
        <v>43887</v>
      </c>
      <c r="C2912" s="28" t="s">
        <v>25</v>
      </c>
      <c r="D2912" s="34">
        <v>73</v>
      </c>
      <c r="E2912" s="36">
        <v>1124200</v>
      </c>
      <c r="F2912" s="37" t="s">
        <v>5285</v>
      </c>
      <c r="G2912" s="76" t="str">
        <f>VLOOKUP(C2912,Product!A$1:D$21,3,0)</f>
        <v>Fishing soft lure</v>
      </c>
      <c r="H2912" s="76" t="str">
        <f>VLOOKUP(C2912,Product!A$1:D$21,4,0)</f>
        <v>Fishing Equipment</v>
      </c>
      <c r="I2912" t="s">
        <v>26</v>
      </c>
      <c r="J2912" s="34">
        <v>73</v>
      </c>
      <c r="K2912" s="11" t="str">
        <f>VLOOKUP(A2912,'Sales Order'!A$2:I$1029,9,0)</f>
        <v>Sales Region Sulawesi - Maluku Team</v>
      </c>
      <c r="M2912" t="str">
        <f>VLOOKUP(A2912,'Sales Order'!A$1:L$1029,12,0)</f>
        <v>Retail</v>
      </c>
    </row>
    <row r="2913" spans="1:13" ht="15.75" customHeight="1" x14ac:dyDescent="0.3">
      <c r="A2913" s="16" t="s">
        <v>282</v>
      </c>
      <c r="B2913" s="27">
        <f>VLOOKUP(A2913,'Sales Order'!A$1:D$1029,4,0)</f>
        <v>43887</v>
      </c>
      <c r="C2913" s="28" t="s">
        <v>35</v>
      </c>
      <c r="D2913" s="34">
        <v>47</v>
      </c>
      <c r="E2913" s="36">
        <v>98006750</v>
      </c>
      <c r="F2913" s="37" t="s">
        <v>5286</v>
      </c>
      <c r="G2913" s="76" t="str">
        <f>VLOOKUP(C2913,Product!A$1:D$21,3,0)</f>
        <v>Stick Golf Wedge</v>
      </c>
      <c r="H2913" s="76" t="str">
        <f>VLOOKUP(C2913,Product!A$1:D$21,4,0)</f>
        <v>Golf</v>
      </c>
      <c r="I2913" t="s">
        <v>37</v>
      </c>
      <c r="J2913" s="34">
        <v>47</v>
      </c>
      <c r="K2913" s="11" t="str">
        <f>VLOOKUP(A2913,'Sales Order'!A$2:I$1029,9,0)</f>
        <v>Sales Region Bali - Nusa Tenggara Team</v>
      </c>
      <c r="M2913" t="str">
        <f>VLOOKUP(A2913,'Sales Order'!A$1:L$1029,12,0)</f>
        <v>Retail</v>
      </c>
    </row>
    <row r="2914" spans="1:13" ht="15.75" customHeight="1" x14ac:dyDescent="0.3">
      <c r="A2914" s="28" t="s">
        <v>282</v>
      </c>
      <c r="B2914" s="27">
        <f>VLOOKUP(A2914,'Sales Order'!A$1:D$1029,4,0)</f>
        <v>43887</v>
      </c>
      <c r="C2914" s="28" t="s">
        <v>43</v>
      </c>
      <c r="D2914" s="34">
        <v>100</v>
      </c>
      <c r="E2914" s="36">
        <v>268800000</v>
      </c>
      <c r="F2914" s="37" t="s">
        <v>5287</v>
      </c>
      <c r="G2914" s="76" t="str">
        <f>VLOOKUP(C2914,Product!A$1:D$21,3,0)</f>
        <v>Stick Golf Bag</v>
      </c>
      <c r="H2914" s="76" t="str">
        <f>VLOOKUP(C2914,Product!A$1:D$21,4,0)</f>
        <v>Golf</v>
      </c>
      <c r="I2914" t="s">
        <v>44</v>
      </c>
      <c r="J2914" s="34">
        <v>100</v>
      </c>
      <c r="K2914" s="11" t="str">
        <f>VLOOKUP(A2914,'Sales Order'!A$2:I$1029,9,0)</f>
        <v>Sales Region Bali - Nusa Tenggara Team</v>
      </c>
      <c r="M2914" t="str">
        <f>VLOOKUP(A2914,'Sales Order'!A$1:L$1029,12,0)</f>
        <v>Retail</v>
      </c>
    </row>
    <row r="2915" spans="1:13" ht="15.75" customHeight="1" x14ac:dyDescent="0.3">
      <c r="A2915" s="16" t="s">
        <v>283</v>
      </c>
      <c r="B2915" s="27">
        <f>VLOOKUP(A2915,'Sales Order'!A$1:D$1029,4,0)</f>
        <v>43888</v>
      </c>
      <c r="C2915" s="28" t="s">
        <v>25</v>
      </c>
      <c r="D2915" s="34">
        <v>63</v>
      </c>
      <c r="E2915" s="36">
        <v>945000</v>
      </c>
      <c r="F2915" s="37" t="s">
        <v>5288</v>
      </c>
      <c r="G2915" s="76" t="str">
        <f>VLOOKUP(C2915,Product!A$1:D$21,3,0)</f>
        <v>Fishing soft lure</v>
      </c>
      <c r="H2915" s="76" t="str">
        <f>VLOOKUP(C2915,Product!A$1:D$21,4,0)</f>
        <v>Fishing Equipment</v>
      </c>
      <c r="I2915" t="s">
        <v>26</v>
      </c>
      <c r="J2915" s="34">
        <v>63</v>
      </c>
      <c r="K2915" s="11" t="str">
        <f>VLOOKUP(A2915,'Sales Order'!A$2:I$1029,9,0)</f>
        <v>Sales Sumatera -Kalimantan Region Team</v>
      </c>
      <c r="M2915" t="str">
        <f>VLOOKUP(A2915,'Sales Order'!A$1:L$1029,12,0)</f>
        <v>Retail</v>
      </c>
    </row>
    <row r="2916" spans="1:13" ht="15.75" customHeight="1" x14ac:dyDescent="0.3">
      <c r="A2916" s="28" t="s">
        <v>283</v>
      </c>
      <c r="B2916" s="27">
        <f>VLOOKUP(A2916,'Sales Order'!A$1:D$1029,4,0)</f>
        <v>43888</v>
      </c>
      <c r="C2916" s="28" t="s">
        <v>19</v>
      </c>
      <c r="D2916" s="34">
        <v>88</v>
      </c>
      <c r="E2916" s="36">
        <v>17091360</v>
      </c>
      <c r="F2916" s="37" t="s">
        <v>5289</v>
      </c>
      <c r="G2916" s="76" t="str">
        <f>VLOOKUP(C2916,Product!A$1:D$21,3,0)</f>
        <v>1 Set Fishing Equipment</v>
      </c>
      <c r="H2916" s="76" t="str">
        <f>VLOOKUP(C2916,Product!A$1:D$21,4,0)</f>
        <v>Fishing Equipment</v>
      </c>
      <c r="I2916" t="s">
        <v>21</v>
      </c>
      <c r="J2916" s="34">
        <v>88</v>
      </c>
      <c r="K2916" s="11" t="str">
        <f>VLOOKUP(A2916,'Sales Order'!A$2:I$1029,9,0)</f>
        <v>Sales Sumatera -Kalimantan Region Team</v>
      </c>
      <c r="M2916" t="str">
        <f>VLOOKUP(A2916,'Sales Order'!A$1:L$1029,12,0)</f>
        <v>Retail</v>
      </c>
    </row>
    <row r="2917" spans="1:13" ht="15.75" customHeight="1" x14ac:dyDescent="0.3">
      <c r="A2917" s="16" t="s">
        <v>290</v>
      </c>
      <c r="B2917" s="27">
        <f>VLOOKUP(A2917,'Sales Order'!A$1:D$1029,4,0)</f>
        <v>43892</v>
      </c>
      <c r="C2917" s="28" t="s">
        <v>81</v>
      </c>
      <c r="D2917" s="34">
        <v>35</v>
      </c>
      <c r="E2917" s="36">
        <v>83862100</v>
      </c>
      <c r="F2917" s="37" t="s">
        <v>5290</v>
      </c>
      <c r="G2917" s="76" t="str">
        <f>VLOOKUP(C2917,Product!A$1:D$21,3,0)</f>
        <v>Treadmill</v>
      </c>
      <c r="H2917" s="76" t="str">
        <f>VLOOKUP(C2917,Product!A$1:D$21,4,0)</f>
        <v>Gym &amp; Fitness</v>
      </c>
      <c r="I2917" t="s">
        <v>82</v>
      </c>
      <c r="J2917" s="34">
        <v>35</v>
      </c>
      <c r="K2917" s="11" t="str">
        <f>VLOOKUP(A2917,'Sales Order'!A$2:I$1029,9,0)</f>
        <v>Online Sales Team</v>
      </c>
      <c r="M2917" t="str">
        <f>VLOOKUP(A2917,'Sales Order'!A$1:L$1029,12,0)</f>
        <v>Retail</v>
      </c>
    </row>
    <row r="2918" spans="1:13" ht="15.75" customHeight="1" x14ac:dyDescent="0.3">
      <c r="A2918" s="28" t="s">
        <v>290</v>
      </c>
      <c r="B2918" s="27">
        <f>VLOOKUP(A2918,'Sales Order'!A$1:D$1029,4,0)</f>
        <v>43892</v>
      </c>
      <c r="C2918" s="28" t="s">
        <v>78</v>
      </c>
      <c r="D2918" s="34">
        <v>36</v>
      </c>
      <c r="E2918" s="36">
        <v>16470720</v>
      </c>
      <c r="F2918" s="37" t="s">
        <v>5291</v>
      </c>
      <c r="G2918" s="76" t="str">
        <f>VLOOKUP(C2918,Product!A$1:D$21,3,0)</f>
        <v>Dumbell Set</v>
      </c>
      <c r="H2918" s="76" t="str">
        <f>VLOOKUP(C2918,Product!A$1:D$21,4,0)</f>
        <v>Gym &amp; Fitness</v>
      </c>
      <c r="I2918" t="s">
        <v>79</v>
      </c>
      <c r="J2918" s="34">
        <v>36</v>
      </c>
      <c r="K2918" s="11" t="str">
        <f>VLOOKUP(A2918,'Sales Order'!A$2:I$1029,9,0)</f>
        <v>Online Sales Team</v>
      </c>
      <c r="M2918" t="str">
        <f>VLOOKUP(A2918,'Sales Order'!A$1:L$1029,12,0)</f>
        <v>Retail</v>
      </c>
    </row>
    <row r="2919" spans="1:13" ht="15.75" customHeight="1" x14ac:dyDescent="0.3">
      <c r="A2919" s="28" t="s">
        <v>290</v>
      </c>
      <c r="B2919" s="27">
        <f>VLOOKUP(A2919,'Sales Order'!A$1:D$1029,4,0)</f>
        <v>43892</v>
      </c>
      <c r="C2919" s="28" t="s">
        <v>75</v>
      </c>
      <c r="D2919" s="34">
        <v>51</v>
      </c>
      <c r="E2919" s="36">
        <v>121635000</v>
      </c>
      <c r="F2919" s="37" t="s">
        <v>5292</v>
      </c>
      <c r="G2919" s="76" t="str">
        <f>VLOOKUP(C2919,Product!A$1:D$21,3,0)</f>
        <v>Bench Press</v>
      </c>
      <c r="H2919" s="76" t="str">
        <f>VLOOKUP(C2919,Product!A$1:D$21,4,0)</f>
        <v>Gym &amp; Fitness</v>
      </c>
      <c r="I2919" t="s">
        <v>76</v>
      </c>
      <c r="J2919" s="34">
        <v>51</v>
      </c>
      <c r="K2919" s="11" t="str">
        <f>VLOOKUP(A2919,'Sales Order'!A$2:I$1029,9,0)</f>
        <v>Online Sales Team</v>
      </c>
      <c r="M2919" t="str">
        <f>VLOOKUP(A2919,'Sales Order'!A$1:L$1029,12,0)</f>
        <v>Retail</v>
      </c>
    </row>
    <row r="2920" spans="1:13" ht="15.75" customHeight="1" x14ac:dyDescent="0.3">
      <c r="A2920" s="16" t="s">
        <v>292</v>
      </c>
      <c r="B2920" s="27">
        <f>VLOOKUP(A2920,'Sales Order'!A$1:D$1029,4,0)</f>
        <v>43896</v>
      </c>
      <c r="C2920" s="28" t="s">
        <v>45</v>
      </c>
      <c r="D2920" s="34">
        <v>63</v>
      </c>
      <c r="E2920" s="36">
        <v>7791210</v>
      </c>
      <c r="F2920" s="37" t="s">
        <v>5293</v>
      </c>
      <c r="G2920" s="76" t="str">
        <f>VLOOKUP(C2920,Product!A$1:D$21,3,0)</f>
        <v>Sunglasses</v>
      </c>
      <c r="H2920" s="76" t="str">
        <f>VLOOKUP(C2920,Product!A$1:D$21,4,0)</f>
        <v>Outdoors Sport</v>
      </c>
      <c r="I2920" t="s">
        <v>46</v>
      </c>
      <c r="J2920" s="34">
        <v>63</v>
      </c>
      <c r="K2920" s="11" t="str">
        <f>VLOOKUP(A2920,'Sales Order'!A$2:I$1029,9,0)</f>
        <v>Online Sales Team</v>
      </c>
      <c r="M2920" t="str">
        <f>VLOOKUP(A2920,'Sales Order'!A$1:L$1029,12,0)</f>
        <v>Retail</v>
      </c>
    </row>
    <row r="2921" spans="1:13" ht="15.75" customHeight="1" x14ac:dyDescent="0.3">
      <c r="A2921" s="28" t="s">
        <v>292</v>
      </c>
      <c r="B2921" s="27">
        <f>VLOOKUP(A2921,'Sales Order'!A$1:D$1029,4,0)</f>
        <v>43896</v>
      </c>
      <c r="C2921" s="28" t="s">
        <v>52</v>
      </c>
      <c r="D2921" s="34">
        <v>143</v>
      </c>
      <c r="E2921" s="36">
        <v>34856250</v>
      </c>
      <c r="F2921" s="37" t="s">
        <v>5294</v>
      </c>
      <c r="G2921" s="76" t="str">
        <f>VLOOKUP(C2921,Product!A$1:D$21,3,0)</f>
        <v>Hiking Shoes</v>
      </c>
      <c r="H2921" s="76" t="str">
        <f>VLOOKUP(C2921,Product!A$1:D$21,4,0)</f>
        <v>Hiking &amp; Camping</v>
      </c>
      <c r="I2921" t="s">
        <v>53</v>
      </c>
      <c r="J2921" s="34">
        <v>143</v>
      </c>
      <c r="K2921" s="11" t="str">
        <f>VLOOKUP(A2921,'Sales Order'!A$2:I$1029,9,0)</f>
        <v>Online Sales Team</v>
      </c>
      <c r="M2921" t="str">
        <f>VLOOKUP(A2921,'Sales Order'!A$1:L$1029,12,0)</f>
        <v>Retail</v>
      </c>
    </row>
    <row r="2922" spans="1:13" ht="15.75" customHeight="1" x14ac:dyDescent="0.3">
      <c r="A2922" s="16" t="s">
        <v>293</v>
      </c>
      <c r="B2922" s="27">
        <f>VLOOKUP(A2922,'Sales Order'!A$1:D$1029,4,0)</f>
        <v>43898</v>
      </c>
      <c r="C2922" s="28" t="s">
        <v>33</v>
      </c>
      <c r="D2922" s="34">
        <v>52</v>
      </c>
      <c r="E2922" s="36">
        <v>8808800</v>
      </c>
      <c r="F2922" s="37" t="s">
        <v>5295</v>
      </c>
      <c r="G2922" s="76" t="str">
        <f>VLOOKUP(C2922,Product!A$1:D$21,3,0)</f>
        <v>Stick Billiard Bag</v>
      </c>
      <c r="H2922" s="76" t="str">
        <f>VLOOKUP(C2922,Product!A$1:D$21,4,0)</f>
        <v>Billiard</v>
      </c>
      <c r="I2922" t="s">
        <v>34</v>
      </c>
      <c r="J2922" s="34">
        <v>52</v>
      </c>
      <c r="K2922" s="11" t="str">
        <f>VLOOKUP(A2922,'Sales Order'!A$2:I$1029,9,0)</f>
        <v>Sales Java Region Team</v>
      </c>
      <c r="M2922" t="str">
        <f>VLOOKUP(A2922,'Sales Order'!A$1:L$1029,12,0)</f>
        <v>Retail</v>
      </c>
    </row>
    <row r="2923" spans="1:13" ht="15.75" customHeight="1" x14ac:dyDescent="0.3">
      <c r="A2923" s="28" t="s">
        <v>293</v>
      </c>
      <c r="B2923" s="27">
        <f>VLOOKUP(A2923,'Sales Order'!A$1:D$1029,4,0)</f>
        <v>43898</v>
      </c>
      <c r="C2923" s="28" t="s">
        <v>28</v>
      </c>
      <c r="D2923" s="34">
        <v>97</v>
      </c>
      <c r="E2923" s="36">
        <v>68633320</v>
      </c>
      <c r="F2923" s="37" t="s">
        <v>5296</v>
      </c>
      <c r="G2923" s="76" t="str">
        <f>VLOOKUP(C2923,Product!A$1:D$21,3,0)</f>
        <v>Stick Billiard</v>
      </c>
      <c r="H2923" s="76" t="str">
        <f>VLOOKUP(C2923,Product!A$1:D$21,4,0)</f>
        <v>Billiard</v>
      </c>
      <c r="I2923" t="s">
        <v>30</v>
      </c>
      <c r="J2923" s="34">
        <v>97</v>
      </c>
      <c r="K2923" s="11" t="str">
        <f>VLOOKUP(A2923,'Sales Order'!A$2:I$1029,9,0)</f>
        <v>Sales Java Region Team</v>
      </c>
      <c r="M2923" t="str">
        <f>VLOOKUP(A2923,'Sales Order'!A$1:L$1029,12,0)</f>
        <v>Retail</v>
      </c>
    </row>
    <row r="2924" spans="1:13" ht="15.75" customHeight="1" x14ac:dyDescent="0.3">
      <c r="A2924" s="16" t="s">
        <v>301</v>
      </c>
      <c r="B2924" s="27">
        <f>VLOOKUP(A2924,'Sales Order'!A$1:D$1029,4,0)</f>
        <v>43905</v>
      </c>
      <c r="C2924" s="28" t="s">
        <v>35</v>
      </c>
      <c r="D2924" s="34">
        <v>31</v>
      </c>
      <c r="E2924" s="36">
        <v>59879600</v>
      </c>
      <c r="F2924" s="37" t="s">
        <v>5297</v>
      </c>
      <c r="G2924" s="76" t="str">
        <f>VLOOKUP(C2924,Product!A$1:D$21,3,0)</f>
        <v>Stick Golf Wedge</v>
      </c>
      <c r="H2924" s="76" t="str">
        <f>VLOOKUP(C2924,Product!A$1:D$21,4,0)</f>
        <v>Golf</v>
      </c>
      <c r="I2924" t="s">
        <v>37</v>
      </c>
      <c r="J2924" s="34">
        <v>31</v>
      </c>
      <c r="K2924" s="11" t="str">
        <f>VLOOKUP(A2924,'Sales Order'!A$2:I$1029,9,0)</f>
        <v>Sales Region Sulawesi - Maluku Team</v>
      </c>
      <c r="M2924" t="str">
        <f>VLOOKUP(A2924,'Sales Order'!A$1:L$1029,12,0)</f>
        <v>Retail</v>
      </c>
    </row>
    <row r="2925" spans="1:13" ht="15.75" customHeight="1" x14ac:dyDescent="0.3">
      <c r="A2925" s="28" t="s">
        <v>301</v>
      </c>
      <c r="B2925" s="27">
        <f>VLOOKUP(A2925,'Sales Order'!A$1:D$1029,4,0)</f>
        <v>43905</v>
      </c>
      <c r="C2925" s="28" t="s">
        <v>43</v>
      </c>
      <c r="D2925" s="34">
        <v>67</v>
      </c>
      <c r="E2925" s="36">
        <v>199392000</v>
      </c>
      <c r="F2925" s="37" t="s">
        <v>5298</v>
      </c>
      <c r="G2925" s="76" t="str">
        <f>VLOOKUP(C2925,Product!A$1:D$21,3,0)</f>
        <v>Stick Golf Bag</v>
      </c>
      <c r="H2925" s="76" t="str">
        <f>VLOOKUP(C2925,Product!A$1:D$21,4,0)</f>
        <v>Golf</v>
      </c>
      <c r="I2925" t="s">
        <v>44</v>
      </c>
      <c r="J2925" s="34">
        <v>67</v>
      </c>
      <c r="K2925" s="11" t="str">
        <f>VLOOKUP(A2925,'Sales Order'!A$2:I$1029,9,0)</f>
        <v>Sales Region Sulawesi - Maluku Team</v>
      </c>
      <c r="M2925" t="str">
        <f>VLOOKUP(A2925,'Sales Order'!A$1:L$1029,12,0)</f>
        <v>Retail</v>
      </c>
    </row>
    <row r="2926" spans="1:13" ht="15.75" customHeight="1" x14ac:dyDescent="0.3">
      <c r="A2926" s="28" t="s">
        <v>307</v>
      </c>
      <c r="B2926" s="27">
        <f>VLOOKUP(A2926,'Sales Order'!A$1:D$1029,4,0)</f>
        <v>43911</v>
      </c>
      <c r="C2926" s="28" t="s">
        <v>43</v>
      </c>
      <c r="D2926" s="34">
        <v>90</v>
      </c>
      <c r="E2926" s="36">
        <v>253440000</v>
      </c>
      <c r="F2926" s="37" t="s">
        <v>5299</v>
      </c>
      <c r="G2926" s="76" t="str">
        <f>VLOOKUP(C2926,Product!A$1:D$21,3,0)</f>
        <v>Stick Golf Bag</v>
      </c>
      <c r="H2926" s="76" t="str">
        <f>VLOOKUP(C2926,Product!A$1:D$21,4,0)</f>
        <v>Golf</v>
      </c>
      <c r="I2926" t="s">
        <v>44</v>
      </c>
      <c r="J2926" s="34">
        <v>90</v>
      </c>
      <c r="K2926" s="11" t="str">
        <f>VLOOKUP(A2926,'Sales Order'!A$2:I$1029,9,0)</f>
        <v>Sales Region Bali - Nusa Tenggara Team</v>
      </c>
      <c r="M2926" t="str">
        <f>VLOOKUP(A2926,'Sales Order'!A$1:L$1029,12,0)</f>
        <v>Retail</v>
      </c>
    </row>
    <row r="2927" spans="1:13" ht="15.75" customHeight="1" x14ac:dyDescent="0.3">
      <c r="A2927" s="28" t="s">
        <v>307</v>
      </c>
      <c r="B2927" s="27">
        <f>VLOOKUP(A2927,'Sales Order'!A$1:D$1029,4,0)</f>
        <v>43911</v>
      </c>
      <c r="C2927" s="28" t="s">
        <v>35</v>
      </c>
      <c r="D2927" s="34">
        <v>85</v>
      </c>
      <c r="E2927" s="36">
        <v>154857250</v>
      </c>
      <c r="F2927" s="37" t="s">
        <v>5300</v>
      </c>
      <c r="G2927" s="76" t="str">
        <f>VLOOKUP(C2927,Product!A$1:D$21,3,0)</f>
        <v>Stick Golf Wedge</v>
      </c>
      <c r="H2927" s="76" t="str">
        <f>VLOOKUP(C2927,Product!A$1:D$21,4,0)</f>
        <v>Golf</v>
      </c>
      <c r="I2927" t="s">
        <v>37</v>
      </c>
      <c r="J2927" s="34">
        <v>85</v>
      </c>
      <c r="K2927" s="11" t="str">
        <f>VLOOKUP(A2927,'Sales Order'!A$2:I$1029,9,0)</f>
        <v>Sales Region Bali - Nusa Tenggara Team</v>
      </c>
      <c r="M2927" t="str">
        <f>VLOOKUP(A2927,'Sales Order'!A$1:L$1029,12,0)</f>
        <v>Retail</v>
      </c>
    </row>
    <row r="2928" spans="1:13" ht="15.75" customHeight="1" x14ac:dyDescent="0.3">
      <c r="A2928" s="16" t="s">
        <v>319</v>
      </c>
      <c r="B2928" s="27">
        <f>VLOOKUP(A2928,'Sales Order'!A$1:D$1029,4,0)</f>
        <v>43926</v>
      </c>
      <c r="C2928" s="28" t="s">
        <v>65</v>
      </c>
      <c r="D2928" s="34">
        <v>39</v>
      </c>
      <c r="E2928" s="36">
        <v>8018010</v>
      </c>
      <c r="F2928" s="37" t="s">
        <v>5301</v>
      </c>
      <c r="G2928" s="76" t="str">
        <f>VLOOKUP(C2928,Product!A$1:D$21,3,0)</f>
        <v>1 Set Futsalball</v>
      </c>
      <c r="H2928" s="76" t="str">
        <f>VLOOKUP(C2928,Product!A$1:D$21,4,0)</f>
        <v>Futsal</v>
      </c>
      <c r="I2928" t="s">
        <v>66</v>
      </c>
      <c r="J2928" s="34">
        <v>39</v>
      </c>
      <c r="K2928" s="11" t="str">
        <f>VLOOKUP(A2928,'Sales Order'!A$2:I$1029,9,0)</f>
        <v>Online Sales Team</v>
      </c>
      <c r="M2928" t="str">
        <f>VLOOKUP(A2928,'Sales Order'!A$1:L$1029,12,0)</f>
        <v>Retail</v>
      </c>
    </row>
    <row r="2929" spans="1:13" ht="15.75" customHeight="1" x14ac:dyDescent="0.3">
      <c r="A2929" s="28" t="s">
        <v>319</v>
      </c>
      <c r="B2929" s="27">
        <f>VLOOKUP(A2929,'Sales Order'!A$1:D$1029,4,0)</f>
        <v>43926</v>
      </c>
      <c r="C2929" s="28" t="s">
        <v>61</v>
      </c>
      <c r="D2929" s="34">
        <v>67</v>
      </c>
      <c r="E2929" s="36">
        <v>27279050</v>
      </c>
      <c r="F2929" s="37" t="s">
        <v>5302</v>
      </c>
      <c r="G2929" s="76" t="str">
        <f>VLOOKUP(C2929,Product!A$1:D$21,3,0)</f>
        <v>1 Set Basketball</v>
      </c>
      <c r="H2929" s="76" t="str">
        <f>VLOOKUP(C2929,Product!A$1:D$21,4,0)</f>
        <v>Basketball</v>
      </c>
      <c r="I2929" t="s">
        <v>62</v>
      </c>
      <c r="J2929" s="34">
        <v>67</v>
      </c>
      <c r="K2929" s="11" t="str">
        <f>VLOOKUP(A2929,'Sales Order'!A$2:I$1029,9,0)</f>
        <v>Online Sales Team</v>
      </c>
      <c r="M2929" t="str">
        <f>VLOOKUP(A2929,'Sales Order'!A$1:L$1029,12,0)</f>
        <v>Retail</v>
      </c>
    </row>
    <row r="2930" spans="1:13" ht="15.75" customHeight="1" x14ac:dyDescent="0.3">
      <c r="A2930" s="16" t="s">
        <v>330</v>
      </c>
      <c r="B2930" s="27">
        <f>VLOOKUP(A2930,'Sales Order'!A$1:D$1029,4,0)</f>
        <v>43936</v>
      </c>
      <c r="C2930" s="28" t="s">
        <v>83</v>
      </c>
      <c r="D2930" s="34">
        <v>143</v>
      </c>
      <c r="E2930" s="36">
        <v>42689790</v>
      </c>
      <c r="F2930" s="37" t="s">
        <v>5303</v>
      </c>
      <c r="G2930" s="76" t="str">
        <f>VLOOKUP(C2930,Product!A$1:D$21,3,0)</f>
        <v>Heavy bag</v>
      </c>
      <c r="H2930" s="76" t="str">
        <f>VLOOKUP(C2930,Product!A$1:D$21,4,0)</f>
        <v>Gym &amp; Fitness</v>
      </c>
      <c r="I2930" t="s">
        <v>84</v>
      </c>
      <c r="J2930" s="34">
        <v>143</v>
      </c>
      <c r="K2930" s="11" t="str">
        <f>VLOOKUP(A2930,'Sales Order'!A$2:I$1029,9,0)</f>
        <v>Sales Sumatera -Kalimantan Region Team</v>
      </c>
      <c r="M2930" t="str">
        <f>VLOOKUP(A2930,'Sales Order'!A$1:L$1029,12,0)</f>
        <v>Retail</v>
      </c>
    </row>
    <row r="2931" spans="1:13" ht="15.75" customHeight="1" x14ac:dyDescent="0.3">
      <c r="A2931" s="28" t="s">
        <v>330</v>
      </c>
      <c r="B2931" s="27">
        <f>VLOOKUP(A2931,'Sales Order'!A$1:D$1029,4,0)</f>
        <v>43936</v>
      </c>
      <c r="C2931" s="28" t="s">
        <v>81</v>
      </c>
      <c r="D2931" s="34">
        <v>73</v>
      </c>
      <c r="E2931" s="36">
        <v>167469300</v>
      </c>
      <c r="F2931" s="37" t="s">
        <v>5304</v>
      </c>
      <c r="G2931" s="76" t="str">
        <f>VLOOKUP(C2931,Product!A$1:D$21,3,0)</f>
        <v>Treadmill</v>
      </c>
      <c r="H2931" s="76" t="str">
        <f>VLOOKUP(C2931,Product!A$1:D$21,4,0)</f>
        <v>Gym &amp; Fitness</v>
      </c>
      <c r="I2931" t="s">
        <v>82</v>
      </c>
      <c r="J2931" s="34">
        <v>73</v>
      </c>
      <c r="K2931" s="11" t="str">
        <f>VLOOKUP(A2931,'Sales Order'!A$2:I$1029,9,0)</f>
        <v>Sales Sumatera -Kalimantan Region Team</v>
      </c>
      <c r="M2931" t="str">
        <f>VLOOKUP(A2931,'Sales Order'!A$1:L$1029,12,0)</f>
        <v>Retail</v>
      </c>
    </row>
    <row r="2932" spans="1:13" ht="15.75" customHeight="1" x14ac:dyDescent="0.3">
      <c r="A2932" s="28" t="s">
        <v>339</v>
      </c>
      <c r="B2932" s="27">
        <f>VLOOKUP(A2932,'Sales Order'!A$1:D$1029,4,0)</f>
        <v>43944</v>
      </c>
      <c r="C2932" s="28" t="s">
        <v>61</v>
      </c>
      <c r="D2932" s="34">
        <v>78</v>
      </c>
      <c r="E2932" s="36">
        <v>30636840.000000004</v>
      </c>
      <c r="F2932" s="37" t="s">
        <v>5305</v>
      </c>
      <c r="G2932" s="76" t="str">
        <f>VLOOKUP(C2932,Product!A$1:D$21,3,0)</f>
        <v>1 Set Basketball</v>
      </c>
      <c r="H2932" s="76" t="str">
        <f>VLOOKUP(C2932,Product!A$1:D$21,4,0)</f>
        <v>Basketball</v>
      </c>
      <c r="I2932" t="s">
        <v>62</v>
      </c>
      <c r="J2932" s="34">
        <v>78</v>
      </c>
      <c r="K2932" s="11" t="str">
        <f>VLOOKUP(A2932,'Sales Order'!A$2:I$1029,9,0)</f>
        <v>Sales Java Region Team</v>
      </c>
      <c r="M2932" t="str">
        <f>VLOOKUP(A2932,'Sales Order'!A$1:L$1029,12,0)</f>
        <v>Retail</v>
      </c>
    </row>
    <row r="2933" spans="1:13" ht="15.75" customHeight="1" x14ac:dyDescent="0.3">
      <c r="A2933" s="28" t="s">
        <v>339</v>
      </c>
      <c r="B2933" s="27">
        <f>VLOOKUP(A2933,'Sales Order'!A$1:D$1029,4,0)</f>
        <v>43944</v>
      </c>
      <c r="C2933" s="28" t="s">
        <v>65</v>
      </c>
      <c r="D2933" s="34">
        <v>63</v>
      </c>
      <c r="E2933" s="36">
        <v>15979950</v>
      </c>
      <c r="F2933" s="37" t="s">
        <v>5306</v>
      </c>
      <c r="G2933" s="76" t="str">
        <f>VLOOKUP(C2933,Product!A$1:D$21,3,0)</f>
        <v>1 Set Futsalball</v>
      </c>
      <c r="H2933" s="76" t="str">
        <f>VLOOKUP(C2933,Product!A$1:D$21,4,0)</f>
        <v>Futsal</v>
      </c>
      <c r="I2933" t="s">
        <v>66</v>
      </c>
      <c r="J2933" s="34">
        <v>63</v>
      </c>
      <c r="K2933" s="11" t="str">
        <f>VLOOKUP(A2933,'Sales Order'!A$2:I$1029,9,0)</f>
        <v>Sales Java Region Team</v>
      </c>
      <c r="M2933" t="str">
        <f>VLOOKUP(A2933,'Sales Order'!A$1:L$1029,12,0)</f>
        <v>Retail</v>
      </c>
    </row>
    <row r="2934" spans="1:13" ht="15.75" customHeight="1" x14ac:dyDescent="0.3">
      <c r="A2934" s="16" t="s">
        <v>341</v>
      </c>
      <c r="B2934" s="27">
        <f>VLOOKUP(A2934,'Sales Order'!A$1:D$1029,4,0)</f>
        <v>43947</v>
      </c>
      <c r="C2934" s="28" t="s">
        <v>55</v>
      </c>
      <c r="D2934" s="34">
        <v>125</v>
      </c>
      <c r="E2934" s="36">
        <v>268336250</v>
      </c>
      <c r="F2934" s="37" t="s">
        <v>5307</v>
      </c>
      <c r="G2934" s="76" t="str">
        <f>VLOOKUP(C2934,Product!A$1:D$21,3,0)</f>
        <v>Mountain Bike</v>
      </c>
      <c r="H2934" s="76" t="str">
        <f>VLOOKUP(C2934,Product!A$1:D$21,4,0)</f>
        <v>Bicycle</v>
      </c>
      <c r="I2934" t="s">
        <v>5854</v>
      </c>
      <c r="J2934" s="34">
        <v>125</v>
      </c>
      <c r="K2934" s="11" t="str">
        <f>VLOOKUP(A2934,'Sales Order'!A$2:I$1029,9,0)</f>
        <v>Sales Java Region Team</v>
      </c>
      <c r="M2934" t="str">
        <f>VLOOKUP(A2934,'Sales Order'!A$1:L$1029,12,0)</f>
        <v>Distributor</v>
      </c>
    </row>
    <row r="2935" spans="1:13" ht="15.75" customHeight="1" x14ac:dyDescent="0.3">
      <c r="A2935" s="28" t="s">
        <v>341</v>
      </c>
      <c r="B2935" s="27">
        <f>VLOOKUP(A2935,'Sales Order'!A$1:D$1029,4,0)</f>
        <v>43947</v>
      </c>
      <c r="C2935" s="28" t="s">
        <v>45</v>
      </c>
      <c r="D2935" s="34">
        <v>31</v>
      </c>
      <c r="E2935" s="36">
        <v>3510440</v>
      </c>
      <c r="F2935" s="37" t="s">
        <v>5308</v>
      </c>
      <c r="G2935" s="76" t="str">
        <f>VLOOKUP(C2935,Product!A$1:D$21,3,0)</f>
        <v>Sunglasses</v>
      </c>
      <c r="H2935" s="76" t="str">
        <f>VLOOKUP(C2935,Product!A$1:D$21,4,0)</f>
        <v>Outdoors Sport</v>
      </c>
      <c r="I2935" t="s">
        <v>46</v>
      </c>
      <c r="J2935" s="34">
        <v>31</v>
      </c>
      <c r="K2935" s="11" t="str">
        <f>VLOOKUP(A2935,'Sales Order'!A$2:I$1029,9,0)</f>
        <v>Sales Java Region Team</v>
      </c>
      <c r="M2935" t="str">
        <f>VLOOKUP(A2935,'Sales Order'!A$1:L$1029,12,0)</f>
        <v>Distributor</v>
      </c>
    </row>
    <row r="2936" spans="1:13" ht="15.75" customHeight="1" x14ac:dyDescent="0.3">
      <c r="A2936" s="28" t="s">
        <v>341</v>
      </c>
      <c r="B2936" s="27">
        <f>VLOOKUP(A2936,'Sales Order'!A$1:D$1029,4,0)</f>
        <v>43947</v>
      </c>
      <c r="C2936" s="28" t="s">
        <v>48</v>
      </c>
      <c r="D2936" s="34">
        <v>109</v>
      </c>
      <c r="E2936" s="36">
        <v>11530020</v>
      </c>
      <c r="F2936" s="37" t="s">
        <v>5309</v>
      </c>
      <c r="G2936" s="76" t="str">
        <f>VLOOKUP(C2936,Product!A$1:D$21,3,0)</f>
        <v>Tracking Pole</v>
      </c>
      <c r="H2936" s="76" t="str">
        <f>VLOOKUP(C2936,Product!A$1:D$21,4,0)</f>
        <v>Hiking &amp; Camping</v>
      </c>
      <c r="I2936" t="s">
        <v>49</v>
      </c>
      <c r="J2936" s="34">
        <v>109</v>
      </c>
      <c r="K2936" s="11" t="str">
        <f>VLOOKUP(A2936,'Sales Order'!A$2:I$1029,9,0)</f>
        <v>Sales Java Region Team</v>
      </c>
      <c r="M2936" t="str">
        <f>VLOOKUP(A2936,'Sales Order'!A$1:L$1029,12,0)</f>
        <v>Distributor</v>
      </c>
    </row>
    <row r="2937" spans="1:13" ht="15.75" customHeight="1" x14ac:dyDescent="0.3">
      <c r="A2937" s="28" t="s">
        <v>341</v>
      </c>
      <c r="B2937" s="27">
        <f>VLOOKUP(A2937,'Sales Order'!A$1:D$1029,4,0)</f>
        <v>43947</v>
      </c>
      <c r="C2937" s="28" t="s">
        <v>58</v>
      </c>
      <c r="D2937" s="34">
        <v>138</v>
      </c>
      <c r="E2937" s="36">
        <v>661454700</v>
      </c>
      <c r="F2937" s="37" t="s">
        <v>5310</v>
      </c>
      <c r="G2937" s="76" t="str">
        <f>VLOOKUP(C2937,Product!A$1:D$21,3,0)</f>
        <v>Road Bike</v>
      </c>
      <c r="H2937" s="76" t="str">
        <f>VLOOKUP(C2937,Product!A$1:D$21,4,0)</f>
        <v>Bicycle</v>
      </c>
      <c r="I2937" t="s">
        <v>59</v>
      </c>
      <c r="J2937" s="34">
        <v>138</v>
      </c>
      <c r="K2937" s="11" t="str">
        <f>VLOOKUP(A2937,'Sales Order'!A$2:I$1029,9,0)</f>
        <v>Sales Java Region Team</v>
      </c>
      <c r="M2937" t="str">
        <f>VLOOKUP(A2937,'Sales Order'!A$1:L$1029,12,0)</f>
        <v>Distributor</v>
      </c>
    </row>
    <row r="2938" spans="1:13" ht="15.75" customHeight="1" x14ac:dyDescent="0.3">
      <c r="A2938" s="28" t="s">
        <v>343</v>
      </c>
      <c r="B2938" s="27">
        <f>VLOOKUP(A2938,'Sales Order'!A$1:D$1029,4,0)</f>
        <v>43948</v>
      </c>
      <c r="C2938" s="28" t="s">
        <v>19</v>
      </c>
      <c r="D2938" s="34">
        <v>32</v>
      </c>
      <c r="E2938" s="36">
        <v>6613440</v>
      </c>
      <c r="F2938" s="37" t="s">
        <v>5311</v>
      </c>
      <c r="G2938" s="76" t="str">
        <f>VLOOKUP(C2938,Product!A$1:D$21,3,0)</f>
        <v>1 Set Fishing Equipment</v>
      </c>
      <c r="H2938" s="76" t="str">
        <f>VLOOKUP(C2938,Product!A$1:D$21,4,0)</f>
        <v>Fishing Equipment</v>
      </c>
      <c r="I2938" t="s">
        <v>21</v>
      </c>
      <c r="J2938" s="34">
        <v>32</v>
      </c>
      <c r="K2938" s="11" t="str">
        <f>VLOOKUP(A2938,'Sales Order'!A$2:I$1029,9,0)</f>
        <v>Sales Region Sulawesi - Maluku Team</v>
      </c>
      <c r="M2938" t="str">
        <f>VLOOKUP(A2938,'Sales Order'!A$1:L$1029,12,0)</f>
        <v>Retail</v>
      </c>
    </row>
    <row r="2939" spans="1:13" ht="15.75" customHeight="1" x14ac:dyDescent="0.3">
      <c r="A2939" s="28" t="s">
        <v>343</v>
      </c>
      <c r="B2939" s="27">
        <f>VLOOKUP(A2939,'Sales Order'!A$1:D$1029,4,0)</f>
        <v>43948</v>
      </c>
      <c r="C2939" s="28" t="s">
        <v>25</v>
      </c>
      <c r="D2939" s="34">
        <v>65</v>
      </c>
      <c r="E2939" s="36">
        <v>1131000</v>
      </c>
      <c r="F2939" s="37" t="s">
        <v>5312</v>
      </c>
      <c r="G2939" s="76" t="str">
        <f>VLOOKUP(C2939,Product!A$1:D$21,3,0)</f>
        <v>Fishing soft lure</v>
      </c>
      <c r="H2939" s="76" t="str">
        <f>VLOOKUP(C2939,Product!A$1:D$21,4,0)</f>
        <v>Fishing Equipment</v>
      </c>
      <c r="I2939" t="s">
        <v>26</v>
      </c>
      <c r="J2939" s="34">
        <v>65</v>
      </c>
      <c r="K2939" s="11" t="str">
        <f>VLOOKUP(A2939,'Sales Order'!A$2:I$1029,9,0)</f>
        <v>Sales Region Sulawesi - Maluku Team</v>
      </c>
      <c r="M2939" t="str">
        <f>VLOOKUP(A2939,'Sales Order'!A$1:L$1029,12,0)</f>
        <v>Retail</v>
      </c>
    </row>
    <row r="2940" spans="1:13" ht="15.75" customHeight="1" x14ac:dyDescent="0.3">
      <c r="A2940" s="16" t="s">
        <v>350</v>
      </c>
      <c r="B2940" s="27">
        <f>VLOOKUP(A2940,'Sales Order'!A$1:D$1029,4,0)</f>
        <v>43952</v>
      </c>
      <c r="C2940" s="28" t="s">
        <v>75</v>
      </c>
      <c r="D2940" s="34">
        <v>112</v>
      </c>
      <c r="E2940" s="36">
        <v>261184000</v>
      </c>
      <c r="F2940" s="37" t="s">
        <v>5313</v>
      </c>
      <c r="G2940" s="76" t="str">
        <f>VLOOKUP(C2940,Product!A$1:D$21,3,0)</f>
        <v>Bench Press</v>
      </c>
      <c r="H2940" s="76" t="str">
        <f>VLOOKUP(C2940,Product!A$1:D$21,4,0)</f>
        <v>Gym &amp; Fitness</v>
      </c>
      <c r="I2940" t="s">
        <v>76</v>
      </c>
      <c r="J2940" s="34">
        <v>112</v>
      </c>
      <c r="K2940" s="11" t="str">
        <f>VLOOKUP(A2940,'Sales Order'!A$2:I$1029,9,0)</f>
        <v>Sales Region Sulawesi - Maluku Team</v>
      </c>
      <c r="M2940" t="str">
        <f>VLOOKUP(A2940,'Sales Order'!A$1:L$1029,12,0)</f>
        <v>Retail</v>
      </c>
    </row>
    <row r="2941" spans="1:13" ht="15.75" customHeight="1" x14ac:dyDescent="0.3">
      <c r="A2941" s="28" t="s">
        <v>350</v>
      </c>
      <c r="B2941" s="27">
        <f>VLOOKUP(A2941,'Sales Order'!A$1:D$1029,4,0)</f>
        <v>43952</v>
      </c>
      <c r="C2941" s="28" t="s">
        <v>81</v>
      </c>
      <c r="D2941" s="34">
        <v>90</v>
      </c>
      <c r="E2941" s="36">
        <v>178939800</v>
      </c>
      <c r="F2941" s="37" t="s">
        <v>5314</v>
      </c>
      <c r="G2941" s="76" t="str">
        <f>VLOOKUP(C2941,Product!A$1:D$21,3,0)</f>
        <v>Treadmill</v>
      </c>
      <c r="H2941" s="76" t="str">
        <f>VLOOKUP(C2941,Product!A$1:D$21,4,0)</f>
        <v>Gym &amp; Fitness</v>
      </c>
      <c r="I2941" t="s">
        <v>82</v>
      </c>
      <c r="J2941" s="34">
        <v>90</v>
      </c>
      <c r="K2941" s="11" t="str">
        <f>VLOOKUP(A2941,'Sales Order'!A$2:I$1029,9,0)</f>
        <v>Sales Region Sulawesi - Maluku Team</v>
      </c>
      <c r="M2941" t="str">
        <f>VLOOKUP(A2941,'Sales Order'!A$1:L$1029,12,0)</f>
        <v>Retail</v>
      </c>
    </row>
    <row r="2942" spans="1:13" ht="15.75" customHeight="1" x14ac:dyDescent="0.3">
      <c r="A2942" s="28" t="s">
        <v>350</v>
      </c>
      <c r="B2942" s="27">
        <f>VLOOKUP(A2942,'Sales Order'!A$1:D$1029,4,0)</f>
        <v>43952</v>
      </c>
      <c r="C2942" s="28" t="s">
        <v>83</v>
      </c>
      <c r="D2942" s="34">
        <v>34</v>
      </c>
      <c r="E2942" s="36">
        <v>9276900</v>
      </c>
      <c r="F2942" s="37" t="s">
        <v>5315</v>
      </c>
      <c r="G2942" s="76" t="str">
        <f>VLOOKUP(C2942,Product!A$1:D$21,3,0)</f>
        <v>Heavy bag</v>
      </c>
      <c r="H2942" s="76" t="str">
        <f>VLOOKUP(C2942,Product!A$1:D$21,4,0)</f>
        <v>Gym &amp; Fitness</v>
      </c>
      <c r="I2942" t="s">
        <v>84</v>
      </c>
      <c r="J2942" s="34">
        <v>34</v>
      </c>
      <c r="K2942" s="11" t="str">
        <f>VLOOKUP(A2942,'Sales Order'!A$2:I$1029,9,0)</f>
        <v>Sales Region Sulawesi - Maluku Team</v>
      </c>
      <c r="M2942" t="str">
        <f>VLOOKUP(A2942,'Sales Order'!A$1:L$1029,12,0)</f>
        <v>Retail</v>
      </c>
    </row>
    <row r="2943" spans="1:13" ht="15.75" customHeight="1" x14ac:dyDescent="0.3">
      <c r="A2943" s="28" t="s">
        <v>357</v>
      </c>
      <c r="B2943" s="27">
        <f>VLOOKUP(A2943,'Sales Order'!A$1:D$1029,4,0)</f>
        <v>43960</v>
      </c>
      <c r="C2943" s="28" t="s">
        <v>61</v>
      </c>
      <c r="D2943" s="34">
        <v>38</v>
      </c>
      <c r="E2943" s="36">
        <v>15289680</v>
      </c>
      <c r="F2943" s="37" t="s">
        <v>5316</v>
      </c>
      <c r="G2943" s="76" t="str">
        <f>VLOOKUP(C2943,Product!A$1:D$21,3,0)</f>
        <v>1 Set Basketball</v>
      </c>
      <c r="H2943" s="76" t="str">
        <f>VLOOKUP(C2943,Product!A$1:D$21,4,0)</f>
        <v>Basketball</v>
      </c>
      <c r="I2943" t="s">
        <v>62</v>
      </c>
      <c r="J2943" s="34">
        <v>38</v>
      </c>
      <c r="K2943" s="11" t="str">
        <f>VLOOKUP(A2943,'Sales Order'!A$2:I$1029,9,0)</f>
        <v>Online Sales Team</v>
      </c>
      <c r="M2943" t="str">
        <f>VLOOKUP(A2943,'Sales Order'!A$1:L$1029,12,0)</f>
        <v>Retail</v>
      </c>
    </row>
    <row r="2944" spans="1:13" ht="15.75" customHeight="1" x14ac:dyDescent="0.3">
      <c r="A2944" s="28" t="s">
        <v>357</v>
      </c>
      <c r="B2944" s="27">
        <f>VLOOKUP(A2944,'Sales Order'!A$1:D$1029,4,0)</f>
        <v>43960</v>
      </c>
      <c r="C2944" s="28" t="s">
        <v>65</v>
      </c>
      <c r="D2944" s="34">
        <v>32</v>
      </c>
      <c r="E2944" s="36">
        <v>8116800</v>
      </c>
      <c r="F2944" s="37" t="s">
        <v>5317</v>
      </c>
      <c r="G2944" s="76" t="str">
        <f>VLOOKUP(C2944,Product!A$1:D$21,3,0)</f>
        <v>1 Set Futsalball</v>
      </c>
      <c r="H2944" s="76" t="str">
        <f>VLOOKUP(C2944,Product!A$1:D$21,4,0)</f>
        <v>Futsal</v>
      </c>
      <c r="I2944" t="s">
        <v>66</v>
      </c>
      <c r="J2944" s="34">
        <v>32</v>
      </c>
      <c r="K2944" s="11" t="str">
        <f>VLOOKUP(A2944,'Sales Order'!A$2:I$1029,9,0)</f>
        <v>Online Sales Team</v>
      </c>
      <c r="M2944" t="str">
        <f>VLOOKUP(A2944,'Sales Order'!A$1:L$1029,12,0)</f>
        <v>Retail</v>
      </c>
    </row>
    <row r="2945" spans="1:13" ht="15.75" customHeight="1" x14ac:dyDescent="0.3">
      <c r="A2945" s="16" t="s">
        <v>358</v>
      </c>
      <c r="B2945" s="27">
        <f>VLOOKUP(A2945,'Sales Order'!A$1:D$1029,4,0)</f>
        <v>43962</v>
      </c>
      <c r="C2945" s="28" t="s">
        <v>48</v>
      </c>
      <c r="D2945" s="34">
        <v>103</v>
      </c>
      <c r="E2945" s="36">
        <v>12224040</v>
      </c>
      <c r="F2945" s="37" t="s">
        <v>5318</v>
      </c>
      <c r="G2945" s="76" t="str">
        <f>VLOOKUP(C2945,Product!A$1:D$21,3,0)</f>
        <v>Tracking Pole</v>
      </c>
      <c r="H2945" s="76" t="str">
        <f>VLOOKUP(C2945,Product!A$1:D$21,4,0)</f>
        <v>Hiking &amp; Camping</v>
      </c>
      <c r="I2945" t="s">
        <v>49</v>
      </c>
      <c r="J2945" s="34">
        <v>103</v>
      </c>
      <c r="K2945" s="11" t="str">
        <f>VLOOKUP(A2945,'Sales Order'!A$2:I$1029,9,0)</f>
        <v>Online Sales Team</v>
      </c>
      <c r="M2945" t="str">
        <f>VLOOKUP(A2945,'Sales Order'!A$1:L$1029,12,0)</f>
        <v>Retail</v>
      </c>
    </row>
    <row r="2946" spans="1:13" ht="15.75" customHeight="1" x14ac:dyDescent="0.3">
      <c r="A2946" s="28" t="s">
        <v>358</v>
      </c>
      <c r="B2946" s="27">
        <f>VLOOKUP(A2946,'Sales Order'!A$1:D$1029,4,0)</f>
        <v>43962</v>
      </c>
      <c r="C2946" s="28" t="s">
        <v>45</v>
      </c>
      <c r="D2946" s="34">
        <v>63</v>
      </c>
      <c r="E2946" s="36">
        <v>7885080</v>
      </c>
      <c r="F2946" s="37" t="s">
        <v>5319</v>
      </c>
      <c r="G2946" s="76" t="str">
        <f>VLOOKUP(C2946,Product!A$1:D$21,3,0)</f>
        <v>Sunglasses</v>
      </c>
      <c r="H2946" s="76" t="str">
        <f>VLOOKUP(C2946,Product!A$1:D$21,4,0)</f>
        <v>Outdoors Sport</v>
      </c>
      <c r="I2946" t="s">
        <v>46</v>
      </c>
      <c r="J2946" s="34">
        <v>63</v>
      </c>
      <c r="K2946" s="11" t="str">
        <f>VLOOKUP(A2946,'Sales Order'!A$2:I$1029,9,0)</f>
        <v>Online Sales Team</v>
      </c>
      <c r="M2946" t="str">
        <f>VLOOKUP(A2946,'Sales Order'!A$1:L$1029,12,0)</f>
        <v>Retail</v>
      </c>
    </row>
    <row r="2947" spans="1:13" ht="15.75" customHeight="1" x14ac:dyDescent="0.3">
      <c r="A2947" s="16" t="s">
        <v>360</v>
      </c>
      <c r="B2947" s="27">
        <f>VLOOKUP(A2947,'Sales Order'!A$1:D$1029,4,0)</f>
        <v>43962</v>
      </c>
      <c r="C2947" s="28" t="s">
        <v>43</v>
      </c>
      <c r="D2947" s="34">
        <v>89</v>
      </c>
      <c r="E2947" s="36">
        <v>239232000</v>
      </c>
      <c r="F2947" s="37" t="s">
        <v>5320</v>
      </c>
      <c r="G2947" s="76" t="str">
        <f>VLOOKUP(C2947,Product!A$1:D$21,3,0)</f>
        <v>Stick Golf Bag</v>
      </c>
      <c r="H2947" s="76" t="str">
        <f>VLOOKUP(C2947,Product!A$1:D$21,4,0)</f>
        <v>Golf</v>
      </c>
      <c r="I2947" t="s">
        <v>44</v>
      </c>
      <c r="J2947" s="34">
        <v>89</v>
      </c>
      <c r="K2947" s="11" t="str">
        <f>VLOOKUP(A2947,'Sales Order'!A$2:I$1029,9,0)</f>
        <v>Sales Region Sulawesi - Maluku Team</v>
      </c>
      <c r="M2947" t="str">
        <f>VLOOKUP(A2947,'Sales Order'!A$1:L$1029,12,0)</f>
        <v>Distributor</v>
      </c>
    </row>
    <row r="2948" spans="1:13" ht="15.75" customHeight="1" x14ac:dyDescent="0.3">
      <c r="A2948" s="28" t="s">
        <v>360</v>
      </c>
      <c r="B2948" s="27">
        <f>VLOOKUP(A2948,'Sales Order'!A$1:D$1029,4,0)</f>
        <v>43962</v>
      </c>
      <c r="C2948" s="28" t="s">
        <v>35</v>
      </c>
      <c r="D2948" s="34">
        <v>88</v>
      </c>
      <c r="E2948" s="36">
        <v>158391200</v>
      </c>
      <c r="F2948" s="37" t="s">
        <v>5321</v>
      </c>
      <c r="G2948" s="76" t="str">
        <f>VLOOKUP(C2948,Product!A$1:D$21,3,0)</f>
        <v>Stick Golf Wedge</v>
      </c>
      <c r="H2948" s="76" t="str">
        <f>VLOOKUP(C2948,Product!A$1:D$21,4,0)</f>
        <v>Golf</v>
      </c>
      <c r="I2948" t="s">
        <v>37</v>
      </c>
      <c r="J2948" s="34">
        <v>88</v>
      </c>
      <c r="K2948" s="11" t="str">
        <f>VLOOKUP(A2948,'Sales Order'!A$2:I$1029,9,0)</f>
        <v>Sales Region Sulawesi - Maluku Team</v>
      </c>
      <c r="M2948" t="str">
        <f>VLOOKUP(A2948,'Sales Order'!A$1:L$1029,12,0)</f>
        <v>Distributor</v>
      </c>
    </row>
    <row r="2949" spans="1:13" ht="15.75" customHeight="1" x14ac:dyDescent="0.3">
      <c r="A2949" s="28" t="s">
        <v>360</v>
      </c>
      <c r="B2949" s="27">
        <f>VLOOKUP(A2949,'Sales Order'!A$1:D$1029,4,0)</f>
        <v>43962</v>
      </c>
      <c r="C2949" s="28" t="s">
        <v>55</v>
      </c>
      <c r="D2949" s="34">
        <v>28</v>
      </c>
      <c r="E2949" s="36">
        <v>53502120</v>
      </c>
      <c r="F2949" s="37" t="s">
        <v>5322</v>
      </c>
      <c r="G2949" s="76" t="str">
        <f>VLOOKUP(C2949,Product!A$1:D$21,3,0)</f>
        <v>Mountain Bike</v>
      </c>
      <c r="H2949" s="76" t="str">
        <f>VLOOKUP(C2949,Product!A$1:D$21,4,0)</f>
        <v>Bicycle</v>
      </c>
      <c r="I2949" t="s">
        <v>5854</v>
      </c>
      <c r="J2949" s="34">
        <v>28</v>
      </c>
      <c r="K2949" s="11" t="str">
        <f>VLOOKUP(A2949,'Sales Order'!A$2:I$1029,9,0)</f>
        <v>Sales Region Sulawesi - Maluku Team</v>
      </c>
      <c r="M2949" t="str">
        <f>VLOOKUP(A2949,'Sales Order'!A$1:L$1029,12,0)</f>
        <v>Distributor</v>
      </c>
    </row>
    <row r="2950" spans="1:13" ht="15.75" customHeight="1" x14ac:dyDescent="0.3">
      <c r="A2950" s="28" t="s">
        <v>360</v>
      </c>
      <c r="B2950" s="27">
        <f>VLOOKUP(A2950,'Sales Order'!A$1:D$1029,4,0)</f>
        <v>43962</v>
      </c>
      <c r="C2950" s="28" t="s">
        <v>58</v>
      </c>
      <c r="D2950" s="34">
        <v>114</v>
      </c>
      <c r="E2950" s="36">
        <v>514276800</v>
      </c>
      <c r="F2950" s="37" t="s">
        <v>5323</v>
      </c>
      <c r="G2950" s="76" t="str">
        <f>VLOOKUP(C2950,Product!A$1:D$21,3,0)</f>
        <v>Road Bike</v>
      </c>
      <c r="H2950" s="76" t="str">
        <f>VLOOKUP(C2950,Product!A$1:D$21,4,0)</f>
        <v>Bicycle</v>
      </c>
      <c r="I2950" t="s">
        <v>59</v>
      </c>
      <c r="J2950" s="34">
        <v>114</v>
      </c>
      <c r="K2950" s="11" t="str">
        <f>VLOOKUP(A2950,'Sales Order'!A$2:I$1029,9,0)</f>
        <v>Sales Region Sulawesi - Maluku Team</v>
      </c>
      <c r="M2950" t="str">
        <f>VLOOKUP(A2950,'Sales Order'!A$1:L$1029,12,0)</f>
        <v>Distributor</v>
      </c>
    </row>
    <row r="2951" spans="1:13" ht="15.75" customHeight="1" x14ac:dyDescent="0.3">
      <c r="A2951" s="28" t="s">
        <v>367</v>
      </c>
      <c r="B2951" s="27">
        <f>VLOOKUP(A2951,'Sales Order'!A$1:D$1029,4,0)</f>
        <v>43967</v>
      </c>
      <c r="C2951" s="28" t="s">
        <v>81</v>
      </c>
      <c r="D2951" s="34">
        <v>116</v>
      </c>
      <c r="E2951" s="36">
        <v>227676680</v>
      </c>
      <c r="F2951" s="37" t="s">
        <v>5324</v>
      </c>
      <c r="G2951" s="76" t="str">
        <f>VLOOKUP(C2951,Product!A$1:D$21,3,0)</f>
        <v>Treadmill</v>
      </c>
      <c r="H2951" s="76" t="str">
        <f>VLOOKUP(C2951,Product!A$1:D$21,4,0)</f>
        <v>Gym &amp; Fitness</v>
      </c>
      <c r="I2951" t="s">
        <v>82</v>
      </c>
      <c r="J2951" s="34">
        <v>116</v>
      </c>
      <c r="K2951" s="11" t="str">
        <f>VLOOKUP(A2951,'Sales Order'!A$2:I$1029,9,0)</f>
        <v>Sales Sumatera -Kalimantan Region Team</v>
      </c>
      <c r="M2951" t="str">
        <f>VLOOKUP(A2951,'Sales Order'!A$1:L$1029,12,0)</f>
        <v>Retail</v>
      </c>
    </row>
    <row r="2952" spans="1:13" ht="15.75" customHeight="1" x14ac:dyDescent="0.3">
      <c r="A2952" s="28" t="s">
        <v>367</v>
      </c>
      <c r="B2952" s="27">
        <f>VLOOKUP(A2952,'Sales Order'!A$1:D$1029,4,0)</f>
        <v>43967</v>
      </c>
      <c r="C2952" s="28" t="s">
        <v>78</v>
      </c>
      <c r="D2952" s="34">
        <v>31</v>
      </c>
      <c r="E2952" s="36">
        <v>15667400</v>
      </c>
      <c r="F2952" s="37" t="s">
        <v>5325</v>
      </c>
      <c r="G2952" s="76" t="str">
        <f>VLOOKUP(C2952,Product!A$1:D$21,3,0)</f>
        <v>Dumbell Set</v>
      </c>
      <c r="H2952" s="76" t="str">
        <f>VLOOKUP(C2952,Product!A$1:D$21,4,0)</f>
        <v>Gym &amp; Fitness</v>
      </c>
      <c r="I2952" t="s">
        <v>79</v>
      </c>
      <c r="J2952" s="34">
        <v>31</v>
      </c>
      <c r="K2952" s="11" t="str">
        <f>VLOOKUP(A2952,'Sales Order'!A$2:I$1029,9,0)</f>
        <v>Sales Sumatera -Kalimantan Region Team</v>
      </c>
      <c r="M2952" t="str">
        <f>VLOOKUP(A2952,'Sales Order'!A$1:L$1029,12,0)</f>
        <v>Retail</v>
      </c>
    </row>
    <row r="2953" spans="1:13" ht="15.75" customHeight="1" x14ac:dyDescent="0.3">
      <c r="A2953" s="16" t="s">
        <v>369</v>
      </c>
      <c r="B2953" s="27">
        <f>VLOOKUP(A2953,'Sales Order'!A$1:D$1029,4,0)</f>
        <v>43970</v>
      </c>
      <c r="C2953" s="28" t="s">
        <v>65</v>
      </c>
      <c r="D2953" s="34">
        <v>83</v>
      </c>
      <c r="E2953" s="36">
        <v>20609730</v>
      </c>
      <c r="F2953" s="37" t="s">
        <v>5326</v>
      </c>
      <c r="G2953" s="76" t="str">
        <f>VLOOKUP(C2953,Product!A$1:D$21,3,0)</f>
        <v>1 Set Futsalball</v>
      </c>
      <c r="H2953" s="76" t="str">
        <f>VLOOKUP(C2953,Product!A$1:D$21,4,0)</f>
        <v>Futsal</v>
      </c>
      <c r="I2953" t="s">
        <v>66</v>
      </c>
      <c r="J2953" s="34">
        <v>83</v>
      </c>
      <c r="K2953" s="11" t="str">
        <f>VLOOKUP(A2953,'Sales Order'!A$2:I$1029,9,0)</f>
        <v>Sales Sumatera -Kalimantan Region Team</v>
      </c>
      <c r="M2953" t="str">
        <f>VLOOKUP(A2953,'Sales Order'!A$1:L$1029,12,0)</f>
        <v>Retail</v>
      </c>
    </row>
    <row r="2954" spans="1:13" ht="15.75" customHeight="1" x14ac:dyDescent="0.3">
      <c r="A2954" s="28" t="s">
        <v>369</v>
      </c>
      <c r="B2954" s="27">
        <f>VLOOKUP(A2954,'Sales Order'!A$1:D$1029,4,0)</f>
        <v>43970</v>
      </c>
      <c r="C2954" s="28" t="s">
        <v>61</v>
      </c>
      <c r="D2954" s="34">
        <v>82</v>
      </c>
      <c r="E2954" s="36">
        <v>30636840</v>
      </c>
      <c r="F2954" s="37" t="s">
        <v>5327</v>
      </c>
      <c r="G2954" s="76" t="str">
        <f>VLOOKUP(C2954,Product!A$1:D$21,3,0)</f>
        <v>1 Set Basketball</v>
      </c>
      <c r="H2954" s="76" t="str">
        <f>VLOOKUP(C2954,Product!A$1:D$21,4,0)</f>
        <v>Basketball</v>
      </c>
      <c r="I2954" t="s">
        <v>62</v>
      </c>
      <c r="J2954" s="34">
        <v>82</v>
      </c>
      <c r="K2954" s="11" t="str">
        <f>VLOOKUP(A2954,'Sales Order'!A$2:I$1029,9,0)</f>
        <v>Sales Sumatera -Kalimantan Region Team</v>
      </c>
      <c r="M2954" t="str">
        <f>VLOOKUP(A2954,'Sales Order'!A$1:L$1029,12,0)</f>
        <v>Retail</v>
      </c>
    </row>
    <row r="2955" spans="1:13" ht="15.75" customHeight="1" x14ac:dyDescent="0.3">
      <c r="A2955" s="28" t="s">
        <v>375</v>
      </c>
      <c r="B2955" s="27">
        <f>VLOOKUP(A2955,'Sales Order'!A$1:D$1029,4,0)</f>
        <v>43980</v>
      </c>
      <c r="C2955" s="28" t="s">
        <v>19</v>
      </c>
      <c r="D2955" s="34">
        <v>132</v>
      </c>
      <c r="E2955" s="36">
        <v>30895920</v>
      </c>
      <c r="F2955" s="37" t="s">
        <v>5328</v>
      </c>
      <c r="G2955" s="76" t="str">
        <f>VLOOKUP(C2955,Product!A$1:D$21,3,0)</f>
        <v>1 Set Fishing Equipment</v>
      </c>
      <c r="H2955" s="76" t="str">
        <f>VLOOKUP(C2955,Product!A$1:D$21,4,0)</f>
        <v>Fishing Equipment</v>
      </c>
      <c r="I2955" t="s">
        <v>21</v>
      </c>
      <c r="J2955" s="34">
        <v>132</v>
      </c>
      <c r="K2955" s="11" t="str">
        <f>VLOOKUP(A2955,'Sales Order'!A$2:I$1029,9,0)</f>
        <v>Sales Region Sulawesi - Maluku Team</v>
      </c>
      <c r="M2955" t="str">
        <f>VLOOKUP(A2955,'Sales Order'!A$1:L$1029,12,0)</f>
        <v>Retail</v>
      </c>
    </row>
    <row r="2956" spans="1:13" ht="15.75" customHeight="1" x14ac:dyDescent="0.3">
      <c r="A2956" s="28" t="s">
        <v>375</v>
      </c>
      <c r="B2956" s="27">
        <f>VLOOKUP(A2956,'Sales Order'!A$1:D$1029,4,0)</f>
        <v>43980</v>
      </c>
      <c r="C2956" s="28" t="s">
        <v>25</v>
      </c>
      <c r="D2956" s="34">
        <v>55</v>
      </c>
      <c r="E2956" s="36">
        <v>990000</v>
      </c>
      <c r="F2956" s="37" t="s">
        <v>5329</v>
      </c>
      <c r="G2956" s="76" t="str">
        <f>VLOOKUP(C2956,Product!A$1:D$21,3,0)</f>
        <v>Fishing soft lure</v>
      </c>
      <c r="H2956" s="76" t="str">
        <f>VLOOKUP(C2956,Product!A$1:D$21,4,0)</f>
        <v>Fishing Equipment</v>
      </c>
      <c r="I2956" t="s">
        <v>26</v>
      </c>
      <c r="J2956" s="34">
        <v>55</v>
      </c>
      <c r="K2956" s="11" t="str">
        <f>VLOOKUP(A2956,'Sales Order'!A$2:I$1029,9,0)</f>
        <v>Sales Region Sulawesi - Maluku Team</v>
      </c>
      <c r="M2956" t="str">
        <f>VLOOKUP(A2956,'Sales Order'!A$1:L$1029,12,0)</f>
        <v>Retail</v>
      </c>
    </row>
    <row r="2957" spans="1:13" ht="15.75" customHeight="1" x14ac:dyDescent="0.3">
      <c r="A2957" s="28" t="s">
        <v>376</v>
      </c>
      <c r="B2957" s="27">
        <f>VLOOKUP(A2957,'Sales Order'!A$1:D$1029,4,0)</f>
        <v>43981</v>
      </c>
      <c r="C2957" s="28" t="s">
        <v>40</v>
      </c>
      <c r="D2957" s="34">
        <v>90</v>
      </c>
      <c r="E2957" s="36">
        <v>17117100</v>
      </c>
      <c r="F2957" s="37" t="s">
        <v>5330</v>
      </c>
      <c r="G2957" s="76" t="str">
        <f>VLOOKUP(C2957,Product!A$1:D$21,3,0)</f>
        <v>1 set Golf Ball</v>
      </c>
      <c r="H2957" s="76" t="str">
        <f>VLOOKUP(C2957,Product!A$1:D$21,4,0)</f>
        <v>Golf</v>
      </c>
      <c r="I2957" t="s">
        <v>41</v>
      </c>
      <c r="J2957" s="34">
        <v>90</v>
      </c>
      <c r="K2957" s="11" t="str">
        <f>VLOOKUP(A2957,'Sales Order'!A$2:I$1029,9,0)</f>
        <v>Sales Sumatera -Kalimantan Region Team</v>
      </c>
      <c r="M2957" t="str">
        <f>VLOOKUP(A2957,'Sales Order'!A$1:L$1029,12,0)</f>
        <v>Retail</v>
      </c>
    </row>
    <row r="2958" spans="1:13" ht="15.75" customHeight="1" x14ac:dyDescent="0.3">
      <c r="A2958" s="28" t="s">
        <v>376</v>
      </c>
      <c r="B2958" s="27">
        <f>VLOOKUP(A2958,'Sales Order'!A$1:D$1029,4,0)</f>
        <v>43981</v>
      </c>
      <c r="C2958" s="28" t="s">
        <v>35</v>
      </c>
      <c r="D2958" s="34">
        <v>98</v>
      </c>
      <c r="E2958" s="36">
        <v>193599000</v>
      </c>
      <c r="F2958" s="37" t="s">
        <v>5331</v>
      </c>
      <c r="G2958" s="76" t="str">
        <f>VLOOKUP(C2958,Product!A$1:D$21,3,0)</f>
        <v>Stick Golf Wedge</v>
      </c>
      <c r="H2958" s="76" t="str">
        <f>VLOOKUP(C2958,Product!A$1:D$21,4,0)</f>
        <v>Golf</v>
      </c>
      <c r="I2958" t="s">
        <v>37</v>
      </c>
      <c r="J2958" s="34">
        <v>98</v>
      </c>
      <c r="K2958" s="11" t="str">
        <f>VLOOKUP(A2958,'Sales Order'!A$2:I$1029,9,0)</f>
        <v>Sales Sumatera -Kalimantan Region Team</v>
      </c>
      <c r="M2958" t="str">
        <f>VLOOKUP(A2958,'Sales Order'!A$1:L$1029,12,0)</f>
        <v>Retail</v>
      </c>
    </row>
    <row r="2959" spans="1:13" ht="15.75" customHeight="1" x14ac:dyDescent="0.3">
      <c r="A2959" s="16" t="s">
        <v>384</v>
      </c>
      <c r="B2959" s="27">
        <f>VLOOKUP(A2959,'Sales Order'!A$1:D$1029,4,0)</f>
        <v>43991</v>
      </c>
      <c r="C2959" s="28" t="s">
        <v>65</v>
      </c>
      <c r="D2959" s="34">
        <v>33</v>
      </c>
      <c r="E2959" s="36">
        <v>7841790</v>
      </c>
      <c r="F2959" s="37" t="s">
        <v>5332</v>
      </c>
      <c r="G2959" s="76" t="str">
        <f>VLOOKUP(C2959,Product!A$1:D$21,3,0)</f>
        <v>1 Set Futsalball</v>
      </c>
      <c r="H2959" s="76" t="str">
        <f>VLOOKUP(C2959,Product!A$1:D$21,4,0)</f>
        <v>Futsal</v>
      </c>
      <c r="I2959" t="s">
        <v>66</v>
      </c>
      <c r="J2959" s="34">
        <v>33</v>
      </c>
      <c r="K2959" s="11" t="str">
        <f>VLOOKUP(A2959,'Sales Order'!A$2:I$1029,9,0)</f>
        <v>Sales Region Sulawesi - Maluku Team</v>
      </c>
      <c r="M2959" t="str">
        <f>VLOOKUP(A2959,'Sales Order'!A$1:L$1029,12,0)</f>
        <v>Distributor</v>
      </c>
    </row>
    <row r="2960" spans="1:13" ht="15.75" customHeight="1" x14ac:dyDescent="0.3">
      <c r="A2960" s="28" t="s">
        <v>384</v>
      </c>
      <c r="B2960" s="27">
        <f>VLOOKUP(A2960,'Sales Order'!A$1:D$1029,4,0)</f>
        <v>43991</v>
      </c>
      <c r="C2960" s="28" t="s">
        <v>61</v>
      </c>
      <c r="D2960" s="34">
        <v>139</v>
      </c>
      <c r="E2960" s="36">
        <v>63251950</v>
      </c>
      <c r="F2960" s="37" t="s">
        <v>5333</v>
      </c>
      <c r="G2960" s="76" t="str">
        <f>VLOOKUP(C2960,Product!A$1:D$21,3,0)</f>
        <v>1 Set Basketball</v>
      </c>
      <c r="H2960" s="76" t="str">
        <f>VLOOKUP(C2960,Product!A$1:D$21,4,0)</f>
        <v>Basketball</v>
      </c>
      <c r="I2960" t="s">
        <v>62</v>
      </c>
      <c r="J2960" s="34">
        <v>139</v>
      </c>
      <c r="K2960" s="11" t="str">
        <f>VLOOKUP(A2960,'Sales Order'!A$2:I$1029,9,0)</f>
        <v>Sales Region Sulawesi - Maluku Team</v>
      </c>
      <c r="M2960" t="str">
        <f>VLOOKUP(A2960,'Sales Order'!A$1:L$1029,12,0)</f>
        <v>Distributor</v>
      </c>
    </row>
    <row r="2961" spans="1:13" ht="15.75" customHeight="1" x14ac:dyDescent="0.3">
      <c r="A2961" s="28" t="s">
        <v>389</v>
      </c>
      <c r="B2961" s="27">
        <f>VLOOKUP(A2961,'Sales Order'!A$1:D$1029,4,0)</f>
        <v>44001</v>
      </c>
      <c r="C2961" s="28" t="s">
        <v>52</v>
      </c>
      <c r="D2961" s="34">
        <v>98</v>
      </c>
      <c r="E2961" s="36">
        <v>25798500</v>
      </c>
      <c r="F2961" s="37" t="s">
        <v>5334</v>
      </c>
      <c r="G2961" s="76" t="str">
        <f>VLOOKUP(C2961,Product!A$1:D$21,3,0)</f>
        <v>Hiking Shoes</v>
      </c>
      <c r="H2961" s="76" t="str">
        <f>VLOOKUP(C2961,Product!A$1:D$21,4,0)</f>
        <v>Hiking &amp; Camping</v>
      </c>
      <c r="I2961" t="s">
        <v>53</v>
      </c>
      <c r="J2961" s="34">
        <v>98</v>
      </c>
      <c r="K2961" s="11" t="str">
        <f>VLOOKUP(A2961,'Sales Order'!A$2:I$1029,9,0)</f>
        <v>Sales Region Bali - Nusa Tenggara Team</v>
      </c>
      <c r="M2961" t="str">
        <f>VLOOKUP(A2961,'Sales Order'!A$1:L$1029,12,0)</f>
        <v>Retail</v>
      </c>
    </row>
    <row r="2962" spans="1:13" ht="15.75" customHeight="1" x14ac:dyDescent="0.3">
      <c r="A2962" s="28" t="s">
        <v>389</v>
      </c>
      <c r="B2962" s="27">
        <f>VLOOKUP(A2962,'Sales Order'!A$1:D$1029,4,0)</f>
        <v>44001</v>
      </c>
      <c r="C2962" s="28" t="s">
        <v>48</v>
      </c>
      <c r="D2962" s="34">
        <v>35</v>
      </c>
      <c r="E2962" s="36">
        <v>4289250</v>
      </c>
      <c r="F2962" s="37" t="s">
        <v>5335</v>
      </c>
      <c r="G2962" s="76" t="str">
        <f>VLOOKUP(C2962,Product!A$1:D$21,3,0)</f>
        <v>Tracking Pole</v>
      </c>
      <c r="H2962" s="76" t="str">
        <f>VLOOKUP(C2962,Product!A$1:D$21,4,0)</f>
        <v>Hiking &amp; Camping</v>
      </c>
      <c r="I2962" t="s">
        <v>49</v>
      </c>
      <c r="J2962" s="34">
        <v>35</v>
      </c>
      <c r="K2962" s="11" t="str">
        <f>VLOOKUP(A2962,'Sales Order'!A$2:I$1029,9,0)</f>
        <v>Sales Region Bali - Nusa Tenggara Team</v>
      </c>
      <c r="M2962" t="str">
        <f>VLOOKUP(A2962,'Sales Order'!A$1:L$1029,12,0)</f>
        <v>Retail</v>
      </c>
    </row>
    <row r="2963" spans="1:13" ht="15.75" customHeight="1" x14ac:dyDescent="0.3">
      <c r="A2963" s="16" t="s">
        <v>396</v>
      </c>
      <c r="B2963" s="27">
        <f>VLOOKUP(A2963,'Sales Order'!A$1:D$1029,4,0)</f>
        <v>44006</v>
      </c>
      <c r="C2963" s="28" t="s">
        <v>52</v>
      </c>
      <c r="D2963" s="34">
        <v>106</v>
      </c>
      <c r="E2963" s="36">
        <v>30660500</v>
      </c>
      <c r="F2963" s="37" t="s">
        <v>5336</v>
      </c>
      <c r="G2963" s="76" t="str">
        <f>VLOOKUP(C2963,Product!A$1:D$21,3,0)</f>
        <v>Hiking Shoes</v>
      </c>
      <c r="H2963" s="76" t="str">
        <f>VLOOKUP(C2963,Product!A$1:D$21,4,0)</f>
        <v>Hiking &amp; Camping</v>
      </c>
      <c r="I2963" t="s">
        <v>53</v>
      </c>
      <c r="J2963" s="34">
        <v>106</v>
      </c>
      <c r="K2963" s="11" t="str">
        <f>VLOOKUP(A2963,'Sales Order'!A$2:I$1029,9,0)</f>
        <v>Sales Sumatera -Kalimantan Region Team</v>
      </c>
      <c r="M2963" t="str">
        <f>VLOOKUP(A2963,'Sales Order'!A$1:L$1029,12,0)</f>
        <v>Retail</v>
      </c>
    </row>
    <row r="2964" spans="1:13" ht="15.75" customHeight="1" x14ac:dyDescent="0.3">
      <c r="A2964" s="28" t="s">
        <v>396</v>
      </c>
      <c r="B2964" s="27">
        <f>VLOOKUP(A2964,'Sales Order'!A$1:D$1029,4,0)</f>
        <v>44006</v>
      </c>
      <c r="C2964" s="28" t="s">
        <v>48</v>
      </c>
      <c r="D2964" s="34">
        <v>51</v>
      </c>
      <c r="E2964" s="36">
        <v>5592150</v>
      </c>
      <c r="F2964" s="37" t="s">
        <v>5337</v>
      </c>
      <c r="G2964" s="76" t="str">
        <f>VLOOKUP(C2964,Product!A$1:D$21,3,0)</f>
        <v>Tracking Pole</v>
      </c>
      <c r="H2964" s="76" t="str">
        <f>VLOOKUP(C2964,Product!A$1:D$21,4,0)</f>
        <v>Hiking &amp; Camping</v>
      </c>
      <c r="I2964" t="s">
        <v>49</v>
      </c>
      <c r="J2964" s="34">
        <v>51</v>
      </c>
      <c r="K2964" s="11" t="str">
        <f>VLOOKUP(A2964,'Sales Order'!A$2:I$1029,9,0)</f>
        <v>Sales Sumatera -Kalimantan Region Team</v>
      </c>
      <c r="M2964" t="str">
        <f>VLOOKUP(A2964,'Sales Order'!A$1:L$1029,12,0)</f>
        <v>Retail</v>
      </c>
    </row>
    <row r="2965" spans="1:13" ht="15.75" customHeight="1" x14ac:dyDescent="0.3">
      <c r="A2965" s="16" t="s">
        <v>399</v>
      </c>
      <c r="B2965" s="27">
        <f>VLOOKUP(A2965,'Sales Order'!A$1:D$1029,4,0)</f>
        <v>44007</v>
      </c>
      <c r="C2965" s="28" t="s">
        <v>52</v>
      </c>
      <c r="D2965" s="34">
        <v>126</v>
      </c>
      <c r="E2965" s="36">
        <v>30712500</v>
      </c>
      <c r="F2965" s="37" t="s">
        <v>5338</v>
      </c>
      <c r="G2965" s="76" t="str">
        <f>VLOOKUP(C2965,Product!A$1:D$21,3,0)</f>
        <v>Hiking Shoes</v>
      </c>
      <c r="H2965" s="76" t="str">
        <f>VLOOKUP(C2965,Product!A$1:D$21,4,0)</f>
        <v>Hiking &amp; Camping</v>
      </c>
      <c r="I2965" t="s">
        <v>53</v>
      </c>
      <c r="J2965" s="34">
        <v>126</v>
      </c>
      <c r="K2965" s="11" t="str">
        <f>VLOOKUP(A2965,'Sales Order'!A$2:I$1029,9,0)</f>
        <v>Sales Region Sulawesi - Maluku Team</v>
      </c>
      <c r="M2965" t="str">
        <f>VLOOKUP(A2965,'Sales Order'!A$1:L$1029,12,0)</f>
        <v>Retail</v>
      </c>
    </row>
    <row r="2966" spans="1:13" ht="15.75" customHeight="1" x14ac:dyDescent="0.3">
      <c r="A2966" s="28" t="s">
        <v>399</v>
      </c>
      <c r="B2966" s="27">
        <f>VLOOKUP(A2966,'Sales Order'!A$1:D$1029,4,0)</f>
        <v>44007</v>
      </c>
      <c r="C2966" s="28" t="s">
        <v>75</v>
      </c>
      <c r="D2966" s="34">
        <v>118</v>
      </c>
      <c r="E2966" s="36">
        <v>268922000</v>
      </c>
      <c r="F2966" s="37" t="s">
        <v>5339</v>
      </c>
      <c r="G2966" s="76" t="str">
        <f>VLOOKUP(C2966,Product!A$1:D$21,3,0)</f>
        <v>Bench Press</v>
      </c>
      <c r="H2966" s="76" t="str">
        <f>VLOOKUP(C2966,Product!A$1:D$21,4,0)</f>
        <v>Gym &amp; Fitness</v>
      </c>
      <c r="I2966" t="s">
        <v>76</v>
      </c>
      <c r="J2966" s="34">
        <v>118</v>
      </c>
      <c r="K2966" s="11" t="str">
        <f>VLOOKUP(A2966,'Sales Order'!A$2:I$1029,9,0)</f>
        <v>Sales Region Sulawesi - Maluku Team</v>
      </c>
      <c r="M2966" t="str">
        <f>VLOOKUP(A2966,'Sales Order'!A$1:L$1029,12,0)</f>
        <v>Retail</v>
      </c>
    </row>
    <row r="2967" spans="1:13" ht="15.75" customHeight="1" x14ac:dyDescent="0.3">
      <c r="A2967" s="28" t="s">
        <v>399</v>
      </c>
      <c r="B2967" s="27">
        <f>VLOOKUP(A2967,'Sales Order'!A$1:D$1029,4,0)</f>
        <v>44007</v>
      </c>
      <c r="C2967" s="28" t="s">
        <v>78</v>
      </c>
      <c r="D2967" s="34">
        <v>90</v>
      </c>
      <c r="E2967" s="36">
        <v>36867600</v>
      </c>
      <c r="F2967" s="37" t="s">
        <v>5340</v>
      </c>
      <c r="G2967" s="76" t="str">
        <f>VLOOKUP(C2967,Product!A$1:D$21,3,0)</f>
        <v>Dumbell Set</v>
      </c>
      <c r="H2967" s="76" t="str">
        <f>VLOOKUP(C2967,Product!A$1:D$21,4,0)</f>
        <v>Gym &amp; Fitness</v>
      </c>
      <c r="I2967" t="s">
        <v>79</v>
      </c>
      <c r="J2967" s="34">
        <v>90</v>
      </c>
      <c r="K2967" s="11" t="str">
        <f>VLOOKUP(A2967,'Sales Order'!A$2:I$1029,9,0)</f>
        <v>Sales Region Sulawesi - Maluku Team</v>
      </c>
      <c r="M2967" t="str">
        <f>VLOOKUP(A2967,'Sales Order'!A$1:L$1029,12,0)</f>
        <v>Retail</v>
      </c>
    </row>
    <row r="2968" spans="1:13" ht="15.75" customHeight="1" x14ac:dyDescent="0.3">
      <c r="A2968" s="28" t="s">
        <v>399</v>
      </c>
      <c r="B2968" s="27">
        <f>VLOOKUP(A2968,'Sales Order'!A$1:D$1029,4,0)</f>
        <v>44007</v>
      </c>
      <c r="C2968" s="28" t="s">
        <v>83</v>
      </c>
      <c r="D2968" s="34">
        <v>59</v>
      </c>
      <c r="E2968" s="36">
        <v>15719370</v>
      </c>
      <c r="F2968" s="37" t="s">
        <v>5341</v>
      </c>
      <c r="G2968" s="76" t="str">
        <f>VLOOKUP(C2968,Product!A$1:D$21,3,0)</f>
        <v>Heavy bag</v>
      </c>
      <c r="H2968" s="76" t="str">
        <f>VLOOKUP(C2968,Product!A$1:D$21,4,0)</f>
        <v>Gym &amp; Fitness</v>
      </c>
      <c r="I2968" t="s">
        <v>84</v>
      </c>
      <c r="J2968" s="34">
        <v>59</v>
      </c>
      <c r="K2968" s="11" t="str">
        <f>VLOOKUP(A2968,'Sales Order'!A$2:I$1029,9,0)</f>
        <v>Sales Region Sulawesi - Maluku Team</v>
      </c>
      <c r="M2968" t="str">
        <f>VLOOKUP(A2968,'Sales Order'!A$1:L$1029,12,0)</f>
        <v>Retail</v>
      </c>
    </row>
    <row r="2969" spans="1:13" ht="15.75" customHeight="1" x14ac:dyDescent="0.3">
      <c r="A2969" s="28" t="s">
        <v>399</v>
      </c>
      <c r="B2969" s="27">
        <f>VLOOKUP(A2969,'Sales Order'!A$1:D$1029,4,0)</f>
        <v>44007</v>
      </c>
      <c r="C2969" s="28" t="s">
        <v>48</v>
      </c>
      <c r="D2969" s="34">
        <v>71</v>
      </c>
      <c r="E2969" s="36">
        <v>7510380.0000000009</v>
      </c>
      <c r="F2969" s="37" t="s">
        <v>5342</v>
      </c>
      <c r="G2969" s="76" t="str">
        <f>VLOOKUP(C2969,Product!A$1:D$21,3,0)</f>
        <v>Tracking Pole</v>
      </c>
      <c r="H2969" s="76" t="str">
        <f>VLOOKUP(C2969,Product!A$1:D$21,4,0)</f>
        <v>Hiking &amp; Camping</v>
      </c>
      <c r="I2969" t="s">
        <v>49</v>
      </c>
      <c r="J2969" s="34">
        <v>71</v>
      </c>
      <c r="K2969" s="11" t="str">
        <f>VLOOKUP(A2969,'Sales Order'!A$2:I$1029,9,0)</f>
        <v>Sales Region Sulawesi - Maluku Team</v>
      </c>
      <c r="M2969" t="str">
        <f>VLOOKUP(A2969,'Sales Order'!A$1:L$1029,12,0)</f>
        <v>Retail</v>
      </c>
    </row>
    <row r="2970" spans="1:13" ht="15.75" customHeight="1" x14ac:dyDescent="0.3">
      <c r="A2970" s="28" t="s">
        <v>399</v>
      </c>
      <c r="B2970" s="27">
        <f>VLOOKUP(A2970,'Sales Order'!A$1:D$1029,4,0)</f>
        <v>44007</v>
      </c>
      <c r="C2970" s="28" t="s">
        <v>81</v>
      </c>
      <c r="D2970" s="34">
        <v>93</v>
      </c>
      <c r="E2970" s="36">
        <v>196757310</v>
      </c>
      <c r="F2970" s="37" t="s">
        <v>5343</v>
      </c>
      <c r="G2970" s="76" t="str">
        <f>VLOOKUP(C2970,Product!A$1:D$21,3,0)</f>
        <v>Treadmill</v>
      </c>
      <c r="H2970" s="76" t="str">
        <f>VLOOKUP(C2970,Product!A$1:D$21,4,0)</f>
        <v>Gym &amp; Fitness</v>
      </c>
      <c r="I2970" t="s">
        <v>82</v>
      </c>
      <c r="J2970" s="34">
        <v>93</v>
      </c>
      <c r="K2970" s="11" t="str">
        <f>VLOOKUP(A2970,'Sales Order'!A$2:I$1029,9,0)</f>
        <v>Sales Region Sulawesi - Maluku Team</v>
      </c>
      <c r="M2970" t="str">
        <f>VLOOKUP(A2970,'Sales Order'!A$1:L$1029,12,0)</f>
        <v>Retail</v>
      </c>
    </row>
    <row r="2971" spans="1:13" ht="15.75" customHeight="1" x14ac:dyDescent="0.3">
      <c r="A2971" s="16" t="s">
        <v>400</v>
      </c>
      <c r="B2971" s="27">
        <f>VLOOKUP(A2971,'Sales Order'!A$1:D$1029,4,0)</f>
        <v>44008</v>
      </c>
      <c r="C2971" s="28" t="s">
        <v>40</v>
      </c>
      <c r="D2971" s="34">
        <v>59</v>
      </c>
      <c r="E2971" s="36">
        <v>10358040</v>
      </c>
      <c r="F2971" s="37" t="s">
        <v>5344</v>
      </c>
      <c r="G2971" s="76" t="str">
        <f>VLOOKUP(C2971,Product!A$1:D$21,3,0)</f>
        <v>1 set Golf Ball</v>
      </c>
      <c r="H2971" s="76" t="str">
        <f>VLOOKUP(C2971,Product!A$1:D$21,4,0)</f>
        <v>Golf</v>
      </c>
      <c r="I2971" t="s">
        <v>41</v>
      </c>
      <c r="J2971" s="34">
        <v>59</v>
      </c>
      <c r="K2971" s="11" t="str">
        <f>VLOOKUP(A2971,'Sales Order'!A$2:I$1029,9,0)</f>
        <v>Sales Region Sulawesi - Maluku Team</v>
      </c>
      <c r="M2971" t="str">
        <f>VLOOKUP(A2971,'Sales Order'!A$1:L$1029,12,0)</f>
        <v>Distributor</v>
      </c>
    </row>
    <row r="2972" spans="1:13" ht="15.75" customHeight="1" x14ac:dyDescent="0.3">
      <c r="A2972" s="28" t="s">
        <v>400</v>
      </c>
      <c r="B2972" s="27">
        <f>VLOOKUP(A2972,'Sales Order'!A$1:D$1029,4,0)</f>
        <v>44008</v>
      </c>
      <c r="C2972" s="28" t="s">
        <v>35</v>
      </c>
      <c r="D2972" s="34">
        <v>136</v>
      </c>
      <c r="E2972" s="36">
        <v>259712400</v>
      </c>
      <c r="F2972" s="37" t="s">
        <v>5345</v>
      </c>
      <c r="G2972" s="76" t="str">
        <f>VLOOKUP(C2972,Product!A$1:D$21,3,0)</f>
        <v>Stick Golf Wedge</v>
      </c>
      <c r="H2972" s="76" t="str">
        <f>VLOOKUP(C2972,Product!A$1:D$21,4,0)</f>
        <v>Golf</v>
      </c>
      <c r="I2972" t="s">
        <v>37</v>
      </c>
      <c r="J2972" s="34">
        <v>136</v>
      </c>
      <c r="K2972" s="11" t="str">
        <f>VLOOKUP(A2972,'Sales Order'!A$2:I$1029,9,0)</f>
        <v>Sales Region Sulawesi - Maluku Team</v>
      </c>
      <c r="M2972" t="str">
        <f>VLOOKUP(A2972,'Sales Order'!A$1:L$1029,12,0)</f>
        <v>Distributor</v>
      </c>
    </row>
    <row r="2973" spans="1:13" ht="15.75" customHeight="1" x14ac:dyDescent="0.3">
      <c r="A2973" s="28" t="s">
        <v>401</v>
      </c>
      <c r="B2973" s="27">
        <f>VLOOKUP(A2973,'Sales Order'!A$1:D$1029,4,0)</f>
        <v>44008</v>
      </c>
      <c r="C2973" s="28" t="s">
        <v>19</v>
      </c>
      <c r="D2973" s="34">
        <v>121</v>
      </c>
      <c r="E2973" s="36">
        <v>25007070</v>
      </c>
      <c r="F2973" s="37" t="s">
        <v>5346</v>
      </c>
      <c r="G2973" s="76" t="str">
        <f>VLOOKUP(C2973,Product!A$1:D$21,3,0)</f>
        <v>1 Set Fishing Equipment</v>
      </c>
      <c r="H2973" s="76" t="str">
        <f>VLOOKUP(C2973,Product!A$1:D$21,4,0)</f>
        <v>Fishing Equipment</v>
      </c>
      <c r="I2973" t="s">
        <v>21</v>
      </c>
      <c r="J2973" s="34">
        <v>121</v>
      </c>
      <c r="K2973" s="11" t="str">
        <f>VLOOKUP(A2973,'Sales Order'!A$2:I$1029,9,0)</f>
        <v>Online Sales Team</v>
      </c>
      <c r="M2973" t="str">
        <f>VLOOKUP(A2973,'Sales Order'!A$1:L$1029,12,0)</f>
        <v>Retail</v>
      </c>
    </row>
    <row r="2974" spans="1:13" ht="15.75" customHeight="1" x14ac:dyDescent="0.3">
      <c r="A2974" s="28" t="s">
        <v>401</v>
      </c>
      <c r="B2974" s="27">
        <f>VLOOKUP(A2974,'Sales Order'!A$1:D$1029,4,0)</f>
        <v>44008</v>
      </c>
      <c r="C2974" s="28" t="s">
        <v>25</v>
      </c>
      <c r="D2974" s="34">
        <v>110</v>
      </c>
      <c r="E2974" s="36">
        <v>1892000</v>
      </c>
      <c r="F2974" s="37" t="s">
        <v>5347</v>
      </c>
      <c r="G2974" s="76" t="str">
        <f>VLOOKUP(C2974,Product!A$1:D$21,3,0)</f>
        <v>Fishing soft lure</v>
      </c>
      <c r="H2974" s="76" t="str">
        <f>VLOOKUP(C2974,Product!A$1:D$21,4,0)</f>
        <v>Fishing Equipment</v>
      </c>
      <c r="I2974" t="s">
        <v>26</v>
      </c>
      <c r="J2974" s="34">
        <v>110</v>
      </c>
      <c r="K2974" s="11" t="str">
        <f>VLOOKUP(A2974,'Sales Order'!A$2:I$1029,9,0)</f>
        <v>Online Sales Team</v>
      </c>
      <c r="M2974" t="str">
        <f>VLOOKUP(A2974,'Sales Order'!A$1:L$1029,12,0)</f>
        <v>Retail</v>
      </c>
    </row>
    <row r="2975" spans="1:13" ht="15.75" customHeight="1" x14ac:dyDescent="0.3">
      <c r="A2975" s="28" t="s">
        <v>405</v>
      </c>
      <c r="B2975" s="27">
        <f>VLOOKUP(A2975,'Sales Order'!A$1:D$1029,4,0)</f>
        <v>44010</v>
      </c>
      <c r="C2975" s="28" t="s">
        <v>33</v>
      </c>
      <c r="D2975" s="34">
        <v>42</v>
      </c>
      <c r="E2975" s="36">
        <v>8223600</v>
      </c>
      <c r="F2975" s="37" t="s">
        <v>5348</v>
      </c>
      <c r="G2975" s="76" t="str">
        <f>VLOOKUP(C2975,Product!A$1:D$21,3,0)</f>
        <v>Stick Billiard Bag</v>
      </c>
      <c r="H2975" s="76" t="str">
        <f>VLOOKUP(C2975,Product!A$1:D$21,4,0)</f>
        <v>Billiard</v>
      </c>
      <c r="I2975" t="s">
        <v>34</v>
      </c>
      <c r="J2975" s="34">
        <v>42</v>
      </c>
      <c r="K2975" s="11" t="str">
        <f>VLOOKUP(A2975,'Sales Order'!A$2:I$1029,9,0)</f>
        <v>Sales Region Sulawesi - Maluku Team</v>
      </c>
      <c r="M2975" t="str">
        <f>VLOOKUP(A2975,'Sales Order'!A$1:L$1029,12,0)</f>
        <v>Retail</v>
      </c>
    </row>
    <row r="2976" spans="1:13" ht="15.75" customHeight="1" x14ac:dyDescent="0.3">
      <c r="A2976" s="28" t="s">
        <v>405</v>
      </c>
      <c r="B2976" s="27">
        <f>VLOOKUP(A2976,'Sales Order'!A$1:D$1029,4,0)</f>
        <v>44010</v>
      </c>
      <c r="C2976" s="28" t="s">
        <v>28</v>
      </c>
      <c r="D2976" s="34">
        <v>74</v>
      </c>
      <c r="E2976" s="36">
        <v>55115200</v>
      </c>
      <c r="F2976" s="37" t="s">
        <v>5349</v>
      </c>
      <c r="G2976" s="76" t="str">
        <f>VLOOKUP(C2976,Product!A$1:D$21,3,0)</f>
        <v>Stick Billiard</v>
      </c>
      <c r="H2976" s="76" t="str">
        <f>VLOOKUP(C2976,Product!A$1:D$21,4,0)</f>
        <v>Billiard</v>
      </c>
      <c r="I2976" t="s">
        <v>30</v>
      </c>
      <c r="J2976" s="34">
        <v>74</v>
      </c>
      <c r="K2976" s="11" t="str">
        <f>VLOOKUP(A2976,'Sales Order'!A$2:I$1029,9,0)</f>
        <v>Sales Region Sulawesi - Maluku Team</v>
      </c>
      <c r="M2976" t="str">
        <f>VLOOKUP(A2976,'Sales Order'!A$1:L$1029,12,0)</f>
        <v>Retail</v>
      </c>
    </row>
    <row r="2977" spans="1:13" ht="15.75" customHeight="1" x14ac:dyDescent="0.3">
      <c r="A2977" s="28" t="s">
        <v>409</v>
      </c>
      <c r="B2977" s="27">
        <f>VLOOKUP(A2977,'Sales Order'!A$1:D$1029,4,0)</f>
        <v>44015</v>
      </c>
      <c r="C2977" s="28" t="s">
        <v>48</v>
      </c>
      <c r="D2977" s="34">
        <v>55</v>
      </c>
      <c r="E2977" s="36">
        <v>6598350</v>
      </c>
      <c r="F2977" s="37" t="s">
        <v>5350</v>
      </c>
      <c r="G2977" s="76" t="str">
        <f>VLOOKUP(C2977,Product!A$1:D$21,3,0)</f>
        <v>Tracking Pole</v>
      </c>
      <c r="H2977" s="76" t="str">
        <f>VLOOKUP(C2977,Product!A$1:D$21,4,0)</f>
        <v>Hiking &amp; Camping</v>
      </c>
      <c r="I2977" t="s">
        <v>49</v>
      </c>
      <c r="J2977" s="34">
        <v>55</v>
      </c>
      <c r="K2977" s="11" t="str">
        <f>VLOOKUP(A2977,'Sales Order'!A$2:I$1029,9,0)</f>
        <v>Online Sales Team</v>
      </c>
      <c r="M2977" t="str">
        <f>VLOOKUP(A2977,'Sales Order'!A$1:L$1029,12,0)</f>
        <v>Retail</v>
      </c>
    </row>
    <row r="2978" spans="1:13" ht="15.75" customHeight="1" x14ac:dyDescent="0.3">
      <c r="A2978" s="28" t="s">
        <v>409</v>
      </c>
      <c r="B2978" s="27">
        <f>VLOOKUP(A2978,'Sales Order'!A$1:D$1029,4,0)</f>
        <v>44015</v>
      </c>
      <c r="C2978" s="28" t="s">
        <v>45</v>
      </c>
      <c r="D2978" s="34">
        <v>56</v>
      </c>
      <c r="E2978" s="36">
        <v>7843360</v>
      </c>
      <c r="F2978" s="37" t="s">
        <v>5351</v>
      </c>
      <c r="G2978" s="76" t="str">
        <f>VLOOKUP(C2978,Product!A$1:D$21,3,0)</f>
        <v>Sunglasses</v>
      </c>
      <c r="H2978" s="76" t="str">
        <f>VLOOKUP(C2978,Product!A$1:D$21,4,0)</f>
        <v>Outdoors Sport</v>
      </c>
      <c r="I2978" t="s">
        <v>46</v>
      </c>
      <c r="J2978" s="34">
        <v>56</v>
      </c>
      <c r="K2978" s="11" t="str">
        <f>VLOOKUP(A2978,'Sales Order'!A$2:I$1029,9,0)</f>
        <v>Online Sales Team</v>
      </c>
      <c r="M2978" t="str">
        <f>VLOOKUP(A2978,'Sales Order'!A$1:L$1029,12,0)</f>
        <v>Retail</v>
      </c>
    </row>
    <row r="2979" spans="1:13" ht="15.75" customHeight="1" x14ac:dyDescent="0.3">
      <c r="A2979" s="28" t="s">
        <v>412</v>
      </c>
      <c r="B2979" s="27">
        <f>VLOOKUP(A2979,'Sales Order'!A$1:D$1029,4,0)</f>
        <v>44019</v>
      </c>
      <c r="C2979" s="28" t="s">
        <v>25</v>
      </c>
      <c r="D2979" s="34">
        <v>80</v>
      </c>
      <c r="E2979" s="36">
        <v>1232000</v>
      </c>
      <c r="F2979" s="37" t="s">
        <v>5352</v>
      </c>
      <c r="G2979" s="76" t="str">
        <f>VLOOKUP(C2979,Product!A$1:D$21,3,0)</f>
        <v>Fishing soft lure</v>
      </c>
      <c r="H2979" s="76" t="str">
        <f>VLOOKUP(C2979,Product!A$1:D$21,4,0)</f>
        <v>Fishing Equipment</v>
      </c>
      <c r="I2979" t="s">
        <v>26</v>
      </c>
      <c r="J2979" s="34">
        <v>80</v>
      </c>
      <c r="K2979" s="11" t="str">
        <f>VLOOKUP(A2979,'Sales Order'!A$2:I$1029,9,0)</f>
        <v>Sales Region Bali - Nusa Tenggara Team</v>
      </c>
      <c r="M2979" t="str">
        <f>VLOOKUP(A2979,'Sales Order'!A$1:L$1029,12,0)</f>
        <v>Retail</v>
      </c>
    </row>
    <row r="2980" spans="1:13" ht="15.75" customHeight="1" x14ac:dyDescent="0.3">
      <c r="A2980" s="28" t="s">
        <v>412</v>
      </c>
      <c r="B2980" s="27">
        <f>VLOOKUP(A2980,'Sales Order'!A$1:D$1029,4,0)</f>
        <v>44019</v>
      </c>
      <c r="C2980" s="28" t="s">
        <v>45</v>
      </c>
      <c r="D2980" s="34">
        <v>95</v>
      </c>
      <c r="E2980" s="36">
        <v>11748650</v>
      </c>
      <c r="F2980" s="37" t="s">
        <v>5353</v>
      </c>
      <c r="G2980" s="76" t="str">
        <f>VLOOKUP(C2980,Product!A$1:D$21,3,0)</f>
        <v>Sunglasses</v>
      </c>
      <c r="H2980" s="76" t="str">
        <f>VLOOKUP(C2980,Product!A$1:D$21,4,0)</f>
        <v>Outdoors Sport</v>
      </c>
      <c r="I2980" t="s">
        <v>46</v>
      </c>
      <c r="J2980" s="34">
        <v>95</v>
      </c>
      <c r="K2980" s="11" t="str">
        <f>VLOOKUP(A2980,'Sales Order'!A$2:I$1029,9,0)</f>
        <v>Sales Region Bali - Nusa Tenggara Team</v>
      </c>
      <c r="M2980" t="str">
        <f>VLOOKUP(A2980,'Sales Order'!A$1:L$1029,12,0)</f>
        <v>Retail</v>
      </c>
    </row>
    <row r="2981" spans="1:13" ht="15.75" customHeight="1" x14ac:dyDescent="0.3">
      <c r="A2981" s="28" t="s">
        <v>418</v>
      </c>
      <c r="B2981" s="27">
        <f>VLOOKUP(A2981,'Sales Order'!A$1:D$1029,4,0)</f>
        <v>44030</v>
      </c>
      <c r="C2981" s="28" t="s">
        <v>83</v>
      </c>
      <c r="D2981" s="34">
        <v>126</v>
      </c>
      <c r="E2981" s="36">
        <v>36805860</v>
      </c>
      <c r="F2981" s="37" t="s">
        <v>5354</v>
      </c>
      <c r="G2981" s="76" t="str">
        <f>VLOOKUP(C2981,Product!A$1:D$21,3,0)</f>
        <v>Heavy bag</v>
      </c>
      <c r="H2981" s="76" t="str">
        <f>VLOOKUP(C2981,Product!A$1:D$21,4,0)</f>
        <v>Gym &amp; Fitness</v>
      </c>
      <c r="I2981" t="s">
        <v>84</v>
      </c>
      <c r="J2981" s="34">
        <v>126</v>
      </c>
      <c r="K2981" s="11" t="str">
        <f>VLOOKUP(A2981,'Sales Order'!A$2:I$1029,9,0)</f>
        <v>Sales Region Sulawesi - Maluku Team</v>
      </c>
      <c r="M2981" t="str">
        <f>VLOOKUP(A2981,'Sales Order'!A$1:L$1029,12,0)</f>
        <v>Retail</v>
      </c>
    </row>
    <row r="2982" spans="1:13" ht="15.75" customHeight="1" x14ac:dyDescent="0.3">
      <c r="A2982" s="28" t="s">
        <v>418</v>
      </c>
      <c r="B2982" s="27">
        <f>VLOOKUP(A2982,'Sales Order'!A$1:D$1029,4,0)</f>
        <v>44030</v>
      </c>
      <c r="C2982" s="28" t="s">
        <v>78</v>
      </c>
      <c r="D2982" s="34">
        <v>135</v>
      </c>
      <c r="E2982" s="36">
        <v>59610600</v>
      </c>
      <c r="F2982" s="37" t="s">
        <v>5355</v>
      </c>
      <c r="G2982" s="76" t="str">
        <f>VLOOKUP(C2982,Product!A$1:D$21,3,0)</f>
        <v>Dumbell Set</v>
      </c>
      <c r="H2982" s="76" t="str">
        <f>VLOOKUP(C2982,Product!A$1:D$21,4,0)</f>
        <v>Gym &amp; Fitness</v>
      </c>
      <c r="I2982" t="s">
        <v>79</v>
      </c>
      <c r="J2982" s="34">
        <v>135</v>
      </c>
      <c r="K2982" s="11" t="str">
        <f>VLOOKUP(A2982,'Sales Order'!A$2:I$1029,9,0)</f>
        <v>Sales Region Sulawesi - Maluku Team</v>
      </c>
      <c r="M2982" t="str">
        <f>VLOOKUP(A2982,'Sales Order'!A$1:L$1029,12,0)</f>
        <v>Retail</v>
      </c>
    </row>
    <row r="2983" spans="1:13" ht="15.75" customHeight="1" x14ac:dyDescent="0.3">
      <c r="A2983" s="28" t="s">
        <v>421</v>
      </c>
      <c r="B2983" s="27">
        <f>VLOOKUP(A2983,'Sales Order'!A$1:D$1029,4,0)</f>
        <v>44032</v>
      </c>
      <c r="C2983" s="28" t="s">
        <v>69</v>
      </c>
      <c r="D2983" s="34">
        <v>89</v>
      </c>
      <c r="E2983" s="36">
        <v>9917982</v>
      </c>
      <c r="F2983" s="37" t="s">
        <v>5356</v>
      </c>
      <c r="G2983" s="76" t="str">
        <f>VLOOKUP(C2983,Product!A$1:D$21,3,0)</f>
        <v>Abs Roller</v>
      </c>
      <c r="H2983" s="76" t="str">
        <f>VLOOKUP(C2983,Product!A$1:D$21,4,0)</f>
        <v>Gym &amp; Fitness</v>
      </c>
      <c r="I2983" t="s">
        <v>70</v>
      </c>
      <c r="J2983" s="34">
        <v>89</v>
      </c>
      <c r="K2983" s="11" t="str">
        <f>VLOOKUP(A2983,'Sales Order'!A$2:I$1029,9,0)</f>
        <v>Sales Sumatera -Kalimantan Region Team</v>
      </c>
      <c r="M2983" t="str">
        <f>VLOOKUP(A2983,'Sales Order'!A$1:L$1029,12,0)</f>
        <v>Retail</v>
      </c>
    </row>
    <row r="2984" spans="1:13" ht="15.75" customHeight="1" x14ac:dyDescent="0.3">
      <c r="A2984" s="28" t="s">
        <v>421</v>
      </c>
      <c r="B2984" s="27">
        <f>VLOOKUP(A2984,'Sales Order'!A$1:D$1029,4,0)</f>
        <v>44032</v>
      </c>
      <c r="C2984" s="28" t="s">
        <v>83</v>
      </c>
      <c r="D2984" s="34">
        <v>92</v>
      </c>
      <c r="E2984" s="36">
        <v>25692840</v>
      </c>
      <c r="F2984" s="37" t="s">
        <v>5357</v>
      </c>
      <c r="G2984" s="76" t="str">
        <f>VLOOKUP(C2984,Product!A$1:D$21,3,0)</f>
        <v>Heavy bag</v>
      </c>
      <c r="H2984" s="76" t="str">
        <f>VLOOKUP(C2984,Product!A$1:D$21,4,0)</f>
        <v>Gym &amp; Fitness</v>
      </c>
      <c r="I2984" t="s">
        <v>84</v>
      </c>
      <c r="J2984" s="34">
        <v>92</v>
      </c>
      <c r="K2984" s="11" t="str">
        <f>VLOOKUP(A2984,'Sales Order'!A$2:I$1029,9,0)</f>
        <v>Sales Sumatera -Kalimantan Region Team</v>
      </c>
      <c r="M2984" t="str">
        <f>VLOOKUP(A2984,'Sales Order'!A$1:L$1029,12,0)</f>
        <v>Retail</v>
      </c>
    </row>
    <row r="2985" spans="1:13" ht="15.75" customHeight="1" x14ac:dyDescent="0.3">
      <c r="A2985" s="16" t="s">
        <v>422</v>
      </c>
      <c r="B2985" s="27">
        <f>VLOOKUP(A2985,'Sales Order'!A$1:D$1029,4,0)</f>
        <v>44032</v>
      </c>
      <c r="C2985" s="28" t="s">
        <v>61</v>
      </c>
      <c r="D2985" s="34">
        <v>135</v>
      </c>
      <c r="E2985" s="36">
        <v>60138449.999999993</v>
      </c>
      <c r="F2985" s="37" t="s">
        <v>5358</v>
      </c>
      <c r="G2985" s="76" t="str">
        <f>VLOOKUP(C2985,Product!A$1:D$21,3,0)</f>
        <v>1 Set Basketball</v>
      </c>
      <c r="H2985" s="76" t="str">
        <f>VLOOKUP(C2985,Product!A$1:D$21,4,0)</f>
        <v>Basketball</v>
      </c>
      <c r="I2985" t="s">
        <v>62</v>
      </c>
      <c r="J2985" s="34">
        <v>135</v>
      </c>
      <c r="K2985" s="11" t="str">
        <f>VLOOKUP(A2985,'Sales Order'!A$2:I$1029,9,0)</f>
        <v>Online Sales Team</v>
      </c>
      <c r="M2985" t="str">
        <f>VLOOKUP(A2985,'Sales Order'!A$1:L$1029,12,0)</f>
        <v>Retail</v>
      </c>
    </row>
    <row r="2986" spans="1:13" ht="15.75" customHeight="1" x14ac:dyDescent="0.3">
      <c r="A2986" s="28" t="s">
        <v>422</v>
      </c>
      <c r="B2986" s="27">
        <f>VLOOKUP(A2986,'Sales Order'!A$1:D$1029,4,0)</f>
        <v>44032</v>
      </c>
      <c r="C2986" s="28" t="s">
        <v>65</v>
      </c>
      <c r="D2986" s="34">
        <v>97</v>
      </c>
      <c r="E2986" s="36">
        <v>20719200</v>
      </c>
      <c r="F2986" s="37" t="s">
        <v>5359</v>
      </c>
      <c r="G2986" s="76" t="str">
        <f>VLOOKUP(C2986,Product!A$1:D$21,3,0)</f>
        <v>1 Set Futsalball</v>
      </c>
      <c r="H2986" s="76" t="str">
        <f>VLOOKUP(C2986,Product!A$1:D$21,4,0)</f>
        <v>Futsal</v>
      </c>
      <c r="I2986" t="s">
        <v>66</v>
      </c>
      <c r="J2986" s="34">
        <v>97</v>
      </c>
      <c r="K2986" s="11" t="str">
        <f>VLOOKUP(A2986,'Sales Order'!A$2:I$1029,9,0)</f>
        <v>Online Sales Team</v>
      </c>
      <c r="M2986" t="str">
        <f>VLOOKUP(A2986,'Sales Order'!A$1:L$1029,12,0)</f>
        <v>Retail</v>
      </c>
    </row>
    <row r="2987" spans="1:13" ht="15.75" customHeight="1" x14ac:dyDescent="0.3">
      <c r="A2987" s="16" t="s">
        <v>426</v>
      </c>
      <c r="B2987" s="27">
        <f>VLOOKUP(A2987,'Sales Order'!A$1:D$1029,4,0)</f>
        <v>44037</v>
      </c>
      <c r="C2987" s="28" t="s">
        <v>75</v>
      </c>
      <c r="D2987" s="34">
        <v>150</v>
      </c>
      <c r="E2987" s="36">
        <v>345825000</v>
      </c>
      <c r="F2987" s="37" t="s">
        <v>5360</v>
      </c>
      <c r="G2987" s="76" t="str">
        <f>VLOOKUP(C2987,Product!A$1:D$21,3,0)</f>
        <v>Bench Press</v>
      </c>
      <c r="H2987" s="76" t="str">
        <f>VLOOKUP(C2987,Product!A$1:D$21,4,0)</f>
        <v>Gym &amp; Fitness</v>
      </c>
      <c r="I2987" t="s">
        <v>76</v>
      </c>
      <c r="J2987" s="34">
        <v>150</v>
      </c>
      <c r="K2987" s="11" t="str">
        <f>VLOOKUP(A2987,'Sales Order'!A$2:I$1029,9,0)</f>
        <v>Sales Region Bali - Nusa Tenggara Team</v>
      </c>
      <c r="M2987" t="str">
        <f>VLOOKUP(A2987,'Sales Order'!A$1:L$1029,12,0)</f>
        <v>Retail</v>
      </c>
    </row>
    <row r="2988" spans="1:13" ht="15.75" customHeight="1" x14ac:dyDescent="0.3">
      <c r="A2988" s="28" t="s">
        <v>426</v>
      </c>
      <c r="B2988" s="27">
        <f>VLOOKUP(A2988,'Sales Order'!A$1:D$1029,4,0)</f>
        <v>44037</v>
      </c>
      <c r="C2988" s="28" t="s">
        <v>81</v>
      </c>
      <c r="D2988" s="34">
        <v>150</v>
      </c>
      <c r="E2988" s="36">
        <v>328821000</v>
      </c>
      <c r="F2988" s="37" t="s">
        <v>5361</v>
      </c>
      <c r="G2988" s="76" t="str">
        <f>VLOOKUP(C2988,Product!A$1:D$21,3,0)</f>
        <v>Treadmill</v>
      </c>
      <c r="H2988" s="76" t="str">
        <f>VLOOKUP(C2988,Product!A$1:D$21,4,0)</f>
        <v>Gym &amp; Fitness</v>
      </c>
      <c r="I2988" t="s">
        <v>82</v>
      </c>
      <c r="J2988" s="34">
        <v>150</v>
      </c>
      <c r="K2988" s="11" t="str">
        <f>VLOOKUP(A2988,'Sales Order'!A$2:I$1029,9,0)</f>
        <v>Sales Region Bali - Nusa Tenggara Team</v>
      </c>
      <c r="M2988" t="str">
        <f>VLOOKUP(A2988,'Sales Order'!A$1:L$1029,12,0)</f>
        <v>Retail</v>
      </c>
    </row>
    <row r="2989" spans="1:13" ht="15.75" customHeight="1" x14ac:dyDescent="0.3">
      <c r="A2989" s="16" t="s">
        <v>436</v>
      </c>
      <c r="B2989" s="27">
        <f>VLOOKUP(A2989,'Sales Order'!A$1:D$1029,4,0)</f>
        <v>44045</v>
      </c>
      <c r="C2989" s="28" t="s">
        <v>45</v>
      </c>
      <c r="D2989" s="34">
        <v>102</v>
      </c>
      <c r="E2989" s="36">
        <v>12918300</v>
      </c>
      <c r="F2989" s="37" t="s">
        <v>5362</v>
      </c>
      <c r="G2989" s="76" t="str">
        <f>VLOOKUP(C2989,Product!A$1:D$21,3,0)</f>
        <v>Sunglasses</v>
      </c>
      <c r="H2989" s="76" t="str">
        <f>VLOOKUP(C2989,Product!A$1:D$21,4,0)</f>
        <v>Outdoors Sport</v>
      </c>
      <c r="I2989" t="s">
        <v>46</v>
      </c>
      <c r="J2989" s="34">
        <v>102</v>
      </c>
      <c r="K2989" s="11" t="str">
        <f>VLOOKUP(A2989,'Sales Order'!A$2:I$1029,9,0)</f>
        <v>Sales Region Sulawesi - Maluku Team</v>
      </c>
      <c r="M2989" t="str">
        <f>VLOOKUP(A2989,'Sales Order'!A$1:L$1029,12,0)</f>
        <v>Retail</v>
      </c>
    </row>
    <row r="2990" spans="1:13" ht="15.75" customHeight="1" x14ac:dyDescent="0.3">
      <c r="A2990" s="28" t="s">
        <v>436</v>
      </c>
      <c r="B2990" s="27">
        <f>VLOOKUP(A2990,'Sales Order'!A$1:D$1029,4,0)</f>
        <v>44045</v>
      </c>
      <c r="C2990" s="28" t="s">
        <v>52</v>
      </c>
      <c r="D2990" s="34">
        <v>118</v>
      </c>
      <c r="E2990" s="36">
        <v>33748000</v>
      </c>
      <c r="F2990" s="37" t="s">
        <v>5363</v>
      </c>
      <c r="G2990" s="76" t="str">
        <f>VLOOKUP(C2990,Product!A$1:D$21,3,0)</f>
        <v>Hiking Shoes</v>
      </c>
      <c r="H2990" s="76" t="str">
        <f>VLOOKUP(C2990,Product!A$1:D$21,4,0)</f>
        <v>Hiking &amp; Camping</v>
      </c>
      <c r="I2990" t="s">
        <v>53</v>
      </c>
      <c r="J2990" s="34">
        <v>118</v>
      </c>
      <c r="K2990" s="11" t="str">
        <f>VLOOKUP(A2990,'Sales Order'!A$2:I$1029,9,0)</f>
        <v>Sales Region Sulawesi - Maluku Team</v>
      </c>
      <c r="M2990" t="str">
        <f>VLOOKUP(A2990,'Sales Order'!A$1:L$1029,12,0)</f>
        <v>Retail</v>
      </c>
    </row>
    <row r="2991" spans="1:13" ht="15.75" customHeight="1" x14ac:dyDescent="0.3">
      <c r="A2991" s="16" t="s">
        <v>445</v>
      </c>
      <c r="B2991" s="27">
        <f>VLOOKUP(A2991,'Sales Order'!A$1:D$1029,4,0)</f>
        <v>44052</v>
      </c>
      <c r="C2991" s="28" t="s">
        <v>48</v>
      </c>
      <c r="D2991" s="34">
        <v>42</v>
      </c>
      <c r="E2991" s="36">
        <v>4822020</v>
      </c>
      <c r="F2991" s="37" t="s">
        <v>5364</v>
      </c>
      <c r="G2991" s="76" t="str">
        <f>VLOOKUP(C2991,Product!A$1:D$21,3,0)</f>
        <v>Tracking Pole</v>
      </c>
      <c r="H2991" s="76" t="str">
        <f>VLOOKUP(C2991,Product!A$1:D$21,4,0)</f>
        <v>Hiking &amp; Camping</v>
      </c>
      <c r="I2991" t="s">
        <v>49</v>
      </c>
      <c r="J2991" s="34">
        <v>42</v>
      </c>
      <c r="K2991" s="11" t="str">
        <f>VLOOKUP(A2991,'Sales Order'!A$2:I$1029,9,0)</f>
        <v>Online Sales Team</v>
      </c>
      <c r="M2991" t="str">
        <f>VLOOKUP(A2991,'Sales Order'!A$1:L$1029,12,0)</f>
        <v>Retail</v>
      </c>
    </row>
    <row r="2992" spans="1:13" ht="15.75" customHeight="1" x14ac:dyDescent="0.3">
      <c r="A2992" s="28" t="s">
        <v>445</v>
      </c>
      <c r="B2992" s="27">
        <f>VLOOKUP(A2992,'Sales Order'!A$1:D$1029,4,0)</f>
        <v>44052</v>
      </c>
      <c r="C2992" s="28" t="s">
        <v>33</v>
      </c>
      <c r="D2992" s="34">
        <v>45</v>
      </c>
      <c r="E2992" s="36">
        <v>9207000</v>
      </c>
      <c r="F2992" s="37" t="s">
        <v>5365</v>
      </c>
      <c r="G2992" s="76" t="str">
        <f>VLOOKUP(C2992,Product!A$1:D$21,3,0)</f>
        <v>Stick Billiard Bag</v>
      </c>
      <c r="H2992" s="76" t="str">
        <f>VLOOKUP(C2992,Product!A$1:D$21,4,0)</f>
        <v>Billiard</v>
      </c>
      <c r="I2992" t="s">
        <v>34</v>
      </c>
      <c r="J2992" s="34">
        <v>45</v>
      </c>
      <c r="K2992" s="11" t="str">
        <f>VLOOKUP(A2992,'Sales Order'!A$2:I$1029,9,0)</f>
        <v>Online Sales Team</v>
      </c>
      <c r="M2992" t="str">
        <f>VLOOKUP(A2992,'Sales Order'!A$1:L$1029,12,0)</f>
        <v>Retail</v>
      </c>
    </row>
    <row r="2993" spans="1:13" ht="15.75" customHeight="1" x14ac:dyDescent="0.3">
      <c r="A2993" s="28" t="s">
        <v>445</v>
      </c>
      <c r="B2993" s="27">
        <f>VLOOKUP(A2993,'Sales Order'!A$1:D$1029,4,0)</f>
        <v>44052</v>
      </c>
      <c r="C2993" s="28" t="s">
        <v>52</v>
      </c>
      <c r="D2993" s="34">
        <v>26</v>
      </c>
      <c r="E2993" s="36">
        <v>7605000</v>
      </c>
      <c r="F2993" s="37" t="s">
        <v>5366</v>
      </c>
      <c r="G2993" s="76" t="str">
        <f>VLOOKUP(C2993,Product!A$1:D$21,3,0)</f>
        <v>Hiking Shoes</v>
      </c>
      <c r="H2993" s="76" t="str">
        <f>VLOOKUP(C2993,Product!A$1:D$21,4,0)</f>
        <v>Hiking &amp; Camping</v>
      </c>
      <c r="I2993" t="s">
        <v>53</v>
      </c>
      <c r="J2993" s="34">
        <v>26</v>
      </c>
      <c r="K2993" s="11" t="str">
        <f>VLOOKUP(A2993,'Sales Order'!A$2:I$1029,9,0)</f>
        <v>Online Sales Team</v>
      </c>
      <c r="M2993" t="str">
        <f>VLOOKUP(A2993,'Sales Order'!A$1:L$1029,12,0)</f>
        <v>Retail</v>
      </c>
    </row>
    <row r="2994" spans="1:13" ht="15.75" customHeight="1" x14ac:dyDescent="0.3">
      <c r="A2994" s="28" t="s">
        <v>445</v>
      </c>
      <c r="B2994" s="27">
        <f>VLOOKUP(A2994,'Sales Order'!A$1:D$1029,4,0)</f>
        <v>44052</v>
      </c>
      <c r="C2994" s="28" t="s">
        <v>28</v>
      </c>
      <c r="D2994" s="34">
        <v>146</v>
      </c>
      <c r="E2994" s="36">
        <v>106022280</v>
      </c>
      <c r="F2994" s="37" t="s">
        <v>5367</v>
      </c>
      <c r="G2994" s="76" t="str">
        <f>VLOOKUP(C2994,Product!A$1:D$21,3,0)</f>
        <v>Stick Billiard</v>
      </c>
      <c r="H2994" s="76" t="str">
        <f>VLOOKUP(C2994,Product!A$1:D$21,4,0)</f>
        <v>Billiard</v>
      </c>
      <c r="I2994" t="s">
        <v>30</v>
      </c>
      <c r="J2994" s="34">
        <v>146</v>
      </c>
      <c r="K2994" s="11" t="str">
        <f>VLOOKUP(A2994,'Sales Order'!A$2:I$1029,9,0)</f>
        <v>Online Sales Team</v>
      </c>
      <c r="M2994" t="str">
        <f>VLOOKUP(A2994,'Sales Order'!A$1:L$1029,12,0)</f>
        <v>Retail</v>
      </c>
    </row>
    <row r="2995" spans="1:13" ht="15.75" customHeight="1" x14ac:dyDescent="0.3">
      <c r="A2995" s="16" t="s">
        <v>446</v>
      </c>
      <c r="B2995" s="27">
        <f>VLOOKUP(A2995,'Sales Order'!A$1:D$1029,4,0)</f>
        <v>44053</v>
      </c>
      <c r="C2995" s="28" t="s">
        <v>25</v>
      </c>
      <c r="D2995" s="34">
        <v>96</v>
      </c>
      <c r="E2995" s="36">
        <v>1651200</v>
      </c>
      <c r="F2995" s="37" t="s">
        <v>5368</v>
      </c>
      <c r="G2995" s="76" t="str">
        <f>VLOOKUP(C2995,Product!A$1:D$21,3,0)</f>
        <v>Fishing soft lure</v>
      </c>
      <c r="H2995" s="76" t="str">
        <f>VLOOKUP(C2995,Product!A$1:D$21,4,0)</f>
        <v>Fishing Equipment</v>
      </c>
      <c r="I2995" t="s">
        <v>26</v>
      </c>
      <c r="J2995" s="34">
        <v>96</v>
      </c>
      <c r="K2995" s="11" t="str">
        <f>VLOOKUP(A2995,'Sales Order'!A$2:I$1029,9,0)</f>
        <v>Sales Java Region Team</v>
      </c>
      <c r="M2995" t="str">
        <f>VLOOKUP(A2995,'Sales Order'!A$1:L$1029,12,0)</f>
        <v>Retail</v>
      </c>
    </row>
    <row r="2996" spans="1:13" ht="15.75" customHeight="1" x14ac:dyDescent="0.3">
      <c r="A2996" s="28" t="s">
        <v>446</v>
      </c>
      <c r="B2996" s="27">
        <f>VLOOKUP(A2996,'Sales Order'!A$1:D$1029,4,0)</f>
        <v>44053</v>
      </c>
      <c r="C2996" s="28" t="s">
        <v>45</v>
      </c>
      <c r="D2996" s="34">
        <v>101</v>
      </c>
      <c r="E2996" s="36">
        <v>12791650</v>
      </c>
      <c r="F2996" s="37" t="s">
        <v>5369</v>
      </c>
      <c r="G2996" s="76" t="str">
        <f>VLOOKUP(C2996,Product!A$1:D$21,3,0)</f>
        <v>Sunglasses</v>
      </c>
      <c r="H2996" s="76" t="str">
        <f>VLOOKUP(C2996,Product!A$1:D$21,4,0)</f>
        <v>Outdoors Sport</v>
      </c>
      <c r="I2996" t="s">
        <v>46</v>
      </c>
      <c r="J2996" s="34">
        <v>101</v>
      </c>
      <c r="K2996" s="11" t="str">
        <f>VLOOKUP(A2996,'Sales Order'!A$2:I$1029,9,0)</f>
        <v>Sales Java Region Team</v>
      </c>
      <c r="M2996" t="str">
        <f>VLOOKUP(A2996,'Sales Order'!A$1:L$1029,12,0)</f>
        <v>Retail</v>
      </c>
    </row>
    <row r="2997" spans="1:13" ht="15.75" customHeight="1" x14ac:dyDescent="0.3">
      <c r="A2997" s="28" t="s">
        <v>448</v>
      </c>
      <c r="B2997" s="27">
        <f>VLOOKUP(A2997,'Sales Order'!A$1:D$1029,4,0)</f>
        <v>44055</v>
      </c>
      <c r="C2997" s="28" t="s">
        <v>83</v>
      </c>
      <c r="D2997" s="34">
        <v>44</v>
      </c>
      <c r="E2997" s="36">
        <v>12852840</v>
      </c>
      <c r="F2997" s="37" t="s">
        <v>5370</v>
      </c>
      <c r="G2997" s="76" t="str">
        <f>VLOOKUP(C2997,Product!A$1:D$21,3,0)</f>
        <v>Heavy bag</v>
      </c>
      <c r="H2997" s="76" t="str">
        <f>VLOOKUP(C2997,Product!A$1:D$21,4,0)</f>
        <v>Gym &amp; Fitness</v>
      </c>
      <c r="I2997" t="s">
        <v>84</v>
      </c>
      <c r="J2997" s="34">
        <v>44</v>
      </c>
      <c r="K2997" s="11" t="str">
        <f>VLOOKUP(A2997,'Sales Order'!A$2:I$1029,9,0)</f>
        <v>Sales Region Sulawesi - Maluku Team</v>
      </c>
      <c r="M2997" t="str">
        <f>VLOOKUP(A2997,'Sales Order'!A$1:L$1029,12,0)</f>
        <v>Retail</v>
      </c>
    </row>
    <row r="2998" spans="1:13" ht="15.75" customHeight="1" x14ac:dyDescent="0.3">
      <c r="A2998" s="28" t="s">
        <v>448</v>
      </c>
      <c r="B2998" s="27">
        <f>VLOOKUP(A2998,'Sales Order'!A$1:D$1029,4,0)</f>
        <v>44055</v>
      </c>
      <c r="C2998" s="28" t="s">
        <v>33</v>
      </c>
      <c r="D2998" s="34">
        <v>33</v>
      </c>
      <c r="E2998" s="36">
        <v>6824400</v>
      </c>
      <c r="F2998" s="37" t="s">
        <v>5371</v>
      </c>
      <c r="G2998" s="76" t="str">
        <f>VLOOKUP(C2998,Product!A$1:D$21,3,0)</f>
        <v>Stick Billiard Bag</v>
      </c>
      <c r="H2998" s="76" t="str">
        <f>VLOOKUP(C2998,Product!A$1:D$21,4,0)</f>
        <v>Billiard</v>
      </c>
      <c r="I2998" t="s">
        <v>34</v>
      </c>
      <c r="J2998" s="34">
        <v>33</v>
      </c>
      <c r="K2998" s="11" t="str">
        <f>VLOOKUP(A2998,'Sales Order'!A$2:I$1029,9,0)</f>
        <v>Sales Region Sulawesi - Maluku Team</v>
      </c>
      <c r="M2998" t="str">
        <f>VLOOKUP(A2998,'Sales Order'!A$1:L$1029,12,0)</f>
        <v>Retail</v>
      </c>
    </row>
    <row r="2999" spans="1:13" ht="15.75" customHeight="1" x14ac:dyDescent="0.3">
      <c r="A2999" s="28" t="s">
        <v>448</v>
      </c>
      <c r="B2999" s="27">
        <f>VLOOKUP(A2999,'Sales Order'!A$1:D$1029,4,0)</f>
        <v>44055</v>
      </c>
      <c r="C2999" s="28" t="s">
        <v>28</v>
      </c>
      <c r="D2999" s="34">
        <v>117</v>
      </c>
      <c r="E2999" s="36">
        <v>90409410</v>
      </c>
      <c r="F2999" s="37" t="s">
        <v>5372</v>
      </c>
      <c r="G2999" s="76" t="str">
        <f>VLOOKUP(C2999,Product!A$1:D$21,3,0)</f>
        <v>Stick Billiard</v>
      </c>
      <c r="H2999" s="76" t="str">
        <f>VLOOKUP(C2999,Product!A$1:D$21,4,0)</f>
        <v>Billiard</v>
      </c>
      <c r="I2999" t="s">
        <v>30</v>
      </c>
      <c r="J2999" s="34">
        <v>117</v>
      </c>
      <c r="K2999" s="11" t="str">
        <f>VLOOKUP(A2999,'Sales Order'!A$2:I$1029,9,0)</f>
        <v>Sales Region Sulawesi - Maluku Team</v>
      </c>
      <c r="M2999" t="str">
        <f>VLOOKUP(A2999,'Sales Order'!A$1:L$1029,12,0)</f>
        <v>Retail</v>
      </c>
    </row>
    <row r="3000" spans="1:13" ht="15.75" customHeight="1" x14ac:dyDescent="0.3">
      <c r="A3000" s="16" t="s">
        <v>449</v>
      </c>
      <c r="B3000" s="27">
        <f>VLOOKUP(A3000,'Sales Order'!A$1:D$1029,4,0)</f>
        <v>44055</v>
      </c>
      <c r="C3000" s="28" t="s">
        <v>83</v>
      </c>
      <c r="D3000" s="34">
        <v>35</v>
      </c>
      <c r="E3000" s="36">
        <v>8538600</v>
      </c>
      <c r="F3000" s="37" t="s">
        <v>5373</v>
      </c>
      <c r="G3000" s="76" t="str">
        <f>VLOOKUP(C3000,Product!A$1:D$21,3,0)</f>
        <v>Heavy bag</v>
      </c>
      <c r="H3000" s="76" t="str">
        <f>VLOOKUP(C3000,Product!A$1:D$21,4,0)</f>
        <v>Gym &amp; Fitness</v>
      </c>
      <c r="I3000" t="s">
        <v>84</v>
      </c>
      <c r="J3000" s="34">
        <v>35</v>
      </c>
      <c r="K3000" s="11" t="str">
        <f>VLOOKUP(A3000,'Sales Order'!A$2:I$1029,9,0)</f>
        <v>Sales Region Sulawesi - Maluku Team</v>
      </c>
      <c r="M3000" t="str">
        <f>VLOOKUP(A3000,'Sales Order'!A$1:L$1029,12,0)</f>
        <v>Retail</v>
      </c>
    </row>
    <row r="3001" spans="1:13" ht="15.75" customHeight="1" x14ac:dyDescent="0.3">
      <c r="A3001" s="28" t="s">
        <v>449</v>
      </c>
      <c r="B3001" s="27">
        <f>VLOOKUP(A3001,'Sales Order'!A$1:D$1029,4,0)</f>
        <v>44055</v>
      </c>
      <c r="C3001" s="28" t="s">
        <v>78</v>
      </c>
      <c r="D3001" s="34">
        <v>130</v>
      </c>
      <c r="E3001" s="36">
        <v>53944800</v>
      </c>
      <c r="F3001" s="37" t="s">
        <v>5374</v>
      </c>
      <c r="G3001" s="76" t="str">
        <f>VLOOKUP(C3001,Product!A$1:D$21,3,0)</f>
        <v>Dumbell Set</v>
      </c>
      <c r="H3001" s="76" t="str">
        <f>VLOOKUP(C3001,Product!A$1:D$21,4,0)</f>
        <v>Gym &amp; Fitness</v>
      </c>
      <c r="I3001" t="s">
        <v>79</v>
      </c>
      <c r="J3001" s="34">
        <v>130</v>
      </c>
      <c r="K3001" s="11" t="str">
        <f>VLOOKUP(A3001,'Sales Order'!A$2:I$1029,9,0)</f>
        <v>Sales Region Sulawesi - Maluku Team</v>
      </c>
      <c r="M3001" t="str">
        <f>VLOOKUP(A3001,'Sales Order'!A$1:L$1029,12,0)</f>
        <v>Retail</v>
      </c>
    </row>
    <row r="3002" spans="1:13" ht="15.75" customHeight="1" x14ac:dyDescent="0.3">
      <c r="A3002" s="16" t="s">
        <v>450</v>
      </c>
      <c r="B3002" s="27">
        <f>VLOOKUP(A3002,'Sales Order'!A$1:D$1029,4,0)</f>
        <v>44060</v>
      </c>
      <c r="C3002" s="28" t="s">
        <v>28</v>
      </c>
      <c r="D3002" s="34">
        <v>114</v>
      </c>
      <c r="E3002" s="36">
        <v>85968540</v>
      </c>
      <c r="F3002" s="37" t="s">
        <v>5375</v>
      </c>
      <c r="G3002" s="76" t="str">
        <f>VLOOKUP(C3002,Product!A$1:D$21,3,0)</f>
        <v>Stick Billiard</v>
      </c>
      <c r="H3002" s="76" t="str">
        <f>VLOOKUP(C3002,Product!A$1:D$21,4,0)</f>
        <v>Billiard</v>
      </c>
      <c r="I3002" t="s">
        <v>30</v>
      </c>
      <c r="J3002" s="34">
        <v>114</v>
      </c>
      <c r="K3002" s="11" t="str">
        <f>VLOOKUP(A3002,'Sales Order'!A$2:I$1029,9,0)</f>
        <v>Sales Sumatera -Kalimantan Region Team</v>
      </c>
      <c r="M3002" t="str">
        <f>VLOOKUP(A3002,'Sales Order'!A$1:L$1029,12,0)</f>
        <v>Retail</v>
      </c>
    </row>
    <row r="3003" spans="1:13" ht="15.75" customHeight="1" x14ac:dyDescent="0.3">
      <c r="A3003" s="28" t="s">
        <v>450</v>
      </c>
      <c r="B3003" s="27">
        <f>VLOOKUP(A3003,'Sales Order'!A$1:D$1029,4,0)</f>
        <v>44060</v>
      </c>
      <c r="C3003" s="28" t="s">
        <v>33</v>
      </c>
      <c r="D3003" s="34">
        <v>47</v>
      </c>
      <c r="E3003" s="36">
        <v>8272000</v>
      </c>
      <c r="F3003" s="37" t="s">
        <v>5376</v>
      </c>
      <c r="G3003" s="76" t="str">
        <f>VLOOKUP(C3003,Product!A$1:D$21,3,0)</f>
        <v>Stick Billiard Bag</v>
      </c>
      <c r="H3003" s="76" t="str">
        <f>VLOOKUP(C3003,Product!A$1:D$21,4,0)</f>
        <v>Billiard</v>
      </c>
      <c r="I3003" t="s">
        <v>34</v>
      </c>
      <c r="J3003" s="34">
        <v>47</v>
      </c>
      <c r="K3003" s="11" t="str">
        <f>VLOOKUP(A3003,'Sales Order'!A$2:I$1029,9,0)</f>
        <v>Sales Sumatera -Kalimantan Region Team</v>
      </c>
      <c r="M3003" t="str">
        <f>VLOOKUP(A3003,'Sales Order'!A$1:L$1029,12,0)</f>
        <v>Retail</v>
      </c>
    </row>
    <row r="3004" spans="1:13" ht="15.75" customHeight="1" x14ac:dyDescent="0.3">
      <c r="A3004" s="16" t="s">
        <v>462</v>
      </c>
      <c r="B3004" s="27">
        <f>VLOOKUP(A3004,'Sales Order'!A$1:D$1029,4,0)</f>
        <v>44065</v>
      </c>
      <c r="C3004" s="28" t="s">
        <v>58</v>
      </c>
      <c r="D3004" s="34">
        <v>138</v>
      </c>
      <c r="E3004" s="36">
        <v>669236520</v>
      </c>
      <c r="F3004" s="37" t="s">
        <v>5377</v>
      </c>
      <c r="G3004" s="76" t="str">
        <f>VLOOKUP(C3004,Product!A$1:D$21,3,0)</f>
        <v>Road Bike</v>
      </c>
      <c r="H3004" s="76" t="str">
        <f>VLOOKUP(C3004,Product!A$1:D$21,4,0)</f>
        <v>Bicycle</v>
      </c>
      <c r="I3004" t="s">
        <v>59</v>
      </c>
      <c r="J3004" s="34">
        <v>138</v>
      </c>
      <c r="K3004" s="11" t="str">
        <f>VLOOKUP(A3004,'Sales Order'!A$2:I$1029,9,0)</f>
        <v>Sales Region Sulawesi - Maluku Team</v>
      </c>
      <c r="M3004" t="str">
        <f>VLOOKUP(A3004,'Sales Order'!A$1:L$1029,12,0)</f>
        <v>Retail</v>
      </c>
    </row>
    <row r="3005" spans="1:13" ht="15.75" customHeight="1" x14ac:dyDescent="0.3">
      <c r="A3005" s="28" t="s">
        <v>462</v>
      </c>
      <c r="B3005" s="27">
        <f>VLOOKUP(A3005,'Sales Order'!A$1:D$1029,4,0)</f>
        <v>44065</v>
      </c>
      <c r="C3005" s="28" t="s">
        <v>55</v>
      </c>
      <c r="D3005" s="34">
        <v>125</v>
      </c>
      <c r="E3005" s="36">
        <v>265387500</v>
      </c>
      <c r="F3005" s="37" t="s">
        <v>5378</v>
      </c>
      <c r="G3005" s="76" t="str">
        <f>VLOOKUP(C3005,Product!A$1:D$21,3,0)</f>
        <v>Mountain Bike</v>
      </c>
      <c r="H3005" s="76" t="str">
        <f>VLOOKUP(C3005,Product!A$1:D$21,4,0)</f>
        <v>Bicycle</v>
      </c>
      <c r="I3005" t="s">
        <v>5854</v>
      </c>
      <c r="J3005" s="34">
        <v>125</v>
      </c>
      <c r="K3005" s="11" t="str">
        <f>VLOOKUP(A3005,'Sales Order'!A$2:I$1029,9,0)</f>
        <v>Sales Region Sulawesi - Maluku Team</v>
      </c>
      <c r="M3005" t="str">
        <f>VLOOKUP(A3005,'Sales Order'!A$1:L$1029,12,0)</f>
        <v>Retail</v>
      </c>
    </row>
    <row r="3006" spans="1:13" ht="15.75" customHeight="1" x14ac:dyDescent="0.3">
      <c r="A3006" s="16" t="s">
        <v>468</v>
      </c>
      <c r="B3006" s="27">
        <f>VLOOKUP(A3006,'Sales Order'!A$1:D$1029,4,0)</f>
        <v>44070</v>
      </c>
      <c r="C3006" s="28" t="s">
        <v>19</v>
      </c>
      <c r="D3006" s="34">
        <v>85</v>
      </c>
      <c r="E3006" s="36">
        <v>16932000</v>
      </c>
      <c r="F3006" s="37" t="s">
        <v>5379</v>
      </c>
      <c r="G3006" s="76" t="str">
        <f>VLOOKUP(C3006,Product!A$1:D$21,3,0)</f>
        <v>1 Set Fishing Equipment</v>
      </c>
      <c r="H3006" s="76" t="str">
        <f>VLOOKUP(C3006,Product!A$1:D$21,4,0)</f>
        <v>Fishing Equipment</v>
      </c>
      <c r="I3006" t="s">
        <v>21</v>
      </c>
      <c r="J3006" s="34">
        <v>85</v>
      </c>
      <c r="K3006" s="11" t="str">
        <f>VLOOKUP(A3006,'Sales Order'!A$2:I$1029,9,0)</f>
        <v>Sales Region Bali - Nusa Tenggara Team</v>
      </c>
      <c r="M3006" t="str">
        <f>VLOOKUP(A3006,'Sales Order'!A$1:L$1029,12,0)</f>
        <v>Retail</v>
      </c>
    </row>
    <row r="3007" spans="1:13" ht="15.75" customHeight="1" x14ac:dyDescent="0.3">
      <c r="A3007" s="28" t="s">
        <v>468</v>
      </c>
      <c r="B3007" s="27">
        <f>VLOOKUP(A3007,'Sales Order'!A$1:D$1029,4,0)</f>
        <v>44070</v>
      </c>
      <c r="C3007" s="28" t="s">
        <v>25</v>
      </c>
      <c r="D3007" s="34">
        <v>48</v>
      </c>
      <c r="E3007" s="36">
        <v>806400</v>
      </c>
      <c r="F3007" s="37" t="s">
        <v>5380</v>
      </c>
      <c r="G3007" s="76" t="str">
        <f>VLOOKUP(C3007,Product!A$1:D$21,3,0)</f>
        <v>Fishing soft lure</v>
      </c>
      <c r="H3007" s="76" t="str">
        <f>VLOOKUP(C3007,Product!A$1:D$21,4,0)</f>
        <v>Fishing Equipment</v>
      </c>
      <c r="I3007" t="s">
        <v>26</v>
      </c>
      <c r="J3007" s="34">
        <v>48</v>
      </c>
      <c r="K3007" s="11" t="str">
        <f>VLOOKUP(A3007,'Sales Order'!A$2:I$1029,9,0)</f>
        <v>Sales Region Bali - Nusa Tenggara Team</v>
      </c>
      <c r="M3007" t="str">
        <f>VLOOKUP(A3007,'Sales Order'!A$1:L$1029,12,0)</f>
        <v>Retail</v>
      </c>
    </row>
    <row r="3008" spans="1:13" ht="15.75" customHeight="1" x14ac:dyDescent="0.3">
      <c r="A3008" s="28" t="s">
        <v>471</v>
      </c>
      <c r="B3008" s="27">
        <f>VLOOKUP(A3008,'Sales Order'!A$1:D$1029,4,0)</f>
        <v>44077</v>
      </c>
      <c r="C3008" s="28" t="s">
        <v>33</v>
      </c>
      <c r="D3008" s="34">
        <v>42</v>
      </c>
      <c r="E3008" s="36">
        <v>8408400</v>
      </c>
      <c r="F3008" s="37" t="s">
        <v>5381</v>
      </c>
      <c r="G3008" s="76" t="str">
        <f>VLOOKUP(C3008,Product!A$1:D$21,3,0)</f>
        <v>Stick Billiard Bag</v>
      </c>
      <c r="H3008" s="76" t="str">
        <f>VLOOKUP(C3008,Product!A$1:D$21,4,0)</f>
        <v>Billiard</v>
      </c>
      <c r="I3008" t="s">
        <v>34</v>
      </c>
      <c r="J3008" s="34">
        <v>42</v>
      </c>
      <c r="K3008" s="11" t="str">
        <f>VLOOKUP(A3008,'Sales Order'!A$2:I$1029,9,0)</f>
        <v>Sales Java Region Team</v>
      </c>
      <c r="M3008" t="str">
        <f>VLOOKUP(A3008,'Sales Order'!A$1:L$1029,12,0)</f>
        <v>Retail</v>
      </c>
    </row>
    <row r="3009" spans="1:13" ht="15.75" customHeight="1" x14ac:dyDescent="0.3">
      <c r="A3009" s="28" t="s">
        <v>471</v>
      </c>
      <c r="B3009" s="27">
        <f>VLOOKUP(A3009,'Sales Order'!A$1:D$1029,4,0)</f>
        <v>44077</v>
      </c>
      <c r="C3009" s="28" t="s">
        <v>28</v>
      </c>
      <c r="D3009" s="34">
        <v>83</v>
      </c>
      <c r="E3009" s="36">
        <v>71091160</v>
      </c>
      <c r="F3009" s="37" t="s">
        <v>5382</v>
      </c>
      <c r="G3009" s="76" t="str">
        <f>VLOOKUP(C3009,Product!A$1:D$21,3,0)</f>
        <v>Stick Billiard</v>
      </c>
      <c r="H3009" s="76" t="str">
        <f>VLOOKUP(C3009,Product!A$1:D$21,4,0)</f>
        <v>Billiard</v>
      </c>
      <c r="I3009" t="s">
        <v>30</v>
      </c>
      <c r="J3009" s="34">
        <v>83</v>
      </c>
      <c r="K3009" s="11" t="str">
        <f>VLOOKUP(A3009,'Sales Order'!A$2:I$1029,9,0)</f>
        <v>Sales Java Region Team</v>
      </c>
      <c r="M3009" t="str">
        <f>VLOOKUP(A3009,'Sales Order'!A$1:L$1029,12,0)</f>
        <v>Retail</v>
      </c>
    </row>
    <row r="3010" spans="1:13" ht="15.75" customHeight="1" x14ac:dyDescent="0.3">
      <c r="A3010" s="28" t="s">
        <v>485</v>
      </c>
      <c r="B3010" s="27">
        <f>VLOOKUP(A3010,'Sales Order'!A$1:D$1029,4,0)</f>
        <v>44098</v>
      </c>
      <c r="C3010" s="28" t="s">
        <v>81</v>
      </c>
      <c r="D3010" s="34">
        <v>86</v>
      </c>
      <c r="E3010" s="36">
        <v>203869020</v>
      </c>
      <c r="F3010" s="37" t="s">
        <v>5383</v>
      </c>
      <c r="G3010" s="76" t="str">
        <f>VLOOKUP(C3010,Product!A$1:D$21,3,0)</f>
        <v>Treadmill</v>
      </c>
      <c r="H3010" s="76" t="str">
        <f>VLOOKUP(C3010,Product!A$1:D$21,4,0)</f>
        <v>Gym &amp; Fitness</v>
      </c>
      <c r="I3010" t="s">
        <v>82</v>
      </c>
      <c r="J3010" s="34">
        <v>86</v>
      </c>
      <c r="K3010" s="11" t="str">
        <f>VLOOKUP(A3010,'Sales Order'!A$2:I$1029,9,0)</f>
        <v>Sales Region Sulawesi - Maluku Team</v>
      </c>
      <c r="M3010" t="str">
        <f>VLOOKUP(A3010,'Sales Order'!A$1:L$1029,12,0)</f>
        <v>Retail</v>
      </c>
    </row>
    <row r="3011" spans="1:13" ht="15.75" customHeight="1" x14ac:dyDescent="0.3">
      <c r="A3011" s="28" t="s">
        <v>485</v>
      </c>
      <c r="B3011" s="27">
        <f>VLOOKUP(A3011,'Sales Order'!A$1:D$1029,4,0)</f>
        <v>44098</v>
      </c>
      <c r="C3011" s="28" t="s">
        <v>75</v>
      </c>
      <c r="D3011" s="34">
        <v>101</v>
      </c>
      <c r="E3011" s="36">
        <v>222149500</v>
      </c>
      <c r="F3011" s="37" t="s">
        <v>5384</v>
      </c>
      <c r="G3011" s="76" t="str">
        <f>VLOOKUP(C3011,Product!A$1:D$21,3,0)</f>
        <v>Bench Press</v>
      </c>
      <c r="H3011" s="76" t="str">
        <f>VLOOKUP(C3011,Product!A$1:D$21,4,0)</f>
        <v>Gym &amp; Fitness</v>
      </c>
      <c r="I3011" t="s">
        <v>76</v>
      </c>
      <c r="J3011" s="34">
        <v>101</v>
      </c>
      <c r="K3011" s="11" t="str">
        <f>VLOOKUP(A3011,'Sales Order'!A$2:I$1029,9,0)</f>
        <v>Sales Region Sulawesi - Maluku Team</v>
      </c>
      <c r="M3011" t="str">
        <f>VLOOKUP(A3011,'Sales Order'!A$1:L$1029,12,0)</f>
        <v>Retail</v>
      </c>
    </row>
    <row r="3012" spans="1:13" ht="15.75" customHeight="1" x14ac:dyDescent="0.3">
      <c r="A3012" s="28" t="s">
        <v>496</v>
      </c>
      <c r="B3012" s="27">
        <f>VLOOKUP(A3012,'Sales Order'!A$1:D$1029,4,0)</f>
        <v>44116</v>
      </c>
      <c r="C3012" s="28" t="s">
        <v>83</v>
      </c>
      <c r="D3012" s="34">
        <v>135</v>
      </c>
      <c r="E3012" s="36">
        <v>36834750</v>
      </c>
      <c r="F3012" s="37" t="s">
        <v>5385</v>
      </c>
      <c r="G3012" s="76" t="str">
        <f>VLOOKUP(C3012,Product!A$1:D$21,3,0)</f>
        <v>Heavy bag</v>
      </c>
      <c r="H3012" s="76" t="str">
        <f>VLOOKUP(C3012,Product!A$1:D$21,4,0)</f>
        <v>Gym &amp; Fitness</v>
      </c>
      <c r="I3012" t="s">
        <v>84</v>
      </c>
      <c r="J3012" s="34">
        <v>135</v>
      </c>
      <c r="K3012" s="11" t="str">
        <f>VLOOKUP(A3012,'Sales Order'!A$2:I$1029,9,0)</f>
        <v>Sales Region Sulawesi - Maluku Team</v>
      </c>
      <c r="M3012" t="str">
        <f>VLOOKUP(A3012,'Sales Order'!A$1:L$1029,12,0)</f>
        <v>Distributor</v>
      </c>
    </row>
    <row r="3013" spans="1:13" ht="15.75" customHeight="1" x14ac:dyDescent="0.3">
      <c r="A3013" s="28" t="s">
        <v>496</v>
      </c>
      <c r="B3013" s="27">
        <f>VLOOKUP(A3013,'Sales Order'!A$1:D$1029,4,0)</f>
        <v>44116</v>
      </c>
      <c r="C3013" s="28" t="s">
        <v>69</v>
      </c>
      <c r="D3013" s="34">
        <v>132</v>
      </c>
      <c r="E3013" s="36">
        <v>14530428.000000002</v>
      </c>
      <c r="F3013" s="37" t="s">
        <v>5386</v>
      </c>
      <c r="G3013" s="76" t="str">
        <f>VLOOKUP(C3013,Product!A$1:D$21,3,0)</f>
        <v>Abs Roller</v>
      </c>
      <c r="H3013" s="76" t="str">
        <f>VLOOKUP(C3013,Product!A$1:D$21,4,0)</f>
        <v>Gym &amp; Fitness</v>
      </c>
      <c r="I3013" t="s">
        <v>70</v>
      </c>
      <c r="J3013" s="34">
        <v>132</v>
      </c>
      <c r="K3013" s="11" t="str">
        <f>VLOOKUP(A3013,'Sales Order'!A$2:I$1029,9,0)</f>
        <v>Sales Region Sulawesi - Maluku Team</v>
      </c>
      <c r="M3013" t="str">
        <f>VLOOKUP(A3013,'Sales Order'!A$1:L$1029,12,0)</f>
        <v>Distributor</v>
      </c>
    </row>
    <row r="3014" spans="1:13" ht="15.75" customHeight="1" x14ac:dyDescent="0.3">
      <c r="A3014" s="28" t="s">
        <v>498</v>
      </c>
      <c r="B3014" s="27">
        <f>VLOOKUP(A3014,'Sales Order'!A$1:D$1029,4,0)</f>
        <v>44116</v>
      </c>
      <c r="C3014" s="28" t="s">
        <v>52</v>
      </c>
      <c r="D3014" s="34">
        <v>149</v>
      </c>
      <c r="E3014" s="36">
        <v>41161250</v>
      </c>
      <c r="F3014" s="37" t="s">
        <v>5387</v>
      </c>
      <c r="G3014" s="76" t="str">
        <f>VLOOKUP(C3014,Product!A$1:D$21,3,0)</f>
        <v>Hiking Shoes</v>
      </c>
      <c r="H3014" s="76" t="str">
        <f>VLOOKUP(C3014,Product!A$1:D$21,4,0)</f>
        <v>Hiking &amp; Camping</v>
      </c>
      <c r="I3014" t="s">
        <v>53</v>
      </c>
      <c r="J3014" s="34">
        <v>149</v>
      </c>
      <c r="K3014" s="11" t="str">
        <f>VLOOKUP(A3014,'Sales Order'!A$2:I$1029,9,0)</f>
        <v>Sales Sumatera -Kalimantan Region Team</v>
      </c>
      <c r="M3014" t="str">
        <f>VLOOKUP(A3014,'Sales Order'!A$1:L$1029,12,0)</f>
        <v>Retail</v>
      </c>
    </row>
    <row r="3015" spans="1:13" ht="15.75" customHeight="1" x14ac:dyDescent="0.3">
      <c r="A3015" s="28" t="s">
        <v>498</v>
      </c>
      <c r="B3015" s="27">
        <f>VLOOKUP(A3015,'Sales Order'!A$1:D$1029,4,0)</f>
        <v>44116</v>
      </c>
      <c r="C3015" s="28" t="s">
        <v>45</v>
      </c>
      <c r="D3015" s="34">
        <v>50</v>
      </c>
      <c r="E3015" s="36">
        <v>5662000</v>
      </c>
      <c r="F3015" s="37" t="s">
        <v>5388</v>
      </c>
      <c r="G3015" s="76" t="str">
        <f>VLOOKUP(C3015,Product!A$1:D$21,3,0)</f>
        <v>Sunglasses</v>
      </c>
      <c r="H3015" s="76" t="str">
        <f>VLOOKUP(C3015,Product!A$1:D$21,4,0)</f>
        <v>Outdoors Sport</v>
      </c>
      <c r="I3015" t="s">
        <v>46</v>
      </c>
      <c r="J3015" s="34">
        <v>50</v>
      </c>
      <c r="K3015" s="11" t="str">
        <f>VLOOKUP(A3015,'Sales Order'!A$2:I$1029,9,0)</f>
        <v>Sales Sumatera -Kalimantan Region Team</v>
      </c>
      <c r="M3015" t="str">
        <f>VLOOKUP(A3015,'Sales Order'!A$1:L$1029,12,0)</f>
        <v>Retail</v>
      </c>
    </row>
    <row r="3016" spans="1:13" ht="15.75" customHeight="1" x14ac:dyDescent="0.3">
      <c r="A3016" s="28" t="s">
        <v>498</v>
      </c>
      <c r="B3016" s="27">
        <f>VLOOKUP(A3016,'Sales Order'!A$1:D$1029,4,0)</f>
        <v>44116</v>
      </c>
      <c r="C3016" s="28" t="s">
        <v>48</v>
      </c>
      <c r="D3016" s="34">
        <v>55</v>
      </c>
      <c r="E3016" s="36">
        <v>6030750</v>
      </c>
      <c r="F3016" s="37" t="s">
        <v>5389</v>
      </c>
      <c r="G3016" s="76" t="str">
        <f>VLOOKUP(C3016,Product!A$1:D$21,3,0)</f>
        <v>Tracking Pole</v>
      </c>
      <c r="H3016" s="76" t="str">
        <f>VLOOKUP(C3016,Product!A$1:D$21,4,0)</f>
        <v>Hiking &amp; Camping</v>
      </c>
      <c r="I3016" t="s">
        <v>49</v>
      </c>
      <c r="J3016" s="34">
        <v>55</v>
      </c>
      <c r="K3016" s="11" t="str">
        <f>VLOOKUP(A3016,'Sales Order'!A$2:I$1029,9,0)</f>
        <v>Sales Sumatera -Kalimantan Region Team</v>
      </c>
      <c r="M3016" t="str">
        <f>VLOOKUP(A3016,'Sales Order'!A$1:L$1029,12,0)</f>
        <v>Retail</v>
      </c>
    </row>
    <row r="3017" spans="1:13" ht="15.75" customHeight="1" x14ac:dyDescent="0.3">
      <c r="A3017" s="16" t="s">
        <v>507</v>
      </c>
      <c r="B3017" s="27">
        <f>VLOOKUP(A3017,'Sales Order'!A$1:D$1029,4,0)</f>
        <v>44128</v>
      </c>
      <c r="C3017" s="28" t="s">
        <v>69</v>
      </c>
      <c r="D3017" s="34">
        <v>69</v>
      </c>
      <c r="E3017" s="36">
        <v>8720703</v>
      </c>
      <c r="F3017" s="37" t="s">
        <v>5390</v>
      </c>
      <c r="G3017" s="76" t="str">
        <f>VLOOKUP(C3017,Product!A$1:D$21,3,0)</f>
        <v>Abs Roller</v>
      </c>
      <c r="H3017" s="76" t="str">
        <f>VLOOKUP(C3017,Product!A$1:D$21,4,0)</f>
        <v>Gym &amp; Fitness</v>
      </c>
      <c r="I3017" t="s">
        <v>70</v>
      </c>
      <c r="J3017" s="34">
        <v>69</v>
      </c>
      <c r="K3017" s="11" t="str">
        <f>VLOOKUP(A3017,'Sales Order'!A$2:I$1029,9,0)</f>
        <v>Sales Region Sulawesi - Maluku Team</v>
      </c>
      <c r="M3017" t="str">
        <f>VLOOKUP(A3017,'Sales Order'!A$1:L$1029,12,0)</f>
        <v>Retail</v>
      </c>
    </row>
    <row r="3018" spans="1:13" ht="15.75" customHeight="1" x14ac:dyDescent="0.3">
      <c r="A3018" s="28" t="s">
        <v>507</v>
      </c>
      <c r="B3018" s="27">
        <f>VLOOKUP(A3018,'Sales Order'!A$1:D$1029,4,0)</f>
        <v>44128</v>
      </c>
      <c r="C3018" s="28" t="s">
        <v>78</v>
      </c>
      <c r="D3018" s="34">
        <v>133</v>
      </c>
      <c r="E3018" s="36">
        <v>58727480</v>
      </c>
      <c r="F3018" s="37" t="s">
        <v>5391</v>
      </c>
      <c r="G3018" s="76" t="str">
        <f>VLOOKUP(C3018,Product!A$1:D$21,3,0)</f>
        <v>Dumbell Set</v>
      </c>
      <c r="H3018" s="76" t="str">
        <f>VLOOKUP(C3018,Product!A$1:D$21,4,0)</f>
        <v>Gym &amp; Fitness</v>
      </c>
      <c r="I3018" t="s">
        <v>79</v>
      </c>
      <c r="J3018" s="34">
        <v>133</v>
      </c>
      <c r="K3018" s="11" t="str">
        <f>VLOOKUP(A3018,'Sales Order'!A$2:I$1029,9,0)</f>
        <v>Sales Region Sulawesi - Maluku Team</v>
      </c>
      <c r="M3018" t="str">
        <f>VLOOKUP(A3018,'Sales Order'!A$1:L$1029,12,0)</f>
        <v>Retail</v>
      </c>
    </row>
    <row r="3019" spans="1:13" ht="15.75" customHeight="1" x14ac:dyDescent="0.3">
      <c r="A3019" s="16" t="s">
        <v>513</v>
      </c>
      <c r="B3019" s="27">
        <f>VLOOKUP(A3019,'Sales Order'!A$1:D$1029,4,0)</f>
        <v>44131</v>
      </c>
      <c r="C3019" s="28" t="s">
        <v>61</v>
      </c>
      <c r="D3019" s="34">
        <v>142</v>
      </c>
      <c r="E3019" s="36">
        <v>59855840</v>
      </c>
      <c r="F3019" s="37" t="s">
        <v>5392</v>
      </c>
      <c r="G3019" s="76" t="str">
        <f>VLOOKUP(C3019,Product!A$1:D$21,3,0)</f>
        <v>1 Set Basketball</v>
      </c>
      <c r="H3019" s="76" t="str">
        <f>VLOOKUP(C3019,Product!A$1:D$21,4,0)</f>
        <v>Basketball</v>
      </c>
      <c r="I3019" t="s">
        <v>62</v>
      </c>
      <c r="J3019" s="34">
        <v>142</v>
      </c>
      <c r="K3019" s="11" t="str">
        <f>VLOOKUP(A3019,'Sales Order'!A$2:I$1029,9,0)</f>
        <v>Online Sales Team</v>
      </c>
      <c r="M3019" t="str">
        <f>VLOOKUP(A3019,'Sales Order'!A$1:L$1029,12,0)</f>
        <v>Retail</v>
      </c>
    </row>
    <row r="3020" spans="1:13" ht="15.75" customHeight="1" x14ac:dyDescent="0.3">
      <c r="A3020" s="28" t="s">
        <v>513</v>
      </c>
      <c r="B3020" s="27">
        <f>VLOOKUP(A3020,'Sales Order'!A$1:D$1029,4,0)</f>
        <v>44131</v>
      </c>
      <c r="C3020" s="28" t="s">
        <v>65</v>
      </c>
      <c r="D3020" s="34">
        <v>90</v>
      </c>
      <c r="E3020" s="36">
        <v>19464300</v>
      </c>
      <c r="F3020" s="37" t="s">
        <v>5393</v>
      </c>
      <c r="G3020" s="76" t="str">
        <f>VLOOKUP(C3020,Product!A$1:D$21,3,0)</f>
        <v>1 Set Futsalball</v>
      </c>
      <c r="H3020" s="76" t="str">
        <f>VLOOKUP(C3020,Product!A$1:D$21,4,0)</f>
        <v>Futsal</v>
      </c>
      <c r="I3020" t="s">
        <v>66</v>
      </c>
      <c r="J3020" s="34">
        <v>90</v>
      </c>
      <c r="K3020" s="11" t="str">
        <f>VLOOKUP(A3020,'Sales Order'!A$2:I$1029,9,0)</f>
        <v>Online Sales Team</v>
      </c>
      <c r="M3020" t="str">
        <f>VLOOKUP(A3020,'Sales Order'!A$1:L$1029,12,0)</f>
        <v>Retail</v>
      </c>
    </row>
    <row r="3021" spans="1:13" ht="15.75" customHeight="1" x14ac:dyDescent="0.3">
      <c r="A3021" s="28" t="s">
        <v>519</v>
      </c>
      <c r="B3021" s="27">
        <f>VLOOKUP(A3021,'Sales Order'!A$1:D$1029,4,0)</f>
        <v>44141</v>
      </c>
      <c r="C3021" s="28" t="s">
        <v>25</v>
      </c>
      <c r="D3021" s="34">
        <v>99</v>
      </c>
      <c r="E3021" s="36">
        <v>1643400</v>
      </c>
      <c r="F3021" s="37" t="s">
        <v>5394</v>
      </c>
      <c r="G3021" s="76" t="str">
        <f>VLOOKUP(C3021,Product!A$1:D$21,3,0)</f>
        <v>Fishing soft lure</v>
      </c>
      <c r="H3021" s="76" t="str">
        <f>VLOOKUP(C3021,Product!A$1:D$21,4,0)</f>
        <v>Fishing Equipment</v>
      </c>
      <c r="I3021" t="s">
        <v>26</v>
      </c>
      <c r="J3021" s="34">
        <v>99</v>
      </c>
      <c r="K3021" s="11" t="str">
        <f>VLOOKUP(A3021,'Sales Order'!A$2:I$1029,9,0)</f>
        <v>Online Sales Team</v>
      </c>
      <c r="M3021" t="str">
        <f>VLOOKUP(A3021,'Sales Order'!A$1:L$1029,12,0)</f>
        <v>Retail</v>
      </c>
    </row>
    <row r="3022" spans="1:13" ht="15.75" customHeight="1" x14ac:dyDescent="0.3">
      <c r="A3022" s="28" t="s">
        <v>519</v>
      </c>
      <c r="B3022" s="27">
        <f>VLOOKUP(A3022,'Sales Order'!A$1:D$1029,4,0)</f>
        <v>44141</v>
      </c>
      <c r="C3022" s="28" t="s">
        <v>45</v>
      </c>
      <c r="D3022" s="34">
        <v>80</v>
      </c>
      <c r="E3022" s="36">
        <v>10370400</v>
      </c>
      <c r="F3022" s="37" t="s">
        <v>5395</v>
      </c>
      <c r="G3022" s="76" t="str">
        <f>VLOOKUP(C3022,Product!A$1:D$21,3,0)</f>
        <v>Sunglasses</v>
      </c>
      <c r="H3022" s="76" t="str">
        <f>VLOOKUP(C3022,Product!A$1:D$21,4,0)</f>
        <v>Outdoors Sport</v>
      </c>
      <c r="I3022" t="s">
        <v>46</v>
      </c>
      <c r="J3022" s="34">
        <v>80</v>
      </c>
      <c r="K3022" s="11" t="str">
        <f>VLOOKUP(A3022,'Sales Order'!A$2:I$1029,9,0)</f>
        <v>Online Sales Team</v>
      </c>
      <c r="M3022" t="str">
        <f>VLOOKUP(A3022,'Sales Order'!A$1:L$1029,12,0)</f>
        <v>Retail</v>
      </c>
    </row>
    <row r="3023" spans="1:13" ht="15.75" customHeight="1" x14ac:dyDescent="0.3">
      <c r="A3023" s="16" t="s">
        <v>520</v>
      </c>
      <c r="B3023" s="27">
        <f>VLOOKUP(A3023,'Sales Order'!A$1:D$1029,4,0)</f>
        <v>44141</v>
      </c>
      <c r="C3023" s="28" t="s">
        <v>52</v>
      </c>
      <c r="D3023" s="34">
        <v>88</v>
      </c>
      <c r="E3023" s="36">
        <v>26884000</v>
      </c>
      <c r="F3023" s="37" t="s">
        <v>5396</v>
      </c>
      <c r="G3023" s="76" t="str">
        <f>VLOOKUP(C3023,Product!A$1:D$21,3,0)</f>
        <v>Hiking Shoes</v>
      </c>
      <c r="H3023" s="76" t="str">
        <f>VLOOKUP(C3023,Product!A$1:D$21,4,0)</f>
        <v>Hiking &amp; Camping</v>
      </c>
      <c r="I3023" t="s">
        <v>53</v>
      </c>
      <c r="J3023" s="34">
        <v>88</v>
      </c>
      <c r="K3023" s="11" t="str">
        <f>VLOOKUP(A3023,'Sales Order'!A$2:I$1029,9,0)</f>
        <v>Sales Java Region Team</v>
      </c>
      <c r="M3023" t="str">
        <f>VLOOKUP(A3023,'Sales Order'!A$1:L$1029,12,0)</f>
        <v>Retail</v>
      </c>
    </row>
    <row r="3024" spans="1:13" ht="15.75" customHeight="1" x14ac:dyDescent="0.3">
      <c r="A3024" s="28" t="s">
        <v>520</v>
      </c>
      <c r="B3024" s="27">
        <f>VLOOKUP(A3024,'Sales Order'!A$1:D$1029,4,0)</f>
        <v>44141</v>
      </c>
      <c r="C3024" s="28" t="s">
        <v>48</v>
      </c>
      <c r="D3024" s="34">
        <v>84</v>
      </c>
      <c r="E3024" s="36">
        <v>9427320</v>
      </c>
      <c r="F3024" s="37" t="s">
        <v>5397</v>
      </c>
      <c r="G3024" s="76" t="str">
        <f>VLOOKUP(C3024,Product!A$1:D$21,3,0)</f>
        <v>Tracking Pole</v>
      </c>
      <c r="H3024" s="76" t="str">
        <f>VLOOKUP(C3024,Product!A$1:D$21,4,0)</f>
        <v>Hiking &amp; Camping</v>
      </c>
      <c r="I3024" t="s">
        <v>49</v>
      </c>
      <c r="J3024" s="34">
        <v>84</v>
      </c>
      <c r="K3024" s="11" t="str">
        <f>VLOOKUP(A3024,'Sales Order'!A$2:I$1029,9,0)</f>
        <v>Sales Java Region Team</v>
      </c>
      <c r="M3024" t="str">
        <f>VLOOKUP(A3024,'Sales Order'!A$1:L$1029,12,0)</f>
        <v>Retail</v>
      </c>
    </row>
    <row r="3025" spans="1:13" ht="15.75" customHeight="1" x14ac:dyDescent="0.3">
      <c r="A3025" s="28" t="s">
        <v>522</v>
      </c>
      <c r="B3025" s="27">
        <f>VLOOKUP(A3025,'Sales Order'!A$1:D$1029,4,0)</f>
        <v>44141</v>
      </c>
      <c r="C3025" s="28" t="s">
        <v>72</v>
      </c>
      <c r="D3025" s="34">
        <v>102</v>
      </c>
      <c r="E3025" s="36">
        <v>22059540</v>
      </c>
      <c r="F3025" s="37" t="s">
        <v>5398</v>
      </c>
      <c r="G3025" s="76" t="str">
        <f>VLOOKUP(C3025,Product!A$1:D$21,3,0)</f>
        <v>Pull Up Bar</v>
      </c>
      <c r="H3025" s="76" t="str">
        <f>VLOOKUP(C3025,Product!A$1:D$21,4,0)</f>
        <v>Gym &amp; Fitness</v>
      </c>
      <c r="I3025" t="s">
        <v>73</v>
      </c>
      <c r="J3025" s="34">
        <v>102</v>
      </c>
      <c r="K3025" s="11" t="str">
        <f>VLOOKUP(A3025,'Sales Order'!A$2:I$1029,9,0)</f>
        <v>Online Sales Team</v>
      </c>
      <c r="M3025" t="str">
        <f>VLOOKUP(A3025,'Sales Order'!A$1:L$1029,12,0)</f>
        <v>Retail</v>
      </c>
    </row>
    <row r="3026" spans="1:13" ht="15.75" customHeight="1" x14ac:dyDescent="0.3">
      <c r="A3026" s="28" t="s">
        <v>522</v>
      </c>
      <c r="B3026" s="27">
        <f>VLOOKUP(A3026,'Sales Order'!A$1:D$1029,4,0)</f>
        <v>44141</v>
      </c>
      <c r="C3026" s="28" t="s">
        <v>78</v>
      </c>
      <c r="D3026" s="34">
        <v>125</v>
      </c>
      <c r="E3026" s="36">
        <v>56525000</v>
      </c>
      <c r="F3026" s="37" t="s">
        <v>5399</v>
      </c>
      <c r="G3026" s="76" t="str">
        <f>VLOOKUP(C3026,Product!A$1:D$21,3,0)</f>
        <v>Dumbell Set</v>
      </c>
      <c r="H3026" s="76" t="str">
        <f>VLOOKUP(C3026,Product!A$1:D$21,4,0)</f>
        <v>Gym &amp; Fitness</v>
      </c>
      <c r="I3026" t="s">
        <v>79</v>
      </c>
      <c r="J3026" s="34">
        <v>125</v>
      </c>
      <c r="K3026" s="11" t="str">
        <f>VLOOKUP(A3026,'Sales Order'!A$2:I$1029,9,0)</f>
        <v>Online Sales Team</v>
      </c>
      <c r="M3026" t="str">
        <f>VLOOKUP(A3026,'Sales Order'!A$1:L$1029,12,0)</f>
        <v>Retail</v>
      </c>
    </row>
    <row r="3027" spans="1:13" ht="15.75" customHeight="1" x14ac:dyDescent="0.3">
      <c r="A3027" s="28" t="s">
        <v>524</v>
      </c>
      <c r="B3027" s="27">
        <f>VLOOKUP(A3027,'Sales Order'!A$1:D$1029,4,0)</f>
        <v>44143</v>
      </c>
      <c r="C3027" s="28" t="s">
        <v>25</v>
      </c>
      <c r="D3027" s="34">
        <v>78</v>
      </c>
      <c r="E3027" s="36">
        <v>1326000</v>
      </c>
      <c r="F3027" s="37" t="s">
        <v>5400</v>
      </c>
      <c r="G3027" s="76" t="str">
        <f>VLOOKUP(C3027,Product!A$1:D$21,3,0)</f>
        <v>Fishing soft lure</v>
      </c>
      <c r="H3027" s="76" t="str">
        <f>VLOOKUP(C3027,Product!A$1:D$21,4,0)</f>
        <v>Fishing Equipment</v>
      </c>
      <c r="I3027" t="s">
        <v>26</v>
      </c>
      <c r="J3027" s="34">
        <v>78</v>
      </c>
      <c r="K3027" s="11" t="str">
        <f>VLOOKUP(A3027,'Sales Order'!A$2:I$1029,9,0)</f>
        <v>Sales Region Sulawesi - Maluku Team</v>
      </c>
      <c r="M3027" t="str">
        <f>VLOOKUP(A3027,'Sales Order'!A$1:L$1029,12,0)</f>
        <v>Retail</v>
      </c>
    </row>
    <row r="3028" spans="1:13" ht="15.75" customHeight="1" x14ac:dyDescent="0.3">
      <c r="A3028" s="28" t="s">
        <v>524</v>
      </c>
      <c r="B3028" s="27">
        <f>VLOOKUP(A3028,'Sales Order'!A$1:D$1029,4,0)</f>
        <v>44143</v>
      </c>
      <c r="C3028" s="28" t="s">
        <v>19</v>
      </c>
      <c r="D3028" s="34">
        <v>94</v>
      </c>
      <c r="E3028" s="36">
        <v>21767580</v>
      </c>
      <c r="F3028" s="37" t="s">
        <v>5401</v>
      </c>
      <c r="G3028" s="76" t="str">
        <f>VLOOKUP(C3028,Product!A$1:D$21,3,0)</f>
        <v>1 Set Fishing Equipment</v>
      </c>
      <c r="H3028" s="76" t="str">
        <f>VLOOKUP(C3028,Product!A$1:D$21,4,0)</f>
        <v>Fishing Equipment</v>
      </c>
      <c r="I3028" t="s">
        <v>21</v>
      </c>
      <c r="J3028" s="34">
        <v>94</v>
      </c>
      <c r="K3028" s="11" t="str">
        <f>VLOOKUP(A3028,'Sales Order'!A$2:I$1029,9,0)</f>
        <v>Sales Region Sulawesi - Maluku Team</v>
      </c>
      <c r="M3028" t="str">
        <f>VLOOKUP(A3028,'Sales Order'!A$1:L$1029,12,0)</f>
        <v>Retail</v>
      </c>
    </row>
    <row r="3029" spans="1:13" ht="15.75" customHeight="1" x14ac:dyDescent="0.3">
      <c r="A3029" s="28" t="s">
        <v>531</v>
      </c>
      <c r="B3029" s="27">
        <f>VLOOKUP(A3029,'Sales Order'!A$1:D$1029,4,0)</f>
        <v>44149</v>
      </c>
      <c r="C3029" s="28" t="s">
        <v>35</v>
      </c>
      <c r="D3029" s="34">
        <v>97</v>
      </c>
      <c r="E3029" s="36">
        <v>183106900</v>
      </c>
      <c r="F3029" s="37" t="s">
        <v>5402</v>
      </c>
      <c r="G3029" s="76" t="str">
        <f>VLOOKUP(C3029,Product!A$1:D$21,3,0)</f>
        <v>Stick Golf Wedge</v>
      </c>
      <c r="H3029" s="76" t="str">
        <f>VLOOKUP(C3029,Product!A$1:D$21,4,0)</f>
        <v>Golf</v>
      </c>
      <c r="I3029" t="s">
        <v>37</v>
      </c>
      <c r="J3029" s="34">
        <v>97</v>
      </c>
      <c r="K3029" s="11" t="str">
        <f>VLOOKUP(A3029,'Sales Order'!A$2:I$1029,9,0)</f>
        <v>Online Sales Team</v>
      </c>
      <c r="M3029" t="str">
        <f>VLOOKUP(A3029,'Sales Order'!A$1:L$1029,12,0)</f>
        <v>Retail</v>
      </c>
    </row>
    <row r="3030" spans="1:13" ht="15.75" customHeight="1" x14ac:dyDescent="0.3">
      <c r="A3030" s="28" t="s">
        <v>531</v>
      </c>
      <c r="B3030" s="27">
        <f>VLOOKUP(A3030,'Sales Order'!A$1:D$1029,4,0)</f>
        <v>44149</v>
      </c>
      <c r="C3030" s="28" t="s">
        <v>43</v>
      </c>
      <c r="D3030" s="34">
        <v>125</v>
      </c>
      <c r="E3030" s="36">
        <v>376000000</v>
      </c>
      <c r="F3030" s="37" t="s">
        <v>5403</v>
      </c>
      <c r="G3030" s="76" t="str">
        <f>VLOOKUP(C3030,Product!A$1:D$21,3,0)</f>
        <v>Stick Golf Bag</v>
      </c>
      <c r="H3030" s="76" t="str">
        <f>VLOOKUP(C3030,Product!A$1:D$21,4,0)</f>
        <v>Golf</v>
      </c>
      <c r="I3030" t="s">
        <v>44</v>
      </c>
      <c r="J3030" s="34">
        <v>125</v>
      </c>
      <c r="K3030" s="11" t="str">
        <f>VLOOKUP(A3030,'Sales Order'!A$2:I$1029,9,0)</f>
        <v>Online Sales Team</v>
      </c>
      <c r="M3030" t="str">
        <f>VLOOKUP(A3030,'Sales Order'!A$1:L$1029,12,0)</f>
        <v>Retail</v>
      </c>
    </row>
    <row r="3031" spans="1:13" ht="15.75" customHeight="1" x14ac:dyDescent="0.3">
      <c r="A3031" s="16" t="s">
        <v>537</v>
      </c>
      <c r="B3031" s="27">
        <f>VLOOKUP(A3031,'Sales Order'!A$1:D$1029,4,0)</f>
        <v>44158</v>
      </c>
      <c r="C3031" s="28" t="s">
        <v>83</v>
      </c>
      <c r="D3031" s="34">
        <v>129</v>
      </c>
      <c r="E3031" s="36">
        <v>33955380</v>
      </c>
      <c r="F3031" s="37" t="s">
        <v>5404</v>
      </c>
      <c r="G3031" s="76" t="str">
        <f>VLOOKUP(C3031,Product!A$1:D$21,3,0)</f>
        <v>Heavy bag</v>
      </c>
      <c r="H3031" s="76" t="str">
        <f>VLOOKUP(C3031,Product!A$1:D$21,4,0)</f>
        <v>Gym &amp; Fitness</v>
      </c>
      <c r="I3031" t="s">
        <v>84</v>
      </c>
      <c r="J3031" s="34">
        <v>129</v>
      </c>
      <c r="K3031" s="11" t="str">
        <f>VLOOKUP(A3031,'Sales Order'!A$2:I$1029,9,0)</f>
        <v>Sales Region Sulawesi - Maluku Team</v>
      </c>
      <c r="M3031" t="str">
        <f>VLOOKUP(A3031,'Sales Order'!A$1:L$1029,12,0)</f>
        <v>Retail</v>
      </c>
    </row>
    <row r="3032" spans="1:13" ht="15.75" customHeight="1" x14ac:dyDescent="0.3">
      <c r="A3032" s="28" t="s">
        <v>537</v>
      </c>
      <c r="B3032" s="27">
        <f>VLOOKUP(A3032,'Sales Order'!A$1:D$1029,4,0)</f>
        <v>44158</v>
      </c>
      <c r="C3032" s="28" t="s">
        <v>72</v>
      </c>
      <c r="D3032" s="34">
        <v>69</v>
      </c>
      <c r="E3032" s="36">
        <v>15291090</v>
      </c>
      <c r="F3032" s="37" t="s">
        <v>5405</v>
      </c>
      <c r="G3032" s="76" t="str">
        <f>VLOOKUP(C3032,Product!A$1:D$21,3,0)</f>
        <v>Pull Up Bar</v>
      </c>
      <c r="H3032" s="76" t="str">
        <f>VLOOKUP(C3032,Product!A$1:D$21,4,0)</f>
        <v>Gym &amp; Fitness</v>
      </c>
      <c r="I3032" t="s">
        <v>73</v>
      </c>
      <c r="J3032" s="34">
        <v>69</v>
      </c>
      <c r="K3032" s="11" t="str">
        <f>VLOOKUP(A3032,'Sales Order'!A$2:I$1029,9,0)</f>
        <v>Sales Region Sulawesi - Maluku Team</v>
      </c>
      <c r="M3032" t="str">
        <f>VLOOKUP(A3032,'Sales Order'!A$1:L$1029,12,0)</f>
        <v>Retail</v>
      </c>
    </row>
    <row r="3033" spans="1:13" ht="15.75" customHeight="1" x14ac:dyDescent="0.3">
      <c r="A3033" s="16" t="s">
        <v>538</v>
      </c>
      <c r="B3033" s="27">
        <f>VLOOKUP(A3033,'Sales Order'!A$1:D$1029,4,0)</f>
        <v>44158</v>
      </c>
      <c r="C3033" s="28" t="s">
        <v>55</v>
      </c>
      <c r="D3033" s="34">
        <v>51</v>
      </c>
      <c r="E3033" s="36">
        <v>105871920</v>
      </c>
      <c r="F3033" s="37" t="s">
        <v>5406</v>
      </c>
      <c r="G3033" s="76" t="str">
        <f>VLOOKUP(C3033,Product!A$1:D$21,3,0)</f>
        <v>Mountain Bike</v>
      </c>
      <c r="H3033" s="76" t="str">
        <f>VLOOKUP(C3033,Product!A$1:D$21,4,0)</f>
        <v>Bicycle</v>
      </c>
      <c r="I3033" t="s">
        <v>5854</v>
      </c>
      <c r="J3033" s="34">
        <v>51</v>
      </c>
      <c r="K3033" s="11" t="str">
        <f>VLOOKUP(A3033,'Sales Order'!A$2:I$1029,9,0)</f>
        <v>Sales Java Region Team</v>
      </c>
      <c r="M3033" t="str">
        <f>VLOOKUP(A3033,'Sales Order'!A$1:L$1029,12,0)</f>
        <v>Retail</v>
      </c>
    </row>
    <row r="3034" spans="1:13" ht="15.75" customHeight="1" x14ac:dyDescent="0.3">
      <c r="A3034" s="28" t="s">
        <v>538</v>
      </c>
      <c r="B3034" s="27">
        <f>VLOOKUP(A3034,'Sales Order'!A$1:D$1029,4,0)</f>
        <v>44158</v>
      </c>
      <c r="C3034" s="28" t="s">
        <v>78</v>
      </c>
      <c r="D3034" s="34">
        <v>105</v>
      </c>
      <c r="E3034" s="36">
        <v>48039600</v>
      </c>
      <c r="F3034" s="37" t="s">
        <v>5407</v>
      </c>
      <c r="G3034" s="76" t="str">
        <f>VLOOKUP(C3034,Product!A$1:D$21,3,0)</f>
        <v>Dumbell Set</v>
      </c>
      <c r="H3034" s="76" t="str">
        <f>VLOOKUP(C3034,Product!A$1:D$21,4,0)</f>
        <v>Gym &amp; Fitness</v>
      </c>
      <c r="I3034" t="s">
        <v>79</v>
      </c>
      <c r="J3034" s="34">
        <v>105</v>
      </c>
      <c r="K3034" s="11" t="str">
        <f>VLOOKUP(A3034,'Sales Order'!A$2:I$1029,9,0)</f>
        <v>Sales Java Region Team</v>
      </c>
      <c r="M3034" t="str">
        <f>VLOOKUP(A3034,'Sales Order'!A$1:L$1029,12,0)</f>
        <v>Retail</v>
      </c>
    </row>
    <row r="3035" spans="1:13" ht="15.75" customHeight="1" x14ac:dyDescent="0.3">
      <c r="A3035" s="28" t="s">
        <v>538</v>
      </c>
      <c r="B3035" s="27">
        <f>VLOOKUP(A3035,'Sales Order'!A$1:D$1029,4,0)</f>
        <v>44158</v>
      </c>
      <c r="C3035" s="28" t="s">
        <v>52</v>
      </c>
      <c r="D3035" s="34">
        <v>137</v>
      </c>
      <c r="E3035" s="36">
        <v>33839000</v>
      </c>
      <c r="F3035" s="37" t="s">
        <v>5408</v>
      </c>
      <c r="G3035" s="76" t="str">
        <f>VLOOKUP(C3035,Product!A$1:D$21,3,0)</f>
        <v>Hiking Shoes</v>
      </c>
      <c r="H3035" s="76" t="str">
        <f>VLOOKUP(C3035,Product!A$1:D$21,4,0)</f>
        <v>Hiking &amp; Camping</v>
      </c>
      <c r="I3035" t="s">
        <v>53</v>
      </c>
      <c r="J3035" s="34">
        <v>137</v>
      </c>
      <c r="K3035" s="11" t="str">
        <f>VLOOKUP(A3035,'Sales Order'!A$2:I$1029,9,0)</f>
        <v>Sales Java Region Team</v>
      </c>
      <c r="M3035" t="str">
        <f>VLOOKUP(A3035,'Sales Order'!A$1:L$1029,12,0)</f>
        <v>Retail</v>
      </c>
    </row>
    <row r="3036" spans="1:13" ht="15.75" customHeight="1" x14ac:dyDescent="0.3">
      <c r="A3036" s="28" t="s">
        <v>538</v>
      </c>
      <c r="B3036" s="27">
        <f>VLOOKUP(A3036,'Sales Order'!A$1:D$1029,4,0)</f>
        <v>44158</v>
      </c>
      <c r="C3036" s="28" t="s">
        <v>45</v>
      </c>
      <c r="D3036" s="34">
        <v>25</v>
      </c>
      <c r="E3036" s="36">
        <v>3054500</v>
      </c>
      <c r="F3036" s="37" t="s">
        <v>5409</v>
      </c>
      <c r="G3036" s="76" t="str">
        <f>VLOOKUP(C3036,Product!A$1:D$21,3,0)</f>
        <v>Sunglasses</v>
      </c>
      <c r="H3036" s="76" t="str">
        <f>VLOOKUP(C3036,Product!A$1:D$21,4,0)</f>
        <v>Outdoors Sport</v>
      </c>
      <c r="I3036" t="s">
        <v>46</v>
      </c>
      <c r="J3036" s="34">
        <v>25</v>
      </c>
      <c r="K3036" s="11" t="str">
        <f>VLOOKUP(A3036,'Sales Order'!A$2:I$1029,9,0)</f>
        <v>Sales Java Region Team</v>
      </c>
      <c r="M3036" t="str">
        <f>VLOOKUP(A3036,'Sales Order'!A$1:L$1029,12,0)</f>
        <v>Retail</v>
      </c>
    </row>
    <row r="3037" spans="1:13" ht="15.75" customHeight="1" x14ac:dyDescent="0.3">
      <c r="A3037" s="28" t="s">
        <v>538</v>
      </c>
      <c r="B3037" s="27">
        <f>VLOOKUP(A3037,'Sales Order'!A$1:D$1029,4,0)</f>
        <v>44158</v>
      </c>
      <c r="C3037" s="28" t="s">
        <v>83</v>
      </c>
      <c r="D3037" s="34">
        <v>66</v>
      </c>
      <c r="E3037" s="36">
        <v>16525080</v>
      </c>
      <c r="F3037" s="37" t="s">
        <v>5410</v>
      </c>
      <c r="G3037" s="76" t="str">
        <f>VLOOKUP(C3037,Product!A$1:D$21,3,0)</f>
        <v>Heavy bag</v>
      </c>
      <c r="H3037" s="76" t="str">
        <f>VLOOKUP(C3037,Product!A$1:D$21,4,0)</f>
        <v>Gym &amp; Fitness</v>
      </c>
      <c r="I3037" t="s">
        <v>84</v>
      </c>
      <c r="J3037" s="34">
        <v>66</v>
      </c>
      <c r="K3037" s="11" t="str">
        <f>VLOOKUP(A3037,'Sales Order'!A$2:I$1029,9,0)</f>
        <v>Sales Java Region Team</v>
      </c>
      <c r="M3037" t="str">
        <f>VLOOKUP(A3037,'Sales Order'!A$1:L$1029,12,0)</f>
        <v>Retail</v>
      </c>
    </row>
    <row r="3038" spans="1:13" ht="15.75" customHeight="1" x14ac:dyDescent="0.3">
      <c r="A3038" s="28" t="s">
        <v>551</v>
      </c>
      <c r="B3038" s="27">
        <f>VLOOKUP(A3038,'Sales Order'!A$1:D$1029,4,0)</f>
        <v>44167</v>
      </c>
      <c r="C3038" s="28" t="s">
        <v>72</v>
      </c>
      <c r="D3038" s="34">
        <v>114</v>
      </c>
      <c r="E3038" s="36">
        <v>23132880</v>
      </c>
      <c r="F3038" s="37" t="s">
        <v>5411</v>
      </c>
      <c r="G3038" s="76" t="str">
        <f>VLOOKUP(C3038,Product!A$1:D$21,3,0)</f>
        <v>Pull Up Bar</v>
      </c>
      <c r="H3038" s="76" t="str">
        <f>VLOOKUP(C3038,Product!A$1:D$21,4,0)</f>
        <v>Gym &amp; Fitness</v>
      </c>
      <c r="I3038" t="s">
        <v>73</v>
      </c>
      <c r="J3038" s="34">
        <v>114</v>
      </c>
      <c r="K3038" s="11" t="str">
        <f>VLOOKUP(A3038,'Sales Order'!A$2:I$1029,9,0)</f>
        <v>Sales Region Sulawesi - Maluku Team</v>
      </c>
      <c r="M3038" t="str">
        <f>VLOOKUP(A3038,'Sales Order'!A$1:L$1029,12,0)</f>
        <v>Distributor</v>
      </c>
    </row>
    <row r="3039" spans="1:13" ht="15.75" customHeight="1" x14ac:dyDescent="0.3">
      <c r="A3039" s="28" t="s">
        <v>551</v>
      </c>
      <c r="B3039" s="27">
        <f>VLOOKUP(A3039,'Sales Order'!A$1:D$1029,4,0)</f>
        <v>44167</v>
      </c>
      <c r="C3039" s="28" t="s">
        <v>78</v>
      </c>
      <c r="D3039" s="34">
        <v>36</v>
      </c>
      <c r="E3039" s="36">
        <v>16470720</v>
      </c>
      <c r="F3039" s="37" t="s">
        <v>5412</v>
      </c>
      <c r="G3039" s="76" t="str">
        <f>VLOOKUP(C3039,Product!A$1:D$21,3,0)</f>
        <v>Dumbell Set</v>
      </c>
      <c r="H3039" s="76" t="str">
        <f>VLOOKUP(C3039,Product!A$1:D$21,4,0)</f>
        <v>Gym &amp; Fitness</v>
      </c>
      <c r="I3039" t="s">
        <v>79</v>
      </c>
      <c r="J3039" s="34">
        <v>36</v>
      </c>
      <c r="K3039" s="11" t="str">
        <f>VLOOKUP(A3039,'Sales Order'!A$2:I$1029,9,0)</f>
        <v>Sales Region Sulawesi - Maluku Team</v>
      </c>
      <c r="M3039" t="str">
        <f>VLOOKUP(A3039,'Sales Order'!A$1:L$1029,12,0)</f>
        <v>Distributor</v>
      </c>
    </row>
    <row r="3040" spans="1:13" ht="15.75" customHeight="1" x14ac:dyDescent="0.3">
      <c r="A3040" s="28" t="s">
        <v>554</v>
      </c>
      <c r="B3040" s="27">
        <f>VLOOKUP(A3040,'Sales Order'!A$1:D$1029,4,0)</f>
        <v>44168</v>
      </c>
      <c r="C3040" s="28" t="s">
        <v>55</v>
      </c>
      <c r="D3040" s="34">
        <v>51</v>
      </c>
      <c r="E3040" s="36">
        <v>91434840</v>
      </c>
      <c r="F3040" s="37" t="s">
        <v>5413</v>
      </c>
      <c r="G3040" s="76" t="str">
        <f>VLOOKUP(C3040,Product!A$1:D$21,3,0)</f>
        <v>Mountain Bike</v>
      </c>
      <c r="H3040" s="76" t="str">
        <f>VLOOKUP(C3040,Product!A$1:D$21,4,0)</f>
        <v>Bicycle</v>
      </c>
      <c r="I3040" t="s">
        <v>5854</v>
      </c>
      <c r="J3040" s="34">
        <v>51</v>
      </c>
      <c r="K3040" s="11" t="str">
        <f>VLOOKUP(A3040,'Sales Order'!A$2:I$1029,9,0)</f>
        <v>Sales Sumatera -Kalimantan Region Team</v>
      </c>
      <c r="M3040" t="str">
        <f>VLOOKUP(A3040,'Sales Order'!A$1:L$1029,12,0)</f>
        <v>Retail</v>
      </c>
    </row>
    <row r="3041" spans="1:13" ht="15.75" customHeight="1" x14ac:dyDescent="0.3">
      <c r="A3041" s="28" t="s">
        <v>554</v>
      </c>
      <c r="B3041" s="27">
        <f>VLOOKUP(A3041,'Sales Order'!A$1:D$1029,4,0)</f>
        <v>44168</v>
      </c>
      <c r="C3041" s="28" t="s">
        <v>58</v>
      </c>
      <c r="D3041" s="34">
        <v>65</v>
      </c>
      <c r="E3041" s="36">
        <v>307889400</v>
      </c>
      <c r="F3041" s="37" t="s">
        <v>5414</v>
      </c>
      <c r="G3041" s="76" t="str">
        <f>VLOOKUP(C3041,Product!A$1:D$21,3,0)</f>
        <v>Road Bike</v>
      </c>
      <c r="H3041" s="76" t="str">
        <f>VLOOKUP(C3041,Product!A$1:D$21,4,0)</f>
        <v>Bicycle</v>
      </c>
      <c r="I3041" t="s">
        <v>59</v>
      </c>
      <c r="J3041" s="34">
        <v>65</v>
      </c>
      <c r="K3041" s="11" t="str">
        <f>VLOOKUP(A3041,'Sales Order'!A$2:I$1029,9,0)</f>
        <v>Sales Sumatera -Kalimantan Region Team</v>
      </c>
      <c r="M3041" t="str">
        <f>VLOOKUP(A3041,'Sales Order'!A$1:L$1029,12,0)</f>
        <v>Retail</v>
      </c>
    </row>
    <row r="3042" spans="1:13" ht="15.75" customHeight="1" x14ac:dyDescent="0.3">
      <c r="A3042" s="16" t="s">
        <v>557</v>
      </c>
      <c r="B3042" s="27">
        <f>VLOOKUP(A3042,'Sales Order'!A$1:D$1029,4,0)</f>
        <v>44170</v>
      </c>
      <c r="C3042" s="28" t="s">
        <v>35</v>
      </c>
      <c r="D3042" s="34">
        <v>84</v>
      </c>
      <c r="E3042" s="36">
        <v>169629600</v>
      </c>
      <c r="F3042" s="37" t="s">
        <v>5415</v>
      </c>
      <c r="G3042" s="76" t="str">
        <f>VLOOKUP(C3042,Product!A$1:D$21,3,0)</f>
        <v>Stick Golf Wedge</v>
      </c>
      <c r="H3042" s="76" t="str">
        <f>VLOOKUP(C3042,Product!A$1:D$21,4,0)</f>
        <v>Golf</v>
      </c>
      <c r="I3042" t="s">
        <v>37</v>
      </c>
      <c r="J3042" s="34">
        <v>84</v>
      </c>
      <c r="K3042" s="11" t="str">
        <f>VLOOKUP(A3042,'Sales Order'!A$2:I$1029,9,0)</f>
        <v>Sales Region Sulawesi - Maluku Team</v>
      </c>
      <c r="M3042" t="str">
        <f>VLOOKUP(A3042,'Sales Order'!A$1:L$1029,12,0)</f>
        <v>Retail</v>
      </c>
    </row>
    <row r="3043" spans="1:13" ht="15.75" customHeight="1" x14ac:dyDescent="0.3">
      <c r="A3043" s="28" t="s">
        <v>557</v>
      </c>
      <c r="B3043" s="27">
        <f>VLOOKUP(A3043,'Sales Order'!A$1:D$1029,4,0)</f>
        <v>44170</v>
      </c>
      <c r="C3043" s="28" t="s">
        <v>43</v>
      </c>
      <c r="D3043" s="34">
        <v>145</v>
      </c>
      <c r="E3043" s="36">
        <v>371200000</v>
      </c>
      <c r="F3043" s="37" t="s">
        <v>5416</v>
      </c>
      <c r="G3043" s="76" t="str">
        <f>VLOOKUP(C3043,Product!A$1:D$21,3,0)</f>
        <v>Stick Golf Bag</v>
      </c>
      <c r="H3043" s="76" t="str">
        <f>VLOOKUP(C3043,Product!A$1:D$21,4,0)</f>
        <v>Golf</v>
      </c>
      <c r="I3043" t="s">
        <v>44</v>
      </c>
      <c r="J3043" s="34">
        <v>145</v>
      </c>
      <c r="K3043" s="11" t="str">
        <f>VLOOKUP(A3043,'Sales Order'!A$2:I$1029,9,0)</f>
        <v>Sales Region Sulawesi - Maluku Team</v>
      </c>
      <c r="M3043" t="str">
        <f>VLOOKUP(A3043,'Sales Order'!A$1:L$1029,12,0)</f>
        <v>Retail</v>
      </c>
    </row>
    <row r="3044" spans="1:13" ht="15.75" customHeight="1" x14ac:dyDescent="0.3">
      <c r="A3044" s="16" t="s">
        <v>572</v>
      </c>
      <c r="B3044" s="27">
        <f>VLOOKUP(A3044,'Sales Order'!A$1:D$1029,4,0)</f>
        <v>44179</v>
      </c>
      <c r="C3044" s="28" t="s">
        <v>55</v>
      </c>
      <c r="D3044" s="34">
        <v>95</v>
      </c>
      <c r="E3044" s="36">
        <v>188248200</v>
      </c>
      <c r="F3044" s="37" t="s">
        <v>5417</v>
      </c>
      <c r="G3044" s="76" t="str">
        <f>VLOOKUP(C3044,Product!A$1:D$21,3,0)</f>
        <v>Mountain Bike</v>
      </c>
      <c r="H3044" s="76" t="str">
        <f>VLOOKUP(C3044,Product!A$1:D$21,4,0)</f>
        <v>Bicycle</v>
      </c>
      <c r="I3044" t="s">
        <v>5854</v>
      </c>
      <c r="J3044" s="34">
        <v>95</v>
      </c>
      <c r="K3044" s="11" t="str">
        <f>VLOOKUP(A3044,'Sales Order'!A$2:I$1029,9,0)</f>
        <v>Sales Region Sulawesi - Maluku Team</v>
      </c>
      <c r="M3044" t="str">
        <f>VLOOKUP(A3044,'Sales Order'!A$1:L$1029,12,0)</f>
        <v>Retail</v>
      </c>
    </row>
    <row r="3045" spans="1:13" ht="15.75" customHeight="1" x14ac:dyDescent="0.3">
      <c r="A3045" s="28" t="s">
        <v>572</v>
      </c>
      <c r="B3045" s="27">
        <f>VLOOKUP(A3045,'Sales Order'!A$1:D$1029,4,0)</f>
        <v>44179</v>
      </c>
      <c r="C3045" s="28" t="s">
        <v>58</v>
      </c>
      <c r="D3045" s="34">
        <v>120</v>
      </c>
      <c r="E3045" s="36">
        <v>561644400</v>
      </c>
      <c r="F3045" s="37" t="s">
        <v>5418</v>
      </c>
      <c r="G3045" s="76" t="str">
        <f>VLOOKUP(C3045,Product!A$1:D$21,3,0)</f>
        <v>Road Bike</v>
      </c>
      <c r="H3045" s="76" t="str">
        <f>VLOOKUP(C3045,Product!A$1:D$21,4,0)</f>
        <v>Bicycle</v>
      </c>
      <c r="I3045" t="s">
        <v>59</v>
      </c>
      <c r="J3045" s="34">
        <v>120</v>
      </c>
      <c r="K3045" s="11" t="str">
        <f>VLOOKUP(A3045,'Sales Order'!A$2:I$1029,9,0)</f>
        <v>Sales Region Sulawesi - Maluku Team</v>
      </c>
      <c r="M3045" t="str">
        <f>VLOOKUP(A3045,'Sales Order'!A$1:L$1029,12,0)</f>
        <v>Retail</v>
      </c>
    </row>
    <row r="3046" spans="1:13" ht="15.75" customHeight="1" x14ac:dyDescent="0.3">
      <c r="A3046" s="16" t="s">
        <v>585</v>
      </c>
      <c r="B3046" s="27">
        <f>VLOOKUP(A3046,'Sales Order'!A$1:D$1029,4,0)</f>
        <v>44189</v>
      </c>
      <c r="C3046" s="28" t="s">
        <v>33</v>
      </c>
      <c r="D3046" s="34">
        <v>35</v>
      </c>
      <c r="E3046" s="36">
        <v>7315000</v>
      </c>
      <c r="F3046" s="37" t="s">
        <v>5419</v>
      </c>
      <c r="G3046" s="76" t="str">
        <f>VLOOKUP(C3046,Product!A$1:D$21,3,0)</f>
        <v>Stick Billiard Bag</v>
      </c>
      <c r="H3046" s="76" t="str">
        <f>VLOOKUP(C3046,Product!A$1:D$21,4,0)</f>
        <v>Billiard</v>
      </c>
      <c r="I3046" t="s">
        <v>34</v>
      </c>
      <c r="J3046" s="34">
        <v>35</v>
      </c>
      <c r="K3046" s="11" t="str">
        <f>VLOOKUP(A3046,'Sales Order'!A$2:I$1029,9,0)</f>
        <v>Online Sales Team</v>
      </c>
      <c r="M3046" t="str">
        <f>VLOOKUP(A3046,'Sales Order'!A$1:L$1029,12,0)</f>
        <v>Retail</v>
      </c>
    </row>
    <row r="3047" spans="1:13" ht="15.75" customHeight="1" x14ac:dyDescent="0.3">
      <c r="A3047" s="28" t="s">
        <v>585</v>
      </c>
      <c r="B3047" s="27">
        <f>VLOOKUP(A3047,'Sales Order'!A$1:D$1029,4,0)</f>
        <v>44189</v>
      </c>
      <c r="C3047" s="28" t="s">
        <v>28</v>
      </c>
      <c r="D3047" s="34">
        <v>150</v>
      </c>
      <c r="E3047" s="36">
        <v>111720000</v>
      </c>
      <c r="F3047" s="37" t="s">
        <v>5420</v>
      </c>
      <c r="G3047" s="76" t="str">
        <f>VLOOKUP(C3047,Product!A$1:D$21,3,0)</f>
        <v>Stick Billiard</v>
      </c>
      <c r="H3047" s="76" t="str">
        <f>VLOOKUP(C3047,Product!A$1:D$21,4,0)</f>
        <v>Billiard</v>
      </c>
      <c r="I3047" t="s">
        <v>30</v>
      </c>
      <c r="J3047" s="34">
        <v>150</v>
      </c>
      <c r="K3047" s="11" t="str">
        <f>VLOOKUP(A3047,'Sales Order'!A$2:I$1029,9,0)</f>
        <v>Online Sales Team</v>
      </c>
      <c r="M3047" t="str">
        <f>VLOOKUP(A3047,'Sales Order'!A$1:L$1029,12,0)</f>
        <v>Retail</v>
      </c>
    </row>
    <row r="3048" spans="1:13" ht="15.75" customHeight="1" x14ac:dyDescent="0.3">
      <c r="A3048" s="16" t="s">
        <v>586</v>
      </c>
      <c r="B3048" s="27">
        <f>VLOOKUP(A3048,'Sales Order'!A$1:D$1029,4,0)</f>
        <v>44190</v>
      </c>
      <c r="C3048" s="28" t="s">
        <v>19</v>
      </c>
      <c r="D3048" s="34">
        <v>45</v>
      </c>
      <c r="E3048" s="36">
        <v>9972450</v>
      </c>
      <c r="F3048" s="37" t="s">
        <v>5421</v>
      </c>
      <c r="G3048" s="76" t="str">
        <f>VLOOKUP(C3048,Product!A$1:D$21,3,0)</f>
        <v>1 Set Fishing Equipment</v>
      </c>
      <c r="H3048" s="76" t="str">
        <f>VLOOKUP(C3048,Product!A$1:D$21,4,0)</f>
        <v>Fishing Equipment</v>
      </c>
      <c r="I3048" t="s">
        <v>21</v>
      </c>
      <c r="J3048" s="34">
        <v>45</v>
      </c>
      <c r="K3048" s="11" t="str">
        <f>VLOOKUP(A3048,'Sales Order'!A$2:I$1029,9,0)</f>
        <v>Sales Sumatera -Kalimantan Region Team</v>
      </c>
      <c r="M3048" t="str">
        <f>VLOOKUP(A3048,'Sales Order'!A$1:L$1029,12,0)</f>
        <v>Retail</v>
      </c>
    </row>
    <row r="3049" spans="1:13" ht="15.75" customHeight="1" x14ac:dyDescent="0.3">
      <c r="A3049" s="28" t="s">
        <v>586</v>
      </c>
      <c r="B3049" s="27">
        <f>VLOOKUP(A3049,'Sales Order'!A$1:D$1029,4,0)</f>
        <v>44190</v>
      </c>
      <c r="C3049" s="28" t="s">
        <v>83</v>
      </c>
      <c r="D3049" s="34">
        <v>37</v>
      </c>
      <c r="E3049" s="36">
        <v>9857910</v>
      </c>
      <c r="F3049" s="37" t="s">
        <v>5422</v>
      </c>
      <c r="G3049" s="76" t="str">
        <f>VLOOKUP(C3049,Product!A$1:D$21,3,0)</f>
        <v>Heavy bag</v>
      </c>
      <c r="H3049" s="76" t="str">
        <f>VLOOKUP(C3049,Product!A$1:D$21,4,0)</f>
        <v>Gym &amp; Fitness</v>
      </c>
      <c r="I3049" t="s">
        <v>84</v>
      </c>
      <c r="J3049" s="34">
        <v>37</v>
      </c>
      <c r="K3049" s="11" t="str">
        <f>VLOOKUP(A3049,'Sales Order'!A$2:I$1029,9,0)</f>
        <v>Sales Sumatera -Kalimantan Region Team</v>
      </c>
      <c r="M3049" t="str">
        <f>VLOOKUP(A3049,'Sales Order'!A$1:L$1029,12,0)</f>
        <v>Retail</v>
      </c>
    </row>
    <row r="3050" spans="1:13" ht="15.75" customHeight="1" x14ac:dyDescent="0.3">
      <c r="A3050" s="28" t="s">
        <v>587</v>
      </c>
      <c r="B3050" s="27">
        <f>VLOOKUP(A3050,'Sales Order'!A$1:D$1029,4,0)</f>
        <v>44190</v>
      </c>
      <c r="C3050" s="28" t="s">
        <v>55</v>
      </c>
      <c r="D3050" s="34">
        <v>64</v>
      </c>
      <c r="E3050" s="36">
        <v>119271040</v>
      </c>
      <c r="F3050" s="37" t="s">
        <v>5423</v>
      </c>
      <c r="G3050" s="76" t="str">
        <f>VLOOKUP(C3050,Product!A$1:D$21,3,0)</f>
        <v>Mountain Bike</v>
      </c>
      <c r="H3050" s="76" t="str">
        <f>VLOOKUP(C3050,Product!A$1:D$21,4,0)</f>
        <v>Bicycle</v>
      </c>
      <c r="I3050" t="s">
        <v>5854</v>
      </c>
      <c r="J3050" s="34">
        <v>64</v>
      </c>
      <c r="K3050" s="11" t="str">
        <f>VLOOKUP(A3050,'Sales Order'!A$2:I$1029,9,0)</f>
        <v>Sales Region Sulawesi - Maluku Team</v>
      </c>
      <c r="M3050" t="str">
        <f>VLOOKUP(A3050,'Sales Order'!A$1:L$1029,12,0)</f>
        <v>Retail</v>
      </c>
    </row>
    <row r="3051" spans="1:13" ht="15.75" customHeight="1" x14ac:dyDescent="0.3">
      <c r="A3051" s="28" t="s">
        <v>587</v>
      </c>
      <c r="B3051" s="27">
        <f>VLOOKUP(A3051,'Sales Order'!A$1:D$1029,4,0)</f>
        <v>44190</v>
      </c>
      <c r="C3051" s="28" t="s">
        <v>58</v>
      </c>
      <c r="D3051" s="34">
        <v>117</v>
      </c>
      <c r="E3051" s="36">
        <v>514615140</v>
      </c>
      <c r="F3051" s="37" t="s">
        <v>5424</v>
      </c>
      <c r="G3051" s="76" t="str">
        <f>VLOOKUP(C3051,Product!A$1:D$21,3,0)</f>
        <v>Road Bike</v>
      </c>
      <c r="H3051" s="76" t="str">
        <f>VLOOKUP(C3051,Product!A$1:D$21,4,0)</f>
        <v>Bicycle</v>
      </c>
      <c r="I3051" t="s">
        <v>59</v>
      </c>
      <c r="J3051" s="34">
        <v>117</v>
      </c>
      <c r="K3051" s="11" t="str">
        <f>VLOOKUP(A3051,'Sales Order'!A$2:I$1029,9,0)</f>
        <v>Sales Region Sulawesi - Maluku Team</v>
      </c>
      <c r="M3051" t="str">
        <f>VLOOKUP(A3051,'Sales Order'!A$1:L$1029,12,0)</f>
        <v>Retail</v>
      </c>
    </row>
    <row r="3052" spans="1:13" ht="15.75" customHeight="1" x14ac:dyDescent="0.3">
      <c r="A3052" s="28" t="s">
        <v>590</v>
      </c>
      <c r="B3052" s="27">
        <f>VLOOKUP(A3052,'Sales Order'!A$1:D$1029,4,0)</f>
        <v>44194</v>
      </c>
      <c r="C3052" s="28" t="s">
        <v>61</v>
      </c>
      <c r="D3052" s="34">
        <v>93</v>
      </c>
      <c r="E3052" s="36">
        <v>39201360</v>
      </c>
      <c r="F3052" s="37" t="s">
        <v>5425</v>
      </c>
      <c r="G3052" s="76" t="str">
        <f>VLOOKUP(C3052,Product!A$1:D$21,3,0)</f>
        <v>1 Set Basketball</v>
      </c>
      <c r="H3052" s="76" t="str">
        <f>VLOOKUP(C3052,Product!A$1:D$21,4,0)</f>
        <v>Basketball</v>
      </c>
      <c r="I3052" t="s">
        <v>62</v>
      </c>
      <c r="J3052" s="34">
        <v>93</v>
      </c>
      <c r="K3052" s="11" t="str">
        <f>VLOOKUP(A3052,'Sales Order'!A$2:I$1029,9,0)</f>
        <v>Sales Region Sulawesi - Maluku Team</v>
      </c>
      <c r="M3052" t="str">
        <f>VLOOKUP(A3052,'Sales Order'!A$1:L$1029,12,0)</f>
        <v>Retail</v>
      </c>
    </row>
    <row r="3053" spans="1:13" ht="15.75" customHeight="1" x14ac:dyDescent="0.3">
      <c r="A3053" s="28" t="s">
        <v>590</v>
      </c>
      <c r="B3053" s="27">
        <f>VLOOKUP(A3053,'Sales Order'!A$1:D$1029,4,0)</f>
        <v>44194</v>
      </c>
      <c r="C3053" s="28" t="s">
        <v>65</v>
      </c>
      <c r="D3053" s="34">
        <v>42</v>
      </c>
      <c r="E3053" s="36">
        <v>9980460</v>
      </c>
      <c r="F3053" s="37" t="s">
        <v>5426</v>
      </c>
      <c r="G3053" s="76" t="str">
        <f>VLOOKUP(C3053,Product!A$1:D$21,3,0)</f>
        <v>1 Set Futsalball</v>
      </c>
      <c r="H3053" s="76" t="str">
        <f>VLOOKUP(C3053,Product!A$1:D$21,4,0)</f>
        <v>Futsal</v>
      </c>
      <c r="I3053" t="s">
        <v>66</v>
      </c>
      <c r="J3053" s="34">
        <v>42</v>
      </c>
      <c r="K3053" s="11" t="str">
        <f>VLOOKUP(A3053,'Sales Order'!A$2:I$1029,9,0)</f>
        <v>Sales Region Sulawesi - Maluku Team</v>
      </c>
      <c r="M3053" t="str">
        <f>VLOOKUP(A3053,'Sales Order'!A$1:L$1029,12,0)</f>
        <v>Retail</v>
      </c>
    </row>
    <row r="3054" spans="1:13" ht="15.75" customHeight="1" x14ac:dyDescent="0.3">
      <c r="A3054" s="28" t="s">
        <v>591</v>
      </c>
      <c r="B3054" s="27">
        <f>VLOOKUP(A3054,'Sales Order'!A$1:D$1029,4,0)</f>
        <v>44194</v>
      </c>
      <c r="C3054" s="28" t="s">
        <v>19</v>
      </c>
      <c r="D3054" s="34">
        <v>125</v>
      </c>
      <c r="E3054" s="36">
        <v>25211250</v>
      </c>
      <c r="F3054" s="37" t="s">
        <v>5427</v>
      </c>
      <c r="G3054" s="76" t="str">
        <f>VLOOKUP(C3054,Product!A$1:D$21,3,0)</f>
        <v>1 Set Fishing Equipment</v>
      </c>
      <c r="H3054" s="76" t="str">
        <f>VLOOKUP(C3054,Product!A$1:D$21,4,0)</f>
        <v>Fishing Equipment</v>
      </c>
      <c r="I3054" t="s">
        <v>21</v>
      </c>
      <c r="J3054" s="34">
        <v>125</v>
      </c>
      <c r="K3054" s="11" t="str">
        <f>VLOOKUP(A3054,'Sales Order'!A$2:I$1029,9,0)</f>
        <v>Online Sales Team</v>
      </c>
      <c r="M3054" t="str">
        <f>VLOOKUP(A3054,'Sales Order'!A$1:L$1029,12,0)</f>
        <v>Retail</v>
      </c>
    </row>
    <row r="3055" spans="1:13" ht="15.75" customHeight="1" x14ac:dyDescent="0.3">
      <c r="A3055" s="28" t="s">
        <v>591</v>
      </c>
      <c r="B3055" s="27">
        <f>VLOOKUP(A3055,'Sales Order'!A$1:D$1029,4,0)</f>
        <v>44194</v>
      </c>
      <c r="C3055" s="28" t="s">
        <v>25</v>
      </c>
      <c r="D3055" s="34">
        <v>147</v>
      </c>
      <c r="E3055" s="36">
        <v>2734200</v>
      </c>
      <c r="F3055" s="37" t="s">
        <v>5428</v>
      </c>
      <c r="G3055" s="76" t="str">
        <f>VLOOKUP(C3055,Product!A$1:D$21,3,0)</f>
        <v>Fishing soft lure</v>
      </c>
      <c r="H3055" s="76" t="str">
        <f>VLOOKUP(C3055,Product!A$1:D$21,4,0)</f>
        <v>Fishing Equipment</v>
      </c>
      <c r="I3055" t="s">
        <v>26</v>
      </c>
      <c r="J3055" s="34">
        <v>147</v>
      </c>
      <c r="K3055" s="11" t="str">
        <f>VLOOKUP(A3055,'Sales Order'!A$2:I$1029,9,0)</f>
        <v>Online Sales Team</v>
      </c>
      <c r="M3055" t="str">
        <f>VLOOKUP(A3055,'Sales Order'!A$1:L$1029,12,0)</f>
        <v>Retail</v>
      </c>
    </row>
    <row r="3056" spans="1:13" ht="15.75" customHeight="1" x14ac:dyDescent="0.3">
      <c r="A3056" s="16" t="s">
        <v>600</v>
      </c>
      <c r="B3056" s="27">
        <f>VLOOKUP(A3056,'Sales Order'!A$1:D$1029,4,0)</f>
        <v>44203</v>
      </c>
      <c r="C3056" s="28" t="s">
        <v>52</v>
      </c>
      <c r="D3056" s="34">
        <v>128</v>
      </c>
      <c r="E3056" s="36">
        <v>35360000</v>
      </c>
      <c r="F3056" s="37" t="s">
        <v>5429</v>
      </c>
      <c r="G3056" s="76" t="str">
        <f>VLOOKUP(C3056,Product!A$1:D$21,3,0)</f>
        <v>Hiking Shoes</v>
      </c>
      <c r="H3056" s="76" t="str">
        <f>VLOOKUP(C3056,Product!A$1:D$21,4,0)</f>
        <v>Hiking &amp; Camping</v>
      </c>
      <c r="I3056" t="s">
        <v>53</v>
      </c>
      <c r="J3056" s="34">
        <v>128</v>
      </c>
      <c r="K3056" s="11" t="str">
        <f>VLOOKUP(A3056,'Sales Order'!A$2:I$1029,9,0)</f>
        <v>Sales Region Sulawesi - Maluku Team</v>
      </c>
      <c r="M3056" t="str">
        <f>VLOOKUP(A3056,'Sales Order'!A$1:L$1029,12,0)</f>
        <v>Retail</v>
      </c>
    </row>
    <row r="3057" spans="1:13" ht="15.75" customHeight="1" x14ac:dyDescent="0.3">
      <c r="A3057" s="28" t="s">
        <v>600</v>
      </c>
      <c r="B3057" s="27">
        <f>VLOOKUP(A3057,'Sales Order'!A$1:D$1029,4,0)</f>
        <v>44203</v>
      </c>
      <c r="C3057" s="28" t="s">
        <v>48</v>
      </c>
      <c r="D3057" s="34">
        <v>110</v>
      </c>
      <c r="E3057" s="36">
        <v>13196700</v>
      </c>
      <c r="F3057" s="37" t="s">
        <v>5430</v>
      </c>
      <c r="G3057" s="76" t="str">
        <f>VLOOKUP(C3057,Product!A$1:D$21,3,0)</f>
        <v>Tracking Pole</v>
      </c>
      <c r="H3057" s="76" t="str">
        <f>VLOOKUP(C3057,Product!A$1:D$21,4,0)</f>
        <v>Hiking &amp; Camping</v>
      </c>
      <c r="I3057" t="s">
        <v>49</v>
      </c>
      <c r="J3057" s="34">
        <v>110</v>
      </c>
      <c r="K3057" s="11" t="str">
        <f>VLOOKUP(A3057,'Sales Order'!A$2:I$1029,9,0)</f>
        <v>Sales Region Sulawesi - Maluku Team</v>
      </c>
      <c r="M3057" t="str">
        <f>VLOOKUP(A3057,'Sales Order'!A$1:L$1029,12,0)</f>
        <v>Retail</v>
      </c>
    </row>
    <row r="3058" spans="1:13" ht="15.75" customHeight="1" x14ac:dyDescent="0.3">
      <c r="A3058" s="28" t="s">
        <v>605</v>
      </c>
      <c r="B3058" s="27">
        <f>VLOOKUP(A3058,'Sales Order'!A$1:D$1029,4,0)</f>
        <v>44210</v>
      </c>
      <c r="C3058" s="28" t="s">
        <v>83</v>
      </c>
      <c r="D3058" s="34">
        <v>106</v>
      </c>
      <c r="E3058" s="36">
        <v>31303920</v>
      </c>
      <c r="F3058" s="37" t="s">
        <v>5431</v>
      </c>
      <c r="G3058" s="76" t="str">
        <f>VLOOKUP(C3058,Product!A$1:D$21,3,0)</f>
        <v>Heavy bag</v>
      </c>
      <c r="H3058" s="76" t="str">
        <f>VLOOKUP(C3058,Product!A$1:D$21,4,0)</f>
        <v>Gym &amp; Fitness</v>
      </c>
      <c r="I3058" t="s">
        <v>84</v>
      </c>
      <c r="J3058" s="34">
        <v>106</v>
      </c>
      <c r="K3058" s="11" t="str">
        <f>VLOOKUP(A3058,'Sales Order'!A$2:I$1029,9,0)</f>
        <v>Sales Region Sulawesi - Maluku Team</v>
      </c>
      <c r="M3058" t="str">
        <f>VLOOKUP(A3058,'Sales Order'!A$1:L$1029,12,0)</f>
        <v>Retail</v>
      </c>
    </row>
    <row r="3059" spans="1:13" ht="15.75" customHeight="1" x14ac:dyDescent="0.3">
      <c r="A3059" s="28" t="s">
        <v>605</v>
      </c>
      <c r="B3059" s="27">
        <f>VLOOKUP(A3059,'Sales Order'!A$1:D$1029,4,0)</f>
        <v>44210</v>
      </c>
      <c r="C3059" s="28" t="s">
        <v>45</v>
      </c>
      <c r="D3059" s="34">
        <v>108</v>
      </c>
      <c r="E3059" s="36">
        <v>12390840</v>
      </c>
      <c r="F3059" s="37" t="s">
        <v>5432</v>
      </c>
      <c r="G3059" s="76" t="str">
        <f>VLOOKUP(C3059,Product!A$1:D$21,3,0)</f>
        <v>Sunglasses</v>
      </c>
      <c r="H3059" s="76" t="str">
        <f>VLOOKUP(C3059,Product!A$1:D$21,4,0)</f>
        <v>Outdoors Sport</v>
      </c>
      <c r="I3059" t="s">
        <v>46</v>
      </c>
      <c r="J3059" s="34">
        <v>108</v>
      </c>
      <c r="K3059" s="11" t="str">
        <f>VLOOKUP(A3059,'Sales Order'!A$2:I$1029,9,0)</f>
        <v>Sales Region Sulawesi - Maluku Team</v>
      </c>
      <c r="M3059" t="str">
        <f>VLOOKUP(A3059,'Sales Order'!A$1:L$1029,12,0)</f>
        <v>Retail</v>
      </c>
    </row>
    <row r="3060" spans="1:13" ht="15.75" customHeight="1" x14ac:dyDescent="0.3">
      <c r="A3060" s="28" t="s">
        <v>606</v>
      </c>
      <c r="B3060" s="27">
        <f>VLOOKUP(A3060,'Sales Order'!A$1:D$1029,4,0)</f>
        <v>44210</v>
      </c>
      <c r="C3060" s="28" t="s">
        <v>19</v>
      </c>
      <c r="D3060" s="34">
        <v>141</v>
      </c>
      <c r="E3060" s="36">
        <v>29842650</v>
      </c>
      <c r="F3060" s="37" t="s">
        <v>5433</v>
      </c>
      <c r="G3060" s="76" t="str">
        <f>VLOOKUP(C3060,Product!A$1:D$21,3,0)</f>
        <v>1 Set Fishing Equipment</v>
      </c>
      <c r="H3060" s="76" t="str">
        <f>VLOOKUP(C3060,Product!A$1:D$21,4,0)</f>
        <v>Fishing Equipment</v>
      </c>
      <c r="I3060" t="s">
        <v>21</v>
      </c>
      <c r="J3060" s="34">
        <v>141</v>
      </c>
      <c r="K3060" s="11" t="str">
        <f>VLOOKUP(A3060,'Sales Order'!A$2:I$1029,9,0)</f>
        <v>Sales Sumatera -Kalimantan Region Team</v>
      </c>
      <c r="M3060" t="str">
        <f>VLOOKUP(A3060,'Sales Order'!A$1:L$1029,12,0)</f>
        <v>Retail</v>
      </c>
    </row>
    <row r="3061" spans="1:13" ht="15.75" customHeight="1" x14ac:dyDescent="0.3">
      <c r="A3061" s="28" t="s">
        <v>606</v>
      </c>
      <c r="B3061" s="27">
        <f>VLOOKUP(A3061,'Sales Order'!A$1:D$1029,4,0)</f>
        <v>44210</v>
      </c>
      <c r="C3061" s="28" t="s">
        <v>25</v>
      </c>
      <c r="D3061" s="34">
        <v>134</v>
      </c>
      <c r="E3061" s="36">
        <v>2304800</v>
      </c>
      <c r="F3061" s="37" t="s">
        <v>5434</v>
      </c>
      <c r="G3061" s="76" t="str">
        <f>VLOOKUP(C3061,Product!A$1:D$21,3,0)</f>
        <v>Fishing soft lure</v>
      </c>
      <c r="H3061" s="76" t="str">
        <f>VLOOKUP(C3061,Product!A$1:D$21,4,0)</f>
        <v>Fishing Equipment</v>
      </c>
      <c r="I3061" t="s">
        <v>26</v>
      </c>
      <c r="J3061" s="34">
        <v>134</v>
      </c>
      <c r="K3061" s="11" t="str">
        <f>VLOOKUP(A3061,'Sales Order'!A$2:I$1029,9,0)</f>
        <v>Sales Sumatera -Kalimantan Region Team</v>
      </c>
      <c r="M3061" t="str">
        <f>VLOOKUP(A3061,'Sales Order'!A$1:L$1029,12,0)</f>
        <v>Retail</v>
      </c>
    </row>
    <row r="3062" spans="1:13" ht="15.75" customHeight="1" x14ac:dyDescent="0.3">
      <c r="A3062" s="28" t="s">
        <v>606</v>
      </c>
      <c r="B3062" s="27">
        <f>VLOOKUP(A3062,'Sales Order'!A$1:D$1029,4,0)</f>
        <v>44210</v>
      </c>
      <c r="C3062" s="28" t="s">
        <v>78</v>
      </c>
      <c r="D3062" s="34">
        <v>144</v>
      </c>
      <c r="E3062" s="36">
        <v>57456000</v>
      </c>
      <c r="F3062" s="37" t="s">
        <v>5435</v>
      </c>
      <c r="G3062" s="76" t="str">
        <f>VLOOKUP(C3062,Product!A$1:D$21,3,0)</f>
        <v>Dumbell Set</v>
      </c>
      <c r="H3062" s="76" t="str">
        <f>VLOOKUP(C3062,Product!A$1:D$21,4,0)</f>
        <v>Gym &amp; Fitness</v>
      </c>
      <c r="I3062" t="s">
        <v>79</v>
      </c>
      <c r="J3062" s="34">
        <v>144</v>
      </c>
      <c r="K3062" s="11" t="str">
        <f>VLOOKUP(A3062,'Sales Order'!A$2:I$1029,9,0)</f>
        <v>Sales Sumatera -Kalimantan Region Team</v>
      </c>
      <c r="M3062" t="str">
        <f>VLOOKUP(A3062,'Sales Order'!A$1:L$1029,12,0)</f>
        <v>Retail</v>
      </c>
    </row>
    <row r="3063" spans="1:13" ht="15.75" customHeight="1" x14ac:dyDescent="0.3">
      <c r="A3063" s="28" t="s">
        <v>606</v>
      </c>
      <c r="B3063" s="27">
        <f>VLOOKUP(A3063,'Sales Order'!A$1:D$1029,4,0)</f>
        <v>44210</v>
      </c>
      <c r="C3063" s="28" t="s">
        <v>83</v>
      </c>
      <c r="D3063" s="34">
        <v>27</v>
      </c>
      <c r="E3063" s="36">
        <v>7453620</v>
      </c>
      <c r="F3063" s="37" t="s">
        <v>5436</v>
      </c>
      <c r="G3063" s="76" t="str">
        <f>VLOOKUP(C3063,Product!A$1:D$21,3,0)</f>
        <v>Heavy bag</v>
      </c>
      <c r="H3063" s="76" t="str">
        <f>VLOOKUP(C3063,Product!A$1:D$21,4,0)</f>
        <v>Gym &amp; Fitness</v>
      </c>
      <c r="I3063" t="s">
        <v>84</v>
      </c>
      <c r="J3063" s="34">
        <v>27</v>
      </c>
      <c r="K3063" s="11" t="str">
        <f>VLOOKUP(A3063,'Sales Order'!A$2:I$1029,9,0)</f>
        <v>Sales Sumatera -Kalimantan Region Team</v>
      </c>
      <c r="M3063" t="str">
        <f>VLOOKUP(A3063,'Sales Order'!A$1:L$1029,12,0)</f>
        <v>Retail</v>
      </c>
    </row>
    <row r="3064" spans="1:13" ht="15.75" customHeight="1" x14ac:dyDescent="0.3">
      <c r="A3064" s="16" t="s">
        <v>611</v>
      </c>
      <c r="B3064" s="27">
        <f>VLOOKUP(A3064,'Sales Order'!A$1:D$1029,4,0)</f>
        <v>44217</v>
      </c>
      <c r="C3064" s="28" t="s">
        <v>83</v>
      </c>
      <c r="D3064" s="34">
        <v>44</v>
      </c>
      <c r="E3064" s="36">
        <v>10734240</v>
      </c>
      <c r="F3064" s="37" t="s">
        <v>5437</v>
      </c>
      <c r="G3064" s="76" t="str">
        <f>VLOOKUP(C3064,Product!A$1:D$21,3,0)</f>
        <v>Heavy bag</v>
      </c>
      <c r="H3064" s="76" t="str">
        <f>VLOOKUP(C3064,Product!A$1:D$21,4,0)</f>
        <v>Gym &amp; Fitness</v>
      </c>
      <c r="I3064" t="s">
        <v>84</v>
      </c>
      <c r="J3064" s="34">
        <v>44</v>
      </c>
      <c r="K3064" s="11" t="str">
        <f>VLOOKUP(A3064,'Sales Order'!A$2:I$1029,9,0)</f>
        <v>Sales Region Sulawesi - Maluku Team</v>
      </c>
      <c r="M3064" t="str">
        <f>VLOOKUP(A3064,'Sales Order'!A$1:L$1029,12,0)</f>
        <v>Retail</v>
      </c>
    </row>
    <row r="3065" spans="1:13" ht="15.75" customHeight="1" x14ac:dyDescent="0.3">
      <c r="A3065" s="28" t="s">
        <v>611</v>
      </c>
      <c r="B3065" s="27">
        <f>VLOOKUP(A3065,'Sales Order'!A$1:D$1029,4,0)</f>
        <v>44217</v>
      </c>
      <c r="C3065" s="28" t="s">
        <v>28</v>
      </c>
      <c r="D3065" s="34">
        <v>127</v>
      </c>
      <c r="E3065" s="36">
        <v>89860120</v>
      </c>
      <c r="F3065" s="37" t="s">
        <v>5438</v>
      </c>
      <c r="G3065" s="76" t="str">
        <f>VLOOKUP(C3065,Product!A$1:D$21,3,0)</f>
        <v>Stick Billiard</v>
      </c>
      <c r="H3065" s="76" t="str">
        <f>VLOOKUP(C3065,Product!A$1:D$21,4,0)</f>
        <v>Billiard</v>
      </c>
      <c r="I3065" t="s">
        <v>30</v>
      </c>
      <c r="J3065" s="34">
        <v>127</v>
      </c>
      <c r="K3065" s="11" t="str">
        <f>VLOOKUP(A3065,'Sales Order'!A$2:I$1029,9,0)</f>
        <v>Sales Region Sulawesi - Maluku Team</v>
      </c>
      <c r="M3065" t="str">
        <f>VLOOKUP(A3065,'Sales Order'!A$1:L$1029,12,0)</f>
        <v>Retail</v>
      </c>
    </row>
    <row r="3066" spans="1:13" ht="15.75" customHeight="1" x14ac:dyDescent="0.3">
      <c r="A3066" s="16" t="s">
        <v>612</v>
      </c>
      <c r="B3066" s="27">
        <f>VLOOKUP(A3066,'Sales Order'!A$1:D$1029,4,0)</f>
        <v>44218</v>
      </c>
      <c r="C3066" s="28" t="s">
        <v>69</v>
      </c>
      <c r="D3066" s="34">
        <v>35</v>
      </c>
      <c r="E3066" s="36">
        <v>4090590</v>
      </c>
      <c r="F3066" s="37" t="s">
        <v>5439</v>
      </c>
      <c r="G3066" s="76" t="str">
        <f>VLOOKUP(C3066,Product!A$1:D$21,3,0)</f>
        <v>Abs Roller</v>
      </c>
      <c r="H3066" s="76" t="str">
        <f>VLOOKUP(C3066,Product!A$1:D$21,4,0)</f>
        <v>Gym &amp; Fitness</v>
      </c>
      <c r="I3066" t="s">
        <v>70</v>
      </c>
      <c r="J3066" s="34">
        <v>35</v>
      </c>
      <c r="K3066" s="11" t="str">
        <f>VLOOKUP(A3066,'Sales Order'!A$2:I$1029,9,0)</f>
        <v>Sales Region Sulawesi - Maluku Team</v>
      </c>
      <c r="M3066" t="str">
        <f>VLOOKUP(A3066,'Sales Order'!A$1:L$1029,12,0)</f>
        <v>Retail</v>
      </c>
    </row>
    <row r="3067" spans="1:13" ht="15.75" customHeight="1" x14ac:dyDescent="0.3">
      <c r="A3067" s="28" t="s">
        <v>612</v>
      </c>
      <c r="B3067" s="27">
        <f>VLOOKUP(A3067,'Sales Order'!A$1:D$1029,4,0)</f>
        <v>44218</v>
      </c>
      <c r="C3067" s="28" t="s">
        <v>72</v>
      </c>
      <c r="D3067" s="34">
        <v>57</v>
      </c>
      <c r="E3067" s="36">
        <v>13392720</v>
      </c>
      <c r="F3067" s="37" t="s">
        <v>5440</v>
      </c>
      <c r="G3067" s="76" t="str">
        <f>VLOOKUP(C3067,Product!A$1:D$21,3,0)</f>
        <v>Pull Up Bar</v>
      </c>
      <c r="H3067" s="76" t="str">
        <f>VLOOKUP(C3067,Product!A$1:D$21,4,0)</f>
        <v>Gym &amp; Fitness</v>
      </c>
      <c r="I3067" t="s">
        <v>73</v>
      </c>
      <c r="J3067" s="34">
        <v>57</v>
      </c>
      <c r="K3067" s="11" t="str">
        <f>VLOOKUP(A3067,'Sales Order'!A$2:I$1029,9,0)</f>
        <v>Sales Region Sulawesi - Maluku Team</v>
      </c>
      <c r="M3067" t="str">
        <f>VLOOKUP(A3067,'Sales Order'!A$1:L$1029,12,0)</f>
        <v>Retail</v>
      </c>
    </row>
    <row r="3068" spans="1:13" ht="15.75" customHeight="1" x14ac:dyDescent="0.3">
      <c r="A3068" s="16" t="s">
        <v>614</v>
      </c>
      <c r="B3068" s="27">
        <f>VLOOKUP(A3068,'Sales Order'!A$1:D$1029,4,0)</f>
        <v>44219</v>
      </c>
      <c r="C3068" s="28" t="s">
        <v>65</v>
      </c>
      <c r="D3068" s="34">
        <v>26</v>
      </c>
      <c r="E3068" s="36">
        <v>6039540</v>
      </c>
      <c r="F3068" s="37" t="s">
        <v>5441</v>
      </c>
      <c r="G3068" s="76" t="str">
        <f>VLOOKUP(C3068,Product!A$1:D$21,3,0)</f>
        <v>1 Set Futsalball</v>
      </c>
      <c r="H3068" s="76" t="str">
        <f>VLOOKUP(C3068,Product!A$1:D$21,4,0)</f>
        <v>Futsal</v>
      </c>
      <c r="I3068" t="s">
        <v>66</v>
      </c>
      <c r="J3068" s="34">
        <v>26</v>
      </c>
      <c r="K3068" s="11" t="str">
        <f>VLOOKUP(A3068,'Sales Order'!A$2:I$1029,9,0)</f>
        <v>Sales Region Sulawesi - Maluku Team</v>
      </c>
      <c r="M3068" t="str">
        <f>VLOOKUP(A3068,'Sales Order'!A$1:L$1029,12,0)</f>
        <v>Retail</v>
      </c>
    </row>
    <row r="3069" spans="1:13" ht="15.75" customHeight="1" x14ac:dyDescent="0.3">
      <c r="A3069" s="28" t="s">
        <v>614</v>
      </c>
      <c r="B3069" s="27">
        <f>VLOOKUP(A3069,'Sales Order'!A$1:D$1029,4,0)</f>
        <v>44219</v>
      </c>
      <c r="C3069" s="28" t="s">
        <v>61</v>
      </c>
      <c r="D3069" s="34">
        <v>101</v>
      </c>
      <c r="E3069" s="36">
        <v>36768040</v>
      </c>
      <c r="F3069" s="37" t="s">
        <v>5442</v>
      </c>
      <c r="G3069" s="76" t="str">
        <f>VLOOKUP(C3069,Product!A$1:D$21,3,0)</f>
        <v>1 Set Basketball</v>
      </c>
      <c r="H3069" s="76" t="str">
        <f>VLOOKUP(C3069,Product!A$1:D$21,4,0)</f>
        <v>Basketball</v>
      </c>
      <c r="I3069" t="s">
        <v>62</v>
      </c>
      <c r="J3069" s="34">
        <v>101</v>
      </c>
      <c r="K3069" s="11" t="str">
        <f>VLOOKUP(A3069,'Sales Order'!A$2:I$1029,9,0)</f>
        <v>Sales Region Sulawesi - Maluku Team</v>
      </c>
      <c r="M3069" t="str">
        <f>VLOOKUP(A3069,'Sales Order'!A$1:L$1029,12,0)</f>
        <v>Retail</v>
      </c>
    </row>
    <row r="3070" spans="1:13" ht="15.75" customHeight="1" x14ac:dyDescent="0.3">
      <c r="A3070" s="28" t="s">
        <v>614</v>
      </c>
      <c r="B3070" s="27">
        <f>VLOOKUP(A3070,'Sales Order'!A$1:D$1029,4,0)</f>
        <v>44219</v>
      </c>
      <c r="C3070" s="28" t="s">
        <v>75</v>
      </c>
      <c r="D3070" s="34">
        <v>48</v>
      </c>
      <c r="E3070" s="36">
        <v>104304000.00000001</v>
      </c>
      <c r="F3070" s="37" t="s">
        <v>5443</v>
      </c>
      <c r="G3070" s="76" t="str">
        <f>VLOOKUP(C3070,Product!A$1:D$21,3,0)</f>
        <v>Bench Press</v>
      </c>
      <c r="H3070" s="76" t="str">
        <f>VLOOKUP(C3070,Product!A$1:D$21,4,0)</f>
        <v>Gym &amp; Fitness</v>
      </c>
      <c r="I3070" t="s">
        <v>76</v>
      </c>
      <c r="J3070" s="34">
        <v>48</v>
      </c>
      <c r="K3070" s="11" t="str">
        <f>VLOOKUP(A3070,'Sales Order'!A$2:I$1029,9,0)</f>
        <v>Sales Region Sulawesi - Maluku Team</v>
      </c>
      <c r="M3070" t="str">
        <f>VLOOKUP(A3070,'Sales Order'!A$1:L$1029,12,0)</f>
        <v>Retail</v>
      </c>
    </row>
    <row r="3071" spans="1:13" ht="15.75" customHeight="1" x14ac:dyDescent="0.3">
      <c r="A3071" s="28" t="s">
        <v>614</v>
      </c>
      <c r="B3071" s="27">
        <f>VLOOKUP(A3071,'Sales Order'!A$1:D$1029,4,0)</f>
        <v>44219</v>
      </c>
      <c r="C3071" s="28" t="s">
        <v>81</v>
      </c>
      <c r="D3071" s="34">
        <v>43</v>
      </c>
      <c r="E3071" s="36">
        <v>84397390</v>
      </c>
      <c r="F3071" s="37" t="s">
        <v>5444</v>
      </c>
      <c r="G3071" s="76" t="str">
        <f>VLOOKUP(C3071,Product!A$1:D$21,3,0)</f>
        <v>Treadmill</v>
      </c>
      <c r="H3071" s="76" t="str">
        <f>VLOOKUP(C3071,Product!A$1:D$21,4,0)</f>
        <v>Gym &amp; Fitness</v>
      </c>
      <c r="I3071" t="s">
        <v>82</v>
      </c>
      <c r="J3071" s="34">
        <v>43</v>
      </c>
      <c r="K3071" s="11" t="str">
        <f>VLOOKUP(A3071,'Sales Order'!A$2:I$1029,9,0)</f>
        <v>Sales Region Sulawesi - Maluku Team</v>
      </c>
      <c r="M3071" t="str">
        <f>VLOOKUP(A3071,'Sales Order'!A$1:L$1029,12,0)</f>
        <v>Retail</v>
      </c>
    </row>
    <row r="3072" spans="1:13" ht="15.75" customHeight="1" x14ac:dyDescent="0.3">
      <c r="A3072" s="16" t="s">
        <v>622</v>
      </c>
      <c r="B3072" s="27">
        <f>VLOOKUP(A3072,'Sales Order'!A$1:D$1029,4,0)</f>
        <v>44227</v>
      </c>
      <c r="C3072" s="28" t="s">
        <v>35</v>
      </c>
      <c r="D3072" s="34">
        <v>29</v>
      </c>
      <c r="E3072" s="36">
        <v>57926050</v>
      </c>
      <c r="F3072" s="37" t="s">
        <v>5445</v>
      </c>
      <c r="G3072" s="76" t="str">
        <f>VLOOKUP(C3072,Product!A$1:D$21,3,0)</f>
        <v>Stick Golf Wedge</v>
      </c>
      <c r="H3072" s="76" t="str">
        <f>VLOOKUP(C3072,Product!A$1:D$21,4,0)</f>
        <v>Golf</v>
      </c>
      <c r="I3072" t="s">
        <v>37</v>
      </c>
      <c r="J3072" s="34">
        <v>29</v>
      </c>
      <c r="K3072" s="11" t="str">
        <f>VLOOKUP(A3072,'Sales Order'!A$2:I$1029,9,0)</f>
        <v>Sales Sumatera -Kalimantan Region Team</v>
      </c>
      <c r="M3072" t="str">
        <f>VLOOKUP(A3072,'Sales Order'!A$1:L$1029,12,0)</f>
        <v>Retail</v>
      </c>
    </row>
    <row r="3073" spans="1:13" ht="15.75" customHeight="1" x14ac:dyDescent="0.3">
      <c r="A3073" s="28" t="s">
        <v>622</v>
      </c>
      <c r="B3073" s="27">
        <f>VLOOKUP(A3073,'Sales Order'!A$1:D$1029,4,0)</f>
        <v>44227</v>
      </c>
      <c r="C3073" s="28" t="s">
        <v>43</v>
      </c>
      <c r="D3073" s="34">
        <v>47</v>
      </c>
      <c r="E3073" s="36">
        <v>133856000</v>
      </c>
      <c r="F3073" s="37" t="s">
        <v>5446</v>
      </c>
      <c r="G3073" s="76" t="str">
        <f>VLOOKUP(C3073,Product!A$1:D$21,3,0)</f>
        <v>Stick Golf Bag</v>
      </c>
      <c r="H3073" s="76" t="str">
        <f>VLOOKUP(C3073,Product!A$1:D$21,4,0)</f>
        <v>Golf</v>
      </c>
      <c r="I3073" t="s">
        <v>44</v>
      </c>
      <c r="J3073" s="34">
        <v>47</v>
      </c>
      <c r="K3073" s="11" t="str">
        <f>VLOOKUP(A3073,'Sales Order'!A$2:I$1029,9,0)</f>
        <v>Sales Sumatera -Kalimantan Region Team</v>
      </c>
      <c r="M3073" t="str">
        <f>VLOOKUP(A3073,'Sales Order'!A$1:L$1029,12,0)</f>
        <v>Retail</v>
      </c>
    </row>
    <row r="3074" spans="1:13" ht="15.75" customHeight="1" x14ac:dyDescent="0.3">
      <c r="A3074" s="16" t="s">
        <v>629</v>
      </c>
      <c r="B3074" s="27">
        <f>VLOOKUP(A3074,'Sales Order'!A$1:D$1029,4,0)</f>
        <v>44231</v>
      </c>
      <c r="C3074" s="28" t="s">
        <v>83</v>
      </c>
      <c r="D3074" s="34">
        <v>106</v>
      </c>
      <c r="E3074" s="36">
        <v>31303920</v>
      </c>
      <c r="F3074" s="37" t="s">
        <v>5447</v>
      </c>
      <c r="G3074" s="76" t="str">
        <f>VLOOKUP(C3074,Product!A$1:D$21,3,0)</f>
        <v>Heavy bag</v>
      </c>
      <c r="H3074" s="76" t="str">
        <f>VLOOKUP(C3074,Product!A$1:D$21,4,0)</f>
        <v>Gym &amp; Fitness</v>
      </c>
      <c r="I3074" t="s">
        <v>84</v>
      </c>
      <c r="J3074" s="34">
        <v>106</v>
      </c>
      <c r="K3074" s="11" t="str">
        <f>VLOOKUP(A3074,'Sales Order'!A$2:I$1029,9,0)</f>
        <v>Sales Region Sulawesi - Maluku Team</v>
      </c>
      <c r="M3074" t="str">
        <f>VLOOKUP(A3074,'Sales Order'!A$1:L$1029,12,0)</f>
        <v>Retail</v>
      </c>
    </row>
    <row r="3075" spans="1:13" ht="15.75" customHeight="1" x14ac:dyDescent="0.3">
      <c r="A3075" s="28" t="s">
        <v>629</v>
      </c>
      <c r="B3075" s="27">
        <f>VLOOKUP(A3075,'Sales Order'!A$1:D$1029,4,0)</f>
        <v>44231</v>
      </c>
      <c r="C3075" s="28" t="s">
        <v>78</v>
      </c>
      <c r="D3075" s="34">
        <v>150</v>
      </c>
      <c r="E3075" s="36">
        <v>75012000</v>
      </c>
      <c r="F3075" s="37" t="s">
        <v>5448</v>
      </c>
      <c r="G3075" s="76" t="str">
        <f>VLOOKUP(C3075,Product!A$1:D$21,3,0)</f>
        <v>Dumbell Set</v>
      </c>
      <c r="H3075" s="76" t="str">
        <f>VLOOKUP(C3075,Product!A$1:D$21,4,0)</f>
        <v>Gym &amp; Fitness</v>
      </c>
      <c r="I3075" t="s">
        <v>79</v>
      </c>
      <c r="J3075" s="34">
        <v>150</v>
      </c>
      <c r="K3075" s="11" t="str">
        <f>VLOOKUP(A3075,'Sales Order'!A$2:I$1029,9,0)</f>
        <v>Sales Region Sulawesi - Maluku Team</v>
      </c>
      <c r="M3075" t="str">
        <f>VLOOKUP(A3075,'Sales Order'!A$1:L$1029,12,0)</f>
        <v>Retail</v>
      </c>
    </row>
    <row r="3076" spans="1:13" ht="15.75" customHeight="1" x14ac:dyDescent="0.3">
      <c r="A3076" s="16" t="s">
        <v>641</v>
      </c>
      <c r="B3076" s="27">
        <f>VLOOKUP(A3076,'Sales Order'!A$1:D$1029,4,0)</f>
        <v>44243</v>
      </c>
      <c r="C3076" s="28" t="s">
        <v>40</v>
      </c>
      <c r="D3076" s="34">
        <v>139</v>
      </c>
      <c r="E3076" s="36">
        <v>27598450</v>
      </c>
      <c r="F3076" s="37" t="s">
        <v>5449</v>
      </c>
      <c r="G3076" s="76" t="str">
        <f>VLOOKUP(C3076,Product!A$1:D$21,3,0)</f>
        <v>1 set Golf Ball</v>
      </c>
      <c r="H3076" s="76" t="str">
        <f>VLOOKUP(C3076,Product!A$1:D$21,4,0)</f>
        <v>Golf</v>
      </c>
      <c r="I3076" t="s">
        <v>41</v>
      </c>
      <c r="J3076" s="34">
        <v>139</v>
      </c>
      <c r="K3076" s="11" t="str">
        <f>VLOOKUP(A3076,'Sales Order'!A$2:I$1029,9,0)</f>
        <v>Sales Sumatera -Kalimantan Region Team</v>
      </c>
      <c r="M3076" t="str">
        <f>VLOOKUP(A3076,'Sales Order'!A$1:L$1029,12,0)</f>
        <v>Retail</v>
      </c>
    </row>
    <row r="3077" spans="1:13" ht="15.75" customHeight="1" x14ac:dyDescent="0.3">
      <c r="A3077" s="28" t="s">
        <v>641</v>
      </c>
      <c r="B3077" s="27">
        <f>VLOOKUP(A3077,'Sales Order'!A$1:D$1029,4,0)</f>
        <v>44243</v>
      </c>
      <c r="C3077" s="28" t="s">
        <v>35</v>
      </c>
      <c r="D3077" s="34">
        <v>92</v>
      </c>
      <c r="E3077" s="36">
        <v>187804200</v>
      </c>
      <c r="F3077" s="37" t="s">
        <v>5450</v>
      </c>
      <c r="G3077" s="76" t="str">
        <f>VLOOKUP(C3077,Product!A$1:D$21,3,0)</f>
        <v>Stick Golf Wedge</v>
      </c>
      <c r="H3077" s="76" t="str">
        <f>VLOOKUP(C3077,Product!A$1:D$21,4,0)</f>
        <v>Golf</v>
      </c>
      <c r="I3077" t="s">
        <v>37</v>
      </c>
      <c r="J3077" s="34">
        <v>92</v>
      </c>
      <c r="K3077" s="11" t="str">
        <f>VLOOKUP(A3077,'Sales Order'!A$2:I$1029,9,0)</f>
        <v>Sales Sumatera -Kalimantan Region Team</v>
      </c>
      <c r="M3077" t="str">
        <f>VLOOKUP(A3077,'Sales Order'!A$1:L$1029,12,0)</f>
        <v>Retail</v>
      </c>
    </row>
    <row r="3078" spans="1:13" ht="15.75" customHeight="1" x14ac:dyDescent="0.3">
      <c r="A3078" s="16" t="s">
        <v>646</v>
      </c>
      <c r="B3078" s="27">
        <f>VLOOKUP(A3078,'Sales Order'!A$1:D$1029,4,0)</f>
        <v>44247</v>
      </c>
      <c r="C3078" s="28" t="s">
        <v>61</v>
      </c>
      <c r="D3078" s="34">
        <v>34</v>
      </c>
      <c r="E3078" s="36">
        <v>13517380</v>
      </c>
      <c r="F3078" s="37" t="s">
        <v>5451</v>
      </c>
      <c r="G3078" s="76" t="str">
        <f>VLOOKUP(C3078,Product!A$1:D$21,3,0)</f>
        <v>1 Set Basketball</v>
      </c>
      <c r="H3078" s="76" t="str">
        <f>VLOOKUP(C3078,Product!A$1:D$21,4,0)</f>
        <v>Basketball</v>
      </c>
      <c r="I3078" t="s">
        <v>62</v>
      </c>
      <c r="J3078" s="34">
        <v>34</v>
      </c>
      <c r="K3078" s="11" t="str">
        <f>VLOOKUP(A3078,'Sales Order'!A$2:I$1029,9,0)</f>
        <v>Sales Region Sulawesi - Maluku Team</v>
      </c>
      <c r="M3078" t="str">
        <f>VLOOKUP(A3078,'Sales Order'!A$1:L$1029,12,0)</f>
        <v>Retail</v>
      </c>
    </row>
    <row r="3079" spans="1:13" ht="15.75" customHeight="1" x14ac:dyDescent="0.3">
      <c r="A3079" s="28" t="s">
        <v>646</v>
      </c>
      <c r="B3079" s="27">
        <f>VLOOKUP(A3079,'Sales Order'!A$1:D$1029,4,0)</f>
        <v>44247</v>
      </c>
      <c r="C3079" s="28" t="s">
        <v>65</v>
      </c>
      <c r="D3079" s="34">
        <v>26</v>
      </c>
      <c r="E3079" s="36">
        <v>5831280</v>
      </c>
      <c r="F3079" s="37" t="s">
        <v>5452</v>
      </c>
      <c r="G3079" s="76" t="str">
        <f>VLOOKUP(C3079,Product!A$1:D$21,3,0)</f>
        <v>1 Set Futsalball</v>
      </c>
      <c r="H3079" s="76" t="str">
        <f>VLOOKUP(C3079,Product!A$1:D$21,4,0)</f>
        <v>Futsal</v>
      </c>
      <c r="I3079" t="s">
        <v>66</v>
      </c>
      <c r="J3079" s="34">
        <v>26</v>
      </c>
      <c r="K3079" s="11" t="str">
        <f>VLOOKUP(A3079,'Sales Order'!A$2:I$1029,9,0)</f>
        <v>Sales Region Sulawesi - Maluku Team</v>
      </c>
      <c r="M3079" t="str">
        <f>VLOOKUP(A3079,'Sales Order'!A$1:L$1029,12,0)</f>
        <v>Retail</v>
      </c>
    </row>
    <row r="3080" spans="1:13" ht="15.75" customHeight="1" x14ac:dyDescent="0.3">
      <c r="A3080" s="16" t="s">
        <v>648</v>
      </c>
      <c r="B3080" s="27">
        <f>VLOOKUP(A3080,'Sales Order'!A$1:D$1029,4,0)</f>
        <v>44248</v>
      </c>
      <c r="C3080" s="28" t="s">
        <v>58</v>
      </c>
      <c r="D3080" s="34">
        <v>121</v>
      </c>
      <c r="E3080" s="36">
        <v>620910290</v>
      </c>
      <c r="F3080" s="37" t="s">
        <v>5453</v>
      </c>
      <c r="G3080" s="76" t="str">
        <f>VLOOKUP(C3080,Product!A$1:D$21,3,0)</f>
        <v>Road Bike</v>
      </c>
      <c r="H3080" s="76" t="str">
        <f>VLOOKUP(C3080,Product!A$1:D$21,4,0)</f>
        <v>Bicycle</v>
      </c>
      <c r="I3080" t="s">
        <v>59</v>
      </c>
      <c r="J3080" s="34">
        <v>121</v>
      </c>
      <c r="K3080" s="11" t="str">
        <f>VLOOKUP(A3080,'Sales Order'!A$2:I$1029,9,0)</f>
        <v>Sales Region Sulawesi - Maluku Team</v>
      </c>
      <c r="M3080" t="str">
        <f>VLOOKUP(A3080,'Sales Order'!A$1:L$1029,12,0)</f>
        <v>Retail</v>
      </c>
    </row>
    <row r="3081" spans="1:13" ht="15.75" customHeight="1" x14ac:dyDescent="0.3">
      <c r="A3081" s="28" t="s">
        <v>648</v>
      </c>
      <c r="B3081" s="27">
        <f>VLOOKUP(A3081,'Sales Order'!A$1:D$1029,4,0)</f>
        <v>44248</v>
      </c>
      <c r="C3081" s="28" t="s">
        <v>55</v>
      </c>
      <c r="D3081" s="34">
        <v>46</v>
      </c>
      <c r="E3081" s="36">
        <v>100918020</v>
      </c>
      <c r="F3081" s="37" t="s">
        <v>5454</v>
      </c>
      <c r="G3081" s="76" t="str">
        <f>VLOOKUP(C3081,Product!A$1:D$21,3,0)</f>
        <v>Mountain Bike</v>
      </c>
      <c r="H3081" s="76" t="str">
        <f>VLOOKUP(C3081,Product!A$1:D$21,4,0)</f>
        <v>Bicycle</v>
      </c>
      <c r="I3081" t="s">
        <v>5854</v>
      </c>
      <c r="J3081" s="34">
        <v>46</v>
      </c>
      <c r="K3081" s="11" t="str">
        <f>VLOOKUP(A3081,'Sales Order'!A$2:I$1029,9,0)</f>
        <v>Sales Region Sulawesi - Maluku Team</v>
      </c>
      <c r="M3081" t="str">
        <f>VLOOKUP(A3081,'Sales Order'!A$1:L$1029,12,0)</f>
        <v>Retail</v>
      </c>
    </row>
    <row r="3082" spans="1:13" ht="15.75" customHeight="1" x14ac:dyDescent="0.3">
      <c r="A3082" s="28" t="s">
        <v>650</v>
      </c>
      <c r="B3082" s="27">
        <f>VLOOKUP(A3082,'Sales Order'!A$1:D$1029,4,0)</f>
        <v>44249</v>
      </c>
      <c r="C3082" s="28" t="s">
        <v>65</v>
      </c>
      <c r="D3082" s="34">
        <v>95</v>
      </c>
      <c r="E3082" s="36">
        <v>22321200</v>
      </c>
      <c r="F3082" s="37" t="s">
        <v>5455</v>
      </c>
      <c r="G3082" s="76" t="str">
        <f>VLOOKUP(C3082,Product!A$1:D$21,3,0)</f>
        <v>1 Set Futsalball</v>
      </c>
      <c r="H3082" s="76" t="str">
        <f>VLOOKUP(C3082,Product!A$1:D$21,4,0)</f>
        <v>Futsal</v>
      </c>
      <c r="I3082" t="s">
        <v>66</v>
      </c>
      <c r="J3082" s="34">
        <v>95</v>
      </c>
      <c r="K3082" s="11" t="str">
        <f>VLOOKUP(A3082,'Sales Order'!A$2:I$1029,9,0)</f>
        <v>Sales Region Sulawesi - Maluku Team</v>
      </c>
      <c r="M3082" t="str">
        <f>VLOOKUP(A3082,'Sales Order'!A$1:L$1029,12,0)</f>
        <v>Retail</v>
      </c>
    </row>
    <row r="3083" spans="1:13" ht="15.75" customHeight="1" x14ac:dyDescent="0.3">
      <c r="A3083" s="28" t="s">
        <v>650</v>
      </c>
      <c r="B3083" s="27">
        <f>VLOOKUP(A3083,'Sales Order'!A$1:D$1029,4,0)</f>
        <v>44249</v>
      </c>
      <c r="C3083" s="28" t="s">
        <v>45</v>
      </c>
      <c r="D3083" s="34">
        <v>50</v>
      </c>
      <c r="E3083" s="36">
        <v>5662000</v>
      </c>
      <c r="F3083" s="37" t="s">
        <v>5456</v>
      </c>
      <c r="G3083" s="76" t="str">
        <f>VLOOKUP(C3083,Product!A$1:D$21,3,0)</f>
        <v>Sunglasses</v>
      </c>
      <c r="H3083" s="76" t="str">
        <f>VLOOKUP(C3083,Product!A$1:D$21,4,0)</f>
        <v>Outdoors Sport</v>
      </c>
      <c r="I3083" t="s">
        <v>46</v>
      </c>
      <c r="J3083" s="34">
        <v>50</v>
      </c>
      <c r="K3083" s="11" t="str">
        <f>VLOOKUP(A3083,'Sales Order'!A$2:I$1029,9,0)</f>
        <v>Sales Region Sulawesi - Maluku Team</v>
      </c>
      <c r="M3083" t="str">
        <f>VLOOKUP(A3083,'Sales Order'!A$1:L$1029,12,0)</f>
        <v>Retail</v>
      </c>
    </row>
    <row r="3084" spans="1:13" ht="15.75" customHeight="1" x14ac:dyDescent="0.3">
      <c r="A3084" s="16" t="s">
        <v>651</v>
      </c>
      <c r="B3084" s="27">
        <f>VLOOKUP(A3084,'Sales Order'!A$1:D$1029,4,0)</f>
        <v>44250</v>
      </c>
      <c r="C3084" s="28" t="s">
        <v>65</v>
      </c>
      <c r="D3084" s="34">
        <v>50</v>
      </c>
      <c r="E3084" s="36">
        <v>11748000</v>
      </c>
      <c r="F3084" s="37" t="s">
        <v>5457</v>
      </c>
      <c r="G3084" s="76" t="str">
        <f>VLOOKUP(C3084,Product!A$1:D$21,3,0)</f>
        <v>1 Set Futsalball</v>
      </c>
      <c r="H3084" s="76" t="str">
        <f>VLOOKUP(C3084,Product!A$1:D$21,4,0)</f>
        <v>Futsal</v>
      </c>
      <c r="I3084" t="s">
        <v>66</v>
      </c>
      <c r="J3084" s="34">
        <v>50</v>
      </c>
      <c r="K3084" s="11" t="str">
        <f>VLOOKUP(A3084,'Sales Order'!A$2:I$1029,9,0)</f>
        <v>Sales Region Sulawesi - Maluku Team</v>
      </c>
      <c r="M3084" t="str">
        <f>VLOOKUP(A3084,'Sales Order'!A$1:L$1029,12,0)</f>
        <v>Retail</v>
      </c>
    </row>
    <row r="3085" spans="1:13" ht="15.75" customHeight="1" x14ac:dyDescent="0.3">
      <c r="A3085" s="28" t="s">
        <v>651</v>
      </c>
      <c r="B3085" s="27">
        <f>VLOOKUP(A3085,'Sales Order'!A$1:D$1029,4,0)</f>
        <v>44250</v>
      </c>
      <c r="C3085" s="28" t="s">
        <v>61</v>
      </c>
      <c r="D3085" s="34">
        <v>88</v>
      </c>
      <c r="E3085" s="36">
        <v>32035520</v>
      </c>
      <c r="F3085" s="37" t="s">
        <v>5458</v>
      </c>
      <c r="G3085" s="76" t="str">
        <f>VLOOKUP(C3085,Product!A$1:D$21,3,0)</f>
        <v>1 Set Basketball</v>
      </c>
      <c r="H3085" s="76" t="str">
        <f>VLOOKUP(C3085,Product!A$1:D$21,4,0)</f>
        <v>Basketball</v>
      </c>
      <c r="I3085" t="s">
        <v>62</v>
      </c>
      <c r="J3085" s="34">
        <v>88</v>
      </c>
      <c r="K3085" s="11" t="str">
        <f>VLOOKUP(A3085,'Sales Order'!A$2:I$1029,9,0)</f>
        <v>Sales Region Sulawesi - Maluku Team</v>
      </c>
      <c r="M3085" t="str">
        <f>VLOOKUP(A3085,'Sales Order'!A$1:L$1029,12,0)</f>
        <v>Retail</v>
      </c>
    </row>
    <row r="3086" spans="1:13" ht="15.75" customHeight="1" x14ac:dyDescent="0.3">
      <c r="A3086" s="28" t="s">
        <v>655</v>
      </c>
      <c r="B3086" s="27">
        <f>VLOOKUP(A3086,'Sales Order'!A$1:D$1029,4,0)</f>
        <v>44256</v>
      </c>
      <c r="C3086" s="28" t="s">
        <v>43</v>
      </c>
      <c r="D3086" s="34">
        <v>123</v>
      </c>
      <c r="E3086" s="36">
        <v>369984000</v>
      </c>
      <c r="F3086" s="37" t="s">
        <v>5459</v>
      </c>
      <c r="G3086" s="76" t="str">
        <f>VLOOKUP(C3086,Product!A$1:D$21,3,0)</f>
        <v>Stick Golf Bag</v>
      </c>
      <c r="H3086" s="76" t="str">
        <f>VLOOKUP(C3086,Product!A$1:D$21,4,0)</f>
        <v>Golf</v>
      </c>
      <c r="I3086" t="s">
        <v>44</v>
      </c>
      <c r="J3086" s="34">
        <v>123</v>
      </c>
      <c r="K3086" s="11" t="str">
        <f>VLOOKUP(A3086,'Sales Order'!A$2:I$1029,9,0)</f>
        <v>Sales Sumatera -Kalimantan Region Team</v>
      </c>
      <c r="M3086" t="str">
        <f>VLOOKUP(A3086,'Sales Order'!A$1:L$1029,12,0)</f>
        <v>Distributor</v>
      </c>
    </row>
    <row r="3087" spans="1:13" ht="15.75" customHeight="1" x14ac:dyDescent="0.3">
      <c r="A3087" s="28" t="s">
        <v>655</v>
      </c>
      <c r="B3087" s="27">
        <f>VLOOKUP(A3087,'Sales Order'!A$1:D$1029,4,0)</f>
        <v>44256</v>
      </c>
      <c r="C3087" s="28" t="s">
        <v>35</v>
      </c>
      <c r="D3087" s="34">
        <v>74</v>
      </c>
      <c r="E3087" s="36">
        <v>141314100</v>
      </c>
      <c r="F3087" s="37" t="s">
        <v>5460</v>
      </c>
      <c r="G3087" s="76" t="str">
        <f>VLOOKUP(C3087,Product!A$1:D$21,3,0)</f>
        <v>Stick Golf Wedge</v>
      </c>
      <c r="H3087" s="76" t="str">
        <f>VLOOKUP(C3087,Product!A$1:D$21,4,0)</f>
        <v>Golf</v>
      </c>
      <c r="I3087" t="s">
        <v>37</v>
      </c>
      <c r="J3087" s="34">
        <v>74</v>
      </c>
      <c r="K3087" s="11" t="str">
        <f>VLOOKUP(A3087,'Sales Order'!A$2:I$1029,9,0)</f>
        <v>Sales Sumatera -Kalimantan Region Team</v>
      </c>
      <c r="M3087" t="str">
        <f>VLOOKUP(A3087,'Sales Order'!A$1:L$1029,12,0)</f>
        <v>Distributor</v>
      </c>
    </row>
    <row r="3088" spans="1:13" ht="15.75" customHeight="1" x14ac:dyDescent="0.3">
      <c r="A3088" s="16" t="s">
        <v>658</v>
      </c>
      <c r="B3088" s="27">
        <f>VLOOKUP(A3088,'Sales Order'!A$1:D$1029,4,0)</f>
        <v>44257</v>
      </c>
      <c r="C3088" s="28" t="s">
        <v>40</v>
      </c>
      <c r="D3088" s="34">
        <v>44</v>
      </c>
      <c r="E3088" s="36">
        <v>7264840</v>
      </c>
      <c r="F3088" s="37" t="s">
        <v>5461</v>
      </c>
      <c r="G3088" s="76" t="str">
        <f>VLOOKUP(C3088,Product!A$1:D$21,3,0)</f>
        <v>1 set Golf Ball</v>
      </c>
      <c r="H3088" s="76" t="str">
        <f>VLOOKUP(C3088,Product!A$1:D$21,4,0)</f>
        <v>Golf</v>
      </c>
      <c r="I3088" t="s">
        <v>41</v>
      </c>
      <c r="J3088" s="34">
        <v>44</v>
      </c>
      <c r="K3088" s="11" t="str">
        <f>VLOOKUP(A3088,'Sales Order'!A$2:I$1029,9,0)</f>
        <v>Sales Region Bali - Nusa Tenggara Team</v>
      </c>
      <c r="M3088" t="str">
        <f>VLOOKUP(A3088,'Sales Order'!A$1:L$1029,12,0)</f>
        <v>Retail</v>
      </c>
    </row>
    <row r="3089" spans="1:13" ht="15.75" customHeight="1" x14ac:dyDescent="0.3">
      <c r="A3089" s="28" t="s">
        <v>658</v>
      </c>
      <c r="B3089" s="27">
        <f>VLOOKUP(A3089,'Sales Order'!A$1:D$1029,4,0)</f>
        <v>44257</v>
      </c>
      <c r="C3089" s="28" t="s">
        <v>35</v>
      </c>
      <c r="D3089" s="34">
        <v>105</v>
      </c>
      <c r="E3089" s="36">
        <v>188989500</v>
      </c>
      <c r="F3089" s="37" t="s">
        <v>5462</v>
      </c>
      <c r="G3089" s="76" t="str">
        <f>VLOOKUP(C3089,Product!A$1:D$21,3,0)</f>
        <v>Stick Golf Wedge</v>
      </c>
      <c r="H3089" s="76" t="str">
        <f>VLOOKUP(C3089,Product!A$1:D$21,4,0)</f>
        <v>Golf</v>
      </c>
      <c r="I3089" t="s">
        <v>37</v>
      </c>
      <c r="J3089" s="34">
        <v>105</v>
      </c>
      <c r="K3089" s="11" t="str">
        <f>VLOOKUP(A3089,'Sales Order'!A$2:I$1029,9,0)</f>
        <v>Sales Region Bali - Nusa Tenggara Team</v>
      </c>
      <c r="M3089" t="str">
        <f>VLOOKUP(A3089,'Sales Order'!A$1:L$1029,12,0)</f>
        <v>Retail</v>
      </c>
    </row>
    <row r="3090" spans="1:13" ht="15.75" customHeight="1" x14ac:dyDescent="0.3">
      <c r="A3090" s="16" t="s">
        <v>662</v>
      </c>
      <c r="B3090" s="27">
        <f>VLOOKUP(A3090,'Sales Order'!A$1:D$1029,4,0)</f>
        <v>44260</v>
      </c>
      <c r="C3090" s="28" t="s">
        <v>83</v>
      </c>
      <c r="D3090" s="34">
        <v>144</v>
      </c>
      <c r="E3090" s="36">
        <v>43912800</v>
      </c>
      <c r="F3090" s="37" t="s">
        <v>5463</v>
      </c>
      <c r="G3090" s="76" t="str">
        <f>VLOOKUP(C3090,Product!A$1:D$21,3,0)</f>
        <v>Heavy bag</v>
      </c>
      <c r="H3090" s="76" t="str">
        <f>VLOOKUP(C3090,Product!A$1:D$21,4,0)</f>
        <v>Gym &amp; Fitness</v>
      </c>
      <c r="I3090" t="s">
        <v>84</v>
      </c>
      <c r="J3090" s="34">
        <v>144</v>
      </c>
      <c r="K3090" s="11" t="str">
        <f>VLOOKUP(A3090,'Sales Order'!A$2:I$1029,9,0)</f>
        <v>Sales Sumatera -Kalimantan Region Team</v>
      </c>
      <c r="M3090" t="str">
        <f>VLOOKUP(A3090,'Sales Order'!A$1:L$1029,12,0)</f>
        <v>Retail</v>
      </c>
    </row>
    <row r="3091" spans="1:13" ht="15.75" customHeight="1" x14ac:dyDescent="0.3">
      <c r="A3091" s="28" t="s">
        <v>662</v>
      </c>
      <c r="B3091" s="27">
        <f>VLOOKUP(A3091,'Sales Order'!A$1:D$1029,4,0)</f>
        <v>44260</v>
      </c>
      <c r="C3091" s="28" t="s">
        <v>78</v>
      </c>
      <c r="D3091" s="34">
        <v>77</v>
      </c>
      <c r="E3091" s="36">
        <v>36457960</v>
      </c>
      <c r="F3091" s="37" t="s">
        <v>5464</v>
      </c>
      <c r="G3091" s="76" t="str">
        <f>VLOOKUP(C3091,Product!A$1:D$21,3,0)</f>
        <v>Dumbell Set</v>
      </c>
      <c r="H3091" s="76" t="str">
        <f>VLOOKUP(C3091,Product!A$1:D$21,4,0)</f>
        <v>Gym &amp; Fitness</v>
      </c>
      <c r="I3091" t="s">
        <v>79</v>
      </c>
      <c r="J3091" s="34">
        <v>77</v>
      </c>
      <c r="K3091" s="11" t="str">
        <f>VLOOKUP(A3091,'Sales Order'!A$2:I$1029,9,0)</f>
        <v>Sales Sumatera -Kalimantan Region Team</v>
      </c>
      <c r="M3091" t="str">
        <f>VLOOKUP(A3091,'Sales Order'!A$1:L$1029,12,0)</f>
        <v>Retail</v>
      </c>
    </row>
    <row r="3092" spans="1:13" ht="15.75" customHeight="1" x14ac:dyDescent="0.3">
      <c r="A3092" s="28" t="s">
        <v>665</v>
      </c>
      <c r="B3092" s="27">
        <f>VLOOKUP(A3092,'Sales Order'!A$1:D$1029,4,0)</f>
        <v>44262</v>
      </c>
      <c r="C3092" s="28" t="s">
        <v>65</v>
      </c>
      <c r="D3092" s="34">
        <v>46</v>
      </c>
      <c r="E3092" s="36">
        <v>10685340</v>
      </c>
      <c r="F3092" s="37" t="s">
        <v>5465</v>
      </c>
      <c r="G3092" s="76" t="str">
        <f>VLOOKUP(C3092,Product!A$1:D$21,3,0)</f>
        <v>1 Set Futsalball</v>
      </c>
      <c r="H3092" s="76" t="str">
        <f>VLOOKUP(C3092,Product!A$1:D$21,4,0)</f>
        <v>Futsal</v>
      </c>
      <c r="I3092" t="s">
        <v>66</v>
      </c>
      <c r="J3092" s="34">
        <v>46</v>
      </c>
      <c r="K3092" s="11" t="str">
        <f>VLOOKUP(A3092,'Sales Order'!A$2:I$1029,9,0)</f>
        <v>Sales Region Bali - Nusa Tenggara Team</v>
      </c>
      <c r="M3092" t="str">
        <f>VLOOKUP(A3092,'Sales Order'!A$1:L$1029,12,0)</f>
        <v>Distributor</v>
      </c>
    </row>
    <row r="3093" spans="1:13" ht="15.75" customHeight="1" x14ac:dyDescent="0.3">
      <c r="A3093" s="28" t="s">
        <v>665</v>
      </c>
      <c r="B3093" s="27">
        <f>VLOOKUP(A3093,'Sales Order'!A$1:D$1029,4,0)</f>
        <v>44262</v>
      </c>
      <c r="C3093" s="28" t="s">
        <v>61</v>
      </c>
      <c r="D3093" s="34">
        <v>84</v>
      </c>
      <c r="E3093" s="36">
        <v>32993520.000000004</v>
      </c>
      <c r="F3093" s="37" t="s">
        <v>5466</v>
      </c>
      <c r="G3093" s="76" t="str">
        <f>VLOOKUP(C3093,Product!A$1:D$21,3,0)</f>
        <v>1 Set Basketball</v>
      </c>
      <c r="H3093" s="76" t="str">
        <f>VLOOKUP(C3093,Product!A$1:D$21,4,0)</f>
        <v>Basketball</v>
      </c>
      <c r="I3093" t="s">
        <v>62</v>
      </c>
      <c r="J3093" s="34">
        <v>84</v>
      </c>
      <c r="K3093" s="11" t="str">
        <f>VLOOKUP(A3093,'Sales Order'!A$2:I$1029,9,0)</f>
        <v>Sales Region Bali - Nusa Tenggara Team</v>
      </c>
      <c r="M3093" t="str">
        <f>VLOOKUP(A3093,'Sales Order'!A$1:L$1029,12,0)</f>
        <v>Distributor</v>
      </c>
    </row>
    <row r="3094" spans="1:13" ht="15.75" customHeight="1" x14ac:dyDescent="0.3">
      <c r="A3094" s="28" t="s">
        <v>667</v>
      </c>
      <c r="B3094" s="27">
        <f>VLOOKUP(A3094,'Sales Order'!A$1:D$1029,4,0)</f>
        <v>44264</v>
      </c>
      <c r="C3094" s="28" t="s">
        <v>43</v>
      </c>
      <c r="D3094" s="34">
        <v>66</v>
      </c>
      <c r="E3094" s="36">
        <v>187968000</v>
      </c>
      <c r="F3094" s="37" t="s">
        <v>5467</v>
      </c>
      <c r="G3094" s="76" t="str">
        <f>VLOOKUP(C3094,Product!A$1:D$21,3,0)</f>
        <v>Stick Golf Bag</v>
      </c>
      <c r="H3094" s="76" t="str">
        <f>VLOOKUP(C3094,Product!A$1:D$21,4,0)</f>
        <v>Golf</v>
      </c>
      <c r="I3094" t="s">
        <v>44</v>
      </c>
      <c r="J3094" s="34">
        <v>66</v>
      </c>
      <c r="K3094" s="11" t="str">
        <f>VLOOKUP(A3094,'Sales Order'!A$2:I$1029,9,0)</f>
        <v>Online Sales Team</v>
      </c>
      <c r="M3094" t="str">
        <f>VLOOKUP(A3094,'Sales Order'!A$1:L$1029,12,0)</f>
        <v>Retail</v>
      </c>
    </row>
    <row r="3095" spans="1:13" ht="15.75" customHeight="1" x14ac:dyDescent="0.3">
      <c r="A3095" s="28" t="s">
        <v>667</v>
      </c>
      <c r="B3095" s="27">
        <f>VLOOKUP(A3095,'Sales Order'!A$1:D$1029,4,0)</f>
        <v>44264</v>
      </c>
      <c r="C3095" s="28" t="s">
        <v>35</v>
      </c>
      <c r="D3095" s="34">
        <v>49</v>
      </c>
      <c r="E3095" s="36">
        <v>94648400</v>
      </c>
      <c r="F3095" s="37" t="s">
        <v>5468</v>
      </c>
      <c r="G3095" s="76" t="str">
        <f>VLOOKUP(C3095,Product!A$1:D$21,3,0)</f>
        <v>Stick Golf Wedge</v>
      </c>
      <c r="H3095" s="76" t="str">
        <f>VLOOKUP(C3095,Product!A$1:D$21,4,0)</f>
        <v>Golf</v>
      </c>
      <c r="I3095" t="s">
        <v>37</v>
      </c>
      <c r="J3095" s="34">
        <v>49</v>
      </c>
      <c r="K3095" s="11" t="str">
        <f>VLOOKUP(A3095,'Sales Order'!A$2:I$1029,9,0)</f>
        <v>Online Sales Team</v>
      </c>
      <c r="M3095" t="str">
        <f>VLOOKUP(A3095,'Sales Order'!A$1:L$1029,12,0)</f>
        <v>Retail</v>
      </c>
    </row>
    <row r="3096" spans="1:13" ht="15.75" customHeight="1" x14ac:dyDescent="0.3">
      <c r="A3096" s="28" t="s">
        <v>671</v>
      </c>
      <c r="B3096" s="27">
        <f>VLOOKUP(A3096,'Sales Order'!A$1:D$1029,4,0)</f>
        <v>44270</v>
      </c>
      <c r="C3096" s="28" t="s">
        <v>48</v>
      </c>
      <c r="D3096" s="34">
        <v>112</v>
      </c>
      <c r="E3096" s="36">
        <v>11124960</v>
      </c>
      <c r="F3096" s="37" t="s">
        <v>5469</v>
      </c>
      <c r="G3096" s="76" t="str">
        <f>VLOOKUP(C3096,Product!A$1:D$21,3,0)</f>
        <v>Tracking Pole</v>
      </c>
      <c r="H3096" s="76" t="str">
        <f>VLOOKUP(C3096,Product!A$1:D$21,4,0)</f>
        <v>Hiking &amp; Camping</v>
      </c>
      <c r="I3096" t="s">
        <v>49</v>
      </c>
      <c r="J3096" s="34">
        <v>112</v>
      </c>
      <c r="K3096" s="11" t="str">
        <f>VLOOKUP(A3096,'Sales Order'!A$2:I$1029,9,0)</f>
        <v>Sales Region Bali - Nusa Tenggara Team</v>
      </c>
      <c r="M3096" t="str">
        <f>VLOOKUP(A3096,'Sales Order'!A$1:L$1029,12,0)</f>
        <v>Retail</v>
      </c>
    </row>
    <row r="3097" spans="1:13" ht="15.75" customHeight="1" x14ac:dyDescent="0.3">
      <c r="A3097" s="28" t="s">
        <v>671</v>
      </c>
      <c r="B3097" s="27">
        <f>VLOOKUP(A3097,'Sales Order'!A$1:D$1029,4,0)</f>
        <v>44270</v>
      </c>
      <c r="C3097" s="28" t="s">
        <v>52</v>
      </c>
      <c r="D3097" s="34">
        <v>143</v>
      </c>
      <c r="E3097" s="36">
        <v>39503750</v>
      </c>
      <c r="F3097" s="37" t="s">
        <v>5470</v>
      </c>
      <c r="G3097" s="76" t="str">
        <f>VLOOKUP(C3097,Product!A$1:D$21,3,0)</f>
        <v>Hiking Shoes</v>
      </c>
      <c r="H3097" s="76" t="str">
        <f>VLOOKUP(C3097,Product!A$1:D$21,4,0)</f>
        <v>Hiking &amp; Camping</v>
      </c>
      <c r="I3097" t="s">
        <v>53</v>
      </c>
      <c r="J3097" s="34">
        <v>143</v>
      </c>
      <c r="K3097" s="11" t="str">
        <f>VLOOKUP(A3097,'Sales Order'!A$2:I$1029,9,0)</f>
        <v>Sales Region Bali - Nusa Tenggara Team</v>
      </c>
      <c r="M3097" t="str">
        <f>VLOOKUP(A3097,'Sales Order'!A$1:L$1029,12,0)</f>
        <v>Retail</v>
      </c>
    </row>
    <row r="3098" spans="1:13" ht="15.75" customHeight="1" x14ac:dyDescent="0.3">
      <c r="A3098" s="16" t="s">
        <v>676</v>
      </c>
      <c r="B3098" s="27">
        <f>VLOOKUP(A3098,'Sales Order'!A$1:D$1029,4,0)</f>
        <v>44274</v>
      </c>
      <c r="C3098" s="28" t="s">
        <v>52</v>
      </c>
      <c r="D3098" s="34">
        <v>134</v>
      </c>
      <c r="E3098" s="36">
        <v>39195000</v>
      </c>
      <c r="F3098" s="37" t="s">
        <v>5471</v>
      </c>
      <c r="G3098" s="76" t="str">
        <f>VLOOKUP(C3098,Product!A$1:D$21,3,0)</f>
        <v>Hiking Shoes</v>
      </c>
      <c r="H3098" s="76" t="str">
        <f>VLOOKUP(C3098,Product!A$1:D$21,4,0)</f>
        <v>Hiking &amp; Camping</v>
      </c>
      <c r="I3098" t="s">
        <v>53</v>
      </c>
      <c r="J3098" s="34">
        <v>134</v>
      </c>
      <c r="K3098" s="11" t="str">
        <f>VLOOKUP(A3098,'Sales Order'!A$2:I$1029,9,0)</f>
        <v>Sales Sumatera -Kalimantan Region Team</v>
      </c>
      <c r="M3098" t="str">
        <f>VLOOKUP(A3098,'Sales Order'!A$1:L$1029,12,0)</f>
        <v>Retail</v>
      </c>
    </row>
    <row r="3099" spans="1:13" ht="15.75" customHeight="1" x14ac:dyDescent="0.3">
      <c r="A3099" s="28" t="s">
        <v>676</v>
      </c>
      <c r="B3099" s="27">
        <f>VLOOKUP(A3099,'Sales Order'!A$1:D$1029,4,0)</f>
        <v>44274</v>
      </c>
      <c r="C3099" s="28" t="s">
        <v>48</v>
      </c>
      <c r="D3099" s="34">
        <v>142</v>
      </c>
      <c r="E3099" s="36">
        <v>15387120</v>
      </c>
      <c r="F3099" s="37" t="s">
        <v>5472</v>
      </c>
      <c r="G3099" s="76" t="str">
        <f>VLOOKUP(C3099,Product!A$1:D$21,3,0)</f>
        <v>Tracking Pole</v>
      </c>
      <c r="H3099" s="76" t="str">
        <f>VLOOKUP(C3099,Product!A$1:D$21,4,0)</f>
        <v>Hiking &amp; Camping</v>
      </c>
      <c r="I3099" t="s">
        <v>49</v>
      </c>
      <c r="J3099" s="34">
        <v>142</v>
      </c>
      <c r="K3099" s="11" t="str">
        <f>VLOOKUP(A3099,'Sales Order'!A$2:I$1029,9,0)</f>
        <v>Sales Sumatera -Kalimantan Region Team</v>
      </c>
      <c r="M3099" t="str">
        <f>VLOOKUP(A3099,'Sales Order'!A$1:L$1029,12,0)</f>
        <v>Retail</v>
      </c>
    </row>
    <row r="3100" spans="1:13" ht="15.75" customHeight="1" x14ac:dyDescent="0.3">
      <c r="A3100" s="16" t="s">
        <v>678</v>
      </c>
      <c r="B3100" s="27">
        <f>VLOOKUP(A3100,'Sales Order'!A$1:D$1029,4,0)</f>
        <v>44276</v>
      </c>
      <c r="C3100" s="28" t="s">
        <v>48</v>
      </c>
      <c r="D3100" s="34">
        <v>28</v>
      </c>
      <c r="E3100" s="36">
        <v>3070200</v>
      </c>
      <c r="F3100" s="37" t="s">
        <v>5473</v>
      </c>
      <c r="G3100" s="76" t="str">
        <f>VLOOKUP(C3100,Product!A$1:D$21,3,0)</f>
        <v>Tracking Pole</v>
      </c>
      <c r="H3100" s="76" t="str">
        <f>VLOOKUP(C3100,Product!A$1:D$21,4,0)</f>
        <v>Hiking &amp; Camping</v>
      </c>
      <c r="I3100" t="s">
        <v>49</v>
      </c>
      <c r="J3100" s="34">
        <v>28</v>
      </c>
      <c r="K3100" s="11" t="str">
        <f>VLOOKUP(A3100,'Sales Order'!A$2:I$1029,9,0)</f>
        <v>Online Sales Team</v>
      </c>
      <c r="M3100" t="str">
        <f>VLOOKUP(A3100,'Sales Order'!A$1:L$1029,12,0)</f>
        <v>Retail</v>
      </c>
    </row>
    <row r="3101" spans="1:13" ht="15.75" customHeight="1" x14ac:dyDescent="0.3">
      <c r="A3101" s="28" t="s">
        <v>678</v>
      </c>
      <c r="B3101" s="27">
        <f>VLOOKUP(A3101,'Sales Order'!A$1:D$1029,4,0)</f>
        <v>44276</v>
      </c>
      <c r="C3101" s="28" t="s">
        <v>43</v>
      </c>
      <c r="D3101" s="34">
        <v>135</v>
      </c>
      <c r="E3101" s="36">
        <v>324000000</v>
      </c>
      <c r="F3101" s="37" t="s">
        <v>5474</v>
      </c>
      <c r="G3101" s="76" t="str">
        <f>VLOOKUP(C3101,Product!A$1:D$21,3,0)</f>
        <v>Stick Golf Bag</v>
      </c>
      <c r="H3101" s="76" t="str">
        <f>VLOOKUP(C3101,Product!A$1:D$21,4,0)</f>
        <v>Golf</v>
      </c>
      <c r="I3101" t="s">
        <v>44</v>
      </c>
      <c r="J3101" s="34">
        <v>135</v>
      </c>
      <c r="K3101" s="11" t="str">
        <f>VLOOKUP(A3101,'Sales Order'!A$2:I$1029,9,0)</f>
        <v>Online Sales Team</v>
      </c>
      <c r="M3101" t="str">
        <f>VLOOKUP(A3101,'Sales Order'!A$1:L$1029,12,0)</f>
        <v>Retail</v>
      </c>
    </row>
    <row r="3102" spans="1:13" ht="15.75" customHeight="1" x14ac:dyDescent="0.3">
      <c r="A3102" s="28" t="s">
        <v>678</v>
      </c>
      <c r="B3102" s="27">
        <f>VLOOKUP(A3102,'Sales Order'!A$1:D$1029,4,0)</f>
        <v>44276</v>
      </c>
      <c r="C3102" s="28" t="s">
        <v>52</v>
      </c>
      <c r="D3102" s="34">
        <v>124</v>
      </c>
      <c r="E3102" s="36">
        <v>30225000</v>
      </c>
      <c r="F3102" s="37" t="s">
        <v>5475</v>
      </c>
      <c r="G3102" s="76" t="str">
        <f>VLOOKUP(C3102,Product!A$1:D$21,3,0)</f>
        <v>Hiking Shoes</v>
      </c>
      <c r="H3102" s="76" t="str">
        <f>VLOOKUP(C3102,Product!A$1:D$21,4,0)</f>
        <v>Hiking &amp; Camping</v>
      </c>
      <c r="I3102" t="s">
        <v>53</v>
      </c>
      <c r="J3102" s="34">
        <v>124</v>
      </c>
      <c r="K3102" s="11" t="str">
        <f>VLOOKUP(A3102,'Sales Order'!A$2:I$1029,9,0)</f>
        <v>Online Sales Team</v>
      </c>
      <c r="M3102" t="str">
        <f>VLOOKUP(A3102,'Sales Order'!A$1:L$1029,12,0)</f>
        <v>Retail</v>
      </c>
    </row>
    <row r="3103" spans="1:13" ht="15.75" customHeight="1" x14ac:dyDescent="0.3">
      <c r="A3103" s="28" t="s">
        <v>678</v>
      </c>
      <c r="B3103" s="27">
        <f>VLOOKUP(A3103,'Sales Order'!A$1:D$1029,4,0)</f>
        <v>44276</v>
      </c>
      <c r="C3103" s="28" t="s">
        <v>35</v>
      </c>
      <c r="D3103" s="34">
        <v>64</v>
      </c>
      <c r="E3103" s="36">
        <v>108169600</v>
      </c>
      <c r="F3103" s="37" t="s">
        <v>5476</v>
      </c>
      <c r="G3103" s="76" t="str">
        <f>VLOOKUP(C3103,Product!A$1:D$21,3,0)</f>
        <v>Stick Golf Wedge</v>
      </c>
      <c r="H3103" s="76" t="str">
        <f>VLOOKUP(C3103,Product!A$1:D$21,4,0)</f>
        <v>Golf</v>
      </c>
      <c r="I3103" t="s">
        <v>37</v>
      </c>
      <c r="J3103" s="34">
        <v>64</v>
      </c>
      <c r="K3103" s="11" t="str">
        <f>VLOOKUP(A3103,'Sales Order'!A$2:I$1029,9,0)</f>
        <v>Online Sales Team</v>
      </c>
      <c r="M3103" t="str">
        <f>VLOOKUP(A3103,'Sales Order'!A$1:L$1029,12,0)</f>
        <v>Retail</v>
      </c>
    </row>
    <row r="3104" spans="1:13" ht="15.75" customHeight="1" x14ac:dyDescent="0.3">
      <c r="A3104" s="28" t="s">
        <v>683</v>
      </c>
      <c r="B3104" s="27">
        <f>VLOOKUP(A3104,'Sales Order'!A$1:D$1029,4,0)</f>
        <v>44281</v>
      </c>
      <c r="C3104" s="28" t="s">
        <v>65</v>
      </c>
      <c r="D3104" s="34">
        <v>39</v>
      </c>
      <c r="E3104" s="36">
        <v>8226270</v>
      </c>
      <c r="F3104" s="37" t="s">
        <v>5477</v>
      </c>
      <c r="G3104" s="76" t="str">
        <f>VLOOKUP(C3104,Product!A$1:D$21,3,0)</f>
        <v>1 Set Futsalball</v>
      </c>
      <c r="H3104" s="76" t="str">
        <f>VLOOKUP(C3104,Product!A$1:D$21,4,0)</f>
        <v>Futsal</v>
      </c>
      <c r="I3104" t="s">
        <v>66</v>
      </c>
      <c r="J3104" s="34">
        <v>39</v>
      </c>
      <c r="K3104" s="11" t="str">
        <f>VLOOKUP(A3104,'Sales Order'!A$2:I$1029,9,0)</f>
        <v>Sales Region Sulawesi - Maluku Team</v>
      </c>
      <c r="M3104" t="str">
        <f>VLOOKUP(A3104,'Sales Order'!A$1:L$1029,12,0)</f>
        <v>Retail</v>
      </c>
    </row>
    <row r="3105" spans="1:13" ht="15.75" customHeight="1" x14ac:dyDescent="0.3">
      <c r="A3105" s="28" t="s">
        <v>683</v>
      </c>
      <c r="B3105" s="27">
        <f>VLOOKUP(A3105,'Sales Order'!A$1:D$1029,4,0)</f>
        <v>44281</v>
      </c>
      <c r="C3105" s="28" t="s">
        <v>61</v>
      </c>
      <c r="D3105" s="34">
        <v>125</v>
      </c>
      <c r="E3105" s="36">
        <v>46103750</v>
      </c>
      <c r="F3105" s="37" t="s">
        <v>5478</v>
      </c>
      <c r="G3105" s="76" t="str">
        <f>VLOOKUP(C3105,Product!A$1:D$21,3,0)</f>
        <v>1 Set Basketball</v>
      </c>
      <c r="H3105" s="76" t="str">
        <f>VLOOKUP(C3105,Product!A$1:D$21,4,0)</f>
        <v>Basketball</v>
      </c>
      <c r="I3105" t="s">
        <v>62</v>
      </c>
      <c r="J3105" s="34">
        <v>125</v>
      </c>
      <c r="K3105" s="11" t="str">
        <f>VLOOKUP(A3105,'Sales Order'!A$2:I$1029,9,0)</f>
        <v>Sales Region Sulawesi - Maluku Team</v>
      </c>
      <c r="M3105" t="str">
        <f>VLOOKUP(A3105,'Sales Order'!A$1:L$1029,12,0)</f>
        <v>Retail</v>
      </c>
    </row>
    <row r="3106" spans="1:13" ht="15.75" customHeight="1" x14ac:dyDescent="0.3">
      <c r="A3106" s="16" t="s">
        <v>690</v>
      </c>
      <c r="B3106" s="27">
        <f>VLOOKUP(A3106,'Sales Order'!A$1:D$1029,4,0)</f>
        <v>44292</v>
      </c>
      <c r="C3106" s="28" t="s">
        <v>45</v>
      </c>
      <c r="D3106" s="34">
        <v>35</v>
      </c>
      <c r="E3106" s="36">
        <v>4119850</v>
      </c>
      <c r="F3106" s="37" t="s">
        <v>5479</v>
      </c>
      <c r="G3106" s="76" t="str">
        <f>VLOOKUP(C3106,Product!A$1:D$21,3,0)</f>
        <v>Sunglasses</v>
      </c>
      <c r="H3106" s="76" t="str">
        <f>VLOOKUP(C3106,Product!A$1:D$21,4,0)</f>
        <v>Outdoors Sport</v>
      </c>
      <c r="I3106" t="s">
        <v>46</v>
      </c>
      <c r="J3106" s="34">
        <v>35</v>
      </c>
      <c r="K3106" s="11" t="str">
        <f>VLOOKUP(A3106,'Sales Order'!A$2:I$1029,9,0)</f>
        <v>Sales Region Sulawesi - Maluku Team</v>
      </c>
      <c r="M3106" t="str">
        <f>VLOOKUP(A3106,'Sales Order'!A$1:L$1029,12,0)</f>
        <v>Retail</v>
      </c>
    </row>
    <row r="3107" spans="1:13" ht="15.75" customHeight="1" x14ac:dyDescent="0.3">
      <c r="A3107" s="28" t="s">
        <v>690</v>
      </c>
      <c r="B3107" s="27">
        <f>VLOOKUP(A3107,'Sales Order'!A$1:D$1029,4,0)</f>
        <v>44292</v>
      </c>
      <c r="C3107" s="28" t="s">
        <v>52</v>
      </c>
      <c r="D3107" s="34">
        <v>138</v>
      </c>
      <c r="E3107" s="36">
        <v>41710500</v>
      </c>
      <c r="F3107" s="37" t="s">
        <v>5480</v>
      </c>
      <c r="G3107" s="76" t="str">
        <f>VLOOKUP(C3107,Product!A$1:D$21,3,0)</f>
        <v>Hiking Shoes</v>
      </c>
      <c r="H3107" s="76" t="str">
        <f>VLOOKUP(C3107,Product!A$1:D$21,4,0)</f>
        <v>Hiking &amp; Camping</v>
      </c>
      <c r="I3107" t="s">
        <v>53</v>
      </c>
      <c r="J3107" s="34">
        <v>138</v>
      </c>
      <c r="K3107" s="11" t="str">
        <f>VLOOKUP(A3107,'Sales Order'!A$2:I$1029,9,0)</f>
        <v>Sales Region Sulawesi - Maluku Team</v>
      </c>
      <c r="M3107" t="str">
        <f>VLOOKUP(A3107,'Sales Order'!A$1:L$1029,12,0)</f>
        <v>Retail</v>
      </c>
    </row>
    <row r="3108" spans="1:13" ht="15.75" customHeight="1" x14ac:dyDescent="0.3">
      <c r="A3108" s="28" t="s">
        <v>694</v>
      </c>
      <c r="B3108" s="27">
        <f>VLOOKUP(A3108,'Sales Order'!A$1:D$1029,4,0)</f>
        <v>44300</v>
      </c>
      <c r="C3108" s="28" t="s">
        <v>83</v>
      </c>
      <c r="D3108" s="34">
        <v>141</v>
      </c>
      <c r="E3108" s="36">
        <v>40282290</v>
      </c>
      <c r="F3108" s="37" t="s">
        <v>5481</v>
      </c>
      <c r="G3108" s="76" t="str">
        <f>VLOOKUP(C3108,Product!A$1:D$21,3,0)</f>
        <v>Heavy bag</v>
      </c>
      <c r="H3108" s="76" t="str">
        <f>VLOOKUP(C3108,Product!A$1:D$21,4,0)</f>
        <v>Gym &amp; Fitness</v>
      </c>
      <c r="I3108" t="s">
        <v>84</v>
      </c>
      <c r="J3108" s="34">
        <v>141</v>
      </c>
      <c r="K3108" s="11" t="str">
        <f>VLOOKUP(A3108,'Sales Order'!A$2:I$1029,9,0)</f>
        <v>Online Sales Team</v>
      </c>
      <c r="M3108" t="str">
        <f>VLOOKUP(A3108,'Sales Order'!A$1:L$1029,12,0)</f>
        <v>Retail</v>
      </c>
    </row>
    <row r="3109" spans="1:13" ht="15.75" customHeight="1" x14ac:dyDescent="0.3">
      <c r="A3109" s="28" t="s">
        <v>694</v>
      </c>
      <c r="B3109" s="27">
        <f>VLOOKUP(A3109,'Sales Order'!A$1:D$1029,4,0)</f>
        <v>44300</v>
      </c>
      <c r="C3109" s="28" t="s">
        <v>45</v>
      </c>
      <c r="D3109" s="34">
        <v>122</v>
      </c>
      <c r="E3109" s="36">
        <v>14905960.000000002</v>
      </c>
      <c r="F3109" s="37" t="s">
        <v>5482</v>
      </c>
      <c r="G3109" s="76" t="str">
        <f>VLOOKUP(C3109,Product!A$1:D$21,3,0)</f>
        <v>Sunglasses</v>
      </c>
      <c r="H3109" s="76" t="str">
        <f>VLOOKUP(C3109,Product!A$1:D$21,4,0)</f>
        <v>Outdoors Sport</v>
      </c>
      <c r="I3109" t="s">
        <v>46</v>
      </c>
      <c r="J3109" s="34">
        <v>122</v>
      </c>
      <c r="K3109" s="11" t="str">
        <f>VLOOKUP(A3109,'Sales Order'!A$2:I$1029,9,0)</f>
        <v>Online Sales Team</v>
      </c>
      <c r="M3109" t="str">
        <f>VLOOKUP(A3109,'Sales Order'!A$1:L$1029,12,0)</f>
        <v>Retail</v>
      </c>
    </row>
    <row r="3110" spans="1:13" ht="15.75" customHeight="1" x14ac:dyDescent="0.3">
      <c r="A3110" s="16" t="s">
        <v>703</v>
      </c>
      <c r="B3110" s="27">
        <f>VLOOKUP(A3110,'Sales Order'!A$1:D$1029,4,0)</f>
        <v>44311</v>
      </c>
      <c r="C3110" s="28" t="s">
        <v>25</v>
      </c>
      <c r="D3110" s="34">
        <v>28</v>
      </c>
      <c r="E3110" s="36">
        <v>448000</v>
      </c>
      <c r="F3110" s="37" t="s">
        <v>5483</v>
      </c>
      <c r="G3110" s="76" t="str">
        <f>VLOOKUP(C3110,Product!A$1:D$21,3,0)</f>
        <v>Fishing soft lure</v>
      </c>
      <c r="H3110" s="76" t="str">
        <f>VLOOKUP(C3110,Product!A$1:D$21,4,0)</f>
        <v>Fishing Equipment</v>
      </c>
      <c r="I3110" t="s">
        <v>26</v>
      </c>
      <c r="J3110" s="34">
        <v>28</v>
      </c>
      <c r="K3110" s="11" t="str">
        <f>VLOOKUP(A3110,'Sales Order'!A$2:I$1029,9,0)</f>
        <v>Online Sales Team</v>
      </c>
      <c r="M3110" t="str">
        <f>VLOOKUP(A3110,'Sales Order'!A$1:L$1029,12,0)</f>
        <v>Retail</v>
      </c>
    </row>
    <row r="3111" spans="1:13" ht="15.75" customHeight="1" x14ac:dyDescent="0.3">
      <c r="A3111" s="28" t="s">
        <v>703</v>
      </c>
      <c r="B3111" s="27">
        <f>VLOOKUP(A3111,'Sales Order'!A$1:D$1029,4,0)</f>
        <v>44311</v>
      </c>
      <c r="C3111" s="28" t="s">
        <v>45</v>
      </c>
      <c r="D3111" s="34">
        <v>119</v>
      </c>
      <c r="E3111" s="36">
        <v>15603280</v>
      </c>
      <c r="F3111" s="37" t="s">
        <v>5484</v>
      </c>
      <c r="G3111" s="76" t="str">
        <f>VLOOKUP(C3111,Product!A$1:D$21,3,0)</f>
        <v>Sunglasses</v>
      </c>
      <c r="H3111" s="76" t="str">
        <f>VLOOKUP(C3111,Product!A$1:D$21,4,0)</f>
        <v>Outdoors Sport</v>
      </c>
      <c r="I3111" t="s">
        <v>46</v>
      </c>
      <c r="J3111" s="34">
        <v>119</v>
      </c>
      <c r="K3111" s="11" t="str">
        <f>VLOOKUP(A3111,'Sales Order'!A$2:I$1029,9,0)</f>
        <v>Online Sales Team</v>
      </c>
      <c r="M3111" t="str">
        <f>VLOOKUP(A3111,'Sales Order'!A$1:L$1029,12,0)</f>
        <v>Retail</v>
      </c>
    </row>
    <row r="3112" spans="1:13" ht="15.75" customHeight="1" x14ac:dyDescent="0.3">
      <c r="A3112" s="16" t="s">
        <v>707</v>
      </c>
      <c r="B3112" s="27">
        <f>VLOOKUP(A3112,'Sales Order'!A$1:D$1029,4,0)</f>
        <v>44316</v>
      </c>
      <c r="C3112" s="28" t="s">
        <v>55</v>
      </c>
      <c r="D3112" s="34">
        <v>62</v>
      </c>
      <c r="E3112" s="36">
        <v>112618660</v>
      </c>
      <c r="F3112" s="37" t="s">
        <v>5485</v>
      </c>
      <c r="G3112" s="76" t="str">
        <f>VLOOKUP(C3112,Product!A$1:D$21,3,0)</f>
        <v>Mountain Bike</v>
      </c>
      <c r="H3112" s="76" t="str">
        <f>VLOOKUP(C3112,Product!A$1:D$21,4,0)</f>
        <v>Bicycle</v>
      </c>
      <c r="I3112" t="s">
        <v>5854</v>
      </c>
      <c r="J3112" s="34">
        <v>62</v>
      </c>
      <c r="K3112" s="11" t="str">
        <f>VLOOKUP(A3112,'Sales Order'!A$2:I$1029,9,0)</f>
        <v>Sales Region Sulawesi - Maluku Team</v>
      </c>
      <c r="M3112" t="str">
        <f>VLOOKUP(A3112,'Sales Order'!A$1:L$1029,12,0)</f>
        <v>Retail</v>
      </c>
    </row>
    <row r="3113" spans="1:13" ht="15.75" customHeight="1" x14ac:dyDescent="0.3">
      <c r="A3113" s="28" t="s">
        <v>707</v>
      </c>
      <c r="B3113" s="27">
        <f>VLOOKUP(A3113,'Sales Order'!A$1:D$1029,4,0)</f>
        <v>44316</v>
      </c>
      <c r="C3113" s="28" t="s">
        <v>58</v>
      </c>
      <c r="D3113" s="34">
        <v>119</v>
      </c>
      <c r="E3113" s="36">
        <v>590516080</v>
      </c>
      <c r="F3113" s="37" t="s">
        <v>5486</v>
      </c>
      <c r="G3113" s="76" t="str">
        <f>VLOOKUP(C3113,Product!A$1:D$21,3,0)</f>
        <v>Road Bike</v>
      </c>
      <c r="H3113" s="76" t="str">
        <f>VLOOKUP(C3113,Product!A$1:D$21,4,0)</f>
        <v>Bicycle</v>
      </c>
      <c r="I3113" t="s">
        <v>59</v>
      </c>
      <c r="J3113" s="34">
        <v>119</v>
      </c>
      <c r="K3113" s="11" t="str">
        <f>VLOOKUP(A3113,'Sales Order'!A$2:I$1029,9,0)</f>
        <v>Sales Region Sulawesi - Maluku Team</v>
      </c>
      <c r="M3113" t="str">
        <f>VLOOKUP(A3113,'Sales Order'!A$1:L$1029,12,0)</f>
        <v>Retail</v>
      </c>
    </row>
    <row r="3114" spans="1:13" ht="15.75" customHeight="1" x14ac:dyDescent="0.3">
      <c r="A3114" s="16" t="s">
        <v>712</v>
      </c>
      <c r="B3114" s="27">
        <f>VLOOKUP(A3114,'Sales Order'!A$1:D$1029,4,0)</f>
        <v>44326</v>
      </c>
      <c r="C3114" s="28" t="s">
        <v>35</v>
      </c>
      <c r="D3114" s="34">
        <v>31</v>
      </c>
      <c r="E3114" s="36">
        <v>54436000</v>
      </c>
      <c r="F3114" s="37" t="s">
        <v>5487</v>
      </c>
      <c r="G3114" s="76" t="str">
        <f>VLOOKUP(C3114,Product!A$1:D$21,3,0)</f>
        <v>Stick Golf Wedge</v>
      </c>
      <c r="H3114" s="76" t="str">
        <f>VLOOKUP(C3114,Product!A$1:D$21,4,0)</f>
        <v>Golf</v>
      </c>
      <c r="I3114" t="s">
        <v>37</v>
      </c>
      <c r="J3114" s="34">
        <v>31</v>
      </c>
      <c r="K3114" s="11" t="str">
        <f>VLOOKUP(A3114,'Sales Order'!A$2:I$1029,9,0)</f>
        <v>Sales Sumatera -Kalimantan Region Team</v>
      </c>
      <c r="M3114" t="str">
        <f>VLOOKUP(A3114,'Sales Order'!A$1:L$1029,12,0)</f>
        <v>Retail</v>
      </c>
    </row>
    <row r="3115" spans="1:13" ht="15.75" customHeight="1" x14ac:dyDescent="0.3">
      <c r="A3115" s="28" t="s">
        <v>712</v>
      </c>
      <c r="B3115" s="27">
        <f>VLOOKUP(A3115,'Sales Order'!A$1:D$1029,4,0)</f>
        <v>44326</v>
      </c>
      <c r="C3115" s="28" t="s">
        <v>43</v>
      </c>
      <c r="D3115" s="34">
        <v>105</v>
      </c>
      <c r="E3115" s="36">
        <v>302400000</v>
      </c>
      <c r="F3115" s="37" t="s">
        <v>5488</v>
      </c>
      <c r="G3115" s="76" t="str">
        <f>VLOOKUP(C3115,Product!A$1:D$21,3,0)</f>
        <v>Stick Golf Bag</v>
      </c>
      <c r="H3115" s="76" t="str">
        <f>VLOOKUP(C3115,Product!A$1:D$21,4,0)</f>
        <v>Golf</v>
      </c>
      <c r="I3115" t="s">
        <v>44</v>
      </c>
      <c r="J3115" s="34">
        <v>105</v>
      </c>
      <c r="K3115" s="11" t="str">
        <f>VLOOKUP(A3115,'Sales Order'!A$2:I$1029,9,0)</f>
        <v>Sales Sumatera -Kalimantan Region Team</v>
      </c>
      <c r="M3115" t="str">
        <f>VLOOKUP(A3115,'Sales Order'!A$1:L$1029,12,0)</f>
        <v>Retail</v>
      </c>
    </row>
    <row r="3116" spans="1:13" ht="15.75" customHeight="1" x14ac:dyDescent="0.3">
      <c r="A3116" s="28" t="s">
        <v>713</v>
      </c>
      <c r="B3116" s="27">
        <f>VLOOKUP(A3116,'Sales Order'!A$1:D$1029,4,0)</f>
        <v>44327</v>
      </c>
      <c r="C3116" s="28" t="s">
        <v>81</v>
      </c>
      <c r="D3116" s="34">
        <v>99</v>
      </c>
      <c r="E3116" s="36">
        <v>214498350</v>
      </c>
      <c r="F3116" s="37" t="s">
        <v>5489</v>
      </c>
      <c r="G3116" s="76" t="str">
        <f>VLOOKUP(C3116,Product!A$1:D$21,3,0)</f>
        <v>Treadmill</v>
      </c>
      <c r="H3116" s="76" t="str">
        <f>VLOOKUP(C3116,Product!A$1:D$21,4,0)</f>
        <v>Gym &amp; Fitness</v>
      </c>
      <c r="I3116" t="s">
        <v>82</v>
      </c>
      <c r="J3116" s="34">
        <v>99</v>
      </c>
      <c r="K3116" s="11" t="str">
        <f>VLOOKUP(A3116,'Sales Order'!A$2:I$1029,9,0)</f>
        <v>Sales Java Region Team</v>
      </c>
      <c r="M3116" t="str">
        <f>VLOOKUP(A3116,'Sales Order'!A$1:L$1029,12,0)</f>
        <v>Retail</v>
      </c>
    </row>
    <row r="3117" spans="1:13" ht="15.75" customHeight="1" x14ac:dyDescent="0.3">
      <c r="A3117" s="28" t="s">
        <v>713</v>
      </c>
      <c r="B3117" s="27">
        <f>VLOOKUP(A3117,'Sales Order'!A$1:D$1029,4,0)</f>
        <v>44327</v>
      </c>
      <c r="C3117" s="28" t="s">
        <v>72</v>
      </c>
      <c r="D3117" s="34">
        <v>32</v>
      </c>
      <c r="E3117" s="36">
        <v>6749760</v>
      </c>
      <c r="F3117" s="37" t="s">
        <v>5490</v>
      </c>
      <c r="G3117" s="76" t="str">
        <f>VLOOKUP(C3117,Product!A$1:D$21,3,0)</f>
        <v>Pull Up Bar</v>
      </c>
      <c r="H3117" s="76" t="str">
        <f>VLOOKUP(C3117,Product!A$1:D$21,4,0)</f>
        <v>Gym &amp; Fitness</v>
      </c>
      <c r="I3117" t="s">
        <v>73</v>
      </c>
      <c r="J3117" s="34">
        <v>32</v>
      </c>
      <c r="K3117" s="11" t="str">
        <f>VLOOKUP(A3117,'Sales Order'!A$2:I$1029,9,0)</f>
        <v>Sales Java Region Team</v>
      </c>
      <c r="M3117" t="str">
        <f>VLOOKUP(A3117,'Sales Order'!A$1:L$1029,12,0)</f>
        <v>Retail</v>
      </c>
    </row>
    <row r="3118" spans="1:13" ht="15.75" customHeight="1" x14ac:dyDescent="0.3">
      <c r="A3118" s="16" t="s">
        <v>723</v>
      </c>
      <c r="B3118" s="27">
        <f>VLOOKUP(A3118,'Sales Order'!A$1:D$1029,4,0)</f>
        <v>44334</v>
      </c>
      <c r="C3118" s="28" t="s">
        <v>58</v>
      </c>
      <c r="D3118" s="34">
        <v>75</v>
      </c>
      <c r="E3118" s="36">
        <v>367944750</v>
      </c>
      <c r="F3118" s="37" t="s">
        <v>5491</v>
      </c>
      <c r="G3118" s="76" t="str">
        <f>VLOOKUP(C3118,Product!A$1:D$21,3,0)</f>
        <v>Road Bike</v>
      </c>
      <c r="H3118" s="76" t="str">
        <f>VLOOKUP(C3118,Product!A$1:D$21,4,0)</f>
        <v>Bicycle</v>
      </c>
      <c r="I3118" t="s">
        <v>59</v>
      </c>
      <c r="J3118" s="34">
        <v>75</v>
      </c>
      <c r="K3118" s="11" t="str">
        <f>VLOOKUP(A3118,'Sales Order'!A$2:I$1029,9,0)</f>
        <v>Sales Region Sulawesi - Maluku Team</v>
      </c>
      <c r="M3118" t="str">
        <f>VLOOKUP(A3118,'Sales Order'!A$1:L$1029,12,0)</f>
        <v>Retail</v>
      </c>
    </row>
    <row r="3119" spans="1:13" ht="15.75" customHeight="1" x14ac:dyDescent="0.3">
      <c r="A3119" s="28" t="s">
        <v>723</v>
      </c>
      <c r="B3119" s="27">
        <f>VLOOKUP(A3119,'Sales Order'!A$1:D$1029,4,0)</f>
        <v>44334</v>
      </c>
      <c r="C3119" s="28" t="s">
        <v>40</v>
      </c>
      <c r="D3119" s="34">
        <v>103</v>
      </c>
      <c r="E3119" s="36">
        <v>20020110</v>
      </c>
      <c r="F3119" s="37" t="s">
        <v>5492</v>
      </c>
      <c r="G3119" s="76" t="str">
        <f>VLOOKUP(C3119,Product!A$1:D$21,3,0)</f>
        <v>1 set Golf Ball</v>
      </c>
      <c r="H3119" s="76" t="str">
        <f>VLOOKUP(C3119,Product!A$1:D$21,4,0)</f>
        <v>Golf</v>
      </c>
      <c r="I3119" t="s">
        <v>41</v>
      </c>
      <c r="J3119" s="34">
        <v>103</v>
      </c>
      <c r="K3119" s="11" t="str">
        <f>VLOOKUP(A3119,'Sales Order'!A$2:I$1029,9,0)</f>
        <v>Sales Region Sulawesi - Maluku Team</v>
      </c>
      <c r="M3119" t="str">
        <f>VLOOKUP(A3119,'Sales Order'!A$1:L$1029,12,0)</f>
        <v>Retail</v>
      </c>
    </row>
    <row r="3120" spans="1:13" ht="15.75" customHeight="1" x14ac:dyDescent="0.3">
      <c r="A3120" s="28" t="s">
        <v>723</v>
      </c>
      <c r="B3120" s="27">
        <f>VLOOKUP(A3120,'Sales Order'!A$1:D$1029,4,0)</f>
        <v>44334</v>
      </c>
      <c r="C3120" s="28" t="s">
        <v>45</v>
      </c>
      <c r="D3120" s="34">
        <v>138</v>
      </c>
      <c r="E3120" s="36">
        <v>17066460</v>
      </c>
      <c r="F3120" s="37" t="s">
        <v>5493</v>
      </c>
      <c r="G3120" s="76" t="str">
        <f>VLOOKUP(C3120,Product!A$1:D$21,3,0)</f>
        <v>Sunglasses</v>
      </c>
      <c r="H3120" s="76" t="str">
        <f>VLOOKUP(C3120,Product!A$1:D$21,4,0)</f>
        <v>Outdoors Sport</v>
      </c>
      <c r="I3120" t="s">
        <v>46</v>
      </c>
      <c r="J3120" s="34">
        <v>138</v>
      </c>
      <c r="K3120" s="11" t="str">
        <f>VLOOKUP(A3120,'Sales Order'!A$2:I$1029,9,0)</f>
        <v>Sales Region Sulawesi - Maluku Team</v>
      </c>
      <c r="M3120" t="str">
        <f>VLOOKUP(A3120,'Sales Order'!A$1:L$1029,12,0)</f>
        <v>Retail</v>
      </c>
    </row>
    <row r="3121" spans="1:13" ht="15.75" customHeight="1" x14ac:dyDescent="0.3">
      <c r="A3121" s="28" t="s">
        <v>723</v>
      </c>
      <c r="B3121" s="27">
        <f>VLOOKUP(A3121,'Sales Order'!A$1:D$1029,4,0)</f>
        <v>44334</v>
      </c>
      <c r="C3121" s="28" t="s">
        <v>55</v>
      </c>
      <c r="D3121" s="34">
        <v>29</v>
      </c>
      <c r="E3121" s="36">
        <v>55412910</v>
      </c>
      <c r="F3121" s="37" t="s">
        <v>5494</v>
      </c>
      <c r="G3121" s="76" t="str">
        <f>VLOOKUP(C3121,Product!A$1:D$21,3,0)</f>
        <v>Mountain Bike</v>
      </c>
      <c r="H3121" s="76" t="str">
        <f>VLOOKUP(C3121,Product!A$1:D$21,4,0)</f>
        <v>Bicycle</v>
      </c>
      <c r="I3121" t="s">
        <v>5854</v>
      </c>
      <c r="J3121" s="34">
        <v>29</v>
      </c>
      <c r="K3121" s="11" t="str">
        <f>VLOOKUP(A3121,'Sales Order'!A$2:I$1029,9,0)</f>
        <v>Sales Region Sulawesi - Maluku Team</v>
      </c>
      <c r="M3121" t="str">
        <f>VLOOKUP(A3121,'Sales Order'!A$1:L$1029,12,0)</f>
        <v>Retail</v>
      </c>
    </row>
    <row r="3122" spans="1:13" ht="15.75" customHeight="1" x14ac:dyDescent="0.3">
      <c r="A3122" s="28" t="s">
        <v>723</v>
      </c>
      <c r="B3122" s="27">
        <f>VLOOKUP(A3122,'Sales Order'!A$1:D$1029,4,0)</f>
        <v>44334</v>
      </c>
      <c r="C3122" s="28" t="s">
        <v>69</v>
      </c>
      <c r="D3122" s="34">
        <v>65</v>
      </c>
      <c r="E3122" s="36">
        <v>8303489.9999999991</v>
      </c>
      <c r="F3122" s="37" t="s">
        <v>5495</v>
      </c>
      <c r="G3122" s="76" t="str">
        <f>VLOOKUP(C3122,Product!A$1:D$21,3,0)</f>
        <v>Abs Roller</v>
      </c>
      <c r="H3122" s="76" t="str">
        <f>VLOOKUP(C3122,Product!A$1:D$21,4,0)</f>
        <v>Gym &amp; Fitness</v>
      </c>
      <c r="I3122" t="s">
        <v>70</v>
      </c>
      <c r="J3122" s="34">
        <v>65</v>
      </c>
      <c r="K3122" s="11" t="str">
        <f>VLOOKUP(A3122,'Sales Order'!A$2:I$1029,9,0)</f>
        <v>Sales Region Sulawesi - Maluku Team</v>
      </c>
      <c r="M3122" t="str">
        <f>VLOOKUP(A3122,'Sales Order'!A$1:L$1029,12,0)</f>
        <v>Retail</v>
      </c>
    </row>
    <row r="3123" spans="1:13" ht="15.75" customHeight="1" x14ac:dyDescent="0.3">
      <c r="A3123" s="28" t="s">
        <v>723</v>
      </c>
      <c r="B3123" s="27">
        <f>VLOOKUP(A3123,'Sales Order'!A$1:D$1029,4,0)</f>
        <v>44334</v>
      </c>
      <c r="C3123" s="28" t="s">
        <v>83</v>
      </c>
      <c r="D3123" s="34">
        <v>31</v>
      </c>
      <c r="E3123" s="36">
        <v>8756880</v>
      </c>
      <c r="F3123" s="37" t="s">
        <v>5496</v>
      </c>
      <c r="G3123" s="76" t="str">
        <f>VLOOKUP(C3123,Product!A$1:D$21,3,0)</f>
        <v>Heavy bag</v>
      </c>
      <c r="H3123" s="76" t="str">
        <f>VLOOKUP(C3123,Product!A$1:D$21,4,0)</f>
        <v>Gym &amp; Fitness</v>
      </c>
      <c r="I3123" t="s">
        <v>84</v>
      </c>
      <c r="J3123" s="34">
        <v>31</v>
      </c>
      <c r="K3123" s="11" t="str">
        <f>VLOOKUP(A3123,'Sales Order'!A$2:I$1029,9,0)</f>
        <v>Sales Region Sulawesi - Maluku Team</v>
      </c>
      <c r="M3123" t="str">
        <f>VLOOKUP(A3123,'Sales Order'!A$1:L$1029,12,0)</f>
        <v>Retail</v>
      </c>
    </row>
    <row r="3124" spans="1:13" ht="15.75" customHeight="1" x14ac:dyDescent="0.3">
      <c r="A3124" s="28" t="s">
        <v>723</v>
      </c>
      <c r="B3124" s="27">
        <f>VLOOKUP(A3124,'Sales Order'!A$1:D$1029,4,0)</f>
        <v>44334</v>
      </c>
      <c r="C3124" s="28" t="s">
        <v>43</v>
      </c>
      <c r="D3124" s="34">
        <v>121</v>
      </c>
      <c r="E3124" s="36">
        <v>367840000</v>
      </c>
      <c r="F3124" s="37" t="s">
        <v>5497</v>
      </c>
      <c r="G3124" s="76" t="str">
        <f>VLOOKUP(C3124,Product!A$1:D$21,3,0)</f>
        <v>Stick Golf Bag</v>
      </c>
      <c r="H3124" s="76" t="str">
        <f>VLOOKUP(C3124,Product!A$1:D$21,4,0)</f>
        <v>Golf</v>
      </c>
      <c r="I3124" t="s">
        <v>44</v>
      </c>
      <c r="J3124" s="34">
        <v>121</v>
      </c>
      <c r="K3124" s="11" t="str">
        <f>VLOOKUP(A3124,'Sales Order'!A$2:I$1029,9,0)</f>
        <v>Sales Region Sulawesi - Maluku Team</v>
      </c>
      <c r="M3124" t="str">
        <f>VLOOKUP(A3124,'Sales Order'!A$1:L$1029,12,0)</f>
        <v>Retail</v>
      </c>
    </row>
    <row r="3125" spans="1:13" ht="15.75" customHeight="1" x14ac:dyDescent="0.3">
      <c r="A3125" s="28" t="s">
        <v>731</v>
      </c>
      <c r="B3125" s="27">
        <f>VLOOKUP(A3125,'Sales Order'!A$1:D$1029,4,0)</f>
        <v>44339</v>
      </c>
      <c r="C3125" s="28" t="s">
        <v>75</v>
      </c>
      <c r="D3125" s="34">
        <v>107</v>
      </c>
      <c r="E3125" s="36">
        <v>224004500</v>
      </c>
      <c r="F3125" s="37" t="s">
        <v>5498</v>
      </c>
      <c r="G3125" s="76" t="str">
        <f>VLOOKUP(C3125,Product!A$1:D$21,3,0)</f>
        <v>Bench Press</v>
      </c>
      <c r="H3125" s="76" t="str">
        <f>VLOOKUP(C3125,Product!A$1:D$21,4,0)</f>
        <v>Gym &amp; Fitness</v>
      </c>
      <c r="I3125" t="s">
        <v>76</v>
      </c>
      <c r="J3125" s="34">
        <v>107</v>
      </c>
      <c r="K3125" s="11" t="str">
        <f>VLOOKUP(A3125,'Sales Order'!A$2:I$1029,9,0)</f>
        <v>Online Sales Team</v>
      </c>
      <c r="M3125" t="str">
        <f>VLOOKUP(A3125,'Sales Order'!A$1:L$1029,12,0)</f>
        <v>Retail</v>
      </c>
    </row>
    <row r="3126" spans="1:13" ht="15.75" customHeight="1" x14ac:dyDescent="0.3">
      <c r="A3126" s="28" t="s">
        <v>731</v>
      </c>
      <c r="B3126" s="27">
        <f>VLOOKUP(A3126,'Sales Order'!A$1:D$1029,4,0)</f>
        <v>44339</v>
      </c>
      <c r="C3126" s="28" t="s">
        <v>58</v>
      </c>
      <c r="D3126" s="34">
        <v>148</v>
      </c>
      <c r="E3126" s="36">
        <v>625929000</v>
      </c>
      <c r="F3126" s="37" t="s">
        <v>5499</v>
      </c>
      <c r="G3126" s="76" t="str">
        <f>VLOOKUP(C3126,Product!A$1:D$21,3,0)</f>
        <v>Road Bike</v>
      </c>
      <c r="H3126" s="76" t="str">
        <f>VLOOKUP(C3126,Product!A$1:D$21,4,0)</f>
        <v>Bicycle</v>
      </c>
      <c r="I3126" t="s">
        <v>59</v>
      </c>
      <c r="J3126" s="34">
        <v>148</v>
      </c>
      <c r="K3126" s="11" t="str">
        <f>VLOOKUP(A3126,'Sales Order'!A$2:I$1029,9,0)</f>
        <v>Online Sales Team</v>
      </c>
      <c r="M3126" t="str">
        <f>VLOOKUP(A3126,'Sales Order'!A$1:L$1029,12,0)</f>
        <v>Retail</v>
      </c>
    </row>
    <row r="3127" spans="1:13" ht="15.75" customHeight="1" x14ac:dyDescent="0.3">
      <c r="A3127" s="28" t="s">
        <v>735</v>
      </c>
      <c r="B3127" s="27">
        <f>VLOOKUP(A3127,'Sales Order'!A$1:D$1029,4,0)</f>
        <v>44341</v>
      </c>
      <c r="C3127" s="28" t="s">
        <v>48</v>
      </c>
      <c r="D3127" s="34">
        <v>115</v>
      </c>
      <c r="E3127" s="36">
        <v>13351500</v>
      </c>
      <c r="F3127" s="37" t="s">
        <v>5500</v>
      </c>
      <c r="G3127" s="76" t="str">
        <f>VLOOKUP(C3127,Product!A$1:D$21,3,0)</f>
        <v>Tracking Pole</v>
      </c>
      <c r="H3127" s="76" t="str">
        <f>VLOOKUP(C3127,Product!A$1:D$21,4,0)</f>
        <v>Hiking &amp; Camping</v>
      </c>
      <c r="I3127" t="s">
        <v>49</v>
      </c>
      <c r="J3127" s="34">
        <v>115</v>
      </c>
      <c r="K3127" s="11" t="str">
        <f>VLOOKUP(A3127,'Sales Order'!A$2:I$1029,9,0)</f>
        <v>Sales Region Sulawesi - Maluku Team</v>
      </c>
      <c r="M3127" t="str">
        <f>VLOOKUP(A3127,'Sales Order'!A$1:L$1029,12,0)</f>
        <v>Retail</v>
      </c>
    </row>
    <row r="3128" spans="1:13" ht="15.75" customHeight="1" x14ac:dyDescent="0.3">
      <c r="A3128" s="28" t="s">
        <v>735</v>
      </c>
      <c r="B3128" s="27">
        <f>VLOOKUP(A3128,'Sales Order'!A$1:D$1029,4,0)</f>
        <v>44341</v>
      </c>
      <c r="C3128" s="28" t="s">
        <v>45</v>
      </c>
      <c r="D3128" s="34">
        <v>79</v>
      </c>
      <c r="E3128" s="36">
        <v>10711610</v>
      </c>
      <c r="F3128" s="37" t="s">
        <v>5501</v>
      </c>
      <c r="G3128" s="76" t="str">
        <f>VLOOKUP(C3128,Product!A$1:D$21,3,0)</f>
        <v>Sunglasses</v>
      </c>
      <c r="H3128" s="76" t="str">
        <f>VLOOKUP(C3128,Product!A$1:D$21,4,0)</f>
        <v>Outdoors Sport</v>
      </c>
      <c r="I3128" t="s">
        <v>46</v>
      </c>
      <c r="J3128" s="34">
        <v>79</v>
      </c>
      <c r="K3128" s="11" t="str">
        <f>VLOOKUP(A3128,'Sales Order'!A$2:I$1029,9,0)</f>
        <v>Sales Region Sulawesi - Maluku Team</v>
      </c>
      <c r="M3128" t="str">
        <f>VLOOKUP(A3128,'Sales Order'!A$1:L$1029,12,0)</f>
        <v>Retail</v>
      </c>
    </row>
    <row r="3129" spans="1:13" ht="15.75" customHeight="1" x14ac:dyDescent="0.3">
      <c r="A3129" s="28" t="s">
        <v>735</v>
      </c>
      <c r="B3129" s="27">
        <f>VLOOKUP(A3129,'Sales Order'!A$1:D$1029,4,0)</f>
        <v>44341</v>
      </c>
      <c r="C3129" s="28" t="s">
        <v>52</v>
      </c>
      <c r="D3129" s="34">
        <v>80</v>
      </c>
      <c r="E3129" s="36">
        <v>19500000</v>
      </c>
      <c r="F3129" s="37" t="s">
        <v>5502</v>
      </c>
      <c r="G3129" s="76" t="str">
        <f>VLOOKUP(C3129,Product!A$1:D$21,3,0)</f>
        <v>Hiking Shoes</v>
      </c>
      <c r="H3129" s="76" t="str">
        <f>VLOOKUP(C3129,Product!A$1:D$21,4,0)</f>
        <v>Hiking &amp; Camping</v>
      </c>
      <c r="I3129" t="s">
        <v>53</v>
      </c>
      <c r="J3129" s="34">
        <v>80</v>
      </c>
      <c r="K3129" s="11" t="str">
        <f>VLOOKUP(A3129,'Sales Order'!A$2:I$1029,9,0)</f>
        <v>Sales Region Sulawesi - Maluku Team</v>
      </c>
      <c r="M3129" t="str">
        <f>VLOOKUP(A3129,'Sales Order'!A$1:L$1029,12,0)</f>
        <v>Retail</v>
      </c>
    </row>
    <row r="3130" spans="1:13" ht="15.75" customHeight="1" x14ac:dyDescent="0.3">
      <c r="A3130" s="28" t="s">
        <v>738</v>
      </c>
      <c r="B3130" s="27">
        <f>VLOOKUP(A3130,'Sales Order'!A$1:D$1029,4,0)</f>
        <v>44345</v>
      </c>
      <c r="C3130" s="28" t="s">
        <v>43</v>
      </c>
      <c r="D3130" s="34">
        <v>81</v>
      </c>
      <c r="E3130" s="36">
        <v>209952000</v>
      </c>
      <c r="F3130" s="37" t="s">
        <v>5503</v>
      </c>
      <c r="G3130" s="76" t="str">
        <f>VLOOKUP(C3130,Product!A$1:D$21,3,0)</f>
        <v>Stick Golf Bag</v>
      </c>
      <c r="H3130" s="76" t="str">
        <f>VLOOKUP(C3130,Product!A$1:D$21,4,0)</f>
        <v>Golf</v>
      </c>
      <c r="I3130" t="s">
        <v>44</v>
      </c>
      <c r="J3130" s="34">
        <v>81</v>
      </c>
      <c r="K3130" s="11" t="str">
        <f>VLOOKUP(A3130,'Sales Order'!A$2:I$1029,9,0)</f>
        <v>Sales Region Sulawesi - Maluku Team</v>
      </c>
      <c r="M3130" t="str">
        <f>VLOOKUP(A3130,'Sales Order'!A$1:L$1029,12,0)</f>
        <v>Retail</v>
      </c>
    </row>
    <row r="3131" spans="1:13" ht="15.75" customHeight="1" x14ac:dyDescent="0.3">
      <c r="A3131" s="28" t="s">
        <v>738</v>
      </c>
      <c r="B3131" s="27">
        <f>VLOOKUP(A3131,'Sales Order'!A$1:D$1029,4,0)</f>
        <v>44345</v>
      </c>
      <c r="C3131" s="28" t="s">
        <v>58</v>
      </c>
      <c r="D3131" s="34">
        <v>78</v>
      </c>
      <c r="E3131" s="36">
        <v>413451480</v>
      </c>
      <c r="F3131" s="37" t="s">
        <v>5504</v>
      </c>
      <c r="G3131" s="76" t="str">
        <f>VLOOKUP(C3131,Product!A$1:D$21,3,0)</f>
        <v>Road Bike</v>
      </c>
      <c r="H3131" s="76" t="str">
        <f>VLOOKUP(C3131,Product!A$1:D$21,4,0)</f>
        <v>Bicycle</v>
      </c>
      <c r="I3131" t="s">
        <v>59</v>
      </c>
      <c r="J3131" s="34">
        <v>78</v>
      </c>
      <c r="K3131" s="11" t="str">
        <f>VLOOKUP(A3131,'Sales Order'!A$2:I$1029,9,0)</f>
        <v>Sales Region Sulawesi - Maluku Team</v>
      </c>
      <c r="M3131" t="str">
        <f>VLOOKUP(A3131,'Sales Order'!A$1:L$1029,12,0)</f>
        <v>Retail</v>
      </c>
    </row>
    <row r="3132" spans="1:13" ht="15.75" customHeight="1" x14ac:dyDescent="0.3">
      <c r="A3132" s="28" t="s">
        <v>753</v>
      </c>
      <c r="B3132" s="27">
        <f>VLOOKUP(A3132,'Sales Order'!A$1:D$1029,4,0)</f>
        <v>44365</v>
      </c>
      <c r="C3132" s="28" t="s">
        <v>45</v>
      </c>
      <c r="D3132" s="34">
        <v>111</v>
      </c>
      <c r="E3132" s="36">
        <v>14058150</v>
      </c>
      <c r="F3132" s="37" t="s">
        <v>5505</v>
      </c>
      <c r="G3132" s="76" t="str">
        <f>VLOOKUP(C3132,Product!A$1:D$21,3,0)</f>
        <v>Sunglasses</v>
      </c>
      <c r="H3132" s="76" t="str">
        <f>VLOOKUP(C3132,Product!A$1:D$21,4,0)</f>
        <v>Outdoors Sport</v>
      </c>
      <c r="I3132" t="s">
        <v>46</v>
      </c>
      <c r="J3132" s="34">
        <v>111</v>
      </c>
      <c r="K3132" s="11" t="str">
        <f>VLOOKUP(A3132,'Sales Order'!A$2:I$1029,9,0)</f>
        <v>Sales Region Sulawesi - Maluku Team</v>
      </c>
      <c r="M3132" t="str">
        <f>VLOOKUP(A3132,'Sales Order'!A$1:L$1029,12,0)</f>
        <v>Retail</v>
      </c>
    </row>
    <row r="3133" spans="1:13" ht="15.75" customHeight="1" x14ac:dyDescent="0.3">
      <c r="A3133" s="28" t="s">
        <v>753</v>
      </c>
      <c r="B3133" s="27">
        <f>VLOOKUP(A3133,'Sales Order'!A$1:D$1029,4,0)</f>
        <v>44365</v>
      </c>
      <c r="C3133" s="28" t="s">
        <v>65</v>
      </c>
      <c r="D3133" s="34">
        <v>83</v>
      </c>
      <c r="E3133" s="36">
        <v>17950410</v>
      </c>
      <c r="F3133" s="37" t="s">
        <v>5506</v>
      </c>
      <c r="G3133" s="76" t="str">
        <f>VLOOKUP(C3133,Product!A$1:D$21,3,0)</f>
        <v>1 Set Futsalball</v>
      </c>
      <c r="H3133" s="76" t="str">
        <f>VLOOKUP(C3133,Product!A$1:D$21,4,0)</f>
        <v>Futsal</v>
      </c>
      <c r="I3133" t="s">
        <v>66</v>
      </c>
      <c r="J3133" s="34">
        <v>83</v>
      </c>
      <c r="K3133" s="11" t="str">
        <f>VLOOKUP(A3133,'Sales Order'!A$2:I$1029,9,0)</f>
        <v>Sales Region Sulawesi - Maluku Team</v>
      </c>
      <c r="M3133" t="str">
        <f>VLOOKUP(A3133,'Sales Order'!A$1:L$1029,12,0)</f>
        <v>Retail</v>
      </c>
    </row>
    <row r="3134" spans="1:13" ht="15.75" customHeight="1" x14ac:dyDescent="0.3">
      <c r="A3134" s="16" t="s">
        <v>760</v>
      </c>
      <c r="B3134" s="27">
        <f>VLOOKUP(A3134,'Sales Order'!A$1:D$1029,4,0)</f>
        <v>44371</v>
      </c>
      <c r="C3134" s="28" t="s">
        <v>40</v>
      </c>
      <c r="D3134" s="34">
        <v>125</v>
      </c>
      <c r="E3134" s="36">
        <v>21161250</v>
      </c>
      <c r="F3134" s="37" t="s">
        <v>5507</v>
      </c>
      <c r="G3134" s="76" t="str">
        <f>VLOOKUP(C3134,Product!A$1:D$21,3,0)</f>
        <v>1 set Golf Ball</v>
      </c>
      <c r="H3134" s="76" t="str">
        <f>VLOOKUP(C3134,Product!A$1:D$21,4,0)</f>
        <v>Golf</v>
      </c>
      <c r="I3134" t="s">
        <v>41</v>
      </c>
      <c r="J3134" s="34">
        <v>125</v>
      </c>
      <c r="K3134" s="11" t="str">
        <f>VLOOKUP(A3134,'Sales Order'!A$2:I$1029,9,0)</f>
        <v>Sales Region Bali - Nusa Tenggara Team</v>
      </c>
      <c r="M3134" t="str">
        <f>VLOOKUP(A3134,'Sales Order'!A$1:L$1029,12,0)</f>
        <v>Retail</v>
      </c>
    </row>
    <row r="3135" spans="1:13" ht="15.75" customHeight="1" x14ac:dyDescent="0.3">
      <c r="A3135" s="28" t="s">
        <v>760</v>
      </c>
      <c r="B3135" s="27">
        <f>VLOOKUP(A3135,'Sales Order'!A$1:D$1029,4,0)</f>
        <v>44371</v>
      </c>
      <c r="C3135" s="28" t="s">
        <v>45</v>
      </c>
      <c r="D3135" s="34">
        <v>119</v>
      </c>
      <c r="E3135" s="36">
        <v>15957900</v>
      </c>
      <c r="F3135" s="37" t="s">
        <v>5508</v>
      </c>
      <c r="G3135" s="76" t="str">
        <f>VLOOKUP(C3135,Product!A$1:D$21,3,0)</f>
        <v>Sunglasses</v>
      </c>
      <c r="H3135" s="76" t="str">
        <f>VLOOKUP(C3135,Product!A$1:D$21,4,0)</f>
        <v>Outdoors Sport</v>
      </c>
      <c r="I3135" t="s">
        <v>46</v>
      </c>
      <c r="J3135" s="34">
        <v>119</v>
      </c>
      <c r="K3135" s="11" t="str">
        <f>VLOOKUP(A3135,'Sales Order'!A$2:I$1029,9,0)</f>
        <v>Sales Region Bali - Nusa Tenggara Team</v>
      </c>
      <c r="M3135" t="str">
        <f>VLOOKUP(A3135,'Sales Order'!A$1:L$1029,12,0)</f>
        <v>Retail</v>
      </c>
    </row>
    <row r="3136" spans="1:13" ht="15.75" customHeight="1" x14ac:dyDescent="0.3">
      <c r="A3136" s="16" t="s">
        <v>761</v>
      </c>
      <c r="B3136" s="27">
        <f>VLOOKUP(A3136,'Sales Order'!A$1:D$1029,4,0)</f>
        <v>44371</v>
      </c>
      <c r="C3136" s="28" t="s">
        <v>35</v>
      </c>
      <c r="D3136" s="34">
        <v>96</v>
      </c>
      <c r="E3136" s="36">
        <v>172790400</v>
      </c>
      <c r="F3136" s="37" t="s">
        <v>5509</v>
      </c>
      <c r="G3136" s="76" t="str">
        <f>VLOOKUP(C3136,Product!A$1:D$21,3,0)</f>
        <v>Stick Golf Wedge</v>
      </c>
      <c r="H3136" s="76" t="str">
        <f>VLOOKUP(C3136,Product!A$1:D$21,4,0)</f>
        <v>Golf</v>
      </c>
      <c r="I3136" t="s">
        <v>37</v>
      </c>
      <c r="J3136" s="34">
        <v>96</v>
      </c>
      <c r="K3136" s="11" t="str">
        <f>VLOOKUP(A3136,'Sales Order'!A$2:I$1029,9,0)</f>
        <v>Sales Region Sulawesi - Maluku Team</v>
      </c>
      <c r="M3136" t="str">
        <f>VLOOKUP(A3136,'Sales Order'!A$1:L$1029,12,0)</f>
        <v>Retail</v>
      </c>
    </row>
    <row r="3137" spans="1:13" ht="15.75" customHeight="1" x14ac:dyDescent="0.3">
      <c r="A3137" s="28" t="s">
        <v>761</v>
      </c>
      <c r="B3137" s="27">
        <f>VLOOKUP(A3137,'Sales Order'!A$1:D$1029,4,0)</f>
        <v>44371</v>
      </c>
      <c r="C3137" s="28" t="s">
        <v>43</v>
      </c>
      <c r="D3137" s="34">
        <v>132</v>
      </c>
      <c r="E3137" s="36">
        <v>388608000</v>
      </c>
      <c r="F3137" s="37" t="s">
        <v>5510</v>
      </c>
      <c r="G3137" s="76" t="str">
        <f>VLOOKUP(C3137,Product!A$1:D$21,3,0)</f>
        <v>Stick Golf Bag</v>
      </c>
      <c r="H3137" s="76" t="str">
        <f>VLOOKUP(C3137,Product!A$1:D$21,4,0)</f>
        <v>Golf</v>
      </c>
      <c r="I3137" t="s">
        <v>44</v>
      </c>
      <c r="J3137" s="34">
        <v>132</v>
      </c>
      <c r="K3137" s="11" t="str">
        <f>VLOOKUP(A3137,'Sales Order'!A$2:I$1029,9,0)</f>
        <v>Sales Region Sulawesi - Maluku Team</v>
      </c>
      <c r="M3137" t="str">
        <f>VLOOKUP(A3137,'Sales Order'!A$1:L$1029,12,0)</f>
        <v>Retail</v>
      </c>
    </row>
    <row r="3138" spans="1:13" ht="15.75" customHeight="1" x14ac:dyDescent="0.3">
      <c r="A3138" s="16" t="s">
        <v>762</v>
      </c>
      <c r="B3138" s="27">
        <f>VLOOKUP(A3138,'Sales Order'!A$1:D$1029,4,0)</f>
        <v>44372</v>
      </c>
      <c r="C3138" s="28" t="s">
        <v>72</v>
      </c>
      <c r="D3138" s="34">
        <v>29</v>
      </c>
      <c r="E3138" s="36">
        <v>6271830</v>
      </c>
      <c r="F3138" s="37" t="s">
        <v>5511</v>
      </c>
      <c r="G3138" s="76" t="str">
        <f>VLOOKUP(C3138,Product!A$1:D$21,3,0)</f>
        <v>Pull Up Bar</v>
      </c>
      <c r="H3138" s="76" t="str">
        <f>VLOOKUP(C3138,Product!A$1:D$21,4,0)</f>
        <v>Gym &amp; Fitness</v>
      </c>
      <c r="I3138" t="s">
        <v>73</v>
      </c>
      <c r="J3138" s="34">
        <v>29</v>
      </c>
      <c r="K3138" s="11" t="str">
        <f>VLOOKUP(A3138,'Sales Order'!A$2:I$1029,9,0)</f>
        <v>Sales Sumatera -Kalimantan Region Team</v>
      </c>
      <c r="M3138" t="str">
        <f>VLOOKUP(A3138,'Sales Order'!A$1:L$1029,12,0)</f>
        <v>Retail</v>
      </c>
    </row>
    <row r="3139" spans="1:13" ht="15.75" customHeight="1" x14ac:dyDescent="0.3">
      <c r="A3139" s="28" t="s">
        <v>762</v>
      </c>
      <c r="B3139" s="27">
        <f>VLOOKUP(A3139,'Sales Order'!A$1:D$1029,4,0)</f>
        <v>44372</v>
      </c>
      <c r="C3139" s="28" t="s">
        <v>83</v>
      </c>
      <c r="D3139" s="34">
        <v>89</v>
      </c>
      <c r="E3139" s="36">
        <v>22855200</v>
      </c>
      <c r="F3139" s="37" t="s">
        <v>5512</v>
      </c>
      <c r="G3139" s="76" t="str">
        <f>VLOOKUP(C3139,Product!A$1:D$21,3,0)</f>
        <v>Heavy bag</v>
      </c>
      <c r="H3139" s="76" t="str">
        <f>VLOOKUP(C3139,Product!A$1:D$21,4,0)</f>
        <v>Gym &amp; Fitness</v>
      </c>
      <c r="I3139" t="s">
        <v>84</v>
      </c>
      <c r="J3139" s="34">
        <v>89</v>
      </c>
      <c r="K3139" s="11" t="str">
        <f>VLOOKUP(A3139,'Sales Order'!A$2:I$1029,9,0)</f>
        <v>Sales Sumatera -Kalimantan Region Team</v>
      </c>
      <c r="M3139" t="str">
        <f>VLOOKUP(A3139,'Sales Order'!A$1:L$1029,12,0)</f>
        <v>Retail</v>
      </c>
    </row>
    <row r="3140" spans="1:13" ht="15.75" customHeight="1" x14ac:dyDescent="0.3">
      <c r="A3140" s="28" t="s">
        <v>762</v>
      </c>
      <c r="B3140" s="27">
        <f>VLOOKUP(A3140,'Sales Order'!A$1:D$1029,4,0)</f>
        <v>44372</v>
      </c>
      <c r="C3140" s="28" t="s">
        <v>81</v>
      </c>
      <c r="D3140" s="34">
        <v>99</v>
      </c>
      <c r="E3140" s="36">
        <v>211974840</v>
      </c>
      <c r="F3140" s="37" t="s">
        <v>5513</v>
      </c>
      <c r="G3140" s="76" t="str">
        <f>VLOOKUP(C3140,Product!A$1:D$21,3,0)</f>
        <v>Treadmill</v>
      </c>
      <c r="H3140" s="76" t="str">
        <f>VLOOKUP(C3140,Product!A$1:D$21,4,0)</f>
        <v>Gym &amp; Fitness</v>
      </c>
      <c r="I3140" t="s">
        <v>82</v>
      </c>
      <c r="J3140" s="34">
        <v>99</v>
      </c>
      <c r="K3140" s="11" t="str">
        <f>VLOOKUP(A3140,'Sales Order'!A$2:I$1029,9,0)</f>
        <v>Sales Sumatera -Kalimantan Region Team</v>
      </c>
      <c r="M3140" t="str">
        <f>VLOOKUP(A3140,'Sales Order'!A$1:L$1029,12,0)</f>
        <v>Retail</v>
      </c>
    </row>
    <row r="3141" spans="1:13" ht="15.75" customHeight="1" x14ac:dyDescent="0.3">
      <c r="A3141" s="28" t="s">
        <v>762</v>
      </c>
      <c r="B3141" s="27">
        <f>VLOOKUP(A3141,'Sales Order'!A$1:D$1029,4,0)</f>
        <v>44372</v>
      </c>
      <c r="C3141" s="28" t="s">
        <v>75</v>
      </c>
      <c r="D3141" s="34">
        <v>88</v>
      </c>
      <c r="E3141" s="36">
        <v>207548000</v>
      </c>
      <c r="F3141" s="37" t="s">
        <v>5514</v>
      </c>
      <c r="G3141" s="76" t="str">
        <f>VLOOKUP(C3141,Product!A$1:D$21,3,0)</f>
        <v>Bench Press</v>
      </c>
      <c r="H3141" s="76" t="str">
        <f>VLOOKUP(C3141,Product!A$1:D$21,4,0)</f>
        <v>Gym &amp; Fitness</v>
      </c>
      <c r="I3141" t="s">
        <v>76</v>
      </c>
      <c r="J3141" s="34">
        <v>88</v>
      </c>
      <c r="K3141" s="11" t="str">
        <f>VLOOKUP(A3141,'Sales Order'!A$2:I$1029,9,0)</f>
        <v>Sales Sumatera -Kalimantan Region Team</v>
      </c>
      <c r="M3141" t="str">
        <f>VLOOKUP(A3141,'Sales Order'!A$1:L$1029,12,0)</f>
        <v>Retail</v>
      </c>
    </row>
    <row r="3142" spans="1:13" ht="15.75" customHeight="1" x14ac:dyDescent="0.3">
      <c r="A3142" s="28" t="s">
        <v>764</v>
      </c>
      <c r="B3142" s="27">
        <f>VLOOKUP(A3142,'Sales Order'!A$1:D$1029,4,0)</f>
        <v>44375</v>
      </c>
      <c r="C3142" s="28" t="s">
        <v>35</v>
      </c>
      <c r="D3142" s="34">
        <v>29</v>
      </c>
      <c r="E3142" s="36">
        <v>55379850</v>
      </c>
      <c r="F3142" s="37" t="s">
        <v>5515</v>
      </c>
      <c r="G3142" s="76" t="str">
        <f>VLOOKUP(C3142,Product!A$1:D$21,3,0)</f>
        <v>Stick Golf Wedge</v>
      </c>
      <c r="H3142" s="76" t="str">
        <f>VLOOKUP(C3142,Product!A$1:D$21,4,0)</f>
        <v>Golf</v>
      </c>
      <c r="I3142" t="s">
        <v>37</v>
      </c>
      <c r="J3142" s="34">
        <v>29</v>
      </c>
      <c r="K3142" s="11" t="str">
        <f>VLOOKUP(A3142,'Sales Order'!A$2:I$1029,9,0)</f>
        <v>Online Sales Team</v>
      </c>
      <c r="M3142" t="str">
        <f>VLOOKUP(A3142,'Sales Order'!A$1:L$1029,12,0)</f>
        <v>Retail</v>
      </c>
    </row>
    <row r="3143" spans="1:13" ht="15.75" customHeight="1" x14ac:dyDescent="0.3">
      <c r="A3143" s="28" t="s">
        <v>764</v>
      </c>
      <c r="B3143" s="27">
        <f>VLOOKUP(A3143,'Sales Order'!A$1:D$1029,4,0)</f>
        <v>44375</v>
      </c>
      <c r="C3143" s="28" t="s">
        <v>43</v>
      </c>
      <c r="D3143" s="34">
        <v>69</v>
      </c>
      <c r="E3143" s="36">
        <v>165600000</v>
      </c>
      <c r="F3143" s="37" t="s">
        <v>5516</v>
      </c>
      <c r="G3143" s="76" t="str">
        <f>VLOOKUP(C3143,Product!A$1:D$21,3,0)</f>
        <v>Stick Golf Bag</v>
      </c>
      <c r="H3143" s="76" t="str">
        <f>VLOOKUP(C3143,Product!A$1:D$21,4,0)</f>
        <v>Golf</v>
      </c>
      <c r="I3143" t="s">
        <v>44</v>
      </c>
      <c r="J3143" s="34">
        <v>69</v>
      </c>
      <c r="K3143" s="11" t="str">
        <f>VLOOKUP(A3143,'Sales Order'!A$2:I$1029,9,0)</f>
        <v>Online Sales Team</v>
      </c>
      <c r="M3143" t="str">
        <f>VLOOKUP(A3143,'Sales Order'!A$1:L$1029,12,0)</f>
        <v>Retail</v>
      </c>
    </row>
    <row r="3144" spans="1:13" ht="15.75" customHeight="1" x14ac:dyDescent="0.3">
      <c r="A3144" s="16" t="s">
        <v>771</v>
      </c>
      <c r="B3144" s="27">
        <f>VLOOKUP(A3144,'Sales Order'!A$1:D$1029,4,0)</f>
        <v>44382</v>
      </c>
      <c r="C3144" s="28" t="s">
        <v>40</v>
      </c>
      <c r="D3144" s="34">
        <v>130</v>
      </c>
      <c r="E3144" s="36">
        <v>24996400</v>
      </c>
      <c r="F3144" s="37" t="s">
        <v>5517</v>
      </c>
      <c r="G3144" s="76" t="str">
        <f>VLOOKUP(C3144,Product!A$1:D$21,3,0)</f>
        <v>1 set Golf Ball</v>
      </c>
      <c r="H3144" s="76" t="str">
        <f>VLOOKUP(C3144,Product!A$1:D$21,4,0)</f>
        <v>Golf</v>
      </c>
      <c r="I3144" t="s">
        <v>41</v>
      </c>
      <c r="J3144" s="34">
        <v>130</v>
      </c>
      <c r="K3144" s="11" t="str">
        <f>VLOOKUP(A3144,'Sales Order'!A$2:I$1029,9,0)</f>
        <v>Sales Region Sulawesi - Maluku Team</v>
      </c>
      <c r="M3144" t="str">
        <f>VLOOKUP(A3144,'Sales Order'!A$1:L$1029,12,0)</f>
        <v>Retail</v>
      </c>
    </row>
    <row r="3145" spans="1:13" ht="15.75" customHeight="1" x14ac:dyDescent="0.3">
      <c r="A3145" s="28" t="s">
        <v>771</v>
      </c>
      <c r="B3145" s="27">
        <f>VLOOKUP(A3145,'Sales Order'!A$1:D$1029,4,0)</f>
        <v>44382</v>
      </c>
      <c r="C3145" s="28" t="s">
        <v>45</v>
      </c>
      <c r="D3145" s="34">
        <v>51</v>
      </c>
      <c r="E3145" s="36">
        <v>6459150</v>
      </c>
      <c r="F3145" s="37" t="s">
        <v>5518</v>
      </c>
      <c r="G3145" s="76" t="str">
        <f>VLOOKUP(C3145,Product!A$1:D$21,3,0)</f>
        <v>Sunglasses</v>
      </c>
      <c r="H3145" s="76" t="str">
        <f>VLOOKUP(C3145,Product!A$1:D$21,4,0)</f>
        <v>Outdoors Sport</v>
      </c>
      <c r="I3145" t="s">
        <v>46</v>
      </c>
      <c r="J3145" s="34">
        <v>51</v>
      </c>
      <c r="K3145" s="11" t="str">
        <f>VLOOKUP(A3145,'Sales Order'!A$2:I$1029,9,0)</f>
        <v>Sales Region Sulawesi - Maluku Team</v>
      </c>
      <c r="M3145" t="str">
        <f>VLOOKUP(A3145,'Sales Order'!A$1:L$1029,12,0)</f>
        <v>Retail</v>
      </c>
    </row>
    <row r="3146" spans="1:13" ht="15.75" customHeight="1" x14ac:dyDescent="0.3">
      <c r="A3146" s="28" t="s">
        <v>771</v>
      </c>
      <c r="B3146" s="27">
        <f>VLOOKUP(A3146,'Sales Order'!A$1:D$1029,4,0)</f>
        <v>44382</v>
      </c>
      <c r="C3146" s="28" t="s">
        <v>83</v>
      </c>
      <c r="D3146" s="34">
        <v>96</v>
      </c>
      <c r="E3146" s="36">
        <v>29275200</v>
      </c>
      <c r="F3146" s="37" t="s">
        <v>5519</v>
      </c>
      <c r="G3146" s="76" t="str">
        <f>VLOOKUP(C3146,Product!A$1:D$21,3,0)</f>
        <v>Heavy bag</v>
      </c>
      <c r="H3146" s="76" t="str">
        <f>VLOOKUP(C3146,Product!A$1:D$21,4,0)</f>
        <v>Gym &amp; Fitness</v>
      </c>
      <c r="I3146" t="s">
        <v>84</v>
      </c>
      <c r="J3146" s="34">
        <v>96</v>
      </c>
      <c r="K3146" s="11" t="str">
        <f>VLOOKUP(A3146,'Sales Order'!A$2:I$1029,9,0)</f>
        <v>Sales Region Sulawesi - Maluku Team</v>
      </c>
      <c r="M3146" t="str">
        <f>VLOOKUP(A3146,'Sales Order'!A$1:L$1029,12,0)</f>
        <v>Retail</v>
      </c>
    </row>
    <row r="3147" spans="1:13" ht="15.75" customHeight="1" x14ac:dyDescent="0.3">
      <c r="A3147" s="28" t="s">
        <v>771</v>
      </c>
      <c r="B3147" s="27">
        <f>VLOOKUP(A3147,'Sales Order'!A$1:D$1029,4,0)</f>
        <v>44382</v>
      </c>
      <c r="C3147" s="28" t="s">
        <v>52</v>
      </c>
      <c r="D3147" s="34">
        <v>90</v>
      </c>
      <c r="E3147" s="36">
        <v>21937500</v>
      </c>
      <c r="F3147" s="37" t="s">
        <v>5520</v>
      </c>
      <c r="G3147" s="76" t="str">
        <f>VLOOKUP(C3147,Product!A$1:D$21,3,0)</f>
        <v>Hiking Shoes</v>
      </c>
      <c r="H3147" s="76" t="str">
        <f>VLOOKUP(C3147,Product!A$1:D$21,4,0)</f>
        <v>Hiking &amp; Camping</v>
      </c>
      <c r="I3147" t="s">
        <v>53</v>
      </c>
      <c r="J3147" s="34">
        <v>90</v>
      </c>
      <c r="K3147" s="11" t="str">
        <f>VLOOKUP(A3147,'Sales Order'!A$2:I$1029,9,0)</f>
        <v>Sales Region Sulawesi - Maluku Team</v>
      </c>
      <c r="M3147" t="str">
        <f>VLOOKUP(A3147,'Sales Order'!A$1:L$1029,12,0)</f>
        <v>Retail</v>
      </c>
    </row>
    <row r="3148" spans="1:13" ht="15.75" customHeight="1" x14ac:dyDescent="0.3">
      <c r="A3148" s="16" t="s">
        <v>774</v>
      </c>
      <c r="B3148" s="27">
        <f>VLOOKUP(A3148,'Sales Order'!A$1:D$1029,4,0)</f>
        <v>44383</v>
      </c>
      <c r="C3148" s="28" t="s">
        <v>52</v>
      </c>
      <c r="D3148" s="34">
        <v>103</v>
      </c>
      <c r="E3148" s="36">
        <v>28453750</v>
      </c>
      <c r="F3148" s="37" t="s">
        <v>5521</v>
      </c>
      <c r="G3148" s="76" t="str">
        <f>VLOOKUP(C3148,Product!A$1:D$21,3,0)</f>
        <v>Hiking Shoes</v>
      </c>
      <c r="H3148" s="76" t="str">
        <f>VLOOKUP(C3148,Product!A$1:D$21,4,0)</f>
        <v>Hiking &amp; Camping</v>
      </c>
      <c r="I3148" t="s">
        <v>53</v>
      </c>
      <c r="J3148" s="34">
        <v>103</v>
      </c>
      <c r="K3148" s="11" t="str">
        <f>VLOOKUP(A3148,'Sales Order'!A$2:I$1029,9,0)</f>
        <v>Sales Region Sulawesi - Maluku Team</v>
      </c>
      <c r="M3148" t="str">
        <f>VLOOKUP(A3148,'Sales Order'!A$1:L$1029,12,0)</f>
        <v>Retail</v>
      </c>
    </row>
    <row r="3149" spans="1:13" ht="15.75" customHeight="1" x14ac:dyDescent="0.3">
      <c r="A3149" s="28" t="s">
        <v>774</v>
      </c>
      <c r="B3149" s="27">
        <f>VLOOKUP(A3149,'Sales Order'!A$1:D$1029,4,0)</f>
        <v>44383</v>
      </c>
      <c r="C3149" s="28" t="s">
        <v>48</v>
      </c>
      <c r="D3149" s="34">
        <v>54</v>
      </c>
      <c r="E3149" s="36">
        <v>6130080</v>
      </c>
      <c r="F3149" s="37" t="s">
        <v>5522</v>
      </c>
      <c r="G3149" s="76" t="str">
        <f>VLOOKUP(C3149,Product!A$1:D$21,3,0)</f>
        <v>Tracking Pole</v>
      </c>
      <c r="H3149" s="76" t="str">
        <f>VLOOKUP(C3149,Product!A$1:D$21,4,0)</f>
        <v>Hiking &amp; Camping</v>
      </c>
      <c r="I3149" t="s">
        <v>49</v>
      </c>
      <c r="J3149" s="34">
        <v>54</v>
      </c>
      <c r="K3149" s="11" t="str">
        <f>VLOOKUP(A3149,'Sales Order'!A$2:I$1029,9,0)</f>
        <v>Sales Region Sulawesi - Maluku Team</v>
      </c>
      <c r="M3149" t="str">
        <f>VLOOKUP(A3149,'Sales Order'!A$1:L$1029,12,0)</f>
        <v>Retail</v>
      </c>
    </row>
    <row r="3150" spans="1:13" ht="15.75" customHeight="1" x14ac:dyDescent="0.3">
      <c r="A3150" s="16" t="s">
        <v>778</v>
      </c>
      <c r="B3150" s="27">
        <f>VLOOKUP(A3150,'Sales Order'!A$1:D$1029,4,0)</f>
        <v>44387</v>
      </c>
      <c r="C3150" s="28" t="s">
        <v>78</v>
      </c>
      <c r="D3150" s="34">
        <v>86</v>
      </c>
      <c r="E3150" s="36">
        <v>35686560</v>
      </c>
      <c r="F3150" s="37" t="s">
        <v>5523</v>
      </c>
      <c r="G3150" s="76" t="str">
        <f>VLOOKUP(C3150,Product!A$1:D$21,3,0)</f>
        <v>Dumbell Set</v>
      </c>
      <c r="H3150" s="76" t="str">
        <f>VLOOKUP(C3150,Product!A$1:D$21,4,0)</f>
        <v>Gym &amp; Fitness</v>
      </c>
      <c r="I3150" t="s">
        <v>79</v>
      </c>
      <c r="J3150" s="34">
        <v>86</v>
      </c>
      <c r="K3150" s="11" t="str">
        <f>VLOOKUP(A3150,'Sales Order'!A$2:I$1029,9,0)</f>
        <v>Sales Region Sulawesi - Maluku Team</v>
      </c>
      <c r="M3150" t="str">
        <f>VLOOKUP(A3150,'Sales Order'!A$1:L$1029,12,0)</f>
        <v>Retail</v>
      </c>
    </row>
    <row r="3151" spans="1:13" ht="15.75" customHeight="1" x14ac:dyDescent="0.3">
      <c r="A3151" s="28" t="s">
        <v>778</v>
      </c>
      <c r="B3151" s="27">
        <f>VLOOKUP(A3151,'Sales Order'!A$1:D$1029,4,0)</f>
        <v>44387</v>
      </c>
      <c r="C3151" s="28" t="s">
        <v>45</v>
      </c>
      <c r="D3151" s="34">
        <v>74</v>
      </c>
      <c r="E3151" s="36">
        <v>8931060</v>
      </c>
      <c r="F3151" s="37" t="s">
        <v>5524</v>
      </c>
      <c r="G3151" s="76" t="str">
        <f>VLOOKUP(C3151,Product!A$1:D$21,3,0)</f>
        <v>Sunglasses</v>
      </c>
      <c r="H3151" s="76" t="str">
        <f>VLOOKUP(C3151,Product!A$1:D$21,4,0)</f>
        <v>Outdoors Sport</v>
      </c>
      <c r="I3151" t="s">
        <v>46</v>
      </c>
      <c r="J3151" s="34">
        <v>74</v>
      </c>
      <c r="K3151" s="11" t="str">
        <f>VLOOKUP(A3151,'Sales Order'!A$2:I$1029,9,0)</f>
        <v>Sales Region Sulawesi - Maluku Team</v>
      </c>
      <c r="M3151" t="str">
        <f>VLOOKUP(A3151,'Sales Order'!A$1:L$1029,12,0)</f>
        <v>Retail</v>
      </c>
    </row>
    <row r="3152" spans="1:13" ht="15.75" customHeight="1" x14ac:dyDescent="0.3">
      <c r="A3152" s="28" t="s">
        <v>780</v>
      </c>
      <c r="B3152" s="27">
        <f>VLOOKUP(A3152,'Sales Order'!A$1:D$1029,4,0)</f>
        <v>44394</v>
      </c>
      <c r="C3152" s="28" t="s">
        <v>81</v>
      </c>
      <c r="D3152" s="34">
        <v>114</v>
      </c>
      <c r="E3152" s="36">
        <v>255715680</v>
      </c>
      <c r="F3152" s="37" t="s">
        <v>5525</v>
      </c>
      <c r="G3152" s="76" t="str">
        <f>VLOOKUP(C3152,Product!A$1:D$21,3,0)</f>
        <v>Treadmill</v>
      </c>
      <c r="H3152" s="76" t="str">
        <f>VLOOKUP(C3152,Product!A$1:D$21,4,0)</f>
        <v>Gym &amp; Fitness</v>
      </c>
      <c r="I3152" t="s">
        <v>82</v>
      </c>
      <c r="J3152" s="34">
        <v>114</v>
      </c>
      <c r="K3152" s="11" t="str">
        <f>VLOOKUP(A3152,'Sales Order'!A$2:I$1029,9,0)</f>
        <v>Sales Java Region Team</v>
      </c>
      <c r="M3152" t="str">
        <f>VLOOKUP(A3152,'Sales Order'!A$1:L$1029,12,0)</f>
        <v>Retail</v>
      </c>
    </row>
    <row r="3153" spans="1:13" ht="15.75" customHeight="1" x14ac:dyDescent="0.3">
      <c r="A3153" s="28" t="s">
        <v>780</v>
      </c>
      <c r="B3153" s="27">
        <f>VLOOKUP(A3153,'Sales Order'!A$1:D$1029,4,0)</f>
        <v>44394</v>
      </c>
      <c r="C3153" s="28" t="s">
        <v>75</v>
      </c>
      <c r="D3153" s="34">
        <v>113</v>
      </c>
      <c r="E3153" s="36">
        <v>260521500</v>
      </c>
      <c r="F3153" s="37" t="s">
        <v>5526</v>
      </c>
      <c r="G3153" s="76" t="str">
        <f>VLOOKUP(C3153,Product!A$1:D$21,3,0)</f>
        <v>Bench Press</v>
      </c>
      <c r="H3153" s="76" t="str">
        <f>VLOOKUP(C3153,Product!A$1:D$21,4,0)</f>
        <v>Gym &amp; Fitness</v>
      </c>
      <c r="I3153" t="s">
        <v>76</v>
      </c>
      <c r="J3153" s="34">
        <v>113</v>
      </c>
      <c r="K3153" s="11" t="str">
        <f>VLOOKUP(A3153,'Sales Order'!A$2:I$1029,9,0)</f>
        <v>Sales Java Region Team</v>
      </c>
      <c r="M3153" t="str">
        <f>VLOOKUP(A3153,'Sales Order'!A$1:L$1029,12,0)</f>
        <v>Retail</v>
      </c>
    </row>
    <row r="3154" spans="1:13" ht="15.75" customHeight="1" x14ac:dyDescent="0.3">
      <c r="A3154" s="16" t="s">
        <v>793</v>
      </c>
      <c r="B3154" s="27">
        <f>VLOOKUP(A3154,'Sales Order'!A$1:D$1029,4,0)</f>
        <v>44407</v>
      </c>
      <c r="C3154" s="28" t="s">
        <v>45</v>
      </c>
      <c r="D3154" s="34">
        <v>55</v>
      </c>
      <c r="E3154" s="36">
        <v>6556000</v>
      </c>
      <c r="F3154" s="37" t="s">
        <v>5527</v>
      </c>
      <c r="G3154" s="76" t="str">
        <f>VLOOKUP(C3154,Product!A$1:D$21,3,0)</f>
        <v>Sunglasses</v>
      </c>
      <c r="H3154" s="76" t="str">
        <f>VLOOKUP(C3154,Product!A$1:D$21,4,0)</f>
        <v>Outdoors Sport</v>
      </c>
      <c r="I3154" t="s">
        <v>46</v>
      </c>
      <c r="J3154" s="34">
        <v>55</v>
      </c>
      <c r="K3154" s="11" t="str">
        <f>VLOOKUP(A3154,'Sales Order'!A$2:I$1029,9,0)</f>
        <v>Online Sales Team</v>
      </c>
      <c r="M3154" t="str">
        <f>VLOOKUP(A3154,'Sales Order'!A$1:L$1029,12,0)</f>
        <v>Retail</v>
      </c>
    </row>
    <row r="3155" spans="1:13" ht="15.75" customHeight="1" x14ac:dyDescent="0.3">
      <c r="A3155" s="28" t="s">
        <v>793</v>
      </c>
      <c r="B3155" s="27">
        <f>VLOOKUP(A3155,'Sales Order'!A$1:D$1029,4,0)</f>
        <v>44407</v>
      </c>
      <c r="C3155" s="28" t="s">
        <v>83</v>
      </c>
      <c r="D3155" s="34">
        <v>130</v>
      </c>
      <c r="E3155" s="36">
        <v>32132100</v>
      </c>
      <c r="F3155" s="37" t="s">
        <v>5528</v>
      </c>
      <c r="G3155" s="76" t="str">
        <f>VLOOKUP(C3155,Product!A$1:D$21,3,0)</f>
        <v>Heavy bag</v>
      </c>
      <c r="H3155" s="76" t="str">
        <f>VLOOKUP(C3155,Product!A$1:D$21,4,0)</f>
        <v>Gym &amp; Fitness</v>
      </c>
      <c r="I3155" t="s">
        <v>84</v>
      </c>
      <c r="J3155" s="34">
        <v>130</v>
      </c>
      <c r="K3155" s="11" t="str">
        <f>VLOOKUP(A3155,'Sales Order'!A$2:I$1029,9,0)</f>
        <v>Online Sales Team</v>
      </c>
      <c r="M3155" t="str">
        <f>VLOOKUP(A3155,'Sales Order'!A$1:L$1029,12,0)</f>
        <v>Retail</v>
      </c>
    </row>
    <row r="3156" spans="1:13" ht="15.75" customHeight="1" x14ac:dyDescent="0.3">
      <c r="A3156" s="28" t="s">
        <v>801</v>
      </c>
      <c r="B3156" s="27">
        <f>VLOOKUP(A3156,'Sales Order'!A$1:D$1029,4,0)</f>
        <v>44413</v>
      </c>
      <c r="C3156" s="28" t="s">
        <v>75</v>
      </c>
      <c r="D3156" s="34">
        <v>138</v>
      </c>
      <c r="E3156" s="36">
        <v>318159000</v>
      </c>
      <c r="F3156" s="37" t="s">
        <v>5529</v>
      </c>
      <c r="G3156" s="76" t="str">
        <f>VLOOKUP(C3156,Product!A$1:D$21,3,0)</f>
        <v>Bench Press</v>
      </c>
      <c r="H3156" s="76" t="str">
        <f>VLOOKUP(C3156,Product!A$1:D$21,4,0)</f>
        <v>Gym &amp; Fitness</v>
      </c>
      <c r="I3156" t="s">
        <v>76</v>
      </c>
      <c r="J3156" s="34">
        <v>138</v>
      </c>
      <c r="K3156" s="11" t="str">
        <f>VLOOKUP(A3156,'Sales Order'!A$2:I$1029,9,0)</f>
        <v>Sales Sumatera -Kalimantan Region Team</v>
      </c>
      <c r="M3156" t="str">
        <f>VLOOKUP(A3156,'Sales Order'!A$1:L$1029,12,0)</f>
        <v>Retail</v>
      </c>
    </row>
    <row r="3157" spans="1:13" ht="15.75" customHeight="1" x14ac:dyDescent="0.3">
      <c r="A3157" s="28" t="s">
        <v>801</v>
      </c>
      <c r="B3157" s="27">
        <f>VLOOKUP(A3157,'Sales Order'!A$1:D$1029,4,0)</f>
        <v>44413</v>
      </c>
      <c r="C3157" s="28" t="s">
        <v>81</v>
      </c>
      <c r="D3157" s="34">
        <v>75</v>
      </c>
      <c r="E3157" s="36">
        <v>151028250</v>
      </c>
      <c r="F3157" s="37" t="s">
        <v>5530</v>
      </c>
      <c r="G3157" s="76" t="str">
        <f>VLOOKUP(C3157,Product!A$1:D$21,3,0)</f>
        <v>Treadmill</v>
      </c>
      <c r="H3157" s="76" t="str">
        <f>VLOOKUP(C3157,Product!A$1:D$21,4,0)</f>
        <v>Gym &amp; Fitness</v>
      </c>
      <c r="I3157" t="s">
        <v>82</v>
      </c>
      <c r="J3157" s="34">
        <v>75</v>
      </c>
      <c r="K3157" s="11" t="str">
        <f>VLOOKUP(A3157,'Sales Order'!A$2:I$1029,9,0)</f>
        <v>Sales Sumatera -Kalimantan Region Team</v>
      </c>
      <c r="M3157" t="str">
        <f>VLOOKUP(A3157,'Sales Order'!A$1:L$1029,12,0)</f>
        <v>Retail</v>
      </c>
    </row>
    <row r="3158" spans="1:13" ht="15.75" customHeight="1" x14ac:dyDescent="0.3">
      <c r="A3158" s="28" t="s">
        <v>802</v>
      </c>
      <c r="B3158" s="27">
        <f>VLOOKUP(A3158,'Sales Order'!A$1:D$1029,4,0)</f>
        <v>44413</v>
      </c>
      <c r="C3158" s="28" t="s">
        <v>58</v>
      </c>
      <c r="D3158" s="34">
        <v>115</v>
      </c>
      <c r="E3158" s="36">
        <v>544727400</v>
      </c>
      <c r="F3158" s="37" t="s">
        <v>5531</v>
      </c>
      <c r="G3158" s="76" t="str">
        <f>VLOOKUP(C3158,Product!A$1:D$21,3,0)</f>
        <v>Road Bike</v>
      </c>
      <c r="H3158" s="76" t="str">
        <f>VLOOKUP(C3158,Product!A$1:D$21,4,0)</f>
        <v>Bicycle</v>
      </c>
      <c r="I3158" t="s">
        <v>59</v>
      </c>
      <c r="J3158" s="34">
        <v>115</v>
      </c>
      <c r="K3158" s="11" t="str">
        <f>VLOOKUP(A3158,'Sales Order'!A$2:I$1029,9,0)</f>
        <v>Sales Java Region Team</v>
      </c>
      <c r="M3158" t="str">
        <f>VLOOKUP(A3158,'Sales Order'!A$1:L$1029,12,0)</f>
        <v>Retail</v>
      </c>
    </row>
    <row r="3159" spans="1:13" ht="15.75" customHeight="1" x14ac:dyDescent="0.3">
      <c r="A3159" s="28" t="s">
        <v>802</v>
      </c>
      <c r="B3159" s="27">
        <f>VLOOKUP(A3159,'Sales Order'!A$1:D$1029,4,0)</f>
        <v>44413</v>
      </c>
      <c r="C3159" s="28" t="s">
        <v>75</v>
      </c>
      <c r="D3159" s="34">
        <v>42</v>
      </c>
      <c r="E3159" s="36">
        <v>86814000</v>
      </c>
      <c r="F3159" s="37" t="s">
        <v>5532</v>
      </c>
      <c r="G3159" s="76" t="str">
        <f>VLOOKUP(C3159,Product!A$1:D$21,3,0)</f>
        <v>Bench Press</v>
      </c>
      <c r="H3159" s="76" t="str">
        <f>VLOOKUP(C3159,Product!A$1:D$21,4,0)</f>
        <v>Gym &amp; Fitness</v>
      </c>
      <c r="I3159" t="s">
        <v>76</v>
      </c>
      <c r="J3159" s="34">
        <v>42</v>
      </c>
      <c r="K3159" s="11" t="str">
        <f>VLOOKUP(A3159,'Sales Order'!A$2:I$1029,9,0)</f>
        <v>Sales Java Region Team</v>
      </c>
      <c r="M3159" t="str">
        <f>VLOOKUP(A3159,'Sales Order'!A$1:L$1029,12,0)</f>
        <v>Retail</v>
      </c>
    </row>
    <row r="3160" spans="1:13" ht="15.75" customHeight="1" x14ac:dyDescent="0.3">
      <c r="A3160" s="28" t="s">
        <v>807</v>
      </c>
      <c r="B3160" s="27">
        <f>VLOOKUP(A3160,'Sales Order'!A$1:D$1029,4,0)</f>
        <v>44417</v>
      </c>
      <c r="C3160" s="28" t="s">
        <v>45</v>
      </c>
      <c r="D3160" s="34">
        <v>106</v>
      </c>
      <c r="E3160" s="36">
        <v>14688419.999999998</v>
      </c>
      <c r="F3160" s="37" t="s">
        <v>5533</v>
      </c>
      <c r="G3160" s="76" t="str">
        <f>VLOOKUP(C3160,Product!A$1:D$21,3,0)</f>
        <v>Sunglasses</v>
      </c>
      <c r="H3160" s="76" t="str">
        <f>VLOOKUP(C3160,Product!A$1:D$21,4,0)</f>
        <v>Outdoors Sport</v>
      </c>
      <c r="I3160" t="s">
        <v>46</v>
      </c>
      <c r="J3160" s="34">
        <v>106</v>
      </c>
      <c r="K3160" s="11" t="str">
        <f>VLOOKUP(A3160,'Sales Order'!A$2:I$1029,9,0)</f>
        <v>Sales Region Bali - Nusa Tenggara Team</v>
      </c>
      <c r="M3160" t="str">
        <f>VLOOKUP(A3160,'Sales Order'!A$1:L$1029,12,0)</f>
        <v>Retail</v>
      </c>
    </row>
    <row r="3161" spans="1:13" ht="15.75" customHeight="1" x14ac:dyDescent="0.3">
      <c r="A3161" s="28" t="s">
        <v>807</v>
      </c>
      <c r="B3161" s="27">
        <f>VLOOKUP(A3161,'Sales Order'!A$1:D$1029,4,0)</f>
        <v>44417</v>
      </c>
      <c r="C3161" s="28" t="s">
        <v>40</v>
      </c>
      <c r="D3161" s="34">
        <v>43</v>
      </c>
      <c r="E3161" s="36">
        <v>8088300</v>
      </c>
      <c r="F3161" s="37" t="s">
        <v>5534</v>
      </c>
      <c r="G3161" s="76" t="str">
        <f>VLOOKUP(C3161,Product!A$1:D$21,3,0)</f>
        <v>1 set Golf Ball</v>
      </c>
      <c r="H3161" s="76" t="str">
        <f>VLOOKUP(C3161,Product!A$1:D$21,4,0)</f>
        <v>Golf</v>
      </c>
      <c r="I3161" t="s">
        <v>41</v>
      </c>
      <c r="J3161" s="34">
        <v>43</v>
      </c>
      <c r="K3161" s="11" t="str">
        <f>VLOOKUP(A3161,'Sales Order'!A$2:I$1029,9,0)</f>
        <v>Sales Region Bali - Nusa Tenggara Team</v>
      </c>
      <c r="M3161" t="str">
        <f>VLOOKUP(A3161,'Sales Order'!A$1:L$1029,12,0)</f>
        <v>Retail</v>
      </c>
    </row>
    <row r="3162" spans="1:13" ht="15.75" customHeight="1" x14ac:dyDescent="0.3">
      <c r="A3162" s="16" t="s">
        <v>808</v>
      </c>
      <c r="B3162" s="27">
        <f>VLOOKUP(A3162,'Sales Order'!A$1:D$1029,4,0)</f>
        <v>44418</v>
      </c>
      <c r="C3162" s="28" t="s">
        <v>83</v>
      </c>
      <c r="D3162" s="34">
        <v>134</v>
      </c>
      <c r="E3162" s="36">
        <v>40433160</v>
      </c>
      <c r="F3162" s="37" t="s">
        <v>5535</v>
      </c>
      <c r="G3162" s="76" t="str">
        <f>VLOOKUP(C3162,Product!A$1:D$21,3,0)</f>
        <v>Heavy bag</v>
      </c>
      <c r="H3162" s="76" t="str">
        <f>VLOOKUP(C3162,Product!A$1:D$21,4,0)</f>
        <v>Gym &amp; Fitness</v>
      </c>
      <c r="I3162" t="s">
        <v>84</v>
      </c>
      <c r="J3162" s="34">
        <v>134</v>
      </c>
      <c r="K3162" s="11" t="str">
        <f>VLOOKUP(A3162,'Sales Order'!A$2:I$1029,9,0)</f>
        <v>Online Sales Team</v>
      </c>
      <c r="M3162" t="str">
        <f>VLOOKUP(A3162,'Sales Order'!A$1:L$1029,12,0)</f>
        <v>Retail</v>
      </c>
    </row>
    <row r="3163" spans="1:13" ht="15.75" customHeight="1" x14ac:dyDescent="0.3">
      <c r="A3163" s="28" t="s">
        <v>808</v>
      </c>
      <c r="B3163" s="27">
        <f>VLOOKUP(A3163,'Sales Order'!A$1:D$1029,4,0)</f>
        <v>44418</v>
      </c>
      <c r="C3163" s="28" t="s">
        <v>72</v>
      </c>
      <c r="D3163" s="34">
        <v>130</v>
      </c>
      <c r="E3163" s="36">
        <v>28809300</v>
      </c>
      <c r="F3163" s="37" t="s">
        <v>5536</v>
      </c>
      <c r="G3163" s="76" t="str">
        <f>VLOOKUP(C3163,Product!A$1:D$21,3,0)</f>
        <v>Pull Up Bar</v>
      </c>
      <c r="H3163" s="76" t="str">
        <f>VLOOKUP(C3163,Product!A$1:D$21,4,0)</f>
        <v>Gym &amp; Fitness</v>
      </c>
      <c r="I3163" t="s">
        <v>73</v>
      </c>
      <c r="J3163" s="34">
        <v>130</v>
      </c>
      <c r="K3163" s="11" t="str">
        <f>VLOOKUP(A3163,'Sales Order'!A$2:I$1029,9,0)</f>
        <v>Online Sales Team</v>
      </c>
      <c r="M3163" t="str">
        <f>VLOOKUP(A3163,'Sales Order'!A$1:L$1029,12,0)</f>
        <v>Retail</v>
      </c>
    </row>
    <row r="3164" spans="1:13" ht="15.75" customHeight="1" x14ac:dyDescent="0.3">
      <c r="A3164" s="28" t="s">
        <v>809</v>
      </c>
      <c r="B3164" s="27">
        <f>VLOOKUP(A3164,'Sales Order'!A$1:D$1029,4,0)</f>
        <v>44418</v>
      </c>
      <c r="C3164" s="28" t="s">
        <v>65</v>
      </c>
      <c r="D3164" s="34">
        <v>85</v>
      </c>
      <c r="E3164" s="36">
        <v>18609900</v>
      </c>
      <c r="F3164" s="37" t="s">
        <v>5537</v>
      </c>
      <c r="G3164" s="76" t="str">
        <f>VLOOKUP(C3164,Product!A$1:D$21,3,0)</f>
        <v>1 Set Futsalball</v>
      </c>
      <c r="H3164" s="76" t="str">
        <f>VLOOKUP(C3164,Product!A$1:D$21,4,0)</f>
        <v>Futsal</v>
      </c>
      <c r="I3164" t="s">
        <v>66</v>
      </c>
      <c r="J3164" s="34">
        <v>85</v>
      </c>
      <c r="K3164" s="11" t="str">
        <f>VLOOKUP(A3164,'Sales Order'!A$2:I$1029,9,0)</f>
        <v>Sales Region Sulawesi - Maluku Team</v>
      </c>
      <c r="M3164" t="str">
        <f>VLOOKUP(A3164,'Sales Order'!A$1:L$1029,12,0)</f>
        <v>Retail</v>
      </c>
    </row>
    <row r="3165" spans="1:13" ht="15.75" customHeight="1" x14ac:dyDescent="0.3">
      <c r="A3165" s="28" t="s">
        <v>809</v>
      </c>
      <c r="B3165" s="27">
        <f>VLOOKUP(A3165,'Sales Order'!A$1:D$1029,4,0)</f>
        <v>44418</v>
      </c>
      <c r="C3165" s="28" t="s">
        <v>45</v>
      </c>
      <c r="D3165" s="34">
        <v>101</v>
      </c>
      <c r="E3165" s="36">
        <v>13243120</v>
      </c>
      <c r="F3165" s="37" t="s">
        <v>5538</v>
      </c>
      <c r="G3165" s="76" t="str">
        <f>VLOOKUP(C3165,Product!A$1:D$21,3,0)</f>
        <v>Sunglasses</v>
      </c>
      <c r="H3165" s="76" t="str">
        <f>VLOOKUP(C3165,Product!A$1:D$21,4,0)</f>
        <v>Outdoors Sport</v>
      </c>
      <c r="I3165" t="s">
        <v>46</v>
      </c>
      <c r="J3165" s="34">
        <v>101</v>
      </c>
      <c r="K3165" s="11" t="str">
        <f>VLOOKUP(A3165,'Sales Order'!A$2:I$1029,9,0)</f>
        <v>Sales Region Sulawesi - Maluku Team</v>
      </c>
      <c r="M3165" t="str">
        <f>VLOOKUP(A3165,'Sales Order'!A$1:L$1029,12,0)</f>
        <v>Retail</v>
      </c>
    </row>
    <row r="3166" spans="1:13" ht="15.75" customHeight="1" x14ac:dyDescent="0.3">
      <c r="A3166" s="28" t="s">
        <v>809</v>
      </c>
      <c r="B3166" s="27">
        <f>VLOOKUP(A3166,'Sales Order'!A$1:D$1029,4,0)</f>
        <v>44418</v>
      </c>
      <c r="C3166" s="28" t="s">
        <v>61</v>
      </c>
      <c r="D3166" s="34">
        <v>118</v>
      </c>
      <c r="E3166" s="36">
        <v>50304580</v>
      </c>
      <c r="F3166" s="37" t="s">
        <v>5539</v>
      </c>
      <c r="G3166" s="76" t="str">
        <f>VLOOKUP(C3166,Product!A$1:D$21,3,0)</f>
        <v>1 Set Basketball</v>
      </c>
      <c r="H3166" s="76" t="str">
        <f>VLOOKUP(C3166,Product!A$1:D$21,4,0)</f>
        <v>Basketball</v>
      </c>
      <c r="I3166" t="s">
        <v>62</v>
      </c>
      <c r="J3166" s="34">
        <v>118</v>
      </c>
      <c r="K3166" s="11" t="str">
        <f>VLOOKUP(A3166,'Sales Order'!A$2:I$1029,9,0)</f>
        <v>Sales Region Sulawesi - Maluku Team</v>
      </c>
      <c r="M3166" t="str">
        <f>VLOOKUP(A3166,'Sales Order'!A$1:L$1029,12,0)</f>
        <v>Retail</v>
      </c>
    </row>
    <row r="3167" spans="1:13" ht="15.75" customHeight="1" x14ac:dyDescent="0.3">
      <c r="A3167" s="16" t="s">
        <v>812</v>
      </c>
      <c r="B3167" s="27">
        <f>VLOOKUP(A3167,'Sales Order'!A$1:D$1029,4,0)</f>
        <v>44420</v>
      </c>
      <c r="C3167" s="28" t="s">
        <v>81</v>
      </c>
      <c r="D3167" s="34">
        <v>120</v>
      </c>
      <c r="E3167" s="36">
        <v>256939200</v>
      </c>
      <c r="F3167" s="37" t="s">
        <v>5540</v>
      </c>
      <c r="G3167" s="76" t="str">
        <f>VLOOKUP(C3167,Product!A$1:D$21,3,0)</f>
        <v>Treadmill</v>
      </c>
      <c r="H3167" s="76" t="str">
        <f>VLOOKUP(C3167,Product!A$1:D$21,4,0)</f>
        <v>Gym &amp; Fitness</v>
      </c>
      <c r="I3167" t="s">
        <v>82</v>
      </c>
      <c r="J3167" s="34">
        <v>120</v>
      </c>
      <c r="K3167" s="11" t="str">
        <f>VLOOKUP(A3167,'Sales Order'!A$2:I$1029,9,0)</f>
        <v>Online Sales Team</v>
      </c>
      <c r="M3167" t="str">
        <f>VLOOKUP(A3167,'Sales Order'!A$1:L$1029,12,0)</f>
        <v>Retail</v>
      </c>
    </row>
    <row r="3168" spans="1:13" ht="15.75" customHeight="1" x14ac:dyDescent="0.3">
      <c r="A3168" s="28" t="s">
        <v>812</v>
      </c>
      <c r="B3168" s="27">
        <f>VLOOKUP(A3168,'Sales Order'!A$1:D$1029,4,0)</f>
        <v>44420</v>
      </c>
      <c r="C3168" s="28" t="s">
        <v>78</v>
      </c>
      <c r="D3168" s="34">
        <v>46</v>
      </c>
      <c r="E3168" s="36">
        <v>21780080</v>
      </c>
      <c r="F3168" s="37" t="s">
        <v>5541</v>
      </c>
      <c r="G3168" s="76" t="str">
        <f>VLOOKUP(C3168,Product!A$1:D$21,3,0)</f>
        <v>Dumbell Set</v>
      </c>
      <c r="H3168" s="76" t="str">
        <f>VLOOKUP(C3168,Product!A$1:D$21,4,0)</f>
        <v>Gym &amp; Fitness</v>
      </c>
      <c r="I3168" t="s">
        <v>79</v>
      </c>
      <c r="J3168" s="34">
        <v>46</v>
      </c>
      <c r="K3168" s="11" t="str">
        <f>VLOOKUP(A3168,'Sales Order'!A$2:I$1029,9,0)</f>
        <v>Online Sales Team</v>
      </c>
      <c r="M3168" t="str">
        <f>VLOOKUP(A3168,'Sales Order'!A$1:L$1029,12,0)</f>
        <v>Retail</v>
      </c>
    </row>
    <row r="3169" spans="1:13" ht="15.75" customHeight="1" x14ac:dyDescent="0.3">
      <c r="A3169" s="16" t="s">
        <v>813</v>
      </c>
      <c r="B3169" s="27">
        <f>VLOOKUP(A3169,'Sales Order'!A$1:D$1029,4,0)</f>
        <v>44421</v>
      </c>
      <c r="C3169" s="28" t="s">
        <v>40</v>
      </c>
      <c r="D3169" s="34">
        <v>95</v>
      </c>
      <c r="E3169" s="36">
        <v>16082550.000000002</v>
      </c>
      <c r="F3169" s="37" t="s">
        <v>5542</v>
      </c>
      <c r="G3169" s="76" t="str">
        <f>VLOOKUP(C3169,Product!A$1:D$21,3,0)</f>
        <v>1 set Golf Ball</v>
      </c>
      <c r="H3169" s="76" t="str">
        <f>VLOOKUP(C3169,Product!A$1:D$21,4,0)</f>
        <v>Golf</v>
      </c>
      <c r="I3169" t="s">
        <v>41</v>
      </c>
      <c r="J3169" s="34">
        <v>95</v>
      </c>
      <c r="K3169" s="11" t="str">
        <f>VLOOKUP(A3169,'Sales Order'!A$2:I$1029,9,0)</f>
        <v>Sales Java Region Team</v>
      </c>
      <c r="M3169" t="str">
        <f>VLOOKUP(A3169,'Sales Order'!A$1:L$1029,12,0)</f>
        <v>Retail</v>
      </c>
    </row>
    <row r="3170" spans="1:13" ht="15.75" customHeight="1" x14ac:dyDescent="0.3">
      <c r="A3170" s="28" t="s">
        <v>813</v>
      </c>
      <c r="B3170" s="27">
        <f>VLOOKUP(A3170,'Sales Order'!A$1:D$1029,4,0)</f>
        <v>44421</v>
      </c>
      <c r="C3170" s="28" t="s">
        <v>83</v>
      </c>
      <c r="D3170" s="34">
        <v>120</v>
      </c>
      <c r="E3170" s="36">
        <v>35053200</v>
      </c>
      <c r="F3170" s="37" t="s">
        <v>5543</v>
      </c>
      <c r="G3170" s="76" t="str">
        <f>VLOOKUP(C3170,Product!A$1:D$21,3,0)</f>
        <v>Heavy bag</v>
      </c>
      <c r="H3170" s="76" t="str">
        <f>VLOOKUP(C3170,Product!A$1:D$21,4,0)</f>
        <v>Gym &amp; Fitness</v>
      </c>
      <c r="I3170" t="s">
        <v>84</v>
      </c>
      <c r="J3170" s="34">
        <v>120</v>
      </c>
      <c r="K3170" s="11" t="str">
        <f>VLOOKUP(A3170,'Sales Order'!A$2:I$1029,9,0)</f>
        <v>Sales Java Region Team</v>
      </c>
      <c r="M3170" t="str">
        <f>VLOOKUP(A3170,'Sales Order'!A$1:L$1029,12,0)</f>
        <v>Retail</v>
      </c>
    </row>
    <row r="3171" spans="1:13" ht="15.75" customHeight="1" x14ac:dyDescent="0.3">
      <c r="A3171" s="28" t="s">
        <v>815</v>
      </c>
      <c r="B3171" s="27">
        <f>VLOOKUP(A3171,'Sales Order'!A$1:D$1029,4,0)</f>
        <v>44426</v>
      </c>
      <c r="C3171" s="28" t="s">
        <v>83</v>
      </c>
      <c r="D3171" s="34">
        <v>68</v>
      </c>
      <c r="E3171" s="36">
        <v>16589280</v>
      </c>
      <c r="F3171" s="37" t="s">
        <v>5544</v>
      </c>
      <c r="G3171" s="76" t="str">
        <f>VLOOKUP(C3171,Product!A$1:D$21,3,0)</f>
        <v>Heavy bag</v>
      </c>
      <c r="H3171" s="76" t="str">
        <f>VLOOKUP(C3171,Product!A$1:D$21,4,0)</f>
        <v>Gym &amp; Fitness</v>
      </c>
      <c r="I3171" t="s">
        <v>84</v>
      </c>
      <c r="J3171" s="34">
        <v>68</v>
      </c>
      <c r="K3171" s="11" t="str">
        <f>VLOOKUP(A3171,'Sales Order'!A$2:I$1029,9,0)</f>
        <v>Sales Region Sulawesi - Maluku Team</v>
      </c>
      <c r="M3171" t="str">
        <f>VLOOKUP(A3171,'Sales Order'!A$1:L$1029,12,0)</f>
        <v>Retail</v>
      </c>
    </row>
    <row r="3172" spans="1:13" ht="15.75" customHeight="1" x14ac:dyDescent="0.3">
      <c r="A3172" s="28" t="s">
        <v>815</v>
      </c>
      <c r="B3172" s="27">
        <f>VLOOKUP(A3172,'Sales Order'!A$1:D$1029,4,0)</f>
        <v>44426</v>
      </c>
      <c r="C3172" s="28" t="s">
        <v>40</v>
      </c>
      <c r="D3172" s="34">
        <v>143</v>
      </c>
      <c r="E3172" s="36">
        <v>22415250</v>
      </c>
      <c r="F3172" s="37" t="s">
        <v>5545</v>
      </c>
      <c r="G3172" s="76" t="str">
        <f>VLOOKUP(C3172,Product!A$1:D$21,3,0)</f>
        <v>1 set Golf Ball</v>
      </c>
      <c r="H3172" s="76" t="str">
        <f>VLOOKUP(C3172,Product!A$1:D$21,4,0)</f>
        <v>Golf</v>
      </c>
      <c r="I3172" t="s">
        <v>41</v>
      </c>
      <c r="J3172" s="34">
        <v>143</v>
      </c>
      <c r="K3172" s="11" t="str">
        <f>VLOOKUP(A3172,'Sales Order'!A$2:I$1029,9,0)</f>
        <v>Sales Region Sulawesi - Maluku Team</v>
      </c>
      <c r="M3172" t="str">
        <f>VLOOKUP(A3172,'Sales Order'!A$1:L$1029,12,0)</f>
        <v>Retail</v>
      </c>
    </row>
    <row r="3173" spans="1:13" ht="15.75" customHeight="1" x14ac:dyDescent="0.3">
      <c r="A3173" s="28" t="s">
        <v>834</v>
      </c>
      <c r="B3173" s="27">
        <f>VLOOKUP(A3173,'Sales Order'!A$1:D$1029,4,0)</f>
        <v>44451</v>
      </c>
      <c r="C3173" s="28" t="s">
        <v>83</v>
      </c>
      <c r="D3173" s="34">
        <v>103</v>
      </c>
      <c r="E3173" s="36">
        <v>31079220</v>
      </c>
      <c r="F3173" s="37" t="s">
        <v>5546</v>
      </c>
      <c r="G3173" s="76" t="str">
        <f>VLOOKUP(C3173,Product!A$1:D$21,3,0)</f>
        <v>Heavy bag</v>
      </c>
      <c r="H3173" s="76" t="str">
        <f>VLOOKUP(C3173,Product!A$1:D$21,4,0)</f>
        <v>Gym &amp; Fitness</v>
      </c>
      <c r="I3173" t="s">
        <v>84</v>
      </c>
      <c r="J3173" s="34">
        <v>103</v>
      </c>
      <c r="K3173" s="11" t="str">
        <f>VLOOKUP(A3173,'Sales Order'!A$2:I$1029,9,0)</f>
        <v>Sales Java Region Team</v>
      </c>
      <c r="M3173" t="str">
        <f>VLOOKUP(A3173,'Sales Order'!A$1:L$1029,12,0)</f>
        <v>Retail</v>
      </c>
    </row>
    <row r="3174" spans="1:13" ht="15.75" customHeight="1" x14ac:dyDescent="0.3">
      <c r="A3174" s="28" t="s">
        <v>834</v>
      </c>
      <c r="B3174" s="27">
        <f>VLOOKUP(A3174,'Sales Order'!A$1:D$1029,4,0)</f>
        <v>44451</v>
      </c>
      <c r="C3174" s="28" t="s">
        <v>33</v>
      </c>
      <c r="D3174" s="34">
        <v>146</v>
      </c>
      <c r="E3174" s="36">
        <v>25696000</v>
      </c>
      <c r="F3174" s="37" t="s">
        <v>5547</v>
      </c>
      <c r="G3174" s="76" t="str">
        <f>VLOOKUP(C3174,Product!A$1:D$21,3,0)</f>
        <v>Stick Billiard Bag</v>
      </c>
      <c r="H3174" s="76" t="str">
        <f>VLOOKUP(C3174,Product!A$1:D$21,4,0)</f>
        <v>Billiard</v>
      </c>
      <c r="I3174" t="s">
        <v>34</v>
      </c>
      <c r="J3174" s="34">
        <v>146</v>
      </c>
      <c r="K3174" s="11" t="str">
        <f>VLOOKUP(A3174,'Sales Order'!A$2:I$1029,9,0)</f>
        <v>Sales Java Region Team</v>
      </c>
      <c r="M3174" t="str">
        <f>VLOOKUP(A3174,'Sales Order'!A$1:L$1029,12,0)</f>
        <v>Retail</v>
      </c>
    </row>
    <row r="3175" spans="1:13" ht="15.75" customHeight="1" x14ac:dyDescent="0.3">
      <c r="A3175" s="28" t="s">
        <v>834</v>
      </c>
      <c r="B3175" s="27">
        <f>VLOOKUP(A3175,'Sales Order'!A$1:D$1029,4,0)</f>
        <v>44451</v>
      </c>
      <c r="C3175" s="28" t="s">
        <v>35</v>
      </c>
      <c r="D3175" s="34">
        <v>78</v>
      </c>
      <c r="E3175" s="36">
        <v>128407500</v>
      </c>
      <c r="F3175" s="37" t="s">
        <v>5548</v>
      </c>
      <c r="G3175" s="76" t="str">
        <f>VLOOKUP(C3175,Product!A$1:D$21,3,0)</f>
        <v>Stick Golf Wedge</v>
      </c>
      <c r="H3175" s="76" t="str">
        <f>VLOOKUP(C3175,Product!A$1:D$21,4,0)</f>
        <v>Golf</v>
      </c>
      <c r="I3175" t="s">
        <v>37</v>
      </c>
      <c r="J3175" s="34">
        <v>78</v>
      </c>
      <c r="K3175" s="11" t="str">
        <f>VLOOKUP(A3175,'Sales Order'!A$2:I$1029,9,0)</f>
        <v>Sales Java Region Team</v>
      </c>
      <c r="M3175" t="str">
        <f>VLOOKUP(A3175,'Sales Order'!A$1:L$1029,12,0)</f>
        <v>Retail</v>
      </c>
    </row>
    <row r="3176" spans="1:13" ht="15.75" customHeight="1" x14ac:dyDescent="0.3">
      <c r="A3176" s="28" t="s">
        <v>834</v>
      </c>
      <c r="B3176" s="27">
        <f>VLOOKUP(A3176,'Sales Order'!A$1:D$1029,4,0)</f>
        <v>44451</v>
      </c>
      <c r="C3176" s="28" t="s">
        <v>43</v>
      </c>
      <c r="D3176" s="34">
        <v>103</v>
      </c>
      <c r="E3176" s="36">
        <v>293344000</v>
      </c>
      <c r="F3176" s="37" t="s">
        <v>5549</v>
      </c>
      <c r="G3176" s="76" t="str">
        <f>VLOOKUP(C3176,Product!A$1:D$21,3,0)</f>
        <v>Stick Golf Bag</v>
      </c>
      <c r="H3176" s="76" t="str">
        <f>VLOOKUP(C3176,Product!A$1:D$21,4,0)</f>
        <v>Golf</v>
      </c>
      <c r="I3176" t="s">
        <v>44</v>
      </c>
      <c r="J3176" s="34">
        <v>103</v>
      </c>
      <c r="K3176" s="11" t="str">
        <f>VLOOKUP(A3176,'Sales Order'!A$2:I$1029,9,0)</f>
        <v>Sales Java Region Team</v>
      </c>
      <c r="M3176" t="str">
        <f>VLOOKUP(A3176,'Sales Order'!A$1:L$1029,12,0)</f>
        <v>Retail</v>
      </c>
    </row>
    <row r="3177" spans="1:13" ht="15.75" customHeight="1" x14ac:dyDescent="0.3">
      <c r="A3177" s="16" t="s">
        <v>835</v>
      </c>
      <c r="B3177" s="27">
        <f>VLOOKUP(A3177,'Sales Order'!A$1:D$1029,4,0)</f>
        <v>44451</v>
      </c>
      <c r="C3177" s="28" t="s">
        <v>78</v>
      </c>
      <c r="D3177" s="34">
        <v>108</v>
      </c>
      <c r="E3177" s="36">
        <v>54008640</v>
      </c>
      <c r="F3177" s="37" t="s">
        <v>5550</v>
      </c>
      <c r="G3177" s="76" t="str">
        <f>VLOOKUP(C3177,Product!A$1:D$21,3,0)</f>
        <v>Dumbell Set</v>
      </c>
      <c r="H3177" s="76" t="str">
        <f>VLOOKUP(C3177,Product!A$1:D$21,4,0)</f>
        <v>Gym &amp; Fitness</v>
      </c>
      <c r="I3177" t="s">
        <v>79</v>
      </c>
      <c r="J3177" s="34">
        <v>108</v>
      </c>
      <c r="K3177" s="11" t="str">
        <f>VLOOKUP(A3177,'Sales Order'!A$2:I$1029,9,0)</f>
        <v>Sales Java Region Team</v>
      </c>
      <c r="M3177" t="str">
        <f>VLOOKUP(A3177,'Sales Order'!A$1:L$1029,12,0)</f>
        <v>Retail</v>
      </c>
    </row>
    <row r="3178" spans="1:13" ht="15.75" customHeight="1" x14ac:dyDescent="0.3">
      <c r="A3178" s="28" t="s">
        <v>835</v>
      </c>
      <c r="B3178" s="27">
        <f>VLOOKUP(A3178,'Sales Order'!A$1:D$1029,4,0)</f>
        <v>44451</v>
      </c>
      <c r="C3178" s="28" t="s">
        <v>83</v>
      </c>
      <c r="D3178" s="34">
        <v>39</v>
      </c>
      <c r="E3178" s="36">
        <v>11267100</v>
      </c>
      <c r="F3178" s="37" t="s">
        <v>5551</v>
      </c>
      <c r="G3178" s="76" t="str">
        <f>VLOOKUP(C3178,Product!A$1:D$21,3,0)</f>
        <v>Heavy bag</v>
      </c>
      <c r="H3178" s="76" t="str">
        <f>VLOOKUP(C3178,Product!A$1:D$21,4,0)</f>
        <v>Gym &amp; Fitness</v>
      </c>
      <c r="I3178" t="s">
        <v>84</v>
      </c>
      <c r="J3178" s="34">
        <v>39</v>
      </c>
      <c r="K3178" s="11" t="str">
        <f>VLOOKUP(A3178,'Sales Order'!A$2:I$1029,9,0)</f>
        <v>Sales Java Region Team</v>
      </c>
      <c r="M3178" t="str">
        <f>VLOOKUP(A3178,'Sales Order'!A$1:L$1029,12,0)</f>
        <v>Retail</v>
      </c>
    </row>
    <row r="3179" spans="1:13" ht="15.75" customHeight="1" x14ac:dyDescent="0.3">
      <c r="A3179" s="28" t="s">
        <v>835</v>
      </c>
      <c r="B3179" s="27">
        <f>VLOOKUP(A3179,'Sales Order'!A$1:D$1029,4,0)</f>
        <v>44451</v>
      </c>
      <c r="C3179" s="28" t="s">
        <v>75</v>
      </c>
      <c r="D3179" s="34">
        <v>94</v>
      </c>
      <c r="E3179" s="36">
        <v>216717000</v>
      </c>
      <c r="F3179" s="37" t="s">
        <v>5552</v>
      </c>
      <c r="G3179" s="76" t="str">
        <f>VLOOKUP(C3179,Product!A$1:D$21,3,0)</f>
        <v>Bench Press</v>
      </c>
      <c r="H3179" s="76" t="str">
        <f>VLOOKUP(C3179,Product!A$1:D$21,4,0)</f>
        <v>Gym &amp; Fitness</v>
      </c>
      <c r="I3179" t="s">
        <v>76</v>
      </c>
      <c r="J3179" s="34">
        <v>94</v>
      </c>
      <c r="K3179" s="11" t="str">
        <f>VLOOKUP(A3179,'Sales Order'!A$2:I$1029,9,0)</f>
        <v>Sales Java Region Team</v>
      </c>
      <c r="M3179" t="str">
        <f>VLOOKUP(A3179,'Sales Order'!A$1:L$1029,12,0)</f>
        <v>Retail</v>
      </c>
    </row>
    <row r="3180" spans="1:13" ht="15.75" customHeight="1" x14ac:dyDescent="0.3">
      <c r="A3180" s="28" t="s">
        <v>835</v>
      </c>
      <c r="B3180" s="27">
        <f>VLOOKUP(A3180,'Sales Order'!A$1:D$1029,4,0)</f>
        <v>44451</v>
      </c>
      <c r="C3180" s="28" t="s">
        <v>81</v>
      </c>
      <c r="D3180" s="34">
        <v>87</v>
      </c>
      <c r="E3180" s="36">
        <v>179628030</v>
      </c>
      <c r="F3180" s="37" t="s">
        <v>5553</v>
      </c>
      <c r="G3180" s="76" t="str">
        <f>VLOOKUP(C3180,Product!A$1:D$21,3,0)</f>
        <v>Treadmill</v>
      </c>
      <c r="H3180" s="76" t="str">
        <f>VLOOKUP(C3180,Product!A$1:D$21,4,0)</f>
        <v>Gym &amp; Fitness</v>
      </c>
      <c r="I3180" t="s">
        <v>82</v>
      </c>
      <c r="J3180" s="34">
        <v>87</v>
      </c>
      <c r="K3180" s="11" t="str">
        <f>VLOOKUP(A3180,'Sales Order'!A$2:I$1029,9,0)</f>
        <v>Sales Java Region Team</v>
      </c>
      <c r="M3180" t="str">
        <f>VLOOKUP(A3180,'Sales Order'!A$1:L$1029,12,0)</f>
        <v>Retail</v>
      </c>
    </row>
    <row r="3181" spans="1:13" ht="15.75" customHeight="1" x14ac:dyDescent="0.3">
      <c r="A3181" s="28" t="s">
        <v>841</v>
      </c>
      <c r="B3181" s="27">
        <f>VLOOKUP(A3181,'Sales Order'!A$1:D$1029,4,0)</f>
        <v>44465</v>
      </c>
      <c r="C3181" s="28" t="s">
        <v>78</v>
      </c>
      <c r="D3181" s="34">
        <v>131</v>
      </c>
      <c r="E3181" s="36">
        <v>57147440.000000007</v>
      </c>
      <c r="F3181" s="37" t="s">
        <v>5554</v>
      </c>
      <c r="G3181" s="76" t="str">
        <f>VLOOKUP(C3181,Product!A$1:D$21,3,0)</f>
        <v>Dumbell Set</v>
      </c>
      <c r="H3181" s="76" t="str">
        <f>VLOOKUP(C3181,Product!A$1:D$21,4,0)</f>
        <v>Gym &amp; Fitness</v>
      </c>
      <c r="I3181" t="s">
        <v>79</v>
      </c>
      <c r="J3181" s="34">
        <v>131</v>
      </c>
      <c r="K3181" s="11" t="str">
        <f>VLOOKUP(A3181,'Sales Order'!A$2:I$1029,9,0)</f>
        <v>Sales Region Bali - Nusa Tenggara Team</v>
      </c>
      <c r="M3181" t="str">
        <f>VLOOKUP(A3181,'Sales Order'!A$1:L$1029,12,0)</f>
        <v>Retail</v>
      </c>
    </row>
    <row r="3182" spans="1:13" ht="15.75" customHeight="1" x14ac:dyDescent="0.3">
      <c r="A3182" s="28" t="s">
        <v>841</v>
      </c>
      <c r="B3182" s="27">
        <f>VLOOKUP(A3182,'Sales Order'!A$1:D$1029,4,0)</f>
        <v>44465</v>
      </c>
      <c r="C3182" s="28" t="s">
        <v>83</v>
      </c>
      <c r="D3182" s="34">
        <v>29</v>
      </c>
      <c r="E3182" s="36">
        <v>8471190</v>
      </c>
      <c r="F3182" s="37" t="s">
        <v>5555</v>
      </c>
      <c r="G3182" s="76" t="str">
        <f>VLOOKUP(C3182,Product!A$1:D$21,3,0)</f>
        <v>Heavy bag</v>
      </c>
      <c r="H3182" s="76" t="str">
        <f>VLOOKUP(C3182,Product!A$1:D$21,4,0)</f>
        <v>Gym &amp; Fitness</v>
      </c>
      <c r="I3182" t="s">
        <v>84</v>
      </c>
      <c r="J3182" s="34">
        <v>29</v>
      </c>
      <c r="K3182" s="11" t="str">
        <f>VLOOKUP(A3182,'Sales Order'!A$2:I$1029,9,0)</f>
        <v>Sales Region Bali - Nusa Tenggara Team</v>
      </c>
      <c r="M3182" t="str">
        <f>VLOOKUP(A3182,'Sales Order'!A$1:L$1029,12,0)</f>
        <v>Retail</v>
      </c>
    </row>
    <row r="3183" spans="1:13" ht="15.75" customHeight="1" x14ac:dyDescent="0.3">
      <c r="A3183" s="16" t="s">
        <v>845</v>
      </c>
      <c r="B3183" s="27">
        <f>VLOOKUP(A3183,'Sales Order'!A$1:D$1029,4,0)</f>
        <v>44474</v>
      </c>
      <c r="C3183" s="28" t="s">
        <v>55</v>
      </c>
      <c r="D3183" s="34">
        <v>39</v>
      </c>
      <c r="E3183" s="36">
        <v>75440820</v>
      </c>
      <c r="F3183" s="37" t="s">
        <v>5556</v>
      </c>
      <c r="G3183" s="76" t="str">
        <f>VLOOKUP(C3183,Product!A$1:D$21,3,0)</f>
        <v>Mountain Bike</v>
      </c>
      <c r="H3183" s="76" t="str">
        <f>VLOOKUP(C3183,Product!A$1:D$21,4,0)</f>
        <v>Bicycle</v>
      </c>
      <c r="I3183" t="s">
        <v>5854</v>
      </c>
      <c r="J3183" s="34">
        <v>39</v>
      </c>
      <c r="K3183" s="11" t="str">
        <f>VLOOKUP(A3183,'Sales Order'!A$2:I$1029,9,0)</f>
        <v>Sales Region Sulawesi - Maluku Team</v>
      </c>
      <c r="M3183" t="str">
        <f>VLOOKUP(A3183,'Sales Order'!A$1:L$1029,12,0)</f>
        <v>Retail</v>
      </c>
    </row>
    <row r="3184" spans="1:13" ht="15.75" customHeight="1" x14ac:dyDescent="0.3">
      <c r="A3184" s="28" t="s">
        <v>845</v>
      </c>
      <c r="B3184" s="27">
        <f>VLOOKUP(A3184,'Sales Order'!A$1:D$1029,4,0)</f>
        <v>44474</v>
      </c>
      <c r="C3184" s="28" t="s">
        <v>58</v>
      </c>
      <c r="D3184" s="34">
        <v>129</v>
      </c>
      <c r="E3184" s="36">
        <v>596493420</v>
      </c>
      <c r="F3184" s="37" t="s">
        <v>5557</v>
      </c>
      <c r="G3184" s="76" t="str">
        <f>VLOOKUP(C3184,Product!A$1:D$21,3,0)</f>
        <v>Road Bike</v>
      </c>
      <c r="H3184" s="76" t="str">
        <f>VLOOKUP(C3184,Product!A$1:D$21,4,0)</f>
        <v>Bicycle</v>
      </c>
      <c r="I3184" t="s">
        <v>59</v>
      </c>
      <c r="J3184" s="34">
        <v>129</v>
      </c>
      <c r="K3184" s="11" t="str">
        <f>VLOOKUP(A3184,'Sales Order'!A$2:I$1029,9,0)</f>
        <v>Sales Region Sulawesi - Maluku Team</v>
      </c>
      <c r="M3184" t="str">
        <f>VLOOKUP(A3184,'Sales Order'!A$1:L$1029,12,0)</f>
        <v>Retail</v>
      </c>
    </row>
    <row r="3185" spans="1:13" ht="15.75" customHeight="1" x14ac:dyDescent="0.3">
      <c r="A3185" s="16" t="s">
        <v>853</v>
      </c>
      <c r="B3185" s="27">
        <f>VLOOKUP(A3185,'Sales Order'!A$1:D$1029,4,0)</f>
        <v>44480</v>
      </c>
      <c r="C3185" s="28" t="s">
        <v>65</v>
      </c>
      <c r="D3185" s="34">
        <v>127</v>
      </c>
      <c r="E3185" s="36">
        <v>29839920</v>
      </c>
      <c r="F3185" s="37" t="s">
        <v>5558</v>
      </c>
      <c r="G3185" s="76" t="str">
        <f>VLOOKUP(C3185,Product!A$1:D$21,3,0)</f>
        <v>1 Set Futsalball</v>
      </c>
      <c r="H3185" s="76" t="str">
        <f>VLOOKUP(C3185,Product!A$1:D$21,4,0)</f>
        <v>Futsal</v>
      </c>
      <c r="I3185" t="s">
        <v>66</v>
      </c>
      <c r="J3185" s="34">
        <v>127</v>
      </c>
      <c r="K3185" s="11" t="str">
        <f>VLOOKUP(A3185,'Sales Order'!A$2:I$1029,9,0)</f>
        <v>Online Sales Team</v>
      </c>
      <c r="M3185" t="str">
        <f>VLOOKUP(A3185,'Sales Order'!A$1:L$1029,12,0)</f>
        <v>Retail</v>
      </c>
    </row>
    <row r="3186" spans="1:13" ht="15.75" customHeight="1" x14ac:dyDescent="0.3">
      <c r="A3186" s="28" t="s">
        <v>853</v>
      </c>
      <c r="B3186" s="27">
        <f>VLOOKUP(A3186,'Sales Order'!A$1:D$1029,4,0)</f>
        <v>44480</v>
      </c>
      <c r="C3186" s="28" t="s">
        <v>61</v>
      </c>
      <c r="D3186" s="34">
        <v>117</v>
      </c>
      <c r="E3186" s="36">
        <v>48196980</v>
      </c>
      <c r="F3186" s="37" t="s">
        <v>5559</v>
      </c>
      <c r="G3186" s="76" t="str">
        <f>VLOOKUP(C3186,Product!A$1:D$21,3,0)</f>
        <v>1 Set Basketball</v>
      </c>
      <c r="H3186" s="76" t="str">
        <f>VLOOKUP(C3186,Product!A$1:D$21,4,0)</f>
        <v>Basketball</v>
      </c>
      <c r="I3186" t="s">
        <v>62</v>
      </c>
      <c r="J3186" s="34">
        <v>117</v>
      </c>
      <c r="K3186" s="11" t="str">
        <f>VLOOKUP(A3186,'Sales Order'!A$2:I$1029,9,0)</f>
        <v>Online Sales Team</v>
      </c>
      <c r="M3186" t="str">
        <f>VLOOKUP(A3186,'Sales Order'!A$1:L$1029,12,0)</f>
        <v>Retail</v>
      </c>
    </row>
    <row r="3187" spans="1:13" ht="15.75" customHeight="1" x14ac:dyDescent="0.3">
      <c r="A3187" s="16" t="s">
        <v>858</v>
      </c>
      <c r="B3187" s="27">
        <f>VLOOKUP(A3187,'Sales Order'!A$1:D$1029,4,0)</f>
        <v>44483</v>
      </c>
      <c r="C3187" s="28" t="s">
        <v>52</v>
      </c>
      <c r="D3187" s="34">
        <v>91</v>
      </c>
      <c r="E3187" s="36">
        <v>23364250</v>
      </c>
      <c r="F3187" s="37" t="s">
        <v>5560</v>
      </c>
      <c r="G3187" s="76" t="str">
        <f>VLOOKUP(C3187,Product!A$1:D$21,3,0)</f>
        <v>Hiking Shoes</v>
      </c>
      <c r="H3187" s="76" t="str">
        <f>VLOOKUP(C3187,Product!A$1:D$21,4,0)</f>
        <v>Hiking &amp; Camping</v>
      </c>
      <c r="I3187" t="s">
        <v>53</v>
      </c>
      <c r="J3187" s="34">
        <v>91</v>
      </c>
      <c r="K3187" s="11" t="str">
        <f>VLOOKUP(A3187,'Sales Order'!A$2:I$1029,9,0)</f>
        <v>Sales Region Sulawesi - Maluku Team</v>
      </c>
      <c r="M3187" t="str">
        <f>VLOOKUP(A3187,'Sales Order'!A$1:L$1029,12,0)</f>
        <v>Retail</v>
      </c>
    </row>
    <row r="3188" spans="1:13" ht="15.75" customHeight="1" x14ac:dyDescent="0.3">
      <c r="A3188" s="28" t="s">
        <v>858</v>
      </c>
      <c r="B3188" s="27">
        <f>VLOOKUP(A3188,'Sales Order'!A$1:D$1029,4,0)</f>
        <v>44483</v>
      </c>
      <c r="C3188" s="28" t="s">
        <v>48</v>
      </c>
      <c r="D3188" s="34">
        <v>60</v>
      </c>
      <c r="E3188" s="36">
        <v>6966000</v>
      </c>
      <c r="F3188" s="37" t="s">
        <v>5561</v>
      </c>
      <c r="G3188" s="76" t="str">
        <f>VLOOKUP(C3188,Product!A$1:D$21,3,0)</f>
        <v>Tracking Pole</v>
      </c>
      <c r="H3188" s="76" t="str">
        <f>VLOOKUP(C3188,Product!A$1:D$21,4,0)</f>
        <v>Hiking &amp; Camping</v>
      </c>
      <c r="I3188" t="s">
        <v>49</v>
      </c>
      <c r="J3188" s="34">
        <v>60</v>
      </c>
      <c r="K3188" s="11" t="str">
        <f>VLOOKUP(A3188,'Sales Order'!A$2:I$1029,9,0)</f>
        <v>Sales Region Sulawesi - Maluku Team</v>
      </c>
      <c r="M3188" t="str">
        <f>VLOOKUP(A3188,'Sales Order'!A$1:L$1029,12,0)</f>
        <v>Retail</v>
      </c>
    </row>
    <row r="3189" spans="1:13" ht="15.75" customHeight="1" x14ac:dyDescent="0.3">
      <c r="A3189" s="16" t="s">
        <v>859</v>
      </c>
      <c r="B3189" s="27">
        <f>VLOOKUP(A3189,'Sales Order'!A$1:D$1029,4,0)</f>
        <v>44483</v>
      </c>
      <c r="C3189" s="28" t="s">
        <v>48</v>
      </c>
      <c r="D3189" s="34">
        <v>103</v>
      </c>
      <c r="E3189" s="36">
        <v>11825430</v>
      </c>
      <c r="F3189" s="37" t="s">
        <v>5562</v>
      </c>
      <c r="G3189" s="76" t="str">
        <f>VLOOKUP(C3189,Product!A$1:D$21,3,0)</f>
        <v>Tracking Pole</v>
      </c>
      <c r="H3189" s="76" t="str">
        <f>VLOOKUP(C3189,Product!A$1:D$21,4,0)</f>
        <v>Hiking &amp; Camping</v>
      </c>
      <c r="I3189" t="s">
        <v>49</v>
      </c>
      <c r="J3189" s="34">
        <v>103</v>
      </c>
      <c r="K3189" s="11" t="str">
        <f>VLOOKUP(A3189,'Sales Order'!A$2:I$1029,9,0)</f>
        <v>Sales Region Sulawesi - Maluku Team</v>
      </c>
      <c r="M3189" t="str">
        <f>VLOOKUP(A3189,'Sales Order'!A$1:L$1029,12,0)</f>
        <v>Retail</v>
      </c>
    </row>
    <row r="3190" spans="1:13" ht="15.75" customHeight="1" x14ac:dyDescent="0.3">
      <c r="A3190" s="28" t="s">
        <v>859</v>
      </c>
      <c r="B3190" s="27">
        <f>VLOOKUP(A3190,'Sales Order'!A$1:D$1029,4,0)</f>
        <v>44483</v>
      </c>
      <c r="C3190" s="28" t="s">
        <v>52</v>
      </c>
      <c r="D3190" s="34">
        <v>135</v>
      </c>
      <c r="E3190" s="36">
        <v>36416250</v>
      </c>
      <c r="F3190" s="37" t="s">
        <v>5563</v>
      </c>
      <c r="G3190" s="76" t="str">
        <f>VLOOKUP(C3190,Product!A$1:D$21,3,0)</f>
        <v>Hiking Shoes</v>
      </c>
      <c r="H3190" s="76" t="str">
        <f>VLOOKUP(C3190,Product!A$1:D$21,4,0)</f>
        <v>Hiking &amp; Camping</v>
      </c>
      <c r="I3190" t="s">
        <v>53</v>
      </c>
      <c r="J3190" s="34">
        <v>135</v>
      </c>
      <c r="K3190" s="11" t="str">
        <f>VLOOKUP(A3190,'Sales Order'!A$2:I$1029,9,0)</f>
        <v>Sales Region Sulawesi - Maluku Team</v>
      </c>
      <c r="M3190" t="str">
        <f>VLOOKUP(A3190,'Sales Order'!A$1:L$1029,12,0)</f>
        <v>Retail</v>
      </c>
    </row>
    <row r="3191" spans="1:13" ht="15.75" customHeight="1" x14ac:dyDescent="0.3">
      <c r="A3191" s="28" t="s">
        <v>860</v>
      </c>
      <c r="B3191" s="27">
        <f>VLOOKUP(A3191,'Sales Order'!A$1:D$1029,4,0)</f>
        <v>44483</v>
      </c>
      <c r="C3191" s="28" t="s">
        <v>25</v>
      </c>
      <c r="D3191" s="34">
        <v>35</v>
      </c>
      <c r="E3191" s="36">
        <v>602000</v>
      </c>
      <c r="F3191" s="37" t="s">
        <v>5564</v>
      </c>
      <c r="G3191" s="76" t="str">
        <f>VLOOKUP(C3191,Product!A$1:D$21,3,0)</f>
        <v>Fishing soft lure</v>
      </c>
      <c r="H3191" s="76" t="str">
        <f>VLOOKUP(C3191,Product!A$1:D$21,4,0)</f>
        <v>Fishing Equipment</v>
      </c>
      <c r="I3191" t="s">
        <v>26</v>
      </c>
      <c r="J3191" s="34">
        <v>35</v>
      </c>
      <c r="K3191" s="11" t="str">
        <f>VLOOKUP(A3191,'Sales Order'!A$2:I$1029,9,0)</f>
        <v>Sales Sumatera -Kalimantan Region Team</v>
      </c>
      <c r="M3191" t="str">
        <f>VLOOKUP(A3191,'Sales Order'!A$1:L$1029,12,0)</f>
        <v>Retail</v>
      </c>
    </row>
    <row r="3192" spans="1:13" ht="15.75" customHeight="1" x14ac:dyDescent="0.3">
      <c r="A3192" s="28" t="s">
        <v>860</v>
      </c>
      <c r="B3192" s="27">
        <f>VLOOKUP(A3192,'Sales Order'!A$1:D$1029,4,0)</f>
        <v>44483</v>
      </c>
      <c r="C3192" s="28" t="s">
        <v>19</v>
      </c>
      <c r="D3192" s="34">
        <v>122</v>
      </c>
      <c r="E3192" s="36">
        <v>23391060</v>
      </c>
      <c r="F3192" s="37" t="s">
        <v>5565</v>
      </c>
      <c r="G3192" s="76" t="str">
        <f>VLOOKUP(C3192,Product!A$1:D$21,3,0)</f>
        <v>1 Set Fishing Equipment</v>
      </c>
      <c r="H3192" s="76" t="str">
        <f>VLOOKUP(C3192,Product!A$1:D$21,4,0)</f>
        <v>Fishing Equipment</v>
      </c>
      <c r="I3192" t="s">
        <v>21</v>
      </c>
      <c r="J3192" s="34">
        <v>122</v>
      </c>
      <c r="K3192" s="11" t="str">
        <f>VLOOKUP(A3192,'Sales Order'!A$2:I$1029,9,0)</f>
        <v>Sales Sumatera -Kalimantan Region Team</v>
      </c>
      <c r="M3192" t="str">
        <f>VLOOKUP(A3192,'Sales Order'!A$1:L$1029,12,0)</f>
        <v>Retail</v>
      </c>
    </row>
    <row r="3193" spans="1:13" ht="15.75" customHeight="1" x14ac:dyDescent="0.3">
      <c r="A3193" s="16" t="s">
        <v>870</v>
      </c>
      <c r="B3193" s="27">
        <f>VLOOKUP(A3193,'Sales Order'!A$1:D$1029,4,0)</f>
        <v>44503</v>
      </c>
      <c r="C3193" s="28" t="s">
        <v>55</v>
      </c>
      <c r="D3193" s="34">
        <v>85</v>
      </c>
      <c r="E3193" s="36">
        <v>180463500</v>
      </c>
      <c r="F3193" s="37" t="s">
        <v>5566</v>
      </c>
      <c r="G3193" s="76" t="str">
        <f>VLOOKUP(C3193,Product!A$1:D$21,3,0)</f>
        <v>Mountain Bike</v>
      </c>
      <c r="H3193" s="76" t="str">
        <f>VLOOKUP(C3193,Product!A$1:D$21,4,0)</f>
        <v>Bicycle</v>
      </c>
      <c r="I3193" t="s">
        <v>5854</v>
      </c>
      <c r="J3193" s="34">
        <v>85</v>
      </c>
      <c r="K3193" s="11" t="str">
        <f>VLOOKUP(A3193,'Sales Order'!A$2:I$1029,9,0)</f>
        <v>Sales Java Region Team</v>
      </c>
      <c r="M3193" t="str">
        <f>VLOOKUP(A3193,'Sales Order'!A$1:L$1029,12,0)</f>
        <v>Distributor</v>
      </c>
    </row>
    <row r="3194" spans="1:13" ht="15.75" customHeight="1" x14ac:dyDescent="0.3">
      <c r="A3194" s="28" t="s">
        <v>870</v>
      </c>
      <c r="B3194" s="27">
        <f>VLOOKUP(A3194,'Sales Order'!A$1:D$1029,4,0)</f>
        <v>44503</v>
      </c>
      <c r="C3194" s="28" t="s">
        <v>58</v>
      </c>
      <c r="D3194" s="34">
        <v>86</v>
      </c>
      <c r="E3194" s="36">
        <v>426759520</v>
      </c>
      <c r="F3194" s="37" t="s">
        <v>5567</v>
      </c>
      <c r="G3194" s="76" t="str">
        <f>VLOOKUP(C3194,Product!A$1:D$21,3,0)</f>
        <v>Road Bike</v>
      </c>
      <c r="H3194" s="76" t="str">
        <f>VLOOKUP(C3194,Product!A$1:D$21,4,0)</f>
        <v>Bicycle</v>
      </c>
      <c r="I3194" t="s">
        <v>59</v>
      </c>
      <c r="J3194" s="34">
        <v>86</v>
      </c>
      <c r="K3194" s="11" t="str">
        <f>VLOOKUP(A3194,'Sales Order'!A$2:I$1029,9,0)</f>
        <v>Sales Java Region Team</v>
      </c>
      <c r="M3194" t="str">
        <f>VLOOKUP(A3194,'Sales Order'!A$1:L$1029,12,0)</f>
        <v>Distributor</v>
      </c>
    </row>
    <row r="3195" spans="1:13" ht="15.75" customHeight="1" x14ac:dyDescent="0.3">
      <c r="A3195" s="16" t="s">
        <v>880</v>
      </c>
      <c r="B3195" s="27">
        <f>VLOOKUP(A3195,'Sales Order'!A$1:D$1029,4,0)</f>
        <v>44513</v>
      </c>
      <c r="C3195" s="28" t="s">
        <v>19</v>
      </c>
      <c r="D3195" s="34">
        <v>67</v>
      </c>
      <c r="E3195" s="36">
        <v>14847870</v>
      </c>
      <c r="F3195" s="37" t="s">
        <v>5568</v>
      </c>
      <c r="G3195" s="76" t="str">
        <f>VLOOKUP(C3195,Product!A$1:D$21,3,0)</f>
        <v>1 Set Fishing Equipment</v>
      </c>
      <c r="H3195" s="76" t="str">
        <f>VLOOKUP(C3195,Product!A$1:D$21,4,0)</f>
        <v>Fishing Equipment</v>
      </c>
      <c r="I3195" t="s">
        <v>21</v>
      </c>
      <c r="J3195" s="34">
        <v>67</v>
      </c>
      <c r="K3195" s="11" t="str">
        <f>VLOOKUP(A3195,'Sales Order'!A$2:I$1029,9,0)</f>
        <v>Online Sales Team</v>
      </c>
      <c r="M3195" t="str">
        <f>VLOOKUP(A3195,'Sales Order'!A$1:L$1029,12,0)</f>
        <v>Retail</v>
      </c>
    </row>
    <row r="3196" spans="1:13" ht="15.75" customHeight="1" x14ac:dyDescent="0.3">
      <c r="A3196" s="28" t="s">
        <v>880</v>
      </c>
      <c r="B3196" s="27">
        <f>VLOOKUP(A3196,'Sales Order'!A$1:D$1029,4,0)</f>
        <v>44513</v>
      </c>
      <c r="C3196" s="28" t="s">
        <v>45</v>
      </c>
      <c r="D3196" s="34">
        <v>29</v>
      </c>
      <c r="E3196" s="36">
        <v>3456800</v>
      </c>
      <c r="F3196" s="37" t="s">
        <v>5569</v>
      </c>
      <c r="G3196" s="76" t="str">
        <f>VLOOKUP(C3196,Product!A$1:D$21,3,0)</f>
        <v>Sunglasses</v>
      </c>
      <c r="H3196" s="76" t="str">
        <f>VLOOKUP(C3196,Product!A$1:D$21,4,0)</f>
        <v>Outdoors Sport</v>
      </c>
      <c r="I3196" t="s">
        <v>46</v>
      </c>
      <c r="J3196" s="34">
        <v>29</v>
      </c>
      <c r="K3196" s="11" t="str">
        <f>VLOOKUP(A3196,'Sales Order'!A$2:I$1029,9,0)</f>
        <v>Online Sales Team</v>
      </c>
      <c r="M3196" t="str">
        <f>VLOOKUP(A3196,'Sales Order'!A$1:L$1029,12,0)</f>
        <v>Retail</v>
      </c>
    </row>
    <row r="3197" spans="1:13" ht="15.75" customHeight="1" x14ac:dyDescent="0.3">
      <c r="A3197" s="16" t="s">
        <v>884</v>
      </c>
      <c r="B3197" s="27">
        <f>VLOOKUP(A3197,'Sales Order'!A$1:D$1029,4,0)</f>
        <v>44517</v>
      </c>
      <c r="C3197" s="28" t="s">
        <v>69</v>
      </c>
      <c r="D3197" s="34">
        <v>30</v>
      </c>
      <c r="E3197" s="36">
        <v>3098520</v>
      </c>
      <c r="F3197" s="37" t="s">
        <v>5570</v>
      </c>
      <c r="G3197" s="76" t="str">
        <f>VLOOKUP(C3197,Product!A$1:D$21,3,0)</f>
        <v>Abs Roller</v>
      </c>
      <c r="H3197" s="76" t="str">
        <f>VLOOKUP(C3197,Product!A$1:D$21,4,0)</f>
        <v>Gym &amp; Fitness</v>
      </c>
      <c r="I3197" t="s">
        <v>70</v>
      </c>
      <c r="J3197" s="34">
        <v>30</v>
      </c>
      <c r="K3197" s="11" t="str">
        <f>VLOOKUP(A3197,'Sales Order'!A$2:I$1029,9,0)</f>
        <v>Sales Java Region Team</v>
      </c>
      <c r="M3197" t="str">
        <f>VLOOKUP(A3197,'Sales Order'!A$1:L$1029,12,0)</f>
        <v>Retail</v>
      </c>
    </row>
    <row r="3198" spans="1:13" ht="15.75" customHeight="1" x14ac:dyDescent="0.3">
      <c r="A3198" s="28" t="s">
        <v>884</v>
      </c>
      <c r="B3198" s="27">
        <f>VLOOKUP(A3198,'Sales Order'!A$1:D$1029,4,0)</f>
        <v>44517</v>
      </c>
      <c r="C3198" s="28" t="s">
        <v>72</v>
      </c>
      <c r="D3198" s="34">
        <v>108</v>
      </c>
      <c r="E3198" s="36">
        <v>24510600</v>
      </c>
      <c r="F3198" s="37" t="s">
        <v>5571</v>
      </c>
      <c r="G3198" s="76" t="str">
        <f>VLOOKUP(C3198,Product!A$1:D$21,3,0)</f>
        <v>Pull Up Bar</v>
      </c>
      <c r="H3198" s="76" t="str">
        <f>VLOOKUP(C3198,Product!A$1:D$21,4,0)</f>
        <v>Gym &amp; Fitness</v>
      </c>
      <c r="I3198" t="s">
        <v>73</v>
      </c>
      <c r="J3198" s="34">
        <v>108</v>
      </c>
      <c r="K3198" s="11" t="str">
        <f>VLOOKUP(A3198,'Sales Order'!A$2:I$1029,9,0)</f>
        <v>Sales Java Region Team</v>
      </c>
      <c r="M3198" t="str">
        <f>VLOOKUP(A3198,'Sales Order'!A$1:L$1029,12,0)</f>
        <v>Retail</v>
      </c>
    </row>
    <row r="3199" spans="1:13" ht="15.75" customHeight="1" x14ac:dyDescent="0.3">
      <c r="A3199" s="28" t="s">
        <v>888</v>
      </c>
      <c r="B3199" s="27">
        <f>VLOOKUP(A3199,'Sales Order'!A$1:D$1029,4,0)</f>
        <v>44521</v>
      </c>
      <c r="C3199" s="28" t="s">
        <v>19</v>
      </c>
      <c r="D3199" s="34">
        <v>117</v>
      </c>
      <c r="E3199" s="36">
        <v>23306400</v>
      </c>
      <c r="F3199" s="37" t="s">
        <v>5572</v>
      </c>
      <c r="G3199" s="76" t="str">
        <f>VLOOKUP(C3199,Product!A$1:D$21,3,0)</f>
        <v>1 Set Fishing Equipment</v>
      </c>
      <c r="H3199" s="76" t="str">
        <f>VLOOKUP(C3199,Product!A$1:D$21,4,0)</f>
        <v>Fishing Equipment</v>
      </c>
      <c r="I3199" t="s">
        <v>21</v>
      </c>
      <c r="J3199" s="34">
        <v>117</v>
      </c>
      <c r="K3199" s="11" t="str">
        <f>VLOOKUP(A3199,'Sales Order'!A$2:I$1029,9,0)</f>
        <v>Sales Region Sulawesi - Maluku Team</v>
      </c>
      <c r="M3199" t="str">
        <f>VLOOKUP(A3199,'Sales Order'!A$1:L$1029,12,0)</f>
        <v>Retail</v>
      </c>
    </row>
    <row r="3200" spans="1:13" ht="15.75" customHeight="1" x14ac:dyDescent="0.3">
      <c r="A3200" s="28" t="s">
        <v>888</v>
      </c>
      <c r="B3200" s="27">
        <f>VLOOKUP(A3200,'Sales Order'!A$1:D$1029,4,0)</f>
        <v>44521</v>
      </c>
      <c r="C3200" s="28" t="s">
        <v>25</v>
      </c>
      <c r="D3200" s="34">
        <v>35</v>
      </c>
      <c r="E3200" s="36">
        <v>567000</v>
      </c>
      <c r="F3200" s="37" t="s">
        <v>5573</v>
      </c>
      <c r="G3200" s="76" t="str">
        <f>VLOOKUP(C3200,Product!A$1:D$21,3,0)</f>
        <v>Fishing soft lure</v>
      </c>
      <c r="H3200" s="76" t="str">
        <f>VLOOKUP(C3200,Product!A$1:D$21,4,0)</f>
        <v>Fishing Equipment</v>
      </c>
      <c r="I3200" t="s">
        <v>26</v>
      </c>
      <c r="J3200" s="34">
        <v>35</v>
      </c>
      <c r="K3200" s="11" t="str">
        <f>VLOOKUP(A3200,'Sales Order'!A$2:I$1029,9,0)</f>
        <v>Sales Region Sulawesi - Maluku Team</v>
      </c>
      <c r="M3200" t="str">
        <f>VLOOKUP(A3200,'Sales Order'!A$1:L$1029,12,0)</f>
        <v>Retail</v>
      </c>
    </row>
    <row r="3201" spans="1:13" ht="15.75" customHeight="1" x14ac:dyDescent="0.3">
      <c r="A3201" s="16" t="s">
        <v>890</v>
      </c>
      <c r="B3201" s="27">
        <f>VLOOKUP(A3201,'Sales Order'!A$1:D$1029,4,0)</f>
        <v>44525</v>
      </c>
      <c r="C3201" s="28" t="s">
        <v>35</v>
      </c>
      <c r="D3201" s="34">
        <v>81</v>
      </c>
      <c r="E3201" s="36">
        <v>142236000</v>
      </c>
      <c r="F3201" s="37" t="s">
        <v>5574</v>
      </c>
      <c r="G3201" s="76" t="str">
        <f>VLOOKUP(C3201,Product!A$1:D$21,3,0)</f>
        <v>Stick Golf Wedge</v>
      </c>
      <c r="H3201" s="76" t="str">
        <f>VLOOKUP(C3201,Product!A$1:D$21,4,0)</f>
        <v>Golf</v>
      </c>
      <c r="I3201" t="s">
        <v>37</v>
      </c>
      <c r="J3201" s="34">
        <v>81</v>
      </c>
      <c r="K3201" s="11" t="str">
        <f>VLOOKUP(A3201,'Sales Order'!A$2:I$1029,9,0)</f>
        <v>Sales Region Sulawesi - Maluku Team</v>
      </c>
      <c r="M3201" t="str">
        <f>VLOOKUP(A3201,'Sales Order'!A$1:L$1029,12,0)</f>
        <v>Retail</v>
      </c>
    </row>
    <row r="3202" spans="1:13" ht="15.75" customHeight="1" x14ac:dyDescent="0.3">
      <c r="A3202" s="28" t="s">
        <v>890</v>
      </c>
      <c r="B3202" s="27">
        <f>VLOOKUP(A3202,'Sales Order'!A$1:D$1029,4,0)</f>
        <v>44525</v>
      </c>
      <c r="C3202" s="28" t="s">
        <v>43</v>
      </c>
      <c r="D3202" s="34">
        <v>122</v>
      </c>
      <c r="E3202" s="36">
        <v>339648000</v>
      </c>
      <c r="F3202" s="37" t="s">
        <v>5575</v>
      </c>
      <c r="G3202" s="76" t="str">
        <f>VLOOKUP(C3202,Product!A$1:D$21,3,0)</f>
        <v>Stick Golf Bag</v>
      </c>
      <c r="H3202" s="76" t="str">
        <f>VLOOKUP(C3202,Product!A$1:D$21,4,0)</f>
        <v>Golf</v>
      </c>
      <c r="I3202" t="s">
        <v>44</v>
      </c>
      <c r="J3202" s="34">
        <v>122</v>
      </c>
      <c r="K3202" s="11" t="str">
        <f>VLOOKUP(A3202,'Sales Order'!A$2:I$1029,9,0)</f>
        <v>Sales Region Sulawesi - Maluku Team</v>
      </c>
      <c r="M3202" t="str">
        <f>VLOOKUP(A3202,'Sales Order'!A$1:L$1029,12,0)</f>
        <v>Retail</v>
      </c>
    </row>
    <row r="3203" spans="1:13" ht="15.75" customHeight="1" x14ac:dyDescent="0.3">
      <c r="A3203" s="28" t="s">
        <v>895</v>
      </c>
      <c r="B3203" s="27">
        <f>VLOOKUP(A3203,'Sales Order'!A$1:D$1029,4,0)</f>
        <v>44530</v>
      </c>
      <c r="C3203" s="28" t="s">
        <v>45</v>
      </c>
      <c r="D3203" s="34">
        <v>66</v>
      </c>
      <c r="E3203" s="36">
        <v>8653920</v>
      </c>
      <c r="F3203" s="37" t="s">
        <v>5576</v>
      </c>
      <c r="G3203" s="76" t="str">
        <f>VLOOKUP(C3203,Product!A$1:D$21,3,0)</f>
        <v>Sunglasses</v>
      </c>
      <c r="H3203" s="76" t="str">
        <f>VLOOKUP(C3203,Product!A$1:D$21,4,0)</f>
        <v>Outdoors Sport</v>
      </c>
      <c r="I3203" t="s">
        <v>46</v>
      </c>
      <c r="J3203" s="34">
        <v>66</v>
      </c>
      <c r="K3203" s="11" t="str">
        <f>VLOOKUP(A3203,'Sales Order'!A$2:I$1029,9,0)</f>
        <v>Sales Java Region Team</v>
      </c>
      <c r="M3203" t="str">
        <f>VLOOKUP(A3203,'Sales Order'!A$1:L$1029,12,0)</f>
        <v>Retail</v>
      </c>
    </row>
    <row r="3204" spans="1:13" ht="15.75" customHeight="1" x14ac:dyDescent="0.3">
      <c r="A3204" s="28" t="s">
        <v>895</v>
      </c>
      <c r="B3204" s="27">
        <f>VLOOKUP(A3204,'Sales Order'!A$1:D$1029,4,0)</f>
        <v>44530</v>
      </c>
      <c r="C3204" s="28" t="s">
        <v>52</v>
      </c>
      <c r="D3204" s="34">
        <v>124</v>
      </c>
      <c r="E3204" s="36">
        <v>31837000</v>
      </c>
      <c r="F3204" s="37" t="s">
        <v>5577</v>
      </c>
      <c r="G3204" s="76" t="str">
        <f>VLOOKUP(C3204,Product!A$1:D$21,3,0)</f>
        <v>Hiking Shoes</v>
      </c>
      <c r="H3204" s="76" t="str">
        <f>VLOOKUP(C3204,Product!A$1:D$21,4,0)</f>
        <v>Hiking &amp; Camping</v>
      </c>
      <c r="I3204" t="s">
        <v>53</v>
      </c>
      <c r="J3204" s="34">
        <v>124</v>
      </c>
      <c r="K3204" s="11" t="str">
        <f>VLOOKUP(A3204,'Sales Order'!A$2:I$1029,9,0)</f>
        <v>Sales Java Region Team</v>
      </c>
      <c r="M3204" t="str">
        <f>VLOOKUP(A3204,'Sales Order'!A$1:L$1029,12,0)</f>
        <v>Retail</v>
      </c>
    </row>
    <row r="3205" spans="1:13" ht="15.75" customHeight="1" x14ac:dyDescent="0.3">
      <c r="A3205" s="16" t="s">
        <v>897</v>
      </c>
      <c r="B3205" s="27">
        <f>VLOOKUP(A3205,'Sales Order'!A$1:D$1029,4,0)</f>
        <v>44531</v>
      </c>
      <c r="C3205" s="28" t="s">
        <v>72</v>
      </c>
      <c r="D3205" s="34">
        <v>128</v>
      </c>
      <c r="E3205" s="36">
        <v>31100160</v>
      </c>
      <c r="F3205" s="37" t="s">
        <v>5578</v>
      </c>
      <c r="G3205" s="76" t="str">
        <f>VLOOKUP(C3205,Product!A$1:D$21,3,0)</f>
        <v>Pull Up Bar</v>
      </c>
      <c r="H3205" s="76" t="str">
        <f>VLOOKUP(C3205,Product!A$1:D$21,4,0)</f>
        <v>Gym &amp; Fitness</v>
      </c>
      <c r="I3205" t="s">
        <v>73</v>
      </c>
      <c r="J3205" s="34">
        <v>128</v>
      </c>
      <c r="K3205" s="11" t="str">
        <f>VLOOKUP(A3205,'Sales Order'!A$2:I$1029,9,0)</f>
        <v>Online Sales Team</v>
      </c>
      <c r="M3205" t="str">
        <f>VLOOKUP(A3205,'Sales Order'!A$1:L$1029,12,0)</f>
        <v>Retail</v>
      </c>
    </row>
    <row r="3206" spans="1:13" ht="15.75" customHeight="1" x14ac:dyDescent="0.3">
      <c r="A3206" s="28" t="s">
        <v>897</v>
      </c>
      <c r="B3206" s="27">
        <f>VLOOKUP(A3206,'Sales Order'!A$1:D$1029,4,0)</f>
        <v>44531</v>
      </c>
      <c r="C3206" s="28" t="s">
        <v>69</v>
      </c>
      <c r="D3206" s="34">
        <v>126</v>
      </c>
      <c r="E3206" s="36">
        <v>12842550</v>
      </c>
      <c r="F3206" s="37" t="s">
        <v>5579</v>
      </c>
      <c r="G3206" s="76" t="str">
        <f>VLOOKUP(C3206,Product!A$1:D$21,3,0)</f>
        <v>Abs Roller</v>
      </c>
      <c r="H3206" s="76" t="str">
        <f>VLOOKUP(C3206,Product!A$1:D$21,4,0)</f>
        <v>Gym &amp; Fitness</v>
      </c>
      <c r="I3206" t="s">
        <v>70</v>
      </c>
      <c r="J3206" s="34">
        <v>126</v>
      </c>
      <c r="K3206" s="11" t="str">
        <f>VLOOKUP(A3206,'Sales Order'!A$2:I$1029,9,0)</f>
        <v>Online Sales Team</v>
      </c>
      <c r="M3206" t="str">
        <f>VLOOKUP(A3206,'Sales Order'!A$1:L$1029,12,0)</f>
        <v>Retail</v>
      </c>
    </row>
    <row r="3207" spans="1:13" ht="15.75" customHeight="1" x14ac:dyDescent="0.3">
      <c r="A3207" s="16" t="s">
        <v>899</v>
      </c>
      <c r="B3207" s="27">
        <f>VLOOKUP(A3207,'Sales Order'!A$1:D$1029,4,0)</f>
        <v>44532</v>
      </c>
      <c r="C3207" s="28" t="s">
        <v>55</v>
      </c>
      <c r="D3207" s="34">
        <v>111</v>
      </c>
      <c r="E3207" s="36">
        <v>222571650</v>
      </c>
      <c r="F3207" s="37" t="s">
        <v>5580</v>
      </c>
      <c r="G3207" s="76" t="str">
        <f>VLOOKUP(C3207,Product!A$1:D$21,3,0)</f>
        <v>Mountain Bike</v>
      </c>
      <c r="H3207" s="76" t="str">
        <f>VLOOKUP(C3207,Product!A$1:D$21,4,0)</f>
        <v>Bicycle</v>
      </c>
      <c r="I3207" t="s">
        <v>5854</v>
      </c>
      <c r="J3207" s="34">
        <v>111</v>
      </c>
      <c r="K3207" s="11" t="str">
        <f>VLOOKUP(A3207,'Sales Order'!A$2:I$1029,9,0)</f>
        <v>Sales Sumatera -Kalimantan Region Team</v>
      </c>
      <c r="M3207" t="str">
        <f>VLOOKUP(A3207,'Sales Order'!A$1:L$1029,12,0)</f>
        <v>Distributor</v>
      </c>
    </row>
    <row r="3208" spans="1:13" ht="15.75" customHeight="1" x14ac:dyDescent="0.3">
      <c r="A3208" s="28" t="s">
        <v>899</v>
      </c>
      <c r="B3208" s="27">
        <f>VLOOKUP(A3208,'Sales Order'!A$1:D$1029,4,0)</f>
        <v>44532</v>
      </c>
      <c r="C3208" s="28" t="s">
        <v>58</v>
      </c>
      <c r="D3208" s="34">
        <v>143</v>
      </c>
      <c r="E3208" s="36">
        <v>741866840</v>
      </c>
      <c r="F3208" s="37" t="s">
        <v>5581</v>
      </c>
      <c r="G3208" s="76" t="str">
        <f>VLOOKUP(C3208,Product!A$1:D$21,3,0)</f>
        <v>Road Bike</v>
      </c>
      <c r="H3208" s="76" t="str">
        <f>VLOOKUP(C3208,Product!A$1:D$21,4,0)</f>
        <v>Bicycle</v>
      </c>
      <c r="I3208" t="s">
        <v>59</v>
      </c>
      <c r="J3208" s="34">
        <v>143</v>
      </c>
      <c r="K3208" s="11" t="str">
        <f>VLOOKUP(A3208,'Sales Order'!A$2:I$1029,9,0)</f>
        <v>Sales Sumatera -Kalimantan Region Team</v>
      </c>
      <c r="M3208" t="str">
        <f>VLOOKUP(A3208,'Sales Order'!A$1:L$1029,12,0)</f>
        <v>Distributor</v>
      </c>
    </row>
    <row r="3209" spans="1:13" ht="15.75" customHeight="1" x14ac:dyDescent="0.3">
      <c r="A3209" s="16" t="s">
        <v>900</v>
      </c>
      <c r="B3209" s="27">
        <f>VLOOKUP(A3209,'Sales Order'!A$1:D$1029,4,0)</f>
        <v>44533</v>
      </c>
      <c r="C3209" s="28" t="s">
        <v>65</v>
      </c>
      <c r="D3209" s="34">
        <v>28</v>
      </c>
      <c r="E3209" s="36">
        <v>6653640</v>
      </c>
      <c r="F3209" s="37" t="s">
        <v>5582</v>
      </c>
      <c r="G3209" s="76" t="str">
        <f>VLOOKUP(C3209,Product!A$1:D$21,3,0)</f>
        <v>1 Set Futsalball</v>
      </c>
      <c r="H3209" s="76" t="str">
        <f>VLOOKUP(C3209,Product!A$1:D$21,4,0)</f>
        <v>Futsal</v>
      </c>
      <c r="I3209" t="s">
        <v>66</v>
      </c>
      <c r="J3209" s="34">
        <v>28</v>
      </c>
      <c r="K3209" s="11" t="str">
        <f>VLOOKUP(A3209,'Sales Order'!A$2:I$1029,9,0)</f>
        <v>Sales Region Sulawesi - Maluku Team</v>
      </c>
      <c r="M3209" t="str">
        <f>VLOOKUP(A3209,'Sales Order'!A$1:L$1029,12,0)</f>
        <v>Retail</v>
      </c>
    </row>
    <row r="3210" spans="1:13" ht="15.75" customHeight="1" x14ac:dyDescent="0.3">
      <c r="A3210" s="28" t="s">
        <v>900</v>
      </c>
      <c r="B3210" s="27">
        <f>VLOOKUP(A3210,'Sales Order'!A$1:D$1029,4,0)</f>
        <v>44533</v>
      </c>
      <c r="C3210" s="28" t="s">
        <v>61</v>
      </c>
      <c r="D3210" s="34">
        <v>64</v>
      </c>
      <c r="E3210" s="36">
        <v>24524800</v>
      </c>
      <c r="F3210" s="37" t="s">
        <v>5583</v>
      </c>
      <c r="G3210" s="76" t="str">
        <f>VLOOKUP(C3210,Product!A$1:D$21,3,0)</f>
        <v>1 Set Basketball</v>
      </c>
      <c r="H3210" s="76" t="str">
        <f>VLOOKUP(C3210,Product!A$1:D$21,4,0)</f>
        <v>Basketball</v>
      </c>
      <c r="I3210" t="s">
        <v>62</v>
      </c>
      <c r="J3210" s="34">
        <v>64</v>
      </c>
      <c r="K3210" s="11" t="str">
        <f>VLOOKUP(A3210,'Sales Order'!A$2:I$1029,9,0)</f>
        <v>Sales Region Sulawesi - Maluku Team</v>
      </c>
      <c r="M3210" t="str">
        <f>VLOOKUP(A3210,'Sales Order'!A$1:L$1029,12,0)</f>
        <v>Retail</v>
      </c>
    </row>
    <row r="3211" spans="1:13" ht="15.75" customHeight="1" x14ac:dyDescent="0.3">
      <c r="A3211" s="28" t="s">
        <v>900</v>
      </c>
      <c r="B3211" s="27">
        <f>VLOOKUP(A3211,'Sales Order'!A$1:D$1029,4,0)</f>
        <v>44533</v>
      </c>
      <c r="C3211" s="28" t="s">
        <v>48</v>
      </c>
      <c r="D3211" s="34">
        <v>96</v>
      </c>
      <c r="E3211" s="36">
        <v>9907200</v>
      </c>
      <c r="F3211" s="37" t="s">
        <v>5584</v>
      </c>
      <c r="G3211" s="76" t="str">
        <f>VLOOKUP(C3211,Product!A$1:D$21,3,0)</f>
        <v>Tracking Pole</v>
      </c>
      <c r="H3211" s="76" t="str">
        <f>VLOOKUP(C3211,Product!A$1:D$21,4,0)</f>
        <v>Hiking &amp; Camping</v>
      </c>
      <c r="I3211" t="s">
        <v>49</v>
      </c>
      <c r="J3211" s="34">
        <v>96</v>
      </c>
      <c r="K3211" s="11" t="str">
        <f>VLOOKUP(A3211,'Sales Order'!A$2:I$1029,9,0)</f>
        <v>Sales Region Sulawesi - Maluku Team</v>
      </c>
      <c r="M3211" t="str">
        <f>VLOOKUP(A3211,'Sales Order'!A$1:L$1029,12,0)</f>
        <v>Retail</v>
      </c>
    </row>
    <row r="3212" spans="1:13" ht="15.75" customHeight="1" x14ac:dyDescent="0.3">
      <c r="A3212" s="28" t="s">
        <v>900</v>
      </c>
      <c r="B3212" s="27">
        <f>VLOOKUP(A3212,'Sales Order'!A$1:D$1029,4,0)</f>
        <v>44533</v>
      </c>
      <c r="C3212" s="28" t="s">
        <v>58</v>
      </c>
      <c r="D3212" s="34">
        <v>126</v>
      </c>
      <c r="E3212" s="36">
        <v>589726620</v>
      </c>
      <c r="F3212" s="37" t="s">
        <v>5585</v>
      </c>
      <c r="G3212" s="76" t="str">
        <f>VLOOKUP(C3212,Product!A$1:D$21,3,0)</f>
        <v>Road Bike</v>
      </c>
      <c r="H3212" s="76" t="str">
        <f>VLOOKUP(C3212,Product!A$1:D$21,4,0)</f>
        <v>Bicycle</v>
      </c>
      <c r="I3212" t="s">
        <v>59</v>
      </c>
      <c r="J3212" s="34">
        <v>126</v>
      </c>
      <c r="K3212" s="11" t="str">
        <f>VLOOKUP(A3212,'Sales Order'!A$2:I$1029,9,0)</f>
        <v>Sales Region Sulawesi - Maluku Team</v>
      </c>
      <c r="M3212" t="str">
        <f>VLOOKUP(A3212,'Sales Order'!A$1:L$1029,12,0)</f>
        <v>Retail</v>
      </c>
    </row>
    <row r="3213" spans="1:13" ht="15.75" customHeight="1" x14ac:dyDescent="0.3">
      <c r="A3213" s="28" t="s">
        <v>904</v>
      </c>
      <c r="B3213" s="27">
        <f>VLOOKUP(A3213,'Sales Order'!A$1:D$1029,4,0)</f>
        <v>44540</v>
      </c>
      <c r="C3213" s="28" t="s">
        <v>28</v>
      </c>
      <c r="D3213" s="34">
        <v>104</v>
      </c>
      <c r="E3213" s="36">
        <v>84236880</v>
      </c>
      <c r="F3213" s="37" t="s">
        <v>5586</v>
      </c>
      <c r="G3213" s="76" t="str">
        <f>VLOOKUP(C3213,Product!A$1:D$21,3,0)</f>
        <v>Stick Billiard</v>
      </c>
      <c r="H3213" s="76" t="str">
        <f>VLOOKUP(C3213,Product!A$1:D$21,4,0)</f>
        <v>Billiard</v>
      </c>
      <c r="I3213" t="s">
        <v>30</v>
      </c>
      <c r="J3213" s="34">
        <v>104</v>
      </c>
      <c r="K3213" s="11" t="str">
        <f>VLOOKUP(A3213,'Sales Order'!A$2:I$1029,9,0)</f>
        <v>Sales Region Bali - Nusa Tenggara Team</v>
      </c>
      <c r="M3213" t="str">
        <f>VLOOKUP(A3213,'Sales Order'!A$1:L$1029,12,0)</f>
        <v>Retail</v>
      </c>
    </row>
    <row r="3214" spans="1:13" ht="15.75" customHeight="1" x14ac:dyDescent="0.3">
      <c r="A3214" s="28" t="s">
        <v>904</v>
      </c>
      <c r="B3214" s="27">
        <f>VLOOKUP(A3214,'Sales Order'!A$1:D$1029,4,0)</f>
        <v>44540</v>
      </c>
      <c r="C3214" s="28" t="s">
        <v>33</v>
      </c>
      <c r="D3214" s="34">
        <v>125</v>
      </c>
      <c r="E3214" s="36">
        <v>25300000</v>
      </c>
      <c r="F3214" s="37" t="s">
        <v>5587</v>
      </c>
      <c r="G3214" s="76" t="str">
        <f>VLOOKUP(C3214,Product!A$1:D$21,3,0)</f>
        <v>Stick Billiard Bag</v>
      </c>
      <c r="H3214" s="76" t="str">
        <f>VLOOKUP(C3214,Product!A$1:D$21,4,0)</f>
        <v>Billiard</v>
      </c>
      <c r="I3214" t="s">
        <v>34</v>
      </c>
      <c r="J3214" s="34">
        <v>125</v>
      </c>
      <c r="K3214" s="11" t="str">
        <f>VLOOKUP(A3214,'Sales Order'!A$2:I$1029,9,0)</f>
        <v>Sales Region Bali - Nusa Tenggara Team</v>
      </c>
      <c r="M3214" t="str">
        <f>VLOOKUP(A3214,'Sales Order'!A$1:L$1029,12,0)</f>
        <v>Retail</v>
      </c>
    </row>
    <row r="3215" spans="1:13" ht="15.75" customHeight="1" x14ac:dyDescent="0.3">
      <c r="A3215" s="28" t="s">
        <v>907</v>
      </c>
      <c r="B3215" s="27">
        <f>VLOOKUP(A3215,'Sales Order'!A$1:D$1029,4,0)</f>
        <v>44541</v>
      </c>
      <c r="C3215" s="28" t="s">
        <v>45</v>
      </c>
      <c r="D3215" s="34">
        <v>94</v>
      </c>
      <c r="E3215" s="36">
        <v>12465340</v>
      </c>
      <c r="F3215" s="37" t="s">
        <v>5588</v>
      </c>
      <c r="G3215" s="76" t="str">
        <f>VLOOKUP(C3215,Product!A$1:D$21,3,0)</f>
        <v>Sunglasses</v>
      </c>
      <c r="H3215" s="76" t="str">
        <f>VLOOKUP(C3215,Product!A$1:D$21,4,0)</f>
        <v>Outdoors Sport</v>
      </c>
      <c r="I3215" t="s">
        <v>46</v>
      </c>
      <c r="J3215" s="34">
        <v>94</v>
      </c>
      <c r="K3215" s="11" t="str">
        <f>VLOOKUP(A3215,'Sales Order'!A$2:I$1029,9,0)</f>
        <v>Sales Region Sulawesi - Maluku Team</v>
      </c>
      <c r="M3215" t="str">
        <f>VLOOKUP(A3215,'Sales Order'!A$1:L$1029,12,0)</f>
        <v>Retail</v>
      </c>
    </row>
    <row r="3216" spans="1:13" ht="15.75" customHeight="1" x14ac:dyDescent="0.3">
      <c r="A3216" s="28" t="s">
        <v>907</v>
      </c>
      <c r="B3216" s="27">
        <f>VLOOKUP(A3216,'Sales Order'!A$1:D$1029,4,0)</f>
        <v>44541</v>
      </c>
      <c r="C3216" s="28" t="s">
        <v>52</v>
      </c>
      <c r="D3216" s="34">
        <v>148</v>
      </c>
      <c r="E3216" s="36">
        <v>45695000</v>
      </c>
      <c r="F3216" s="37" t="s">
        <v>5589</v>
      </c>
      <c r="G3216" s="76" t="str">
        <f>VLOOKUP(C3216,Product!A$1:D$21,3,0)</f>
        <v>Hiking Shoes</v>
      </c>
      <c r="H3216" s="76" t="str">
        <f>VLOOKUP(C3216,Product!A$1:D$21,4,0)</f>
        <v>Hiking &amp; Camping</v>
      </c>
      <c r="I3216" t="s">
        <v>53</v>
      </c>
      <c r="J3216" s="34">
        <v>148</v>
      </c>
      <c r="K3216" s="11" t="str">
        <f>VLOOKUP(A3216,'Sales Order'!A$2:I$1029,9,0)</f>
        <v>Sales Region Sulawesi - Maluku Team</v>
      </c>
      <c r="M3216" t="str">
        <f>VLOOKUP(A3216,'Sales Order'!A$1:L$1029,12,0)</f>
        <v>Retail</v>
      </c>
    </row>
    <row r="3217" spans="1:13" ht="15.75" customHeight="1" x14ac:dyDescent="0.3">
      <c r="A3217" s="28" t="s">
        <v>913</v>
      </c>
      <c r="B3217" s="27">
        <f>VLOOKUP(A3217,'Sales Order'!A$1:D$1029,4,0)</f>
        <v>44551</v>
      </c>
      <c r="C3217" s="28" t="s">
        <v>19</v>
      </c>
      <c r="D3217" s="34">
        <v>135</v>
      </c>
      <c r="E3217" s="36">
        <v>31934250</v>
      </c>
      <c r="F3217" s="37" t="s">
        <v>5590</v>
      </c>
      <c r="G3217" s="76" t="str">
        <f>VLOOKUP(C3217,Product!A$1:D$21,3,0)</f>
        <v>1 Set Fishing Equipment</v>
      </c>
      <c r="H3217" s="76" t="str">
        <f>VLOOKUP(C3217,Product!A$1:D$21,4,0)</f>
        <v>Fishing Equipment</v>
      </c>
      <c r="I3217" t="s">
        <v>21</v>
      </c>
      <c r="J3217" s="34">
        <v>135</v>
      </c>
      <c r="K3217" s="11" t="str">
        <f>VLOOKUP(A3217,'Sales Order'!A$2:I$1029,9,0)</f>
        <v>Sales Java Region Team</v>
      </c>
      <c r="M3217" t="str">
        <f>VLOOKUP(A3217,'Sales Order'!A$1:L$1029,12,0)</f>
        <v>Retail</v>
      </c>
    </row>
    <row r="3218" spans="1:13" ht="15.75" customHeight="1" x14ac:dyDescent="0.3">
      <c r="A3218" s="28" t="s">
        <v>913</v>
      </c>
      <c r="B3218" s="27">
        <f>VLOOKUP(A3218,'Sales Order'!A$1:D$1029,4,0)</f>
        <v>44551</v>
      </c>
      <c r="C3218" s="28" t="s">
        <v>45</v>
      </c>
      <c r="D3218" s="34">
        <v>111</v>
      </c>
      <c r="E3218" s="36">
        <v>15050490</v>
      </c>
      <c r="F3218" s="37" t="s">
        <v>5591</v>
      </c>
      <c r="G3218" s="76" t="str">
        <f>VLOOKUP(C3218,Product!A$1:D$21,3,0)</f>
        <v>Sunglasses</v>
      </c>
      <c r="H3218" s="76" t="str">
        <f>VLOOKUP(C3218,Product!A$1:D$21,4,0)</f>
        <v>Outdoors Sport</v>
      </c>
      <c r="I3218" t="s">
        <v>46</v>
      </c>
      <c r="J3218" s="34">
        <v>111</v>
      </c>
      <c r="K3218" s="11" t="str">
        <f>VLOOKUP(A3218,'Sales Order'!A$2:I$1029,9,0)</f>
        <v>Sales Java Region Team</v>
      </c>
      <c r="M3218" t="str">
        <f>VLOOKUP(A3218,'Sales Order'!A$1:L$1029,12,0)</f>
        <v>Retail</v>
      </c>
    </row>
    <row r="3219" spans="1:13" ht="15.75" customHeight="1" x14ac:dyDescent="0.3">
      <c r="A3219" s="16" t="s">
        <v>915</v>
      </c>
      <c r="B3219" s="27">
        <f>VLOOKUP(A3219,'Sales Order'!A$1:D$1029,4,0)</f>
        <v>44552</v>
      </c>
      <c r="C3219" s="28" t="s">
        <v>19</v>
      </c>
      <c r="D3219" s="34">
        <v>106</v>
      </c>
      <c r="E3219" s="36">
        <v>24546420</v>
      </c>
      <c r="F3219" s="37" t="s">
        <v>5592</v>
      </c>
      <c r="G3219" s="76" t="str">
        <f>VLOOKUP(C3219,Product!A$1:D$21,3,0)</f>
        <v>1 Set Fishing Equipment</v>
      </c>
      <c r="H3219" s="76" t="str">
        <f>VLOOKUP(C3219,Product!A$1:D$21,4,0)</f>
        <v>Fishing Equipment</v>
      </c>
      <c r="I3219" t="s">
        <v>21</v>
      </c>
      <c r="J3219" s="34">
        <v>106</v>
      </c>
      <c r="K3219" s="11" t="str">
        <f>VLOOKUP(A3219,'Sales Order'!A$2:I$1029,9,0)</f>
        <v>Sales Region Sulawesi - Maluku Team</v>
      </c>
      <c r="M3219" t="str">
        <f>VLOOKUP(A3219,'Sales Order'!A$1:L$1029,12,0)</f>
        <v>Retail</v>
      </c>
    </row>
    <row r="3220" spans="1:13" ht="15.75" customHeight="1" x14ac:dyDescent="0.3">
      <c r="A3220" s="28" t="s">
        <v>915</v>
      </c>
      <c r="B3220" s="27">
        <f>VLOOKUP(A3220,'Sales Order'!A$1:D$1029,4,0)</f>
        <v>44552</v>
      </c>
      <c r="C3220" s="28" t="s">
        <v>45</v>
      </c>
      <c r="D3220" s="34">
        <v>62</v>
      </c>
      <c r="E3220" s="36">
        <v>7944680</v>
      </c>
      <c r="F3220" s="37" t="s">
        <v>5593</v>
      </c>
      <c r="G3220" s="76" t="str">
        <f>VLOOKUP(C3220,Product!A$1:D$21,3,0)</f>
        <v>Sunglasses</v>
      </c>
      <c r="H3220" s="76" t="str">
        <f>VLOOKUP(C3220,Product!A$1:D$21,4,0)</f>
        <v>Outdoors Sport</v>
      </c>
      <c r="I3220" t="s">
        <v>46</v>
      </c>
      <c r="J3220" s="34">
        <v>62</v>
      </c>
      <c r="K3220" s="11" t="str">
        <f>VLOOKUP(A3220,'Sales Order'!A$2:I$1029,9,0)</f>
        <v>Sales Region Sulawesi - Maluku Team</v>
      </c>
      <c r="M3220" t="str">
        <f>VLOOKUP(A3220,'Sales Order'!A$1:L$1029,12,0)</f>
        <v>Retail</v>
      </c>
    </row>
    <row r="3221" spans="1:13" ht="15.75" customHeight="1" x14ac:dyDescent="0.3">
      <c r="A3221" s="28" t="s">
        <v>916</v>
      </c>
      <c r="B3221" s="27">
        <f>VLOOKUP(A3221,'Sales Order'!A$1:D$1029,4,0)</f>
        <v>44556</v>
      </c>
      <c r="C3221" s="28" t="s">
        <v>81</v>
      </c>
      <c r="D3221" s="34">
        <v>133</v>
      </c>
      <c r="E3221" s="36">
        <v>264433260</v>
      </c>
      <c r="F3221" s="37" t="s">
        <v>5594</v>
      </c>
      <c r="G3221" s="76" t="str">
        <f>VLOOKUP(C3221,Product!A$1:D$21,3,0)</f>
        <v>Treadmill</v>
      </c>
      <c r="H3221" s="76" t="str">
        <f>VLOOKUP(C3221,Product!A$1:D$21,4,0)</f>
        <v>Gym &amp; Fitness</v>
      </c>
      <c r="I3221" t="s">
        <v>82</v>
      </c>
      <c r="J3221" s="34">
        <v>133</v>
      </c>
      <c r="K3221" s="11" t="str">
        <f>VLOOKUP(A3221,'Sales Order'!A$2:I$1029,9,0)</f>
        <v>Sales Sumatera -Kalimantan Region Team</v>
      </c>
      <c r="M3221" t="str">
        <f>VLOOKUP(A3221,'Sales Order'!A$1:L$1029,12,0)</f>
        <v>Distributor</v>
      </c>
    </row>
    <row r="3222" spans="1:13" ht="15.75" customHeight="1" x14ac:dyDescent="0.3">
      <c r="A3222" s="28" t="s">
        <v>916</v>
      </c>
      <c r="B3222" s="27">
        <f>VLOOKUP(A3222,'Sales Order'!A$1:D$1029,4,0)</f>
        <v>44556</v>
      </c>
      <c r="C3222" s="28" t="s">
        <v>78</v>
      </c>
      <c r="D3222" s="34">
        <v>30</v>
      </c>
      <c r="E3222" s="36">
        <v>14523600</v>
      </c>
      <c r="F3222" s="37" t="s">
        <v>5595</v>
      </c>
      <c r="G3222" s="76" t="str">
        <f>VLOOKUP(C3222,Product!A$1:D$21,3,0)</f>
        <v>Dumbell Set</v>
      </c>
      <c r="H3222" s="76" t="str">
        <f>VLOOKUP(C3222,Product!A$1:D$21,4,0)</f>
        <v>Gym &amp; Fitness</v>
      </c>
      <c r="I3222" t="s">
        <v>79</v>
      </c>
      <c r="J3222" s="34">
        <v>30</v>
      </c>
      <c r="K3222" s="11" t="str">
        <f>VLOOKUP(A3222,'Sales Order'!A$2:I$1029,9,0)</f>
        <v>Sales Sumatera -Kalimantan Region Team</v>
      </c>
      <c r="M3222" t="str">
        <f>VLOOKUP(A3222,'Sales Order'!A$1:L$1029,12,0)</f>
        <v>Distributor</v>
      </c>
    </row>
    <row r="3223" spans="1:13" ht="15.75" customHeight="1" x14ac:dyDescent="0.3">
      <c r="A3223" s="16" t="s">
        <v>922</v>
      </c>
      <c r="B3223" s="27">
        <f>VLOOKUP(A3223,'Sales Order'!A$1:D$1029,4,0)</f>
        <v>44563</v>
      </c>
      <c r="C3223" s="28" t="s">
        <v>83</v>
      </c>
      <c r="D3223" s="34">
        <v>144</v>
      </c>
      <c r="E3223" s="36">
        <v>42526080</v>
      </c>
      <c r="F3223" s="37" t="s">
        <v>5596</v>
      </c>
      <c r="G3223" s="76" t="str">
        <f>VLOOKUP(C3223,Product!A$1:D$21,3,0)</f>
        <v>Heavy bag</v>
      </c>
      <c r="H3223" s="76" t="str">
        <f>VLOOKUP(C3223,Product!A$1:D$21,4,0)</f>
        <v>Gym &amp; Fitness</v>
      </c>
      <c r="I3223" t="s">
        <v>84</v>
      </c>
      <c r="J3223" s="34">
        <v>144</v>
      </c>
      <c r="K3223" s="11" t="str">
        <f>VLOOKUP(A3223,'Sales Order'!A$2:I$1029,9,0)</f>
        <v>Sales Region Sulawesi - Maluku Team</v>
      </c>
      <c r="M3223" t="str">
        <f>VLOOKUP(A3223,'Sales Order'!A$1:L$1029,12,0)</f>
        <v>Retail</v>
      </c>
    </row>
    <row r="3224" spans="1:13" ht="15.75" customHeight="1" x14ac:dyDescent="0.3">
      <c r="A3224" s="28" t="s">
        <v>922</v>
      </c>
      <c r="B3224" s="27">
        <f>VLOOKUP(A3224,'Sales Order'!A$1:D$1029,4,0)</f>
        <v>44563</v>
      </c>
      <c r="C3224" s="28" t="s">
        <v>69</v>
      </c>
      <c r="D3224" s="34">
        <v>69</v>
      </c>
      <c r="E3224" s="36">
        <v>8345619</v>
      </c>
      <c r="F3224" s="37" t="s">
        <v>5597</v>
      </c>
      <c r="G3224" s="76" t="str">
        <f>VLOOKUP(C3224,Product!A$1:D$21,3,0)</f>
        <v>Abs Roller</v>
      </c>
      <c r="H3224" s="76" t="str">
        <f>VLOOKUP(C3224,Product!A$1:D$21,4,0)</f>
        <v>Gym &amp; Fitness</v>
      </c>
      <c r="I3224" t="s">
        <v>70</v>
      </c>
      <c r="J3224" s="34">
        <v>69</v>
      </c>
      <c r="K3224" s="11" t="str">
        <f>VLOOKUP(A3224,'Sales Order'!A$2:I$1029,9,0)</f>
        <v>Sales Region Sulawesi - Maluku Team</v>
      </c>
      <c r="M3224" t="str">
        <f>VLOOKUP(A3224,'Sales Order'!A$1:L$1029,12,0)</f>
        <v>Retail</v>
      </c>
    </row>
    <row r="3225" spans="1:13" ht="15.75" customHeight="1" x14ac:dyDescent="0.3">
      <c r="A3225" s="28" t="s">
        <v>922</v>
      </c>
      <c r="B3225" s="27">
        <f>VLOOKUP(A3225,'Sales Order'!A$1:D$1029,4,0)</f>
        <v>44563</v>
      </c>
      <c r="C3225" s="28" t="s">
        <v>45</v>
      </c>
      <c r="D3225" s="34">
        <v>59</v>
      </c>
      <c r="E3225" s="36">
        <v>7384440</v>
      </c>
      <c r="F3225" s="37" t="s">
        <v>5598</v>
      </c>
      <c r="G3225" s="76" t="str">
        <f>VLOOKUP(C3225,Product!A$1:D$21,3,0)</f>
        <v>Sunglasses</v>
      </c>
      <c r="H3225" s="76" t="str">
        <f>VLOOKUP(C3225,Product!A$1:D$21,4,0)</f>
        <v>Outdoors Sport</v>
      </c>
      <c r="I3225" t="s">
        <v>46</v>
      </c>
      <c r="J3225" s="34">
        <v>59</v>
      </c>
      <c r="K3225" s="11" t="str">
        <f>VLOOKUP(A3225,'Sales Order'!A$2:I$1029,9,0)</f>
        <v>Sales Region Sulawesi - Maluku Team</v>
      </c>
      <c r="M3225" t="str">
        <f>VLOOKUP(A3225,'Sales Order'!A$1:L$1029,12,0)</f>
        <v>Retail</v>
      </c>
    </row>
    <row r="3226" spans="1:13" ht="15.75" customHeight="1" x14ac:dyDescent="0.3">
      <c r="A3226" s="28" t="s">
        <v>922</v>
      </c>
      <c r="B3226" s="27">
        <f>VLOOKUP(A3226,'Sales Order'!A$1:D$1029,4,0)</f>
        <v>44563</v>
      </c>
      <c r="C3226" s="28" t="s">
        <v>40</v>
      </c>
      <c r="D3226" s="34">
        <v>117</v>
      </c>
      <c r="E3226" s="36">
        <v>21763170</v>
      </c>
      <c r="F3226" s="37" t="s">
        <v>5599</v>
      </c>
      <c r="G3226" s="76" t="str">
        <f>VLOOKUP(C3226,Product!A$1:D$21,3,0)</f>
        <v>1 set Golf Ball</v>
      </c>
      <c r="H3226" s="76" t="str">
        <f>VLOOKUP(C3226,Product!A$1:D$21,4,0)</f>
        <v>Golf</v>
      </c>
      <c r="I3226" t="s">
        <v>41</v>
      </c>
      <c r="J3226" s="34">
        <v>117</v>
      </c>
      <c r="K3226" s="11" t="str">
        <f>VLOOKUP(A3226,'Sales Order'!A$2:I$1029,9,0)</f>
        <v>Sales Region Sulawesi - Maluku Team</v>
      </c>
      <c r="M3226" t="str">
        <f>VLOOKUP(A3226,'Sales Order'!A$1:L$1029,12,0)</f>
        <v>Retail</v>
      </c>
    </row>
    <row r="3227" spans="1:13" ht="15.75" customHeight="1" x14ac:dyDescent="0.3">
      <c r="A3227" s="28" t="s">
        <v>924</v>
      </c>
      <c r="B3227" s="27">
        <f>VLOOKUP(A3227,'Sales Order'!A$1:D$1029,4,0)</f>
        <v>44565</v>
      </c>
      <c r="C3227" s="28" t="s">
        <v>81</v>
      </c>
      <c r="D3227" s="34">
        <v>75</v>
      </c>
      <c r="E3227" s="36">
        <v>162498750</v>
      </c>
      <c r="F3227" s="37" t="s">
        <v>5600</v>
      </c>
      <c r="G3227" s="76" t="str">
        <f>VLOOKUP(C3227,Product!A$1:D$21,3,0)</f>
        <v>Treadmill</v>
      </c>
      <c r="H3227" s="76" t="str">
        <f>VLOOKUP(C3227,Product!A$1:D$21,4,0)</f>
        <v>Gym &amp; Fitness</v>
      </c>
      <c r="I3227" t="s">
        <v>82</v>
      </c>
      <c r="J3227" s="34">
        <v>75</v>
      </c>
      <c r="K3227" s="11" t="str">
        <f>VLOOKUP(A3227,'Sales Order'!A$2:I$1029,9,0)</f>
        <v>Sales Java Region Team</v>
      </c>
      <c r="M3227" t="str">
        <f>VLOOKUP(A3227,'Sales Order'!A$1:L$1029,12,0)</f>
        <v>Distributor</v>
      </c>
    </row>
    <row r="3228" spans="1:13" ht="15.75" customHeight="1" x14ac:dyDescent="0.3">
      <c r="A3228" s="28" t="s">
        <v>924</v>
      </c>
      <c r="B3228" s="27">
        <f>VLOOKUP(A3228,'Sales Order'!A$1:D$1029,4,0)</f>
        <v>44565</v>
      </c>
      <c r="C3228" s="28" t="s">
        <v>75</v>
      </c>
      <c r="D3228" s="34">
        <v>59</v>
      </c>
      <c r="E3228" s="36">
        <v>123516500</v>
      </c>
      <c r="F3228" s="37" t="s">
        <v>5601</v>
      </c>
      <c r="G3228" s="76" t="str">
        <f>VLOOKUP(C3228,Product!A$1:D$21,3,0)</f>
        <v>Bench Press</v>
      </c>
      <c r="H3228" s="76" t="str">
        <f>VLOOKUP(C3228,Product!A$1:D$21,4,0)</f>
        <v>Gym &amp; Fitness</v>
      </c>
      <c r="I3228" t="s">
        <v>76</v>
      </c>
      <c r="J3228" s="34">
        <v>59</v>
      </c>
      <c r="K3228" s="11" t="str">
        <f>VLOOKUP(A3228,'Sales Order'!A$2:I$1029,9,0)</f>
        <v>Sales Java Region Team</v>
      </c>
      <c r="M3228" t="str">
        <f>VLOOKUP(A3228,'Sales Order'!A$1:L$1029,12,0)</f>
        <v>Distributor</v>
      </c>
    </row>
    <row r="3229" spans="1:13" ht="15.75" customHeight="1" x14ac:dyDescent="0.3">
      <c r="A3229" s="16" t="s">
        <v>926</v>
      </c>
      <c r="B3229" s="27">
        <f>VLOOKUP(A3229,'Sales Order'!A$1:D$1029,4,0)</f>
        <v>44567</v>
      </c>
      <c r="C3229" s="28" t="s">
        <v>33</v>
      </c>
      <c r="D3229" s="34">
        <v>121</v>
      </c>
      <c r="E3229" s="36">
        <v>22627000</v>
      </c>
      <c r="F3229" s="37" t="s">
        <v>5602</v>
      </c>
      <c r="G3229" s="76" t="str">
        <f>VLOOKUP(C3229,Product!A$1:D$21,3,0)</f>
        <v>Stick Billiard Bag</v>
      </c>
      <c r="H3229" s="76" t="str">
        <f>VLOOKUP(C3229,Product!A$1:D$21,4,0)</f>
        <v>Billiard</v>
      </c>
      <c r="I3229" t="s">
        <v>34</v>
      </c>
      <c r="J3229" s="34">
        <v>121</v>
      </c>
      <c r="K3229" s="11" t="str">
        <f>VLOOKUP(A3229,'Sales Order'!A$2:I$1029,9,0)</f>
        <v>Sales Sumatera -Kalimantan Region Team</v>
      </c>
      <c r="M3229" t="str">
        <f>VLOOKUP(A3229,'Sales Order'!A$1:L$1029,12,0)</f>
        <v>Distributor</v>
      </c>
    </row>
    <row r="3230" spans="1:13" ht="15.75" customHeight="1" x14ac:dyDescent="0.3">
      <c r="A3230" s="28" t="s">
        <v>926</v>
      </c>
      <c r="B3230" s="27">
        <f>VLOOKUP(A3230,'Sales Order'!A$1:D$1029,4,0)</f>
        <v>44567</v>
      </c>
      <c r="C3230" s="28" t="s">
        <v>45</v>
      </c>
      <c r="D3230" s="34">
        <v>91</v>
      </c>
      <c r="E3230" s="36">
        <v>12609870</v>
      </c>
      <c r="F3230" s="37" t="s">
        <v>5603</v>
      </c>
      <c r="G3230" s="76" t="str">
        <f>VLOOKUP(C3230,Product!A$1:D$21,3,0)</f>
        <v>Sunglasses</v>
      </c>
      <c r="H3230" s="76" t="str">
        <f>VLOOKUP(C3230,Product!A$1:D$21,4,0)</f>
        <v>Outdoors Sport</v>
      </c>
      <c r="I3230" t="s">
        <v>46</v>
      </c>
      <c r="J3230" s="34">
        <v>91</v>
      </c>
      <c r="K3230" s="11" t="str">
        <f>VLOOKUP(A3230,'Sales Order'!A$2:I$1029,9,0)</f>
        <v>Sales Sumatera -Kalimantan Region Team</v>
      </c>
      <c r="M3230" t="str">
        <f>VLOOKUP(A3230,'Sales Order'!A$1:L$1029,12,0)</f>
        <v>Distributor</v>
      </c>
    </row>
    <row r="3231" spans="1:13" ht="15.75" customHeight="1" x14ac:dyDescent="0.3">
      <c r="A3231" s="28" t="s">
        <v>931</v>
      </c>
      <c r="B3231" s="27">
        <f>VLOOKUP(A3231,'Sales Order'!A$1:D$1029,4,0)</f>
        <v>44571</v>
      </c>
      <c r="C3231" s="28" t="s">
        <v>81</v>
      </c>
      <c r="D3231" s="34">
        <v>96</v>
      </c>
      <c r="E3231" s="36">
        <v>185975040</v>
      </c>
      <c r="F3231" s="37" t="s">
        <v>5604</v>
      </c>
      <c r="G3231" s="76" t="str">
        <f>VLOOKUP(C3231,Product!A$1:D$21,3,0)</f>
        <v>Treadmill</v>
      </c>
      <c r="H3231" s="76" t="str">
        <f>VLOOKUP(C3231,Product!A$1:D$21,4,0)</f>
        <v>Gym &amp; Fitness</v>
      </c>
      <c r="I3231" t="s">
        <v>82</v>
      </c>
      <c r="J3231" s="34">
        <v>96</v>
      </c>
      <c r="K3231" s="11" t="str">
        <f>VLOOKUP(A3231,'Sales Order'!A$2:I$1029,9,0)</f>
        <v>Sales Sumatera -Kalimantan Region Team</v>
      </c>
      <c r="M3231" t="str">
        <f>VLOOKUP(A3231,'Sales Order'!A$1:L$1029,12,0)</f>
        <v>Retail</v>
      </c>
    </row>
    <row r="3232" spans="1:13" ht="15.75" customHeight="1" x14ac:dyDescent="0.3">
      <c r="A3232" s="28" t="s">
        <v>931</v>
      </c>
      <c r="B3232" s="27">
        <f>VLOOKUP(A3232,'Sales Order'!A$1:D$1029,4,0)</f>
        <v>44571</v>
      </c>
      <c r="C3232" s="28" t="s">
        <v>55</v>
      </c>
      <c r="D3232" s="34">
        <v>88</v>
      </c>
      <c r="E3232" s="36">
        <v>188908720</v>
      </c>
      <c r="F3232" s="37" t="s">
        <v>5605</v>
      </c>
      <c r="G3232" s="76" t="str">
        <f>VLOOKUP(C3232,Product!A$1:D$21,3,0)</f>
        <v>Mountain Bike</v>
      </c>
      <c r="H3232" s="76" t="str">
        <f>VLOOKUP(C3232,Product!A$1:D$21,4,0)</f>
        <v>Bicycle</v>
      </c>
      <c r="I3232" t="s">
        <v>5854</v>
      </c>
      <c r="J3232" s="34">
        <v>88</v>
      </c>
      <c r="K3232" s="11" t="str">
        <f>VLOOKUP(A3232,'Sales Order'!A$2:I$1029,9,0)</f>
        <v>Sales Sumatera -Kalimantan Region Team</v>
      </c>
      <c r="M3232" t="str">
        <f>VLOOKUP(A3232,'Sales Order'!A$1:L$1029,12,0)</f>
        <v>Retail</v>
      </c>
    </row>
    <row r="3233" spans="1:13" ht="15.75" customHeight="1" x14ac:dyDescent="0.3">
      <c r="A3233" s="28" t="s">
        <v>933</v>
      </c>
      <c r="B3233" s="27">
        <f>VLOOKUP(A3233,'Sales Order'!A$1:D$1029,4,0)</f>
        <v>44572</v>
      </c>
      <c r="C3233" s="28" t="s">
        <v>33</v>
      </c>
      <c r="D3233" s="34">
        <v>37</v>
      </c>
      <c r="E3233" s="36">
        <v>7407400</v>
      </c>
      <c r="F3233" s="37" t="s">
        <v>5606</v>
      </c>
      <c r="G3233" s="76" t="str">
        <f>VLOOKUP(C3233,Product!A$1:D$21,3,0)</f>
        <v>Stick Billiard Bag</v>
      </c>
      <c r="H3233" s="76" t="str">
        <f>VLOOKUP(C3233,Product!A$1:D$21,4,0)</f>
        <v>Billiard</v>
      </c>
      <c r="I3233" t="s">
        <v>34</v>
      </c>
      <c r="J3233" s="34">
        <v>37</v>
      </c>
      <c r="K3233" s="11" t="str">
        <f>VLOOKUP(A3233,'Sales Order'!A$2:I$1029,9,0)</f>
        <v>Sales Region Sulawesi - Maluku Team</v>
      </c>
      <c r="M3233" t="str">
        <f>VLOOKUP(A3233,'Sales Order'!A$1:L$1029,12,0)</f>
        <v>Retail</v>
      </c>
    </row>
    <row r="3234" spans="1:13" ht="15.75" customHeight="1" x14ac:dyDescent="0.3">
      <c r="A3234" s="28" t="s">
        <v>933</v>
      </c>
      <c r="B3234" s="27">
        <f>VLOOKUP(A3234,'Sales Order'!A$1:D$1029,4,0)</f>
        <v>44572</v>
      </c>
      <c r="C3234" s="28" t="s">
        <v>83</v>
      </c>
      <c r="D3234" s="34">
        <v>85</v>
      </c>
      <c r="E3234" s="36">
        <v>23465100</v>
      </c>
      <c r="F3234" s="37" t="s">
        <v>5607</v>
      </c>
      <c r="G3234" s="76" t="str">
        <f>VLOOKUP(C3234,Product!A$1:D$21,3,0)</f>
        <v>Heavy bag</v>
      </c>
      <c r="H3234" s="76" t="str">
        <f>VLOOKUP(C3234,Product!A$1:D$21,4,0)</f>
        <v>Gym &amp; Fitness</v>
      </c>
      <c r="I3234" t="s">
        <v>84</v>
      </c>
      <c r="J3234" s="34">
        <v>85</v>
      </c>
      <c r="K3234" s="11" t="str">
        <f>VLOOKUP(A3234,'Sales Order'!A$2:I$1029,9,0)</f>
        <v>Sales Region Sulawesi - Maluku Team</v>
      </c>
      <c r="M3234" t="str">
        <f>VLOOKUP(A3234,'Sales Order'!A$1:L$1029,12,0)</f>
        <v>Retail</v>
      </c>
    </row>
    <row r="3235" spans="1:13" ht="15.75" customHeight="1" x14ac:dyDescent="0.3">
      <c r="A3235" s="16" t="s">
        <v>937</v>
      </c>
      <c r="B3235" s="27">
        <f>VLOOKUP(A3235,'Sales Order'!A$1:D$1029,4,0)</f>
        <v>44579</v>
      </c>
      <c r="C3235" s="28" t="s">
        <v>83</v>
      </c>
      <c r="D3235" s="34">
        <v>114</v>
      </c>
      <c r="E3235" s="36">
        <v>31104900</v>
      </c>
      <c r="F3235" s="37" t="s">
        <v>5608</v>
      </c>
      <c r="G3235" s="76" t="str">
        <f>VLOOKUP(C3235,Product!A$1:D$21,3,0)</f>
        <v>Heavy bag</v>
      </c>
      <c r="H3235" s="76" t="str">
        <f>VLOOKUP(C3235,Product!A$1:D$21,4,0)</f>
        <v>Gym &amp; Fitness</v>
      </c>
      <c r="I3235" t="s">
        <v>84</v>
      </c>
      <c r="J3235" s="34">
        <v>114</v>
      </c>
      <c r="K3235" s="11" t="str">
        <f>VLOOKUP(A3235,'Sales Order'!A$2:I$1029,9,0)</f>
        <v>Sales Java Region Team</v>
      </c>
      <c r="M3235" t="str">
        <f>VLOOKUP(A3235,'Sales Order'!A$1:L$1029,12,0)</f>
        <v>Retail</v>
      </c>
    </row>
    <row r="3236" spans="1:13" ht="15.75" customHeight="1" x14ac:dyDescent="0.3">
      <c r="A3236" s="28" t="s">
        <v>937</v>
      </c>
      <c r="B3236" s="27">
        <f>VLOOKUP(A3236,'Sales Order'!A$1:D$1029,4,0)</f>
        <v>44579</v>
      </c>
      <c r="C3236" s="28" t="s">
        <v>33</v>
      </c>
      <c r="D3236" s="34">
        <v>91</v>
      </c>
      <c r="E3236" s="36">
        <v>18418400</v>
      </c>
      <c r="F3236" s="37" t="s">
        <v>5609</v>
      </c>
      <c r="G3236" s="76" t="str">
        <f>VLOOKUP(C3236,Product!A$1:D$21,3,0)</f>
        <v>Stick Billiard Bag</v>
      </c>
      <c r="H3236" s="76" t="str">
        <f>VLOOKUP(C3236,Product!A$1:D$21,4,0)</f>
        <v>Billiard</v>
      </c>
      <c r="I3236" t="s">
        <v>34</v>
      </c>
      <c r="J3236" s="34">
        <v>91</v>
      </c>
      <c r="K3236" s="11" t="str">
        <f>VLOOKUP(A3236,'Sales Order'!A$2:I$1029,9,0)</f>
        <v>Sales Java Region Team</v>
      </c>
      <c r="M3236" t="str">
        <f>VLOOKUP(A3236,'Sales Order'!A$1:L$1029,12,0)</f>
        <v>Retail</v>
      </c>
    </row>
    <row r="3237" spans="1:13" ht="15.75" customHeight="1" x14ac:dyDescent="0.3">
      <c r="A3237" s="16" t="s">
        <v>941</v>
      </c>
      <c r="B3237" s="27">
        <f>VLOOKUP(A3237,'Sales Order'!A$1:D$1029,4,0)</f>
        <v>44587</v>
      </c>
      <c r="C3237" s="28" t="s">
        <v>48</v>
      </c>
      <c r="D3237" s="34">
        <v>64</v>
      </c>
      <c r="E3237" s="36">
        <v>6769920.0000000009</v>
      </c>
      <c r="F3237" s="37" t="s">
        <v>5610</v>
      </c>
      <c r="G3237" s="76" t="str">
        <f>VLOOKUP(C3237,Product!A$1:D$21,3,0)</f>
        <v>Tracking Pole</v>
      </c>
      <c r="H3237" s="76" t="str">
        <f>VLOOKUP(C3237,Product!A$1:D$21,4,0)</f>
        <v>Hiking &amp; Camping</v>
      </c>
      <c r="I3237" t="s">
        <v>49</v>
      </c>
      <c r="J3237" s="34">
        <v>64</v>
      </c>
      <c r="K3237" s="11" t="str">
        <f>VLOOKUP(A3237,'Sales Order'!A$2:I$1029,9,0)</f>
        <v>Online Sales Team</v>
      </c>
      <c r="M3237" t="str">
        <f>VLOOKUP(A3237,'Sales Order'!A$1:L$1029,12,0)</f>
        <v>Retail</v>
      </c>
    </row>
    <row r="3238" spans="1:13" ht="15.75" customHeight="1" x14ac:dyDescent="0.3">
      <c r="A3238" s="28" t="s">
        <v>941</v>
      </c>
      <c r="B3238" s="27">
        <f>VLOOKUP(A3238,'Sales Order'!A$1:D$1029,4,0)</f>
        <v>44587</v>
      </c>
      <c r="C3238" s="28" t="s">
        <v>52</v>
      </c>
      <c r="D3238" s="34">
        <v>128</v>
      </c>
      <c r="E3238" s="36">
        <v>39520000</v>
      </c>
      <c r="F3238" s="37" t="s">
        <v>5611</v>
      </c>
      <c r="G3238" s="76" t="str">
        <f>VLOOKUP(C3238,Product!A$1:D$21,3,0)</f>
        <v>Hiking Shoes</v>
      </c>
      <c r="H3238" s="76" t="str">
        <f>VLOOKUP(C3238,Product!A$1:D$21,4,0)</f>
        <v>Hiking &amp; Camping</v>
      </c>
      <c r="I3238" t="s">
        <v>53</v>
      </c>
      <c r="J3238" s="34">
        <v>128</v>
      </c>
      <c r="K3238" s="11" t="str">
        <f>VLOOKUP(A3238,'Sales Order'!A$2:I$1029,9,0)</f>
        <v>Online Sales Team</v>
      </c>
      <c r="M3238" t="str">
        <f>VLOOKUP(A3238,'Sales Order'!A$1:L$1029,12,0)</f>
        <v>Retail</v>
      </c>
    </row>
    <row r="3239" spans="1:13" ht="15.75" customHeight="1" x14ac:dyDescent="0.3">
      <c r="A3239" s="28" t="s">
        <v>942</v>
      </c>
      <c r="B3239" s="27">
        <f>VLOOKUP(A3239,'Sales Order'!A$1:D$1029,4,0)</f>
        <v>44588</v>
      </c>
      <c r="C3239" s="28" t="s">
        <v>45</v>
      </c>
      <c r="D3239" s="34">
        <v>58</v>
      </c>
      <c r="E3239" s="36">
        <v>6827180</v>
      </c>
      <c r="F3239" s="37" t="s">
        <v>5612</v>
      </c>
      <c r="G3239" s="76" t="str">
        <f>VLOOKUP(C3239,Product!A$1:D$21,3,0)</f>
        <v>Sunglasses</v>
      </c>
      <c r="H3239" s="76" t="str">
        <f>VLOOKUP(C3239,Product!A$1:D$21,4,0)</f>
        <v>Outdoors Sport</v>
      </c>
      <c r="I3239" t="s">
        <v>46</v>
      </c>
      <c r="J3239" s="34">
        <v>58</v>
      </c>
      <c r="K3239" s="11" t="str">
        <f>VLOOKUP(A3239,'Sales Order'!A$2:I$1029,9,0)</f>
        <v>Sales Region Sulawesi - Maluku Team</v>
      </c>
      <c r="M3239" t="str">
        <f>VLOOKUP(A3239,'Sales Order'!A$1:L$1029,12,0)</f>
        <v>Retail</v>
      </c>
    </row>
    <row r="3240" spans="1:13" ht="15.75" customHeight="1" x14ac:dyDescent="0.3">
      <c r="A3240" s="28" t="s">
        <v>942</v>
      </c>
      <c r="B3240" s="27">
        <f>VLOOKUP(A3240,'Sales Order'!A$1:D$1029,4,0)</f>
        <v>44588</v>
      </c>
      <c r="C3240" s="28" t="s">
        <v>52</v>
      </c>
      <c r="D3240" s="34">
        <v>82</v>
      </c>
      <c r="E3240" s="36">
        <v>21586500</v>
      </c>
      <c r="F3240" s="37" t="s">
        <v>5613</v>
      </c>
      <c r="G3240" s="76" t="str">
        <f>VLOOKUP(C3240,Product!A$1:D$21,3,0)</f>
        <v>Hiking Shoes</v>
      </c>
      <c r="H3240" s="76" t="str">
        <f>VLOOKUP(C3240,Product!A$1:D$21,4,0)</f>
        <v>Hiking &amp; Camping</v>
      </c>
      <c r="I3240" t="s">
        <v>53</v>
      </c>
      <c r="J3240" s="34">
        <v>82</v>
      </c>
      <c r="K3240" s="11" t="str">
        <f>VLOOKUP(A3240,'Sales Order'!A$2:I$1029,9,0)</f>
        <v>Sales Region Sulawesi - Maluku Team</v>
      </c>
      <c r="M3240" t="str">
        <f>VLOOKUP(A3240,'Sales Order'!A$1:L$1029,12,0)</f>
        <v>Retail</v>
      </c>
    </row>
    <row r="3241" spans="1:13" ht="15.75" customHeight="1" x14ac:dyDescent="0.3">
      <c r="A3241" s="28" t="s">
        <v>942</v>
      </c>
      <c r="B3241" s="27">
        <f>VLOOKUP(A3241,'Sales Order'!A$1:D$1029,4,0)</f>
        <v>44588</v>
      </c>
      <c r="C3241" s="28" t="s">
        <v>48</v>
      </c>
      <c r="D3241" s="34">
        <v>51</v>
      </c>
      <c r="E3241" s="36">
        <v>5263200</v>
      </c>
      <c r="F3241" s="37" t="s">
        <v>5614</v>
      </c>
      <c r="G3241" s="76" t="str">
        <f>VLOOKUP(C3241,Product!A$1:D$21,3,0)</f>
        <v>Tracking Pole</v>
      </c>
      <c r="H3241" s="76" t="str">
        <f>VLOOKUP(C3241,Product!A$1:D$21,4,0)</f>
        <v>Hiking &amp; Camping</v>
      </c>
      <c r="I3241" t="s">
        <v>49</v>
      </c>
      <c r="J3241" s="34">
        <v>51</v>
      </c>
      <c r="K3241" s="11" t="str">
        <f>VLOOKUP(A3241,'Sales Order'!A$2:I$1029,9,0)</f>
        <v>Sales Region Sulawesi - Maluku Team</v>
      </c>
      <c r="M3241" t="str">
        <f>VLOOKUP(A3241,'Sales Order'!A$1:L$1029,12,0)</f>
        <v>Retail</v>
      </c>
    </row>
    <row r="3242" spans="1:13" ht="15.75" customHeight="1" x14ac:dyDescent="0.3">
      <c r="A3242" s="28" t="s">
        <v>959</v>
      </c>
      <c r="B3242" s="27">
        <f>VLOOKUP(A3242,'Sales Order'!A$1:D$1029,4,0)</f>
        <v>44602</v>
      </c>
      <c r="C3242" s="28" t="s">
        <v>81</v>
      </c>
      <c r="D3242" s="34">
        <v>92</v>
      </c>
      <c r="E3242" s="36">
        <v>194641640</v>
      </c>
      <c r="F3242" s="37" t="s">
        <v>5615</v>
      </c>
      <c r="G3242" s="76" t="str">
        <f>VLOOKUP(C3242,Product!A$1:D$21,3,0)</f>
        <v>Treadmill</v>
      </c>
      <c r="H3242" s="76" t="str">
        <f>VLOOKUP(C3242,Product!A$1:D$21,4,0)</f>
        <v>Gym &amp; Fitness</v>
      </c>
      <c r="I3242" t="s">
        <v>82</v>
      </c>
      <c r="J3242" s="34">
        <v>92</v>
      </c>
      <c r="K3242" s="11" t="str">
        <f>VLOOKUP(A3242,'Sales Order'!A$2:I$1029,9,0)</f>
        <v>Online Sales Team</v>
      </c>
      <c r="M3242" t="str">
        <f>VLOOKUP(A3242,'Sales Order'!A$1:L$1029,12,0)</f>
        <v>Retail</v>
      </c>
    </row>
    <row r="3243" spans="1:13" ht="15.75" customHeight="1" x14ac:dyDescent="0.3">
      <c r="A3243" s="28" t="s">
        <v>959</v>
      </c>
      <c r="B3243" s="27">
        <f>VLOOKUP(A3243,'Sales Order'!A$1:D$1029,4,0)</f>
        <v>44602</v>
      </c>
      <c r="C3243" s="28" t="s">
        <v>75</v>
      </c>
      <c r="D3243" s="34">
        <v>93</v>
      </c>
      <c r="E3243" s="36">
        <v>234127500</v>
      </c>
      <c r="F3243" s="37" t="s">
        <v>5616</v>
      </c>
      <c r="G3243" s="76" t="str">
        <f>VLOOKUP(C3243,Product!A$1:D$21,3,0)</f>
        <v>Bench Press</v>
      </c>
      <c r="H3243" s="76" t="str">
        <f>VLOOKUP(C3243,Product!A$1:D$21,4,0)</f>
        <v>Gym &amp; Fitness</v>
      </c>
      <c r="I3243" t="s">
        <v>76</v>
      </c>
      <c r="J3243" s="34">
        <v>93</v>
      </c>
      <c r="K3243" s="11" t="str">
        <f>VLOOKUP(A3243,'Sales Order'!A$2:I$1029,9,0)</f>
        <v>Online Sales Team</v>
      </c>
      <c r="M3243" t="str">
        <f>VLOOKUP(A3243,'Sales Order'!A$1:L$1029,12,0)</f>
        <v>Retail</v>
      </c>
    </row>
    <row r="3244" spans="1:13" ht="15.75" customHeight="1" x14ac:dyDescent="0.3">
      <c r="A3244" s="28" t="s">
        <v>963</v>
      </c>
      <c r="B3244" s="27">
        <f>VLOOKUP(A3244,'Sales Order'!A$1:D$1029,4,0)</f>
        <v>44609</v>
      </c>
      <c r="C3244" s="28" t="s">
        <v>33</v>
      </c>
      <c r="D3244" s="34">
        <v>25</v>
      </c>
      <c r="E3244" s="36">
        <v>4895000</v>
      </c>
      <c r="F3244" s="37" t="s">
        <v>5617</v>
      </c>
      <c r="G3244" s="76" t="str">
        <f>VLOOKUP(C3244,Product!A$1:D$21,3,0)</f>
        <v>Stick Billiard Bag</v>
      </c>
      <c r="H3244" s="76" t="str">
        <f>VLOOKUP(C3244,Product!A$1:D$21,4,0)</f>
        <v>Billiard</v>
      </c>
      <c r="I3244" t="s">
        <v>34</v>
      </c>
      <c r="J3244" s="34">
        <v>25</v>
      </c>
      <c r="K3244" s="11" t="str">
        <f>VLOOKUP(A3244,'Sales Order'!A$2:I$1029,9,0)</f>
        <v>Sales Region Sulawesi - Maluku Team</v>
      </c>
      <c r="M3244" t="str">
        <f>VLOOKUP(A3244,'Sales Order'!A$1:L$1029,12,0)</f>
        <v>Retail</v>
      </c>
    </row>
    <row r="3245" spans="1:13" ht="15.75" customHeight="1" x14ac:dyDescent="0.3">
      <c r="A3245" s="28" t="s">
        <v>963</v>
      </c>
      <c r="B3245" s="27">
        <f>VLOOKUP(A3245,'Sales Order'!A$1:D$1029,4,0)</f>
        <v>44609</v>
      </c>
      <c r="C3245" s="28" t="s">
        <v>83</v>
      </c>
      <c r="D3245" s="34">
        <v>51</v>
      </c>
      <c r="E3245" s="36">
        <v>15552450</v>
      </c>
      <c r="F3245" s="37" t="s">
        <v>5618</v>
      </c>
      <c r="G3245" s="76" t="str">
        <f>VLOOKUP(C3245,Product!A$1:D$21,3,0)</f>
        <v>Heavy bag</v>
      </c>
      <c r="H3245" s="76" t="str">
        <f>VLOOKUP(C3245,Product!A$1:D$21,4,0)</f>
        <v>Gym &amp; Fitness</v>
      </c>
      <c r="I3245" t="s">
        <v>84</v>
      </c>
      <c r="J3245" s="34">
        <v>51</v>
      </c>
      <c r="K3245" s="11" t="str">
        <f>VLOOKUP(A3245,'Sales Order'!A$2:I$1029,9,0)</f>
        <v>Sales Region Sulawesi - Maluku Team</v>
      </c>
      <c r="M3245" t="str">
        <f>VLOOKUP(A3245,'Sales Order'!A$1:L$1029,12,0)</f>
        <v>Retail</v>
      </c>
    </row>
    <row r="3246" spans="1:13" ht="15.75" customHeight="1" x14ac:dyDescent="0.3">
      <c r="A3246" s="16" t="s">
        <v>964</v>
      </c>
      <c r="B3246" s="27">
        <f>VLOOKUP(A3246,'Sales Order'!A$1:D$1029,4,0)</f>
        <v>44610</v>
      </c>
      <c r="C3246" s="28" t="s">
        <v>55</v>
      </c>
      <c r="D3246" s="34">
        <v>30</v>
      </c>
      <c r="E3246" s="36">
        <v>53077500</v>
      </c>
      <c r="F3246" s="37" t="s">
        <v>5619</v>
      </c>
      <c r="G3246" s="76" t="str">
        <f>VLOOKUP(C3246,Product!A$1:D$21,3,0)</f>
        <v>Mountain Bike</v>
      </c>
      <c r="H3246" s="76" t="str">
        <f>VLOOKUP(C3246,Product!A$1:D$21,4,0)</f>
        <v>Bicycle</v>
      </c>
      <c r="I3246" t="s">
        <v>5854</v>
      </c>
      <c r="J3246" s="34">
        <v>30</v>
      </c>
      <c r="K3246" s="11" t="str">
        <f>VLOOKUP(A3246,'Sales Order'!A$2:I$1029,9,0)</f>
        <v>Sales Region Sulawesi - Maluku Team</v>
      </c>
      <c r="M3246" t="str">
        <f>VLOOKUP(A3246,'Sales Order'!A$1:L$1029,12,0)</f>
        <v>Retail</v>
      </c>
    </row>
    <row r="3247" spans="1:13" ht="15.75" customHeight="1" x14ac:dyDescent="0.3">
      <c r="A3247" s="28" t="s">
        <v>964</v>
      </c>
      <c r="B3247" s="27">
        <f>VLOOKUP(A3247,'Sales Order'!A$1:D$1029,4,0)</f>
        <v>44610</v>
      </c>
      <c r="C3247" s="28" t="s">
        <v>58</v>
      </c>
      <c r="D3247" s="34">
        <v>52</v>
      </c>
      <c r="E3247" s="36">
        <v>255108360</v>
      </c>
      <c r="F3247" s="37" t="s">
        <v>5620</v>
      </c>
      <c r="G3247" s="76" t="str">
        <f>VLOOKUP(C3247,Product!A$1:D$21,3,0)</f>
        <v>Road Bike</v>
      </c>
      <c r="H3247" s="76" t="str">
        <f>VLOOKUP(C3247,Product!A$1:D$21,4,0)</f>
        <v>Bicycle</v>
      </c>
      <c r="I3247" t="s">
        <v>59</v>
      </c>
      <c r="J3247" s="34">
        <v>52</v>
      </c>
      <c r="K3247" s="11" t="str">
        <f>VLOOKUP(A3247,'Sales Order'!A$2:I$1029,9,0)</f>
        <v>Sales Region Sulawesi - Maluku Team</v>
      </c>
      <c r="M3247" t="str">
        <f>VLOOKUP(A3247,'Sales Order'!A$1:L$1029,12,0)</f>
        <v>Retail</v>
      </c>
    </row>
    <row r="3248" spans="1:13" ht="15.75" customHeight="1" x14ac:dyDescent="0.3">
      <c r="A3248" s="16" t="s">
        <v>965</v>
      </c>
      <c r="B3248" s="27">
        <f>VLOOKUP(A3248,'Sales Order'!A$1:D$1029,4,0)</f>
        <v>44612</v>
      </c>
      <c r="C3248" s="28" t="s">
        <v>65</v>
      </c>
      <c r="D3248" s="34">
        <v>106</v>
      </c>
      <c r="E3248" s="36">
        <v>21226500</v>
      </c>
      <c r="F3248" s="37" t="s">
        <v>5621</v>
      </c>
      <c r="G3248" s="76" t="str">
        <f>VLOOKUP(C3248,Product!A$1:D$21,3,0)</f>
        <v>1 Set Futsalball</v>
      </c>
      <c r="H3248" s="76" t="str">
        <f>VLOOKUP(C3248,Product!A$1:D$21,4,0)</f>
        <v>Futsal</v>
      </c>
      <c r="I3248" t="s">
        <v>66</v>
      </c>
      <c r="J3248" s="34">
        <v>106</v>
      </c>
      <c r="K3248" s="11" t="str">
        <f>VLOOKUP(A3248,'Sales Order'!A$2:I$1029,9,0)</f>
        <v>Online Sales Team</v>
      </c>
      <c r="M3248" t="str">
        <f>VLOOKUP(A3248,'Sales Order'!A$1:L$1029,12,0)</f>
        <v>Retail</v>
      </c>
    </row>
    <row r="3249" spans="1:13" ht="15.75" customHeight="1" x14ac:dyDescent="0.3">
      <c r="A3249" s="28" t="s">
        <v>965</v>
      </c>
      <c r="B3249" s="27">
        <f>VLOOKUP(A3249,'Sales Order'!A$1:D$1029,4,0)</f>
        <v>44612</v>
      </c>
      <c r="C3249" s="28" t="s">
        <v>61</v>
      </c>
      <c r="D3249" s="34">
        <v>59</v>
      </c>
      <c r="E3249" s="36">
        <v>24869680</v>
      </c>
      <c r="F3249" s="37" t="s">
        <v>5622</v>
      </c>
      <c r="G3249" s="76" t="str">
        <f>VLOOKUP(C3249,Product!A$1:D$21,3,0)</f>
        <v>1 Set Basketball</v>
      </c>
      <c r="H3249" s="76" t="str">
        <f>VLOOKUP(C3249,Product!A$1:D$21,4,0)</f>
        <v>Basketball</v>
      </c>
      <c r="I3249" t="s">
        <v>62</v>
      </c>
      <c r="J3249" s="34">
        <v>59</v>
      </c>
      <c r="K3249" s="11" t="str">
        <f>VLOOKUP(A3249,'Sales Order'!A$2:I$1029,9,0)</f>
        <v>Online Sales Team</v>
      </c>
      <c r="M3249" t="str">
        <f>VLOOKUP(A3249,'Sales Order'!A$1:L$1029,12,0)</f>
        <v>Retail</v>
      </c>
    </row>
    <row r="3250" spans="1:13" ht="15.75" customHeight="1" x14ac:dyDescent="0.3">
      <c r="A3250" s="28" t="s">
        <v>967</v>
      </c>
      <c r="B3250" s="27">
        <f>VLOOKUP(A3250,'Sales Order'!A$1:D$1029,4,0)</f>
        <v>44612</v>
      </c>
      <c r="C3250" s="28" t="s">
        <v>83</v>
      </c>
      <c r="D3250" s="34">
        <v>60</v>
      </c>
      <c r="E3250" s="36">
        <v>14637600</v>
      </c>
      <c r="F3250" s="37" t="s">
        <v>5623</v>
      </c>
      <c r="G3250" s="76" t="str">
        <f>VLOOKUP(C3250,Product!A$1:D$21,3,0)</f>
        <v>Heavy bag</v>
      </c>
      <c r="H3250" s="76" t="str">
        <f>VLOOKUP(C3250,Product!A$1:D$21,4,0)</f>
        <v>Gym &amp; Fitness</v>
      </c>
      <c r="I3250" t="s">
        <v>84</v>
      </c>
      <c r="J3250" s="34">
        <v>60</v>
      </c>
      <c r="K3250" s="11" t="str">
        <f>VLOOKUP(A3250,'Sales Order'!A$2:I$1029,9,0)</f>
        <v>Sales Region Bali - Nusa Tenggara Team</v>
      </c>
      <c r="M3250" t="str">
        <f>VLOOKUP(A3250,'Sales Order'!A$1:L$1029,12,0)</f>
        <v>Retail</v>
      </c>
    </row>
    <row r="3251" spans="1:13" ht="15.75" customHeight="1" x14ac:dyDescent="0.3">
      <c r="A3251" s="28" t="s">
        <v>967</v>
      </c>
      <c r="B3251" s="27">
        <f>VLOOKUP(A3251,'Sales Order'!A$1:D$1029,4,0)</f>
        <v>44612</v>
      </c>
      <c r="C3251" s="28" t="s">
        <v>33</v>
      </c>
      <c r="D3251" s="34">
        <v>43</v>
      </c>
      <c r="E3251" s="36">
        <v>8230200</v>
      </c>
      <c r="F3251" s="37" t="s">
        <v>5624</v>
      </c>
      <c r="G3251" s="76" t="str">
        <f>VLOOKUP(C3251,Product!A$1:D$21,3,0)</f>
        <v>Stick Billiard Bag</v>
      </c>
      <c r="H3251" s="76" t="str">
        <f>VLOOKUP(C3251,Product!A$1:D$21,4,0)</f>
        <v>Billiard</v>
      </c>
      <c r="I3251" t="s">
        <v>34</v>
      </c>
      <c r="J3251" s="34">
        <v>43</v>
      </c>
      <c r="K3251" s="11" t="str">
        <f>VLOOKUP(A3251,'Sales Order'!A$2:I$1029,9,0)</f>
        <v>Sales Region Bali - Nusa Tenggara Team</v>
      </c>
      <c r="M3251" t="str">
        <f>VLOOKUP(A3251,'Sales Order'!A$1:L$1029,12,0)</f>
        <v>Retail</v>
      </c>
    </row>
    <row r="3252" spans="1:13" ht="15.75" customHeight="1" x14ac:dyDescent="0.3">
      <c r="A3252" s="28" t="s">
        <v>971</v>
      </c>
      <c r="B3252" s="27">
        <f>VLOOKUP(A3252,'Sales Order'!A$1:D$1029,4,0)</f>
        <v>44616</v>
      </c>
      <c r="C3252" s="28" t="s">
        <v>19</v>
      </c>
      <c r="D3252" s="34">
        <v>66</v>
      </c>
      <c r="E3252" s="36">
        <v>15447960</v>
      </c>
      <c r="F3252" s="37" t="s">
        <v>5625</v>
      </c>
      <c r="G3252" s="76" t="str">
        <f>VLOOKUP(C3252,Product!A$1:D$21,3,0)</f>
        <v>1 Set Fishing Equipment</v>
      </c>
      <c r="H3252" s="76" t="str">
        <f>VLOOKUP(C3252,Product!A$1:D$21,4,0)</f>
        <v>Fishing Equipment</v>
      </c>
      <c r="I3252" t="s">
        <v>21</v>
      </c>
      <c r="J3252" s="34">
        <v>66</v>
      </c>
      <c r="K3252" s="11" t="str">
        <f>VLOOKUP(A3252,'Sales Order'!A$2:I$1029,9,0)</f>
        <v>Sales Sumatera -Kalimantan Region Team</v>
      </c>
      <c r="M3252" t="str">
        <f>VLOOKUP(A3252,'Sales Order'!A$1:L$1029,12,0)</f>
        <v>Distributor</v>
      </c>
    </row>
    <row r="3253" spans="1:13" ht="15.75" customHeight="1" x14ac:dyDescent="0.3">
      <c r="A3253" s="28" t="s">
        <v>971</v>
      </c>
      <c r="B3253" s="27">
        <f>VLOOKUP(A3253,'Sales Order'!A$1:D$1029,4,0)</f>
        <v>44616</v>
      </c>
      <c r="C3253" s="28" t="s">
        <v>45</v>
      </c>
      <c r="D3253" s="34">
        <v>37</v>
      </c>
      <c r="E3253" s="36">
        <v>4300140</v>
      </c>
      <c r="F3253" s="37" t="s">
        <v>5626</v>
      </c>
      <c r="G3253" s="76" t="str">
        <f>VLOOKUP(C3253,Product!A$1:D$21,3,0)</f>
        <v>Sunglasses</v>
      </c>
      <c r="H3253" s="76" t="str">
        <f>VLOOKUP(C3253,Product!A$1:D$21,4,0)</f>
        <v>Outdoors Sport</v>
      </c>
      <c r="I3253" t="s">
        <v>46</v>
      </c>
      <c r="J3253" s="34">
        <v>37</v>
      </c>
      <c r="K3253" s="11" t="str">
        <f>VLOOKUP(A3253,'Sales Order'!A$2:I$1029,9,0)</f>
        <v>Sales Sumatera -Kalimantan Region Team</v>
      </c>
      <c r="M3253" t="str">
        <f>VLOOKUP(A3253,'Sales Order'!A$1:L$1029,12,0)</f>
        <v>Distributor</v>
      </c>
    </row>
    <row r="3254" spans="1:13" ht="15.75" customHeight="1" x14ac:dyDescent="0.3">
      <c r="A3254" s="16" t="s">
        <v>978</v>
      </c>
      <c r="B3254" s="27">
        <f>VLOOKUP(A3254,'Sales Order'!A$1:D$1029,4,0)</f>
        <v>44622</v>
      </c>
      <c r="C3254" s="28" t="s">
        <v>19</v>
      </c>
      <c r="D3254" s="34">
        <v>149</v>
      </c>
      <c r="E3254" s="36">
        <v>31164840</v>
      </c>
      <c r="F3254" s="37" t="s">
        <v>5627</v>
      </c>
      <c r="G3254" s="76" t="str">
        <f>VLOOKUP(C3254,Product!A$1:D$21,3,0)</f>
        <v>1 Set Fishing Equipment</v>
      </c>
      <c r="H3254" s="76" t="str">
        <f>VLOOKUP(C3254,Product!A$1:D$21,4,0)</f>
        <v>Fishing Equipment</v>
      </c>
      <c r="I3254" t="s">
        <v>21</v>
      </c>
      <c r="J3254" s="34">
        <v>149</v>
      </c>
      <c r="K3254" s="11" t="str">
        <f>VLOOKUP(A3254,'Sales Order'!A$2:I$1029,9,0)</f>
        <v>Sales Java Region Team</v>
      </c>
      <c r="M3254" t="str">
        <f>VLOOKUP(A3254,'Sales Order'!A$1:L$1029,12,0)</f>
        <v>Retail</v>
      </c>
    </row>
    <row r="3255" spans="1:13" ht="15.75" customHeight="1" x14ac:dyDescent="0.3">
      <c r="A3255" s="28" t="s">
        <v>978</v>
      </c>
      <c r="B3255" s="27">
        <f>VLOOKUP(A3255,'Sales Order'!A$1:D$1029,4,0)</f>
        <v>44622</v>
      </c>
      <c r="C3255" s="28" t="s">
        <v>45</v>
      </c>
      <c r="D3255" s="34">
        <v>54</v>
      </c>
      <c r="E3255" s="36">
        <v>7563240</v>
      </c>
      <c r="F3255" s="37" t="s">
        <v>5628</v>
      </c>
      <c r="G3255" s="76" t="str">
        <f>VLOOKUP(C3255,Product!A$1:D$21,3,0)</f>
        <v>Sunglasses</v>
      </c>
      <c r="H3255" s="76" t="str">
        <f>VLOOKUP(C3255,Product!A$1:D$21,4,0)</f>
        <v>Outdoors Sport</v>
      </c>
      <c r="I3255" t="s">
        <v>46</v>
      </c>
      <c r="J3255" s="34">
        <v>54</v>
      </c>
      <c r="K3255" s="11" t="str">
        <f>VLOOKUP(A3255,'Sales Order'!A$2:I$1029,9,0)</f>
        <v>Sales Java Region Team</v>
      </c>
      <c r="M3255" t="str">
        <f>VLOOKUP(A3255,'Sales Order'!A$1:L$1029,12,0)</f>
        <v>Retail</v>
      </c>
    </row>
    <row r="3256" spans="1:13" ht="15.75" customHeight="1" x14ac:dyDescent="0.3">
      <c r="A3256" s="16" t="s">
        <v>980</v>
      </c>
      <c r="B3256" s="27">
        <f>VLOOKUP(A3256,'Sales Order'!A$1:D$1029,4,0)</f>
        <v>44622</v>
      </c>
      <c r="C3256" s="28" t="s">
        <v>19</v>
      </c>
      <c r="D3256" s="34">
        <v>119</v>
      </c>
      <c r="E3256" s="36">
        <v>26371590</v>
      </c>
      <c r="F3256" s="37" t="s">
        <v>5629</v>
      </c>
      <c r="G3256" s="76" t="str">
        <f>VLOOKUP(C3256,Product!A$1:D$21,3,0)</f>
        <v>1 Set Fishing Equipment</v>
      </c>
      <c r="H3256" s="76" t="str">
        <f>VLOOKUP(C3256,Product!A$1:D$21,4,0)</f>
        <v>Fishing Equipment</v>
      </c>
      <c r="I3256" t="s">
        <v>21</v>
      </c>
      <c r="J3256" s="34">
        <v>119</v>
      </c>
      <c r="K3256" s="11" t="str">
        <f>VLOOKUP(A3256,'Sales Order'!A$2:I$1029,9,0)</f>
        <v>Sales Java Region Team</v>
      </c>
      <c r="M3256" t="str">
        <f>VLOOKUP(A3256,'Sales Order'!A$1:L$1029,12,0)</f>
        <v>Retail</v>
      </c>
    </row>
    <row r="3257" spans="1:13" ht="15.75" customHeight="1" x14ac:dyDescent="0.3">
      <c r="A3257" s="28" t="s">
        <v>980</v>
      </c>
      <c r="B3257" s="27">
        <f>VLOOKUP(A3257,'Sales Order'!A$1:D$1029,4,0)</f>
        <v>44622</v>
      </c>
      <c r="C3257" s="28" t="s">
        <v>83</v>
      </c>
      <c r="D3257" s="34">
        <v>141</v>
      </c>
      <c r="E3257" s="36">
        <v>36208800</v>
      </c>
      <c r="F3257" s="37" t="s">
        <v>5630</v>
      </c>
      <c r="G3257" s="76" t="str">
        <f>VLOOKUP(C3257,Product!A$1:D$21,3,0)</f>
        <v>Heavy bag</v>
      </c>
      <c r="H3257" s="76" t="str">
        <f>VLOOKUP(C3257,Product!A$1:D$21,4,0)</f>
        <v>Gym &amp; Fitness</v>
      </c>
      <c r="I3257" t="s">
        <v>84</v>
      </c>
      <c r="J3257" s="34">
        <v>141</v>
      </c>
      <c r="K3257" s="11" t="str">
        <f>VLOOKUP(A3257,'Sales Order'!A$2:I$1029,9,0)</f>
        <v>Sales Java Region Team</v>
      </c>
      <c r="M3257" t="str">
        <f>VLOOKUP(A3257,'Sales Order'!A$1:L$1029,12,0)</f>
        <v>Retail</v>
      </c>
    </row>
    <row r="3258" spans="1:13" ht="15.75" customHeight="1" x14ac:dyDescent="0.3">
      <c r="A3258" s="16" t="s">
        <v>988</v>
      </c>
      <c r="B3258" s="27">
        <f>VLOOKUP(A3258,'Sales Order'!A$1:D$1029,4,0)</f>
        <v>44633</v>
      </c>
      <c r="C3258" s="28" t="s">
        <v>83</v>
      </c>
      <c r="D3258" s="34">
        <v>134</v>
      </c>
      <c r="E3258" s="36">
        <v>36561900</v>
      </c>
      <c r="F3258" s="37" t="s">
        <v>5631</v>
      </c>
      <c r="G3258" s="76" t="str">
        <f>VLOOKUP(C3258,Product!A$1:D$21,3,0)</f>
        <v>Heavy bag</v>
      </c>
      <c r="H3258" s="76" t="str">
        <f>VLOOKUP(C3258,Product!A$1:D$21,4,0)</f>
        <v>Gym &amp; Fitness</v>
      </c>
      <c r="I3258" t="s">
        <v>84</v>
      </c>
      <c r="J3258" s="34">
        <v>134</v>
      </c>
      <c r="K3258" s="11" t="str">
        <f>VLOOKUP(A3258,'Sales Order'!A$2:I$1029,9,0)</f>
        <v>Sales Region Sulawesi - Maluku Team</v>
      </c>
      <c r="M3258" t="str">
        <f>VLOOKUP(A3258,'Sales Order'!A$1:L$1029,12,0)</f>
        <v>Retail</v>
      </c>
    </row>
    <row r="3259" spans="1:13" ht="15.75" customHeight="1" x14ac:dyDescent="0.3">
      <c r="A3259" s="28" t="s">
        <v>988</v>
      </c>
      <c r="B3259" s="27">
        <f>VLOOKUP(A3259,'Sales Order'!A$1:D$1029,4,0)</f>
        <v>44633</v>
      </c>
      <c r="C3259" s="28" t="s">
        <v>78</v>
      </c>
      <c r="D3259" s="34">
        <v>77</v>
      </c>
      <c r="E3259" s="36">
        <v>32771200</v>
      </c>
      <c r="F3259" s="37" t="s">
        <v>5632</v>
      </c>
      <c r="G3259" s="76" t="str">
        <f>VLOOKUP(C3259,Product!A$1:D$21,3,0)</f>
        <v>Dumbell Set</v>
      </c>
      <c r="H3259" s="76" t="str">
        <f>VLOOKUP(C3259,Product!A$1:D$21,4,0)</f>
        <v>Gym &amp; Fitness</v>
      </c>
      <c r="I3259" t="s">
        <v>79</v>
      </c>
      <c r="J3259" s="34">
        <v>77</v>
      </c>
      <c r="K3259" s="11" t="str">
        <f>VLOOKUP(A3259,'Sales Order'!A$2:I$1029,9,0)</f>
        <v>Sales Region Sulawesi - Maluku Team</v>
      </c>
      <c r="M3259" t="str">
        <f>VLOOKUP(A3259,'Sales Order'!A$1:L$1029,12,0)</f>
        <v>Retail</v>
      </c>
    </row>
    <row r="3260" spans="1:13" ht="15.75" customHeight="1" x14ac:dyDescent="0.3">
      <c r="A3260" s="16" t="s">
        <v>989</v>
      </c>
      <c r="B3260" s="27">
        <f>VLOOKUP(A3260,'Sales Order'!A$1:D$1029,4,0)</f>
        <v>44635</v>
      </c>
      <c r="C3260" s="28" t="s">
        <v>33</v>
      </c>
      <c r="D3260" s="34">
        <v>27</v>
      </c>
      <c r="E3260" s="36">
        <v>5643000</v>
      </c>
      <c r="F3260" s="37" t="s">
        <v>5633</v>
      </c>
      <c r="G3260" s="76" t="str">
        <f>VLOOKUP(C3260,Product!A$1:D$21,3,0)</f>
        <v>Stick Billiard Bag</v>
      </c>
      <c r="H3260" s="76" t="str">
        <f>VLOOKUP(C3260,Product!A$1:D$21,4,0)</f>
        <v>Billiard</v>
      </c>
      <c r="I3260" t="s">
        <v>34</v>
      </c>
      <c r="J3260" s="34">
        <v>27</v>
      </c>
      <c r="K3260" s="11" t="str">
        <f>VLOOKUP(A3260,'Sales Order'!A$2:I$1029,9,0)</f>
        <v>Sales Sumatera -Kalimantan Region Team</v>
      </c>
      <c r="M3260" t="str">
        <f>VLOOKUP(A3260,'Sales Order'!A$1:L$1029,12,0)</f>
        <v>Distributor</v>
      </c>
    </row>
    <row r="3261" spans="1:13" ht="15.75" customHeight="1" x14ac:dyDescent="0.3">
      <c r="A3261" s="28" t="s">
        <v>989</v>
      </c>
      <c r="B3261" s="27">
        <f>VLOOKUP(A3261,'Sales Order'!A$1:D$1029,4,0)</f>
        <v>44635</v>
      </c>
      <c r="C3261" s="28" t="s">
        <v>28</v>
      </c>
      <c r="D3261" s="34">
        <v>61</v>
      </c>
      <c r="E3261" s="36">
        <v>51111900</v>
      </c>
      <c r="F3261" s="37" t="s">
        <v>5634</v>
      </c>
      <c r="G3261" s="76" t="str">
        <f>VLOOKUP(C3261,Product!A$1:D$21,3,0)</f>
        <v>Stick Billiard</v>
      </c>
      <c r="H3261" s="76" t="str">
        <f>VLOOKUP(C3261,Product!A$1:D$21,4,0)</f>
        <v>Billiard</v>
      </c>
      <c r="I3261" t="s">
        <v>30</v>
      </c>
      <c r="J3261" s="34">
        <v>61</v>
      </c>
      <c r="K3261" s="11" t="str">
        <f>VLOOKUP(A3261,'Sales Order'!A$2:I$1029,9,0)</f>
        <v>Sales Sumatera -Kalimantan Region Team</v>
      </c>
      <c r="M3261" t="str">
        <f>VLOOKUP(A3261,'Sales Order'!A$1:L$1029,12,0)</f>
        <v>Distributor</v>
      </c>
    </row>
    <row r="3262" spans="1:13" ht="15.75" customHeight="1" x14ac:dyDescent="0.3">
      <c r="A3262" s="16" t="s">
        <v>990</v>
      </c>
      <c r="B3262" s="27">
        <f>VLOOKUP(A3262,'Sales Order'!A$1:D$1029,4,0)</f>
        <v>44636</v>
      </c>
      <c r="C3262" s="28" t="s">
        <v>33</v>
      </c>
      <c r="D3262" s="34">
        <v>89</v>
      </c>
      <c r="E3262" s="36">
        <v>15468200</v>
      </c>
      <c r="F3262" s="37" t="s">
        <v>5635</v>
      </c>
      <c r="G3262" s="76" t="str">
        <f>VLOOKUP(C3262,Product!A$1:D$21,3,0)</f>
        <v>Stick Billiard Bag</v>
      </c>
      <c r="H3262" s="76" t="str">
        <f>VLOOKUP(C3262,Product!A$1:D$21,4,0)</f>
        <v>Billiard</v>
      </c>
      <c r="I3262" t="s">
        <v>34</v>
      </c>
      <c r="J3262" s="34">
        <v>89</v>
      </c>
      <c r="K3262" s="11" t="str">
        <f>VLOOKUP(A3262,'Sales Order'!A$2:I$1029,9,0)</f>
        <v>Sales Region Bali - Nusa Tenggara Team</v>
      </c>
      <c r="M3262" t="str">
        <f>VLOOKUP(A3262,'Sales Order'!A$1:L$1029,12,0)</f>
        <v>Retail</v>
      </c>
    </row>
    <row r="3263" spans="1:13" ht="15.75" customHeight="1" x14ac:dyDescent="0.3">
      <c r="A3263" s="28" t="s">
        <v>990</v>
      </c>
      <c r="B3263" s="27">
        <f>VLOOKUP(A3263,'Sales Order'!A$1:D$1029,4,0)</f>
        <v>44636</v>
      </c>
      <c r="C3263" s="28" t="s">
        <v>19</v>
      </c>
      <c r="D3263" s="34">
        <v>134</v>
      </c>
      <c r="E3263" s="36">
        <v>25691820</v>
      </c>
      <c r="F3263" s="37" t="s">
        <v>5636</v>
      </c>
      <c r="G3263" s="76" t="str">
        <f>VLOOKUP(C3263,Product!A$1:D$21,3,0)</f>
        <v>1 Set Fishing Equipment</v>
      </c>
      <c r="H3263" s="76" t="str">
        <f>VLOOKUP(C3263,Product!A$1:D$21,4,0)</f>
        <v>Fishing Equipment</v>
      </c>
      <c r="I3263" t="s">
        <v>21</v>
      </c>
      <c r="J3263" s="34">
        <v>134</v>
      </c>
      <c r="K3263" s="11" t="str">
        <f>VLOOKUP(A3263,'Sales Order'!A$2:I$1029,9,0)</f>
        <v>Sales Region Bali - Nusa Tenggara Team</v>
      </c>
      <c r="M3263" t="str">
        <f>VLOOKUP(A3263,'Sales Order'!A$1:L$1029,12,0)</f>
        <v>Retail</v>
      </c>
    </row>
    <row r="3264" spans="1:13" ht="15.75" customHeight="1" x14ac:dyDescent="0.3">
      <c r="A3264" s="16" t="s">
        <v>992</v>
      </c>
      <c r="B3264" s="27">
        <f>VLOOKUP(A3264,'Sales Order'!A$1:D$1029,4,0)</f>
        <v>44637</v>
      </c>
      <c r="C3264" s="28" t="s">
        <v>81</v>
      </c>
      <c r="D3264" s="34">
        <v>30</v>
      </c>
      <c r="E3264" s="36">
        <v>63470100</v>
      </c>
      <c r="F3264" s="37" t="s">
        <v>5637</v>
      </c>
      <c r="G3264" s="76" t="str">
        <f>VLOOKUP(C3264,Product!A$1:D$21,3,0)</f>
        <v>Treadmill</v>
      </c>
      <c r="H3264" s="76" t="str">
        <f>VLOOKUP(C3264,Product!A$1:D$21,4,0)</f>
        <v>Gym &amp; Fitness</v>
      </c>
      <c r="I3264" t="s">
        <v>82</v>
      </c>
      <c r="J3264" s="34">
        <v>30</v>
      </c>
      <c r="K3264" s="11" t="str">
        <f>VLOOKUP(A3264,'Sales Order'!A$2:I$1029,9,0)</f>
        <v>Sales Region Sulawesi - Maluku Team</v>
      </c>
      <c r="M3264" t="str">
        <f>VLOOKUP(A3264,'Sales Order'!A$1:L$1029,12,0)</f>
        <v>Retail</v>
      </c>
    </row>
    <row r="3265" spans="1:13" ht="15.75" customHeight="1" x14ac:dyDescent="0.3">
      <c r="A3265" s="28" t="s">
        <v>992</v>
      </c>
      <c r="B3265" s="27">
        <f>VLOOKUP(A3265,'Sales Order'!A$1:D$1029,4,0)</f>
        <v>44637</v>
      </c>
      <c r="C3265" s="28" t="s">
        <v>75</v>
      </c>
      <c r="D3265" s="34">
        <v>61</v>
      </c>
      <c r="E3265" s="36">
        <v>150334500</v>
      </c>
      <c r="F3265" s="37" t="s">
        <v>5638</v>
      </c>
      <c r="G3265" s="76" t="str">
        <f>VLOOKUP(C3265,Product!A$1:D$21,3,0)</f>
        <v>Bench Press</v>
      </c>
      <c r="H3265" s="76" t="str">
        <f>VLOOKUP(C3265,Product!A$1:D$21,4,0)</f>
        <v>Gym &amp; Fitness</v>
      </c>
      <c r="I3265" t="s">
        <v>76</v>
      </c>
      <c r="J3265" s="34">
        <v>61</v>
      </c>
      <c r="K3265" s="11" t="str">
        <f>VLOOKUP(A3265,'Sales Order'!A$2:I$1029,9,0)</f>
        <v>Sales Region Sulawesi - Maluku Team</v>
      </c>
      <c r="M3265" t="str">
        <f>VLOOKUP(A3265,'Sales Order'!A$1:L$1029,12,0)</f>
        <v>Retail</v>
      </c>
    </row>
    <row r="3266" spans="1:13" ht="15.75" customHeight="1" x14ac:dyDescent="0.3">
      <c r="A3266" s="16" t="s">
        <v>1001</v>
      </c>
      <c r="B3266" s="27">
        <f>VLOOKUP(A3266,'Sales Order'!A$1:D$1029,4,0)</f>
        <v>44650</v>
      </c>
      <c r="C3266" s="28" t="s">
        <v>19</v>
      </c>
      <c r="D3266" s="34">
        <v>72</v>
      </c>
      <c r="E3266" s="36">
        <v>15955920</v>
      </c>
      <c r="F3266" s="37" t="s">
        <v>5639</v>
      </c>
      <c r="G3266" s="76" t="str">
        <f>VLOOKUP(C3266,Product!A$1:D$21,3,0)</f>
        <v>1 Set Fishing Equipment</v>
      </c>
      <c r="H3266" s="76" t="str">
        <f>VLOOKUP(C3266,Product!A$1:D$21,4,0)</f>
        <v>Fishing Equipment</v>
      </c>
      <c r="I3266" t="s">
        <v>21</v>
      </c>
      <c r="J3266" s="34">
        <v>72</v>
      </c>
      <c r="K3266" s="11" t="str">
        <f>VLOOKUP(A3266,'Sales Order'!A$2:I$1029,9,0)</f>
        <v>Sales Region Sulawesi - Maluku Team</v>
      </c>
      <c r="M3266" t="str">
        <f>VLOOKUP(A3266,'Sales Order'!A$1:L$1029,12,0)</f>
        <v>Retail</v>
      </c>
    </row>
    <row r="3267" spans="1:13" ht="15.75" customHeight="1" x14ac:dyDescent="0.3">
      <c r="A3267" s="28" t="s">
        <v>1001</v>
      </c>
      <c r="B3267" s="27">
        <f>VLOOKUP(A3267,'Sales Order'!A$1:D$1029,4,0)</f>
        <v>44650</v>
      </c>
      <c r="C3267" s="28" t="s">
        <v>45</v>
      </c>
      <c r="D3267" s="34">
        <v>39</v>
      </c>
      <c r="E3267" s="36">
        <v>5171790</v>
      </c>
      <c r="F3267" s="37" t="s">
        <v>5640</v>
      </c>
      <c r="G3267" s="76" t="str">
        <f>VLOOKUP(C3267,Product!A$1:D$21,3,0)</f>
        <v>Sunglasses</v>
      </c>
      <c r="H3267" s="76" t="str">
        <f>VLOOKUP(C3267,Product!A$1:D$21,4,0)</f>
        <v>Outdoors Sport</v>
      </c>
      <c r="I3267" t="s">
        <v>46</v>
      </c>
      <c r="J3267" s="34">
        <v>39</v>
      </c>
      <c r="K3267" s="11" t="str">
        <f>VLOOKUP(A3267,'Sales Order'!A$2:I$1029,9,0)</f>
        <v>Sales Region Sulawesi - Maluku Team</v>
      </c>
      <c r="M3267" t="str">
        <f>VLOOKUP(A3267,'Sales Order'!A$1:L$1029,12,0)</f>
        <v>Retail</v>
      </c>
    </row>
    <row r="3268" spans="1:13" ht="15.75" customHeight="1" x14ac:dyDescent="0.3">
      <c r="A3268" s="16" t="s">
        <v>1002</v>
      </c>
      <c r="B3268" s="27">
        <f>VLOOKUP(A3268,'Sales Order'!A$1:D$1029,4,0)</f>
        <v>44652</v>
      </c>
      <c r="C3268" s="28" t="s">
        <v>83</v>
      </c>
      <c r="D3268" s="34">
        <v>129</v>
      </c>
      <c r="E3268" s="36">
        <v>38096280</v>
      </c>
      <c r="F3268" s="37" t="s">
        <v>5641</v>
      </c>
      <c r="G3268" s="76" t="str">
        <f>VLOOKUP(C3268,Product!A$1:D$21,3,0)</f>
        <v>Heavy bag</v>
      </c>
      <c r="H3268" s="76" t="str">
        <f>VLOOKUP(C3268,Product!A$1:D$21,4,0)</f>
        <v>Gym &amp; Fitness</v>
      </c>
      <c r="I3268" t="s">
        <v>84</v>
      </c>
      <c r="J3268" s="34">
        <v>129</v>
      </c>
      <c r="K3268" s="11" t="str">
        <f>VLOOKUP(A3268,'Sales Order'!A$2:I$1029,9,0)</f>
        <v>Sales Sumatera -Kalimantan Region Team</v>
      </c>
      <c r="M3268" t="str">
        <f>VLOOKUP(A3268,'Sales Order'!A$1:L$1029,12,0)</f>
        <v>Retail</v>
      </c>
    </row>
    <row r="3269" spans="1:13" ht="15.75" customHeight="1" x14ac:dyDescent="0.3">
      <c r="A3269" s="28" t="s">
        <v>1002</v>
      </c>
      <c r="B3269" s="27">
        <f>VLOOKUP(A3269,'Sales Order'!A$1:D$1029,4,0)</f>
        <v>44652</v>
      </c>
      <c r="C3269" s="28" t="s">
        <v>45</v>
      </c>
      <c r="D3269" s="34">
        <v>106</v>
      </c>
      <c r="E3269" s="36">
        <v>14056660</v>
      </c>
      <c r="F3269" s="37" t="s">
        <v>5642</v>
      </c>
      <c r="G3269" s="76" t="str">
        <f>VLOOKUP(C3269,Product!A$1:D$21,3,0)</f>
        <v>Sunglasses</v>
      </c>
      <c r="H3269" s="76" t="str">
        <f>VLOOKUP(C3269,Product!A$1:D$21,4,0)</f>
        <v>Outdoors Sport</v>
      </c>
      <c r="I3269" t="s">
        <v>46</v>
      </c>
      <c r="J3269" s="34">
        <v>106</v>
      </c>
      <c r="K3269" s="11" t="str">
        <f>VLOOKUP(A3269,'Sales Order'!A$2:I$1029,9,0)</f>
        <v>Sales Sumatera -Kalimantan Region Team</v>
      </c>
      <c r="M3269" t="str">
        <f>VLOOKUP(A3269,'Sales Order'!A$1:L$1029,12,0)</f>
        <v>Retail</v>
      </c>
    </row>
    <row r="3270" spans="1:13" ht="15.75" customHeight="1" x14ac:dyDescent="0.3">
      <c r="A3270" s="16" t="s">
        <v>1010</v>
      </c>
      <c r="B3270" s="27">
        <f>VLOOKUP(A3270,'Sales Order'!A$1:D$1029,4,0)</f>
        <v>44660</v>
      </c>
      <c r="C3270" s="28" t="s">
        <v>65</v>
      </c>
      <c r="D3270" s="34">
        <v>71</v>
      </c>
      <c r="E3270" s="36">
        <v>17250870</v>
      </c>
      <c r="F3270" s="37" t="s">
        <v>5643</v>
      </c>
      <c r="G3270" s="76" t="str">
        <f>VLOOKUP(C3270,Product!A$1:D$21,3,0)</f>
        <v>1 Set Futsalball</v>
      </c>
      <c r="H3270" s="76" t="str">
        <f>VLOOKUP(C3270,Product!A$1:D$21,4,0)</f>
        <v>Futsal</v>
      </c>
      <c r="I3270" t="s">
        <v>66</v>
      </c>
      <c r="J3270" s="34">
        <v>71</v>
      </c>
      <c r="K3270" s="11" t="str">
        <f>VLOOKUP(A3270,'Sales Order'!A$2:I$1029,9,0)</f>
        <v>Online Sales Team</v>
      </c>
      <c r="M3270" t="str">
        <f>VLOOKUP(A3270,'Sales Order'!A$1:L$1029,12,0)</f>
        <v>Retail</v>
      </c>
    </row>
    <row r="3271" spans="1:13" ht="15.75" customHeight="1" x14ac:dyDescent="0.3">
      <c r="A3271" s="28" t="s">
        <v>1010</v>
      </c>
      <c r="B3271" s="27">
        <f>VLOOKUP(A3271,'Sales Order'!A$1:D$1029,4,0)</f>
        <v>44660</v>
      </c>
      <c r="C3271" s="28" t="s">
        <v>61</v>
      </c>
      <c r="D3271" s="34">
        <v>146</v>
      </c>
      <c r="E3271" s="36">
        <v>55947200</v>
      </c>
      <c r="F3271" s="37" t="s">
        <v>5644</v>
      </c>
      <c r="G3271" s="76" t="str">
        <f>VLOOKUP(C3271,Product!A$1:D$21,3,0)</f>
        <v>1 Set Basketball</v>
      </c>
      <c r="H3271" s="76" t="str">
        <f>VLOOKUP(C3271,Product!A$1:D$21,4,0)</f>
        <v>Basketball</v>
      </c>
      <c r="I3271" t="s">
        <v>62</v>
      </c>
      <c r="J3271" s="34">
        <v>146</v>
      </c>
      <c r="K3271" s="11" t="str">
        <f>VLOOKUP(A3271,'Sales Order'!A$2:I$1029,9,0)</f>
        <v>Online Sales Team</v>
      </c>
      <c r="M3271" t="str">
        <f>VLOOKUP(A3271,'Sales Order'!A$1:L$1029,12,0)</f>
        <v>Retail</v>
      </c>
    </row>
    <row r="3272" spans="1:13" ht="15.75" customHeight="1" x14ac:dyDescent="0.3">
      <c r="A3272" s="28" t="s">
        <v>1011</v>
      </c>
      <c r="B3272" s="27">
        <f>VLOOKUP(A3272,'Sales Order'!A$1:D$1029,4,0)</f>
        <v>44660</v>
      </c>
      <c r="C3272" s="28" t="s">
        <v>33</v>
      </c>
      <c r="D3272" s="34">
        <v>69</v>
      </c>
      <c r="E3272" s="36">
        <v>14421000</v>
      </c>
      <c r="F3272" s="37" t="s">
        <v>5645</v>
      </c>
      <c r="G3272" s="76" t="str">
        <f>VLOOKUP(C3272,Product!A$1:D$21,3,0)</f>
        <v>Stick Billiard Bag</v>
      </c>
      <c r="H3272" s="76" t="str">
        <f>VLOOKUP(C3272,Product!A$1:D$21,4,0)</f>
        <v>Billiard</v>
      </c>
      <c r="I3272" t="s">
        <v>34</v>
      </c>
      <c r="J3272" s="34">
        <v>69</v>
      </c>
      <c r="K3272" s="11" t="str">
        <f>VLOOKUP(A3272,'Sales Order'!A$2:I$1029,9,0)</f>
        <v>Online Sales Team</v>
      </c>
      <c r="M3272" t="str">
        <f>VLOOKUP(A3272,'Sales Order'!A$1:L$1029,12,0)</f>
        <v>Retail</v>
      </c>
    </row>
    <row r="3273" spans="1:13" ht="15.75" customHeight="1" x14ac:dyDescent="0.3">
      <c r="A3273" s="28" t="s">
        <v>1011</v>
      </c>
      <c r="B3273" s="27">
        <f>VLOOKUP(A3273,'Sales Order'!A$1:D$1029,4,0)</f>
        <v>44660</v>
      </c>
      <c r="C3273" s="28" t="s">
        <v>28</v>
      </c>
      <c r="D3273" s="34">
        <v>132</v>
      </c>
      <c r="E3273" s="36">
        <v>116747400</v>
      </c>
      <c r="F3273" s="37" t="s">
        <v>5646</v>
      </c>
      <c r="G3273" s="76" t="str">
        <f>VLOOKUP(C3273,Product!A$1:D$21,3,0)</f>
        <v>Stick Billiard</v>
      </c>
      <c r="H3273" s="76" t="str">
        <f>VLOOKUP(C3273,Product!A$1:D$21,4,0)</f>
        <v>Billiard</v>
      </c>
      <c r="I3273" t="s">
        <v>30</v>
      </c>
      <c r="J3273" s="34">
        <v>132</v>
      </c>
      <c r="K3273" s="11" t="str">
        <f>VLOOKUP(A3273,'Sales Order'!A$2:I$1029,9,0)</f>
        <v>Online Sales Team</v>
      </c>
      <c r="M3273" t="str">
        <f>VLOOKUP(A3273,'Sales Order'!A$1:L$1029,12,0)</f>
        <v>Retail</v>
      </c>
    </row>
    <row r="3274" spans="1:13" ht="15.75" customHeight="1" x14ac:dyDescent="0.3">
      <c r="A3274" s="16" t="s">
        <v>1013</v>
      </c>
      <c r="B3274" s="27">
        <f>VLOOKUP(A3274,'Sales Order'!A$1:D$1029,4,0)</f>
        <v>44660</v>
      </c>
      <c r="C3274" s="28" t="s">
        <v>69</v>
      </c>
      <c r="D3274" s="34">
        <v>67</v>
      </c>
      <c r="E3274" s="36">
        <v>8012664</v>
      </c>
      <c r="F3274" s="37" t="s">
        <v>5647</v>
      </c>
      <c r="G3274" s="76" t="str">
        <f>VLOOKUP(C3274,Product!A$1:D$21,3,0)</f>
        <v>Abs Roller</v>
      </c>
      <c r="H3274" s="76" t="str">
        <f>VLOOKUP(C3274,Product!A$1:D$21,4,0)</f>
        <v>Gym &amp; Fitness</v>
      </c>
      <c r="I3274" t="s">
        <v>70</v>
      </c>
      <c r="J3274" s="34">
        <v>67</v>
      </c>
      <c r="K3274" s="11" t="str">
        <f>VLOOKUP(A3274,'Sales Order'!A$2:I$1029,9,0)</f>
        <v>Sales Java Region Team</v>
      </c>
      <c r="M3274" t="str">
        <f>VLOOKUP(A3274,'Sales Order'!A$1:L$1029,12,0)</f>
        <v>Retail</v>
      </c>
    </row>
    <row r="3275" spans="1:13" ht="15.75" customHeight="1" x14ac:dyDescent="0.3">
      <c r="A3275" s="28" t="s">
        <v>1013</v>
      </c>
      <c r="B3275" s="27">
        <f>VLOOKUP(A3275,'Sales Order'!A$1:D$1029,4,0)</f>
        <v>44660</v>
      </c>
      <c r="C3275" s="28" t="s">
        <v>72</v>
      </c>
      <c r="D3275" s="34">
        <v>88</v>
      </c>
      <c r="E3275" s="36">
        <v>21381360</v>
      </c>
      <c r="F3275" s="37" t="s">
        <v>5648</v>
      </c>
      <c r="G3275" s="76" t="str">
        <f>VLOOKUP(C3275,Product!A$1:D$21,3,0)</f>
        <v>Pull Up Bar</v>
      </c>
      <c r="H3275" s="76" t="str">
        <f>VLOOKUP(C3275,Product!A$1:D$21,4,0)</f>
        <v>Gym &amp; Fitness</v>
      </c>
      <c r="I3275" t="s">
        <v>73</v>
      </c>
      <c r="J3275" s="34">
        <v>88</v>
      </c>
      <c r="K3275" s="11" t="str">
        <f>VLOOKUP(A3275,'Sales Order'!A$2:I$1029,9,0)</f>
        <v>Sales Java Region Team</v>
      </c>
      <c r="M3275" t="str">
        <f>VLOOKUP(A3275,'Sales Order'!A$1:L$1029,12,0)</f>
        <v>Retail</v>
      </c>
    </row>
    <row r="3276" spans="1:13" ht="15.75" customHeight="1" x14ac:dyDescent="0.3">
      <c r="A3276" s="16" t="s">
        <v>1017</v>
      </c>
      <c r="B3276" s="27">
        <f>VLOOKUP(A3276,'Sales Order'!A$1:D$1029,4,0)</f>
        <v>44665</v>
      </c>
      <c r="C3276" s="28" t="s">
        <v>75</v>
      </c>
      <c r="D3276" s="34">
        <v>72</v>
      </c>
      <c r="E3276" s="36">
        <v>146916000</v>
      </c>
      <c r="F3276" s="37" t="s">
        <v>5649</v>
      </c>
      <c r="G3276" s="76" t="str">
        <f>VLOOKUP(C3276,Product!A$1:D$21,3,0)</f>
        <v>Bench Press</v>
      </c>
      <c r="H3276" s="76" t="str">
        <f>VLOOKUP(C3276,Product!A$1:D$21,4,0)</f>
        <v>Gym &amp; Fitness</v>
      </c>
      <c r="I3276" t="s">
        <v>76</v>
      </c>
      <c r="J3276" s="34">
        <v>72</v>
      </c>
      <c r="K3276" s="11" t="str">
        <f>VLOOKUP(A3276,'Sales Order'!A$2:I$1029,9,0)</f>
        <v>Online Sales Team</v>
      </c>
      <c r="M3276" t="str">
        <f>VLOOKUP(A3276,'Sales Order'!A$1:L$1029,12,0)</f>
        <v>Retail</v>
      </c>
    </row>
    <row r="3277" spans="1:13" ht="15.75" customHeight="1" x14ac:dyDescent="0.3">
      <c r="A3277" s="28" t="s">
        <v>1017</v>
      </c>
      <c r="B3277" s="27">
        <f>VLOOKUP(A3277,'Sales Order'!A$1:D$1029,4,0)</f>
        <v>44665</v>
      </c>
      <c r="C3277" s="28" t="s">
        <v>81</v>
      </c>
      <c r="D3277" s="34">
        <v>64</v>
      </c>
      <c r="E3277" s="36">
        <v>130508800</v>
      </c>
      <c r="F3277" s="37" t="s">
        <v>5650</v>
      </c>
      <c r="G3277" s="76" t="str">
        <f>VLOOKUP(C3277,Product!A$1:D$21,3,0)</f>
        <v>Treadmill</v>
      </c>
      <c r="H3277" s="76" t="str">
        <f>VLOOKUP(C3277,Product!A$1:D$21,4,0)</f>
        <v>Gym &amp; Fitness</v>
      </c>
      <c r="I3277" t="s">
        <v>82</v>
      </c>
      <c r="J3277" s="34">
        <v>64</v>
      </c>
      <c r="K3277" s="11" t="str">
        <f>VLOOKUP(A3277,'Sales Order'!A$2:I$1029,9,0)</f>
        <v>Online Sales Team</v>
      </c>
      <c r="M3277" t="str">
        <f>VLOOKUP(A3277,'Sales Order'!A$1:L$1029,12,0)</f>
        <v>Retail</v>
      </c>
    </row>
    <row r="3278" spans="1:13" ht="15.75" customHeight="1" x14ac:dyDescent="0.3">
      <c r="A3278" s="28" t="s">
        <v>1026</v>
      </c>
      <c r="B3278" s="27">
        <f>VLOOKUP(A3278,'Sales Order'!A$1:D$1029,4,0)</f>
        <v>44671</v>
      </c>
      <c r="C3278" s="28" t="s">
        <v>78</v>
      </c>
      <c r="D3278" s="34">
        <v>52</v>
      </c>
      <c r="E3278" s="36">
        <v>24344320</v>
      </c>
      <c r="F3278" s="37" t="s">
        <v>5651</v>
      </c>
      <c r="G3278" s="76" t="str">
        <f>VLOOKUP(C3278,Product!A$1:D$21,3,0)</f>
        <v>Dumbell Set</v>
      </c>
      <c r="H3278" s="76" t="str">
        <f>VLOOKUP(C3278,Product!A$1:D$21,4,0)</f>
        <v>Gym &amp; Fitness</v>
      </c>
      <c r="I3278" t="s">
        <v>79</v>
      </c>
      <c r="J3278" s="34">
        <v>52</v>
      </c>
      <c r="K3278" s="11" t="str">
        <f>VLOOKUP(A3278,'Sales Order'!A$2:I$1029,9,0)</f>
        <v>Online Sales Team</v>
      </c>
      <c r="M3278" t="str">
        <f>VLOOKUP(A3278,'Sales Order'!A$1:L$1029,12,0)</f>
        <v>Retail</v>
      </c>
    </row>
    <row r="3279" spans="1:13" ht="15.75" customHeight="1" x14ac:dyDescent="0.3">
      <c r="A3279" s="28" t="s">
        <v>1026</v>
      </c>
      <c r="B3279" s="27">
        <f>VLOOKUP(A3279,'Sales Order'!A$1:D$1029,4,0)</f>
        <v>44671</v>
      </c>
      <c r="C3279" s="28" t="s">
        <v>83</v>
      </c>
      <c r="D3279" s="34">
        <v>114</v>
      </c>
      <c r="E3279" s="36">
        <v>32202720</v>
      </c>
      <c r="F3279" s="37" t="s">
        <v>5652</v>
      </c>
      <c r="G3279" s="76" t="str">
        <f>VLOOKUP(C3279,Product!A$1:D$21,3,0)</f>
        <v>Heavy bag</v>
      </c>
      <c r="H3279" s="76" t="str">
        <f>VLOOKUP(C3279,Product!A$1:D$21,4,0)</f>
        <v>Gym &amp; Fitness</v>
      </c>
      <c r="I3279" t="s">
        <v>84</v>
      </c>
      <c r="J3279" s="34">
        <v>114</v>
      </c>
      <c r="K3279" s="11" t="str">
        <f>VLOOKUP(A3279,'Sales Order'!A$2:I$1029,9,0)</f>
        <v>Online Sales Team</v>
      </c>
      <c r="M3279" t="str">
        <f>VLOOKUP(A3279,'Sales Order'!A$1:L$1029,12,0)</f>
        <v>Retail</v>
      </c>
    </row>
    <row r="3280" spans="1:13" ht="15.75" customHeight="1" x14ac:dyDescent="0.3">
      <c r="A3280" s="28" t="s">
        <v>1032</v>
      </c>
      <c r="B3280" s="27">
        <f>VLOOKUP(A3280,'Sales Order'!A$1:D$1029,4,0)</f>
        <v>44677</v>
      </c>
      <c r="C3280" s="28" t="s">
        <v>19</v>
      </c>
      <c r="D3280" s="34">
        <v>111</v>
      </c>
      <c r="E3280" s="36">
        <v>22940370</v>
      </c>
      <c r="F3280" s="37" t="s">
        <v>5653</v>
      </c>
      <c r="G3280" s="76" t="str">
        <f>VLOOKUP(C3280,Product!A$1:D$21,3,0)</f>
        <v>1 Set Fishing Equipment</v>
      </c>
      <c r="H3280" s="76" t="str">
        <f>VLOOKUP(C3280,Product!A$1:D$21,4,0)</f>
        <v>Fishing Equipment</v>
      </c>
      <c r="I3280" t="s">
        <v>21</v>
      </c>
      <c r="J3280" s="34">
        <v>111</v>
      </c>
      <c r="K3280" s="11" t="str">
        <f>VLOOKUP(A3280,'Sales Order'!A$2:I$1029,9,0)</f>
        <v>Sales Sumatera -Kalimantan Region Team</v>
      </c>
      <c r="M3280" t="str">
        <f>VLOOKUP(A3280,'Sales Order'!A$1:L$1029,12,0)</f>
        <v>Distributor</v>
      </c>
    </row>
    <row r="3281" spans="1:13" ht="15.75" customHeight="1" x14ac:dyDescent="0.3">
      <c r="A3281" s="28" t="s">
        <v>1032</v>
      </c>
      <c r="B3281" s="27">
        <f>VLOOKUP(A3281,'Sales Order'!A$1:D$1029,4,0)</f>
        <v>44677</v>
      </c>
      <c r="C3281" s="28" t="s">
        <v>25</v>
      </c>
      <c r="D3281" s="34">
        <v>34</v>
      </c>
      <c r="E3281" s="36">
        <v>605200</v>
      </c>
      <c r="F3281" s="37" t="s">
        <v>5654</v>
      </c>
      <c r="G3281" s="76" t="str">
        <f>VLOOKUP(C3281,Product!A$1:D$21,3,0)</f>
        <v>Fishing soft lure</v>
      </c>
      <c r="H3281" s="76" t="str">
        <f>VLOOKUP(C3281,Product!A$1:D$21,4,0)</f>
        <v>Fishing Equipment</v>
      </c>
      <c r="I3281" t="s">
        <v>26</v>
      </c>
      <c r="J3281" s="34">
        <v>34</v>
      </c>
      <c r="K3281" s="11" t="str">
        <f>VLOOKUP(A3281,'Sales Order'!A$2:I$1029,9,0)</f>
        <v>Sales Sumatera -Kalimantan Region Team</v>
      </c>
      <c r="M3281" t="str">
        <f>VLOOKUP(A3281,'Sales Order'!A$1:L$1029,12,0)</f>
        <v>Distributor</v>
      </c>
    </row>
    <row r="3282" spans="1:13" ht="15.75" customHeight="1" x14ac:dyDescent="0.3">
      <c r="A3282" s="16" t="s">
        <v>1034</v>
      </c>
      <c r="B3282" s="27">
        <f>VLOOKUP(A3282,'Sales Order'!A$1:D$1029,4,0)</f>
        <v>44678</v>
      </c>
      <c r="C3282" s="28" t="s">
        <v>83</v>
      </c>
      <c r="D3282" s="34">
        <v>107</v>
      </c>
      <c r="E3282" s="36">
        <v>28851480</v>
      </c>
      <c r="F3282" s="37" t="s">
        <v>5655</v>
      </c>
      <c r="G3282" s="76" t="str">
        <f>VLOOKUP(C3282,Product!A$1:D$21,3,0)</f>
        <v>Heavy bag</v>
      </c>
      <c r="H3282" s="76" t="str">
        <f>VLOOKUP(C3282,Product!A$1:D$21,4,0)</f>
        <v>Gym &amp; Fitness</v>
      </c>
      <c r="I3282" t="s">
        <v>84</v>
      </c>
      <c r="J3282" s="34">
        <v>107</v>
      </c>
      <c r="K3282" s="11" t="str">
        <f>VLOOKUP(A3282,'Sales Order'!A$2:I$1029,9,0)</f>
        <v>Sales Java Region Team</v>
      </c>
      <c r="M3282" t="str">
        <f>VLOOKUP(A3282,'Sales Order'!A$1:L$1029,12,0)</f>
        <v>Retail</v>
      </c>
    </row>
    <row r="3283" spans="1:13" ht="15.75" customHeight="1" x14ac:dyDescent="0.3">
      <c r="A3283" s="28" t="s">
        <v>1034</v>
      </c>
      <c r="B3283" s="27">
        <f>VLOOKUP(A3283,'Sales Order'!A$1:D$1029,4,0)</f>
        <v>44678</v>
      </c>
      <c r="C3283" s="28" t="s">
        <v>78</v>
      </c>
      <c r="D3283" s="34">
        <v>120</v>
      </c>
      <c r="E3283" s="36">
        <v>50433600</v>
      </c>
      <c r="F3283" s="37" t="s">
        <v>5656</v>
      </c>
      <c r="G3283" s="76" t="str">
        <f>VLOOKUP(C3283,Product!A$1:D$21,3,0)</f>
        <v>Dumbell Set</v>
      </c>
      <c r="H3283" s="76" t="str">
        <f>VLOOKUP(C3283,Product!A$1:D$21,4,0)</f>
        <v>Gym &amp; Fitness</v>
      </c>
      <c r="I3283" t="s">
        <v>79</v>
      </c>
      <c r="J3283" s="34">
        <v>120</v>
      </c>
      <c r="K3283" s="11" t="str">
        <f>VLOOKUP(A3283,'Sales Order'!A$2:I$1029,9,0)</f>
        <v>Sales Java Region Team</v>
      </c>
      <c r="M3283" t="str">
        <f>VLOOKUP(A3283,'Sales Order'!A$1:L$1029,12,0)</f>
        <v>Retail</v>
      </c>
    </row>
    <row r="3284" spans="1:13" ht="15.75" customHeight="1" x14ac:dyDescent="0.3">
      <c r="A3284" s="16" t="s">
        <v>1036</v>
      </c>
      <c r="B3284" s="27">
        <f>VLOOKUP(A3284,'Sales Order'!A$1:D$1029,4,0)</f>
        <v>44679</v>
      </c>
      <c r="C3284" s="28" t="s">
        <v>83</v>
      </c>
      <c r="D3284" s="34">
        <v>120</v>
      </c>
      <c r="E3284" s="36">
        <v>31971600</v>
      </c>
      <c r="F3284" s="37" t="s">
        <v>5657</v>
      </c>
      <c r="G3284" s="76" t="str">
        <f>VLOOKUP(C3284,Product!A$1:D$21,3,0)</f>
        <v>Heavy bag</v>
      </c>
      <c r="H3284" s="76" t="str">
        <f>VLOOKUP(C3284,Product!A$1:D$21,4,0)</f>
        <v>Gym &amp; Fitness</v>
      </c>
      <c r="I3284" t="s">
        <v>84</v>
      </c>
      <c r="J3284" s="34">
        <v>120</v>
      </c>
      <c r="K3284" s="11" t="str">
        <f>VLOOKUP(A3284,'Sales Order'!A$2:I$1029,9,0)</f>
        <v>Sales Region Sulawesi - Maluku Team</v>
      </c>
      <c r="M3284" t="str">
        <f>VLOOKUP(A3284,'Sales Order'!A$1:L$1029,12,0)</f>
        <v>Retail</v>
      </c>
    </row>
    <row r="3285" spans="1:13" ht="15.75" customHeight="1" x14ac:dyDescent="0.3">
      <c r="A3285" s="28" t="s">
        <v>1036</v>
      </c>
      <c r="B3285" s="27">
        <f>VLOOKUP(A3285,'Sales Order'!A$1:D$1029,4,0)</f>
        <v>44679</v>
      </c>
      <c r="C3285" s="28" t="s">
        <v>72</v>
      </c>
      <c r="D3285" s="34">
        <v>59</v>
      </c>
      <c r="E3285" s="36">
        <v>13862640</v>
      </c>
      <c r="F3285" s="37" t="s">
        <v>5658</v>
      </c>
      <c r="G3285" s="76" t="str">
        <f>VLOOKUP(C3285,Product!A$1:D$21,3,0)</f>
        <v>Pull Up Bar</v>
      </c>
      <c r="H3285" s="76" t="str">
        <f>VLOOKUP(C3285,Product!A$1:D$21,4,0)</f>
        <v>Gym &amp; Fitness</v>
      </c>
      <c r="I3285" t="s">
        <v>73</v>
      </c>
      <c r="J3285" s="34">
        <v>59</v>
      </c>
      <c r="K3285" s="11" t="str">
        <f>VLOOKUP(A3285,'Sales Order'!A$2:I$1029,9,0)</f>
        <v>Sales Region Sulawesi - Maluku Team</v>
      </c>
      <c r="M3285" t="str">
        <f>VLOOKUP(A3285,'Sales Order'!A$1:L$1029,12,0)</f>
        <v>Retail</v>
      </c>
    </row>
    <row r="3286" spans="1:13" ht="15.75" customHeight="1" x14ac:dyDescent="0.3">
      <c r="A3286" s="28" t="s">
        <v>1037</v>
      </c>
      <c r="B3286" s="27">
        <f>VLOOKUP(A3286,'Sales Order'!A$1:D$1029,4,0)</f>
        <v>44681</v>
      </c>
      <c r="C3286" s="28" t="s">
        <v>78</v>
      </c>
      <c r="D3286" s="34">
        <v>64</v>
      </c>
      <c r="E3286" s="36">
        <v>29962240</v>
      </c>
      <c r="F3286" s="37" t="s">
        <v>5659</v>
      </c>
      <c r="G3286" s="76" t="str">
        <f>VLOOKUP(C3286,Product!A$1:D$21,3,0)</f>
        <v>Dumbell Set</v>
      </c>
      <c r="H3286" s="76" t="str">
        <f>VLOOKUP(C3286,Product!A$1:D$21,4,0)</f>
        <v>Gym &amp; Fitness</v>
      </c>
      <c r="I3286" t="s">
        <v>79</v>
      </c>
      <c r="J3286" s="34">
        <v>64</v>
      </c>
      <c r="K3286" s="11" t="str">
        <f>VLOOKUP(A3286,'Sales Order'!A$2:I$1029,9,0)</f>
        <v>Sales Sumatera -Kalimantan Region Team</v>
      </c>
      <c r="M3286" t="str">
        <f>VLOOKUP(A3286,'Sales Order'!A$1:L$1029,12,0)</f>
        <v>Retail</v>
      </c>
    </row>
    <row r="3287" spans="1:13" ht="15.75" customHeight="1" x14ac:dyDescent="0.3">
      <c r="A3287" s="28" t="s">
        <v>1037</v>
      </c>
      <c r="B3287" s="27">
        <f>VLOOKUP(A3287,'Sales Order'!A$1:D$1029,4,0)</f>
        <v>44681</v>
      </c>
      <c r="C3287" s="28" t="s">
        <v>52</v>
      </c>
      <c r="D3287" s="34">
        <v>95</v>
      </c>
      <c r="E3287" s="36">
        <v>28713749.999999996</v>
      </c>
      <c r="F3287" s="37" t="s">
        <v>5660</v>
      </c>
      <c r="G3287" s="76" t="str">
        <f>VLOOKUP(C3287,Product!A$1:D$21,3,0)</f>
        <v>Hiking Shoes</v>
      </c>
      <c r="H3287" s="76" t="str">
        <f>VLOOKUP(C3287,Product!A$1:D$21,4,0)</f>
        <v>Hiking &amp; Camping</v>
      </c>
      <c r="I3287" t="s">
        <v>53</v>
      </c>
      <c r="J3287" s="34">
        <v>95</v>
      </c>
      <c r="K3287" s="11" t="str">
        <f>VLOOKUP(A3287,'Sales Order'!A$2:I$1029,9,0)</f>
        <v>Sales Sumatera -Kalimantan Region Team</v>
      </c>
      <c r="M3287" t="str">
        <f>VLOOKUP(A3287,'Sales Order'!A$1:L$1029,12,0)</f>
        <v>Retail</v>
      </c>
    </row>
    <row r="3288" spans="1:13" ht="15.75" customHeight="1" x14ac:dyDescent="0.3">
      <c r="A3288" s="28" t="s">
        <v>1041</v>
      </c>
      <c r="B3288" s="27">
        <f>VLOOKUP(A3288,'Sales Order'!A$1:D$1029,4,0)</f>
        <v>44684</v>
      </c>
      <c r="C3288" s="28" t="s">
        <v>55</v>
      </c>
      <c r="D3288" s="34">
        <v>122</v>
      </c>
      <c r="E3288" s="36">
        <v>250384260</v>
      </c>
      <c r="F3288" s="37" t="s">
        <v>5661</v>
      </c>
      <c r="G3288" s="76" t="str">
        <f>VLOOKUP(C3288,Product!A$1:D$21,3,0)</f>
        <v>Mountain Bike</v>
      </c>
      <c r="H3288" s="76" t="str">
        <f>VLOOKUP(C3288,Product!A$1:D$21,4,0)</f>
        <v>Bicycle</v>
      </c>
      <c r="I3288" t="s">
        <v>5854</v>
      </c>
      <c r="J3288" s="34">
        <v>122</v>
      </c>
      <c r="K3288" s="11" t="str">
        <f>VLOOKUP(A3288,'Sales Order'!A$2:I$1029,9,0)</f>
        <v>Sales Region Sulawesi - Maluku Team</v>
      </c>
      <c r="M3288" t="str">
        <f>VLOOKUP(A3288,'Sales Order'!A$1:L$1029,12,0)</f>
        <v>Distributor</v>
      </c>
    </row>
    <row r="3289" spans="1:13" ht="15.75" customHeight="1" x14ac:dyDescent="0.3">
      <c r="A3289" s="28" t="s">
        <v>1041</v>
      </c>
      <c r="B3289" s="27">
        <f>VLOOKUP(A3289,'Sales Order'!A$1:D$1029,4,0)</f>
        <v>44684</v>
      </c>
      <c r="C3289" s="28" t="s">
        <v>52</v>
      </c>
      <c r="D3289" s="34">
        <v>44</v>
      </c>
      <c r="E3289" s="36">
        <v>12441000</v>
      </c>
      <c r="F3289" s="37" t="s">
        <v>5662</v>
      </c>
      <c r="G3289" s="76" t="str">
        <f>VLOOKUP(C3289,Product!A$1:D$21,3,0)</f>
        <v>Hiking Shoes</v>
      </c>
      <c r="H3289" s="76" t="str">
        <f>VLOOKUP(C3289,Product!A$1:D$21,4,0)</f>
        <v>Hiking &amp; Camping</v>
      </c>
      <c r="I3289" t="s">
        <v>53</v>
      </c>
      <c r="J3289" s="34">
        <v>44</v>
      </c>
      <c r="K3289" s="11" t="str">
        <f>VLOOKUP(A3289,'Sales Order'!A$2:I$1029,9,0)</f>
        <v>Sales Region Sulawesi - Maluku Team</v>
      </c>
      <c r="M3289" t="str">
        <f>VLOOKUP(A3289,'Sales Order'!A$1:L$1029,12,0)</f>
        <v>Distributor</v>
      </c>
    </row>
    <row r="3290" spans="1:13" ht="15.75" customHeight="1" x14ac:dyDescent="0.3">
      <c r="A3290" s="16" t="s">
        <v>1046</v>
      </c>
      <c r="B3290" s="27">
        <f>VLOOKUP(A3290,'Sales Order'!A$1:D$1029,4,0)</f>
        <v>44690</v>
      </c>
      <c r="C3290" s="28" t="s">
        <v>45</v>
      </c>
      <c r="D3290" s="34">
        <v>129</v>
      </c>
      <c r="E3290" s="36">
        <v>17875530</v>
      </c>
      <c r="F3290" s="37" t="s">
        <v>5663</v>
      </c>
      <c r="G3290" s="76" t="str">
        <f>VLOOKUP(C3290,Product!A$1:D$21,3,0)</f>
        <v>Sunglasses</v>
      </c>
      <c r="H3290" s="76" t="str">
        <f>VLOOKUP(C3290,Product!A$1:D$21,4,0)</f>
        <v>Outdoors Sport</v>
      </c>
      <c r="I3290" t="s">
        <v>46</v>
      </c>
      <c r="J3290" s="34">
        <v>129</v>
      </c>
      <c r="K3290" s="11" t="str">
        <f>VLOOKUP(A3290,'Sales Order'!A$2:I$1029,9,0)</f>
        <v>Sales Sumatera -Kalimantan Region Team</v>
      </c>
      <c r="M3290" t="str">
        <f>VLOOKUP(A3290,'Sales Order'!A$1:L$1029,12,0)</f>
        <v>Retail</v>
      </c>
    </row>
    <row r="3291" spans="1:13" ht="15.75" customHeight="1" x14ac:dyDescent="0.3">
      <c r="A3291" s="28" t="s">
        <v>1046</v>
      </c>
      <c r="B3291" s="27">
        <f>VLOOKUP(A3291,'Sales Order'!A$1:D$1029,4,0)</f>
        <v>44690</v>
      </c>
      <c r="C3291" s="28" t="s">
        <v>25</v>
      </c>
      <c r="D3291" s="34">
        <v>131</v>
      </c>
      <c r="E3291" s="36">
        <v>2069800</v>
      </c>
      <c r="F3291" s="37" t="s">
        <v>5664</v>
      </c>
      <c r="G3291" s="76" t="str">
        <f>VLOOKUP(C3291,Product!A$1:D$21,3,0)</f>
        <v>Fishing soft lure</v>
      </c>
      <c r="H3291" s="76" t="str">
        <f>VLOOKUP(C3291,Product!A$1:D$21,4,0)</f>
        <v>Fishing Equipment</v>
      </c>
      <c r="I3291" t="s">
        <v>26</v>
      </c>
      <c r="J3291" s="34">
        <v>131</v>
      </c>
      <c r="K3291" s="11" t="str">
        <f>VLOOKUP(A3291,'Sales Order'!A$2:I$1029,9,0)</f>
        <v>Sales Sumatera -Kalimantan Region Team</v>
      </c>
      <c r="M3291" t="str">
        <f>VLOOKUP(A3291,'Sales Order'!A$1:L$1029,12,0)</f>
        <v>Retail</v>
      </c>
    </row>
    <row r="3292" spans="1:13" ht="15.75" customHeight="1" x14ac:dyDescent="0.3">
      <c r="A3292" s="28" t="s">
        <v>1056</v>
      </c>
      <c r="B3292" s="27">
        <f>VLOOKUP(A3292,'Sales Order'!A$1:D$1029,4,0)</f>
        <v>44698</v>
      </c>
      <c r="C3292" s="28" t="s">
        <v>45</v>
      </c>
      <c r="D3292" s="34">
        <v>67</v>
      </c>
      <c r="E3292" s="36">
        <v>9284190</v>
      </c>
      <c r="F3292" s="37" t="s">
        <v>5665</v>
      </c>
      <c r="G3292" s="76" t="str">
        <f>VLOOKUP(C3292,Product!A$1:D$21,3,0)</f>
        <v>Sunglasses</v>
      </c>
      <c r="H3292" s="76" t="str">
        <f>VLOOKUP(C3292,Product!A$1:D$21,4,0)</f>
        <v>Outdoors Sport</v>
      </c>
      <c r="I3292" t="s">
        <v>46</v>
      </c>
      <c r="J3292" s="34">
        <v>67</v>
      </c>
      <c r="K3292" s="11" t="str">
        <f>VLOOKUP(A3292,'Sales Order'!A$2:I$1029,9,0)</f>
        <v>Sales Region Sulawesi - Maluku Team</v>
      </c>
      <c r="M3292" t="str">
        <f>VLOOKUP(A3292,'Sales Order'!A$1:L$1029,12,0)</f>
        <v>Retail</v>
      </c>
    </row>
    <row r="3293" spans="1:13" ht="15.75" customHeight="1" x14ac:dyDescent="0.3">
      <c r="A3293" s="28" t="s">
        <v>1056</v>
      </c>
      <c r="B3293" s="27">
        <f>VLOOKUP(A3293,'Sales Order'!A$1:D$1029,4,0)</f>
        <v>44698</v>
      </c>
      <c r="C3293" s="28" t="s">
        <v>25</v>
      </c>
      <c r="D3293" s="34">
        <v>67</v>
      </c>
      <c r="E3293" s="36">
        <v>1098800</v>
      </c>
      <c r="F3293" s="37" t="s">
        <v>5666</v>
      </c>
      <c r="G3293" s="76" t="str">
        <f>VLOOKUP(C3293,Product!A$1:D$21,3,0)</f>
        <v>Fishing soft lure</v>
      </c>
      <c r="H3293" s="76" t="str">
        <f>VLOOKUP(C3293,Product!A$1:D$21,4,0)</f>
        <v>Fishing Equipment</v>
      </c>
      <c r="I3293" t="s">
        <v>26</v>
      </c>
      <c r="J3293" s="34">
        <v>67</v>
      </c>
      <c r="K3293" s="11" t="str">
        <f>VLOOKUP(A3293,'Sales Order'!A$2:I$1029,9,0)</f>
        <v>Sales Region Sulawesi - Maluku Team</v>
      </c>
      <c r="M3293" t="str">
        <f>VLOOKUP(A3293,'Sales Order'!A$1:L$1029,12,0)</f>
        <v>Retail</v>
      </c>
    </row>
    <row r="3294" spans="1:13" ht="15.75" customHeight="1" x14ac:dyDescent="0.3">
      <c r="A3294" s="16" t="s">
        <v>1062</v>
      </c>
      <c r="B3294" s="27">
        <f>VLOOKUP(A3294,'Sales Order'!A$1:D$1029,4,0)</f>
        <v>44706</v>
      </c>
      <c r="C3294" s="28" t="s">
        <v>55</v>
      </c>
      <c r="D3294" s="34">
        <v>127</v>
      </c>
      <c r="E3294" s="36">
        <v>236678470</v>
      </c>
      <c r="F3294" s="37" t="s">
        <v>5667</v>
      </c>
      <c r="G3294" s="76" t="str">
        <f>VLOOKUP(C3294,Product!A$1:D$21,3,0)</f>
        <v>Mountain Bike</v>
      </c>
      <c r="H3294" s="76" t="str">
        <f>VLOOKUP(C3294,Product!A$1:D$21,4,0)</f>
        <v>Bicycle</v>
      </c>
      <c r="I3294" t="s">
        <v>5854</v>
      </c>
      <c r="J3294" s="34">
        <v>127</v>
      </c>
      <c r="K3294" s="11" t="str">
        <f>VLOOKUP(A3294,'Sales Order'!A$2:I$1029,9,0)</f>
        <v>Sales Region Bali - Nusa Tenggara Team</v>
      </c>
      <c r="M3294" t="str">
        <f>VLOOKUP(A3294,'Sales Order'!A$1:L$1029,12,0)</f>
        <v>Retail</v>
      </c>
    </row>
    <row r="3295" spans="1:13" ht="15.75" customHeight="1" x14ac:dyDescent="0.3">
      <c r="A3295" s="28" t="s">
        <v>1062</v>
      </c>
      <c r="B3295" s="27">
        <f>VLOOKUP(A3295,'Sales Order'!A$1:D$1029,4,0)</f>
        <v>44706</v>
      </c>
      <c r="C3295" s="28" t="s">
        <v>58</v>
      </c>
      <c r="D3295" s="34">
        <v>147</v>
      </c>
      <c r="E3295" s="36">
        <v>696303720</v>
      </c>
      <c r="F3295" s="37" t="s">
        <v>5668</v>
      </c>
      <c r="G3295" s="76" t="str">
        <f>VLOOKUP(C3295,Product!A$1:D$21,3,0)</f>
        <v>Road Bike</v>
      </c>
      <c r="H3295" s="76" t="str">
        <f>VLOOKUP(C3295,Product!A$1:D$21,4,0)</f>
        <v>Bicycle</v>
      </c>
      <c r="I3295" t="s">
        <v>59</v>
      </c>
      <c r="J3295" s="34">
        <v>147</v>
      </c>
      <c r="K3295" s="11" t="str">
        <f>VLOOKUP(A3295,'Sales Order'!A$2:I$1029,9,0)</f>
        <v>Sales Region Bali - Nusa Tenggara Team</v>
      </c>
      <c r="M3295" t="str">
        <f>VLOOKUP(A3295,'Sales Order'!A$1:L$1029,12,0)</f>
        <v>Retail</v>
      </c>
    </row>
    <row r="3296" spans="1:13" ht="15.75" customHeight="1" x14ac:dyDescent="0.3">
      <c r="A3296" s="28" t="s">
        <v>1063</v>
      </c>
      <c r="B3296" s="27">
        <f>VLOOKUP(A3296,'Sales Order'!A$1:D$1029,4,0)</f>
        <v>44706</v>
      </c>
      <c r="C3296" s="28" t="s">
        <v>19</v>
      </c>
      <c r="D3296" s="34">
        <v>108</v>
      </c>
      <c r="E3296" s="36">
        <v>24740640</v>
      </c>
      <c r="F3296" s="37" t="s">
        <v>5669</v>
      </c>
      <c r="G3296" s="76" t="str">
        <f>VLOOKUP(C3296,Product!A$1:D$21,3,0)</f>
        <v>1 Set Fishing Equipment</v>
      </c>
      <c r="H3296" s="76" t="str">
        <f>VLOOKUP(C3296,Product!A$1:D$21,4,0)</f>
        <v>Fishing Equipment</v>
      </c>
      <c r="I3296" t="s">
        <v>21</v>
      </c>
      <c r="J3296" s="34">
        <v>108</v>
      </c>
      <c r="K3296" s="11" t="str">
        <f>VLOOKUP(A3296,'Sales Order'!A$2:I$1029,9,0)</f>
        <v>Sales Region Sulawesi - Maluku Team</v>
      </c>
      <c r="M3296" t="str">
        <f>VLOOKUP(A3296,'Sales Order'!A$1:L$1029,12,0)</f>
        <v>Retail</v>
      </c>
    </row>
    <row r="3297" spans="1:13" ht="15.75" customHeight="1" x14ac:dyDescent="0.3">
      <c r="A3297" s="28" t="s">
        <v>1063</v>
      </c>
      <c r="B3297" s="27">
        <f>VLOOKUP(A3297,'Sales Order'!A$1:D$1029,4,0)</f>
        <v>44706</v>
      </c>
      <c r="C3297" s="28" t="s">
        <v>25</v>
      </c>
      <c r="D3297" s="34">
        <v>71</v>
      </c>
      <c r="E3297" s="36">
        <v>1107600</v>
      </c>
      <c r="F3297" s="37" t="s">
        <v>5670</v>
      </c>
      <c r="G3297" s="76" t="str">
        <f>VLOOKUP(C3297,Product!A$1:D$21,3,0)</f>
        <v>Fishing soft lure</v>
      </c>
      <c r="H3297" s="76" t="str">
        <f>VLOOKUP(C3297,Product!A$1:D$21,4,0)</f>
        <v>Fishing Equipment</v>
      </c>
      <c r="I3297" t="s">
        <v>26</v>
      </c>
      <c r="J3297" s="34">
        <v>71</v>
      </c>
      <c r="K3297" s="11" t="str">
        <f>VLOOKUP(A3297,'Sales Order'!A$2:I$1029,9,0)</f>
        <v>Sales Region Sulawesi - Maluku Team</v>
      </c>
      <c r="M3297" t="str">
        <f>VLOOKUP(A3297,'Sales Order'!A$1:L$1029,12,0)</f>
        <v>Retail</v>
      </c>
    </row>
    <row r="3298" spans="1:13" ht="15.75" customHeight="1" x14ac:dyDescent="0.3">
      <c r="A3298" s="28" t="s">
        <v>1068</v>
      </c>
      <c r="B3298" s="27">
        <f>VLOOKUP(A3298,'Sales Order'!A$1:D$1029,4,0)</f>
        <v>44710</v>
      </c>
      <c r="C3298" s="28" t="s">
        <v>55</v>
      </c>
      <c r="D3298" s="34">
        <v>47</v>
      </c>
      <c r="E3298" s="36">
        <v>92024590</v>
      </c>
      <c r="F3298" s="37" t="s">
        <v>5671</v>
      </c>
      <c r="G3298" s="76" t="str">
        <f>VLOOKUP(C3298,Product!A$1:D$21,3,0)</f>
        <v>Mountain Bike</v>
      </c>
      <c r="H3298" s="76" t="str">
        <f>VLOOKUP(C3298,Product!A$1:D$21,4,0)</f>
        <v>Bicycle</v>
      </c>
      <c r="I3298" t="s">
        <v>5854</v>
      </c>
      <c r="J3298" s="34">
        <v>47</v>
      </c>
      <c r="K3298" s="11" t="str">
        <f>VLOOKUP(A3298,'Sales Order'!A$2:I$1029,9,0)</f>
        <v>Sales Region Bali - Nusa Tenggara Team</v>
      </c>
      <c r="M3298" t="str">
        <f>VLOOKUP(A3298,'Sales Order'!A$1:L$1029,12,0)</f>
        <v>Distributor</v>
      </c>
    </row>
    <row r="3299" spans="1:13" ht="15.75" customHeight="1" x14ac:dyDescent="0.3">
      <c r="A3299" s="28" t="s">
        <v>1068</v>
      </c>
      <c r="B3299" s="27">
        <f>VLOOKUP(A3299,'Sales Order'!A$1:D$1029,4,0)</f>
        <v>44710</v>
      </c>
      <c r="C3299" s="28" t="s">
        <v>58</v>
      </c>
      <c r="D3299" s="34">
        <v>62</v>
      </c>
      <c r="E3299" s="36">
        <v>279694400</v>
      </c>
      <c r="F3299" s="37" t="s">
        <v>5672</v>
      </c>
      <c r="G3299" s="76" t="str">
        <f>VLOOKUP(C3299,Product!A$1:D$21,3,0)</f>
        <v>Road Bike</v>
      </c>
      <c r="H3299" s="76" t="str">
        <f>VLOOKUP(C3299,Product!A$1:D$21,4,0)</f>
        <v>Bicycle</v>
      </c>
      <c r="I3299" t="s">
        <v>59</v>
      </c>
      <c r="J3299" s="34">
        <v>62</v>
      </c>
      <c r="K3299" s="11" t="str">
        <f>VLOOKUP(A3299,'Sales Order'!A$2:I$1029,9,0)</f>
        <v>Sales Region Bali - Nusa Tenggara Team</v>
      </c>
      <c r="M3299" t="str">
        <f>VLOOKUP(A3299,'Sales Order'!A$1:L$1029,12,0)</f>
        <v>Distributor</v>
      </c>
    </row>
    <row r="3300" spans="1:13" ht="15.75" customHeight="1" x14ac:dyDescent="0.3">
      <c r="A3300" s="16" t="s">
        <v>1070</v>
      </c>
      <c r="B3300" s="27">
        <f>VLOOKUP(A3300,'Sales Order'!A$1:D$1029,4,0)</f>
        <v>44712</v>
      </c>
      <c r="C3300" s="28" t="s">
        <v>69</v>
      </c>
      <c r="D3300" s="34">
        <v>84</v>
      </c>
      <c r="E3300" s="36">
        <v>8675856</v>
      </c>
      <c r="F3300" s="37" t="s">
        <v>5673</v>
      </c>
      <c r="G3300" s="76" t="str">
        <f>VLOOKUP(C3300,Product!A$1:D$21,3,0)</f>
        <v>Abs Roller</v>
      </c>
      <c r="H3300" s="76" t="str">
        <f>VLOOKUP(C3300,Product!A$1:D$21,4,0)</f>
        <v>Gym &amp; Fitness</v>
      </c>
      <c r="I3300" t="s">
        <v>70</v>
      </c>
      <c r="J3300" s="34">
        <v>84</v>
      </c>
      <c r="K3300" s="11" t="str">
        <f>VLOOKUP(A3300,'Sales Order'!A$2:I$1029,9,0)</f>
        <v>Sales Java Region Team</v>
      </c>
      <c r="M3300" t="str">
        <f>VLOOKUP(A3300,'Sales Order'!A$1:L$1029,12,0)</f>
        <v>Distributor</v>
      </c>
    </row>
    <row r="3301" spans="1:13" ht="15.75" customHeight="1" x14ac:dyDescent="0.3">
      <c r="A3301" s="28" t="s">
        <v>1070</v>
      </c>
      <c r="B3301" s="27">
        <f>VLOOKUP(A3301,'Sales Order'!A$1:D$1029,4,0)</f>
        <v>44712</v>
      </c>
      <c r="C3301" s="28" t="s">
        <v>83</v>
      </c>
      <c r="D3301" s="34">
        <v>139</v>
      </c>
      <c r="E3301" s="36">
        <v>39710910</v>
      </c>
      <c r="F3301" s="37" t="s">
        <v>5674</v>
      </c>
      <c r="G3301" s="76" t="str">
        <f>VLOOKUP(C3301,Product!A$1:D$21,3,0)</f>
        <v>Heavy bag</v>
      </c>
      <c r="H3301" s="76" t="str">
        <f>VLOOKUP(C3301,Product!A$1:D$21,4,0)</f>
        <v>Gym &amp; Fitness</v>
      </c>
      <c r="I3301" t="s">
        <v>84</v>
      </c>
      <c r="J3301" s="34">
        <v>139</v>
      </c>
      <c r="K3301" s="11" t="str">
        <f>VLOOKUP(A3301,'Sales Order'!A$2:I$1029,9,0)</f>
        <v>Sales Java Region Team</v>
      </c>
      <c r="M3301" t="str">
        <f>VLOOKUP(A3301,'Sales Order'!A$1:L$1029,12,0)</f>
        <v>Distributor</v>
      </c>
    </row>
    <row r="3302" spans="1:13" ht="15.75" customHeight="1" x14ac:dyDescent="0.3">
      <c r="A3302" s="16" t="s">
        <v>1076</v>
      </c>
      <c r="B3302" s="27">
        <f>VLOOKUP(A3302,'Sales Order'!A$1:D$1029,4,0)</f>
        <v>44719</v>
      </c>
      <c r="C3302" s="28" t="s">
        <v>33</v>
      </c>
      <c r="D3302" s="34">
        <v>129</v>
      </c>
      <c r="E3302" s="36">
        <v>23271600</v>
      </c>
      <c r="F3302" s="37" t="s">
        <v>5675</v>
      </c>
      <c r="G3302" s="76" t="str">
        <f>VLOOKUP(C3302,Product!A$1:D$21,3,0)</f>
        <v>Stick Billiard Bag</v>
      </c>
      <c r="H3302" s="76" t="str">
        <f>VLOOKUP(C3302,Product!A$1:D$21,4,0)</f>
        <v>Billiard</v>
      </c>
      <c r="I3302" t="s">
        <v>34</v>
      </c>
      <c r="J3302" s="34">
        <v>129</v>
      </c>
      <c r="K3302" s="11" t="str">
        <f>VLOOKUP(A3302,'Sales Order'!A$2:I$1029,9,0)</f>
        <v>Sales Sumatera -Kalimantan Region Team</v>
      </c>
      <c r="M3302" t="str">
        <f>VLOOKUP(A3302,'Sales Order'!A$1:L$1029,12,0)</f>
        <v>Retail</v>
      </c>
    </row>
    <row r="3303" spans="1:13" ht="15.75" customHeight="1" x14ac:dyDescent="0.3">
      <c r="A3303" s="28" t="s">
        <v>1076</v>
      </c>
      <c r="B3303" s="27">
        <f>VLOOKUP(A3303,'Sales Order'!A$1:D$1029,4,0)</f>
        <v>44719</v>
      </c>
      <c r="C3303" s="28" t="s">
        <v>83</v>
      </c>
      <c r="D3303" s="34">
        <v>27</v>
      </c>
      <c r="E3303" s="36">
        <v>7280280</v>
      </c>
      <c r="F3303" s="37" t="s">
        <v>5676</v>
      </c>
      <c r="G3303" s="76" t="str">
        <f>VLOOKUP(C3303,Product!A$1:D$21,3,0)</f>
        <v>Heavy bag</v>
      </c>
      <c r="H3303" s="76" t="str">
        <f>VLOOKUP(C3303,Product!A$1:D$21,4,0)</f>
        <v>Gym &amp; Fitness</v>
      </c>
      <c r="I3303" t="s">
        <v>84</v>
      </c>
      <c r="J3303" s="34">
        <v>27</v>
      </c>
      <c r="K3303" s="11" t="str">
        <f>VLOOKUP(A3303,'Sales Order'!A$2:I$1029,9,0)</f>
        <v>Sales Sumatera -Kalimantan Region Team</v>
      </c>
      <c r="M3303" t="str">
        <f>VLOOKUP(A3303,'Sales Order'!A$1:L$1029,12,0)</f>
        <v>Retail</v>
      </c>
    </row>
    <row r="3304" spans="1:13" ht="15.75" customHeight="1" x14ac:dyDescent="0.3">
      <c r="A3304" s="28" t="s">
        <v>1082</v>
      </c>
      <c r="B3304" s="27">
        <f>VLOOKUP(A3304,'Sales Order'!A$1:D$1029,4,0)</f>
        <v>44725</v>
      </c>
      <c r="C3304" s="28" t="s">
        <v>33</v>
      </c>
      <c r="D3304" s="34">
        <v>142</v>
      </c>
      <c r="E3304" s="36">
        <v>24367200</v>
      </c>
      <c r="F3304" s="37" t="s">
        <v>5677</v>
      </c>
      <c r="G3304" s="76" t="str">
        <f>VLOOKUP(C3304,Product!A$1:D$21,3,0)</f>
        <v>Stick Billiard Bag</v>
      </c>
      <c r="H3304" s="76" t="str">
        <f>VLOOKUP(C3304,Product!A$1:D$21,4,0)</f>
        <v>Billiard</v>
      </c>
      <c r="I3304" t="s">
        <v>34</v>
      </c>
      <c r="J3304" s="34">
        <v>142</v>
      </c>
      <c r="K3304" s="11" t="str">
        <f>VLOOKUP(A3304,'Sales Order'!A$2:I$1029,9,0)</f>
        <v>Sales Region Sulawesi - Maluku Team</v>
      </c>
      <c r="M3304" t="str">
        <f>VLOOKUP(A3304,'Sales Order'!A$1:L$1029,12,0)</f>
        <v>Retail</v>
      </c>
    </row>
    <row r="3305" spans="1:13" ht="15.75" customHeight="1" x14ac:dyDescent="0.3">
      <c r="A3305" s="28" t="s">
        <v>1082</v>
      </c>
      <c r="B3305" s="27">
        <f>VLOOKUP(A3305,'Sales Order'!A$1:D$1029,4,0)</f>
        <v>44725</v>
      </c>
      <c r="C3305" s="28" t="s">
        <v>83</v>
      </c>
      <c r="D3305" s="34">
        <v>46</v>
      </c>
      <c r="E3305" s="36">
        <v>11665140</v>
      </c>
      <c r="F3305" s="37" t="s">
        <v>5678</v>
      </c>
      <c r="G3305" s="76" t="str">
        <f>VLOOKUP(C3305,Product!A$1:D$21,3,0)</f>
        <v>Heavy bag</v>
      </c>
      <c r="H3305" s="76" t="str">
        <f>VLOOKUP(C3305,Product!A$1:D$21,4,0)</f>
        <v>Gym &amp; Fitness</v>
      </c>
      <c r="I3305" t="s">
        <v>84</v>
      </c>
      <c r="J3305" s="34">
        <v>46</v>
      </c>
      <c r="K3305" s="11" t="str">
        <f>VLOOKUP(A3305,'Sales Order'!A$2:I$1029,9,0)</f>
        <v>Sales Region Sulawesi - Maluku Team</v>
      </c>
      <c r="M3305" t="str">
        <f>VLOOKUP(A3305,'Sales Order'!A$1:L$1029,12,0)</f>
        <v>Retail</v>
      </c>
    </row>
    <row r="3306" spans="1:13" ht="15.75" customHeight="1" x14ac:dyDescent="0.3">
      <c r="A3306" s="28" t="s">
        <v>1090</v>
      </c>
      <c r="B3306" s="27">
        <f>VLOOKUP(A3306,'Sales Order'!A$1:D$1029,4,0)</f>
        <v>44735</v>
      </c>
      <c r="C3306" s="28" t="s">
        <v>52</v>
      </c>
      <c r="D3306" s="34">
        <v>45</v>
      </c>
      <c r="E3306" s="36">
        <v>11553750</v>
      </c>
      <c r="F3306" s="37" t="s">
        <v>5679</v>
      </c>
      <c r="G3306" s="76" t="str">
        <f>VLOOKUP(C3306,Product!A$1:D$21,3,0)</f>
        <v>Hiking Shoes</v>
      </c>
      <c r="H3306" s="76" t="str">
        <f>VLOOKUP(C3306,Product!A$1:D$21,4,0)</f>
        <v>Hiking &amp; Camping</v>
      </c>
      <c r="I3306" t="s">
        <v>53</v>
      </c>
      <c r="J3306" s="34">
        <v>45</v>
      </c>
      <c r="K3306" s="11" t="str">
        <f>VLOOKUP(A3306,'Sales Order'!A$2:I$1029,9,0)</f>
        <v>Sales Region Bali - Nusa Tenggara Team</v>
      </c>
      <c r="M3306" t="str">
        <f>VLOOKUP(A3306,'Sales Order'!A$1:L$1029,12,0)</f>
        <v>Retail</v>
      </c>
    </row>
    <row r="3307" spans="1:13" ht="15.75" customHeight="1" x14ac:dyDescent="0.3">
      <c r="A3307" s="28" t="s">
        <v>1090</v>
      </c>
      <c r="B3307" s="27">
        <f>VLOOKUP(A3307,'Sales Order'!A$1:D$1029,4,0)</f>
        <v>44735</v>
      </c>
      <c r="C3307" s="28" t="s">
        <v>48</v>
      </c>
      <c r="D3307" s="34">
        <v>37</v>
      </c>
      <c r="E3307" s="36">
        <v>4104780</v>
      </c>
      <c r="F3307" s="37" t="s">
        <v>5680</v>
      </c>
      <c r="G3307" s="76" t="str">
        <f>VLOOKUP(C3307,Product!A$1:D$21,3,0)</f>
        <v>Tracking Pole</v>
      </c>
      <c r="H3307" s="76" t="str">
        <f>VLOOKUP(C3307,Product!A$1:D$21,4,0)</f>
        <v>Hiking &amp; Camping</v>
      </c>
      <c r="I3307" t="s">
        <v>49</v>
      </c>
      <c r="J3307" s="34">
        <v>37</v>
      </c>
      <c r="K3307" s="11" t="str">
        <f>VLOOKUP(A3307,'Sales Order'!A$2:I$1029,9,0)</f>
        <v>Sales Region Bali - Nusa Tenggara Team</v>
      </c>
      <c r="M3307" t="str">
        <f>VLOOKUP(A3307,'Sales Order'!A$1:L$1029,12,0)</f>
        <v>Retail</v>
      </c>
    </row>
    <row r="3308" spans="1:13" ht="15.75" customHeight="1" x14ac:dyDescent="0.3">
      <c r="A3308" s="16" t="s">
        <v>1092</v>
      </c>
      <c r="B3308" s="27">
        <f>VLOOKUP(A3308,'Sales Order'!A$1:D$1029,4,0)</f>
        <v>44738</v>
      </c>
      <c r="C3308" s="28" t="s">
        <v>19</v>
      </c>
      <c r="D3308" s="34">
        <v>49</v>
      </c>
      <c r="E3308" s="36">
        <v>9150750</v>
      </c>
      <c r="F3308" s="37" t="s">
        <v>5681</v>
      </c>
      <c r="G3308" s="76" t="str">
        <f>VLOOKUP(C3308,Product!A$1:D$21,3,0)</f>
        <v>1 Set Fishing Equipment</v>
      </c>
      <c r="H3308" s="76" t="str">
        <f>VLOOKUP(C3308,Product!A$1:D$21,4,0)</f>
        <v>Fishing Equipment</v>
      </c>
      <c r="I3308" t="s">
        <v>21</v>
      </c>
      <c r="J3308" s="34">
        <v>49</v>
      </c>
      <c r="K3308" s="11" t="str">
        <f>VLOOKUP(A3308,'Sales Order'!A$2:I$1029,9,0)</f>
        <v>Online Sales Team</v>
      </c>
      <c r="M3308" t="str">
        <f>VLOOKUP(A3308,'Sales Order'!A$1:L$1029,12,0)</f>
        <v>Retail</v>
      </c>
    </row>
    <row r="3309" spans="1:13" ht="15.75" customHeight="1" x14ac:dyDescent="0.3">
      <c r="A3309" s="28" t="s">
        <v>1092</v>
      </c>
      <c r="B3309" s="27">
        <f>VLOOKUP(A3309,'Sales Order'!A$1:D$1029,4,0)</f>
        <v>44738</v>
      </c>
      <c r="C3309" s="28" t="s">
        <v>83</v>
      </c>
      <c r="D3309" s="34">
        <v>32</v>
      </c>
      <c r="E3309" s="36">
        <v>8833920</v>
      </c>
      <c r="F3309" s="37" t="s">
        <v>5682</v>
      </c>
      <c r="G3309" s="76" t="str">
        <f>VLOOKUP(C3309,Product!A$1:D$21,3,0)</f>
        <v>Heavy bag</v>
      </c>
      <c r="H3309" s="76" t="str">
        <f>VLOOKUP(C3309,Product!A$1:D$21,4,0)</f>
        <v>Gym &amp; Fitness</v>
      </c>
      <c r="I3309" t="s">
        <v>84</v>
      </c>
      <c r="J3309" s="34">
        <v>32</v>
      </c>
      <c r="K3309" s="11" t="str">
        <f>VLOOKUP(A3309,'Sales Order'!A$2:I$1029,9,0)</f>
        <v>Online Sales Team</v>
      </c>
      <c r="M3309" t="str">
        <f>VLOOKUP(A3309,'Sales Order'!A$1:L$1029,12,0)</f>
        <v>Retail</v>
      </c>
    </row>
    <row r="3310" spans="1:13" ht="15.75" customHeight="1" x14ac:dyDescent="0.3">
      <c r="A3310" s="28" t="s">
        <v>1093</v>
      </c>
      <c r="B3310" s="27">
        <f>VLOOKUP(A3310,'Sales Order'!A$1:D$1029,4,0)</f>
        <v>44738</v>
      </c>
      <c r="C3310" s="28" t="s">
        <v>72</v>
      </c>
      <c r="D3310" s="34">
        <v>145</v>
      </c>
      <c r="E3310" s="36">
        <v>31746300.000000004</v>
      </c>
      <c r="F3310" s="37" t="s">
        <v>5683</v>
      </c>
      <c r="G3310" s="76" t="str">
        <f>VLOOKUP(C3310,Product!A$1:D$21,3,0)</f>
        <v>Pull Up Bar</v>
      </c>
      <c r="H3310" s="76" t="str">
        <f>VLOOKUP(C3310,Product!A$1:D$21,4,0)</f>
        <v>Gym &amp; Fitness</v>
      </c>
      <c r="I3310" t="s">
        <v>73</v>
      </c>
      <c r="J3310" s="34">
        <v>145</v>
      </c>
      <c r="K3310" s="11" t="str">
        <f>VLOOKUP(A3310,'Sales Order'!A$2:I$1029,9,0)</f>
        <v>Sales Sumatera -Kalimantan Region Team</v>
      </c>
      <c r="M3310" t="str">
        <f>VLOOKUP(A3310,'Sales Order'!A$1:L$1029,12,0)</f>
        <v>Distributor</v>
      </c>
    </row>
    <row r="3311" spans="1:13" ht="15.75" customHeight="1" x14ac:dyDescent="0.3">
      <c r="A3311" s="28" t="s">
        <v>1093</v>
      </c>
      <c r="B3311" s="27">
        <f>VLOOKUP(A3311,'Sales Order'!A$1:D$1029,4,0)</f>
        <v>44738</v>
      </c>
      <c r="C3311" s="28" t="s">
        <v>69</v>
      </c>
      <c r="D3311" s="34">
        <v>139</v>
      </c>
      <c r="E3311" s="36">
        <v>14167575</v>
      </c>
      <c r="F3311" s="37" t="s">
        <v>5684</v>
      </c>
      <c r="G3311" s="76" t="str">
        <f>VLOOKUP(C3311,Product!A$1:D$21,3,0)</f>
        <v>Abs Roller</v>
      </c>
      <c r="H3311" s="76" t="str">
        <f>VLOOKUP(C3311,Product!A$1:D$21,4,0)</f>
        <v>Gym &amp; Fitness</v>
      </c>
      <c r="I3311" t="s">
        <v>70</v>
      </c>
      <c r="J3311" s="34">
        <v>139</v>
      </c>
      <c r="K3311" s="11" t="str">
        <f>VLOOKUP(A3311,'Sales Order'!A$2:I$1029,9,0)</f>
        <v>Sales Sumatera -Kalimantan Region Team</v>
      </c>
      <c r="M3311" t="str">
        <f>VLOOKUP(A3311,'Sales Order'!A$1:L$1029,12,0)</f>
        <v>Distributor</v>
      </c>
    </row>
    <row r="3312" spans="1:13" ht="15.75" customHeight="1" x14ac:dyDescent="0.3">
      <c r="A3312" s="16" t="s">
        <v>1098</v>
      </c>
      <c r="B3312" s="27">
        <f>VLOOKUP(A3312,'Sales Order'!A$1:D$1029,4,0)</f>
        <v>44742</v>
      </c>
      <c r="C3312" s="28" t="s">
        <v>33</v>
      </c>
      <c r="D3312" s="34">
        <v>38</v>
      </c>
      <c r="E3312" s="36">
        <v>6437200</v>
      </c>
      <c r="F3312" s="37" t="s">
        <v>5685</v>
      </c>
      <c r="G3312" s="76" t="str">
        <f>VLOOKUP(C3312,Product!A$1:D$21,3,0)</f>
        <v>Stick Billiard Bag</v>
      </c>
      <c r="H3312" s="76" t="str">
        <f>VLOOKUP(C3312,Product!A$1:D$21,4,0)</f>
        <v>Billiard</v>
      </c>
      <c r="I3312" t="s">
        <v>34</v>
      </c>
      <c r="J3312" s="34">
        <v>38</v>
      </c>
      <c r="K3312" s="11" t="str">
        <f>VLOOKUP(A3312,'Sales Order'!A$2:I$1029,9,0)</f>
        <v>Sales Region Sulawesi - Maluku Team</v>
      </c>
      <c r="M3312" t="str">
        <f>VLOOKUP(A3312,'Sales Order'!A$1:L$1029,12,0)</f>
        <v>Retail</v>
      </c>
    </row>
    <row r="3313" spans="1:13" ht="15.75" customHeight="1" x14ac:dyDescent="0.3">
      <c r="A3313" s="28" t="s">
        <v>1098</v>
      </c>
      <c r="B3313" s="27">
        <f>VLOOKUP(A3313,'Sales Order'!A$1:D$1029,4,0)</f>
        <v>44742</v>
      </c>
      <c r="C3313" s="28" t="s">
        <v>83</v>
      </c>
      <c r="D3313" s="34">
        <v>124</v>
      </c>
      <c r="E3313" s="36">
        <v>31843200</v>
      </c>
      <c r="F3313" s="37" t="s">
        <v>5686</v>
      </c>
      <c r="G3313" s="76" t="str">
        <f>VLOOKUP(C3313,Product!A$1:D$21,3,0)</f>
        <v>Heavy bag</v>
      </c>
      <c r="H3313" s="76" t="str">
        <f>VLOOKUP(C3313,Product!A$1:D$21,4,0)</f>
        <v>Gym &amp; Fitness</v>
      </c>
      <c r="I3313" t="s">
        <v>84</v>
      </c>
      <c r="J3313" s="34">
        <v>124</v>
      </c>
      <c r="K3313" s="11" t="str">
        <f>VLOOKUP(A3313,'Sales Order'!A$2:I$1029,9,0)</f>
        <v>Sales Region Sulawesi - Maluku Team</v>
      </c>
      <c r="M3313" t="str">
        <f>VLOOKUP(A3313,'Sales Order'!A$1:L$1029,12,0)</f>
        <v>Retail</v>
      </c>
    </row>
    <row r="3314" spans="1:13" ht="15.75" customHeight="1" x14ac:dyDescent="0.3">
      <c r="A3314" s="28" t="s">
        <v>1100</v>
      </c>
      <c r="B3314" s="27">
        <f>VLOOKUP(A3314,'Sales Order'!A$1:D$1029,4,0)</f>
        <v>44744</v>
      </c>
      <c r="C3314" s="28" t="s">
        <v>65</v>
      </c>
      <c r="D3314" s="34">
        <v>64</v>
      </c>
      <c r="E3314" s="36">
        <v>15037440</v>
      </c>
      <c r="F3314" s="37" t="s">
        <v>5687</v>
      </c>
      <c r="G3314" s="76" t="str">
        <f>VLOOKUP(C3314,Product!A$1:D$21,3,0)</f>
        <v>1 Set Futsalball</v>
      </c>
      <c r="H3314" s="76" t="str">
        <f>VLOOKUP(C3314,Product!A$1:D$21,4,0)</f>
        <v>Futsal</v>
      </c>
      <c r="I3314" t="s">
        <v>66</v>
      </c>
      <c r="J3314" s="34">
        <v>64</v>
      </c>
      <c r="K3314" s="11" t="str">
        <f>VLOOKUP(A3314,'Sales Order'!A$2:I$1029,9,0)</f>
        <v>Sales Sumatera -Kalimantan Region Team</v>
      </c>
      <c r="M3314" t="str">
        <f>VLOOKUP(A3314,'Sales Order'!A$1:L$1029,12,0)</f>
        <v>Retail</v>
      </c>
    </row>
    <row r="3315" spans="1:13" ht="15.75" customHeight="1" x14ac:dyDescent="0.3">
      <c r="A3315" s="28" t="s">
        <v>1100</v>
      </c>
      <c r="B3315" s="27">
        <f>VLOOKUP(A3315,'Sales Order'!A$1:D$1029,4,0)</f>
        <v>44744</v>
      </c>
      <c r="C3315" s="28" t="s">
        <v>61</v>
      </c>
      <c r="D3315" s="34">
        <v>128</v>
      </c>
      <c r="E3315" s="36">
        <v>47823360</v>
      </c>
      <c r="F3315" s="37" t="s">
        <v>5688</v>
      </c>
      <c r="G3315" s="76" t="str">
        <f>VLOOKUP(C3315,Product!A$1:D$21,3,0)</f>
        <v>1 Set Basketball</v>
      </c>
      <c r="H3315" s="76" t="str">
        <f>VLOOKUP(C3315,Product!A$1:D$21,4,0)</f>
        <v>Basketball</v>
      </c>
      <c r="I3315" t="s">
        <v>62</v>
      </c>
      <c r="J3315" s="34">
        <v>128</v>
      </c>
      <c r="K3315" s="11" t="str">
        <f>VLOOKUP(A3315,'Sales Order'!A$2:I$1029,9,0)</f>
        <v>Sales Sumatera -Kalimantan Region Team</v>
      </c>
      <c r="M3315" t="str">
        <f>VLOOKUP(A3315,'Sales Order'!A$1:L$1029,12,0)</f>
        <v>Retail</v>
      </c>
    </row>
    <row r="3316" spans="1:13" ht="15.75" customHeight="1" x14ac:dyDescent="0.3">
      <c r="A3316" s="16" t="s">
        <v>1104</v>
      </c>
      <c r="B3316" s="27">
        <f>VLOOKUP(A3316,'Sales Order'!A$1:D$1029,4,0)</f>
        <v>44750</v>
      </c>
      <c r="C3316" s="28" t="s">
        <v>19</v>
      </c>
      <c r="D3316" s="34">
        <v>78</v>
      </c>
      <c r="E3316" s="36">
        <v>18450900</v>
      </c>
      <c r="F3316" s="37" t="s">
        <v>5689</v>
      </c>
      <c r="G3316" s="76" t="str">
        <f>VLOOKUP(C3316,Product!A$1:D$21,3,0)</f>
        <v>1 Set Fishing Equipment</v>
      </c>
      <c r="H3316" s="76" t="str">
        <f>VLOOKUP(C3316,Product!A$1:D$21,4,0)</f>
        <v>Fishing Equipment</v>
      </c>
      <c r="I3316" t="s">
        <v>21</v>
      </c>
      <c r="J3316" s="34">
        <v>78</v>
      </c>
      <c r="K3316" s="11" t="str">
        <f>VLOOKUP(A3316,'Sales Order'!A$2:I$1029,9,0)</f>
        <v>Online Sales Team</v>
      </c>
      <c r="M3316" t="str">
        <f>VLOOKUP(A3316,'Sales Order'!A$1:L$1029,12,0)</f>
        <v>Retail</v>
      </c>
    </row>
    <row r="3317" spans="1:13" ht="15.75" customHeight="1" x14ac:dyDescent="0.3">
      <c r="A3317" s="28" t="s">
        <v>1104</v>
      </c>
      <c r="B3317" s="27">
        <f>VLOOKUP(A3317,'Sales Order'!A$1:D$1029,4,0)</f>
        <v>44750</v>
      </c>
      <c r="C3317" s="28" t="s">
        <v>83</v>
      </c>
      <c r="D3317" s="34">
        <v>133</v>
      </c>
      <c r="E3317" s="36">
        <v>33300540</v>
      </c>
      <c r="F3317" s="37" t="s">
        <v>5690</v>
      </c>
      <c r="G3317" s="76" t="str">
        <f>VLOOKUP(C3317,Product!A$1:D$21,3,0)</f>
        <v>Heavy bag</v>
      </c>
      <c r="H3317" s="76" t="str">
        <f>VLOOKUP(C3317,Product!A$1:D$21,4,0)</f>
        <v>Gym &amp; Fitness</v>
      </c>
      <c r="I3317" t="s">
        <v>84</v>
      </c>
      <c r="J3317" s="34">
        <v>133</v>
      </c>
      <c r="K3317" s="11" t="str">
        <f>VLOOKUP(A3317,'Sales Order'!A$2:I$1029,9,0)</f>
        <v>Online Sales Team</v>
      </c>
      <c r="M3317" t="str">
        <f>VLOOKUP(A3317,'Sales Order'!A$1:L$1029,12,0)</f>
        <v>Retail</v>
      </c>
    </row>
    <row r="3318" spans="1:13" ht="15.75" customHeight="1" x14ac:dyDescent="0.3">
      <c r="A3318" s="28" t="s">
        <v>1104</v>
      </c>
      <c r="B3318" s="27">
        <f>VLOOKUP(A3318,'Sales Order'!A$1:D$1029,4,0)</f>
        <v>44750</v>
      </c>
      <c r="C3318" s="28" t="s">
        <v>52</v>
      </c>
      <c r="D3318" s="34">
        <v>142</v>
      </c>
      <c r="E3318" s="36">
        <v>38304500</v>
      </c>
      <c r="F3318" s="37" t="s">
        <v>5691</v>
      </c>
      <c r="G3318" s="76" t="str">
        <f>VLOOKUP(C3318,Product!A$1:D$21,3,0)</f>
        <v>Hiking Shoes</v>
      </c>
      <c r="H3318" s="76" t="str">
        <f>VLOOKUP(C3318,Product!A$1:D$21,4,0)</f>
        <v>Hiking &amp; Camping</v>
      </c>
      <c r="I3318" t="s">
        <v>53</v>
      </c>
      <c r="J3318" s="34">
        <v>142</v>
      </c>
      <c r="K3318" s="11" t="str">
        <f>VLOOKUP(A3318,'Sales Order'!A$2:I$1029,9,0)</f>
        <v>Online Sales Team</v>
      </c>
      <c r="M3318" t="str">
        <f>VLOOKUP(A3318,'Sales Order'!A$1:L$1029,12,0)</f>
        <v>Retail</v>
      </c>
    </row>
    <row r="3319" spans="1:13" ht="15.75" customHeight="1" x14ac:dyDescent="0.3">
      <c r="A3319" s="28" t="s">
        <v>1104</v>
      </c>
      <c r="B3319" s="27">
        <f>VLOOKUP(A3319,'Sales Order'!A$1:D$1029,4,0)</f>
        <v>44750</v>
      </c>
      <c r="C3319" s="28" t="s">
        <v>48</v>
      </c>
      <c r="D3319" s="34">
        <v>72</v>
      </c>
      <c r="E3319" s="36">
        <v>7430400</v>
      </c>
      <c r="F3319" s="37" t="s">
        <v>5692</v>
      </c>
      <c r="G3319" s="76" t="str">
        <f>VLOOKUP(C3319,Product!A$1:D$21,3,0)</f>
        <v>Tracking Pole</v>
      </c>
      <c r="H3319" s="76" t="str">
        <f>VLOOKUP(C3319,Product!A$1:D$21,4,0)</f>
        <v>Hiking &amp; Camping</v>
      </c>
      <c r="I3319" t="s">
        <v>49</v>
      </c>
      <c r="J3319" s="34">
        <v>72</v>
      </c>
      <c r="K3319" s="11" t="str">
        <f>VLOOKUP(A3319,'Sales Order'!A$2:I$1029,9,0)</f>
        <v>Online Sales Team</v>
      </c>
      <c r="M3319" t="str">
        <f>VLOOKUP(A3319,'Sales Order'!A$1:L$1029,12,0)</f>
        <v>Retail</v>
      </c>
    </row>
    <row r="3320" spans="1:13" ht="15.75" customHeight="1" x14ac:dyDescent="0.3">
      <c r="A3320" s="28" t="s">
        <v>1104</v>
      </c>
      <c r="B3320" s="27">
        <f>VLOOKUP(A3320,'Sales Order'!A$1:D$1029,4,0)</f>
        <v>44750</v>
      </c>
      <c r="C3320" s="28" t="s">
        <v>43</v>
      </c>
      <c r="D3320" s="34">
        <v>50</v>
      </c>
      <c r="E3320" s="36">
        <v>142400000</v>
      </c>
      <c r="F3320" s="37" t="s">
        <v>5693</v>
      </c>
      <c r="G3320" s="76" t="str">
        <f>VLOOKUP(C3320,Product!A$1:D$21,3,0)</f>
        <v>Stick Golf Bag</v>
      </c>
      <c r="H3320" s="76" t="str">
        <f>VLOOKUP(C3320,Product!A$1:D$21,4,0)</f>
        <v>Golf</v>
      </c>
      <c r="I3320" t="s">
        <v>44</v>
      </c>
      <c r="J3320" s="34">
        <v>50</v>
      </c>
      <c r="K3320" s="11" t="str">
        <f>VLOOKUP(A3320,'Sales Order'!A$2:I$1029,9,0)</f>
        <v>Online Sales Team</v>
      </c>
      <c r="M3320" t="str">
        <f>VLOOKUP(A3320,'Sales Order'!A$1:L$1029,12,0)</f>
        <v>Retail</v>
      </c>
    </row>
    <row r="3321" spans="1:13" ht="15.75" customHeight="1" x14ac:dyDescent="0.3">
      <c r="A3321" s="28" t="s">
        <v>1104</v>
      </c>
      <c r="B3321" s="27">
        <f>VLOOKUP(A3321,'Sales Order'!A$1:D$1029,4,0)</f>
        <v>44750</v>
      </c>
      <c r="C3321" s="28" t="s">
        <v>35</v>
      </c>
      <c r="D3321" s="34">
        <v>29</v>
      </c>
      <c r="E3321" s="36">
        <v>57289500</v>
      </c>
      <c r="F3321" s="37" t="s">
        <v>5694</v>
      </c>
      <c r="G3321" s="76" t="str">
        <f>VLOOKUP(C3321,Product!A$1:D$21,3,0)</f>
        <v>Stick Golf Wedge</v>
      </c>
      <c r="H3321" s="76" t="str">
        <f>VLOOKUP(C3321,Product!A$1:D$21,4,0)</f>
        <v>Golf</v>
      </c>
      <c r="I3321" t="s">
        <v>37</v>
      </c>
      <c r="J3321" s="34">
        <v>29</v>
      </c>
      <c r="K3321" s="11" t="str">
        <f>VLOOKUP(A3321,'Sales Order'!A$2:I$1029,9,0)</f>
        <v>Online Sales Team</v>
      </c>
      <c r="M3321" t="str">
        <f>VLOOKUP(A3321,'Sales Order'!A$1:L$1029,12,0)</f>
        <v>Retail</v>
      </c>
    </row>
    <row r="3322" spans="1:13" ht="15.75" customHeight="1" x14ac:dyDescent="0.3">
      <c r="A3322" s="28" t="s">
        <v>1106</v>
      </c>
      <c r="B3322" s="27">
        <f>VLOOKUP(A3322,'Sales Order'!A$1:D$1029,4,0)</f>
        <v>44752</v>
      </c>
      <c r="C3322" s="28" t="s">
        <v>83</v>
      </c>
      <c r="D3322" s="34">
        <v>91</v>
      </c>
      <c r="E3322" s="36">
        <v>22784580</v>
      </c>
      <c r="F3322" s="37" t="s">
        <v>5695</v>
      </c>
      <c r="G3322" s="76" t="str">
        <f>VLOOKUP(C3322,Product!A$1:D$21,3,0)</f>
        <v>Heavy bag</v>
      </c>
      <c r="H3322" s="76" t="str">
        <f>VLOOKUP(C3322,Product!A$1:D$21,4,0)</f>
        <v>Gym &amp; Fitness</v>
      </c>
      <c r="I3322" t="s">
        <v>84</v>
      </c>
      <c r="J3322" s="34">
        <v>91</v>
      </c>
      <c r="K3322" s="11" t="str">
        <f>VLOOKUP(A3322,'Sales Order'!A$2:I$1029,9,0)</f>
        <v>Sales Sumatera -Kalimantan Region Team</v>
      </c>
      <c r="M3322" t="str">
        <f>VLOOKUP(A3322,'Sales Order'!A$1:L$1029,12,0)</f>
        <v>Distributor</v>
      </c>
    </row>
    <row r="3323" spans="1:13" ht="15.75" customHeight="1" x14ac:dyDescent="0.3">
      <c r="A3323" s="28" t="s">
        <v>1106</v>
      </c>
      <c r="B3323" s="27">
        <f>VLOOKUP(A3323,'Sales Order'!A$1:D$1029,4,0)</f>
        <v>44752</v>
      </c>
      <c r="C3323" s="28" t="s">
        <v>40</v>
      </c>
      <c r="D3323" s="34">
        <v>81</v>
      </c>
      <c r="E3323" s="36">
        <v>13373910</v>
      </c>
      <c r="F3323" s="37" t="s">
        <v>5696</v>
      </c>
      <c r="G3323" s="76" t="str">
        <f>VLOOKUP(C3323,Product!A$1:D$21,3,0)</f>
        <v>1 set Golf Ball</v>
      </c>
      <c r="H3323" s="76" t="str">
        <f>VLOOKUP(C3323,Product!A$1:D$21,4,0)</f>
        <v>Golf</v>
      </c>
      <c r="I3323" t="s">
        <v>41</v>
      </c>
      <c r="J3323" s="34">
        <v>81</v>
      </c>
      <c r="K3323" s="11" t="str">
        <f>VLOOKUP(A3323,'Sales Order'!A$2:I$1029,9,0)</f>
        <v>Sales Sumatera -Kalimantan Region Team</v>
      </c>
      <c r="M3323" t="str">
        <f>VLOOKUP(A3323,'Sales Order'!A$1:L$1029,12,0)</f>
        <v>Distributor</v>
      </c>
    </row>
    <row r="3324" spans="1:13" ht="15.75" customHeight="1" x14ac:dyDescent="0.3">
      <c r="A3324" s="16" t="s">
        <v>1118</v>
      </c>
      <c r="B3324" s="27">
        <f>VLOOKUP(A3324,'Sales Order'!A$1:D$1029,4,0)</f>
        <v>44766</v>
      </c>
      <c r="C3324" s="28" t="s">
        <v>25</v>
      </c>
      <c r="D3324" s="34">
        <v>121</v>
      </c>
      <c r="E3324" s="36">
        <v>2129600</v>
      </c>
      <c r="F3324" s="37" t="s">
        <v>5697</v>
      </c>
      <c r="G3324" s="76" t="str">
        <f>VLOOKUP(C3324,Product!A$1:D$21,3,0)</f>
        <v>Fishing soft lure</v>
      </c>
      <c r="H3324" s="76" t="str">
        <f>VLOOKUP(C3324,Product!A$1:D$21,4,0)</f>
        <v>Fishing Equipment</v>
      </c>
      <c r="I3324" t="s">
        <v>26</v>
      </c>
      <c r="J3324" s="34">
        <v>121</v>
      </c>
      <c r="K3324" s="11" t="str">
        <f>VLOOKUP(A3324,'Sales Order'!A$2:I$1029,9,0)</f>
        <v>Sales Region Sulawesi - Maluku Team</v>
      </c>
      <c r="M3324" t="str">
        <f>VLOOKUP(A3324,'Sales Order'!A$1:L$1029,12,0)</f>
        <v>Retail</v>
      </c>
    </row>
    <row r="3325" spans="1:13" ht="15.75" customHeight="1" x14ac:dyDescent="0.3">
      <c r="A3325" s="28" t="s">
        <v>1118</v>
      </c>
      <c r="B3325" s="27">
        <f>VLOOKUP(A3325,'Sales Order'!A$1:D$1029,4,0)</f>
        <v>44766</v>
      </c>
      <c r="C3325" s="28" t="s">
        <v>83</v>
      </c>
      <c r="D3325" s="34">
        <v>142</v>
      </c>
      <c r="E3325" s="36">
        <v>40567980</v>
      </c>
      <c r="F3325" s="37" t="s">
        <v>5698</v>
      </c>
      <c r="G3325" s="76" t="str">
        <f>VLOOKUP(C3325,Product!A$1:D$21,3,0)</f>
        <v>Heavy bag</v>
      </c>
      <c r="H3325" s="76" t="str">
        <f>VLOOKUP(C3325,Product!A$1:D$21,4,0)</f>
        <v>Gym &amp; Fitness</v>
      </c>
      <c r="I3325" t="s">
        <v>84</v>
      </c>
      <c r="J3325" s="34">
        <v>142</v>
      </c>
      <c r="K3325" s="11" t="str">
        <f>VLOOKUP(A3325,'Sales Order'!A$2:I$1029,9,0)</f>
        <v>Sales Region Sulawesi - Maluku Team</v>
      </c>
      <c r="M3325" t="str">
        <f>VLOOKUP(A3325,'Sales Order'!A$1:L$1029,12,0)</f>
        <v>Retail</v>
      </c>
    </row>
    <row r="3326" spans="1:13" ht="15.75" customHeight="1" x14ac:dyDescent="0.3">
      <c r="A3326" s="28" t="s">
        <v>1119</v>
      </c>
      <c r="B3326" s="27">
        <f>VLOOKUP(A3326,'Sales Order'!A$1:D$1029,4,0)</f>
        <v>44766</v>
      </c>
      <c r="C3326" s="28" t="s">
        <v>52</v>
      </c>
      <c r="D3326" s="34">
        <v>130</v>
      </c>
      <c r="E3326" s="36">
        <v>38025000</v>
      </c>
      <c r="F3326" s="37" t="s">
        <v>5699</v>
      </c>
      <c r="G3326" s="76" t="str">
        <f>VLOOKUP(C3326,Product!A$1:D$21,3,0)</f>
        <v>Hiking Shoes</v>
      </c>
      <c r="H3326" s="76" t="str">
        <f>VLOOKUP(C3326,Product!A$1:D$21,4,0)</f>
        <v>Hiking &amp; Camping</v>
      </c>
      <c r="I3326" t="s">
        <v>53</v>
      </c>
      <c r="J3326" s="34">
        <v>130</v>
      </c>
      <c r="K3326" s="11" t="str">
        <f>VLOOKUP(A3326,'Sales Order'!A$2:I$1029,9,0)</f>
        <v>Sales Region Bali - Nusa Tenggara Team</v>
      </c>
      <c r="M3326" t="str">
        <f>VLOOKUP(A3326,'Sales Order'!A$1:L$1029,12,0)</f>
        <v>Retail</v>
      </c>
    </row>
    <row r="3327" spans="1:13" ht="15.75" customHeight="1" x14ac:dyDescent="0.3">
      <c r="A3327" s="28" t="s">
        <v>1119</v>
      </c>
      <c r="B3327" s="27">
        <f>VLOOKUP(A3327,'Sales Order'!A$1:D$1029,4,0)</f>
        <v>44766</v>
      </c>
      <c r="C3327" s="28" t="s">
        <v>48</v>
      </c>
      <c r="D3327" s="34">
        <v>70</v>
      </c>
      <c r="E3327" s="36">
        <v>8127000</v>
      </c>
      <c r="F3327" s="37" t="s">
        <v>5700</v>
      </c>
      <c r="G3327" s="76" t="str">
        <f>VLOOKUP(C3327,Product!A$1:D$21,3,0)</f>
        <v>Tracking Pole</v>
      </c>
      <c r="H3327" s="76" t="str">
        <f>VLOOKUP(C3327,Product!A$1:D$21,4,0)</f>
        <v>Hiking &amp; Camping</v>
      </c>
      <c r="I3327" t="s">
        <v>49</v>
      </c>
      <c r="J3327" s="34">
        <v>70</v>
      </c>
      <c r="K3327" s="11" t="str">
        <f>VLOOKUP(A3327,'Sales Order'!A$2:I$1029,9,0)</f>
        <v>Sales Region Bali - Nusa Tenggara Team</v>
      </c>
      <c r="M3327" t="str">
        <f>VLOOKUP(A3327,'Sales Order'!A$1:L$1029,12,0)</f>
        <v>Retail</v>
      </c>
    </row>
    <row r="3328" spans="1:13" ht="15.75" customHeight="1" x14ac:dyDescent="0.3">
      <c r="A3328" s="16" t="s">
        <v>1130</v>
      </c>
      <c r="B3328" s="27">
        <f>VLOOKUP(A3328,'Sales Order'!A$1:D$1029,4,0)</f>
        <v>44786</v>
      </c>
      <c r="C3328" s="28" t="s">
        <v>40</v>
      </c>
      <c r="D3328" s="34">
        <v>108</v>
      </c>
      <c r="E3328" s="36">
        <v>20991960</v>
      </c>
      <c r="F3328" s="37" t="s">
        <v>5701</v>
      </c>
      <c r="G3328" s="76" t="str">
        <f>VLOOKUP(C3328,Product!A$1:D$21,3,0)</f>
        <v>1 set Golf Ball</v>
      </c>
      <c r="H3328" s="76" t="str">
        <f>VLOOKUP(C3328,Product!A$1:D$21,4,0)</f>
        <v>Golf</v>
      </c>
      <c r="I3328" t="s">
        <v>41</v>
      </c>
      <c r="J3328" s="34">
        <v>108</v>
      </c>
      <c r="K3328" s="11" t="str">
        <f>VLOOKUP(A3328,'Sales Order'!A$2:I$1029,9,0)</f>
        <v>Sales Region Sulawesi - Maluku Team</v>
      </c>
      <c r="M3328" t="str">
        <f>VLOOKUP(A3328,'Sales Order'!A$1:L$1029,12,0)</f>
        <v>Retail</v>
      </c>
    </row>
    <row r="3329" spans="1:13" ht="15.75" customHeight="1" x14ac:dyDescent="0.3">
      <c r="A3329" s="28" t="s">
        <v>1130</v>
      </c>
      <c r="B3329" s="27">
        <f>VLOOKUP(A3329,'Sales Order'!A$1:D$1029,4,0)</f>
        <v>44786</v>
      </c>
      <c r="C3329" s="28" t="s">
        <v>45</v>
      </c>
      <c r="D3329" s="34">
        <v>85</v>
      </c>
      <c r="E3329" s="36">
        <v>11778450</v>
      </c>
      <c r="F3329" s="37" t="s">
        <v>5702</v>
      </c>
      <c r="G3329" s="76" t="str">
        <f>VLOOKUP(C3329,Product!A$1:D$21,3,0)</f>
        <v>Sunglasses</v>
      </c>
      <c r="H3329" s="76" t="str">
        <f>VLOOKUP(C3329,Product!A$1:D$21,4,0)</f>
        <v>Outdoors Sport</v>
      </c>
      <c r="I3329" t="s">
        <v>46</v>
      </c>
      <c r="J3329" s="34">
        <v>85</v>
      </c>
      <c r="K3329" s="11" t="str">
        <f>VLOOKUP(A3329,'Sales Order'!A$2:I$1029,9,0)</f>
        <v>Sales Region Sulawesi - Maluku Team</v>
      </c>
      <c r="M3329" t="str">
        <f>VLOOKUP(A3329,'Sales Order'!A$1:L$1029,12,0)</f>
        <v>Retail</v>
      </c>
    </row>
    <row r="3330" spans="1:13" ht="15.75" customHeight="1" x14ac:dyDescent="0.3">
      <c r="A3330" s="28" t="s">
        <v>1135</v>
      </c>
      <c r="B3330" s="27">
        <f>VLOOKUP(A3330,'Sales Order'!A$1:D$1029,4,0)</f>
        <v>44790</v>
      </c>
      <c r="C3330" s="28" t="s">
        <v>48</v>
      </c>
      <c r="D3330" s="34">
        <v>52</v>
      </c>
      <c r="E3330" s="36">
        <v>5299320</v>
      </c>
      <c r="F3330" s="37" t="s">
        <v>5703</v>
      </c>
      <c r="G3330" s="76" t="str">
        <f>VLOOKUP(C3330,Product!A$1:D$21,3,0)</f>
        <v>Tracking Pole</v>
      </c>
      <c r="H3330" s="76" t="str">
        <f>VLOOKUP(C3330,Product!A$1:D$21,4,0)</f>
        <v>Hiking &amp; Camping</v>
      </c>
      <c r="I3330" t="s">
        <v>49</v>
      </c>
      <c r="J3330" s="34">
        <v>52</v>
      </c>
      <c r="K3330" s="11" t="str">
        <f>VLOOKUP(A3330,'Sales Order'!A$2:I$1029,9,0)</f>
        <v>Sales Java Region Team</v>
      </c>
      <c r="M3330" t="str">
        <f>VLOOKUP(A3330,'Sales Order'!A$1:L$1029,12,0)</f>
        <v>Retail</v>
      </c>
    </row>
    <row r="3331" spans="1:13" ht="15.75" customHeight="1" x14ac:dyDescent="0.3">
      <c r="A3331" s="28" t="s">
        <v>1135</v>
      </c>
      <c r="B3331" s="27">
        <f>VLOOKUP(A3331,'Sales Order'!A$1:D$1029,4,0)</f>
        <v>44790</v>
      </c>
      <c r="C3331" s="28" t="s">
        <v>69</v>
      </c>
      <c r="D3331" s="34">
        <v>66</v>
      </c>
      <c r="E3331" s="36">
        <v>8341541.9999999991</v>
      </c>
      <c r="F3331" s="37" t="s">
        <v>5704</v>
      </c>
      <c r="G3331" s="76" t="str">
        <f>VLOOKUP(C3331,Product!A$1:D$21,3,0)</f>
        <v>Abs Roller</v>
      </c>
      <c r="H3331" s="76" t="str">
        <f>VLOOKUP(C3331,Product!A$1:D$21,4,0)</f>
        <v>Gym &amp; Fitness</v>
      </c>
      <c r="I3331" t="s">
        <v>70</v>
      </c>
      <c r="J3331" s="34">
        <v>66</v>
      </c>
      <c r="K3331" s="11" t="str">
        <f>VLOOKUP(A3331,'Sales Order'!A$2:I$1029,9,0)</f>
        <v>Sales Java Region Team</v>
      </c>
      <c r="M3331" t="str">
        <f>VLOOKUP(A3331,'Sales Order'!A$1:L$1029,12,0)</f>
        <v>Retail</v>
      </c>
    </row>
    <row r="3332" spans="1:13" ht="15.75" customHeight="1" x14ac:dyDescent="0.3">
      <c r="A3332" s="16" t="s">
        <v>1137</v>
      </c>
      <c r="B3332" s="27">
        <f>VLOOKUP(A3332,'Sales Order'!A$1:D$1029,4,0)</f>
        <v>44798</v>
      </c>
      <c r="C3332" s="28" t="s">
        <v>33</v>
      </c>
      <c r="D3332" s="34">
        <v>127</v>
      </c>
      <c r="E3332" s="36">
        <v>26543000</v>
      </c>
      <c r="F3332" s="37" t="s">
        <v>5705</v>
      </c>
      <c r="G3332" s="76" t="str">
        <f>VLOOKUP(C3332,Product!A$1:D$21,3,0)</f>
        <v>Stick Billiard Bag</v>
      </c>
      <c r="H3332" s="76" t="str">
        <f>VLOOKUP(C3332,Product!A$1:D$21,4,0)</f>
        <v>Billiard</v>
      </c>
      <c r="I3332" t="s">
        <v>34</v>
      </c>
      <c r="J3332" s="34">
        <v>127</v>
      </c>
      <c r="K3332" s="11" t="str">
        <f>VLOOKUP(A3332,'Sales Order'!A$2:I$1029,9,0)</f>
        <v>Sales Region Sulawesi - Maluku Team</v>
      </c>
      <c r="M3332" t="str">
        <f>VLOOKUP(A3332,'Sales Order'!A$1:L$1029,12,0)</f>
        <v>Retail</v>
      </c>
    </row>
    <row r="3333" spans="1:13" ht="15.75" customHeight="1" x14ac:dyDescent="0.3">
      <c r="A3333" s="28" t="s">
        <v>1137</v>
      </c>
      <c r="B3333" s="27">
        <f>VLOOKUP(A3333,'Sales Order'!A$1:D$1029,4,0)</f>
        <v>44798</v>
      </c>
      <c r="C3333" s="28" t="s">
        <v>83</v>
      </c>
      <c r="D3333" s="34">
        <v>105</v>
      </c>
      <c r="E3333" s="36">
        <v>30334500</v>
      </c>
      <c r="F3333" s="37" t="s">
        <v>5706</v>
      </c>
      <c r="G3333" s="76" t="str">
        <f>VLOOKUP(C3333,Product!A$1:D$21,3,0)</f>
        <v>Heavy bag</v>
      </c>
      <c r="H3333" s="76" t="str">
        <f>VLOOKUP(C3333,Product!A$1:D$21,4,0)</f>
        <v>Gym &amp; Fitness</v>
      </c>
      <c r="I3333" t="s">
        <v>84</v>
      </c>
      <c r="J3333" s="34">
        <v>105</v>
      </c>
      <c r="K3333" s="11" t="str">
        <f>VLOOKUP(A3333,'Sales Order'!A$2:I$1029,9,0)</f>
        <v>Sales Region Sulawesi - Maluku Team</v>
      </c>
      <c r="M3333" t="str">
        <f>VLOOKUP(A3333,'Sales Order'!A$1:L$1029,12,0)</f>
        <v>Retail</v>
      </c>
    </row>
    <row r="3334" spans="1:13" ht="15.75" customHeight="1" x14ac:dyDescent="0.3">
      <c r="A3334" s="28" t="s">
        <v>1139</v>
      </c>
      <c r="B3334" s="27">
        <f>VLOOKUP(A3334,'Sales Order'!A$1:D$1029,4,0)</f>
        <v>44799</v>
      </c>
      <c r="C3334" s="28" t="s">
        <v>78</v>
      </c>
      <c r="D3334" s="34">
        <v>83</v>
      </c>
      <c r="E3334" s="36">
        <v>35766360</v>
      </c>
      <c r="F3334" s="37" t="s">
        <v>5707</v>
      </c>
      <c r="G3334" s="76" t="str">
        <f>VLOOKUP(C3334,Product!A$1:D$21,3,0)</f>
        <v>Dumbell Set</v>
      </c>
      <c r="H3334" s="76" t="str">
        <f>VLOOKUP(C3334,Product!A$1:D$21,4,0)</f>
        <v>Gym &amp; Fitness</v>
      </c>
      <c r="I3334" t="s">
        <v>79</v>
      </c>
      <c r="J3334" s="34">
        <v>83</v>
      </c>
      <c r="K3334" s="11" t="str">
        <f>VLOOKUP(A3334,'Sales Order'!A$2:I$1029,9,0)</f>
        <v>Sales Sumatera -Kalimantan Region Team</v>
      </c>
      <c r="M3334" t="str">
        <f>VLOOKUP(A3334,'Sales Order'!A$1:L$1029,12,0)</f>
        <v>Retail</v>
      </c>
    </row>
    <row r="3335" spans="1:13" ht="15.75" customHeight="1" x14ac:dyDescent="0.3">
      <c r="A3335" s="28" t="s">
        <v>1139</v>
      </c>
      <c r="B3335" s="27">
        <f>VLOOKUP(A3335,'Sales Order'!A$1:D$1029,4,0)</f>
        <v>44799</v>
      </c>
      <c r="C3335" s="28" t="s">
        <v>83</v>
      </c>
      <c r="D3335" s="34">
        <v>47</v>
      </c>
      <c r="E3335" s="36">
        <v>12220470</v>
      </c>
      <c r="F3335" s="37" t="s">
        <v>5708</v>
      </c>
      <c r="G3335" s="76" t="str">
        <f>VLOOKUP(C3335,Product!A$1:D$21,3,0)</f>
        <v>Heavy bag</v>
      </c>
      <c r="H3335" s="76" t="str">
        <f>VLOOKUP(C3335,Product!A$1:D$21,4,0)</f>
        <v>Gym &amp; Fitness</v>
      </c>
      <c r="I3335" t="s">
        <v>84</v>
      </c>
      <c r="J3335" s="34">
        <v>47</v>
      </c>
      <c r="K3335" s="11" t="str">
        <f>VLOOKUP(A3335,'Sales Order'!A$2:I$1029,9,0)</f>
        <v>Sales Sumatera -Kalimantan Region Team</v>
      </c>
      <c r="M3335" t="str">
        <f>VLOOKUP(A3335,'Sales Order'!A$1:L$1029,12,0)</f>
        <v>Retail</v>
      </c>
    </row>
    <row r="3336" spans="1:13" ht="15.75" customHeight="1" x14ac:dyDescent="0.3">
      <c r="A3336" s="28" t="s">
        <v>1139</v>
      </c>
      <c r="B3336" s="27">
        <f>VLOOKUP(A3336,'Sales Order'!A$1:D$1029,4,0)</f>
        <v>44799</v>
      </c>
      <c r="C3336" s="28" t="s">
        <v>61</v>
      </c>
      <c r="D3336" s="34">
        <v>50</v>
      </c>
      <c r="E3336" s="36">
        <v>20357500</v>
      </c>
      <c r="F3336" s="37" t="s">
        <v>5709</v>
      </c>
      <c r="G3336" s="76" t="str">
        <f>VLOOKUP(C3336,Product!A$1:D$21,3,0)</f>
        <v>1 Set Basketball</v>
      </c>
      <c r="H3336" s="76" t="str">
        <f>VLOOKUP(C3336,Product!A$1:D$21,4,0)</f>
        <v>Basketball</v>
      </c>
      <c r="I3336" t="s">
        <v>62</v>
      </c>
      <c r="J3336" s="34">
        <v>50</v>
      </c>
      <c r="K3336" s="11" t="str">
        <f>VLOOKUP(A3336,'Sales Order'!A$2:I$1029,9,0)</f>
        <v>Sales Sumatera -Kalimantan Region Team</v>
      </c>
      <c r="M3336" t="str">
        <f>VLOOKUP(A3336,'Sales Order'!A$1:L$1029,12,0)</f>
        <v>Retail</v>
      </c>
    </row>
    <row r="3337" spans="1:13" ht="15.75" customHeight="1" x14ac:dyDescent="0.3">
      <c r="A3337" s="28" t="s">
        <v>1139</v>
      </c>
      <c r="B3337" s="27">
        <f>VLOOKUP(A3337,'Sales Order'!A$1:D$1029,4,0)</f>
        <v>44799</v>
      </c>
      <c r="C3337" s="28" t="s">
        <v>45</v>
      </c>
      <c r="D3337" s="34">
        <v>85</v>
      </c>
      <c r="E3337" s="36">
        <v>11778450</v>
      </c>
      <c r="F3337" s="37" t="s">
        <v>5710</v>
      </c>
      <c r="G3337" s="76" t="str">
        <f>VLOOKUP(C3337,Product!A$1:D$21,3,0)</f>
        <v>Sunglasses</v>
      </c>
      <c r="H3337" s="76" t="str">
        <f>VLOOKUP(C3337,Product!A$1:D$21,4,0)</f>
        <v>Outdoors Sport</v>
      </c>
      <c r="I3337" t="s">
        <v>46</v>
      </c>
      <c r="J3337" s="34">
        <v>85</v>
      </c>
      <c r="K3337" s="11" t="str">
        <f>VLOOKUP(A3337,'Sales Order'!A$2:I$1029,9,0)</f>
        <v>Sales Sumatera -Kalimantan Region Team</v>
      </c>
      <c r="M3337" t="str">
        <f>VLOOKUP(A3337,'Sales Order'!A$1:L$1029,12,0)</f>
        <v>Retail</v>
      </c>
    </row>
    <row r="3338" spans="1:13" ht="15.75" customHeight="1" x14ac:dyDescent="0.3">
      <c r="A3338" s="16" t="s">
        <v>1140</v>
      </c>
      <c r="B3338" s="27">
        <f>VLOOKUP(A3338,'Sales Order'!A$1:D$1029,4,0)</f>
        <v>44799</v>
      </c>
      <c r="C3338" s="28" t="s">
        <v>52</v>
      </c>
      <c r="D3338" s="34">
        <v>27</v>
      </c>
      <c r="E3338" s="36">
        <v>6844500</v>
      </c>
      <c r="F3338" s="37" t="s">
        <v>5711</v>
      </c>
      <c r="G3338" s="76" t="str">
        <f>VLOOKUP(C3338,Product!A$1:D$21,3,0)</f>
        <v>Hiking Shoes</v>
      </c>
      <c r="H3338" s="76" t="str">
        <f>VLOOKUP(C3338,Product!A$1:D$21,4,0)</f>
        <v>Hiking &amp; Camping</v>
      </c>
      <c r="I3338" t="s">
        <v>53</v>
      </c>
      <c r="J3338" s="34">
        <v>27</v>
      </c>
      <c r="K3338" s="11" t="str">
        <f>VLOOKUP(A3338,'Sales Order'!A$2:I$1029,9,0)</f>
        <v>Online Sales Team</v>
      </c>
      <c r="M3338" t="str">
        <f>VLOOKUP(A3338,'Sales Order'!A$1:L$1029,12,0)</f>
        <v>Retail</v>
      </c>
    </row>
    <row r="3339" spans="1:13" ht="15.75" customHeight="1" x14ac:dyDescent="0.3">
      <c r="A3339" s="28" t="s">
        <v>1140</v>
      </c>
      <c r="B3339" s="27">
        <f>VLOOKUP(A3339,'Sales Order'!A$1:D$1029,4,0)</f>
        <v>44799</v>
      </c>
      <c r="C3339" s="28" t="s">
        <v>83</v>
      </c>
      <c r="D3339" s="34">
        <v>86</v>
      </c>
      <c r="E3339" s="36">
        <v>24569340</v>
      </c>
      <c r="F3339" s="37" t="s">
        <v>5712</v>
      </c>
      <c r="G3339" s="76" t="str">
        <f>VLOOKUP(C3339,Product!A$1:D$21,3,0)</f>
        <v>Heavy bag</v>
      </c>
      <c r="H3339" s="76" t="str">
        <f>VLOOKUP(C3339,Product!A$1:D$21,4,0)</f>
        <v>Gym &amp; Fitness</v>
      </c>
      <c r="I3339" t="s">
        <v>84</v>
      </c>
      <c r="J3339" s="34">
        <v>86</v>
      </c>
      <c r="K3339" s="11" t="str">
        <f>VLOOKUP(A3339,'Sales Order'!A$2:I$1029,9,0)</f>
        <v>Online Sales Team</v>
      </c>
      <c r="M3339" t="str">
        <f>VLOOKUP(A3339,'Sales Order'!A$1:L$1029,12,0)</f>
        <v>Retail</v>
      </c>
    </row>
    <row r="3340" spans="1:13" ht="15.75" customHeight="1" x14ac:dyDescent="0.3">
      <c r="A3340" s="28" t="s">
        <v>1141</v>
      </c>
      <c r="B3340" s="27">
        <f>VLOOKUP(A3340,'Sales Order'!A$1:D$1029,4,0)</f>
        <v>44800</v>
      </c>
      <c r="C3340" s="28" t="s">
        <v>40</v>
      </c>
      <c r="D3340" s="34">
        <v>87</v>
      </c>
      <c r="E3340" s="36">
        <v>15091890</v>
      </c>
      <c r="F3340" s="37" t="s">
        <v>5713</v>
      </c>
      <c r="G3340" s="76" t="str">
        <f>VLOOKUP(C3340,Product!A$1:D$21,3,0)</f>
        <v>1 set Golf Ball</v>
      </c>
      <c r="H3340" s="76" t="str">
        <f>VLOOKUP(C3340,Product!A$1:D$21,4,0)</f>
        <v>Golf</v>
      </c>
      <c r="I3340" t="s">
        <v>41</v>
      </c>
      <c r="J3340" s="34">
        <v>87</v>
      </c>
      <c r="K3340" s="11" t="str">
        <f>VLOOKUP(A3340,'Sales Order'!A$2:I$1029,9,0)</f>
        <v>Sales Region Sulawesi - Maluku Team</v>
      </c>
      <c r="M3340" t="str">
        <f>VLOOKUP(A3340,'Sales Order'!A$1:L$1029,12,0)</f>
        <v>Retail</v>
      </c>
    </row>
    <row r="3341" spans="1:13" ht="15.75" customHeight="1" x14ac:dyDescent="0.3">
      <c r="A3341" s="28" t="s">
        <v>1141</v>
      </c>
      <c r="B3341" s="27">
        <f>VLOOKUP(A3341,'Sales Order'!A$1:D$1029,4,0)</f>
        <v>44800</v>
      </c>
      <c r="C3341" s="28" t="s">
        <v>83</v>
      </c>
      <c r="D3341" s="34">
        <v>115</v>
      </c>
      <c r="E3341" s="36">
        <v>32116050</v>
      </c>
      <c r="F3341" s="37" t="s">
        <v>5714</v>
      </c>
      <c r="G3341" s="76" t="str">
        <f>VLOOKUP(C3341,Product!A$1:D$21,3,0)</f>
        <v>Heavy bag</v>
      </c>
      <c r="H3341" s="76" t="str">
        <f>VLOOKUP(C3341,Product!A$1:D$21,4,0)</f>
        <v>Gym &amp; Fitness</v>
      </c>
      <c r="I3341" t="s">
        <v>84</v>
      </c>
      <c r="J3341" s="34">
        <v>115</v>
      </c>
      <c r="K3341" s="11" t="str">
        <f>VLOOKUP(A3341,'Sales Order'!A$2:I$1029,9,0)</f>
        <v>Sales Region Sulawesi - Maluku Team</v>
      </c>
      <c r="M3341" t="str">
        <f>VLOOKUP(A3341,'Sales Order'!A$1:L$1029,12,0)</f>
        <v>Retail</v>
      </c>
    </row>
    <row r="3342" spans="1:13" ht="15.75" customHeight="1" x14ac:dyDescent="0.3">
      <c r="A3342" s="16" t="s">
        <v>1144</v>
      </c>
      <c r="B3342" s="27">
        <f>VLOOKUP(A3342,'Sales Order'!A$1:D$1029,4,0)</f>
        <v>44801</v>
      </c>
      <c r="C3342" s="28" t="s">
        <v>83</v>
      </c>
      <c r="D3342" s="34">
        <v>107</v>
      </c>
      <c r="E3342" s="36">
        <v>32286180</v>
      </c>
      <c r="F3342" s="37" t="s">
        <v>5715</v>
      </c>
      <c r="G3342" s="76" t="str">
        <f>VLOOKUP(C3342,Product!A$1:D$21,3,0)</f>
        <v>Heavy bag</v>
      </c>
      <c r="H3342" s="76" t="str">
        <f>VLOOKUP(C3342,Product!A$1:D$21,4,0)</f>
        <v>Gym &amp; Fitness</v>
      </c>
      <c r="I3342" t="s">
        <v>84</v>
      </c>
      <c r="J3342" s="34">
        <v>107</v>
      </c>
      <c r="K3342" s="11" t="str">
        <f>VLOOKUP(A3342,'Sales Order'!A$2:I$1029,9,0)</f>
        <v>Sales Java Region Team</v>
      </c>
      <c r="M3342" t="str">
        <f>VLOOKUP(A3342,'Sales Order'!A$1:L$1029,12,0)</f>
        <v>Distributor</v>
      </c>
    </row>
    <row r="3343" spans="1:13" ht="15.75" customHeight="1" x14ac:dyDescent="0.3">
      <c r="A3343" s="28" t="s">
        <v>1144</v>
      </c>
      <c r="B3343" s="27">
        <f>VLOOKUP(A3343,'Sales Order'!A$1:D$1029,4,0)</f>
        <v>44801</v>
      </c>
      <c r="C3343" s="28" t="s">
        <v>78</v>
      </c>
      <c r="D3343" s="34">
        <v>57</v>
      </c>
      <c r="E3343" s="36">
        <v>28807800</v>
      </c>
      <c r="F3343" s="37" t="s">
        <v>5716</v>
      </c>
      <c r="G3343" s="76" t="str">
        <f>VLOOKUP(C3343,Product!A$1:D$21,3,0)</f>
        <v>Dumbell Set</v>
      </c>
      <c r="H3343" s="76" t="str">
        <f>VLOOKUP(C3343,Product!A$1:D$21,4,0)</f>
        <v>Gym &amp; Fitness</v>
      </c>
      <c r="I3343" t="s">
        <v>79</v>
      </c>
      <c r="J3343" s="34">
        <v>57</v>
      </c>
      <c r="K3343" s="11" t="str">
        <f>VLOOKUP(A3343,'Sales Order'!A$2:I$1029,9,0)</f>
        <v>Sales Java Region Team</v>
      </c>
      <c r="M3343" t="str">
        <f>VLOOKUP(A3343,'Sales Order'!A$1:L$1029,12,0)</f>
        <v>Distributor</v>
      </c>
    </row>
    <row r="3344" spans="1:13" ht="15.75" customHeight="1" x14ac:dyDescent="0.3">
      <c r="A3344" s="28" t="s">
        <v>1145</v>
      </c>
      <c r="B3344" s="27">
        <f>VLOOKUP(A3344,'Sales Order'!A$1:D$1029,4,0)</f>
        <v>44802</v>
      </c>
      <c r="C3344" s="28" t="s">
        <v>81</v>
      </c>
      <c r="D3344" s="34">
        <v>49</v>
      </c>
      <c r="E3344" s="36">
        <v>108663870</v>
      </c>
      <c r="F3344" s="37" t="s">
        <v>5717</v>
      </c>
      <c r="G3344" s="76" t="str">
        <f>VLOOKUP(C3344,Product!A$1:D$21,3,0)</f>
        <v>Treadmill</v>
      </c>
      <c r="H3344" s="76" t="str">
        <f>VLOOKUP(C3344,Product!A$1:D$21,4,0)</f>
        <v>Gym &amp; Fitness</v>
      </c>
      <c r="I3344" t="s">
        <v>82</v>
      </c>
      <c r="J3344" s="34">
        <v>49</v>
      </c>
      <c r="K3344" s="11" t="str">
        <f>VLOOKUP(A3344,'Sales Order'!A$2:I$1029,9,0)</f>
        <v>Sales Sumatera -Kalimantan Region Team</v>
      </c>
      <c r="M3344" t="str">
        <f>VLOOKUP(A3344,'Sales Order'!A$1:L$1029,12,0)</f>
        <v>Retail</v>
      </c>
    </row>
    <row r="3345" spans="1:13" ht="15.75" customHeight="1" x14ac:dyDescent="0.3">
      <c r="A3345" s="28" t="s">
        <v>1145</v>
      </c>
      <c r="B3345" s="27">
        <f>VLOOKUP(A3345,'Sales Order'!A$1:D$1029,4,0)</f>
        <v>44802</v>
      </c>
      <c r="C3345" s="28" t="s">
        <v>75</v>
      </c>
      <c r="D3345" s="34">
        <v>132</v>
      </c>
      <c r="E3345" s="36">
        <v>283338000</v>
      </c>
      <c r="F3345" s="37" t="s">
        <v>5718</v>
      </c>
      <c r="G3345" s="76" t="str">
        <f>VLOOKUP(C3345,Product!A$1:D$21,3,0)</f>
        <v>Bench Press</v>
      </c>
      <c r="H3345" s="76" t="str">
        <f>VLOOKUP(C3345,Product!A$1:D$21,4,0)</f>
        <v>Gym &amp; Fitness</v>
      </c>
      <c r="I3345" t="s">
        <v>76</v>
      </c>
      <c r="J3345" s="34">
        <v>132</v>
      </c>
      <c r="K3345" s="11" t="str">
        <f>VLOOKUP(A3345,'Sales Order'!A$2:I$1029,9,0)</f>
        <v>Sales Sumatera -Kalimantan Region Team</v>
      </c>
      <c r="M3345" t="str">
        <f>VLOOKUP(A3345,'Sales Order'!A$1:L$1029,12,0)</f>
        <v>Retail</v>
      </c>
    </row>
    <row r="3346" spans="1:13" ht="15.75" customHeight="1" x14ac:dyDescent="0.3">
      <c r="A3346" s="28" t="s">
        <v>1149</v>
      </c>
      <c r="B3346" s="27">
        <f>VLOOKUP(A3346,'Sales Order'!A$1:D$1029,4,0)</f>
        <v>44806</v>
      </c>
      <c r="C3346" s="28" t="s">
        <v>43</v>
      </c>
      <c r="D3346" s="34">
        <v>107</v>
      </c>
      <c r="E3346" s="36">
        <v>287616000</v>
      </c>
      <c r="F3346" s="37" t="s">
        <v>5719</v>
      </c>
      <c r="G3346" s="76" t="str">
        <f>VLOOKUP(C3346,Product!A$1:D$21,3,0)</f>
        <v>Stick Golf Bag</v>
      </c>
      <c r="H3346" s="76" t="str">
        <f>VLOOKUP(C3346,Product!A$1:D$21,4,0)</f>
        <v>Golf</v>
      </c>
      <c r="I3346" t="s">
        <v>44</v>
      </c>
      <c r="J3346" s="34">
        <v>107</v>
      </c>
      <c r="K3346" s="11" t="str">
        <f>VLOOKUP(A3346,'Sales Order'!A$2:I$1029,9,0)</f>
        <v>Sales Region Sulawesi - Maluku Team</v>
      </c>
      <c r="M3346" t="str">
        <f>VLOOKUP(A3346,'Sales Order'!A$1:L$1029,12,0)</f>
        <v>Retail</v>
      </c>
    </row>
    <row r="3347" spans="1:13" ht="15.75" customHeight="1" x14ac:dyDescent="0.3">
      <c r="A3347" s="28" t="s">
        <v>1149</v>
      </c>
      <c r="B3347" s="27">
        <f>VLOOKUP(A3347,'Sales Order'!A$1:D$1029,4,0)</f>
        <v>44806</v>
      </c>
      <c r="C3347" s="28" t="s">
        <v>35</v>
      </c>
      <c r="D3347" s="34">
        <v>96</v>
      </c>
      <c r="E3347" s="36">
        <v>162254400</v>
      </c>
      <c r="F3347" s="37" t="s">
        <v>5720</v>
      </c>
      <c r="G3347" s="76" t="str">
        <f>VLOOKUP(C3347,Product!A$1:D$21,3,0)</f>
        <v>Stick Golf Wedge</v>
      </c>
      <c r="H3347" s="76" t="str">
        <f>VLOOKUP(C3347,Product!A$1:D$21,4,0)</f>
        <v>Golf</v>
      </c>
      <c r="I3347" t="s">
        <v>37</v>
      </c>
      <c r="J3347" s="34">
        <v>96</v>
      </c>
      <c r="K3347" s="11" t="str">
        <f>VLOOKUP(A3347,'Sales Order'!A$2:I$1029,9,0)</f>
        <v>Sales Region Sulawesi - Maluku Team</v>
      </c>
      <c r="M3347" t="str">
        <f>VLOOKUP(A3347,'Sales Order'!A$1:L$1029,12,0)</f>
        <v>Retail</v>
      </c>
    </row>
    <row r="3348" spans="1:13" ht="15.75" customHeight="1" x14ac:dyDescent="0.3">
      <c r="A3348" s="16" t="s">
        <v>1151</v>
      </c>
      <c r="B3348" s="27">
        <f>VLOOKUP(A3348,'Sales Order'!A$1:D$1029,4,0)</f>
        <v>44810</v>
      </c>
      <c r="C3348" s="28" t="s">
        <v>43</v>
      </c>
      <c r="D3348" s="34">
        <v>126</v>
      </c>
      <c r="E3348" s="36">
        <v>379008000</v>
      </c>
      <c r="F3348" s="37" t="s">
        <v>5721</v>
      </c>
      <c r="G3348" s="76" t="str">
        <f>VLOOKUP(C3348,Product!A$1:D$21,3,0)</f>
        <v>Stick Golf Bag</v>
      </c>
      <c r="H3348" s="76" t="str">
        <f>VLOOKUP(C3348,Product!A$1:D$21,4,0)</f>
        <v>Golf</v>
      </c>
      <c r="I3348" t="s">
        <v>44</v>
      </c>
      <c r="J3348" s="34">
        <v>126</v>
      </c>
      <c r="K3348" s="11" t="str">
        <f>VLOOKUP(A3348,'Sales Order'!A$2:I$1029,9,0)</f>
        <v>Online Sales Team</v>
      </c>
      <c r="M3348" t="str">
        <f>VLOOKUP(A3348,'Sales Order'!A$1:L$1029,12,0)</f>
        <v>Retail</v>
      </c>
    </row>
    <row r="3349" spans="1:13" ht="15.75" customHeight="1" x14ac:dyDescent="0.3">
      <c r="A3349" s="28" t="s">
        <v>1151</v>
      </c>
      <c r="B3349" s="27">
        <f>VLOOKUP(A3349,'Sales Order'!A$1:D$1029,4,0)</f>
        <v>44810</v>
      </c>
      <c r="C3349" s="28" t="s">
        <v>35</v>
      </c>
      <c r="D3349" s="34">
        <v>58</v>
      </c>
      <c r="E3349" s="36">
        <v>95482500</v>
      </c>
      <c r="F3349" s="37" t="s">
        <v>5722</v>
      </c>
      <c r="G3349" s="76" t="str">
        <f>VLOOKUP(C3349,Product!A$1:D$21,3,0)</f>
        <v>Stick Golf Wedge</v>
      </c>
      <c r="H3349" s="76" t="str">
        <f>VLOOKUP(C3349,Product!A$1:D$21,4,0)</f>
        <v>Golf</v>
      </c>
      <c r="I3349" t="s">
        <v>37</v>
      </c>
      <c r="J3349" s="34">
        <v>58</v>
      </c>
      <c r="K3349" s="11" t="str">
        <f>VLOOKUP(A3349,'Sales Order'!A$2:I$1029,9,0)</f>
        <v>Online Sales Team</v>
      </c>
      <c r="M3349" t="str">
        <f>VLOOKUP(A3349,'Sales Order'!A$1:L$1029,12,0)</f>
        <v>Retail</v>
      </c>
    </row>
    <row r="3350" spans="1:13" ht="15.75" customHeight="1" x14ac:dyDescent="0.3">
      <c r="A3350" s="16" t="s">
        <v>1158</v>
      </c>
      <c r="B3350" s="27">
        <f>VLOOKUP(A3350,'Sales Order'!A$1:D$1029,4,0)</f>
        <v>44817</v>
      </c>
      <c r="C3350" s="28" t="s">
        <v>81</v>
      </c>
      <c r="D3350" s="34">
        <v>74</v>
      </c>
      <c r="E3350" s="36">
        <v>162218360</v>
      </c>
      <c r="F3350" s="37" t="s">
        <v>5723</v>
      </c>
      <c r="G3350" s="76" t="str">
        <f>VLOOKUP(C3350,Product!A$1:D$21,3,0)</f>
        <v>Treadmill</v>
      </c>
      <c r="H3350" s="76" t="str">
        <f>VLOOKUP(C3350,Product!A$1:D$21,4,0)</f>
        <v>Gym &amp; Fitness</v>
      </c>
      <c r="I3350" t="s">
        <v>82</v>
      </c>
      <c r="J3350" s="34">
        <v>74</v>
      </c>
      <c r="K3350" s="11" t="str">
        <f>VLOOKUP(A3350,'Sales Order'!A$2:I$1029,9,0)</f>
        <v>Sales Region Sulawesi - Maluku Team</v>
      </c>
      <c r="M3350" t="str">
        <f>VLOOKUP(A3350,'Sales Order'!A$1:L$1029,12,0)</f>
        <v>Retail</v>
      </c>
    </row>
    <row r="3351" spans="1:13" ht="15.75" customHeight="1" x14ac:dyDescent="0.3">
      <c r="A3351" s="28" t="s">
        <v>1158</v>
      </c>
      <c r="B3351" s="27">
        <f>VLOOKUP(A3351,'Sales Order'!A$1:D$1029,4,0)</f>
        <v>44817</v>
      </c>
      <c r="C3351" s="28" t="s">
        <v>43</v>
      </c>
      <c r="D3351" s="34">
        <v>96</v>
      </c>
      <c r="E3351" s="36">
        <v>261120000</v>
      </c>
      <c r="F3351" s="37" t="s">
        <v>5724</v>
      </c>
      <c r="G3351" s="76" t="str">
        <f>VLOOKUP(C3351,Product!A$1:D$21,3,0)</f>
        <v>Stick Golf Bag</v>
      </c>
      <c r="H3351" s="76" t="str">
        <f>VLOOKUP(C3351,Product!A$1:D$21,4,0)</f>
        <v>Golf</v>
      </c>
      <c r="I3351" t="s">
        <v>44</v>
      </c>
      <c r="J3351" s="34">
        <v>96</v>
      </c>
      <c r="K3351" s="11" t="str">
        <f>VLOOKUP(A3351,'Sales Order'!A$2:I$1029,9,0)</f>
        <v>Sales Region Sulawesi - Maluku Team</v>
      </c>
      <c r="M3351" t="str">
        <f>VLOOKUP(A3351,'Sales Order'!A$1:L$1029,12,0)</f>
        <v>Retail</v>
      </c>
    </row>
    <row r="3352" spans="1:13" ht="15.75" customHeight="1" x14ac:dyDescent="0.3">
      <c r="A3352" s="16" t="s">
        <v>1160</v>
      </c>
      <c r="B3352" s="27">
        <f>VLOOKUP(A3352,'Sales Order'!A$1:D$1029,4,0)</f>
        <v>44818</v>
      </c>
      <c r="C3352" s="28" t="s">
        <v>25</v>
      </c>
      <c r="D3352" s="34">
        <v>104</v>
      </c>
      <c r="E3352" s="36">
        <v>1809600</v>
      </c>
      <c r="F3352" s="37" t="s">
        <v>5725</v>
      </c>
      <c r="G3352" s="76" t="str">
        <f>VLOOKUP(C3352,Product!A$1:D$21,3,0)</f>
        <v>Fishing soft lure</v>
      </c>
      <c r="H3352" s="76" t="str">
        <f>VLOOKUP(C3352,Product!A$1:D$21,4,0)</f>
        <v>Fishing Equipment</v>
      </c>
      <c r="I3352" t="s">
        <v>26</v>
      </c>
      <c r="J3352" s="34">
        <v>104</v>
      </c>
      <c r="K3352" s="11" t="str">
        <f>VLOOKUP(A3352,'Sales Order'!A$2:I$1029,9,0)</f>
        <v>Sales Sumatera -Kalimantan Region Team</v>
      </c>
      <c r="M3352" t="str">
        <f>VLOOKUP(A3352,'Sales Order'!A$1:L$1029,12,0)</f>
        <v>Retail</v>
      </c>
    </row>
    <row r="3353" spans="1:13" ht="15.75" customHeight="1" x14ac:dyDescent="0.3">
      <c r="A3353" s="28" t="s">
        <v>1160</v>
      </c>
      <c r="B3353" s="27">
        <f>VLOOKUP(A3353,'Sales Order'!A$1:D$1029,4,0)</f>
        <v>44818</v>
      </c>
      <c r="C3353" s="28" t="s">
        <v>83</v>
      </c>
      <c r="D3353" s="34">
        <v>55</v>
      </c>
      <c r="E3353" s="36">
        <v>16066050</v>
      </c>
      <c r="F3353" s="37" t="s">
        <v>5726</v>
      </c>
      <c r="G3353" s="76" t="str">
        <f>VLOOKUP(C3353,Product!A$1:D$21,3,0)</f>
        <v>Heavy bag</v>
      </c>
      <c r="H3353" s="76" t="str">
        <f>VLOOKUP(C3353,Product!A$1:D$21,4,0)</f>
        <v>Gym &amp; Fitness</v>
      </c>
      <c r="I3353" t="s">
        <v>84</v>
      </c>
      <c r="J3353" s="34">
        <v>55</v>
      </c>
      <c r="K3353" s="11" t="str">
        <f>VLOOKUP(A3353,'Sales Order'!A$2:I$1029,9,0)</f>
        <v>Sales Sumatera -Kalimantan Region Team</v>
      </c>
      <c r="M3353" t="str">
        <f>VLOOKUP(A3353,'Sales Order'!A$1:L$1029,12,0)</f>
        <v>Retail</v>
      </c>
    </row>
    <row r="3354" spans="1:13" ht="15.75" customHeight="1" x14ac:dyDescent="0.3">
      <c r="A3354" s="16" t="s">
        <v>1165</v>
      </c>
      <c r="B3354" s="27">
        <f>VLOOKUP(A3354,'Sales Order'!A$1:D$1029,4,0)</f>
        <v>44824</v>
      </c>
      <c r="C3354" s="28" t="s">
        <v>72</v>
      </c>
      <c r="D3354" s="34">
        <v>54</v>
      </c>
      <c r="E3354" s="36">
        <v>13552920</v>
      </c>
      <c r="F3354" s="37" t="s">
        <v>5727</v>
      </c>
      <c r="G3354" s="76" t="str">
        <f>VLOOKUP(C3354,Product!A$1:D$21,3,0)</f>
        <v>Pull Up Bar</v>
      </c>
      <c r="H3354" s="76" t="str">
        <f>VLOOKUP(C3354,Product!A$1:D$21,4,0)</f>
        <v>Gym &amp; Fitness</v>
      </c>
      <c r="I3354" t="s">
        <v>73</v>
      </c>
      <c r="J3354" s="34">
        <v>54</v>
      </c>
      <c r="K3354" s="11" t="str">
        <f>VLOOKUP(A3354,'Sales Order'!A$2:I$1029,9,0)</f>
        <v>Sales Region Sulawesi - Maluku Team</v>
      </c>
      <c r="M3354" t="str">
        <f>VLOOKUP(A3354,'Sales Order'!A$1:L$1029,12,0)</f>
        <v>Retail</v>
      </c>
    </row>
    <row r="3355" spans="1:13" ht="15.75" customHeight="1" x14ac:dyDescent="0.3">
      <c r="A3355" s="28" t="s">
        <v>1165</v>
      </c>
      <c r="B3355" s="27">
        <f>VLOOKUP(A3355,'Sales Order'!A$1:D$1029,4,0)</f>
        <v>44824</v>
      </c>
      <c r="C3355" s="28" t="s">
        <v>83</v>
      </c>
      <c r="D3355" s="34">
        <v>141</v>
      </c>
      <c r="E3355" s="36">
        <v>34850970</v>
      </c>
      <c r="F3355" s="37" t="s">
        <v>5728</v>
      </c>
      <c r="G3355" s="76" t="str">
        <f>VLOOKUP(C3355,Product!A$1:D$21,3,0)</f>
        <v>Heavy bag</v>
      </c>
      <c r="H3355" s="76" t="str">
        <f>VLOOKUP(C3355,Product!A$1:D$21,4,0)</f>
        <v>Gym &amp; Fitness</v>
      </c>
      <c r="I3355" t="s">
        <v>84</v>
      </c>
      <c r="J3355" s="34">
        <v>141</v>
      </c>
      <c r="K3355" s="11" t="str">
        <f>VLOOKUP(A3355,'Sales Order'!A$2:I$1029,9,0)</f>
        <v>Sales Region Sulawesi - Maluku Team</v>
      </c>
      <c r="M3355" t="str">
        <f>VLOOKUP(A3355,'Sales Order'!A$1:L$1029,12,0)</f>
        <v>Retail</v>
      </c>
    </row>
    <row r="3356" spans="1:13" ht="15.75" customHeight="1" x14ac:dyDescent="0.3">
      <c r="A3356" s="28" t="s">
        <v>1176</v>
      </c>
      <c r="B3356" s="27">
        <f>VLOOKUP(A3356,'Sales Order'!A$1:D$1029,4,0)</f>
        <v>44836</v>
      </c>
      <c r="C3356" s="28" t="s">
        <v>83</v>
      </c>
      <c r="D3356" s="34">
        <v>69</v>
      </c>
      <c r="E3356" s="36">
        <v>18605160</v>
      </c>
      <c r="F3356" s="37" t="s">
        <v>5729</v>
      </c>
      <c r="G3356" s="76" t="str">
        <f>VLOOKUP(C3356,Product!A$1:D$21,3,0)</f>
        <v>Heavy bag</v>
      </c>
      <c r="H3356" s="76" t="str">
        <f>VLOOKUP(C3356,Product!A$1:D$21,4,0)</f>
        <v>Gym &amp; Fitness</v>
      </c>
      <c r="I3356" t="s">
        <v>84</v>
      </c>
      <c r="J3356" s="34">
        <v>69</v>
      </c>
      <c r="K3356" s="11" t="str">
        <f>VLOOKUP(A3356,'Sales Order'!A$2:I$1029,9,0)</f>
        <v>Sales Region Sulawesi - Maluku Team</v>
      </c>
      <c r="M3356" t="str">
        <f>VLOOKUP(A3356,'Sales Order'!A$1:L$1029,12,0)</f>
        <v>Retail</v>
      </c>
    </row>
    <row r="3357" spans="1:13" ht="15.75" customHeight="1" x14ac:dyDescent="0.3">
      <c r="A3357" s="28" t="s">
        <v>1176</v>
      </c>
      <c r="B3357" s="27">
        <f>VLOOKUP(A3357,'Sales Order'!A$1:D$1029,4,0)</f>
        <v>44836</v>
      </c>
      <c r="C3357" s="28" t="s">
        <v>40</v>
      </c>
      <c r="D3357" s="34">
        <v>35</v>
      </c>
      <c r="E3357" s="36">
        <v>5998300</v>
      </c>
      <c r="F3357" s="37" t="s">
        <v>5730</v>
      </c>
      <c r="G3357" s="76" t="str">
        <f>VLOOKUP(C3357,Product!A$1:D$21,3,0)</f>
        <v>1 set Golf Ball</v>
      </c>
      <c r="H3357" s="76" t="str">
        <f>VLOOKUP(C3357,Product!A$1:D$21,4,0)</f>
        <v>Golf</v>
      </c>
      <c r="I3357" t="s">
        <v>41</v>
      </c>
      <c r="J3357" s="34">
        <v>35</v>
      </c>
      <c r="K3357" s="11" t="str">
        <f>VLOOKUP(A3357,'Sales Order'!A$2:I$1029,9,0)</f>
        <v>Sales Region Sulawesi - Maluku Team</v>
      </c>
      <c r="M3357" t="str">
        <f>VLOOKUP(A3357,'Sales Order'!A$1:L$1029,12,0)</f>
        <v>Retail</v>
      </c>
    </row>
    <row r="3358" spans="1:13" ht="15.75" customHeight="1" x14ac:dyDescent="0.3">
      <c r="A3358" s="16" t="s">
        <v>1180</v>
      </c>
      <c r="B3358" s="27">
        <f>VLOOKUP(A3358,'Sales Order'!A$1:D$1029,4,0)</f>
        <v>44840</v>
      </c>
      <c r="C3358" s="28" t="s">
        <v>83</v>
      </c>
      <c r="D3358" s="34">
        <v>119</v>
      </c>
      <c r="E3358" s="36">
        <v>32087160</v>
      </c>
      <c r="F3358" s="37" t="s">
        <v>5731</v>
      </c>
      <c r="G3358" s="76" t="str">
        <f>VLOOKUP(C3358,Product!A$1:D$21,3,0)</f>
        <v>Heavy bag</v>
      </c>
      <c r="H3358" s="76" t="str">
        <f>VLOOKUP(C3358,Product!A$1:D$21,4,0)</f>
        <v>Gym &amp; Fitness</v>
      </c>
      <c r="I3358" t="s">
        <v>84</v>
      </c>
      <c r="J3358" s="34">
        <v>119</v>
      </c>
      <c r="K3358" s="11" t="str">
        <f>VLOOKUP(A3358,'Sales Order'!A$2:I$1029,9,0)</f>
        <v>Sales Java Region Team</v>
      </c>
      <c r="M3358" t="str">
        <f>VLOOKUP(A3358,'Sales Order'!A$1:L$1029,12,0)</f>
        <v>Retail</v>
      </c>
    </row>
    <row r="3359" spans="1:13" ht="15.75" customHeight="1" x14ac:dyDescent="0.3">
      <c r="A3359" s="28" t="s">
        <v>1180</v>
      </c>
      <c r="B3359" s="27">
        <f>VLOOKUP(A3359,'Sales Order'!A$1:D$1029,4,0)</f>
        <v>44840</v>
      </c>
      <c r="C3359" s="28" t="s">
        <v>33</v>
      </c>
      <c r="D3359" s="34">
        <v>133</v>
      </c>
      <c r="E3359" s="36">
        <v>26334000</v>
      </c>
      <c r="F3359" s="37" t="s">
        <v>5732</v>
      </c>
      <c r="G3359" s="76" t="str">
        <f>VLOOKUP(C3359,Product!A$1:D$21,3,0)</f>
        <v>Stick Billiard Bag</v>
      </c>
      <c r="H3359" s="76" t="str">
        <f>VLOOKUP(C3359,Product!A$1:D$21,4,0)</f>
        <v>Billiard</v>
      </c>
      <c r="I3359" t="s">
        <v>34</v>
      </c>
      <c r="J3359" s="34">
        <v>133</v>
      </c>
      <c r="K3359" s="11" t="str">
        <f>VLOOKUP(A3359,'Sales Order'!A$2:I$1029,9,0)</f>
        <v>Sales Java Region Team</v>
      </c>
      <c r="M3359" t="str">
        <f>VLOOKUP(A3359,'Sales Order'!A$1:L$1029,12,0)</f>
        <v>Retail</v>
      </c>
    </row>
    <row r="3360" spans="1:13" ht="15.75" customHeight="1" x14ac:dyDescent="0.3">
      <c r="A3360" s="16" t="s">
        <v>1183</v>
      </c>
      <c r="B3360" s="27">
        <f>VLOOKUP(A3360,'Sales Order'!A$1:D$1029,4,0)</f>
        <v>44842</v>
      </c>
      <c r="C3360" s="28" t="s">
        <v>35</v>
      </c>
      <c r="D3360" s="34">
        <v>61</v>
      </c>
      <c r="E3360" s="36">
        <v>111132850</v>
      </c>
      <c r="F3360" s="37" t="s">
        <v>5733</v>
      </c>
      <c r="G3360" s="76" t="str">
        <f>VLOOKUP(C3360,Product!A$1:D$21,3,0)</f>
        <v>Stick Golf Wedge</v>
      </c>
      <c r="H3360" s="76" t="str">
        <f>VLOOKUP(C3360,Product!A$1:D$21,4,0)</f>
        <v>Golf</v>
      </c>
      <c r="I3360" t="s">
        <v>37</v>
      </c>
      <c r="J3360" s="34">
        <v>61</v>
      </c>
      <c r="K3360" s="11" t="str">
        <f>VLOOKUP(A3360,'Sales Order'!A$2:I$1029,9,0)</f>
        <v>Sales Sumatera -Kalimantan Region Team</v>
      </c>
      <c r="M3360" t="str">
        <f>VLOOKUP(A3360,'Sales Order'!A$1:L$1029,12,0)</f>
        <v>Retail</v>
      </c>
    </row>
    <row r="3361" spans="1:13" ht="15.75" customHeight="1" x14ac:dyDescent="0.3">
      <c r="A3361" s="28" t="s">
        <v>1183</v>
      </c>
      <c r="B3361" s="27">
        <f>VLOOKUP(A3361,'Sales Order'!A$1:D$1029,4,0)</f>
        <v>44842</v>
      </c>
      <c r="C3361" s="28" t="s">
        <v>43</v>
      </c>
      <c r="D3361" s="34">
        <v>105</v>
      </c>
      <c r="E3361" s="36">
        <v>292320000</v>
      </c>
      <c r="F3361" s="37" t="s">
        <v>5734</v>
      </c>
      <c r="G3361" s="76" t="str">
        <f>VLOOKUP(C3361,Product!A$1:D$21,3,0)</f>
        <v>Stick Golf Bag</v>
      </c>
      <c r="H3361" s="76" t="str">
        <f>VLOOKUP(C3361,Product!A$1:D$21,4,0)</f>
        <v>Golf</v>
      </c>
      <c r="I3361" t="s">
        <v>44</v>
      </c>
      <c r="J3361" s="34">
        <v>105</v>
      </c>
      <c r="K3361" s="11" t="str">
        <f>VLOOKUP(A3361,'Sales Order'!A$2:I$1029,9,0)</f>
        <v>Sales Sumatera -Kalimantan Region Team</v>
      </c>
      <c r="M3361" t="str">
        <f>VLOOKUP(A3361,'Sales Order'!A$1:L$1029,12,0)</f>
        <v>Retail</v>
      </c>
    </row>
    <row r="3362" spans="1:13" ht="15.75" customHeight="1" x14ac:dyDescent="0.3">
      <c r="A3362" s="16" t="s">
        <v>1186</v>
      </c>
      <c r="B3362" s="27">
        <f>VLOOKUP(A3362,'Sales Order'!A$1:D$1029,4,0)</f>
        <v>44845</v>
      </c>
      <c r="C3362" s="28" t="s">
        <v>55</v>
      </c>
      <c r="D3362" s="34">
        <v>110</v>
      </c>
      <c r="E3362" s="36">
        <v>199807300</v>
      </c>
      <c r="F3362" s="37" t="s">
        <v>5735</v>
      </c>
      <c r="G3362" s="76" t="str">
        <f>VLOOKUP(C3362,Product!A$1:D$21,3,0)</f>
        <v>Mountain Bike</v>
      </c>
      <c r="H3362" s="76" t="str">
        <f>VLOOKUP(C3362,Product!A$1:D$21,4,0)</f>
        <v>Bicycle</v>
      </c>
      <c r="I3362" t="s">
        <v>5854</v>
      </c>
      <c r="J3362" s="34">
        <v>110</v>
      </c>
      <c r="K3362" s="11" t="str">
        <f>VLOOKUP(A3362,'Sales Order'!A$2:I$1029,9,0)</f>
        <v>Sales Region Sulawesi - Maluku Team</v>
      </c>
      <c r="M3362" t="str">
        <f>VLOOKUP(A3362,'Sales Order'!A$1:L$1029,12,0)</f>
        <v>Retail</v>
      </c>
    </row>
    <row r="3363" spans="1:13" ht="15.75" customHeight="1" x14ac:dyDescent="0.3">
      <c r="A3363" s="28" t="s">
        <v>1186</v>
      </c>
      <c r="B3363" s="27">
        <f>VLOOKUP(A3363,'Sales Order'!A$1:D$1029,4,0)</f>
        <v>44845</v>
      </c>
      <c r="C3363" s="28" t="s">
        <v>58</v>
      </c>
      <c r="D3363" s="34">
        <v>93</v>
      </c>
      <c r="E3363" s="36">
        <v>477228570</v>
      </c>
      <c r="F3363" s="37" t="s">
        <v>5736</v>
      </c>
      <c r="G3363" s="76" t="str">
        <f>VLOOKUP(C3363,Product!A$1:D$21,3,0)</f>
        <v>Road Bike</v>
      </c>
      <c r="H3363" s="76" t="str">
        <f>VLOOKUP(C3363,Product!A$1:D$21,4,0)</f>
        <v>Bicycle</v>
      </c>
      <c r="I3363" t="s">
        <v>59</v>
      </c>
      <c r="J3363" s="34">
        <v>93</v>
      </c>
      <c r="K3363" s="11" t="str">
        <f>VLOOKUP(A3363,'Sales Order'!A$2:I$1029,9,0)</f>
        <v>Sales Region Sulawesi - Maluku Team</v>
      </c>
      <c r="M3363" t="str">
        <f>VLOOKUP(A3363,'Sales Order'!A$1:L$1029,12,0)</f>
        <v>Retail</v>
      </c>
    </row>
    <row r="3364" spans="1:13" ht="15.75" customHeight="1" x14ac:dyDescent="0.3">
      <c r="A3364" s="16" t="s">
        <v>1190</v>
      </c>
      <c r="B3364" s="27">
        <f>VLOOKUP(A3364,'Sales Order'!A$1:D$1029,4,0)</f>
        <v>44848</v>
      </c>
      <c r="C3364" s="28" t="s">
        <v>65</v>
      </c>
      <c r="D3364" s="34">
        <v>40</v>
      </c>
      <c r="E3364" s="36">
        <v>8330400</v>
      </c>
      <c r="F3364" s="37" t="s">
        <v>5737</v>
      </c>
      <c r="G3364" s="76" t="str">
        <f>VLOOKUP(C3364,Product!A$1:D$21,3,0)</f>
        <v>1 Set Futsalball</v>
      </c>
      <c r="H3364" s="76" t="str">
        <f>VLOOKUP(C3364,Product!A$1:D$21,4,0)</f>
        <v>Futsal</v>
      </c>
      <c r="I3364" t="s">
        <v>66</v>
      </c>
      <c r="J3364" s="34">
        <v>40</v>
      </c>
      <c r="K3364" s="11" t="str">
        <f>VLOOKUP(A3364,'Sales Order'!A$2:I$1029,9,0)</f>
        <v>Sales Region Sulawesi - Maluku Team</v>
      </c>
      <c r="M3364" t="str">
        <f>VLOOKUP(A3364,'Sales Order'!A$1:L$1029,12,0)</f>
        <v>Retail</v>
      </c>
    </row>
    <row r="3365" spans="1:13" ht="15.75" customHeight="1" x14ac:dyDescent="0.3">
      <c r="A3365" s="28" t="s">
        <v>1190</v>
      </c>
      <c r="B3365" s="27">
        <f>VLOOKUP(A3365,'Sales Order'!A$1:D$1029,4,0)</f>
        <v>44848</v>
      </c>
      <c r="C3365" s="28" t="s">
        <v>61</v>
      </c>
      <c r="D3365" s="34">
        <v>38</v>
      </c>
      <c r="E3365" s="36">
        <v>16199780</v>
      </c>
      <c r="F3365" s="37" t="s">
        <v>5738</v>
      </c>
      <c r="G3365" s="76" t="str">
        <f>VLOOKUP(C3365,Product!A$1:D$21,3,0)</f>
        <v>1 Set Basketball</v>
      </c>
      <c r="H3365" s="76" t="str">
        <f>VLOOKUP(C3365,Product!A$1:D$21,4,0)</f>
        <v>Basketball</v>
      </c>
      <c r="I3365" t="s">
        <v>62</v>
      </c>
      <c r="J3365" s="34">
        <v>38</v>
      </c>
      <c r="K3365" s="11" t="str">
        <f>VLOOKUP(A3365,'Sales Order'!A$2:I$1029,9,0)</f>
        <v>Sales Region Sulawesi - Maluku Team</v>
      </c>
      <c r="M3365" t="str">
        <f>VLOOKUP(A3365,'Sales Order'!A$1:L$1029,12,0)</f>
        <v>Retail</v>
      </c>
    </row>
    <row r="3366" spans="1:13" ht="15.75" customHeight="1" x14ac:dyDescent="0.3">
      <c r="A3366" s="28" t="s">
        <v>1200</v>
      </c>
      <c r="B3366" s="27">
        <f>VLOOKUP(A3366,'Sales Order'!A$1:D$1029,4,0)</f>
        <v>44853</v>
      </c>
      <c r="C3366" s="28" t="s">
        <v>45</v>
      </c>
      <c r="D3366" s="34">
        <v>126</v>
      </c>
      <c r="E3366" s="36">
        <v>14268240</v>
      </c>
      <c r="F3366" s="37" t="s">
        <v>5739</v>
      </c>
      <c r="G3366" s="76" t="str">
        <f>VLOOKUP(C3366,Product!A$1:D$21,3,0)</f>
        <v>Sunglasses</v>
      </c>
      <c r="H3366" s="76" t="str">
        <f>VLOOKUP(C3366,Product!A$1:D$21,4,0)</f>
        <v>Outdoors Sport</v>
      </c>
      <c r="I3366" t="s">
        <v>46</v>
      </c>
      <c r="J3366" s="34">
        <v>126</v>
      </c>
      <c r="K3366" s="11" t="str">
        <f>VLOOKUP(A3366,'Sales Order'!A$2:I$1029,9,0)</f>
        <v>Sales Java Region Team</v>
      </c>
      <c r="M3366" t="str">
        <f>VLOOKUP(A3366,'Sales Order'!A$1:L$1029,12,0)</f>
        <v>Retail</v>
      </c>
    </row>
    <row r="3367" spans="1:13" ht="15.75" customHeight="1" x14ac:dyDescent="0.3">
      <c r="A3367" s="28" t="s">
        <v>1200</v>
      </c>
      <c r="B3367" s="27">
        <f>VLOOKUP(A3367,'Sales Order'!A$1:D$1029,4,0)</f>
        <v>44853</v>
      </c>
      <c r="C3367" s="28" t="s">
        <v>40</v>
      </c>
      <c r="D3367" s="34">
        <v>58</v>
      </c>
      <c r="E3367" s="36">
        <v>10788580</v>
      </c>
      <c r="F3367" s="37" t="s">
        <v>5740</v>
      </c>
      <c r="G3367" s="76" t="str">
        <f>VLOOKUP(C3367,Product!A$1:D$21,3,0)</f>
        <v>1 set Golf Ball</v>
      </c>
      <c r="H3367" s="76" t="str">
        <f>VLOOKUP(C3367,Product!A$1:D$21,4,0)</f>
        <v>Golf</v>
      </c>
      <c r="I3367" t="s">
        <v>41</v>
      </c>
      <c r="J3367" s="34">
        <v>58</v>
      </c>
      <c r="K3367" s="11" t="str">
        <f>VLOOKUP(A3367,'Sales Order'!A$2:I$1029,9,0)</f>
        <v>Sales Java Region Team</v>
      </c>
      <c r="M3367" t="str">
        <f>VLOOKUP(A3367,'Sales Order'!A$1:L$1029,12,0)</f>
        <v>Retail</v>
      </c>
    </row>
    <row r="3368" spans="1:13" ht="15.75" customHeight="1" x14ac:dyDescent="0.3">
      <c r="A3368" s="16" t="s">
        <v>1203</v>
      </c>
      <c r="B3368" s="27">
        <f>VLOOKUP(A3368,'Sales Order'!A$1:D$1029,4,0)</f>
        <v>44854</v>
      </c>
      <c r="C3368" s="28" t="s">
        <v>61</v>
      </c>
      <c r="D3368" s="34">
        <v>97</v>
      </c>
      <c r="E3368" s="36">
        <v>41352070</v>
      </c>
      <c r="F3368" s="37" t="s">
        <v>5741</v>
      </c>
      <c r="G3368" s="76" t="str">
        <f>VLOOKUP(C3368,Product!A$1:D$21,3,0)</f>
        <v>1 Set Basketball</v>
      </c>
      <c r="H3368" s="76" t="str">
        <f>VLOOKUP(C3368,Product!A$1:D$21,4,0)</f>
        <v>Basketball</v>
      </c>
      <c r="I3368" t="s">
        <v>62</v>
      </c>
      <c r="J3368" s="34">
        <v>97</v>
      </c>
      <c r="K3368" s="11" t="str">
        <f>VLOOKUP(A3368,'Sales Order'!A$2:I$1029,9,0)</f>
        <v>Sales Region Sulawesi - Maluku Team</v>
      </c>
      <c r="M3368" t="str">
        <f>VLOOKUP(A3368,'Sales Order'!A$1:L$1029,12,0)</f>
        <v>Retail</v>
      </c>
    </row>
    <row r="3369" spans="1:13" ht="15.75" customHeight="1" x14ac:dyDescent="0.3">
      <c r="A3369" s="28" t="s">
        <v>1203</v>
      </c>
      <c r="B3369" s="27">
        <f>VLOOKUP(A3369,'Sales Order'!A$1:D$1029,4,0)</f>
        <v>44854</v>
      </c>
      <c r="C3369" s="28" t="s">
        <v>65</v>
      </c>
      <c r="D3369" s="34">
        <v>41</v>
      </c>
      <c r="E3369" s="36">
        <v>10399650</v>
      </c>
      <c r="F3369" s="37" t="s">
        <v>5742</v>
      </c>
      <c r="G3369" s="76" t="str">
        <f>VLOOKUP(C3369,Product!A$1:D$21,3,0)</f>
        <v>1 Set Futsalball</v>
      </c>
      <c r="H3369" s="76" t="str">
        <f>VLOOKUP(C3369,Product!A$1:D$21,4,0)</f>
        <v>Futsal</v>
      </c>
      <c r="I3369" t="s">
        <v>66</v>
      </c>
      <c r="J3369" s="34">
        <v>41</v>
      </c>
      <c r="K3369" s="11" t="str">
        <f>VLOOKUP(A3369,'Sales Order'!A$2:I$1029,9,0)</f>
        <v>Sales Region Sulawesi - Maluku Team</v>
      </c>
      <c r="M3369" t="str">
        <f>VLOOKUP(A3369,'Sales Order'!A$1:L$1029,12,0)</f>
        <v>Retail</v>
      </c>
    </row>
    <row r="3370" spans="1:13" ht="15.75" customHeight="1" x14ac:dyDescent="0.3">
      <c r="A3370" s="28" t="s">
        <v>1211</v>
      </c>
      <c r="B3370" s="27">
        <f>VLOOKUP(A3370,'Sales Order'!A$1:D$1029,4,0)</f>
        <v>44861</v>
      </c>
      <c r="C3370" s="28" t="s">
        <v>19</v>
      </c>
      <c r="D3370" s="34">
        <v>35</v>
      </c>
      <c r="E3370" s="36">
        <v>7407750</v>
      </c>
      <c r="F3370" s="37" t="s">
        <v>5743</v>
      </c>
      <c r="G3370" s="76" t="str">
        <f>VLOOKUP(C3370,Product!A$1:D$21,3,0)</f>
        <v>1 Set Fishing Equipment</v>
      </c>
      <c r="H3370" s="76" t="str">
        <f>VLOOKUP(C3370,Product!A$1:D$21,4,0)</f>
        <v>Fishing Equipment</v>
      </c>
      <c r="I3370" t="s">
        <v>21</v>
      </c>
      <c r="J3370" s="34">
        <v>35</v>
      </c>
      <c r="K3370" s="11" t="str">
        <f>VLOOKUP(A3370,'Sales Order'!A$2:I$1029,9,0)</f>
        <v>Sales Sumatera -Kalimantan Region Team</v>
      </c>
      <c r="M3370" t="str">
        <f>VLOOKUP(A3370,'Sales Order'!A$1:L$1029,12,0)</f>
        <v>Retail</v>
      </c>
    </row>
    <row r="3371" spans="1:13" ht="15.75" customHeight="1" x14ac:dyDescent="0.3">
      <c r="A3371" s="28" t="s">
        <v>1211</v>
      </c>
      <c r="B3371" s="27">
        <f>VLOOKUP(A3371,'Sales Order'!A$1:D$1029,4,0)</f>
        <v>44861</v>
      </c>
      <c r="C3371" s="28" t="s">
        <v>83</v>
      </c>
      <c r="D3371" s="34">
        <v>50</v>
      </c>
      <c r="E3371" s="36">
        <v>12358500</v>
      </c>
      <c r="F3371" s="37" t="s">
        <v>5744</v>
      </c>
      <c r="G3371" s="76" t="str">
        <f>VLOOKUP(C3371,Product!A$1:D$21,3,0)</f>
        <v>Heavy bag</v>
      </c>
      <c r="H3371" s="76" t="str">
        <f>VLOOKUP(C3371,Product!A$1:D$21,4,0)</f>
        <v>Gym &amp; Fitness</v>
      </c>
      <c r="I3371" t="s">
        <v>84</v>
      </c>
      <c r="J3371" s="34">
        <v>50</v>
      </c>
      <c r="K3371" s="11" t="str">
        <f>VLOOKUP(A3371,'Sales Order'!A$2:I$1029,9,0)</f>
        <v>Sales Sumatera -Kalimantan Region Team</v>
      </c>
      <c r="M3371" t="str">
        <f>VLOOKUP(A3371,'Sales Order'!A$1:L$1029,12,0)</f>
        <v>Retail</v>
      </c>
    </row>
    <row r="3372" spans="1:13" ht="15.75" customHeight="1" x14ac:dyDescent="0.3">
      <c r="A3372" s="16" t="s">
        <v>1216</v>
      </c>
      <c r="B3372" s="27">
        <f>VLOOKUP(A3372,'Sales Order'!A$1:D$1029,4,0)</f>
        <v>44863</v>
      </c>
      <c r="C3372" s="28" t="s">
        <v>52</v>
      </c>
      <c r="D3372" s="34">
        <v>89</v>
      </c>
      <c r="E3372" s="36">
        <v>26321750</v>
      </c>
      <c r="F3372" s="37" t="s">
        <v>5745</v>
      </c>
      <c r="G3372" s="76" t="str">
        <f>VLOOKUP(C3372,Product!A$1:D$21,3,0)</f>
        <v>Hiking Shoes</v>
      </c>
      <c r="H3372" s="76" t="str">
        <f>VLOOKUP(C3372,Product!A$1:D$21,4,0)</f>
        <v>Hiking &amp; Camping</v>
      </c>
      <c r="I3372" t="s">
        <v>53</v>
      </c>
      <c r="J3372" s="34">
        <v>89</v>
      </c>
      <c r="K3372" s="11" t="str">
        <f>VLOOKUP(A3372,'Sales Order'!A$2:I$1029,9,0)</f>
        <v>Sales Region Bali - Nusa Tenggara Team</v>
      </c>
      <c r="M3372" t="str">
        <f>VLOOKUP(A3372,'Sales Order'!A$1:L$1029,12,0)</f>
        <v>Retail</v>
      </c>
    </row>
    <row r="3373" spans="1:13" ht="15.75" customHeight="1" x14ac:dyDescent="0.3">
      <c r="A3373" s="28" t="s">
        <v>1216</v>
      </c>
      <c r="B3373" s="27">
        <f>VLOOKUP(A3373,'Sales Order'!A$1:D$1029,4,0)</f>
        <v>44863</v>
      </c>
      <c r="C3373" s="28" t="s">
        <v>83</v>
      </c>
      <c r="D3373" s="34">
        <v>40</v>
      </c>
      <c r="E3373" s="36">
        <v>10015200</v>
      </c>
      <c r="F3373" s="37" t="s">
        <v>5746</v>
      </c>
      <c r="G3373" s="76" t="str">
        <f>VLOOKUP(C3373,Product!A$1:D$21,3,0)</f>
        <v>Heavy bag</v>
      </c>
      <c r="H3373" s="76" t="str">
        <f>VLOOKUP(C3373,Product!A$1:D$21,4,0)</f>
        <v>Gym &amp; Fitness</v>
      </c>
      <c r="I3373" t="s">
        <v>84</v>
      </c>
      <c r="J3373" s="34">
        <v>40</v>
      </c>
      <c r="K3373" s="11" t="str">
        <f>VLOOKUP(A3373,'Sales Order'!A$2:I$1029,9,0)</f>
        <v>Sales Region Bali - Nusa Tenggara Team</v>
      </c>
      <c r="M3373" t="str">
        <f>VLOOKUP(A3373,'Sales Order'!A$1:L$1029,12,0)</f>
        <v>Retail</v>
      </c>
    </row>
    <row r="3374" spans="1:13" ht="15.75" customHeight="1" x14ac:dyDescent="0.3">
      <c r="A3374" s="28" t="s">
        <v>1217</v>
      </c>
      <c r="B3374" s="27">
        <f>VLOOKUP(A3374,'Sales Order'!A$1:D$1029,4,0)</f>
        <v>44865</v>
      </c>
      <c r="C3374" s="28" t="s">
        <v>83</v>
      </c>
      <c r="D3374" s="34">
        <v>47</v>
      </c>
      <c r="E3374" s="36">
        <v>12673080</v>
      </c>
      <c r="F3374" s="37" t="s">
        <v>5747</v>
      </c>
      <c r="G3374" s="76" t="str">
        <f>VLOOKUP(C3374,Product!A$1:D$21,3,0)</f>
        <v>Heavy bag</v>
      </c>
      <c r="H3374" s="76" t="str">
        <f>VLOOKUP(C3374,Product!A$1:D$21,4,0)</f>
        <v>Gym &amp; Fitness</v>
      </c>
      <c r="I3374" t="s">
        <v>84</v>
      </c>
      <c r="J3374" s="34">
        <v>47</v>
      </c>
      <c r="K3374" s="11" t="str">
        <f>VLOOKUP(A3374,'Sales Order'!A$2:I$1029,9,0)</f>
        <v>Sales Region Sulawesi - Maluku Team</v>
      </c>
      <c r="M3374" t="str">
        <f>VLOOKUP(A3374,'Sales Order'!A$1:L$1029,12,0)</f>
        <v>Retail</v>
      </c>
    </row>
    <row r="3375" spans="1:13" ht="15.75" customHeight="1" x14ac:dyDescent="0.3">
      <c r="A3375" s="28" t="s">
        <v>1217</v>
      </c>
      <c r="B3375" s="27">
        <f>VLOOKUP(A3375,'Sales Order'!A$1:D$1029,4,0)</f>
        <v>44865</v>
      </c>
      <c r="C3375" s="28" t="s">
        <v>78</v>
      </c>
      <c r="D3375" s="34">
        <v>54</v>
      </c>
      <c r="E3375" s="36">
        <v>26142480</v>
      </c>
      <c r="F3375" s="37" t="s">
        <v>5748</v>
      </c>
      <c r="G3375" s="76" t="str">
        <f>VLOOKUP(C3375,Product!A$1:D$21,3,0)</f>
        <v>Dumbell Set</v>
      </c>
      <c r="H3375" s="76" t="str">
        <f>VLOOKUP(C3375,Product!A$1:D$21,4,0)</f>
        <v>Gym &amp; Fitness</v>
      </c>
      <c r="I3375" t="s">
        <v>79</v>
      </c>
      <c r="J3375" s="34">
        <v>54</v>
      </c>
      <c r="K3375" s="11" t="str">
        <f>VLOOKUP(A3375,'Sales Order'!A$2:I$1029,9,0)</f>
        <v>Sales Region Sulawesi - Maluku Team</v>
      </c>
      <c r="M3375" t="str">
        <f>VLOOKUP(A3375,'Sales Order'!A$1:L$1029,12,0)</f>
        <v>Retail</v>
      </c>
    </row>
    <row r="3376" spans="1:13" ht="15.75" customHeight="1" x14ac:dyDescent="0.3">
      <c r="A3376" s="28" t="s">
        <v>1230</v>
      </c>
      <c r="B3376" s="27">
        <f>VLOOKUP(A3376,'Sales Order'!A$1:D$1029,4,0)</f>
        <v>44875</v>
      </c>
      <c r="C3376" s="28" t="s">
        <v>83</v>
      </c>
      <c r="D3376" s="34">
        <v>100</v>
      </c>
      <c r="E3376" s="36">
        <v>30174000</v>
      </c>
      <c r="F3376" s="37" t="s">
        <v>5749</v>
      </c>
      <c r="G3376" s="76" t="str">
        <f>VLOOKUP(C3376,Product!A$1:D$21,3,0)</f>
        <v>Heavy bag</v>
      </c>
      <c r="H3376" s="76" t="str">
        <f>VLOOKUP(C3376,Product!A$1:D$21,4,0)</f>
        <v>Gym &amp; Fitness</v>
      </c>
      <c r="I3376" t="s">
        <v>84</v>
      </c>
      <c r="J3376" s="34">
        <v>100</v>
      </c>
      <c r="K3376" s="11" t="str">
        <f>VLOOKUP(A3376,'Sales Order'!A$2:I$1029,9,0)</f>
        <v>Online Sales Team</v>
      </c>
      <c r="M3376" t="str">
        <f>VLOOKUP(A3376,'Sales Order'!A$1:L$1029,12,0)</f>
        <v>Retail</v>
      </c>
    </row>
    <row r="3377" spans="1:13" ht="15.75" customHeight="1" x14ac:dyDescent="0.3">
      <c r="A3377" s="28" t="s">
        <v>1230</v>
      </c>
      <c r="B3377" s="27">
        <f>VLOOKUP(A3377,'Sales Order'!A$1:D$1029,4,0)</f>
        <v>44875</v>
      </c>
      <c r="C3377" s="28" t="s">
        <v>45</v>
      </c>
      <c r="D3377" s="34">
        <v>103</v>
      </c>
      <c r="E3377" s="36">
        <v>11510250</v>
      </c>
      <c r="F3377" s="37" t="s">
        <v>5750</v>
      </c>
      <c r="G3377" s="76" t="str">
        <f>VLOOKUP(C3377,Product!A$1:D$21,3,0)</f>
        <v>Sunglasses</v>
      </c>
      <c r="H3377" s="76" t="str">
        <f>VLOOKUP(C3377,Product!A$1:D$21,4,0)</f>
        <v>Outdoors Sport</v>
      </c>
      <c r="I3377" t="s">
        <v>46</v>
      </c>
      <c r="J3377" s="34">
        <v>103</v>
      </c>
      <c r="K3377" s="11" t="str">
        <f>VLOOKUP(A3377,'Sales Order'!A$2:I$1029,9,0)</f>
        <v>Online Sales Team</v>
      </c>
      <c r="M3377" t="str">
        <f>VLOOKUP(A3377,'Sales Order'!A$1:L$1029,12,0)</f>
        <v>Retail</v>
      </c>
    </row>
    <row r="3378" spans="1:13" ht="15.75" customHeight="1" x14ac:dyDescent="0.3">
      <c r="A3378" s="28" t="s">
        <v>1236</v>
      </c>
      <c r="B3378" s="27">
        <f>VLOOKUP(A3378,'Sales Order'!A$1:D$1029,4,0)</f>
        <v>44881</v>
      </c>
      <c r="C3378" s="28" t="s">
        <v>65</v>
      </c>
      <c r="D3378" s="34">
        <v>56</v>
      </c>
      <c r="E3378" s="36">
        <v>13755840</v>
      </c>
      <c r="F3378" s="37" t="s">
        <v>5751</v>
      </c>
      <c r="G3378" s="76" t="str">
        <f>VLOOKUP(C3378,Product!A$1:D$21,3,0)</f>
        <v>1 Set Futsalball</v>
      </c>
      <c r="H3378" s="76" t="str">
        <f>VLOOKUP(C3378,Product!A$1:D$21,4,0)</f>
        <v>Futsal</v>
      </c>
      <c r="I3378" t="s">
        <v>66</v>
      </c>
      <c r="J3378" s="34">
        <v>56</v>
      </c>
      <c r="K3378" s="11" t="str">
        <f>VLOOKUP(A3378,'Sales Order'!A$2:I$1029,9,0)</f>
        <v>Sales Region Bali - Nusa Tenggara Team</v>
      </c>
      <c r="M3378" t="str">
        <f>VLOOKUP(A3378,'Sales Order'!A$1:L$1029,12,0)</f>
        <v>Retail</v>
      </c>
    </row>
    <row r="3379" spans="1:13" ht="15.75" customHeight="1" x14ac:dyDescent="0.3">
      <c r="A3379" s="28" t="s">
        <v>1236</v>
      </c>
      <c r="B3379" s="27">
        <f>VLOOKUP(A3379,'Sales Order'!A$1:D$1029,4,0)</f>
        <v>44881</v>
      </c>
      <c r="C3379" s="28" t="s">
        <v>61</v>
      </c>
      <c r="D3379" s="34">
        <v>72</v>
      </c>
      <c r="E3379" s="36">
        <v>29659680</v>
      </c>
      <c r="F3379" s="37" t="s">
        <v>5752</v>
      </c>
      <c r="G3379" s="76" t="str">
        <f>VLOOKUP(C3379,Product!A$1:D$21,3,0)</f>
        <v>1 Set Basketball</v>
      </c>
      <c r="H3379" s="76" t="str">
        <f>VLOOKUP(C3379,Product!A$1:D$21,4,0)</f>
        <v>Basketball</v>
      </c>
      <c r="I3379" t="s">
        <v>62</v>
      </c>
      <c r="J3379" s="34">
        <v>72</v>
      </c>
      <c r="K3379" s="11" t="str">
        <f>VLOOKUP(A3379,'Sales Order'!A$2:I$1029,9,0)</f>
        <v>Sales Region Bali - Nusa Tenggara Team</v>
      </c>
      <c r="M3379" t="str">
        <f>VLOOKUP(A3379,'Sales Order'!A$1:L$1029,12,0)</f>
        <v>Retail</v>
      </c>
    </row>
    <row r="3380" spans="1:13" ht="15.75" customHeight="1" x14ac:dyDescent="0.3">
      <c r="A3380" s="28" t="s">
        <v>1240</v>
      </c>
      <c r="B3380" s="27">
        <f>VLOOKUP(A3380,'Sales Order'!A$1:D$1029,4,0)</f>
        <v>44886</v>
      </c>
      <c r="C3380" s="28" t="s">
        <v>81</v>
      </c>
      <c r="D3380" s="34">
        <v>41</v>
      </c>
      <c r="E3380" s="36">
        <v>82562110</v>
      </c>
      <c r="F3380" s="37" t="s">
        <v>5753</v>
      </c>
      <c r="G3380" s="76" t="str">
        <f>VLOOKUP(C3380,Product!A$1:D$21,3,0)</f>
        <v>Treadmill</v>
      </c>
      <c r="H3380" s="76" t="str">
        <f>VLOOKUP(C3380,Product!A$1:D$21,4,0)</f>
        <v>Gym &amp; Fitness</v>
      </c>
      <c r="I3380" t="s">
        <v>82</v>
      </c>
      <c r="J3380" s="34">
        <v>41</v>
      </c>
      <c r="K3380" s="11" t="str">
        <f>VLOOKUP(A3380,'Sales Order'!A$2:I$1029,9,0)</f>
        <v>Sales Region Sulawesi - Maluku Team</v>
      </c>
      <c r="M3380" t="str">
        <f>VLOOKUP(A3380,'Sales Order'!A$1:L$1029,12,0)</f>
        <v>Retail</v>
      </c>
    </row>
    <row r="3381" spans="1:13" ht="15.75" customHeight="1" x14ac:dyDescent="0.3">
      <c r="A3381" s="28" t="s">
        <v>1240</v>
      </c>
      <c r="B3381" s="27">
        <f>VLOOKUP(A3381,'Sales Order'!A$1:D$1029,4,0)</f>
        <v>44886</v>
      </c>
      <c r="C3381" s="28" t="s">
        <v>75</v>
      </c>
      <c r="D3381" s="34">
        <v>130</v>
      </c>
      <c r="E3381" s="36">
        <v>327275000</v>
      </c>
      <c r="F3381" s="37" t="s">
        <v>5754</v>
      </c>
      <c r="G3381" s="76" t="str">
        <f>VLOOKUP(C3381,Product!A$1:D$21,3,0)</f>
        <v>Bench Press</v>
      </c>
      <c r="H3381" s="76" t="str">
        <f>VLOOKUP(C3381,Product!A$1:D$21,4,0)</f>
        <v>Gym &amp; Fitness</v>
      </c>
      <c r="I3381" t="s">
        <v>76</v>
      </c>
      <c r="J3381" s="34">
        <v>130</v>
      </c>
      <c r="K3381" s="11" t="str">
        <f>VLOOKUP(A3381,'Sales Order'!A$2:I$1029,9,0)</f>
        <v>Sales Region Sulawesi - Maluku Team</v>
      </c>
      <c r="M3381" t="str">
        <f>VLOOKUP(A3381,'Sales Order'!A$1:L$1029,12,0)</f>
        <v>Retail</v>
      </c>
    </row>
    <row r="3382" spans="1:13" ht="15.75" customHeight="1" x14ac:dyDescent="0.3">
      <c r="A3382" s="28" t="s">
        <v>1241</v>
      </c>
      <c r="B3382" s="27">
        <f>VLOOKUP(A3382,'Sales Order'!A$1:D$1029,4,0)</f>
        <v>44887</v>
      </c>
      <c r="C3382" s="28" t="s">
        <v>33</v>
      </c>
      <c r="D3382" s="34">
        <v>86</v>
      </c>
      <c r="E3382" s="36">
        <v>17217200</v>
      </c>
      <c r="F3382" s="37" t="s">
        <v>5755</v>
      </c>
      <c r="G3382" s="76" t="str">
        <f>VLOOKUP(C3382,Product!A$1:D$21,3,0)</f>
        <v>Stick Billiard Bag</v>
      </c>
      <c r="H3382" s="76" t="str">
        <f>VLOOKUP(C3382,Product!A$1:D$21,4,0)</f>
        <v>Billiard</v>
      </c>
      <c r="I3382" t="s">
        <v>34</v>
      </c>
      <c r="J3382" s="34">
        <v>86</v>
      </c>
      <c r="K3382" s="11" t="str">
        <f>VLOOKUP(A3382,'Sales Order'!A$2:I$1029,9,0)</f>
        <v>Sales Region Bali - Nusa Tenggara Team</v>
      </c>
      <c r="M3382" t="str">
        <f>VLOOKUP(A3382,'Sales Order'!A$1:L$1029,12,0)</f>
        <v>Retail</v>
      </c>
    </row>
    <row r="3383" spans="1:13" ht="15.75" customHeight="1" x14ac:dyDescent="0.3">
      <c r="A3383" s="28" t="s">
        <v>1241</v>
      </c>
      <c r="B3383" s="27">
        <f>VLOOKUP(A3383,'Sales Order'!A$1:D$1029,4,0)</f>
        <v>44887</v>
      </c>
      <c r="C3383" s="28" t="s">
        <v>83</v>
      </c>
      <c r="D3383" s="34">
        <v>98</v>
      </c>
      <c r="E3383" s="36">
        <v>25166400</v>
      </c>
      <c r="F3383" s="37" t="s">
        <v>5756</v>
      </c>
      <c r="G3383" s="76" t="str">
        <f>VLOOKUP(C3383,Product!A$1:D$21,3,0)</f>
        <v>Heavy bag</v>
      </c>
      <c r="H3383" s="76" t="str">
        <f>VLOOKUP(C3383,Product!A$1:D$21,4,0)</f>
        <v>Gym &amp; Fitness</v>
      </c>
      <c r="I3383" t="s">
        <v>84</v>
      </c>
      <c r="J3383" s="34">
        <v>98</v>
      </c>
      <c r="K3383" s="11" t="str">
        <f>VLOOKUP(A3383,'Sales Order'!A$2:I$1029,9,0)</f>
        <v>Sales Region Bali - Nusa Tenggara Team</v>
      </c>
      <c r="M3383" t="str">
        <f>VLOOKUP(A3383,'Sales Order'!A$1:L$1029,12,0)</f>
        <v>Retail</v>
      </c>
    </row>
    <row r="3384" spans="1:13" ht="15.75" customHeight="1" x14ac:dyDescent="0.3">
      <c r="A3384" s="28" t="s">
        <v>1242</v>
      </c>
      <c r="B3384" s="27">
        <f>VLOOKUP(A3384,'Sales Order'!A$1:D$1029,4,0)</f>
        <v>44888</v>
      </c>
      <c r="C3384" s="28" t="s">
        <v>65</v>
      </c>
      <c r="D3384" s="34">
        <v>70</v>
      </c>
      <c r="E3384" s="36">
        <v>15512700</v>
      </c>
      <c r="F3384" s="37" t="s">
        <v>5757</v>
      </c>
      <c r="G3384" s="76" t="str">
        <f>VLOOKUP(C3384,Product!A$1:D$21,3,0)</f>
        <v>1 Set Futsalball</v>
      </c>
      <c r="H3384" s="76" t="str">
        <f>VLOOKUP(C3384,Product!A$1:D$21,4,0)</f>
        <v>Futsal</v>
      </c>
      <c r="I3384" t="s">
        <v>66</v>
      </c>
      <c r="J3384" s="34">
        <v>70</v>
      </c>
      <c r="K3384" s="11" t="str">
        <f>VLOOKUP(A3384,'Sales Order'!A$2:I$1029,9,0)</f>
        <v>Sales Region Sulawesi - Maluku Team</v>
      </c>
      <c r="M3384" t="str">
        <f>VLOOKUP(A3384,'Sales Order'!A$1:L$1029,12,0)</f>
        <v>Retail</v>
      </c>
    </row>
    <row r="3385" spans="1:13" ht="15.75" customHeight="1" x14ac:dyDescent="0.3">
      <c r="A3385" s="28" t="s">
        <v>1242</v>
      </c>
      <c r="B3385" s="27">
        <f>VLOOKUP(A3385,'Sales Order'!A$1:D$1029,4,0)</f>
        <v>44888</v>
      </c>
      <c r="C3385" s="28" t="s">
        <v>45</v>
      </c>
      <c r="D3385" s="34">
        <v>83</v>
      </c>
      <c r="E3385" s="36">
        <v>10140940</v>
      </c>
      <c r="F3385" s="37" t="s">
        <v>5758</v>
      </c>
      <c r="G3385" s="76" t="str">
        <f>VLOOKUP(C3385,Product!A$1:D$21,3,0)</f>
        <v>Sunglasses</v>
      </c>
      <c r="H3385" s="76" t="str">
        <f>VLOOKUP(C3385,Product!A$1:D$21,4,0)</f>
        <v>Outdoors Sport</v>
      </c>
      <c r="I3385" t="s">
        <v>46</v>
      </c>
      <c r="J3385" s="34">
        <v>83</v>
      </c>
      <c r="K3385" s="11" t="str">
        <f>VLOOKUP(A3385,'Sales Order'!A$2:I$1029,9,0)</f>
        <v>Sales Region Sulawesi - Maluku Team</v>
      </c>
      <c r="M3385" t="str">
        <f>VLOOKUP(A3385,'Sales Order'!A$1:L$1029,12,0)</f>
        <v>Retail</v>
      </c>
    </row>
    <row r="3386" spans="1:13" ht="15.75" customHeight="1" x14ac:dyDescent="0.3">
      <c r="A3386" s="16" t="s">
        <v>1249</v>
      </c>
      <c r="B3386" s="27">
        <f>VLOOKUP(A3386,'Sales Order'!A$1:D$1029,4,0)</f>
        <v>44895</v>
      </c>
      <c r="C3386" s="28" t="s">
        <v>83</v>
      </c>
      <c r="D3386" s="34">
        <v>140</v>
      </c>
      <c r="E3386" s="36">
        <v>38199000</v>
      </c>
      <c r="F3386" s="37" t="s">
        <v>5759</v>
      </c>
      <c r="G3386" s="76" t="str">
        <f>VLOOKUP(C3386,Product!A$1:D$21,3,0)</f>
        <v>Heavy bag</v>
      </c>
      <c r="H3386" s="76" t="str">
        <f>VLOOKUP(C3386,Product!A$1:D$21,4,0)</f>
        <v>Gym &amp; Fitness</v>
      </c>
      <c r="I3386" t="s">
        <v>84</v>
      </c>
      <c r="J3386" s="34">
        <v>140</v>
      </c>
      <c r="K3386" s="11" t="str">
        <f>VLOOKUP(A3386,'Sales Order'!A$2:I$1029,9,0)</f>
        <v>Sales Java Region Team</v>
      </c>
      <c r="M3386" t="str">
        <f>VLOOKUP(A3386,'Sales Order'!A$1:L$1029,12,0)</f>
        <v>Retail</v>
      </c>
    </row>
    <row r="3387" spans="1:13" ht="15.75" customHeight="1" x14ac:dyDescent="0.3">
      <c r="A3387" s="28" t="s">
        <v>1249</v>
      </c>
      <c r="B3387" s="27">
        <f>VLOOKUP(A3387,'Sales Order'!A$1:D$1029,4,0)</f>
        <v>44895</v>
      </c>
      <c r="C3387" s="28" t="s">
        <v>78</v>
      </c>
      <c r="D3387" s="34">
        <v>100</v>
      </c>
      <c r="E3387" s="36">
        <v>47348000</v>
      </c>
      <c r="F3387" s="37" t="s">
        <v>5760</v>
      </c>
      <c r="G3387" s="76" t="str">
        <f>VLOOKUP(C3387,Product!A$1:D$21,3,0)</f>
        <v>Dumbell Set</v>
      </c>
      <c r="H3387" s="76" t="str">
        <f>VLOOKUP(C3387,Product!A$1:D$21,4,0)</f>
        <v>Gym &amp; Fitness</v>
      </c>
      <c r="I3387" t="s">
        <v>79</v>
      </c>
      <c r="J3387" s="34">
        <v>100</v>
      </c>
      <c r="K3387" s="11" t="str">
        <f>VLOOKUP(A3387,'Sales Order'!A$2:I$1029,9,0)</f>
        <v>Sales Java Region Team</v>
      </c>
      <c r="M3387" t="str">
        <f>VLOOKUP(A3387,'Sales Order'!A$1:L$1029,12,0)</f>
        <v>Retail</v>
      </c>
    </row>
    <row r="3388" spans="1:13" ht="15.75" customHeight="1" x14ac:dyDescent="0.3">
      <c r="A3388" s="28" t="s">
        <v>1251</v>
      </c>
      <c r="B3388" s="27">
        <f>VLOOKUP(A3388,'Sales Order'!A$1:D$1029,4,0)</f>
        <v>44897</v>
      </c>
      <c r="C3388" s="28" t="s">
        <v>72</v>
      </c>
      <c r="D3388" s="34">
        <v>77</v>
      </c>
      <c r="E3388" s="36">
        <v>17063970</v>
      </c>
      <c r="F3388" s="37" t="s">
        <v>5761</v>
      </c>
      <c r="G3388" s="76" t="str">
        <f>VLOOKUP(C3388,Product!A$1:D$21,3,0)</f>
        <v>Pull Up Bar</v>
      </c>
      <c r="H3388" s="76" t="str">
        <f>VLOOKUP(C3388,Product!A$1:D$21,4,0)</f>
        <v>Gym &amp; Fitness</v>
      </c>
      <c r="I3388" t="s">
        <v>73</v>
      </c>
      <c r="J3388" s="34">
        <v>77</v>
      </c>
      <c r="K3388" s="11" t="str">
        <f>VLOOKUP(A3388,'Sales Order'!A$2:I$1029,9,0)</f>
        <v>Sales Region Sulawesi - Maluku Team</v>
      </c>
      <c r="M3388" t="str">
        <f>VLOOKUP(A3388,'Sales Order'!A$1:L$1029,12,0)</f>
        <v>Retail</v>
      </c>
    </row>
    <row r="3389" spans="1:13" ht="15.75" customHeight="1" x14ac:dyDescent="0.3">
      <c r="A3389" s="28" t="s">
        <v>1251</v>
      </c>
      <c r="B3389" s="27">
        <f>VLOOKUP(A3389,'Sales Order'!A$1:D$1029,4,0)</f>
        <v>44897</v>
      </c>
      <c r="C3389" s="28" t="s">
        <v>69</v>
      </c>
      <c r="D3389" s="34">
        <v>28</v>
      </c>
      <c r="E3389" s="36">
        <v>3196368</v>
      </c>
      <c r="F3389" s="37" t="s">
        <v>5762</v>
      </c>
      <c r="G3389" s="76" t="str">
        <f>VLOOKUP(C3389,Product!A$1:D$21,3,0)</f>
        <v>Abs Roller</v>
      </c>
      <c r="H3389" s="76" t="str">
        <f>VLOOKUP(C3389,Product!A$1:D$21,4,0)</f>
        <v>Gym &amp; Fitness</v>
      </c>
      <c r="I3389" t="s">
        <v>70</v>
      </c>
      <c r="J3389" s="34">
        <v>28</v>
      </c>
      <c r="K3389" s="11" t="str">
        <f>VLOOKUP(A3389,'Sales Order'!A$2:I$1029,9,0)</f>
        <v>Sales Region Sulawesi - Maluku Team</v>
      </c>
      <c r="M3389" t="str">
        <f>VLOOKUP(A3389,'Sales Order'!A$1:L$1029,12,0)</f>
        <v>Retail</v>
      </c>
    </row>
    <row r="3390" spans="1:13" ht="15.75" customHeight="1" x14ac:dyDescent="0.3">
      <c r="A3390" s="28" t="s">
        <v>1256</v>
      </c>
      <c r="B3390" s="27">
        <f>VLOOKUP(A3390,'Sales Order'!A$1:D$1029,4,0)</f>
        <v>44905</v>
      </c>
      <c r="C3390" s="28" t="s">
        <v>65</v>
      </c>
      <c r="D3390" s="34">
        <v>63</v>
      </c>
      <c r="E3390" s="36">
        <v>14129640</v>
      </c>
      <c r="F3390" s="37" t="s">
        <v>5763</v>
      </c>
      <c r="G3390" s="76" t="str">
        <f>VLOOKUP(C3390,Product!A$1:D$21,3,0)</f>
        <v>1 Set Futsalball</v>
      </c>
      <c r="H3390" s="76" t="str">
        <f>VLOOKUP(C3390,Product!A$1:D$21,4,0)</f>
        <v>Futsal</v>
      </c>
      <c r="I3390" t="s">
        <v>66</v>
      </c>
      <c r="J3390" s="34">
        <v>63</v>
      </c>
      <c r="K3390" s="11" t="str">
        <f>VLOOKUP(A3390,'Sales Order'!A$2:I$1029,9,0)</f>
        <v>Sales Region Sulawesi - Maluku Team</v>
      </c>
      <c r="M3390" t="str">
        <f>VLOOKUP(A3390,'Sales Order'!A$1:L$1029,12,0)</f>
        <v>Distributor</v>
      </c>
    </row>
    <row r="3391" spans="1:13" ht="15.75" customHeight="1" x14ac:dyDescent="0.3">
      <c r="A3391" s="28" t="s">
        <v>1256</v>
      </c>
      <c r="B3391" s="27">
        <f>VLOOKUP(A3391,'Sales Order'!A$1:D$1029,4,0)</f>
        <v>44905</v>
      </c>
      <c r="C3391" s="28" t="s">
        <v>61</v>
      </c>
      <c r="D3391" s="34">
        <v>137</v>
      </c>
      <c r="E3391" s="36">
        <v>54467090</v>
      </c>
      <c r="F3391" s="37" t="s">
        <v>5764</v>
      </c>
      <c r="G3391" s="76" t="str">
        <f>VLOOKUP(C3391,Product!A$1:D$21,3,0)</f>
        <v>1 Set Basketball</v>
      </c>
      <c r="H3391" s="76" t="str">
        <f>VLOOKUP(C3391,Product!A$1:D$21,4,0)</f>
        <v>Basketball</v>
      </c>
      <c r="I3391" t="s">
        <v>62</v>
      </c>
      <c r="J3391" s="34">
        <v>137</v>
      </c>
      <c r="K3391" s="11" t="str">
        <f>VLOOKUP(A3391,'Sales Order'!A$2:I$1029,9,0)</f>
        <v>Sales Region Sulawesi - Maluku Team</v>
      </c>
      <c r="M3391" t="str">
        <f>VLOOKUP(A3391,'Sales Order'!A$1:L$1029,12,0)</f>
        <v>Distributor</v>
      </c>
    </row>
    <row r="3392" spans="1:13" ht="15.75" customHeight="1" x14ac:dyDescent="0.3">
      <c r="A3392" s="16" t="s">
        <v>1265</v>
      </c>
      <c r="B3392" s="27">
        <f>VLOOKUP(A3392,'Sales Order'!A$1:D$1029,4,0)</f>
        <v>44914</v>
      </c>
      <c r="C3392" s="28" t="s">
        <v>35</v>
      </c>
      <c r="D3392" s="34">
        <v>87</v>
      </c>
      <c r="E3392" s="36">
        <v>175687800</v>
      </c>
      <c r="F3392" s="37" t="s">
        <v>5765</v>
      </c>
      <c r="G3392" s="76" t="str">
        <f>VLOOKUP(C3392,Product!A$1:D$21,3,0)</f>
        <v>Stick Golf Wedge</v>
      </c>
      <c r="H3392" s="76" t="str">
        <f>VLOOKUP(C3392,Product!A$1:D$21,4,0)</f>
        <v>Golf</v>
      </c>
      <c r="I3392" t="s">
        <v>37</v>
      </c>
      <c r="J3392" s="34">
        <v>87</v>
      </c>
      <c r="K3392" s="11" t="str">
        <f>VLOOKUP(A3392,'Sales Order'!A$2:I$1029,9,0)</f>
        <v>Sales Region Bali - Nusa Tenggara Team</v>
      </c>
      <c r="M3392" t="str">
        <f>VLOOKUP(A3392,'Sales Order'!A$1:L$1029,12,0)</f>
        <v>Retail</v>
      </c>
    </row>
    <row r="3393" spans="1:13" ht="15.75" customHeight="1" x14ac:dyDescent="0.3">
      <c r="A3393" s="28" t="s">
        <v>1265</v>
      </c>
      <c r="B3393" s="27">
        <f>VLOOKUP(A3393,'Sales Order'!A$1:D$1029,4,0)</f>
        <v>44914</v>
      </c>
      <c r="C3393" s="28" t="s">
        <v>43</v>
      </c>
      <c r="D3393" s="34">
        <v>121</v>
      </c>
      <c r="E3393" s="36">
        <v>367840000</v>
      </c>
      <c r="F3393" s="37" t="s">
        <v>5766</v>
      </c>
      <c r="G3393" s="76" t="str">
        <f>VLOOKUP(C3393,Product!A$1:D$21,3,0)</f>
        <v>Stick Golf Bag</v>
      </c>
      <c r="H3393" s="76" t="str">
        <f>VLOOKUP(C3393,Product!A$1:D$21,4,0)</f>
        <v>Golf</v>
      </c>
      <c r="I3393" t="s">
        <v>44</v>
      </c>
      <c r="J3393" s="34">
        <v>121</v>
      </c>
      <c r="K3393" s="11" t="str">
        <f>VLOOKUP(A3393,'Sales Order'!A$2:I$1029,9,0)</f>
        <v>Sales Region Bali - Nusa Tenggara Team</v>
      </c>
      <c r="M3393" t="str">
        <f>VLOOKUP(A3393,'Sales Order'!A$1:L$1029,12,0)</f>
        <v>Retail</v>
      </c>
    </row>
    <row r="3394" spans="1:13" ht="15.75" customHeight="1" x14ac:dyDescent="0.3">
      <c r="A3394" s="11"/>
      <c r="B3394" s="11"/>
      <c r="M3394" t="e">
        <f>VLOOKUP(A3394,'Sales Order'!A$1:L$1029,12,0)</f>
        <v>#N/A</v>
      </c>
    </row>
    <row r="3395" spans="1:13" ht="15.75" customHeight="1" x14ac:dyDescent="0.3">
      <c r="A3395" s="11"/>
      <c r="B3395" s="11"/>
      <c r="M3395" t="e">
        <f>VLOOKUP(A3395,'Sales Order'!A$1:L$1029,12,0)</f>
        <v>#N/A</v>
      </c>
    </row>
    <row r="3396" spans="1:13" ht="15.75" customHeight="1" x14ac:dyDescent="0.3">
      <c r="E3396" s="15"/>
      <c r="M3396" t="e">
        <f>VLOOKUP(A3396,'Sales Order'!A$1:L$1029,12,0)</f>
        <v>#N/A</v>
      </c>
    </row>
    <row r="3397" spans="1:13" ht="15.75" customHeight="1" x14ac:dyDescent="0.3">
      <c r="E3397" s="15"/>
      <c r="M3397" t="e">
        <f>VLOOKUP(A3397,'Sales Order'!A$1:L$1029,12,0)</f>
        <v>#N/A</v>
      </c>
    </row>
    <row r="3398" spans="1:13" ht="15.75" customHeight="1" x14ac:dyDescent="0.3">
      <c r="E3398" s="15"/>
      <c r="M3398" t="e">
        <f>VLOOKUP(A3398,'Sales Order'!A$1:L$1029,12,0)</f>
        <v>#N/A</v>
      </c>
    </row>
    <row r="3399" spans="1:13" ht="15.75" customHeight="1" x14ac:dyDescent="0.3">
      <c r="E3399" s="15"/>
      <c r="M3399" t="e">
        <f>VLOOKUP(A3399,'Sales Order'!A$1:L$1029,12,0)</f>
        <v>#N/A</v>
      </c>
    </row>
    <row r="3400" spans="1:13" ht="15.75" customHeight="1" x14ac:dyDescent="0.3">
      <c r="E3400" s="15"/>
      <c r="M3400" t="e">
        <f>VLOOKUP(A3400,'Sales Order'!A$1:L$1029,12,0)</f>
        <v>#N/A</v>
      </c>
    </row>
    <row r="3401" spans="1:13" ht="15.75" customHeight="1" x14ac:dyDescent="0.3">
      <c r="E3401" s="15"/>
      <c r="M3401" t="e">
        <f>VLOOKUP(A3401,'Sales Order'!A$1:L$1029,12,0)</f>
        <v>#N/A</v>
      </c>
    </row>
    <row r="3402" spans="1:13" ht="15.75" customHeight="1" x14ac:dyDescent="0.3">
      <c r="E3402" s="15"/>
      <c r="M3402" t="e">
        <f>VLOOKUP(A3402,'Sales Order'!A$1:L$1029,12,0)</f>
        <v>#N/A</v>
      </c>
    </row>
    <row r="3403" spans="1:13" ht="15.75" customHeight="1" x14ac:dyDescent="0.3">
      <c r="M3403" t="e">
        <f>VLOOKUP(A3403,'Sales Order'!A$1:L$1029,12,0)</f>
        <v>#N/A</v>
      </c>
    </row>
    <row r="3404" spans="1:13" ht="15.75" customHeight="1" x14ac:dyDescent="0.3">
      <c r="M3404" t="e">
        <f>VLOOKUP(A3404,'Sales Order'!A$1:L$1029,12,0)</f>
        <v>#N/A</v>
      </c>
    </row>
    <row r="3405" spans="1:13" ht="15.75" customHeight="1" x14ac:dyDescent="0.3">
      <c r="M3405" t="e">
        <f>VLOOKUP(A3405,'Sales Order'!A$1:L$1029,12,0)</f>
        <v>#N/A</v>
      </c>
    </row>
    <row r="3406" spans="1:13" ht="15.75" customHeight="1" x14ac:dyDescent="0.3">
      <c r="M3406" t="e">
        <f>VLOOKUP(A3406,'Sales Order'!A$1:L$1029,12,0)</f>
        <v>#N/A</v>
      </c>
    </row>
    <row r="3407" spans="1:13" ht="15.75" customHeight="1" x14ac:dyDescent="0.3">
      <c r="M3407" t="e">
        <f>VLOOKUP(A3407,'Sales Order'!A$1:L$1029,12,0)</f>
        <v>#N/A</v>
      </c>
    </row>
    <row r="3408" spans="1:13" ht="15.75" customHeight="1" x14ac:dyDescent="0.3">
      <c r="M3408" t="e">
        <f>VLOOKUP(A3408,'Sales Order'!A$1:L$1029,12,0)</f>
        <v>#N/A</v>
      </c>
    </row>
    <row r="3409" spans="13:13" ht="15.75" customHeight="1" x14ac:dyDescent="0.3">
      <c r="M3409" t="e">
        <f>VLOOKUP(A3409,'Sales Order'!A$1:L$1029,12,0)</f>
        <v>#N/A</v>
      </c>
    </row>
    <row r="3410" spans="13:13" ht="15.75" customHeight="1" x14ac:dyDescent="0.3">
      <c r="M3410" t="e">
        <f>VLOOKUP(A3410,'Sales Order'!A$1:L$1029,12,0)</f>
        <v>#N/A</v>
      </c>
    </row>
    <row r="3411" spans="13:13" ht="15.75" customHeight="1" x14ac:dyDescent="0.3">
      <c r="M3411" t="e">
        <f>VLOOKUP(A3411,'Sales Order'!A$1:L$1029,12,0)</f>
        <v>#N/A</v>
      </c>
    </row>
    <row r="3412" spans="13:13" ht="15.75" customHeight="1" x14ac:dyDescent="0.3">
      <c r="M3412" t="e">
        <f>VLOOKUP(A3412,'Sales Order'!A$1:L$1029,12,0)</f>
        <v>#N/A</v>
      </c>
    </row>
    <row r="3413" spans="13:13" ht="15.75" customHeight="1" x14ac:dyDescent="0.3">
      <c r="M3413" t="e">
        <f>VLOOKUP(A3413,'Sales Order'!A$1:L$1029,12,0)</f>
        <v>#N/A</v>
      </c>
    </row>
    <row r="3414" spans="13:13" ht="15.75" customHeight="1" x14ac:dyDescent="0.3">
      <c r="M3414" t="e">
        <f>VLOOKUP(A3414,'Sales Order'!A$1:L$1029,12,0)</f>
        <v>#N/A</v>
      </c>
    </row>
    <row r="3415" spans="13:13" ht="15.75" customHeight="1" x14ac:dyDescent="0.3">
      <c r="M3415" t="e">
        <f>VLOOKUP(A3415,'Sales Order'!A$1:L$1029,12,0)</f>
        <v>#N/A</v>
      </c>
    </row>
    <row r="3416" spans="13:13" ht="15.75" customHeight="1" x14ac:dyDescent="0.3">
      <c r="M3416" t="e">
        <f>VLOOKUP(A3416,'Sales Order'!A$1:L$1029,12,0)</f>
        <v>#N/A</v>
      </c>
    </row>
    <row r="3417" spans="13:13" ht="15.75" customHeight="1" x14ac:dyDescent="0.3">
      <c r="M3417" t="e">
        <f>VLOOKUP(A3417,'Sales Order'!A$1:L$1029,12,0)</f>
        <v>#N/A</v>
      </c>
    </row>
    <row r="3418" spans="13:13" ht="15.75" customHeight="1" x14ac:dyDescent="0.3">
      <c r="M3418" t="e">
        <f>VLOOKUP(A3418,'Sales Order'!A$1:L$1029,12,0)</f>
        <v>#N/A</v>
      </c>
    </row>
    <row r="3419" spans="13:13" ht="15.75" customHeight="1" x14ac:dyDescent="0.3">
      <c r="M3419" t="e">
        <f>VLOOKUP(A3419,'Sales Order'!A$1:L$1029,12,0)</f>
        <v>#N/A</v>
      </c>
    </row>
    <row r="3420" spans="13:13" ht="15.75" customHeight="1" x14ac:dyDescent="0.3">
      <c r="M3420" t="e">
        <f>VLOOKUP(A3420,'Sales Order'!A$1:L$1029,12,0)</f>
        <v>#N/A</v>
      </c>
    </row>
    <row r="3421" spans="13:13" ht="15.75" customHeight="1" x14ac:dyDescent="0.3">
      <c r="M3421" t="e">
        <f>VLOOKUP(A3421,'Sales Order'!A$1:L$1029,12,0)</f>
        <v>#N/A</v>
      </c>
    </row>
    <row r="3422" spans="13:13" ht="15.75" customHeight="1" x14ac:dyDescent="0.3">
      <c r="M3422" t="e">
        <f>VLOOKUP(A3422,'Sales Order'!A$1:L$1029,12,0)</f>
        <v>#N/A</v>
      </c>
    </row>
    <row r="3423" spans="13:13" ht="15.75" customHeight="1" x14ac:dyDescent="0.3">
      <c r="M3423" t="e">
        <f>VLOOKUP(A3423,'Sales Order'!A$1:L$1029,12,0)</f>
        <v>#N/A</v>
      </c>
    </row>
    <row r="3424" spans="13:13" ht="15.75" customHeight="1" x14ac:dyDescent="0.3">
      <c r="M3424" t="e">
        <f>VLOOKUP(A3424,'Sales Order'!A$1:L$1029,12,0)</f>
        <v>#N/A</v>
      </c>
    </row>
    <row r="3425" spans="13:13" ht="15.75" customHeight="1" x14ac:dyDescent="0.3">
      <c r="M3425" t="e">
        <f>VLOOKUP(A3425,'Sales Order'!A$1:L$1029,12,0)</f>
        <v>#N/A</v>
      </c>
    </row>
    <row r="3426" spans="13:13" ht="15.75" customHeight="1" x14ac:dyDescent="0.3">
      <c r="M3426" t="e">
        <f>VLOOKUP(A3426,'Sales Order'!A$1:L$1029,12,0)</f>
        <v>#N/A</v>
      </c>
    </row>
    <row r="3427" spans="13:13" ht="15.75" customHeight="1" x14ac:dyDescent="0.3">
      <c r="M3427" t="e">
        <f>VLOOKUP(A3427,'Sales Order'!A$1:L$1029,12,0)</f>
        <v>#N/A</v>
      </c>
    </row>
    <row r="3428" spans="13:13" ht="15.75" customHeight="1" x14ac:dyDescent="0.3">
      <c r="M3428" t="e">
        <f>VLOOKUP(A3428,'Sales Order'!A$1:L$1029,12,0)</f>
        <v>#N/A</v>
      </c>
    </row>
    <row r="3429" spans="13:13" ht="15.75" customHeight="1" x14ac:dyDescent="0.3">
      <c r="M3429" t="e">
        <f>VLOOKUP(A3429,'Sales Order'!A$1:L$1029,12,0)</f>
        <v>#N/A</v>
      </c>
    </row>
    <row r="3430" spans="13:13" ht="15.75" customHeight="1" x14ac:dyDescent="0.3">
      <c r="M3430" t="e">
        <f>VLOOKUP(A3430,'Sales Order'!A$1:L$1029,12,0)</f>
        <v>#N/A</v>
      </c>
    </row>
    <row r="3431" spans="13:13" ht="15.75" customHeight="1" x14ac:dyDescent="0.3">
      <c r="M3431" t="e">
        <f>VLOOKUP(A3431,'Sales Order'!A$1:L$1029,12,0)</f>
        <v>#N/A</v>
      </c>
    </row>
    <row r="3432" spans="13:13" ht="15.75" customHeight="1" x14ac:dyDescent="0.3">
      <c r="M3432" t="e">
        <f>VLOOKUP(A3432,'Sales Order'!A$1:L$1029,12,0)</f>
        <v>#N/A</v>
      </c>
    </row>
    <row r="3433" spans="13:13" ht="15.75" customHeight="1" x14ac:dyDescent="0.3">
      <c r="M3433" t="e">
        <f>VLOOKUP(A3433,'Sales Order'!A$1:L$1029,12,0)</f>
        <v>#N/A</v>
      </c>
    </row>
    <row r="3434" spans="13:13" ht="15.75" customHeight="1" x14ac:dyDescent="0.3">
      <c r="M3434" t="e">
        <f>VLOOKUP(A3434,'Sales Order'!A$1:L$1029,12,0)</f>
        <v>#N/A</v>
      </c>
    </row>
    <row r="3435" spans="13:13" ht="15.75" customHeight="1" x14ac:dyDescent="0.3">
      <c r="M3435" t="e">
        <f>VLOOKUP(A3435,'Sales Order'!A$1:L$1029,12,0)</f>
        <v>#N/A</v>
      </c>
    </row>
    <row r="3436" spans="13:13" ht="15.75" customHeight="1" x14ac:dyDescent="0.3">
      <c r="M3436" t="e">
        <f>VLOOKUP(A3436,'Sales Order'!A$1:L$1029,12,0)</f>
        <v>#N/A</v>
      </c>
    </row>
    <row r="3437" spans="13:13" ht="15.75" customHeight="1" x14ac:dyDescent="0.3">
      <c r="M3437" t="e">
        <f>VLOOKUP(A3437,'Sales Order'!A$1:L$1029,12,0)</f>
        <v>#N/A</v>
      </c>
    </row>
    <row r="3438" spans="13:13" ht="15.75" customHeight="1" x14ac:dyDescent="0.3">
      <c r="M3438" t="e">
        <f>VLOOKUP(A3438,'Sales Order'!A$1:L$1029,12,0)</f>
        <v>#N/A</v>
      </c>
    </row>
    <row r="3439" spans="13:13" ht="15.75" customHeight="1" x14ac:dyDescent="0.3">
      <c r="M3439" t="e">
        <f>VLOOKUP(A3439,'Sales Order'!A$1:L$1029,12,0)</f>
        <v>#N/A</v>
      </c>
    </row>
    <row r="3440" spans="13:13" ht="15.75" customHeight="1" x14ac:dyDescent="0.3">
      <c r="M3440" t="e">
        <f>VLOOKUP(A3440,'Sales Order'!A$1:L$1029,12,0)</f>
        <v>#N/A</v>
      </c>
    </row>
    <row r="3441" spans="13:13" ht="15.75" customHeight="1" x14ac:dyDescent="0.3">
      <c r="M3441" t="e">
        <f>VLOOKUP(A3441,'Sales Order'!A$1:L$1029,12,0)</f>
        <v>#N/A</v>
      </c>
    </row>
    <row r="3442" spans="13:13" ht="15.75" customHeight="1" x14ac:dyDescent="0.3">
      <c r="M3442" t="e">
        <f>VLOOKUP(A3442,'Sales Order'!A$1:L$1029,12,0)</f>
        <v>#N/A</v>
      </c>
    </row>
    <row r="3443" spans="13:13" ht="15.75" customHeight="1" x14ac:dyDescent="0.3">
      <c r="M3443" t="e">
        <f>VLOOKUP(A3443,'Sales Order'!A$1:L$1029,12,0)</f>
        <v>#N/A</v>
      </c>
    </row>
    <row r="3444" spans="13:13" ht="15.75" customHeight="1" x14ac:dyDescent="0.3">
      <c r="M3444" t="e">
        <f>VLOOKUP(A3444,'Sales Order'!A$1:L$1029,12,0)</f>
        <v>#N/A</v>
      </c>
    </row>
    <row r="3445" spans="13:13" ht="15.75" customHeight="1" x14ac:dyDescent="0.3">
      <c r="M3445" t="e">
        <f>VLOOKUP(A3445,'Sales Order'!A$1:L$1029,12,0)</f>
        <v>#N/A</v>
      </c>
    </row>
    <row r="3446" spans="13:13" ht="15.75" customHeight="1" x14ac:dyDescent="0.3">
      <c r="M3446" t="e">
        <f>VLOOKUP(A3446,'Sales Order'!A$1:L$1029,12,0)</f>
        <v>#N/A</v>
      </c>
    </row>
    <row r="3447" spans="13:13" ht="15.75" customHeight="1" x14ac:dyDescent="0.3">
      <c r="M3447" t="e">
        <f>VLOOKUP(A3447,'Sales Order'!A$1:L$1029,12,0)</f>
        <v>#N/A</v>
      </c>
    </row>
    <row r="3448" spans="13:13" ht="15.75" customHeight="1" x14ac:dyDescent="0.3">
      <c r="M3448" t="e">
        <f>VLOOKUP(A3448,'Sales Order'!A$1:L$1029,12,0)</f>
        <v>#N/A</v>
      </c>
    </row>
    <row r="3449" spans="13:13" ht="15.75" customHeight="1" x14ac:dyDescent="0.3">
      <c r="M3449" t="e">
        <f>VLOOKUP(A3449,'Sales Order'!A$1:L$1029,12,0)</f>
        <v>#N/A</v>
      </c>
    </row>
    <row r="3450" spans="13:13" ht="15.75" customHeight="1" x14ac:dyDescent="0.3">
      <c r="M3450" t="e">
        <f>VLOOKUP(A3450,'Sales Order'!A$1:L$1029,12,0)</f>
        <v>#N/A</v>
      </c>
    </row>
    <row r="3451" spans="13:13" ht="15.75" customHeight="1" x14ac:dyDescent="0.3">
      <c r="M3451" t="e">
        <f>VLOOKUP(A3451,'Sales Order'!A$1:L$1029,12,0)</f>
        <v>#N/A</v>
      </c>
    </row>
    <row r="3452" spans="13:13" ht="15.75" customHeight="1" x14ac:dyDescent="0.3">
      <c r="M3452" t="e">
        <f>VLOOKUP(A3452,'Sales Order'!A$1:L$1029,12,0)</f>
        <v>#N/A</v>
      </c>
    </row>
    <row r="3453" spans="13:13" ht="15.75" customHeight="1" x14ac:dyDescent="0.3">
      <c r="M3453" t="e">
        <f>VLOOKUP(A3453,'Sales Order'!A$1:L$1029,12,0)</f>
        <v>#N/A</v>
      </c>
    </row>
    <row r="3454" spans="13:13" ht="15.75" customHeight="1" x14ac:dyDescent="0.3">
      <c r="M3454" t="e">
        <f>VLOOKUP(A3454,'Sales Order'!A$1:L$1029,12,0)</f>
        <v>#N/A</v>
      </c>
    </row>
    <row r="3455" spans="13:13" ht="15.75" customHeight="1" x14ac:dyDescent="0.3">
      <c r="M3455" t="e">
        <f>VLOOKUP(A3455,'Sales Order'!A$1:L$1029,12,0)</f>
        <v>#N/A</v>
      </c>
    </row>
    <row r="3456" spans="13:13" ht="15.75" customHeight="1" x14ac:dyDescent="0.3">
      <c r="M3456" t="e">
        <f>VLOOKUP(A3456,'Sales Order'!A$1:L$1029,12,0)</f>
        <v>#N/A</v>
      </c>
    </row>
    <row r="3457" spans="13:13" ht="15.75" customHeight="1" x14ac:dyDescent="0.3">
      <c r="M3457" t="e">
        <f>VLOOKUP(A3457,'Sales Order'!A$1:L$1029,12,0)</f>
        <v>#N/A</v>
      </c>
    </row>
    <row r="3458" spans="13:13" ht="15.75" customHeight="1" x14ac:dyDescent="0.3">
      <c r="M3458" t="e">
        <f>VLOOKUP(A3458,'Sales Order'!A$1:L$1029,12,0)</f>
        <v>#N/A</v>
      </c>
    </row>
    <row r="3459" spans="13:13" ht="15.75" customHeight="1" x14ac:dyDescent="0.3">
      <c r="M3459" t="e">
        <f>VLOOKUP(A3459,'Sales Order'!A$1:L$1029,12,0)</f>
        <v>#N/A</v>
      </c>
    </row>
    <row r="3460" spans="13:13" ht="15.75" customHeight="1" x14ac:dyDescent="0.3">
      <c r="M3460" t="e">
        <f>VLOOKUP(A3460,'Sales Order'!A$1:L$1029,12,0)</f>
        <v>#N/A</v>
      </c>
    </row>
    <row r="3461" spans="13:13" ht="15.75" customHeight="1" x14ac:dyDescent="0.3">
      <c r="M3461" t="e">
        <f>VLOOKUP(A3461,'Sales Order'!A$1:L$1029,12,0)</f>
        <v>#N/A</v>
      </c>
    </row>
    <row r="3462" spans="13:13" ht="15.75" customHeight="1" x14ac:dyDescent="0.3">
      <c r="M3462" t="e">
        <f>VLOOKUP(A3462,'Sales Order'!A$1:L$1029,12,0)</f>
        <v>#N/A</v>
      </c>
    </row>
    <row r="3463" spans="13:13" ht="15.75" customHeight="1" x14ac:dyDescent="0.3">
      <c r="M3463" t="e">
        <f>VLOOKUP(A3463,'Sales Order'!A$1:L$1029,12,0)</f>
        <v>#N/A</v>
      </c>
    </row>
    <row r="3464" spans="13:13" ht="15.75" customHeight="1" x14ac:dyDescent="0.3">
      <c r="M3464" t="e">
        <f>VLOOKUP(A3464,'Sales Order'!A$1:L$1029,12,0)</f>
        <v>#N/A</v>
      </c>
    </row>
    <row r="3465" spans="13:13" ht="15.75" customHeight="1" x14ac:dyDescent="0.3">
      <c r="M3465" t="e">
        <f>VLOOKUP(A3465,'Sales Order'!A$1:L$1029,12,0)</f>
        <v>#N/A</v>
      </c>
    </row>
    <row r="3466" spans="13:13" ht="15.75" customHeight="1" x14ac:dyDescent="0.3">
      <c r="M3466" t="e">
        <f>VLOOKUP(A3466,'Sales Order'!A$1:L$1029,12,0)</f>
        <v>#N/A</v>
      </c>
    </row>
    <row r="3467" spans="13:13" ht="15.75" customHeight="1" x14ac:dyDescent="0.3">
      <c r="M3467" t="e">
        <f>VLOOKUP(A3467,'Sales Order'!A$1:L$1029,12,0)</f>
        <v>#N/A</v>
      </c>
    </row>
    <row r="3468" spans="13:13" ht="15.75" customHeight="1" x14ac:dyDescent="0.3">
      <c r="M3468" t="e">
        <f>VLOOKUP(A3468,'Sales Order'!A$1:L$1029,12,0)</f>
        <v>#N/A</v>
      </c>
    </row>
    <row r="3469" spans="13:13" ht="15.75" customHeight="1" x14ac:dyDescent="0.3">
      <c r="M3469" t="e">
        <f>VLOOKUP(A3469,'Sales Order'!A$1:L$1029,12,0)</f>
        <v>#N/A</v>
      </c>
    </row>
    <row r="3470" spans="13:13" ht="15.75" customHeight="1" x14ac:dyDescent="0.3">
      <c r="M3470" t="e">
        <f>VLOOKUP(A3470,'Sales Order'!A$1:L$1029,12,0)</f>
        <v>#N/A</v>
      </c>
    </row>
    <row r="3471" spans="13:13" ht="15.75" customHeight="1" x14ac:dyDescent="0.3">
      <c r="M3471" t="e">
        <f>VLOOKUP(A3471,'Sales Order'!A$1:L$1029,12,0)</f>
        <v>#N/A</v>
      </c>
    </row>
    <row r="3472" spans="13:13" ht="15.75" customHeight="1" x14ac:dyDescent="0.3">
      <c r="M3472" t="e">
        <f>VLOOKUP(A3472,'Sales Order'!A$1:L$1029,12,0)</f>
        <v>#N/A</v>
      </c>
    </row>
    <row r="3473" spans="13:13" ht="15.75" customHeight="1" x14ac:dyDescent="0.3">
      <c r="M3473" t="e">
        <f>VLOOKUP(A3473,'Sales Order'!A$1:L$1029,12,0)</f>
        <v>#N/A</v>
      </c>
    </row>
    <row r="3474" spans="13:13" ht="15.75" customHeight="1" x14ac:dyDescent="0.3">
      <c r="M3474" t="e">
        <f>VLOOKUP(A3474,'Sales Order'!A$1:L$1029,12,0)</f>
        <v>#N/A</v>
      </c>
    </row>
    <row r="3475" spans="13:13" ht="15.75" customHeight="1" x14ac:dyDescent="0.3">
      <c r="M3475" t="e">
        <f>VLOOKUP(A3475,'Sales Order'!A$1:L$1029,12,0)</f>
        <v>#N/A</v>
      </c>
    </row>
    <row r="3476" spans="13:13" ht="15.75" customHeight="1" x14ac:dyDescent="0.3">
      <c r="M3476" t="e">
        <f>VLOOKUP(A3476,'Sales Order'!A$1:L$1029,12,0)</f>
        <v>#N/A</v>
      </c>
    </row>
    <row r="3477" spans="13:13" ht="15.75" customHeight="1" x14ac:dyDescent="0.3">
      <c r="M3477" t="e">
        <f>VLOOKUP(A3477,'Sales Order'!A$1:L$1029,12,0)</f>
        <v>#N/A</v>
      </c>
    </row>
    <row r="3478" spans="13:13" ht="15.75" customHeight="1" x14ac:dyDescent="0.3">
      <c r="M3478" t="e">
        <f>VLOOKUP(A3478,'Sales Order'!A$1:L$1029,12,0)</f>
        <v>#N/A</v>
      </c>
    </row>
    <row r="3479" spans="13:13" ht="15.75" customHeight="1" x14ac:dyDescent="0.3">
      <c r="M3479" t="e">
        <f>VLOOKUP(A3479,'Sales Order'!A$1:L$1029,12,0)</f>
        <v>#N/A</v>
      </c>
    </row>
    <row r="3480" spans="13:13" ht="15.75" customHeight="1" x14ac:dyDescent="0.3">
      <c r="M3480" t="e">
        <f>VLOOKUP(A3480,'Sales Order'!A$1:L$1029,12,0)</f>
        <v>#N/A</v>
      </c>
    </row>
    <row r="3481" spans="13:13" ht="15.75" customHeight="1" x14ac:dyDescent="0.3">
      <c r="M3481" t="e">
        <f>VLOOKUP(A3481,'Sales Order'!A$1:L$1029,12,0)</f>
        <v>#N/A</v>
      </c>
    </row>
    <row r="3482" spans="13:13" ht="15.75" customHeight="1" x14ac:dyDescent="0.3">
      <c r="M3482" t="e">
        <f>VLOOKUP(A3482,'Sales Order'!A$1:L$1029,12,0)</f>
        <v>#N/A</v>
      </c>
    </row>
    <row r="3483" spans="13:13" ht="15.75" customHeight="1" x14ac:dyDescent="0.3">
      <c r="M3483" t="e">
        <f>VLOOKUP(A3483,'Sales Order'!A$1:L$1029,12,0)</f>
        <v>#N/A</v>
      </c>
    </row>
    <row r="3484" spans="13:13" ht="15.75" customHeight="1" x14ac:dyDescent="0.3">
      <c r="M3484" t="e">
        <f>VLOOKUP(A3484,'Sales Order'!A$1:L$1029,12,0)</f>
        <v>#N/A</v>
      </c>
    </row>
    <row r="3485" spans="13:13" ht="15.75" customHeight="1" x14ac:dyDescent="0.3">
      <c r="M3485" t="e">
        <f>VLOOKUP(A3485,'Sales Order'!A$1:L$1029,12,0)</f>
        <v>#N/A</v>
      </c>
    </row>
    <row r="3486" spans="13:13" ht="15.75" customHeight="1" x14ac:dyDescent="0.3">
      <c r="M3486" t="e">
        <f>VLOOKUP(A3486,'Sales Order'!A$1:L$1029,12,0)</f>
        <v>#N/A</v>
      </c>
    </row>
    <row r="3487" spans="13:13" ht="15.75" customHeight="1" x14ac:dyDescent="0.3">
      <c r="M3487" t="e">
        <f>VLOOKUP(A3487,'Sales Order'!A$1:L$1029,12,0)</f>
        <v>#N/A</v>
      </c>
    </row>
    <row r="3488" spans="13:13" ht="15.75" customHeight="1" x14ac:dyDescent="0.3">
      <c r="M3488" t="e">
        <f>VLOOKUP(A3488,'Sales Order'!A$1:L$1029,12,0)</f>
        <v>#N/A</v>
      </c>
    </row>
    <row r="3489" spans="13:13" ht="15.75" customHeight="1" x14ac:dyDescent="0.3">
      <c r="M3489" t="e">
        <f>VLOOKUP(A3489,'Sales Order'!A$1:L$1029,12,0)</f>
        <v>#N/A</v>
      </c>
    </row>
    <row r="3490" spans="13:13" ht="15.75" customHeight="1" x14ac:dyDescent="0.3">
      <c r="M3490" t="e">
        <f>VLOOKUP(A3490,'Sales Order'!A$1:L$1029,12,0)</f>
        <v>#N/A</v>
      </c>
    </row>
    <row r="3491" spans="13:13" ht="15.75" customHeight="1" x14ac:dyDescent="0.3">
      <c r="M3491" t="e">
        <f>VLOOKUP(A3491,'Sales Order'!A$1:L$1029,12,0)</f>
        <v>#N/A</v>
      </c>
    </row>
    <row r="3492" spans="13:13" ht="15.75" customHeight="1" x14ac:dyDescent="0.3">
      <c r="M3492" t="e">
        <f>VLOOKUP(A3492,'Sales Order'!A$1:L$1029,12,0)</f>
        <v>#N/A</v>
      </c>
    </row>
    <row r="3493" spans="13:13" ht="15.75" customHeight="1" x14ac:dyDescent="0.3">
      <c r="M3493" t="e">
        <f>VLOOKUP(A3493,'Sales Order'!A$1:L$1029,12,0)</f>
        <v>#N/A</v>
      </c>
    </row>
    <row r="3494" spans="13:13" ht="15.75" customHeight="1" x14ac:dyDescent="0.3">
      <c r="M3494" t="e">
        <f>VLOOKUP(A3494,'Sales Order'!A$1:L$1029,12,0)</f>
        <v>#N/A</v>
      </c>
    </row>
    <row r="3495" spans="13:13" ht="15.75" customHeight="1" x14ac:dyDescent="0.3">
      <c r="M3495" t="e">
        <f>VLOOKUP(A3495,'Sales Order'!A$1:L$1029,12,0)</f>
        <v>#N/A</v>
      </c>
    </row>
    <row r="3496" spans="13:13" ht="15.75" customHeight="1" x14ac:dyDescent="0.3">
      <c r="M3496" t="e">
        <f>VLOOKUP(A3496,'Sales Order'!A$1:L$1029,12,0)</f>
        <v>#N/A</v>
      </c>
    </row>
    <row r="3497" spans="13:13" ht="15.75" customHeight="1" x14ac:dyDescent="0.3">
      <c r="M3497" t="e">
        <f>VLOOKUP(A3497,'Sales Order'!A$1:L$1029,12,0)</f>
        <v>#N/A</v>
      </c>
    </row>
    <row r="3498" spans="13:13" ht="15.75" customHeight="1" x14ac:dyDescent="0.3">
      <c r="M3498" t="e">
        <f>VLOOKUP(A3498,'Sales Order'!A$1:L$1029,12,0)</f>
        <v>#N/A</v>
      </c>
    </row>
    <row r="3499" spans="13:13" ht="15.75" customHeight="1" x14ac:dyDescent="0.3">
      <c r="M3499" t="e">
        <f>VLOOKUP(A3499,'Sales Order'!A$1:L$1029,12,0)</f>
        <v>#N/A</v>
      </c>
    </row>
    <row r="3500" spans="13:13" ht="15.75" customHeight="1" x14ac:dyDescent="0.3">
      <c r="M3500" t="e">
        <f>VLOOKUP(A3500,'Sales Order'!A$1:L$1029,12,0)</f>
        <v>#N/A</v>
      </c>
    </row>
    <row r="3501" spans="13:13" ht="15.75" customHeight="1" x14ac:dyDescent="0.3">
      <c r="M3501" t="e">
        <f>VLOOKUP(A3501,'Sales Order'!A$1:L$1029,12,0)</f>
        <v>#N/A</v>
      </c>
    </row>
    <row r="3502" spans="13:13" ht="15.75" customHeight="1" x14ac:dyDescent="0.3">
      <c r="M3502" t="e">
        <f>VLOOKUP(A3502,'Sales Order'!A$1:L$1029,12,0)</f>
        <v>#N/A</v>
      </c>
    </row>
    <row r="3503" spans="13:13" ht="15.75" customHeight="1" x14ac:dyDescent="0.3">
      <c r="M3503" t="e">
        <f>VLOOKUP(A3503,'Sales Order'!A$1:L$1029,12,0)</f>
        <v>#N/A</v>
      </c>
    </row>
    <row r="3504" spans="13:13" ht="15.75" customHeight="1" x14ac:dyDescent="0.3">
      <c r="M3504" t="e">
        <f>VLOOKUP(A3504,'Sales Order'!A$1:L$1029,12,0)</f>
        <v>#N/A</v>
      </c>
    </row>
    <row r="3505" spans="13:13" ht="15.75" customHeight="1" x14ac:dyDescent="0.3">
      <c r="M3505" t="e">
        <f>VLOOKUP(A3505,'Sales Order'!A$1:L$1029,12,0)</f>
        <v>#N/A</v>
      </c>
    </row>
    <row r="3506" spans="13:13" ht="15.75" customHeight="1" x14ac:dyDescent="0.3">
      <c r="M3506" t="e">
        <f>VLOOKUP(A3506,'Sales Order'!A$1:L$1029,12,0)</f>
        <v>#N/A</v>
      </c>
    </row>
    <row r="3507" spans="13:13" ht="15.75" customHeight="1" x14ac:dyDescent="0.3">
      <c r="M3507" t="e">
        <f>VLOOKUP(A3507,'Sales Order'!A$1:L$1029,12,0)</f>
        <v>#N/A</v>
      </c>
    </row>
    <row r="3508" spans="13:13" ht="15.75" customHeight="1" x14ac:dyDescent="0.3">
      <c r="M3508" t="e">
        <f>VLOOKUP(A3508,'Sales Order'!A$1:L$1029,12,0)</f>
        <v>#N/A</v>
      </c>
    </row>
    <row r="3509" spans="13:13" ht="15.75" customHeight="1" x14ac:dyDescent="0.3">
      <c r="M3509" t="e">
        <f>VLOOKUP(A3509,'Sales Order'!A$1:L$1029,12,0)</f>
        <v>#N/A</v>
      </c>
    </row>
    <row r="3510" spans="13:13" ht="15.75" customHeight="1" x14ac:dyDescent="0.3">
      <c r="M3510" t="e">
        <f>VLOOKUP(A3510,'Sales Order'!A$1:L$1029,12,0)</f>
        <v>#N/A</v>
      </c>
    </row>
    <row r="3511" spans="13:13" ht="15.75" customHeight="1" x14ac:dyDescent="0.3">
      <c r="M3511" t="e">
        <f>VLOOKUP(A3511,'Sales Order'!A$1:L$1029,12,0)</f>
        <v>#N/A</v>
      </c>
    </row>
    <row r="3512" spans="13:13" ht="15.75" customHeight="1" x14ac:dyDescent="0.3">
      <c r="M3512" t="e">
        <f>VLOOKUP(A3512,'Sales Order'!A$1:L$1029,12,0)</f>
        <v>#N/A</v>
      </c>
    </row>
    <row r="3513" spans="13:13" ht="15.75" customHeight="1" x14ac:dyDescent="0.3">
      <c r="M3513" t="e">
        <f>VLOOKUP(A3513,'Sales Order'!A$1:L$1029,12,0)</f>
        <v>#N/A</v>
      </c>
    </row>
    <row r="3514" spans="13:13" ht="15.75" customHeight="1" x14ac:dyDescent="0.3">
      <c r="M3514" t="e">
        <f>VLOOKUP(A3514,'Sales Order'!A$1:L$1029,12,0)</f>
        <v>#N/A</v>
      </c>
    </row>
    <row r="3515" spans="13:13" ht="15.75" customHeight="1" x14ac:dyDescent="0.3">
      <c r="M3515" t="e">
        <f>VLOOKUP(A3515,'Sales Order'!A$1:L$1029,12,0)</f>
        <v>#N/A</v>
      </c>
    </row>
    <row r="3516" spans="13:13" ht="15.75" customHeight="1" x14ac:dyDescent="0.3">
      <c r="M3516" t="e">
        <f>VLOOKUP(A3516,'Sales Order'!A$1:L$1029,12,0)</f>
        <v>#N/A</v>
      </c>
    </row>
    <row r="3517" spans="13:13" ht="15.75" customHeight="1" x14ac:dyDescent="0.3">
      <c r="M3517" t="e">
        <f>VLOOKUP(A3517,'Sales Order'!A$1:L$1029,12,0)</f>
        <v>#N/A</v>
      </c>
    </row>
    <row r="3518" spans="13:13" ht="15.75" customHeight="1" x14ac:dyDescent="0.3">
      <c r="M3518" t="e">
        <f>VLOOKUP(A3518,'Sales Order'!A$1:L$1029,12,0)</f>
        <v>#N/A</v>
      </c>
    </row>
    <row r="3519" spans="13:13" ht="15.75" customHeight="1" x14ac:dyDescent="0.3">
      <c r="M3519" t="e">
        <f>VLOOKUP(A3519,'Sales Order'!A$1:L$1029,12,0)</f>
        <v>#N/A</v>
      </c>
    </row>
    <row r="3520" spans="13:13" ht="15.75" customHeight="1" x14ac:dyDescent="0.3">
      <c r="M3520" t="e">
        <f>VLOOKUP(A3520,'Sales Order'!A$1:L$1029,12,0)</f>
        <v>#N/A</v>
      </c>
    </row>
    <row r="3521" spans="13:13" ht="15.75" customHeight="1" x14ac:dyDescent="0.3">
      <c r="M3521" t="e">
        <f>VLOOKUP(A3521,'Sales Order'!A$1:L$1029,12,0)</f>
        <v>#N/A</v>
      </c>
    </row>
    <row r="3522" spans="13:13" ht="15.75" customHeight="1" x14ac:dyDescent="0.3">
      <c r="M3522" t="e">
        <f>VLOOKUP(A3522,'Sales Order'!A$1:L$1029,12,0)</f>
        <v>#N/A</v>
      </c>
    </row>
    <row r="3523" spans="13:13" ht="15.75" customHeight="1" x14ac:dyDescent="0.3">
      <c r="M3523" t="e">
        <f>VLOOKUP(A3523,'Sales Order'!A$1:L$1029,12,0)</f>
        <v>#N/A</v>
      </c>
    </row>
    <row r="3524" spans="13:13" ht="15.75" customHeight="1" x14ac:dyDescent="0.3">
      <c r="M3524" t="e">
        <f>VLOOKUP(A3524,'Sales Order'!A$1:L$1029,12,0)</f>
        <v>#N/A</v>
      </c>
    </row>
    <row r="3525" spans="13:13" ht="15.75" customHeight="1" x14ac:dyDescent="0.3">
      <c r="M3525" t="e">
        <f>VLOOKUP(A3525,'Sales Order'!A$1:L$1029,12,0)</f>
        <v>#N/A</v>
      </c>
    </row>
    <row r="3526" spans="13:13" ht="15.75" customHeight="1" x14ac:dyDescent="0.3">
      <c r="M3526" t="e">
        <f>VLOOKUP(A3526,'Sales Order'!A$1:L$1029,12,0)</f>
        <v>#N/A</v>
      </c>
    </row>
    <row r="3527" spans="13:13" ht="15.75" customHeight="1" x14ac:dyDescent="0.3">
      <c r="M3527" t="e">
        <f>VLOOKUP(A3527,'Sales Order'!A$1:L$1029,12,0)</f>
        <v>#N/A</v>
      </c>
    </row>
    <row r="3528" spans="13:13" ht="15.75" customHeight="1" x14ac:dyDescent="0.3">
      <c r="M3528" t="e">
        <f>VLOOKUP(A3528,'Sales Order'!A$1:L$1029,12,0)</f>
        <v>#N/A</v>
      </c>
    </row>
    <row r="3529" spans="13:13" ht="15.75" customHeight="1" x14ac:dyDescent="0.3">
      <c r="M3529" t="e">
        <f>VLOOKUP(A3529,'Sales Order'!A$1:L$1029,12,0)</f>
        <v>#N/A</v>
      </c>
    </row>
    <row r="3530" spans="13:13" ht="15.75" customHeight="1" x14ac:dyDescent="0.3">
      <c r="M3530" t="e">
        <f>VLOOKUP(A3530,'Sales Order'!A$1:L$1029,12,0)</f>
        <v>#N/A</v>
      </c>
    </row>
    <row r="3531" spans="13:13" ht="15.75" customHeight="1" x14ac:dyDescent="0.3">
      <c r="M3531" t="e">
        <f>VLOOKUP(A3531,'Sales Order'!A$1:L$1029,12,0)</f>
        <v>#N/A</v>
      </c>
    </row>
    <row r="3532" spans="13:13" ht="15.75" customHeight="1" x14ac:dyDescent="0.3">
      <c r="M3532" t="e">
        <f>VLOOKUP(A3532,'Sales Order'!A$1:L$1029,12,0)</f>
        <v>#N/A</v>
      </c>
    </row>
    <row r="3533" spans="13:13" ht="15.75" customHeight="1" x14ac:dyDescent="0.3">
      <c r="M3533" t="e">
        <f>VLOOKUP(A3533,'Sales Order'!A$1:L$1029,12,0)</f>
        <v>#N/A</v>
      </c>
    </row>
    <row r="3534" spans="13:13" ht="15.75" customHeight="1" x14ac:dyDescent="0.3">
      <c r="M3534" t="e">
        <f>VLOOKUP(A3534,'Sales Order'!A$1:L$1029,12,0)</f>
        <v>#N/A</v>
      </c>
    </row>
    <row r="3535" spans="13:13" ht="15.75" customHeight="1" x14ac:dyDescent="0.3">
      <c r="M3535" t="e">
        <f>VLOOKUP(A3535,'Sales Order'!A$1:L$1029,12,0)</f>
        <v>#N/A</v>
      </c>
    </row>
    <row r="3536" spans="13:13" ht="15.75" customHeight="1" x14ac:dyDescent="0.3">
      <c r="M3536" t="e">
        <f>VLOOKUP(A3536,'Sales Order'!A$1:L$1029,12,0)</f>
        <v>#N/A</v>
      </c>
    </row>
    <row r="3537" spans="13:13" ht="15.75" customHeight="1" x14ac:dyDescent="0.3">
      <c r="M3537" t="e">
        <f>VLOOKUP(A3537,'Sales Order'!A$1:L$1029,12,0)</f>
        <v>#N/A</v>
      </c>
    </row>
    <row r="3538" spans="13:13" ht="15.75" customHeight="1" x14ac:dyDescent="0.3">
      <c r="M3538" t="e">
        <f>VLOOKUP(A3538,'Sales Order'!A$1:L$1029,12,0)</f>
        <v>#N/A</v>
      </c>
    </row>
    <row r="3539" spans="13:13" ht="15.75" customHeight="1" x14ac:dyDescent="0.3">
      <c r="M3539" t="e">
        <f>VLOOKUP(A3539,'Sales Order'!A$1:L$1029,12,0)</f>
        <v>#N/A</v>
      </c>
    </row>
    <row r="3540" spans="13:13" ht="15.75" customHeight="1" x14ac:dyDescent="0.3">
      <c r="M3540" t="e">
        <f>VLOOKUP(A3540,'Sales Order'!A$1:L$1029,12,0)</f>
        <v>#N/A</v>
      </c>
    </row>
    <row r="3541" spans="13:13" ht="15.75" customHeight="1" x14ac:dyDescent="0.3">
      <c r="M3541" t="e">
        <f>VLOOKUP(A3541,'Sales Order'!A$1:L$1029,12,0)</f>
        <v>#N/A</v>
      </c>
    </row>
    <row r="3542" spans="13:13" ht="15.75" customHeight="1" x14ac:dyDescent="0.3">
      <c r="M3542" t="e">
        <f>VLOOKUP(A3542,'Sales Order'!A$1:L$1029,12,0)</f>
        <v>#N/A</v>
      </c>
    </row>
    <row r="3543" spans="13:13" ht="15.75" customHeight="1" x14ac:dyDescent="0.3">
      <c r="M3543" t="e">
        <f>VLOOKUP(A3543,'Sales Order'!A$1:L$1029,12,0)</f>
        <v>#N/A</v>
      </c>
    </row>
    <row r="3544" spans="13:13" ht="15.75" customHeight="1" x14ac:dyDescent="0.3">
      <c r="M3544" t="e">
        <f>VLOOKUP(A3544,'Sales Order'!A$1:L$1029,12,0)</f>
        <v>#N/A</v>
      </c>
    </row>
    <row r="3545" spans="13:13" ht="15.75" customHeight="1" x14ac:dyDescent="0.3">
      <c r="M3545" t="e">
        <f>VLOOKUP(A3545,'Sales Order'!A$1:L$1029,12,0)</f>
        <v>#N/A</v>
      </c>
    </row>
    <row r="3546" spans="13:13" ht="15.75" customHeight="1" x14ac:dyDescent="0.3">
      <c r="M3546" t="e">
        <f>VLOOKUP(A3546,'Sales Order'!A$1:L$1029,12,0)</f>
        <v>#N/A</v>
      </c>
    </row>
    <row r="3547" spans="13:13" ht="15.75" customHeight="1" x14ac:dyDescent="0.3">
      <c r="M3547" t="e">
        <f>VLOOKUP(A3547,'Sales Order'!A$1:L$1029,12,0)</f>
        <v>#N/A</v>
      </c>
    </row>
    <row r="3548" spans="13:13" ht="15.75" customHeight="1" x14ac:dyDescent="0.3">
      <c r="M3548" t="e">
        <f>VLOOKUP(A3548,'Sales Order'!A$1:L$1029,12,0)</f>
        <v>#N/A</v>
      </c>
    </row>
    <row r="3549" spans="13:13" ht="15.75" customHeight="1" x14ac:dyDescent="0.3">
      <c r="M3549" t="e">
        <f>VLOOKUP(A3549,'Sales Order'!A$1:L$1029,12,0)</f>
        <v>#N/A</v>
      </c>
    </row>
    <row r="3550" spans="13:13" ht="15.75" customHeight="1" x14ac:dyDescent="0.3">
      <c r="M3550" t="e">
        <f>VLOOKUP(A3550,'Sales Order'!A$1:L$1029,12,0)</f>
        <v>#N/A</v>
      </c>
    </row>
    <row r="3551" spans="13:13" ht="15.75" customHeight="1" x14ac:dyDescent="0.3">
      <c r="M3551" t="e">
        <f>VLOOKUP(A3551,'Sales Order'!A$1:L$1029,12,0)</f>
        <v>#N/A</v>
      </c>
    </row>
    <row r="3552" spans="13:13" ht="15.75" customHeight="1" x14ac:dyDescent="0.3">
      <c r="M3552" t="e">
        <f>VLOOKUP(A3552,'Sales Order'!A$1:L$1029,12,0)</f>
        <v>#N/A</v>
      </c>
    </row>
    <row r="3553" spans="13:13" ht="15.75" customHeight="1" x14ac:dyDescent="0.3">
      <c r="M3553" t="e">
        <f>VLOOKUP(A3553,'Sales Order'!A$1:L$1029,12,0)</f>
        <v>#N/A</v>
      </c>
    </row>
    <row r="3554" spans="13:13" ht="15.75" customHeight="1" x14ac:dyDescent="0.3">
      <c r="M3554" t="e">
        <f>VLOOKUP(A3554,'Sales Order'!A$1:L$1029,12,0)</f>
        <v>#N/A</v>
      </c>
    </row>
    <row r="3555" spans="13:13" ht="15.75" customHeight="1" x14ac:dyDescent="0.3">
      <c r="M3555" t="e">
        <f>VLOOKUP(A3555,'Sales Order'!A$1:L$1029,12,0)</f>
        <v>#N/A</v>
      </c>
    </row>
    <row r="3556" spans="13:13" ht="15.75" customHeight="1" x14ac:dyDescent="0.3">
      <c r="M3556" t="e">
        <f>VLOOKUP(A3556,'Sales Order'!A$1:L$1029,12,0)</f>
        <v>#N/A</v>
      </c>
    </row>
    <row r="3557" spans="13:13" ht="15.75" customHeight="1" x14ac:dyDescent="0.3">
      <c r="M3557" t="e">
        <f>VLOOKUP(A3557,'Sales Order'!A$1:L$1029,12,0)</f>
        <v>#N/A</v>
      </c>
    </row>
    <row r="3558" spans="13:13" ht="15.75" customHeight="1" x14ac:dyDescent="0.3">
      <c r="M3558" t="e">
        <f>VLOOKUP(A3558,'Sales Order'!A$1:L$1029,12,0)</f>
        <v>#N/A</v>
      </c>
    </row>
    <row r="3559" spans="13:13" ht="15.75" customHeight="1" x14ac:dyDescent="0.3">
      <c r="M3559" t="e">
        <f>VLOOKUP(A3559,'Sales Order'!A$1:L$1029,12,0)</f>
        <v>#N/A</v>
      </c>
    </row>
    <row r="3560" spans="13:13" ht="15.75" customHeight="1" x14ac:dyDescent="0.3">
      <c r="M3560" t="e">
        <f>VLOOKUP(A3560,'Sales Order'!A$1:L$1029,12,0)</f>
        <v>#N/A</v>
      </c>
    </row>
    <row r="3561" spans="13:13" ht="15.75" customHeight="1" x14ac:dyDescent="0.3">
      <c r="M3561" t="e">
        <f>VLOOKUP(A3561,'Sales Order'!A$1:L$1029,12,0)</f>
        <v>#N/A</v>
      </c>
    </row>
    <row r="3562" spans="13:13" ht="15.75" customHeight="1" x14ac:dyDescent="0.3">
      <c r="M3562" t="e">
        <f>VLOOKUP(A3562,'Sales Order'!A$1:L$1029,12,0)</f>
        <v>#N/A</v>
      </c>
    </row>
    <row r="3563" spans="13:13" ht="15.75" customHeight="1" x14ac:dyDescent="0.3">
      <c r="M3563" t="e">
        <f>VLOOKUP(A3563,'Sales Order'!A$1:L$1029,12,0)</f>
        <v>#N/A</v>
      </c>
    </row>
    <row r="3564" spans="13:13" ht="15.75" customHeight="1" x14ac:dyDescent="0.3">
      <c r="M3564" t="e">
        <f>VLOOKUP(A3564,'Sales Order'!A$1:L$1029,12,0)</f>
        <v>#N/A</v>
      </c>
    </row>
    <row r="3565" spans="13:13" ht="15.75" customHeight="1" x14ac:dyDescent="0.3">
      <c r="M3565" t="e">
        <f>VLOOKUP(A3565,'Sales Order'!A$1:L$1029,12,0)</f>
        <v>#N/A</v>
      </c>
    </row>
    <row r="3566" spans="13:13" ht="15.75" customHeight="1" x14ac:dyDescent="0.3">
      <c r="M3566" t="e">
        <f>VLOOKUP(A3566,'Sales Order'!A$1:L$1029,12,0)</f>
        <v>#N/A</v>
      </c>
    </row>
    <row r="3567" spans="13:13" ht="15.75" customHeight="1" x14ac:dyDescent="0.3">
      <c r="M3567" t="e">
        <f>VLOOKUP(A3567,'Sales Order'!A$1:L$1029,12,0)</f>
        <v>#N/A</v>
      </c>
    </row>
    <row r="3568" spans="13:13" ht="15.75" customHeight="1" x14ac:dyDescent="0.3">
      <c r="M3568" t="e">
        <f>VLOOKUP(A3568,'Sales Order'!A$1:L$1029,12,0)</f>
        <v>#N/A</v>
      </c>
    </row>
    <row r="3569" spans="13:13" ht="15.75" customHeight="1" x14ac:dyDescent="0.3">
      <c r="M3569" t="e">
        <f>VLOOKUP(A3569,'Sales Order'!A$1:L$1029,12,0)</f>
        <v>#N/A</v>
      </c>
    </row>
    <row r="3570" spans="13:13" ht="15.75" customHeight="1" x14ac:dyDescent="0.3">
      <c r="M3570" t="e">
        <f>VLOOKUP(A3570,'Sales Order'!A$1:L$1029,12,0)</f>
        <v>#N/A</v>
      </c>
    </row>
    <row r="3571" spans="13:13" ht="15.75" customHeight="1" x14ac:dyDescent="0.3">
      <c r="M3571" t="e">
        <f>VLOOKUP(A3571,'Sales Order'!A$1:L$1029,12,0)</f>
        <v>#N/A</v>
      </c>
    </row>
    <row r="3572" spans="13:13" ht="15.75" customHeight="1" x14ac:dyDescent="0.3">
      <c r="M3572" t="e">
        <f>VLOOKUP(A3572,'Sales Order'!A$1:L$1029,12,0)</f>
        <v>#N/A</v>
      </c>
    </row>
    <row r="3573" spans="13:13" ht="15.75" customHeight="1" x14ac:dyDescent="0.3">
      <c r="M3573" t="e">
        <f>VLOOKUP(A3573,'Sales Order'!A$1:L$1029,12,0)</f>
        <v>#N/A</v>
      </c>
    </row>
    <row r="3574" spans="13:13" ht="15.75" customHeight="1" x14ac:dyDescent="0.3">
      <c r="M3574" t="e">
        <f>VLOOKUP(A3574,'Sales Order'!A$1:L$1029,12,0)</f>
        <v>#N/A</v>
      </c>
    </row>
    <row r="3575" spans="13:13" ht="15.75" customHeight="1" x14ac:dyDescent="0.3">
      <c r="M3575" t="e">
        <f>VLOOKUP(A3575,'Sales Order'!A$1:L$1029,12,0)</f>
        <v>#N/A</v>
      </c>
    </row>
    <row r="3576" spans="13:13" ht="15.75" customHeight="1" x14ac:dyDescent="0.3">
      <c r="M3576" t="e">
        <f>VLOOKUP(A3576,'Sales Order'!A$1:L$1029,12,0)</f>
        <v>#N/A</v>
      </c>
    </row>
    <row r="3577" spans="13:13" ht="15.75" customHeight="1" x14ac:dyDescent="0.3">
      <c r="M3577" t="e">
        <f>VLOOKUP(A3577,'Sales Order'!A$1:L$1029,12,0)</f>
        <v>#N/A</v>
      </c>
    </row>
    <row r="3578" spans="13:13" ht="15.75" customHeight="1" x14ac:dyDescent="0.3">
      <c r="M3578" t="e">
        <f>VLOOKUP(A3578,'Sales Order'!A$1:L$1029,12,0)</f>
        <v>#N/A</v>
      </c>
    </row>
    <row r="3579" spans="13:13" ht="15.75" customHeight="1" x14ac:dyDescent="0.3">
      <c r="M3579" t="e">
        <f>VLOOKUP(A3579,'Sales Order'!A$1:L$1029,12,0)</f>
        <v>#N/A</v>
      </c>
    </row>
    <row r="3580" spans="13:13" ht="15.75" customHeight="1" x14ac:dyDescent="0.3">
      <c r="M3580" t="e">
        <f>VLOOKUP(A3580,'Sales Order'!A$1:L$1029,12,0)</f>
        <v>#N/A</v>
      </c>
    </row>
    <row r="3581" spans="13:13" ht="15.75" customHeight="1" x14ac:dyDescent="0.3">
      <c r="M3581" t="e">
        <f>VLOOKUP(A3581,'Sales Order'!A$1:L$1029,12,0)</f>
        <v>#N/A</v>
      </c>
    </row>
    <row r="3582" spans="13:13" ht="15.75" customHeight="1" x14ac:dyDescent="0.3">
      <c r="M3582" t="e">
        <f>VLOOKUP(A3582,'Sales Order'!A$1:L$1029,12,0)</f>
        <v>#N/A</v>
      </c>
    </row>
    <row r="3583" spans="13:13" ht="15.75" customHeight="1" x14ac:dyDescent="0.3">
      <c r="M3583" t="e">
        <f>VLOOKUP(A3583,'Sales Order'!A$1:L$1029,12,0)</f>
        <v>#N/A</v>
      </c>
    </row>
    <row r="3584" spans="13:13" ht="15.75" customHeight="1" x14ac:dyDescent="0.3">
      <c r="M3584" t="e">
        <f>VLOOKUP(A3584,'Sales Order'!A$1:L$1029,12,0)</f>
        <v>#N/A</v>
      </c>
    </row>
    <row r="3585" spans="13:13" ht="15.75" customHeight="1" x14ac:dyDescent="0.3">
      <c r="M3585" t="e">
        <f>VLOOKUP(A3585,'Sales Order'!A$1:L$1029,12,0)</f>
        <v>#N/A</v>
      </c>
    </row>
    <row r="3586" spans="13:13" ht="15.75" customHeight="1" x14ac:dyDescent="0.3">
      <c r="M3586" t="e">
        <f>VLOOKUP(A3586,'Sales Order'!A$1:L$1029,12,0)</f>
        <v>#N/A</v>
      </c>
    </row>
    <row r="3587" spans="13:13" ht="15.75" customHeight="1" x14ac:dyDescent="0.3">
      <c r="M3587" t="e">
        <f>VLOOKUP(A3587,'Sales Order'!A$1:L$1029,12,0)</f>
        <v>#N/A</v>
      </c>
    </row>
    <row r="3588" spans="13:13" ht="15.75" customHeight="1" x14ac:dyDescent="0.3">
      <c r="M3588" t="e">
        <f>VLOOKUP(A3588,'Sales Order'!A$1:L$1029,12,0)</f>
        <v>#N/A</v>
      </c>
    </row>
    <row r="3589" spans="13:13" ht="15.75" customHeight="1" x14ac:dyDescent="0.3">
      <c r="M3589" t="e">
        <f>VLOOKUP(A3589,'Sales Order'!A$1:L$1029,12,0)</f>
        <v>#N/A</v>
      </c>
    </row>
    <row r="3590" spans="13:13" ht="15.75" customHeight="1" x14ac:dyDescent="0.3">
      <c r="M3590" t="e">
        <f>VLOOKUP(A3590,'Sales Order'!A$1:L$1029,12,0)</f>
        <v>#N/A</v>
      </c>
    </row>
    <row r="3591" spans="13:13" ht="15.75" customHeight="1" x14ac:dyDescent="0.3">
      <c r="M3591" t="e">
        <f>VLOOKUP(A3591,'Sales Order'!A$1:L$1029,12,0)</f>
        <v>#N/A</v>
      </c>
    </row>
    <row r="3592" spans="13:13" ht="15.75" customHeight="1" x14ac:dyDescent="0.3">
      <c r="M3592" t="e">
        <f>VLOOKUP(A3592,'Sales Order'!A$1:L$1029,12,0)</f>
        <v>#N/A</v>
      </c>
    </row>
    <row r="3593" spans="13:13" ht="15.75" customHeight="1" x14ac:dyDescent="0.3">
      <c r="M3593" t="e">
        <f>VLOOKUP(A3593,'Sales Order'!A$1:L$1029,12,0)</f>
        <v>#N/A</v>
      </c>
    </row>
    <row r="3594" spans="13:13" ht="15.75" customHeight="1" x14ac:dyDescent="0.3">
      <c r="M3594" t="e">
        <f>VLOOKUP(A3594,'Sales Order'!A$1:L$1029,12,0)</f>
        <v>#N/A</v>
      </c>
    </row>
    <row r="3595" spans="13:13" ht="15.75" customHeight="1" x14ac:dyDescent="0.3">
      <c r="M3595" t="e">
        <f>VLOOKUP(A3595,'Sales Order'!A$1:L$1029,12,0)</f>
        <v>#N/A</v>
      </c>
    </row>
    <row r="3596" spans="13:13" ht="15.75" customHeight="1" x14ac:dyDescent="0.3">
      <c r="M3596" t="e">
        <f>VLOOKUP(A3596,'Sales Order'!A$1:L$1029,12,0)</f>
        <v>#N/A</v>
      </c>
    </row>
    <row r="3597" spans="13:13" ht="15.75" customHeight="1" x14ac:dyDescent="0.3">
      <c r="M3597" t="e">
        <f>VLOOKUP(A3597,'Sales Order'!A$1:L$1029,12,0)</f>
        <v>#N/A</v>
      </c>
    </row>
    <row r="3598" spans="13:13" ht="15.75" customHeight="1" x14ac:dyDescent="0.3">
      <c r="M3598" t="e">
        <f>VLOOKUP(A3598,'Sales Order'!A$1:L$1029,12,0)</f>
        <v>#N/A</v>
      </c>
    </row>
    <row r="3599" spans="13:13" ht="15.75" customHeight="1" x14ac:dyDescent="0.3">
      <c r="M3599" t="e">
        <f>VLOOKUP(A3599,'Sales Order'!A$1:L$1029,12,0)</f>
        <v>#N/A</v>
      </c>
    </row>
    <row r="3600" spans="13:13" ht="15.75" customHeight="1" x14ac:dyDescent="0.3">
      <c r="M3600" t="e">
        <f>VLOOKUP(A3600,'Sales Order'!A$1:L$1029,12,0)</f>
        <v>#N/A</v>
      </c>
    </row>
    <row r="3601" spans="13:13" ht="15.75" customHeight="1" x14ac:dyDescent="0.3">
      <c r="M3601" t="e">
        <f>VLOOKUP(A3601,'Sales Order'!A$1:L$1029,12,0)</f>
        <v>#N/A</v>
      </c>
    </row>
    <row r="3602" spans="13:13" ht="15.75" customHeight="1" x14ac:dyDescent="0.3">
      <c r="M3602" t="e">
        <f>VLOOKUP(A3602,'Sales Order'!A$1:L$1029,12,0)</f>
        <v>#N/A</v>
      </c>
    </row>
    <row r="3603" spans="13:13" ht="15.75" customHeight="1" x14ac:dyDescent="0.3">
      <c r="M3603" t="e">
        <f>VLOOKUP(A3603,'Sales Order'!A$1:L$1029,12,0)</f>
        <v>#N/A</v>
      </c>
    </row>
    <row r="3604" spans="13:13" ht="15.75" customHeight="1" x14ac:dyDescent="0.3">
      <c r="M3604" t="e">
        <f>VLOOKUP(A3604,'Sales Order'!A$1:L$1029,12,0)</f>
        <v>#N/A</v>
      </c>
    </row>
    <row r="3605" spans="13:13" ht="15.75" customHeight="1" x14ac:dyDescent="0.3">
      <c r="M3605" t="e">
        <f>VLOOKUP(A3605,'Sales Order'!A$1:L$1029,12,0)</f>
        <v>#N/A</v>
      </c>
    </row>
    <row r="3606" spans="13:13" ht="15.75" customHeight="1" x14ac:dyDescent="0.3">
      <c r="M3606" t="e">
        <f>VLOOKUP(A3606,'Sales Order'!A$1:L$1029,12,0)</f>
        <v>#N/A</v>
      </c>
    </row>
    <row r="3607" spans="13:13" ht="15.75" customHeight="1" x14ac:dyDescent="0.3">
      <c r="M3607" t="e">
        <f>VLOOKUP(A3607,'Sales Order'!A$1:L$1029,12,0)</f>
        <v>#N/A</v>
      </c>
    </row>
    <row r="3608" spans="13:13" ht="15.75" customHeight="1" x14ac:dyDescent="0.3">
      <c r="M3608" t="e">
        <f>VLOOKUP(A3608,'Sales Order'!A$1:L$1029,12,0)</f>
        <v>#N/A</v>
      </c>
    </row>
    <row r="3609" spans="13:13" ht="15.75" customHeight="1" x14ac:dyDescent="0.3">
      <c r="M3609" t="e">
        <f>VLOOKUP(A3609,'Sales Order'!A$1:L$1029,12,0)</f>
        <v>#N/A</v>
      </c>
    </row>
    <row r="3610" spans="13:13" ht="15.75" customHeight="1" x14ac:dyDescent="0.3">
      <c r="M3610" t="e">
        <f>VLOOKUP(A3610,'Sales Order'!A$1:L$1029,12,0)</f>
        <v>#N/A</v>
      </c>
    </row>
    <row r="3611" spans="13:13" ht="15.75" customHeight="1" x14ac:dyDescent="0.3">
      <c r="M3611" t="e">
        <f>VLOOKUP(A3611,'Sales Order'!A$1:L$1029,12,0)</f>
        <v>#N/A</v>
      </c>
    </row>
    <row r="3612" spans="13:13" ht="15.75" customHeight="1" x14ac:dyDescent="0.3">
      <c r="M3612" t="e">
        <f>VLOOKUP(A3612,'Sales Order'!A$1:L$1029,12,0)</f>
        <v>#N/A</v>
      </c>
    </row>
    <row r="3613" spans="13:13" ht="15.75" customHeight="1" x14ac:dyDescent="0.3">
      <c r="M3613" t="e">
        <f>VLOOKUP(A3613,'Sales Order'!A$1:L$1029,12,0)</f>
        <v>#N/A</v>
      </c>
    </row>
    <row r="3614" spans="13:13" ht="15.75" customHeight="1" x14ac:dyDescent="0.3">
      <c r="M3614" t="e">
        <f>VLOOKUP(A3614,'Sales Order'!A$1:L$1029,12,0)</f>
        <v>#N/A</v>
      </c>
    </row>
    <row r="3615" spans="13:13" ht="15.75" customHeight="1" x14ac:dyDescent="0.3">
      <c r="M3615" t="e">
        <f>VLOOKUP(A3615,'Sales Order'!A$1:L$1029,12,0)</f>
        <v>#N/A</v>
      </c>
    </row>
    <row r="3616" spans="13:13" ht="15.75" customHeight="1" x14ac:dyDescent="0.3">
      <c r="M3616" t="e">
        <f>VLOOKUP(A3616,'Sales Order'!A$1:L$1029,12,0)</f>
        <v>#N/A</v>
      </c>
    </row>
    <row r="3617" spans="13:13" ht="15.75" customHeight="1" x14ac:dyDescent="0.3">
      <c r="M3617" t="e">
        <f>VLOOKUP(A3617,'Sales Order'!A$1:L$1029,12,0)</f>
        <v>#N/A</v>
      </c>
    </row>
    <row r="3618" spans="13:13" ht="15.75" customHeight="1" x14ac:dyDescent="0.3">
      <c r="M3618" t="e">
        <f>VLOOKUP(A3618,'Sales Order'!A$1:L$1029,12,0)</f>
        <v>#N/A</v>
      </c>
    </row>
    <row r="3619" spans="13:13" ht="15.75" customHeight="1" x14ac:dyDescent="0.3">
      <c r="M3619" t="e">
        <f>VLOOKUP(A3619,'Sales Order'!A$1:L$1029,12,0)</f>
        <v>#N/A</v>
      </c>
    </row>
    <row r="3620" spans="13:13" ht="15.75" customHeight="1" x14ac:dyDescent="0.3">
      <c r="M3620" t="e">
        <f>VLOOKUP(A3620,'Sales Order'!A$1:L$1029,12,0)</f>
        <v>#N/A</v>
      </c>
    </row>
    <row r="3621" spans="13:13" ht="15.75" customHeight="1" x14ac:dyDescent="0.3">
      <c r="M3621" t="e">
        <f>VLOOKUP(A3621,'Sales Order'!A$1:L$1029,12,0)</f>
        <v>#N/A</v>
      </c>
    </row>
    <row r="3622" spans="13:13" ht="15.75" customHeight="1" x14ac:dyDescent="0.3">
      <c r="M3622" t="e">
        <f>VLOOKUP(A3622,'Sales Order'!A$1:L$1029,12,0)</f>
        <v>#N/A</v>
      </c>
    </row>
    <row r="3623" spans="13:13" ht="15.75" customHeight="1" x14ac:dyDescent="0.3">
      <c r="M3623" t="e">
        <f>VLOOKUP(A3623,'Sales Order'!A$1:L$1029,12,0)</f>
        <v>#N/A</v>
      </c>
    </row>
    <row r="3624" spans="13:13" ht="15.75" customHeight="1" x14ac:dyDescent="0.3">
      <c r="M3624" t="e">
        <f>VLOOKUP(A3624,'Sales Order'!A$1:L$1029,12,0)</f>
        <v>#N/A</v>
      </c>
    </row>
    <row r="3625" spans="13:13" ht="15.75" customHeight="1" x14ac:dyDescent="0.3">
      <c r="M3625" t="e">
        <f>VLOOKUP(A3625,'Sales Order'!A$1:L$1029,12,0)</f>
        <v>#N/A</v>
      </c>
    </row>
    <row r="3626" spans="13:13" ht="15.75" customHeight="1" x14ac:dyDescent="0.3">
      <c r="M3626" t="e">
        <f>VLOOKUP(A3626,'Sales Order'!A$1:L$1029,12,0)</f>
        <v>#N/A</v>
      </c>
    </row>
    <row r="3627" spans="13:13" ht="15.75" customHeight="1" x14ac:dyDescent="0.3">
      <c r="M3627" t="e">
        <f>VLOOKUP(A3627,'Sales Order'!A$1:L$1029,12,0)</f>
        <v>#N/A</v>
      </c>
    </row>
    <row r="3628" spans="13:13" ht="15.75" customHeight="1" x14ac:dyDescent="0.3">
      <c r="M3628" t="e">
        <f>VLOOKUP(A3628,'Sales Order'!A$1:L$1029,12,0)</f>
        <v>#N/A</v>
      </c>
    </row>
    <row r="3629" spans="13:13" ht="15.75" customHeight="1" x14ac:dyDescent="0.3">
      <c r="M3629" t="e">
        <f>VLOOKUP(A3629,'Sales Order'!A$1:L$1029,12,0)</f>
        <v>#N/A</v>
      </c>
    </row>
    <row r="3630" spans="13:13" ht="15.75" customHeight="1" x14ac:dyDescent="0.3">
      <c r="M3630" t="e">
        <f>VLOOKUP(A3630,'Sales Order'!A$1:L$1029,12,0)</f>
        <v>#N/A</v>
      </c>
    </row>
    <row r="3631" spans="13:13" ht="15.75" customHeight="1" x14ac:dyDescent="0.3">
      <c r="M3631" t="e">
        <f>VLOOKUP(A3631,'Sales Order'!A$1:L$1029,12,0)</f>
        <v>#N/A</v>
      </c>
    </row>
    <row r="3632" spans="13:13" ht="15.75" customHeight="1" x14ac:dyDescent="0.3">
      <c r="M3632" t="e">
        <f>VLOOKUP(A3632,'Sales Order'!A$1:L$1029,12,0)</f>
        <v>#N/A</v>
      </c>
    </row>
    <row r="3633" spans="13:13" ht="15.75" customHeight="1" x14ac:dyDescent="0.3">
      <c r="M3633" t="e">
        <f>VLOOKUP(A3633,'Sales Order'!A$1:L$1029,12,0)</f>
        <v>#N/A</v>
      </c>
    </row>
    <row r="3634" spans="13:13" ht="15.75" customHeight="1" x14ac:dyDescent="0.3">
      <c r="M3634" t="e">
        <f>VLOOKUP(A3634,'Sales Order'!A$1:L$1029,12,0)</f>
        <v>#N/A</v>
      </c>
    </row>
    <row r="3635" spans="13:13" ht="15.75" customHeight="1" x14ac:dyDescent="0.3">
      <c r="M3635" t="e">
        <f>VLOOKUP(A3635,'Sales Order'!A$1:L$1029,12,0)</f>
        <v>#N/A</v>
      </c>
    </row>
    <row r="3636" spans="13:13" ht="15.75" customHeight="1" x14ac:dyDescent="0.3">
      <c r="M3636" t="e">
        <f>VLOOKUP(A3636,'Sales Order'!A$1:L$1029,12,0)</f>
        <v>#N/A</v>
      </c>
    </row>
    <row r="3637" spans="13:13" ht="15.75" customHeight="1" x14ac:dyDescent="0.3">
      <c r="M3637" t="e">
        <f>VLOOKUP(A3637,'Sales Order'!A$1:L$1029,12,0)</f>
        <v>#N/A</v>
      </c>
    </row>
    <row r="3638" spans="13:13" ht="15.75" customHeight="1" x14ac:dyDescent="0.3">
      <c r="M3638" t="e">
        <f>VLOOKUP(A3638,'Sales Order'!A$1:L$1029,12,0)</f>
        <v>#N/A</v>
      </c>
    </row>
    <row r="3639" spans="13:13" ht="15.75" customHeight="1" x14ac:dyDescent="0.3">
      <c r="M3639" t="e">
        <f>VLOOKUP(A3639,'Sales Order'!A$1:L$1029,12,0)</f>
        <v>#N/A</v>
      </c>
    </row>
    <row r="3640" spans="13:13" ht="15.75" customHeight="1" x14ac:dyDescent="0.3">
      <c r="M3640" t="e">
        <f>VLOOKUP(A3640,'Sales Order'!A$1:L$1029,12,0)</f>
        <v>#N/A</v>
      </c>
    </row>
    <row r="3641" spans="13:13" ht="15.75" customHeight="1" x14ac:dyDescent="0.3">
      <c r="M3641" t="e">
        <f>VLOOKUP(A3641,'Sales Order'!A$1:L$1029,12,0)</f>
        <v>#N/A</v>
      </c>
    </row>
    <row r="3642" spans="13:13" ht="15.75" customHeight="1" x14ac:dyDescent="0.3">
      <c r="M3642" t="e">
        <f>VLOOKUP(A3642,'Sales Order'!A$1:L$1029,12,0)</f>
        <v>#N/A</v>
      </c>
    </row>
    <row r="3643" spans="13:13" ht="15.75" customHeight="1" x14ac:dyDescent="0.3">
      <c r="M3643" t="e">
        <f>VLOOKUP(A3643,'Sales Order'!A$1:L$1029,12,0)</f>
        <v>#N/A</v>
      </c>
    </row>
    <row r="3644" spans="13:13" ht="15.75" customHeight="1" x14ac:dyDescent="0.3">
      <c r="M3644" t="e">
        <f>VLOOKUP(A3644,'Sales Order'!A$1:L$1029,12,0)</f>
        <v>#N/A</v>
      </c>
    </row>
    <row r="3645" spans="13:13" ht="15.75" customHeight="1" x14ac:dyDescent="0.3">
      <c r="M3645" t="e">
        <f>VLOOKUP(A3645,'Sales Order'!A$1:L$1029,12,0)</f>
        <v>#N/A</v>
      </c>
    </row>
    <row r="3646" spans="13:13" ht="15.75" customHeight="1" x14ac:dyDescent="0.3">
      <c r="M3646" t="e">
        <f>VLOOKUP(A3646,'Sales Order'!A$1:L$1029,12,0)</f>
        <v>#N/A</v>
      </c>
    </row>
    <row r="3647" spans="13:13" ht="15.75" customHeight="1" x14ac:dyDescent="0.3">
      <c r="M3647" t="e">
        <f>VLOOKUP(A3647,'Sales Order'!A$1:L$1029,12,0)</f>
        <v>#N/A</v>
      </c>
    </row>
    <row r="3648" spans="13:13" ht="15.75" customHeight="1" x14ac:dyDescent="0.3">
      <c r="M3648" t="e">
        <f>VLOOKUP(A3648,'Sales Order'!A$1:L$1029,12,0)</f>
        <v>#N/A</v>
      </c>
    </row>
    <row r="3649" spans="13:13" ht="15.75" customHeight="1" x14ac:dyDescent="0.3">
      <c r="M3649" t="e">
        <f>VLOOKUP(A3649,'Sales Order'!A$1:L$1029,12,0)</f>
        <v>#N/A</v>
      </c>
    </row>
    <row r="3650" spans="13:13" ht="15.75" customHeight="1" x14ac:dyDescent="0.3">
      <c r="M3650" t="e">
        <f>VLOOKUP(A3650,'Sales Order'!A$1:L$1029,12,0)</f>
        <v>#N/A</v>
      </c>
    </row>
    <row r="3651" spans="13:13" ht="15.75" customHeight="1" x14ac:dyDescent="0.3">
      <c r="M3651" t="e">
        <f>VLOOKUP(A3651,'Sales Order'!A$1:L$1029,12,0)</f>
        <v>#N/A</v>
      </c>
    </row>
    <row r="3652" spans="13:13" ht="15.75" customHeight="1" x14ac:dyDescent="0.3">
      <c r="M3652" t="e">
        <f>VLOOKUP(A3652,'Sales Order'!A$1:L$1029,12,0)</f>
        <v>#N/A</v>
      </c>
    </row>
    <row r="3653" spans="13:13" ht="15.75" customHeight="1" x14ac:dyDescent="0.3">
      <c r="M3653" t="e">
        <f>VLOOKUP(A3653,'Sales Order'!A$1:L$1029,12,0)</f>
        <v>#N/A</v>
      </c>
    </row>
    <row r="3654" spans="13:13" ht="15.75" customHeight="1" x14ac:dyDescent="0.3">
      <c r="M3654" t="e">
        <f>VLOOKUP(A3654,'Sales Order'!A$1:L$1029,12,0)</f>
        <v>#N/A</v>
      </c>
    </row>
    <row r="3655" spans="13:13" ht="15.75" customHeight="1" x14ac:dyDescent="0.3">
      <c r="M3655" t="e">
        <f>VLOOKUP(A3655,'Sales Order'!A$1:L$1029,12,0)</f>
        <v>#N/A</v>
      </c>
    </row>
    <row r="3656" spans="13:13" ht="15.75" customHeight="1" x14ac:dyDescent="0.3">
      <c r="M3656" t="e">
        <f>VLOOKUP(A3656,'Sales Order'!A$1:L$1029,12,0)</f>
        <v>#N/A</v>
      </c>
    </row>
    <row r="3657" spans="13:13" ht="15.75" customHeight="1" x14ac:dyDescent="0.3">
      <c r="M3657" t="e">
        <f>VLOOKUP(A3657,'Sales Order'!A$1:L$1029,12,0)</f>
        <v>#N/A</v>
      </c>
    </row>
    <row r="3658" spans="13:13" ht="15.75" customHeight="1" x14ac:dyDescent="0.3">
      <c r="M3658" t="e">
        <f>VLOOKUP(A3658,'Sales Order'!A$1:L$1029,12,0)</f>
        <v>#N/A</v>
      </c>
    </row>
    <row r="3659" spans="13:13" ht="15.75" customHeight="1" x14ac:dyDescent="0.3">
      <c r="M3659" t="e">
        <f>VLOOKUP(A3659,'Sales Order'!A$1:L$1029,12,0)</f>
        <v>#N/A</v>
      </c>
    </row>
    <row r="3660" spans="13:13" ht="15.75" customHeight="1" x14ac:dyDescent="0.3">
      <c r="M3660" t="e">
        <f>VLOOKUP(A3660,'Sales Order'!A$1:L$1029,12,0)</f>
        <v>#N/A</v>
      </c>
    </row>
    <row r="3661" spans="13:13" ht="15.75" customHeight="1" x14ac:dyDescent="0.3">
      <c r="M3661" t="e">
        <f>VLOOKUP(A3661,'Sales Order'!A$1:L$1029,12,0)</f>
        <v>#N/A</v>
      </c>
    </row>
    <row r="3662" spans="13:13" ht="15.75" customHeight="1" x14ac:dyDescent="0.3">
      <c r="M3662" t="e">
        <f>VLOOKUP(A3662,'Sales Order'!A$1:L$1029,12,0)</f>
        <v>#N/A</v>
      </c>
    </row>
    <row r="3663" spans="13:13" ht="15.75" customHeight="1" x14ac:dyDescent="0.3">
      <c r="M3663" t="e">
        <f>VLOOKUP(A3663,'Sales Order'!A$1:L$1029,12,0)</f>
        <v>#N/A</v>
      </c>
    </row>
    <row r="3664" spans="13:13" ht="15.75" customHeight="1" x14ac:dyDescent="0.3">
      <c r="M3664" t="e">
        <f>VLOOKUP(A3664,'Sales Order'!A$1:L$1029,12,0)</f>
        <v>#N/A</v>
      </c>
    </row>
    <row r="3665" spans="13:13" ht="15.75" customHeight="1" x14ac:dyDescent="0.3">
      <c r="M3665" t="e">
        <f>VLOOKUP(A3665,'Sales Order'!A$1:L$1029,12,0)</f>
        <v>#N/A</v>
      </c>
    </row>
    <row r="3666" spans="13:13" ht="15.75" customHeight="1" x14ac:dyDescent="0.3">
      <c r="M3666" t="e">
        <f>VLOOKUP(A3666,'Sales Order'!A$1:L$1029,12,0)</f>
        <v>#N/A</v>
      </c>
    </row>
    <row r="3667" spans="13:13" ht="15.75" customHeight="1" x14ac:dyDescent="0.3">
      <c r="M3667" t="e">
        <f>VLOOKUP(A3667,'Sales Order'!A$1:L$1029,12,0)</f>
        <v>#N/A</v>
      </c>
    </row>
    <row r="3668" spans="13:13" ht="15.75" customHeight="1" x14ac:dyDescent="0.3">
      <c r="M3668" t="e">
        <f>VLOOKUP(A3668,'Sales Order'!A$1:L$1029,12,0)</f>
        <v>#N/A</v>
      </c>
    </row>
    <row r="3669" spans="13:13" ht="15.75" customHeight="1" x14ac:dyDescent="0.3">
      <c r="M3669" t="e">
        <f>VLOOKUP(A3669,'Sales Order'!A$1:L$1029,12,0)</f>
        <v>#N/A</v>
      </c>
    </row>
    <row r="3670" spans="13:13" ht="15.75" customHeight="1" x14ac:dyDescent="0.3">
      <c r="M3670" t="e">
        <f>VLOOKUP(A3670,'Sales Order'!A$1:L$1029,12,0)</f>
        <v>#N/A</v>
      </c>
    </row>
    <row r="3671" spans="13:13" ht="15.75" customHeight="1" x14ac:dyDescent="0.3">
      <c r="M3671" t="e">
        <f>VLOOKUP(A3671,'Sales Order'!A$1:L$1029,12,0)</f>
        <v>#N/A</v>
      </c>
    </row>
    <row r="3672" spans="13:13" ht="15.75" customHeight="1" x14ac:dyDescent="0.3">
      <c r="M3672" t="e">
        <f>VLOOKUP(A3672,'Sales Order'!A$1:L$1029,12,0)</f>
        <v>#N/A</v>
      </c>
    </row>
    <row r="3673" spans="13:13" ht="15.75" customHeight="1" x14ac:dyDescent="0.3">
      <c r="M3673" t="e">
        <f>VLOOKUP(A3673,'Sales Order'!A$1:L$1029,12,0)</f>
        <v>#N/A</v>
      </c>
    </row>
    <row r="3674" spans="13:13" ht="15.75" customHeight="1" x14ac:dyDescent="0.3">
      <c r="M3674" t="e">
        <f>VLOOKUP(A3674,'Sales Order'!A$1:L$1029,12,0)</f>
        <v>#N/A</v>
      </c>
    </row>
    <row r="3675" spans="13:13" ht="15.75" customHeight="1" x14ac:dyDescent="0.3">
      <c r="M3675" t="e">
        <f>VLOOKUP(A3675,'Sales Order'!A$1:L$1029,12,0)</f>
        <v>#N/A</v>
      </c>
    </row>
    <row r="3676" spans="13:13" ht="15.75" customHeight="1" x14ac:dyDescent="0.3">
      <c r="M3676" t="e">
        <f>VLOOKUP(A3676,'Sales Order'!A$1:L$1029,12,0)</f>
        <v>#N/A</v>
      </c>
    </row>
    <row r="3677" spans="13:13" ht="15.75" customHeight="1" x14ac:dyDescent="0.3">
      <c r="M3677" t="e">
        <f>VLOOKUP(A3677,'Sales Order'!A$1:L$1029,12,0)</f>
        <v>#N/A</v>
      </c>
    </row>
    <row r="3678" spans="13:13" ht="15.75" customHeight="1" x14ac:dyDescent="0.3">
      <c r="M3678" t="e">
        <f>VLOOKUP(A3678,'Sales Order'!A$1:L$1029,12,0)</f>
        <v>#N/A</v>
      </c>
    </row>
    <row r="3679" spans="13:13" ht="15.75" customHeight="1" x14ac:dyDescent="0.3">
      <c r="M3679" t="e">
        <f>VLOOKUP(A3679,'Sales Order'!A$1:L$1029,12,0)</f>
        <v>#N/A</v>
      </c>
    </row>
    <row r="3680" spans="13:13" ht="15.75" customHeight="1" x14ac:dyDescent="0.3">
      <c r="M3680" t="e">
        <f>VLOOKUP(A3680,'Sales Order'!A$1:L$1029,12,0)</f>
        <v>#N/A</v>
      </c>
    </row>
    <row r="3681" spans="13:13" ht="15.75" customHeight="1" x14ac:dyDescent="0.3">
      <c r="M3681" t="e">
        <f>VLOOKUP(A3681,'Sales Order'!A$1:L$1029,12,0)</f>
        <v>#N/A</v>
      </c>
    </row>
    <row r="3682" spans="13:13" ht="15.75" customHeight="1" x14ac:dyDescent="0.3">
      <c r="M3682" t="e">
        <f>VLOOKUP(A3682,'Sales Order'!A$1:L$1029,12,0)</f>
        <v>#N/A</v>
      </c>
    </row>
    <row r="3683" spans="13:13" ht="15.75" customHeight="1" x14ac:dyDescent="0.3">
      <c r="M3683" t="e">
        <f>VLOOKUP(A3683,'Sales Order'!A$1:L$1029,12,0)</f>
        <v>#N/A</v>
      </c>
    </row>
    <row r="3684" spans="13:13" ht="15.75" customHeight="1" x14ac:dyDescent="0.3">
      <c r="M3684" t="e">
        <f>VLOOKUP(A3684,'Sales Order'!A$1:L$1029,12,0)</f>
        <v>#N/A</v>
      </c>
    </row>
    <row r="3685" spans="13:13" ht="15.75" customHeight="1" x14ac:dyDescent="0.3">
      <c r="M3685" t="e">
        <f>VLOOKUP(A3685,'Sales Order'!A$1:L$1029,12,0)</f>
        <v>#N/A</v>
      </c>
    </row>
    <row r="3686" spans="13:13" ht="15.75" customHeight="1" x14ac:dyDescent="0.3">
      <c r="M3686" t="e">
        <f>VLOOKUP(A3686,'Sales Order'!A$1:L$1029,12,0)</f>
        <v>#N/A</v>
      </c>
    </row>
    <row r="3687" spans="13:13" ht="15.75" customHeight="1" x14ac:dyDescent="0.3">
      <c r="M3687" t="e">
        <f>VLOOKUP(A3687,'Sales Order'!A$1:L$1029,12,0)</f>
        <v>#N/A</v>
      </c>
    </row>
    <row r="3688" spans="13:13" ht="15.75" customHeight="1" x14ac:dyDescent="0.3">
      <c r="M3688" t="e">
        <f>VLOOKUP(A3688,'Sales Order'!A$1:L$1029,12,0)</f>
        <v>#N/A</v>
      </c>
    </row>
    <row r="3689" spans="13:13" ht="15.75" customHeight="1" x14ac:dyDescent="0.3">
      <c r="M3689" t="e">
        <f>VLOOKUP(A3689,'Sales Order'!A$1:L$1029,12,0)</f>
        <v>#N/A</v>
      </c>
    </row>
    <row r="3690" spans="13:13" ht="15.75" customHeight="1" x14ac:dyDescent="0.3">
      <c r="M3690" t="e">
        <f>VLOOKUP(A3690,'Sales Order'!A$1:L$1029,12,0)</f>
        <v>#N/A</v>
      </c>
    </row>
    <row r="3691" spans="13:13" ht="15.75" customHeight="1" x14ac:dyDescent="0.3">
      <c r="M3691" t="e">
        <f>VLOOKUP(A3691,'Sales Order'!A$1:L$1029,12,0)</f>
        <v>#N/A</v>
      </c>
    </row>
    <row r="3692" spans="13:13" ht="15.75" customHeight="1" x14ac:dyDescent="0.3">
      <c r="M3692" t="e">
        <f>VLOOKUP(A3692,'Sales Order'!A$1:L$1029,12,0)</f>
        <v>#N/A</v>
      </c>
    </row>
    <row r="3693" spans="13:13" ht="15.75" customHeight="1" x14ac:dyDescent="0.3">
      <c r="M3693" t="e">
        <f>VLOOKUP(A3693,'Sales Order'!A$1:L$1029,12,0)</f>
        <v>#N/A</v>
      </c>
    </row>
    <row r="3694" spans="13:13" ht="15.75" customHeight="1" x14ac:dyDescent="0.3">
      <c r="M3694" t="e">
        <f>VLOOKUP(A3694,'Sales Order'!A$1:L$1029,12,0)</f>
        <v>#N/A</v>
      </c>
    </row>
    <row r="3695" spans="13:13" ht="15.75" customHeight="1" x14ac:dyDescent="0.3">
      <c r="M3695" t="e">
        <f>VLOOKUP(A3695,'Sales Order'!A$1:L$1029,12,0)</f>
        <v>#N/A</v>
      </c>
    </row>
    <row r="3696" spans="13:13" ht="15.75" customHeight="1" x14ac:dyDescent="0.3">
      <c r="M3696" t="e">
        <f>VLOOKUP(A3696,'Sales Order'!A$1:L$1029,12,0)</f>
        <v>#N/A</v>
      </c>
    </row>
    <row r="3697" spans="13:13" ht="15.75" customHeight="1" x14ac:dyDescent="0.3">
      <c r="M3697" t="e">
        <f>VLOOKUP(A3697,'Sales Order'!A$1:L$1029,12,0)</f>
        <v>#N/A</v>
      </c>
    </row>
    <row r="3698" spans="13:13" ht="15.75" customHeight="1" x14ac:dyDescent="0.3">
      <c r="M3698" t="e">
        <f>VLOOKUP(A3698,'Sales Order'!A$1:L$1029,12,0)</f>
        <v>#N/A</v>
      </c>
    </row>
    <row r="3699" spans="13:13" ht="15.75" customHeight="1" x14ac:dyDescent="0.3">
      <c r="M3699" t="e">
        <f>VLOOKUP(A3699,'Sales Order'!A$1:L$1029,12,0)</f>
        <v>#N/A</v>
      </c>
    </row>
    <row r="3700" spans="13:13" ht="15.75" customHeight="1" x14ac:dyDescent="0.3">
      <c r="M3700" t="e">
        <f>VLOOKUP(A3700,'Sales Order'!A$1:L$1029,12,0)</f>
        <v>#N/A</v>
      </c>
    </row>
    <row r="3701" spans="13:13" ht="15.75" customHeight="1" x14ac:dyDescent="0.3">
      <c r="M3701" t="e">
        <f>VLOOKUP(A3701,'Sales Order'!A$1:L$1029,12,0)</f>
        <v>#N/A</v>
      </c>
    </row>
    <row r="3702" spans="13:13" ht="15.75" customHeight="1" x14ac:dyDescent="0.3">
      <c r="M3702" t="e">
        <f>VLOOKUP(A3702,'Sales Order'!A$1:L$1029,12,0)</f>
        <v>#N/A</v>
      </c>
    </row>
    <row r="3703" spans="13:13" ht="15.75" customHeight="1" x14ac:dyDescent="0.3">
      <c r="M3703" t="e">
        <f>VLOOKUP(A3703,'Sales Order'!A$1:L$1029,12,0)</f>
        <v>#N/A</v>
      </c>
    </row>
    <row r="3704" spans="13:13" ht="15.75" customHeight="1" x14ac:dyDescent="0.3">
      <c r="M3704" t="e">
        <f>VLOOKUP(A3704,'Sales Order'!A$1:L$1029,12,0)</f>
        <v>#N/A</v>
      </c>
    </row>
    <row r="3705" spans="13:13" ht="15.75" customHeight="1" x14ac:dyDescent="0.3">
      <c r="M3705" t="e">
        <f>VLOOKUP(A3705,'Sales Order'!A$1:L$1029,12,0)</f>
        <v>#N/A</v>
      </c>
    </row>
    <row r="3706" spans="13:13" ht="15.75" customHeight="1" x14ac:dyDescent="0.3">
      <c r="M3706" t="e">
        <f>VLOOKUP(A3706,'Sales Order'!A$1:L$1029,12,0)</f>
        <v>#N/A</v>
      </c>
    </row>
    <row r="3707" spans="13:13" ht="15.75" customHeight="1" x14ac:dyDescent="0.3">
      <c r="M3707" t="e">
        <f>VLOOKUP(A3707,'Sales Order'!A$1:L$1029,12,0)</f>
        <v>#N/A</v>
      </c>
    </row>
    <row r="3708" spans="13:13" ht="15.75" customHeight="1" x14ac:dyDescent="0.3">
      <c r="M3708" t="e">
        <f>VLOOKUP(A3708,'Sales Order'!A$1:L$1029,12,0)</f>
        <v>#N/A</v>
      </c>
    </row>
    <row r="3709" spans="13:13" ht="15.75" customHeight="1" x14ac:dyDescent="0.3">
      <c r="M3709" t="e">
        <f>VLOOKUP(A3709,'Sales Order'!A$1:L$1029,12,0)</f>
        <v>#N/A</v>
      </c>
    </row>
    <row r="3710" spans="13:13" ht="15.75" customHeight="1" x14ac:dyDescent="0.3">
      <c r="M3710" t="e">
        <f>VLOOKUP(A3710,'Sales Order'!A$1:L$1029,12,0)</f>
        <v>#N/A</v>
      </c>
    </row>
    <row r="3711" spans="13:13" ht="15.75" customHeight="1" x14ac:dyDescent="0.3">
      <c r="M3711" t="e">
        <f>VLOOKUP(A3711,'Sales Order'!A$1:L$1029,12,0)</f>
        <v>#N/A</v>
      </c>
    </row>
    <row r="3712" spans="13:13" ht="15.75" customHeight="1" x14ac:dyDescent="0.3">
      <c r="M3712" t="e">
        <f>VLOOKUP(A3712,'Sales Order'!A$1:L$1029,12,0)</f>
        <v>#N/A</v>
      </c>
    </row>
    <row r="3713" spans="13:13" ht="15.75" customHeight="1" x14ac:dyDescent="0.3">
      <c r="M3713" t="e">
        <f>VLOOKUP(A3713,'Sales Order'!A$1:L$1029,12,0)</f>
        <v>#N/A</v>
      </c>
    </row>
    <row r="3714" spans="13:13" ht="15.75" customHeight="1" x14ac:dyDescent="0.3">
      <c r="M3714" t="e">
        <f>VLOOKUP(A3714,'Sales Order'!A$1:L$1029,12,0)</f>
        <v>#N/A</v>
      </c>
    </row>
    <row r="3715" spans="13:13" ht="15.75" customHeight="1" x14ac:dyDescent="0.3">
      <c r="M3715" t="e">
        <f>VLOOKUP(A3715,'Sales Order'!A$1:L$1029,12,0)</f>
        <v>#N/A</v>
      </c>
    </row>
    <row r="3716" spans="13:13" ht="15.75" customHeight="1" x14ac:dyDescent="0.3">
      <c r="M3716" t="e">
        <f>VLOOKUP(A3716,'Sales Order'!A$1:L$1029,12,0)</f>
        <v>#N/A</v>
      </c>
    </row>
    <row r="3717" spans="13:13" ht="15.75" customHeight="1" x14ac:dyDescent="0.3">
      <c r="M3717" t="e">
        <f>VLOOKUP(A3717,'Sales Order'!A$1:L$1029,12,0)</f>
        <v>#N/A</v>
      </c>
    </row>
    <row r="3718" spans="13:13" ht="15.75" customHeight="1" x14ac:dyDescent="0.3">
      <c r="M3718" t="e">
        <f>VLOOKUP(A3718,'Sales Order'!A$1:L$1029,12,0)</f>
        <v>#N/A</v>
      </c>
    </row>
    <row r="3719" spans="13:13" ht="15.75" customHeight="1" x14ac:dyDescent="0.3">
      <c r="M3719" t="e">
        <f>VLOOKUP(A3719,'Sales Order'!A$1:L$1029,12,0)</f>
        <v>#N/A</v>
      </c>
    </row>
    <row r="3720" spans="13:13" ht="15.75" customHeight="1" x14ac:dyDescent="0.3">
      <c r="M3720" t="e">
        <f>VLOOKUP(A3720,'Sales Order'!A$1:L$1029,12,0)</f>
        <v>#N/A</v>
      </c>
    </row>
    <row r="3721" spans="13:13" ht="15.75" customHeight="1" x14ac:dyDescent="0.3">
      <c r="M3721" t="e">
        <f>VLOOKUP(A3721,'Sales Order'!A$1:L$1029,12,0)</f>
        <v>#N/A</v>
      </c>
    </row>
    <row r="3722" spans="13:13" ht="15.75" customHeight="1" x14ac:dyDescent="0.3">
      <c r="M3722" t="e">
        <f>VLOOKUP(A3722,'Sales Order'!A$1:L$1029,12,0)</f>
        <v>#N/A</v>
      </c>
    </row>
    <row r="3723" spans="13:13" ht="15.75" customHeight="1" x14ac:dyDescent="0.3">
      <c r="M3723" t="e">
        <f>VLOOKUP(A3723,'Sales Order'!A$1:L$1029,12,0)</f>
        <v>#N/A</v>
      </c>
    </row>
    <row r="3724" spans="13:13" ht="15.75" customHeight="1" x14ac:dyDescent="0.3">
      <c r="M3724" t="e">
        <f>VLOOKUP(A3724,'Sales Order'!A$1:L$1029,12,0)</f>
        <v>#N/A</v>
      </c>
    </row>
    <row r="3725" spans="13:13" ht="15.75" customHeight="1" x14ac:dyDescent="0.3">
      <c r="M3725" t="e">
        <f>VLOOKUP(A3725,'Sales Order'!A$1:L$1029,12,0)</f>
        <v>#N/A</v>
      </c>
    </row>
    <row r="3726" spans="13:13" ht="15.75" customHeight="1" x14ac:dyDescent="0.3">
      <c r="M3726" t="e">
        <f>VLOOKUP(A3726,'Sales Order'!A$1:L$1029,12,0)</f>
        <v>#N/A</v>
      </c>
    </row>
    <row r="3727" spans="13:13" ht="15.75" customHeight="1" x14ac:dyDescent="0.3">
      <c r="M3727" t="e">
        <f>VLOOKUP(A3727,'Sales Order'!A$1:L$1029,12,0)</f>
        <v>#N/A</v>
      </c>
    </row>
    <row r="3728" spans="13:13" ht="15.75" customHeight="1" x14ac:dyDescent="0.3">
      <c r="M3728" t="e">
        <f>VLOOKUP(A3728,'Sales Order'!A$1:L$1029,12,0)</f>
        <v>#N/A</v>
      </c>
    </row>
    <row r="3729" spans="13:13" ht="15.75" customHeight="1" x14ac:dyDescent="0.3">
      <c r="M3729" t="e">
        <f>VLOOKUP(A3729,'Sales Order'!A$1:L$1029,12,0)</f>
        <v>#N/A</v>
      </c>
    </row>
    <row r="3730" spans="13:13" ht="15.75" customHeight="1" x14ac:dyDescent="0.3">
      <c r="M3730" t="e">
        <f>VLOOKUP(A3730,'Sales Order'!A$1:L$1029,12,0)</f>
        <v>#N/A</v>
      </c>
    </row>
    <row r="3731" spans="13:13" ht="15.75" customHeight="1" x14ac:dyDescent="0.3">
      <c r="M3731" t="e">
        <f>VLOOKUP(A3731,'Sales Order'!A$1:L$1029,12,0)</f>
        <v>#N/A</v>
      </c>
    </row>
    <row r="3732" spans="13:13" ht="15.75" customHeight="1" x14ac:dyDescent="0.3">
      <c r="M3732" t="e">
        <f>VLOOKUP(A3732,'Sales Order'!A$1:L$1029,12,0)</f>
        <v>#N/A</v>
      </c>
    </row>
    <row r="3733" spans="13:13" ht="15.75" customHeight="1" x14ac:dyDescent="0.3">
      <c r="M3733" t="e">
        <f>VLOOKUP(A3733,'Sales Order'!A$1:L$1029,12,0)</f>
        <v>#N/A</v>
      </c>
    </row>
    <row r="3734" spans="13:13" ht="15.75" customHeight="1" x14ac:dyDescent="0.3">
      <c r="M3734" t="e">
        <f>VLOOKUP(A3734,'Sales Order'!A$1:L$1029,12,0)</f>
        <v>#N/A</v>
      </c>
    </row>
    <row r="3735" spans="13:13" ht="15.75" customHeight="1" x14ac:dyDescent="0.3">
      <c r="M3735" t="e">
        <f>VLOOKUP(A3735,'Sales Order'!A$1:L$1029,12,0)</f>
        <v>#N/A</v>
      </c>
    </row>
    <row r="3736" spans="13:13" ht="15.75" customHeight="1" x14ac:dyDescent="0.3">
      <c r="M3736" t="e">
        <f>VLOOKUP(A3736,'Sales Order'!A$1:L$1029,12,0)</f>
        <v>#N/A</v>
      </c>
    </row>
    <row r="3737" spans="13:13" ht="15.75" customHeight="1" x14ac:dyDescent="0.3">
      <c r="M3737" t="e">
        <f>VLOOKUP(A3737,'Sales Order'!A$1:L$1029,12,0)</f>
        <v>#N/A</v>
      </c>
    </row>
    <row r="3738" spans="13:13" ht="15.75" customHeight="1" x14ac:dyDescent="0.3">
      <c r="M3738" t="e">
        <f>VLOOKUP(A3738,'Sales Order'!A$1:L$1029,12,0)</f>
        <v>#N/A</v>
      </c>
    </row>
    <row r="3739" spans="13:13" ht="15.75" customHeight="1" x14ac:dyDescent="0.3">
      <c r="M3739" t="e">
        <f>VLOOKUP(A3739,'Sales Order'!A$1:L$1029,12,0)</f>
        <v>#N/A</v>
      </c>
    </row>
    <row r="3740" spans="13:13" ht="15.75" customHeight="1" x14ac:dyDescent="0.3">
      <c r="M3740" t="e">
        <f>VLOOKUP(A3740,'Sales Order'!A$1:L$1029,12,0)</f>
        <v>#N/A</v>
      </c>
    </row>
    <row r="3741" spans="13:13" ht="15.75" customHeight="1" x14ac:dyDescent="0.3">
      <c r="M3741" t="e">
        <f>VLOOKUP(A3741,'Sales Order'!A$1:L$1029,12,0)</f>
        <v>#N/A</v>
      </c>
    </row>
    <row r="3742" spans="13:13" ht="15.75" customHeight="1" x14ac:dyDescent="0.3">
      <c r="M3742" t="e">
        <f>VLOOKUP(A3742,'Sales Order'!A$1:L$1029,12,0)</f>
        <v>#N/A</v>
      </c>
    </row>
    <row r="3743" spans="13:13" ht="15.75" customHeight="1" x14ac:dyDescent="0.3">
      <c r="M3743" t="e">
        <f>VLOOKUP(A3743,'Sales Order'!A$1:L$1029,12,0)</f>
        <v>#N/A</v>
      </c>
    </row>
    <row r="3744" spans="13:13" ht="15.75" customHeight="1" x14ac:dyDescent="0.3">
      <c r="M3744" t="e">
        <f>VLOOKUP(A3744,'Sales Order'!A$1:L$1029,12,0)</f>
        <v>#N/A</v>
      </c>
    </row>
    <row r="3745" spans="13:13" ht="15.75" customHeight="1" x14ac:dyDescent="0.3">
      <c r="M3745" t="e">
        <f>VLOOKUP(A3745,'Sales Order'!A$1:L$1029,12,0)</f>
        <v>#N/A</v>
      </c>
    </row>
    <row r="3746" spans="13:13" ht="15.75" customHeight="1" x14ac:dyDescent="0.3">
      <c r="M3746" t="e">
        <f>VLOOKUP(A3746,'Sales Order'!A$1:L$1029,12,0)</f>
        <v>#N/A</v>
      </c>
    </row>
    <row r="3747" spans="13:13" ht="15.75" customHeight="1" x14ac:dyDescent="0.3">
      <c r="M3747" t="e">
        <f>VLOOKUP(A3747,'Sales Order'!A$1:L$1029,12,0)</f>
        <v>#N/A</v>
      </c>
    </row>
    <row r="3748" spans="13:13" ht="15.75" customHeight="1" x14ac:dyDescent="0.3">
      <c r="M3748" t="e">
        <f>VLOOKUP(A3748,'Sales Order'!A$1:L$1029,12,0)</f>
        <v>#N/A</v>
      </c>
    </row>
    <row r="3749" spans="13:13" ht="15.75" customHeight="1" x14ac:dyDescent="0.3">
      <c r="M3749" t="e">
        <f>VLOOKUP(A3749,'Sales Order'!A$1:L$1029,12,0)</f>
        <v>#N/A</v>
      </c>
    </row>
    <row r="3750" spans="13:13" ht="15.75" customHeight="1" x14ac:dyDescent="0.3">
      <c r="M3750" t="e">
        <f>VLOOKUP(A3750,'Sales Order'!A$1:L$1029,12,0)</f>
        <v>#N/A</v>
      </c>
    </row>
    <row r="3751" spans="13:13" ht="15.75" customHeight="1" x14ac:dyDescent="0.3">
      <c r="M3751" t="e">
        <f>VLOOKUP(A3751,'Sales Order'!A$1:L$1029,12,0)</f>
        <v>#N/A</v>
      </c>
    </row>
    <row r="3752" spans="13:13" ht="15.75" customHeight="1" x14ac:dyDescent="0.3">
      <c r="M3752" t="e">
        <f>VLOOKUP(A3752,'Sales Order'!A$1:L$1029,12,0)</f>
        <v>#N/A</v>
      </c>
    </row>
    <row r="3753" spans="13:13" ht="15.75" customHeight="1" x14ac:dyDescent="0.3">
      <c r="M3753" t="e">
        <f>VLOOKUP(A3753,'Sales Order'!A$1:L$1029,12,0)</f>
        <v>#N/A</v>
      </c>
    </row>
    <row r="3754" spans="13:13" ht="15.75" customHeight="1" x14ac:dyDescent="0.3">
      <c r="M3754" t="e">
        <f>VLOOKUP(A3754,'Sales Order'!A$1:L$1029,12,0)</f>
        <v>#N/A</v>
      </c>
    </row>
    <row r="3755" spans="13:13" ht="15.75" customHeight="1" x14ac:dyDescent="0.3">
      <c r="M3755" t="e">
        <f>VLOOKUP(A3755,'Sales Order'!A$1:L$1029,12,0)</f>
        <v>#N/A</v>
      </c>
    </row>
    <row r="3756" spans="13:13" ht="15.75" customHeight="1" x14ac:dyDescent="0.3">
      <c r="M3756" t="e">
        <f>VLOOKUP(A3756,'Sales Order'!A$1:L$1029,12,0)</f>
        <v>#N/A</v>
      </c>
    </row>
    <row r="3757" spans="13:13" ht="15.75" customHeight="1" x14ac:dyDescent="0.3">
      <c r="M3757" t="e">
        <f>VLOOKUP(A3757,'Sales Order'!A$1:L$1029,12,0)</f>
        <v>#N/A</v>
      </c>
    </row>
    <row r="3758" spans="13:13" ht="15.75" customHeight="1" x14ac:dyDescent="0.3">
      <c r="M3758" t="e">
        <f>VLOOKUP(A3758,'Sales Order'!A$1:L$1029,12,0)</f>
        <v>#N/A</v>
      </c>
    </row>
    <row r="3759" spans="13:13" ht="15.75" customHeight="1" x14ac:dyDescent="0.3">
      <c r="M3759" t="e">
        <f>VLOOKUP(A3759,'Sales Order'!A$1:L$1029,12,0)</f>
        <v>#N/A</v>
      </c>
    </row>
    <row r="3760" spans="13:13" ht="15.75" customHeight="1" x14ac:dyDescent="0.3">
      <c r="M3760" t="e">
        <f>VLOOKUP(A3760,'Sales Order'!A$1:L$1029,12,0)</f>
        <v>#N/A</v>
      </c>
    </row>
    <row r="3761" spans="13:13" ht="15.75" customHeight="1" x14ac:dyDescent="0.3">
      <c r="M3761" t="e">
        <f>VLOOKUP(A3761,'Sales Order'!A$1:L$1029,12,0)</f>
        <v>#N/A</v>
      </c>
    </row>
    <row r="3762" spans="13:13" ht="15.75" customHeight="1" x14ac:dyDescent="0.3">
      <c r="M3762" t="e">
        <f>VLOOKUP(A3762,'Sales Order'!A$1:L$1029,12,0)</f>
        <v>#N/A</v>
      </c>
    </row>
    <row r="3763" spans="13:13" ht="15.75" customHeight="1" x14ac:dyDescent="0.3">
      <c r="M3763" t="e">
        <f>VLOOKUP(A3763,'Sales Order'!A$1:L$1029,12,0)</f>
        <v>#N/A</v>
      </c>
    </row>
    <row r="3764" spans="13:13" ht="15.75" customHeight="1" x14ac:dyDescent="0.3">
      <c r="M3764" t="e">
        <f>VLOOKUP(A3764,'Sales Order'!A$1:L$1029,12,0)</f>
        <v>#N/A</v>
      </c>
    </row>
    <row r="3765" spans="13:13" ht="15.75" customHeight="1" x14ac:dyDescent="0.3">
      <c r="M3765" t="e">
        <f>VLOOKUP(A3765,'Sales Order'!A$1:L$1029,12,0)</f>
        <v>#N/A</v>
      </c>
    </row>
    <row r="3766" spans="13:13" ht="15.75" customHeight="1" x14ac:dyDescent="0.3">
      <c r="M3766" t="e">
        <f>VLOOKUP(A3766,'Sales Order'!A$1:L$1029,12,0)</f>
        <v>#N/A</v>
      </c>
    </row>
    <row r="3767" spans="13:13" ht="15.75" customHeight="1" x14ac:dyDescent="0.3">
      <c r="M3767" t="e">
        <f>VLOOKUP(A3767,'Sales Order'!A$1:L$1029,12,0)</f>
        <v>#N/A</v>
      </c>
    </row>
    <row r="3768" spans="13:13" ht="15.75" customHeight="1" x14ac:dyDescent="0.3">
      <c r="M3768" t="e">
        <f>VLOOKUP(A3768,'Sales Order'!A$1:L$1029,12,0)</f>
        <v>#N/A</v>
      </c>
    </row>
    <row r="3769" spans="13:13" ht="15.75" customHeight="1" x14ac:dyDescent="0.3">
      <c r="M3769" t="e">
        <f>VLOOKUP(A3769,'Sales Order'!A$1:L$1029,12,0)</f>
        <v>#N/A</v>
      </c>
    </row>
    <row r="3770" spans="13:13" ht="15.75" customHeight="1" x14ac:dyDescent="0.3">
      <c r="M3770" t="e">
        <f>VLOOKUP(A3770,'Sales Order'!A$1:L$1029,12,0)</f>
        <v>#N/A</v>
      </c>
    </row>
    <row r="3771" spans="13:13" ht="15.75" customHeight="1" x14ac:dyDescent="0.3">
      <c r="M3771" t="e">
        <f>VLOOKUP(A3771,'Sales Order'!A$1:L$1029,12,0)</f>
        <v>#N/A</v>
      </c>
    </row>
    <row r="3772" spans="13:13" ht="15.75" customHeight="1" x14ac:dyDescent="0.3">
      <c r="M3772" t="e">
        <f>VLOOKUP(A3772,'Sales Order'!A$1:L$1029,12,0)</f>
        <v>#N/A</v>
      </c>
    </row>
    <row r="3773" spans="13:13" ht="15.75" customHeight="1" x14ac:dyDescent="0.3">
      <c r="M3773" t="e">
        <f>VLOOKUP(A3773,'Sales Order'!A$1:L$1029,12,0)</f>
        <v>#N/A</v>
      </c>
    </row>
    <row r="3774" spans="13:13" ht="15.75" customHeight="1" x14ac:dyDescent="0.3">
      <c r="M3774" t="e">
        <f>VLOOKUP(A3774,'Sales Order'!A$1:L$1029,12,0)</f>
        <v>#N/A</v>
      </c>
    </row>
    <row r="3775" spans="13:13" ht="15.75" customHeight="1" x14ac:dyDescent="0.3">
      <c r="M3775" t="e">
        <f>VLOOKUP(A3775,'Sales Order'!A$1:L$1029,12,0)</f>
        <v>#N/A</v>
      </c>
    </row>
    <row r="3776" spans="13:13" ht="15.75" customHeight="1" x14ac:dyDescent="0.3">
      <c r="M3776" t="e">
        <f>VLOOKUP(A3776,'Sales Order'!A$1:L$1029,12,0)</f>
        <v>#N/A</v>
      </c>
    </row>
    <row r="3777" spans="13:13" ht="15.75" customHeight="1" x14ac:dyDescent="0.3">
      <c r="M3777" t="e">
        <f>VLOOKUP(A3777,'Sales Order'!A$1:L$1029,12,0)</f>
        <v>#N/A</v>
      </c>
    </row>
    <row r="3778" spans="13:13" ht="15.75" customHeight="1" x14ac:dyDescent="0.3">
      <c r="M3778" t="e">
        <f>VLOOKUP(A3778,'Sales Order'!A$1:L$1029,12,0)</f>
        <v>#N/A</v>
      </c>
    </row>
    <row r="3779" spans="13:13" ht="15.75" customHeight="1" x14ac:dyDescent="0.3">
      <c r="M3779" t="e">
        <f>VLOOKUP(A3779,'Sales Order'!A$1:L$1029,12,0)</f>
        <v>#N/A</v>
      </c>
    </row>
    <row r="3780" spans="13:13" ht="15.75" customHeight="1" x14ac:dyDescent="0.3">
      <c r="M3780" t="e">
        <f>VLOOKUP(A3780,'Sales Order'!A$1:L$1029,12,0)</f>
        <v>#N/A</v>
      </c>
    </row>
    <row r="3781" spans="13:13" ht="15.75" customHeight="1" x14ac:dyDescent="0.3">
      <c r="M3781" t="e">
        <f>VLOOKUP(A3781,'Sales Order'!A$1:L$1029,12,0)</f>
        <v>#N/A</v>
      </c>
    </row>
    <row r="3782" spans="13:13" ht="15.75" customHeight="1" x14ac:dyDescent="0.3">
      <c r="M3782" t="e">
        <f>VLOOKUP(A3782,'Sales Order'!A$1:L$1029,12,0)</f>
        <v>#N/A</v>
      </c>
    </row>
    <row r="3783" spans="13:13" ht="15.75" customHeight="1" x14ac:dyDescent="0.3">
      <c r="M3783" t="e">
        <f>VLOOKUP(A3783,'Sales Order'!A$1:L$1029,12,0)</f>
        <v>#N/A</v>
      </c>
    </row>
    <row r="3784" spans="13:13" ht="15.75" customHeight="1" x14ac:dyDescent="0.3">
      <c r="M3784" t="e">
        <f>VLOOKUP(A3784,'Sales Order'!A$1:L$1029,12,0)</f>
        <v>#N/A</v>
      </c>
    </row>
    <row r="3785" spans="13:13" ht="15.75" customHeight="1" x14ac:dyDescent="0.3">
      <c r="M3785" t="e">
        <f>VLOOKUP(A3785,'Sales Order'!A$1:L$1029,12,0)</f>
        <v>#N/A</v>
      </c>
    </row>
    <row r="3786" spans="13:13" ht="15.75" customHeight="1" x14ac:dyDescent="0.3">
      <c r="M3786" t="e">
        <f>VLOOKUP(A3786,'Sales Order'!A$1:L$1029,12,0)</f>
        <v>#N/A</v>
      </c>
    </row>
    <row r="3787" spans="13:13" ht="15.75" customHeight="1" x14ac:dyDescent="0.3">
      <c r="M3787" t="e">
        <f>VLOOKUP(A3787,'Sales Order'!A$1:L$1029,12,0)</f>
        <v>#N/A</v>
      </c>
    </row>
    <row r="3788" spans="13:13" ht="15.75" customHeight="1" x14ac:dyDescent="0.3">
      <c r="M3788" t="e">
        <f>VLOOKUP(A3788,'Sales Order'!A$1:L$1029,12,0)</f>
        <v>#N/A</v>
      </c>
    </row>
    <row r="3789" spans="13:13" ht="15.75" customHeight="1" x14ac:dyDescent="0.3">
      <c r="M3789" t="e">
        <f>VLOOKUP(A3789,'Sales Order'!A$1:L$1029,12,0)</f>
        <v>#N/A</v>
      </c>
    </row>
    <row r="3790" spans="13:13" ht="15.75" customHeight="1" x14ac:dyDescent="0.3">
      <c r="M3790" t="e">
        <f>VLOOKUP(A3790,'Sales Order'!A$1:L$1029,12,0)</f>
        <v>#N/A</v>
      </c>
    </row>
    <row r="3791" spans="13:13" ht="15.75" customHeight="1" x14ac:dyDescent="0.3">
      <c r="M3791" t="e">
        <f>VLOOKUP(A3791,'Sales Order'!A$1:L$1029,12,0)</f>
        <v>#N/A</v>
      </c>
    </row>
    <row r="3792" spans="13:13" ht="15.75" customHeight="1" x14ac:dyDescent="0.3">
      <c r="M3792" t="e">
        <f>VLOOKUP(A3792,'Sales Order'!A$1:L$1029,12,0)</f>
        <v>#N/A</v>
      </c>
    </row>
    <row r="3793" spans="13:13" ht="15.75" customHeight="1" x14ac:dyDescent="0.3">
      <c r="M3793" t="e">
        <f>VLOOKUP(A3793,'Sales Order'!A$1:L$1029,12,0)</f>
        <v>#N/A</v>
      </c>
    </row>
    <row r="3794" spans="13:13" ht="15.75" customHeight="1" x14ac:dyDescent="0.3">
      <c r="M3794" t="e">
        <f>VLOOKUP(A3794,'Sales Order'!A$1:L$1029,12,0)</f>
        <v>#N/A</v>
      </c>
    </row>
    <row r="3795" spans="13:13" ht="15.75" customHeight="1" x14ac:dyDescent="0.3">
      <c r="M3795" t="e">
        <f>VLOOKUP(A3795,'Sales Order'!A$1:L$1029,12,0)</f>
        <v>#N/A</v>
      </c>
    </row>
    <row r="3796" spans="13:13" ht="15.75" customHeight="1" x14ac:dyDescent="0.3">
      <c r="M3796" t="e">
        <f>VLOOKUP(A3796,'Sales Order'!A$1:L$1029,12,0)</f>
        <v>#N/A</v>
      </c>
    </row>
    <row r="3797" spans="13:13" ht="15.75" customHeight="1" x14ac:dyDescent="0.3">
      <c r="M3797" t="e">
        <f>VLOOKUP(A3797,'Sales Order'!A$1:L$1029,12,0)</f>
        <v>#N/A</v>
      </c>
    </row>
    <row r="3798" spans="13:13" ht="15.75" customHeight="1" x14ac:dyDescent="0.3">
      <c r="M3798" t="e">
        <f>VLOOKUP(A3798,'Sales Order'!A$1:L$1029,12,0)</f>
        <v>#N/A</v>
      </c>
    </row>
    <row r="3799" spans="13:13" ht="15.75" customHeight="1" x14ac:dyDescent="0.3">
      <c r="M3799" t="e">
        <f>VLOOKUP(A3799,'Sales Order'!A$1:L$1029,12,0)</f>
        <v>#N/A</v>
      </c>
    </row>
    <row r="3800" spans="13:13" ht="15.75" customHeight="1" x14ac:dyDescent="0.3">
      <c r="M3800" t="e">
        <f>VLOOKUP(A3800,'Sales Order'!A$1:L$1029,12,0)</f>
        <v>#N/A</v>
      </c>
    </row>
    <row r="3801" spans="13:13" ht="15.75" customHeight="1" x14ac:dyDescent="0.3">
      <c r="M3801" t="e">
        <f>VLOOKUP(A3801,'Sales Order'!A$1:L$1029,12,0)</f>
        <v>#N/A</v>
      </c>
    </row>
    <row r="3802" spans="13:13" ht="15.75" customHeight="1" x14ac:dyDescent="0.3">
      <c r="M3802" t="e">
        <f>VLOOKUP(A3802,'Sales Order'!A$1:L$1029,12,0)</f>
        <v>#N/A</v>
      </c>
    </row>
    <row r="3803" spans="13:13" ht="15.75" customHeight="1" x14ac:dyDescent="0.3">
      <c r="M3803" t="e">
        <f>VLOOKUP(A3803,'Sales Order'!A$1:L$1029,12,0)</f>
        <v>#N/A</v>
      </c>
    </row>
    <row r="3804" spans="13:13" ht="15.75" customHeight="1" x14ac:dyDescent="0.3">
      <c r="M3804" t="e">
        <f>VLOOKUP(A3804,'Sales Order'!A$1:L$1029,12,0)</f>
        <v>#N/A</v>
      </c>
    </row>
    <row r="3805" spans="13:13" ht="15.75" customHeight="1" x14ac:dyDescent="0.3">
      <c r="M3805" t="e">
        <f>VLOOKUP(A3805,'Sales Order'!A$1:L$1029,12,0)</f>
        <v>#N/A</v>
      </c>
    </row>
    <row r="3806" spans="13:13" ht="15.75" customHeight="1" x14ac:dyDescent="0.3">
      <c r="M3806" t="e">
        <f>VLOOKUP(A3806,'Sales Order'!A$1:L$1029,12,0)</f>
        <v>#N/A</v>
      </c>
    </row>
    <row r="3807" spans="13:13" ht="15.75" customHeight="1" x14ac:dyDescent="0.3">
      <c r="M3807" t="e">
        <f>VLOOKUP(A3807,'Sales Order'!A$1:L$1029,12,0)</f>
        <v>#N/A</v>
      </c>
    </row>
    <row r="3808" spans="13:13" ht="15.75" customHeight="1" x14ac:dyDescent="0.3">
      <c r="M3808" t="e">
        <f>VLOOKUP(A3808,'Sales Order'!A$1:L$1029,12,0)</f>
        <v>#N/A</v>
      </c>
    </row>
    <row r="3809" spans="13:13" ht="15.75" customHeight="1" x14ac:dyDescent="0.3">
      <c r="M3809" t="e">
        <f>VLOOKUP(A3809,'Sales Order'!A$1:L$1029,12,0)</f>
        <v>#N/A</v>
      </c>
    </row>
    <row r="3810" spans="13:13" ht="15.75" customHeight="1" x14ac:dyDescent="0.3">
      <c r="M3810" t="e">
        <f>VLOOKUP(A3810,'Sales Order'!A$1:L$1029,12,0)</f>
        <v>#N/A</v>
      </c>
    </row>
    <row r="3811" spans="13:13" ht="15.75" customHeight="1" x14ac:dyDescent="0.3">
      <c r="M3811" t="e">
        <f>VLOOKUP(A3811,'Sales Order'!A$1:L$1029,12,0)</f>
        <v>#N/A</v>
      </c>
    </row>
    <row r="3812" spans="13:13" ht="15.75" customHeight="1" x14ac:dyDescent="0.3">
      <c r="M3812" t="e">
        <f>VLOOKUP(A3812,'Sales Order'!A$1:L$1029,12,0)</f>
        <v>#N/A</v>
      </c>
    </row>
    <row r="3813" spans="13:13" ht="15.75" customHeight="1" x14ac:dyDescent="0.3">
      <c r="M3813" t="e">
        <f>VLOOKUP(A3813,'Sales Order'!A$1:L$1029,12,0)</f>
        <v>#N/A</v>
      </c>
    </row>
    <row r="3814" spans="13:13" ht="15.75" customHeight="1" x14ac:dyDescent="0.3">
      <c r="M3814" t="e">
        <f>VLOOKUP(A3814,'Sales Order'!A$1:L$1029,12,0)</f>
        <v>#N/A</v>
      </c>
    </row>
    <row r="3815" spans="13:13" ht="15.75" customHeight="1" x14ac:dyDescent="0.3">
      <c r="M3815" t="e">
        <f>VLOOKUP(A3815,'Sales Order'!A$1:L$1029,12,0)</f>
        <v>#N/A</v>
      </c>
    </row>
    <row r="3816" spans="13:13" ht="15.75" customHeight="1" x14ac:dyDescent="0.3">
      <c r="M3816" t="e">
        <f>VLOOKUP(A3816,'Sales Order'!A$1:L$1029,12,0)</f>
        <v>#N/A</v>
      </c>
    </row>
    <row r="3817" spans="13:13" ht="15.75" customHeight="1" x14ac:dyDescent="0.3">
      <c r="M3817" t="e">
        <f>VLOOKUP(A3817,'Sales Order'!A$1:L$1029,12,0)</f>
        <v>#N/A</v>
      </c>
    </row>
    <row r="3818" spans="13:13" ht="15.75" customHeight="1" x14ac:dyDescent="0.3">
      <c r="M3818" t="e">
        <f>VLOOKUP(A3818,'Sales Order'!A$1:L$1029,12,0)</f>
        <v>#N/A</v>
      </c>
    </row>
    <row r="3819" spans="13:13" ht="15.75" customHeight="1" x14ac:dyDescent="0.3">
      <c r="M3819" t="e">
        <f>VLOOKUP(A3819,'Sales Order'!A$1:L$1029,12,0)</f>
        <v>#N/A</v>
      </c>
    </row>
    <row r="3820" spans="13:13" ht="15.75" customHeight="1" x14ac:dyDescent="0.3">
      <c r="M3820" t="e">
        <f>VLOOKUP(A3820,'Sales Order'!A$1:L$1029,12,0)</f>
        <v>#N/A</v>
      </c>
    </row>
    <row r="3821" spans="13:13" ht="15.75" customHeight="1" x14ac:dyDescent="0.3">
      <c r="M3821" t="e">
        <f>VLOOKUP(A3821,'Sales Order'!A$1:L$1029,12,0)</f>
        <v>#N/A</v>
      </c>
    </row>
    <row r="3822" spans="13:13" ht="15.75" customHeight="1" x14ac:dyDescent="0.3">
      <c r="M3822" t="e">
        <f>VLOOKUP(A3822,'Sales Order'!A$1:L$1029,12,0)</f>
        <v>#N/A</v>
      </c>
    </row>
    <row r="3823" spans="13:13" ht="15.75" customHeight="1" x14ac:dyDescent="0.3">
      <c r="M3823" t="e">
        <f>VLOOKUP(A3823,'Sales Order'!A$1:L$1029,12,0)</f>
        <v>#N/A</v>
      </c>
    </row>
    <row r="3824" spans="13:13" ht="15.75" customHeight="1" x14ac:dyDescent="0.3">
      <c r="M3824" t="e">
        <f>VLOOKUP(A3824,'Sales Order'!A$1:L$1029,12,0)</f>
        <v>#N/A</v>
      </c>
    </row>
    <row r="3825" spans="13:13" ht="15.75" customHeight="1" x14ac:dyDescent="0.3">
      <c r="M3825" t="e">
        <f>VLOOKUP(A3825,'Sales Order'!A$1:L$1029,12,0)</f>
        <v>#N/A</v>
      </c>
    </row>
    <row r="3826" spans="13:13" ht="15.75" customHeight="1" x14ac:dyDescent="0.3">
      <c r="M3826" t="e">
        <f>VLOOKUP(A3826,'Sales Order'!A$1:L$1029,12,0)</f>
        <v>#N/A</v>
      </c>
    </row>
    <row r="3827" spans="13:13" ht="15.75" customHeight="1" x14ac:dyDescent="0.3">
      <c r="M3827" t="e">
        <f>VLOOKUP(A3827,'Sales Order'!A$1:L$1029,12,0)</f>
        <v>#N/A</v>
      </c>
    </row>
    <row r="3828" spans="13:13" ht="15.75" customHeight="1" x14ac:dyDescent="0.3">
      <c r="M3828" t="e">
        <f>VLOOKUP(A3828,'Sales Order'!A$1:L$1029,12,0)</f>
        <v>#N/A</v>
      </c>
    </row>
    <row r="3829" spans="13:13" ht="15.75" customHeight="1" x14ac:dyDescent="0.3">
      <c r="M3829" t="e">
        <f>VLOOKUP(A3829,'Sales Order'!A$1:L$1029,12,0)</f>
        <v>#N/A</v>
      </c>
    </row>
    <row r="3830" spans="13:13" ht="15.75" customHeight="1" x14ac:dyDescent="0.3">
      <c r="M3830" t="e">
        <f>VLOOKUP(A3830,'Sales Order'!A$1:L$1029,12,0)</f>
        <v>#N/A</v>
      </c>
    </row>
    <row r="3831" spans="13:13" ht="15.75" customHeight="1" x14ac:dyDescent="0.3">
      <c r="M3831" t="e">
        <f>VLOOKUP(A3831,'Sales Order'!A$1:L$1029,12,0)</f>
        <v>#N/A</v>
      </c>
    </row>
    <row r="3832" spans="13:13" ht="15.75" customHeight="1" x14ac:dyDescent="0.3">
      <c r="M3832" t="e">
        <f>VLOOKUP(A3832,'Sales Order'!A$1:L$1029,12,0)</f>
        <v>#N/A</v>
      </c>
    </row>
    <row r="3833" spans="13:13" ht="15.75" customHeight="1" x14ac:dyDescent="0.3">
      <c r="M3833" t="e">
        <f>VLOOKUP(A3833,'Sales Order'!A$1:L$1029,12,0)</f>
        <v>#N/A</v>
      </c>
    </row>
    <row r="3834" spans="13:13" ht="15.75" customHeight="1" x14ac:dyDescent="0.3">
      <c r="M3834" t="e">
        <f>VLOOKUP(A3834,'Sales Order'!A$1:L$1029,12,0)</f>
        <v>#N/A</v>
      </c>
    </row>
    <row r="3835" spans="13:13" ht="15.75" customHeight="1" x14ac:dyDescent="0.3">
      <c r="M3835" t="e">
        <f>VLOOKUP(A3835,'Sales Order'!A$1:L$1029,12,0)</f>
        <v>#N/A</v>
      </c>
    </row>
    <row r="3836" spans="13:13" ht="15.75" customHeight="1" x14ac:dyDescent="0.3">
      <c r="M3836" t="e">
        <f>VLOOKUP(A3836,'Sales Order'!A$1:L$1029,12,0)</f>
        <v>#N/A</v>
      </c>
    </row>
    <row r="3837" spans="13:13" ht="15.75" customHeight="1" x14ac:dyDescent="0.3">
      <c r="M3837" t="e">
        <f>VLOOKUP(A3837,'Sales Order'!A$1:L$1029,12,0)</f>
        <v>#N/A</v>
      </c>
    </row>
    <row r="3838" spans="13:13" ht="15.75" customHeight="1" x14ac:dyDescent="0.3">
      <c r="M3838" t="e">
        <f>VLOOKUP(A3838,'Sales Order'!A$1:L$1029,12,0)</f>
        <v>#N/A</v>
      </c>
    </row>
    <row r="3839" spans="13:13" ht="15.75" customHeight="1" x14ac:dyDescent="0.3">
      <c r="M3839" t="e">
        <f>VLOOKUP(A3839,'Sales Order'!A$1:L$1029,12,0)</f>
        <v>#N/A</v>
      </c>
    </row>
    <row r="3840" spans="13:13" ht="15.75" customHeight="1" x14ac:dyDescent="0.3">
      <c r="M3840" t="e">
        <f>VLOOKUP(A3840,'Sales Order'!A$1:L$1029,12,0)</f>
        <v>#N/A</v>
      </c>
    </row>
    <row r="3841" spans="13:13" ht="15.75" customHeight="1" x14ac:dyDescent="0.3">
      <c r="M3841" t="e">
        <f>VLOOKUP(A3841,'Sales Order'!A$1:L$1029,12,0)</f>
        <v>#N/A</v>
      </c>
    </row>
    <row r="3842" spans="13:13" ht="15.75" customHeight="1" x14ac:dyDescent="0.3">
      <c r="M3842" t="e">
        <f>VLOOKUP(A3842,'Sales Order'!A$1:L$1029,12,0)</f>
        <v>#N/A</v>
      </c>
    </row>
    <row r="3843" spans="13:13" ht="15.75" customHeight="1" x14ac:dyDescent="0.3">
      <c r="M3843" t="e">
        <f>VLOOKUP(A3843,'Sales Order'!A$1:L$1029,12,0)</f>
        <v>#N/A</v>
      </c>
    </row>
    <row r="3844" spans="13:13" ht="15.75" customHeight="1" x14ac:dyDescent="0.3">
      <c r="M3844" t="e">
        <f>VLOOKUP(A3844,'Sales Order'!A$1:L$1029,12,0)</f>
        <v>#N/A</v>
      </c>
    </row>
    <row r="3845" spans="13:13" ht="15.75" customHeight="1" x14ac:dyDescent="0.3">
      <c r="M3845" t="e">
        <f>VLOOKUP(A3845,'Sales Order'!A$1:L$1029,12,0)</f>
        <v>#N/A</v>
      </c>
    </row>
    <row r="3846" spans="13:13" ht="15.75" customHeight="1" x14ac:dyDescent="0.3">
      <c r="M3846" t="e">
        <f>VLOOKUP(A3846,'Sales Order'!A$1:L$1029,12,0)</f>
        <v>#N/A</v>
      </c>
    </row>
    <row r="3847" spans="13:13" ht="15.75" customHeight="1" x14ac:dyDescent="0.3">
      <c r="M3847" t="e">
        <f>VLOOKUP(A3847,'Sales Order'!A$1:L$1029,12,0)</f>
        <v>#N/A</v>
      </c>
    </row>
    <row r="3848" spans="13:13" ht="15.75" customHeight="1" x14ac:dyDescent="0.3">
      <c r="M3848" t="e">
        <f>VLOOKUP(A3848,'Sales Order'!A$1:L$1029,12,0)</f>
        <v>#N/A</v>
      </c>
    </row>
    <row r="3849" spans="13:13" ht="15.75" customHeight="1" x14ac:dyDescent="0.3">
      <c r="M3849" t="e">
        <f>VLOOKUP(A3849,'Sales Order'!A$1:L$1029,12,0)</f>
        <v>#N/A</v>
      </c>
    </row>
    <row r="3850" spans="13:13" ht="15.75" customHeight="1" x14ac:dyDescent="0.3">
      <c r="M3850" t="e">
        <f>VLOOKUP(A3850,'Sales Order'!A$1:L$1029,12,0)</f>
        <v>#N/A</v>
      </c>
    </row>
    <row r="3851" spans="13:13" ht="15.75" customHeight="1" x14ac:dyDescent="0.3">
      <c r="M3851" t="e">
        <f>VLOOKUP(A3851,'Sales Order'!A$1:L$1029,12,0)</f>
        <v>#N/A</v>
      </c>
    </row>
    <row r="3852" spans="13:13" ht="15.75" customHeight="1" x14ac:dyDescent="0.3">
      <c r="M3852" t="e">
        <f>VLOOKUP(A3852,'Sales Order'!A$1:L$1029,12,0)</f>
        <v>#N/A</v>
      </c>
    </row>
    <row r="3853" spans="13:13" ht="15.75" customHeight="1" x14ac:dyDescent="0.3">
      <c r="M3853" t="e">
        <f>VLOOKUP(A3853,'Sales Order'!A$1:L$1029,12,0)</f>
        <v>#N/A</v>
      </c>
    </row>
    <row r="3854" spans="13:13" ht="15.75" customHeight="1" x14ac:dyDescent="0.3">
      <c r="M3854" t="e">
        <f>VLOOKUP(A3854,'Sales Order'!A$1:L$1029,12,0)</f>
        <v>#N/A</v>
      </c>
    </row>
    <row r="3855" spans="13:13" ht="15.75" customHeight="1" x14ac:dyDescent="0.3">
      <c r="M3855" t="e">
        <f>VLOOKUP(A3855,'Sales Order'!A$1:L$1029,12,0)</f>
        <v>#N/A</v>
      </c>
    </row>
    <row r="3856" spans="13:13" ht="15.75" customHeight="1" x14ac:dyDescent="0.3">
      <c r="M3856" t="e">
        <f>VLOOKUP(A3856,'Sales Order'!A$1:L$1029,12,0)</f>
        <v>#N/A</v>
      </c>
    </row>
    <row r="3857" spans="13:13" ht="15.75" customHeight="1" x14ac:dyDescent="0.3">
      <c r="M3857" t="e">
        <f>VLOOKUP(A3857,'Sales Order'!A$1:L$1029,12,0)</f>
        <v>#N/A</v>
      </c>
    </row>
    <row r="3858" spans="13:13" ht="15.75" customHeight="1" x14ac:dyDescent="0.3">
      <c r="M3858" t="e">
        <f>VLOOKUP(A3858,'Sales Order'!A$1:L$1029,12,0)</f>
        <v>#N/A</v>
      </c>
    </row>
    <row r="3859" spans="13:13" ht="15.75" customHeight="1" x14ac:dyDescent="0.3">
      <c r="M3859" t="e">
        <f>VLOOKUP(A3859,'Sales Order'!A$1:L$1029,12,0)</f>
        <v>#N/A</v>
      </c>
    </row>
    <row r="3860" spans="13:13" ht="15.75" customHeight="1" x14ac:dyDescent="0.3">
      <c r="M3860" t="e">
        <f>VLOOKUP(A3860,'Sales Order'!A$1:L$1029,12,0)</f>
        <v>#N/A</v>
      </c>
    </row>
    <row r="3861" spans="13:13" ht="15.75" customHeight="1" x14ac:dyDescent="0.3">
      <c r="M3861" t="e">
        <f>VLOOKUP(A3861,'Sales Order'!A$1:L$1029,12,0)</f>
        <v>#N/A</v>
      </c>
    </row>
    <row r="3862" spans="13:13" ht="15.75" customHeight="1" x14ac:dyDescent="0.3">
      <c r="M3862" t="e">
        <f>VLOOKUP(A3862,'Sales Order'!A$1:L$1029,12,0)</f>
        <v>#N/A</v>
      </c>
    </row>
    <row r="3863" spans="13:13" ht="15.75" customHeight="1" x14ac:dyDescent="0.3">
      <c r="M3863" t="e">
        <f>VLOOKUP(A3863,'Sales Order'!A$1:L$1029,12,0)</f>
        <v>#N/A</v>
      </c>
    </row>
    <row r="3864" spans="13:13" ht="15.75" customHeight="1" x14ac:dyDescent="0.3">
      <c r="M3864" t="e">
        <f>VLOOKUP(A3864,'Sales Order'!A$1:L$1029,12,0)</f>
        <v>#N/A</v>
      </c>
    </row>
    <row r="3865" spans="13:13" ht="15.75" customHeight="1" x14ac:dyDescent="0.3">
      <c r="M3865" t="e">
        <f>VLOOKUP(A3865,'Sales Order'!A$1:L$1029,12,0)</f>
        <v>#N/A</v>
      </c>
    </row>
    <row r="3866" spans="13:13" ht="15.75" customHeight="1" x14ac:dyDescent="0.3">
      <c r="M3866" t="e">
        <f>VLOOKUP(A3866,'Sales Order'!A$1:L$1029,12,0)</f>
        <v>#N/A</v>
      </c>
    </row>
    <row r="3867" spans="13:13" ht="15.75" customHeight="1" x14ac:dyDescent="0.3">
      <c r="M3867" t="e">
        <f>VLOOKUP(A3867,'Sales Order'!A$1:L$1029,12,0)</f>
        <v>#N/A</v>
      </c>
    </row>
    <row r="3868" spans="13:13" ht="15.75" customHeight="1" x14ac:dyDescent="0.3">
      <c r="M3868" t="e">
        <f>VLOOKUP(A3868,'Sales Order'!A$1:L$1029,12,0)</f>
        <v>#N/A</v>
      </c>
    </row>
    <row r="3869" spans="13:13" ht="15.75" customHeight="1" x14ac:dyDescent="0.3">
      <c r="M3869" t="e">
        <f>VLOOKUP(A3869,'Sales Order'!A$1:L$1029,12,0)</f>
        <v>#N/A</v>
      </c>
    </row>
    <row r="3870" spans="13:13" ht="15.75" customHeight="1" x14ac:dyDescent="0.3">
      <c r="M3870" t="e">
        <f>VLOOKUP(A3870,'Sales Order'!A$1:L$1029,12,0)</f>
        <v>#N/A</v>
      </c>
    </row>
    <row r="3871" spans="13:13" ht="15.75" customHeight="1" x14ac:dyDescent="0.3">
      <c r="M3871" t="e">
        <f>VLOOKUP(A3871,'Sales Order'!A$1:L$1029,12,0)</f>
        <v>#N/A</v>
      </c>
    </row>
    <row r="3872" spans="13:13" ht="15.75" customHeight="1" x14ac:dyDescent="0.3">
      <c r="M3872" t="e">
        <f>VLOOKUP(A3872,'Sales Order'!A$1:L$1029,12,0)</f>
        <v>#N/A</v>
      </c>
    </row>
    <row r="3873" spans="13:13" ht="15.75" customHeight="1" x14ac:dyDescent="0.3">
      <c r="M3873" t="e">
        <f>VLOOKUP(A3873,'Sales Order'!A$1:L$1029,12,0)</f>
        <v>#N/A</v>
      </c>
    </row>
    <row r="3874" spans="13:13" ht="15.75" customHeight="1" x14ac:dyDescent="0.3">
      <c r="M3874" t="e">
        <f>VLOOKUP(A3874,'Sales Order'!A$1:L$1029,12,0)</f>
        <v>#N/A</v>
      </c>
    </row>
    <row r="3875" spans="13:13" ht="15.75" customHeight="1" x14ac:dyDescent="0.3">
      <c r="M3875" t="e">
        <f>VLOOKUP(A3875,'Sales Order'!A$1:L$1029,12,0)</f>
        <v>#N/A</v>
      </c>
    </row>
    <row r="3876" spans="13:13" ht="15.75" customHeight="1" x14ac:dyDescent="0.3">
      <c r="M3876" t="e">
        <f>VLOOKUP(A3876,'Sales Order'!A$1:L$1029,12,0)</f>
        <v>#N/A</v>
      </c>
    </row>
    <row r="3877" spans="13:13" ht="15.75" customHeight="1" x14ac:dyDescent="0.3">
      <c r="M3877" t="e">
        <f>VLOOKUP(A3877,'Sales Order'!A$1:L$1029,12,0)</f>
        <v>#N/A</v>
      </c>
    </row>
    <row r="3878" spans="13:13" ht="15.75" customHeight="1" x14ac:dyDescent="0.3">
      <c r="M3878" t="e">
        <f>VLOOKUP(A3878,'Sales Order'!A$1:L$1029,12,0)</f>
        <v>#N/A</v>
      </c>
    </row>
    <row r="3879" spans="13:13" ht="15.75" customHeight="1" x14ac:dyDescent="0.3">
      <c r="M3879" t="e">
        <f>VLOOKUP(A3879,'Sales Order'!A$1:L$1029,12,0)</f>
        <v>#N/A</v>
      </c>
    </row>
    <row r="3880" spans="13:13" ht="15.75" customHeight="1" x14ac:dyDescent="0.3">
      <c r="M3880" t="e">
        <f>VLOOKUP(A3880,'Sales Order'!A$1:L$1029,12,0)</f>
        <v>#N/A</v>
      </c>
    </row>
    <row r="3881" spans="13:13" ht="15.75" customHeight="1" x14ac:dyDescent="0.3">
      <c r="M3881" t="e">
        <f>VLOOKUP(A3881,'Sales Order'!A$1:L$1029,12,0)</f>
        <v>#N/A</v>
      </c>
    </row>
    <row r="3882" spans="13:13" ht="15.75" customHeight="1" x14ac:dyDescent="0.3">
      <c r="M3882" t="e">
        <f>VLOOKUP(A3882,'Sales Order'!A$1:L$1029,12,0)</f>
        <v>#N/A</v>
      </c>
    </row>
    <row r="3883" spans="13:13" ht="15.75" customHeight="1" x14ac:dyDescent="0.3">
      <c r="M3883" t="e">
        <f>VLOOKUP(A3883,'Sales Order'!A$1:L$1029,12,0)</f>
        <v>#N/A</v>
      </c>
    </row>
    <row r="3884" spans="13:13" ht="15.75" customHeight="1" x14ac:dyDescent="0.3">
      <c r="M3884" t="e">
        <f>VLOOKUP(A3884,'Sales Order'!A$1:L$1029,12,0)</f>
        <v>#N/A</v>
      </c>
    </row>
    <row r="3885" spans="13:13" ht="15.75" customHeight="1" x14ac:dyDescent="0.3">
      <c r="M3885" t="e">
        <f>VLOOKUP(A3885,'Sales Order'!A$1:L$1029,12,0)</f>
        <v>#N/A</v>
      </c>
    </row>
    <row r="3886" spans="13:13" ht="15.75" customHeight="1" x14ac:dyDescent="0.3">
      <c r="M3886" t="e">
        <f>VLOOKUP(A3886,'Sales Order'!A$1:L$1029,12,0)</f>
        <v>#N/A</v>
      </c>
    </row>
    <row r="3887" spans="13:13" ht="15.75" customHeight="1" x14ac:dyDescent="0.3">
      <c r="M3887" t="e">
        <f>VLOOKUP(A3887,'Sales Order'!A$1:L$1029,12,0)</f>
        <v>#N/A</v>
      </c>
    </row>
    <row r="3888" spans="13:13" ht="15.75" customHeight="1" x14ac:dyDescent="0.3">
      <c r="M3888" t="e">
        <f>VLOOKUP(A3888,'Sales Order'!A$1:L$1029,12,0)</f>
        <v>#N/A</v>
      </c>
    </row>
    <row r="3889" spans="13:13" ht="15.75" customHeight="1" x14ac:dyDescent="0.3">
      <c r="M3889" t="e">
        <f>VLOOKUP(A3889,'Sales Order'!A$1:L$1029,12,0)</f>
        <v>#N/A</v>
      </c>
    </row>
    <row r="3890" spans="13:13" ht="15.75" customHeight="1" x14ac:dyDescent="0.3">
      <c r="M3890" t="e">
        <f>VLOOKUP(A3890,'Sales Order'!A$1:L$1029,12,0)</f>
        <v>#N/A</v>
      </c>
    </row>
    <row r="3891" spans="13:13" ht="15.75" customHeight="1" x14ac:dyDescent="0.3">
      <c r="M3891" t="e">
        <f>VLOOKUP(A3891,'Sales Order'!A$1:L$1029,12,0)</f>
        <v>#N/A</v>
      </c>
    </row>
    <row r="3892" spans="13:13" ht="15.75" customHeight="1" x14ac:dyDescent="0.3">
      <c r="M3892" t="e">
        <f>VLOOKUP(A3892,'Sales Order'!A$1:L$1029,12,0)</f>
        <v>#N/A</v>
      </c>
    </row>
    <row r="3893" spans="13:13" ht="15.75" customHeight="1" x14ac:dyDescent="0.3">
      <c r="M3893" t="e">
        <f>VLOOKUP(A3893,'Sales Order'!A$1:L$1029,12,0)</f>
        <v>#N/A</v>
      </c>
    </row>
    <row r="3894" spans="13:13" ht="15.75" customHeight="1" x14ac:dyDescent="0.3">
      <c r="M3894" t="e">
        <f>VLOOKUP(A3894,'Sales Order'!A$1:L$1029,12,0)</f>
        <v>#N/A</v>
      </c>
    </row>
    <row r="3895" spans="13:13" ht="15.75" customHeight="1" x14ac:dyDescent="0.3">
      <c r="M3895" t="e">
        <f>VLOOKUP(A3895,'Sales Order'!A$1:L$1029,12,0)</f>
        <v>#N/A</v>
      </c>
    </row>
    <row r="3896" spans="13:13" ht="15.75" customHeight="1" x14ac:dyDescent="0.3">
      <c r="M3896" t="e">
        <f>VLOOKUP(A3896,'Sales Order'!A$1:L$1029,12,0)</f>
        <v>#N/A</v>
      </c>
    </row>
    <row r="3897" spans="13:13" ht="15.75" customHeight="1" x14ac:dyDescent="0.3">
      <c r="M3897" t="e">
        <f>VLOOKUP(A3897,'Sales Order'!A$1:L$1029,12,0)</f>
        <v>#N/A</v>
      </c>
    </row>
    <row r="3898" spans="13:13" ht="15.75" customHeight="1" x14ac:dyDescent="0.3">
      <c r="M3898" t="e">
        <f>VLOOKUP(A3898,'Sales Order'!A$1:L$1029,12,0)</f>
        <v>#N/A</v>
      </c>
    </row>
    <row r="3899" spans="13:13" ht="15.75" customHeight="1" x14ac:dyDescent="0.3">
      <c r="M3899" t="e">
        <f>VLOOKUP(A3899,'Sales Order'!A$1:L$1029,12,0)</f>
        <v>#N/A</v>
      </c>
    </row>
    <row r="3900" spans="13:13" ht="15.75" customHeight="1" x14ac:dyDescent="0.3">
      <c r="M3900" t="e">
        <f>VLOOKUP(A3900,'Sales Order'!A$1:L$1029,12,0)</f>
        <v>#N/A</v>
      </c>
    </row>
    <row r="3901" spans="13:13" ht="15.75" customHeight="1" x14ac:dyDescent="0.3">
      <c r="M3901" t="e">
        <f>VLOOKUP(A3901,'Sales Order'!A$1:L$1029,12,0)</f>
        <v>#N/A</v>
      </c>
    </row>
    <row r="3902" spans="13:13" ht="15.75" customHeight="1" x14ac:dyDescent="0.3">
      <c r="M3902" t="e">
        <f>VLOOKUP(A3902,'Sales Order'!A$1:L$1029,12,0)</f>
        <v>#N/A</v>
      </c>
    </row>
    <row r="3903" spans="13:13" ht="15.75" customHeight="1" x14ac:dyDescent="0.3">
      <c r="M3903" t="e">
        <f>VLOOKUP(A3903,'Sales Order'!A$1:L$1029,12,0)</f>
        <v>#N/A</v>
      </c>
    </row>
    <row r="3904" spans="13:13" ht="15.75" customHeight="1" x14ac:dyDescent="0.3">
      <c r="M3904" t="e">
        <f>VLOOKUP(A3904,'Sales Order'!A$1:L$1029,12,0)</f>
        <v>#N/A</v>
      </c>
    </row>
    <row r="3905" spans="13:13" ht="15.75" customHeight="1" x14ac:dyDescent="0.3">
      <c r="M3905" t="e">
        <f>VLOOKUP(A3905,'Sales Order'!A$1:L$1029,12,0)</f>
        <v>#N/A</v>
      </c>
    </row>
    <row r="3906" spans="13:13" ht="15.75" customHeight="1" x14ac:dyDescent="0.3">
      <c r="M3906" t="e">
        <f>VLOOKUP(A3906,'Sales Order'!A$1:L$1029,12,0)</f>
        <v>#N/A</v>
      </c>
    </row>
    <row r="3907" spans="13:13" ht="15.75" customHeight="1" x14ac:dyDescent="0.3">
      <c r="M3907" t="e">
        <f>VLOOKUP(A3907,'Sales Order'!A$1:L$1029,12,0)</f>
        <v>#N/A</v>
      </c>
    </row>
    <row r="3908" spans="13:13" ht="15.75" customHeight="1" x14ac:dyDescent="0.3">
      <c r="M3908" t="e">
        <f>VLOOKUP(A3908,'Sales Order'!A$1:L$1029,12,0)</f>
        <v>#N/A</v>
      </c>
    </row>
    <row r="3909" spans="13:13" ht="15.75" customHeight="1" x14ac:dyDescent="0.3">
      <c r="M3909" t="e">
        <f>VLOOKUP(A3909,'Sales Order'!A$1:L$1029,12,0)</f>
        <v>#N/A</v>
      </c>
    </row>
    <row r="3910" spans="13:13" ht="15.75" customHeight="1" x14ac:dyDescent="0.3">
      <c r="M3910" t="e">
        <f>VLOOKUP(A3910,'Sales Order'!A$1:L$1029,12,0)</f>
        <v>#N/A</v>
      </c>
    </row>
    <row r="3911" spans="13:13" ht="15.75" customHeight="1" x14ac:dyDescent="0.3">
      <c r="M3911" t="e">
        <f>VLOOKUP(A3911,'Sales Order'!A$1:L$1029,12,0)</f>
        <v>#N/A</v>
      </c>
    </row>
    <row r="3912" spans="13:13" ht="15.75" customHeight="1" x14ac:dyDescent="0.3">
      <c r="M3912" t="e">
        <f>VLOOKUP(A3912,'Sales Order'!A$1:L$1029,12,0)</f>
        <v>#N/A</v>
      </c>
    </row>
    <row r="3913" spans="13:13" ht="15.75" customHeight="1" x14ac:dyDescent="0.3">
      <c r="M3913" t="e">
        <f>VLOOKUP(A3913,'Sales Order'!A$1:L$1029,12,0)</f>
        <v>#N/A</v>
      </c>
    </row>
    <row r="3914" spans="13:13" ht="15.75" customHeight="1" x14ac:dyDescent="0.3">
      <c r="M3914" t="e">
        <f>VLOOKUP(A3914,'Sales Order'!A$1:L$1029,12,0)</f>
        <v>#N/A</v>
      </c>
    </row>
    <row r="3915" spans="13:13" ht="15.75" customHeight="1" x14ac:dyDescent="0.3">
      <c r="M3915" t="e">
        <f>VLOOKUP(A3915,'Sales Order'!A$1:L$1029,12,0)</f>
        <v>#N/A</v>
      </c>
    </row>
    <row r="3916" spans="13:13" ht="15.75" customHeight="1" x14ac:dyDescent="0.3">
      <c r="M3916" t="e">
        <f>VLOOKUP(A3916,'Sales Order'!A$1:L$1029,12,0)</f>
        <v>#N/A</v>
      </c>
    </row>
    <row r="3917" spans="13:13" ht="15.75" customHeight="1" x14ac:dyDescent="0.3">
      <c r="M3917" t="e">
        <f>VLOOKUP(A3917,'Sales Order'!A$1:L$1029,12,0)</f>
        <v>#N/A</v>
      </c>
    </row>
    <row r="3918" spans="13:13" ht="15.75" customHeight="1" x14ac:dyDescent="0.3">
      <c r="M3918" t="e">
        <f>VLOOKUP(A3918,'Sales Order'!A$1:L$1029,12,0)</f>
        <v>#N/A</v>
      </c>
    </row>
    <row r="3919" spans="13:13" ht="15.75" customHeight="1" x14ac:dyDescent="0.3">
      <c r="M3919" t="e">
        <f>VLOOKUP(A3919,'Sales Order'!A$1:L$1029,12,0)</f>
        <v>#N/A</v>
      </c>
    </row>
    <row r="3920" spans="13:13" ht="15.75" customHeight="1" x14ac:dyDescent="0.3">
      <c r="M3920" t="e">
        <f>VLOOKUP(A3920,'Sales Order'!A$1:L$1029,12,0)</f>
        <v>#N/A</v>
      </c>
    </row>
    <row r="3921" spans="13:13" ht="15.75" customHeight="1" x14ac:dyDescent="0.3">
      <c r="M3921" t="e">
        <f>VLOOKUP(A3921,'Sales Order'!A$1:L$1029,12,0)</f>
        <v>#N/A</v>
      </c>
    </row>
    <row r="3922" spans="13:13" ht="15.75" customHeight="1" x14ac:dyDescent="0.3">
      <c r="M3922" t="e">
        <f>VLOOKUP(A3922,'Sales Order'!A$1:L$1029,12,0)</f>
        <v>#N/A</v>
      </c>
    </row>
    <row r="3923" spans="13:13" ht="15.75" customHeight="1" x14ac:dyDescent="0.3">
      <c r="M3923" t="e">
        <f>VLOOKUP(A3923,'Sales Order'!A$1:L$1029,12,0)</f>
        <v>#N/A</v>
      </c>
    </row>
    <row r="3924" spans="13:13" ht="15.75" customHeight="1" x14ac:dyDescent="0.3">
      <c r="M3924" t="e">
        <f>VLOOKUP(A3924,'Sales Order'!A$1:L$1029,12,0)</f>
        <v>#N/A</v>
      </c>
    </row>
    <row r="3925" spans="13:13" ht="15.75" customHeight="1" x14ac:dyDescent="0.3">
      <c r="M3925" t="e">
        <f>VLOOKUP(A3925,'Sales Order'!A$1:L$1029,12,0)</f>
        <v>#N/A</v>
      </c>
    </row>
    <row r="3926" spans="13:13" ht="15.75" customHeight="1" x14ac:dyDescent="0.3">
      <c r="M3926" t="e">
        <f>VLOOKUP(A3926,'Sales Order'!A$1:L$1029,12,0)</f>
        <v>#N/A</v>
      </c>
    </row>
    <row r="3927" spans="13:13" ht="15.75" customHeight="1" x14ac:dyDescent="0.3">
      <c r="M3927" t="e">
        <f>VLOOKUP(A3927,'Sales Order'!A$1:L$1029,12,0)</f>
        <v>#N/A</v>
      </c>
    </row>
    <row r="3928" spans="13:13" ht="15.75" customHeight="1" x14ac:dyDescent="0.3">
      <c r="M3928" t="e">
        <f>VLOOKUP(A3928,'Sales Order'!A$1:L$1029,12,0)</f>
        <v>#N/A</v>
      </c>
    </row>
    <row r="3929" spans="13:13" ht="15.75" customHeight="1" x14ac:dyDescent="0.3">
      <c r="M3929" t="e">
        <f>VLOOKUP(A3929,'Sales Order'!A$1:L$1029,12,0)</f>
        <v>#N/A</v>
      </c>
    </row>
    <row r="3930" spans="13:13" ht="15.75" customHeight="1" x14ac:dyDescent="0.3">
      <c r="M3930" t="e">
        <f>VLOOKUP(A3930,'Sales Order'!A$1:L$1029,12,0)</f>
        <v>#N/A</v>
      </c>
    </row>
    <row r="3931" spans="13:13" ht="15.75" customHeight="1" x14ac:dyDescent="0.3">
      <c r="M3931" t="e">
        <f>VLOOKUP(A3931,'Sales Order'!A$1:L$1029,12,0)</f>
        <v>#N/A</v>
      </c>
    </row>
    <row r="3932" spans="13:13" ht="15.75" customHeight="1" x14ac:dyDescent="0.3">
      <c r="M3932" t="e">
        <f>VLOOKUP(A3932,'Sales Order'!A$1:L$1029,12,0)</f>
        <v>#N/A</v>
      </c>
    </row>
    <row r="3933" spans="13:13" ht="15.75" customHeight="1" x14ac:dyDescent="0.3">
      <c r="M3933" t="e">
        <f>VLOOKUP(A3933,'Sales Order'!A$1:L$1029,12,0)</f>
        <v>#N/A</v>
      </c>
    </row>
    <row r="3934" spans="13:13" ht="15.75" customHeight="1" x14ac:dyDescent="0.3">
      <c r="M3934" t="e">
        <f>VLOOKUP(A3934,'Sales Order'!A$1:L$1029,12,0)</f>
        <v>#N/A</v>
      </c>
    </row>
    <row r="3935" spans="13:13" ht="15.75" customHeight="1" x14ac:dyDescent="0.3">
      <c r="M3935" t="e">
        <f>VLOOKUP(A3935,'Sales Order'!A$1:L$1029,12,0)</f>
        <v>#N/A</v>
      </c>
    </row>
    <row r="3936" spans="13:13" ht="15.75" customHeight="1" x14ac:dyDescent="0.3">
      <c r="M3936" t="e">
        <f>VLOOKUP(A3936,'Sales Order'!A$1:L$1029,12,0)</f>
        <v>#N/A</v>
      </c>
    </row>
    <row r="3937" spans="13:13" ht="15.75" customHeight="1" x14ac:dyDescent="0.3">
      <c r="M3937" t="e">
        <f>VLOOKUP(A3937,'Sales Order'!A$1:L$1029,12,0)</f>
        <v>#N/A</v>
      </c>
    </row>
    <row r="3938" spans="13:13" ht="15.75" customHeight="1" x14ac:dyDescent="0.3">
      <c r="M3938" t="e">
        <f>VLOOKUP(A3938,'Sales Order'!A$1:L$1029,12,0)</f>
        <v>#N/A</v>
      </c>
    </row>
    <row r="3939" spans="13:13" ht="15.75" customHeight="1" x14ac:dyDescent="0.3">
      <c r="M3939" t="e">
        <f>VLOOKUP(A3939,'Sales Order'!A$1:L$1029,12,0)</f>
        <v>#N/A</v>
      </c>
    </row>
    <row r="3940" spans="13:13" ht="15.75" customHeight="1" x14ac:dyDescent="0.3">
      <c r="M3940" t="e">
        <f>VLOOKUP(A3940,'Sales Order'!A$1:L$1029,12,0)</f>
        <v>#N/A</v>
      </c>
    </row>
    <row r="3941" spans="13:13" ht="15.75" customHeight="1" x14ac:dyDescent="0.3">
      <c r="M3941" t="e">
        <f>VLOOKUP(A3941,'Sales Order'!A$1:L$1029,12,0)</f>
        <v>#N/A</v>
      </c>
    </row>
    <row r="3942" spans="13:13" ht="15.75" customHeight="1" x14ac:dyDescent="0.3">
      <c r="M3942" t="e">
        <f>VLOOKUP(A3942,'Sales Order'!A$1:L$1029,12,0)</f>
        <v>#N/A</v>
      </c>
    </row>
    <row r="3943" spans="13:13" ht="15.75" customHeight="1" x14ac:dyDescent="0.3">
      <c r="M3943" t="e">
        <f>VLOOKUP(A3943,'Sales Order'!A$1:L$1029,12,0)</f>
        <v>#N/A</v>
      </c>
    </row>
    <row r="3944" spans="13:13" ht="15.75" customHeight="1" x14ac:dyDescent="0.3">
      <c r="M3944" t="e">
        <f>VLOOKUP(A3944,'Sales Order'!A$1:L$1029,12,0)</f>
        <v>#N/A</v>
      </c>
    </row>
    <row r="3945" spans="13:13" ht="15.75" customHeight="1" x14ac:dyDescent="0.3">
      <c r="M3945" t="e">
        <f>VLOOKUP(A3945,'Sales Order'!A$1:L$1029,12,0)</f>
        <v>#N/A</v>
      </c>
    </row>
    <row r="3946" spans="13:13" ht="15.75" customHeight="1" x14ac:dyDescent="0.3">
      <c r="M3946" t="e">
        <f>VLOOKUP(A3946,'Sales Order'!A$1:L$1029,12,0)</f>
        <v>#N/A</v>
      </c>
    </row>
    <row r="3947" spans="13:13" ht="15.75" customHeight="1" x14ac:dyDescent="0.3">
      <c r="M3947" t="e">
        <f>VLOOKUP(A3947,'Sales Order'!A$1:L$1029,12,0)</f>
        <v>#N/A</v>
      </c>
    </row>
    <row r="3948" spans="13:13" ht="15.75" customHeight="1" x14ac:dyDescent="0.3">
      <c r="M3948" t="e">
        <f>VLOOKUP(A3948,'Sales Order'!A$1:L$1029,12,0)</f>
        <v>#N/A</v>
      </c>
    </row>
    <row r="3949" spans="13:13" ht="15.75" customHeight="1" x14ac:dyDescent="0.3">
      <c r="M3949" t="e">
        <f>VLOOKUP(A3949,'Sales Order'!A$1:L$1029,12,0)</f>
        <v>#N/A</v>
      </c>
    </row>
    <row r="3950" spans="13:13" ht="15.75" customHeight="1" x14ac:dyDescent="0.3">
      <c r="M3950" t="e">
        <f>VLOOKUP(A3950,'Sales Order'!A$1:L$1029,12,0)</f>
        <v>#N/A</v>
      </c>
    </row>
    <row r="3951" spans="13:13" ht="15.75" customHeight="1" x14ac:dyDescent="0.3">
      <c r="M3951" t="e">
        <f>VLOOKUP(A3951,'Sales Order'!A$1:L$1029,12,0)</f>
        <v>#N/A</v>
      </c>
    </row>
    <row r="3952" spans="13:13" ht="15.75" customHeight="1" x14ac:dyDescent="0.3">
      <c r="M3952" t="e">
        <f>VLOOKUP(A3952,'Sales Order'!A$1:L$1029,12,0)</f>
        <v>#N/A</v>
      </c>
    </row>
    <row r="3953" spans="13:13" ht="15.75" customHeight="1" x14ac:dyDescent="0.3">
      <c r="M3953" t="e">
        <f>VLOOKUP(A3953,'Sales Order'!A$1:L$1029,12,0)</f>
        <v>#N/A</v>
      </c>
    </row>
    <row r="3954" spans="13:13" ht="15.75" customHeight="1" x14ac:dyDescent="0.3">
      <c r="M3954" t="e">
        <f>VLOOKUP(A3954,'Sales Order'!A$1:L$1029,12,0)</f>
        <v>#N/A</v>
      </c>
    </row>
    <row r="3955" spans="13:13" ht="15.75" customHeight="1" x14ac:dyDescent="0.3">
      <c r="M3955" t="e">
        <f>VLOOKUP(A3955,'Sales Order'!A$1:L$1029,12,0)</f>
        <v>#N/A</v>
      </c>
    </row>
    <row r="3956" spans="13:13" ht="15.75" customHeight="1" x14ac:dyDescent="0.3">
      <c r="M3956" t="e">
        <f>VLOOKUP(A3956,'Sales Order'!A$1:L$1029,12,0)</f>
        <v>#N/A</v>
      </c>
    </row>
    <row r="3957" spans="13:13" ht="15.75" customHeight="1" x14ac:dyDescent="0.3">
      <c r="M3957" t="e">
        <f>VLOOKUP(A3957,'Sales Order'!A$1:L$1029,12,0)</f>
        <v>#N/A</v>
      </c>
    </row>
    <row r="3958" spans="13:13" ht="15.75" customHeight="1" x14ac:dyDescent="0.3">
      <c r="M3958" t="e">
        <f>VLOOKUP(A3958,'Sales Order'!A$1:L$1029,12,0)</f>
        <v>#N/A</v>
      </c>
    </row>
    <row r="3959" spans="13:13" ht="15.75" customHeight="1" x14ac:dyDescent="0.3">
      <c r="M3959" t="e">
        <f>VLOOKUP(A3959,'Sales Order'!A$1:L$1029,12,0)</f>
        <v>#N/A</v>
      </c>
    </row>
    <row r="3960" spans="13:13" ht="15.75" customHeight="1" x14ac:dyDescent="0.3">
      <c r="M3960" t="e">
        <f>VLOOKUP(A3960,'Sales Order'!A$1:L$1029,12,0)</f>
        <v>#N/A</v>
      </c>
    </row>
    <row r="3961" spans="13:13" ht="15.75" customHeight="1" x14ac:dyDescent="0.3">
      <c r="M3961" t="e">
        <f>VLOOKUP(A3961,'Sales Order'!A$1:L$1029,12,0)</f>
        <v>#N/A</v>
      </c>
    </row>
    <row r="3962" spans="13:13" ht="15.75" customHeight="1" x14ac:dyDescent="0.3">
      <c r="M3962" t="e">
        <f>VLOOKUP(A3962,'Sales Order'!A$1:L$1029,12,0)</f>
        <v>#N/A</v>
      </c>
    </row>
    <row r="3963" spans="13:13" ht="15.75" customHeight="1" x14ac:dyDescent="0.3">
      <c r="M3963" t="e">
        <f>VLOOKUP(A3963,'Sales Order'!A$1:L$1029,12,0)</f>
        <v>#N/A</v>
      </c>
    </row>
    <row r="3964" spans="13:13" ht="15.75" customHeight="1" x14ac:dyDescent="0.3">
      <c r="M3964" t="e">
        <f>VLOOKUP(A3964,'Sales Order'!A$1:L$1029,12,0)</f>
        <v>#N/A</v>
      </c>
    </row>
    <row r="3965" spans="13:13" ht="15.75" customHeight="1" x14ac:dyDescent="0.3">
      <c r="M3965" t="e">
        <f>VLOOKUP(A3965,'Sales Order'!A$1:L$1029,12,0)</f>
        <v>#N/A</v>
      </c>
    </row>
    <row r="3966" spans="13:13" ht="15.75" customHeight="1" x14ac:dyDescent="0.3">
      <c r="M3966" t="e">
        <f>VLOOKUP(A3966,'Sales Order'!A$1:L$1029,12,0)</f>
        <v>#N/A</v>
      </c>
    </row>
    <row r="3967" spans="13:13" ht="15.75" customHeight="1" x14ac:dyDescent="0.3">
      <c r="M3967" t="e">
        <f>VLOOKUP(A3967,'Sales Order'!A$1:L$1029,12,0)</f>
        <v>#N/A</v>
      </c>
    </row>
    <row r="3968" spans="13:13" ht="15.75" customHeight="1" x14ac:dyDescent="0.3">
      <c r="M3968" t="e">
        <f>VLOOKUP(A3968,'Sales Order'!A$1:L$1029,12,0)</f>
        <v>#N/A</v>
      </c>
    </row>
    <row r="3969" spans="13:13" ht="15.75" customHeight="1" x14ac:dyDescent="0.3">
      <c r="M3969" t="e">
        <f>VLOOKUP(A3969,'Sales Order'!A$1:L$1029,12,0)</f>
        <v>#N/A</v>
      </c>
    </row>
    <row r="3970" spans="13:13" ht="15.75" customHeight="1" x14ac:dyDescent="0.3">
      <c r="M3970" t="e">
        <f>VLOOKUP(A3970,'Sales Order'!A$1:L$1029,12,0)</f>
        <v>#N/A</v>
      </c>
    </row>
    <row r="3971" spans="13:13" ht="15.75" customHeight="1" x14ac:dyDescent="0.3">
      <c r="M3971" t="e">
        <f>VLOOKUP(A3971,'Sales Order'!A$1:L$1029,12,0)</f>
        <v>#N/A</v>
      </c>
    </row>
    <row r="3972" spans="13:13" ht="15.75" customHeight="1" x14ac:dyDescent="0.3">
      <c r="M3972" t="e">
        <f>VLOOKUP(A3972,'Sales Order'!A$1:L$1029,12,0)</f>
        <v>#N/A</v>
      </c>
    </row>
    <row r="3973" spans="13:13" ht="15.75" customHeight="1" x14ac:dyDescent="0.3">
      <c r="M3973" t="e">
        <f>VLOOKUP(A3973,'Sales Order'!A$1:L$1029,12,0)</f>
        <v>#N/A</v>
      </c>
    </row>
    <row r="3974" spans="13:13" ht="15.75" customHeight="1" x14ac:dyDescent="0.3">
      <c r="M3974" t="e">
        <f>VLOOKUP(A3974,'Sales Order'!A$1:L$1029,12,0)</f>
        <v>#N/A</v>
      </c>
    </row>
    <row r="3975" spans="13:13" ht="15.75" customHeight="1" x14ac:dyDescent="0.3">
      <c r="M3975" t="e">
        <f>VLOOKUP(A3975,'Sales Order'!A$1:L$1029,12,0)</f>
        <v>#N/A</v>
      </c>
    </row>
    <row r="3976" spans="13:13" ht="15.75" customHeight="1" x14ac:dyDescent="0.3">
      <c r="M3976" t="e">
        <f>VLOOKUP(A3976,'Sales Order'!A$1:L$1029,12,0)</f>
        <v>#N/A</v>
      </c>
    </row>
    <row r="3977" spans="13:13" ht="15.75" customHeight="1" x14ac:dyDescent="0.3">
      <c r="M3977" t="e">
        <f>VLOOKUP(A3977,'Sales Order'!A$1:L$1029,12,0)</f>
        <v>#N/A</v>
      </c>
    </row>
    <row r="3978" spans="13:13" ht="15.75" customHeight="1" x14ac:dyDescent="0.3">
      <c r="M3978" t="e">
        <f>VLOOKUP(A3978,'Sales Order'!A$1:L$1029,12,0)</f>
        <v>#N/A</v>
      </c>
    </row>
    <row r="3979" spans="13:13" ht="15.75" customHeight="1" x14ac:dyDescent="0.3">
      <c r="M3979" t="e">
        <f>VLOOKUP(A3979,'Sales Order'!A$1:L$1029,12,0)</f>
        <v>#N/A</v>
      </c>
    </row>
    <row r="3980" spans="13:13" ht="15.75" customHeight="1" x14ac:dyDescent="0.3">
      <c r="M3980" t="e">
        <f>VLOOKUP(A3980,'Sales Order'!A$1:L$1029,12,0)</f>
        <v>#N/A</v>
      </c>
    </row>
    <row r="3981" spans="13:13" ht="15.75" customHeight="1" x14ac:dyDescent="0.3">
      <c r="M3981" t="e">
        <f>VLOOKUP(A3981,'Sales Order'!A$1:L$1029,12,0)</f>
        <v>#N/A</v>
      </c>
    </row>
    <row r="3982" spans="13:13" ht="15.75" customHeight="1" x14ac:dyDescent="0.3">
      <c r="M3982" t="e">
        <f>VLOOKUP(A3982,'Sales Order'!A$1:L$1029,12,0)</f>
        <v>#N/A</v>
      </c>
    </row>
    <row r="3983" spans="13:13" ht="15.75" customHeight="1" x14ac:dyDescent="0.3">
      <c r="M3983" t="e">
        <f>VLOOKUP(A3983,'Sales Order'!A$1:L$1029,12,0)</f>
        <v>#N/A</v>
      </c>
    </row>
    <row r="3984" spans="13:13" ht="15.75" customHeight="1" x14ac:dyDescent="0.3">
      <c r="M3984" t="e">
        <f>VLOOKUP(A3984,'Sales Order'!A$1:L$1029,12,0)</f>
        <v>#N/A</v>
      </c>
    </row>
    <row r="3985" spans="13:13" ht="15.75" customHeight="1" x14ac:dyDescent="0.3">
      <c r="M3985" t="e">
        <f>VLOOKUP(A3985,'Sales Order'!A$1:L$1029,12,0)</f>
        <v>#N/A</v>
      </c>
    </row>
    <row r="3986" spans="13:13" ht="15.75" customHeight="1" x14ac:dyDescent="0.3">
      <c r="M3986" t="e">
        <f>VLOOKUP(A3986,'Sales Order'!A$1:L$1029,12,0)</f>
        <v>#N/A</v>
      </c>
    </row>
    <row r="3987" spans="13:13" ht="15.75" customHeight="1" x14ac:dyDescent="0.3">
      <c r="M3987" t="e">
        <f>VLOOKUP(A3987,'Sales Order'!A$1:L$1029,12,0)</f>
        <v>#N/A</v>
      </c>
    </row>
    <row r="3988" spans="13:13" ht="15.75" customHeight="1" x14ac:dyDescent="0.3">
      <c r="M3988" t="e">
        <f>VLOOKUP(A3988,'Sales Order'!A$1:L$1029,12,0)</f>
        <v>#N/A</v>
      </c>
    </row>
    <row r="3989" spans="13:13" ht="15.75" customHeight="1" x14ac:dyDescent="0.3">
      <c r="M3989" t="e">
        <f>VLOOKUP(A3989,'Sales Order'!A$1:L$1029,12,0)</f>
        <v>#N/A</v>
      </c>
    </row>
    <row r="3990" spans="13:13" ht="15.75" customHeight="1" x14ac:dyDescent="0.3">
      <c r="M3990" t="e">
        <f>VLOOKUP(A3990,'Sales Order'!A$1:L$1029,12,0)</f>
        <v>#N/A</v>
      </c>
    </row>
    <row r="3991" spans="13:13" ht="15.75" customHeight="1" x14ac:dyDescent="0.3">
      <c r="M3991" t="e">
        <f>VLOOKUP(A3991,'Sales Order'!A$1:L$1029,12,0)</f>
        <v>#N/A</v>
      </c>
    </row>
    <row r="3992" spans="13:13" ht="15.75" customHeight="1" x14ac:dyDescent="0.3">
      <c r="M3992" t="e">
        <f>VLOOKUP(A3992,'Sales Order'!A$1:L$1029,12,0)</f>
        <v>#N/A</v>
      </c>
    </row>
    <row r="3993" spans="13:13" ht="15.75" customHeight="1" x14ac:dyDescent="0.3">
      <c r="M3993" t="e">
        <f>VLOOKUP(A3993,'Sales Order'!A$1:L$1029,12,0)</f>
        <v>#N/A</v>
      </c>
    </row>
    <row r="3994" spans="13:13" ht="15.75" customHeight="1" x14ac:dyDescent="0.3">
      <c r="M3994" t="e">
        <f>VLOOKUP(A3994,'Sales Order'!A$1:L$1029,12,0)</f>
        <v>#N/A</v>
      </c>
    </row>
    <row r="3995" spans="13:13" ht="15.75" customHeight="1" x14ac:dyDescent="0.3">
      <c r="M3995" t="e">
        <f>VLOOKUP(A3995,'Sales Order'!A$1:L$1029,12,0)</f>
        <v>#N/A</v>
      </c>
    </row>
    <row r="3996" spans="13:13" ht="15.75" customHeight="1" x14ac:dyDescent="0.3">
      <c r="M3996" t="e">
        <f>VLOOKUP(A3996,'Sales Order'!A$1:L$1029,12,0)</f>
        <v>#N/A</v>
      </c>
    </row>
    <row r="3997" spans="13:13" ht="15.75" customHeight="1" x14ac:dyDescent="0.3">
      <c r="M3997" t="e">
        <f>VLOOKUP(A3997,'Sales Order'!A$1:L$1029,12,0)</f>
        <v>#N/A</v>
      </c>
    </row>
    <row r="3998" spans="13:13" ht="15.75" customHeight="1" x14ac:dyDescent="0.3">
      <c r="M3998" t="e">
        <f>VLOOKUP(A3998,'Sales Order'!A$1:L$1029,12,0)</f>
        <v>#N/A</v>
      </c>
    </row>
    <row r="3999" spans="13:13" ht="15.75" customHeight="1" x14ac:dyDescent="0.3">
      <c r="M3999" t="e">
        <f>VLOOKUP(A3999,'Sales Order'!A$1:L$1029,12,0)</f>
        <v>#N/A</v>
      </c>
    </row>
    <row r="4000" spans="13:13" ht="15.75" customHeight="1" x14ac:dyDescent="0.3">
      <c r="M4000" t="e">
        <f>VLOOKUP(A4000,'Sales Order'!A$1:L$1029,12,0)</f>
        <v>#N/A</v>
      </c>
    </row>
  </sheetData>
  <autoFilter ref="A1:L4000" xr:uid="{00000000-0001-0000-06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10" sqref="B10"/>
    </sheetView>
  </sheetViews>
  <sheetFormatPr defaultColWidth="14.44140625" defaultRowHeight="15" customHeight="1" x14ac:dyDescent="0.3"/>
  <cols>
    <col min="1" max="1" width="9.33203125" customWidth="1"/>
    <col min="2" max="2" width="22" customWidth="1"/>
    <col min="3" max="3" width="28.6640625" customWidth="1"/>
    <col min="4" max="4" width="13.88671875" customWidth="1"/>
    <col min="5" max="5" width="14" customWidth="1"/>
    <col min="6" max="6" width="18.5546875" customWidth="1"/>
    <col min="7" max="7" width="17.109375" customWidth="1"/>
    <col min="8" max="26" width="8.6640625" customWidth="1"/>
  </cols>
  <sheetData>
    <row r="1" spans="1:7" ht="14.4" x14ac:dyDescent="0.3">
      <c r="A1" s="2" t="s">
        <v>15</v>
      </c>
      <c r="B1" s="2" t="s">
        <v>85</v>
      </c>
      <c r="C1" s="2" t="s">
        <v>86</v>
      </c>
      <c r="D1" s="2" t="s">
        <v>87</v>
      </c>
      <c r="E1" s="1" t="s">
        <v>8</v>
      </c>
      <c r="F1" s="2" t="s">
        <v>88</v>
      </c>
      <c r="G1" s="2" t="s">
        <v>89</v>
      </c>
    </row>
    <row r="2" spans="1:7" ht="14.4" x14ac:dyDescent="0.3">
      <c r="A2" s="16" t="s">
        <v>36</v>
      </c>
      <c r="B2" s="16" t="s">
        <v>90</v>
      </c>
      <c r="C2" s="16" t="s">
        <v>91</v>
      </c>
      <c r="D2" s="16" t="s">
        <v>92</v>
      </c>
      <c r="E2" s="16" t="s">
        <v>118</v>
      </c>
      <c r="F2" s="19" t="s">
        <v>93</v>
      </c>
      <c r="G2" s="20" t="s">
        <v>2309</v>
      </c>
    </row>
    <row r="3" spans="1:7" ht="14.4" x14ac:dyDescent="0.3">
      <c r="A3" s="16" t="s">
        <v>20</v>
      </c>
      <c r="B3" s="16" t="s">
        <v>94</v>
      </c>
      <c r="C3" s="16" t="s">
        <v>95</v>
      </c>
      <c r="D3" s="16" t="s">
        <v>96</v>
      </c>
      <c r="E3" s="16" t="s">
        <v>97</v>
      </c>
      <c r="F3" s="16" t="s">
        <v>98</v>
      </c>
      <c r="G3" s="21" t="s">
        <v>2310</v>
      </c>
    </row>
    <row r="4" spans="1:7" ht="14.4" x14ac:dyDescent="0.3">
      <c r="A4" s="16" t="s">
        <v>29</v>
      </c>
      <c r="B4" s="16" t="s">
        <v>99</v>
      </c>
      <c r="C4" s="16" t="s">
        <v>100</v>
      </c>
      <c r="D4" s="16" t="s">
        <v>101</v>
      </c>
      <c r="E4" s="16" t="s">
        <v>118</v>
      </c>
      <c r="F4" s="16" t="s">
        <v>102</v>
      </c>
      <c r="G4" s="21" t="s">
        <v>2311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2" r:id="rId1" xr:uid="{00000000-0004-0000-02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C24" sqref="C24"/>
    </sheetView>
  </sheetViews>
  <sheetFormatPr defaultColWidth="14.44140625" defaultRowHeight="15" customHeight="1" x14ac:dyDescent="0.3"/>
  <cols>
    <col min="1" max="1" width="12.6640625" customWidth="1"/>
    <col min="2" max="2" width="12.109375" customWidth="1"/>
    <col min="3" max="3" width="23.5546875" customWidth="1"/>
    <col min="4" max="4" width="16.6640625" customWidth="1"/>
    <col min="5" max="5" width="16.44140625" customWidth="1"/>
    <col min="6" max="6" width="15.33203125" customWidth="1"/>
    <col min="7" max="7" width="11.6640625" customWidth="1"/>
    <col min="8" max="8" width="13.33203125" customWidth="1"/>
    <col min="9" max="9" width="18.44140625" customWidth="1"/>
    <col min="10" max="10" width="90.5546875" customWidth="1"/>
    <col min="11" max="25" width="8.6640625" customWidth="1"/>
  </cols>
  <sheetData>
    <row r="1" spans="1:10" ht="14.4" x14ac:dyDescent="0.3">
      <c r="A1" s="2" t="s">
        <v>0</v>
      </c>
      <c r="B1" s="2" t="s">
        <v>15</v>
      </c>
      <c r="C1" s="2" t="s">
        <v>3</v>
      </c>
      <c r="D1" s="2" t="s">
        <v>5</v>
      </c>
      <c r="E1" s="1" t="s">
        <v>16</v>
      </c>
      <c r="F1" s="1" t="s">
        <v>10</v>
      </c>
      <c r="G1" s="1" t="s">
        <v>6</v>
      </c>
      <c r="H1" s="1" t="s">
        <v>17</v>
      </c>
      <c r="I1" s="1" t="s">
        <v>18</v>
      </c>
      <c r="J1" s="1" t="s">
        <v>13</v>
      </c>
    </row>
    <row r="2" spans="1:10" ht="14.4" x14ac:dyDescent="0.3">
      <c r="A2" s="16" t="s">
        <v>19</v>
      </c>
      <c r="B2" s="16" t="s">
        <v>20</v>
      </c>
      <c r="C2" s="16" t="s">
        <v>21</v>
      </c>
      <c r="D2" s="16" t="s">
        <v>22</v>
      </c>
      <c r="E2" s="17">
        <v>249000</v>
      </c>
      <c r="F2" s="17">
        <v>180000</v>
      </c>
      <c r="G2" s="18">
        <v>12547</v>
      </c>
      <c r="H2" s="16" t="s">
        <v>23</v>
      </c>
      <c r="I2" s="4">
        <v>0.3</v>
      </c>
      <c r="J2" s="16" t="s">
        <v>24</v>
      </c>
    </row>
    <row r="3" spans="1:10" ht="14.4" x14ac:dyDescent="0.3">
      <c r="A3" s="16" t="s">
        <v>25</v>
      </c>
      <c r="B3" s="16" t="s">
        <v>20</v>
      </c>
      <c r="C3" s="16" t="s">
        <v>26</v>
      </c>
      <c r="D3" s="16" t="s">
        <v>22</v>
      </c>
      <c r="E3" s="17">
        <v>20000</v>
      </c>
      <c r="F3" s="17">
        <v>14000</v>
      </c>
      <c r="G3" s="18">
        <v>14769</v>
      </c>
      <c r="H3" s="16" t="s">
        <v>27</v>
      </c>
      <c r="I3" s="4">
        <v>0.1</v>
      </c>
      <c r="J3" s="16"/>
    </row>
    <row r="4" spans="1:10" ht="14.4" x14ac:dyDescent="0.3">
      <c r="A4" s="16" t="s">
        <v>28</v>
      </c>
      <c r="B4" s="16" t="s">
        <v>29</v>
      </c>
      <c r="C4" s="16" t="s">
        <v>30</v>
      </c>
      <c r="D4" s="16" t="s">
        <v>31</v>
      </c>
      <c r="E4" s="17">
        <v>931000</v>
      </c>
      <c r="F4" s="17">
        <v>785000</v>
      </c>
      <c r="G4" s="18">
        <v>5654</v>
      </c>
      <c r="H4" s="16" t="s">
        <v>27</v>
      </c>
      <c r="I4" s="4">
        <v>0.2</v>
      </c>
      <c r="J4" s="16" t="s">
        <v>32</v>
      </c>
    </row>
    <row r="5" spans="1:10" ht="14.4" x14ac:dyDescent="0.3">
      <c r="A5" s="16" t="s">
        <v>33</v>
      </c>
      <c r="B5" s="16" t="s">
        <v>29</v>
      </c>
      <c r="C5" s="16" t="s">
        <v>34</v>
      </c>
      <c r="D5" s="16" t="s">
        <v>31</v>
      </c>
      <c r="E5" s="17">
        <v>220000</v>
      </c>
      <c r="F5" s="17">
        <v>175000</v>
      </c>
      <c r="G5" s="18">
        <v>3275</v>
      </c>
      <c r="H5" s="16" t="s">
        <v>27</v>
      </c>
      <c r="I5" s="4">
        <v>0.25</v>
      </c>
      <c r="J5" s="16"/>
    </row>
    <row r="6" spans="1:10" ht="14.4" x14ac:dyDescent="0.3">
      <c r="A6" s="16" t="s">
        <v>35</v>
      </c>
      <c r="B6" s="16" t="s">
        <v>36</v>
      </c>
      <c r="C6" s="16" t="s">
        <v>37</v>
      </c>
      <c r="D6" s="16" t="s">
        <v>38</v>
      </c>
      <c r="E6" s="17">
        <v>2195000</v>
      </c>
      <c r="F6" s="17">
        <v>1785000</v>
      </c>
      <c r="G6" s="18">
        <v>3431</v>
      </c>
      <c r="H6" s="16" t="s">
        <v>27</v>
      </c>
      <c r="I6" s="4">
        <v>0.2</v>
      </c>
      <c r="J6" s="16" t="s">
        <v>39</v>
      </c>
    </row>
    <row r="7" spans="1:10" ht="14.4" x14ac:dyDescent="0.3">
      <c r="A7" s="16" t="s">
        <v>40</v>
      </c>
      <c r="B7" s="16" t="s">
        <v>36</v>
      </c>
      <c r="C7" s="16" t="s">
        <v>41</v>
      </c>
      <c r="D7" s="16" t="s">
        <v>38</v>
      </c>
      <c r="E7" s="17">
        <v>209000</v>
      </c>
      <c r="F7" s="17">
        <v>195000</v>
      </c>
      <c r="G7" s="18">
        <v>8123</v>
      </c>
      <c r="H7" s="16" t="s">
        <v>23</v>
      </c>
      <c r="I7" s="4">
        <v>0.2</v>
      </c>
      <c r="J7" s="16" t="s">
        <v>42</v>
      </c>
    </row>
    <row r="8" spans="1:10" ht="14.4" x14ac:dyDescent="0.3">
      <c r="A8" s="16" t="s">
        <v>43</v>
      </c>
      <c r="B8" s="16" t="s">
        <v>36</v>
      </c>
      <c r="C8" s="16" t="s">
        <v>44</v>
      </c>
      <c r="D8" s="16" t="s">
        <v>38</v>
      </c>
      <c r="E8" s="17">
        <v>3200000</v>
      </c>
      <c r="F8" s="17">
        <v>2800000</v>
      </c>
      <c r="G8" s="18">
        <v>2288</v>
      </c>
      <c r="H8" s="16" t="s">
        <v>27</v>
      </c>
      <c r="I8" s="4">
        <v>0.2</v>
      </c>
      <c r="J8" s="16"/>
    </row>
    <row r="9" spans="1:10" ht="14.4" x14ac:dyDescent="0.3">
      <c r="A9" s="16" t="s">
        <v>45</v>
      </c>
      <c r="B9" s="16" t="s">
        <v>20</v>
      </c>
      <c r="C9" s="16" t="s">
        <v>46</v>
      </c>
      <c r="D9" s="16" t="s">
        <v>47</v>
      </c>
      <c r="E9" s="17">
        <v>149000</v>
      </c>
      <c r="F9" s="17">
        <v>118000</v>
      </c>
      <c r="G9" s="18">
        <v>11023</v>
      </c>
      <c r="H9" s="16" t="s">
        <v>27</v>
      </c>
      <c r="I9" s="4">
        <v>0.15</v>
      </c>
      <c r="J9" s="16"/>
    </row>
    <row r="10" spans="1:10" ht="14.4" x14ac:dyDescent="0.3">
      <c r="A10" s="16" t="s">
        <v>48</v>
      </c>
      <c r="B10" s="16" t="s">
        <v>20</v>
      </c>
      <c r="C10" s="16" t="s">
        <v>49</v>
      </c>
      <c r="D10" s="16" t="s">
        <v>50</v>
      </c>
      <c r="E10" s="17">
        <v>129000</v>
      </c>
      <c r="F10" s="17">
        <v>105000</v>
      </c>
      <c r="G10" s="18">
        <v>1418</v>
      </c>
      <c r="H10" s="16" t="s">
        <v>27</v>
      </c>
      <c r="I10" s="4">
        <v>0.15</v>
      </c>
      <c r="J10" s="16" t="s">
        <v>51</v>
      </c>
    </row>
    <row r="11" spans="1:10" ht="14.4" x14ac:dyDescent="0.3">
      <c r="A11" s="16" t="s">
        <v>52</v>
      </c>
      <c r="B11" s="16" t="s">
        <v>20</v>
      </c>
      <c r="C11" s="16" t="s">
        <v>53</v>
      </c>
      <c r="D11" s="16" t="s">
        <v>50</v>
      </c>
      <c r="E11" s="17">
        <v>325000</v>
      </c>
      <c r="F11" s="17">
        <v>250000</v>
      </c>
      <c r="G11" s="18">
        <v>3361</v>
      </c>
      <c r="H11" s="16" t="s">
        <v>27</v>
      </c>
      <c r="I11" s="4">
        <v>0.25</v>
      </c>
      <c r="J11" s="16" t="s">
        <v>54</v>
      </c>
    </row>
    <row r="12" spans="1:10" ht="14.4" x14ac:dyDescent="0.3">
      <c r="A12" s="16" t="s">
        <v>55</v>
      </c>
      <c r="B12" s="16" t="s">
        <v>29</v>
      </c>
      <c r="C12" s="16" t="s">
        <v>5854</v>
      </c>
      <c r="D12" s="16" t="s">
        <v>56</v>
      </c>
      <c r="E12" s="17">
        <v>2359000</v>
      </c>
      <c r="F12" s="17">
        <v>2000000</v>
      </c>
      <c r="G12" s="18">
        <v>2393</v>
      </c>
      <c r="H12" s="16" t="s">
        <v>27</v>
      </c>
      <c r="I12" s="4">
        <v>0.2</v>
      </c>
      <c r="J12" s="16" t="s">
        <v>57</v>
      </c>
    </row>
    <row r="13" spans="1:10" ht="14.4" x14ac:dyDescent="0.3">
      <c r="A13" s="16" t="s">
        <v>58</v>
      </c>
      <c r="B13" s="16" t="s">
        <v>29</v>
      </c>
      <c r="C13" s="16" t="s">
        <v>59</v>
      </c>
      <c r="D13" s="16" t="s">
        <v>56</v>
      </c>
      <c r="E13" s="17">
        <v>5639000</v>
      </c>
      <c r="F13" s="17">
        <v>4800000</v>
      </c>
      <c r="G13" s="18">
        <v>2710</v>
      </c>
      <c r="H13" s="16" t="s">
        <v>27</v>
      </c>
      <c r="I13" s="4">
        <v>0.2</v>
      </c>
      <c r="J13" s="16" t="s">
        <v>60</v>
      </c>
    </row>
    <row r="14" spans="1:10" ht="14.4" x14ac:dyDescent="0.3">
      <c r="A14" s="16" t="s">
        <v>61</v>
      </c>
      <c r="B14" s="16" t="s">
        <v>36</v>
      </c>
      <c r="C14" s="16" t="s">
        <v>62</v>
      </c>
      <c r="D14" s="16" t="s">
        <v>63</v>
      </c>
      <c r="E14" s="17">
        <v>479000</v>
      </c>
      <c r="F14" s="17">
        <v>395000</v>
      </c>
      <c r="G14" s="18">
        <v>17561</v>
      </c>
      <c r="H14" s="16" t="s">
        <v>23</v>
      </c>
      <c r="I14" s="4">
        <v>0.3</v>
      </c>
      <c r="J14" s="16" t="s">
        <v>64</v>
      </c>
    </row>
    <row r="15" spans="1:10" ht="14.4" x14ac:dyDescent="0.3">
      <c r="A15" s="16" t="s">
        <v>65</v>
      </c>
      <c r="B15" s="16" t="s">
        <v>36</v>
      </c>
      <c r="C15" s="16" t="s">
        <v>66</v>
      </c>
      <c r="D15" s="16" t="s">
        <v>67</v>
      </c>
      <c r="E15" s="17">
        <v>267000</v>
      </c>
      <c r="F15" s="17">
        <v>225000</v>
      </c>
      <c r="G15" s="18">
        <v>17743</v>
      </c>
      <c r="H15" s="16" t="s">
        <v>23</v>
      </c>
      <c r="I15" s="4">
        <v>0.3</v>
      </c>
      <c r="J15" s="16" t="s">
        <v>68</v>
      </c>
    </row>
    <row r="16" spans="1:10" ht="14.4" x14ac:dyDescent="0.3">
      <c r="A16" s="16" t="s">
        <v>69</v>
      </c>
      <c r="B16" s="16" t="s">
        <v>20</v>
      </c>
      <c r="C16" s="16" t="s">
        <v>70</v>
      </c>
      <c r="D16" s="16" t="s">
        <v>71</v>
      </c>
      <c r="E16" s="17">
        <v>135900</v>
      </c>
      <c r="F16" s="17">
        <v>95000</v>
      </c>
      <c r="G16" s="18">
        <v>3479</v>
      </c>
      <c r="H16" s="16" t="s">
        <v>27</v>
      </c>
      <c r="I16" s="4">
        <v>0.25</v>
      </c>
      <c r="J16" s="16"/>
    </row>
    <row r="17" spans="1:10" ht="14.4" x14ac:dyDescent="0.3">
      <c r="A17" s="16" t="s">
        <v>72</v>
      </c>
      <c r="B17" s="16" t="s">
        <v>20</v>
      </c>
      <c r="C17" s="16" t="s">
        <v>73</v>
      </c>
      <c r="D17" s="16" t="s">
        <v>71</v>
      </c>
      <c r="E17" s="17">
        <v>267000</v>
      </c>
      <c r="F17" s="17">
        <v>210000</v>
      </c>
      <c r="G17" s="18">
        <v>5101</v>
      </c>
      <c r="H17" s="16" t="s">
        <v>27</v>
      </c>
      <c r="I17" s="4">
        <v>0.25</v>
      </c>
      <c r="J17" s="16" t="s">
        <v>74</v>
      </c>
    </row>
    <row r="18" spans="1:10" ht="14.4" x14ac:dyDescent="0.3">
      <c r="A18" s="16" t="s">
        <v>75</v>
      </c>
      <c r="B18" s="16" t="s">
        <v>20</v>
      </c>
      <c r="C18" s="16" t="s">
        <v>76</v>
      </c>
      <c r="D18" s="16" t="s">
        <v>71</v>
      </c>
      <c r="E18" s="17">
        <v>2650000</v>
      </c>
      <c r="F18" s="17">
        <v>2200000</v>
      </c>
      <c r="G18" s="18">
        <v>2546</v>
      </c>
      <c r="H18" s="16" t="s">
        <v>27</v>
      </c>
      <c r="I18" s="4">
        <v>0.1</v>
      </c>
      <c r="J18" s="16" t="s">
        <v>77</v>
      </c>
    </row>
    <row r="19" spans="1:10" ht="14.4" x14ac:dyDescent="0.3">
      <c r="A19" s="16" t="s">
        <v>78</v>
      </c>
      <c r="B19" s="16" t="s">
        <v>20</v>
      </c>
      <c r="C19" s="16" t="s">
        <v>79</v>
      </c>
      <c r="D19" s="16" t="s">
        <v>71</v>
      </c>
      <c r="E19" s="17">
        <v>532000</v>
      </c>
      <c r="F19" s="17">
        <v>485000</v>
      </c>
      <c r="G19" s="18">
        <v>11648</v>
      </c>
      <c r="H19" s="16" t="s">
        <v>27</v>
      </c>
      <c r="I19" s="4">
        <v>0.1</v>
      </c>
      <c r="J19" s="16" t="s">
        <v>80</v>
      </c>
    </row>
    <row r="20" spans="1:10" ht="14.4" x14ac:dyDescent="0.3">
      <c r="A20" s="16" t="s">
        <v>81</v>
      </c>
      <c r="B20" s="16" t="s">
        <v>36</v>
      </c>
      <c r="C20" s="16" t="s">
        <v>82</v>
      </c>
      <c r="D20" s="16" t="s">
        <v>71</v>
      </c>
      <c r="E20" s="17">
        <v>2549000</v>
      </c>
      <c r="F20" s="17">
        <v>2250000</v>
      </c>
      <c r="G20" s="18">
        <v>3106</v>
      </c>
      <c r="H20" s="16" t="s">
        <v>27</v>
      </c>
      <c r="I20" s="4">
        <v>0.25</v>
      </c>
      <c r="J20" s="16"/>
    </row>
    <row r="21" spans="1:10" ht="15.75" customHeight="1" x14ac:dyDescent="0.3">
      <c r="A21" s="16" t="s">
        <v>83</v>
      </c>
      <c r="B21" s="16" t="s">
        <v>36</v>
      </c>
      <c r="C21" s="16" t="s">
        <v>84</v>
      </c>
      <c r="D21" s="16" t="s">
        <v>71</v>
      </c>
      <c r="E21" s="17">
        <v>321000</v>
      </c>
      <c r="F21" s="17">
        <v>275000</v>
      </c>
      <c r="G21" s="18">
        <v>3151</v>
      </c>
      <c r="H21" s="16" t="s">
        <v>27</v>
      </c>
      <c r="I21" s="4">
        <v>0.25</v>
      </c>
      <c r="J21" s="16"/>
    </row>
    <row r="22" spans="1:10" ht="15.75" customHeight="1" x14ac:dyDescent="0.3"/>
    <row r="23" spans="1:10" ht="15.75" customHeight="1" x14ac:dyDescent="0.3"/>
    <row r="24" spans="1:10" ht="15.75" customHeight="1" x14ac:dyDescent="0.3">
      <c r="I24" s="13"/>
    </row>
    <row r="25" spans="1:10" ht="15.75" customHeight="1" x14ac:dyDescent="0.3">
      <c r="I25" s="13"/>
    </row>
    <row r="26" spans="1:10" ht="15.75" customHeight="1" x14ac:dyDescent="0.3">
      <c r="I26" s="14"/>
    </row>
    <row r="27" spans="1:10" ht="15.75" customHeight="1" x14ac:dyDescent="0.3">
      <c r="I27" s="13"/>
    </row>
    <row r="28" spans="1:10" ht="15.75" customHeight="1" x14ac:dyDescent="0.3">
      <c r="I28" s="13"/>
    </row>
    <row r="29" spans="1:10" ht="15.75" customHeight="1" x14ac:dyDescent="0.3">
      <c r="I29" s="14"/>
    </row>
    <row r="30" spans="1:10" ht="15.75" customHeight="1" x14ac:dyDescent="0.3">
      <c r="I30" s="14"/>
    </row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1000000}"/>
  <conditionalFormatting sqref="A2:A21">
    <cfRule type="duplicateValues" dxfId="3" priority="2"/>
  </conditionalFormatting>
  <conditionalFormatting sqref="C2:C21">
    <cfRule type="duplicateValues" dxfId="2" priority="1"/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C19" sqref="C19"/>
    </sheetView>
  </sheetViews>
  <sheetFormatPr defaultColWidth="14.44140625" defaultRowHeight="15" customHeight="1" x14ac:dyDescent="0.3"/>
  <cols>
    <col min="1" max="1" width="16.109375" customWidth="1"/>
    <col min="2" max="2" width="37.109375" customWidth="1"/>
    <col min="3" max="3" width="23.33203125" customWidth="1"/>
    <col min="4" max="4" width="19.6640625" customWidth="1"/>
    <col min="5" max="5" width="17.88671875" bestFit="1" customWidth="1"/>
    <col min="6" max="6" width="19.33203125" customWidth="1"/>
    <col min="9" max="9" width="8.6640625" customWidth="1"/>
    <col min="10" max="10" width="10.6640625" customWidth="1"/>
    <col min="11" max="25" width="8.6640625" customWidth="1"/>
  </cols>
  <sheetData>
    <row r="1" spans="1:10" ht="14.4" x14ac:dyDescent="0.3">
      <c r="A1" s="2" t="s">
        <v>2</v>
      </c>
      <c r="B1" s="2" t="s">
        <v>4</v>
      </c>
      <c r="C1" s="5" t="s">
        <v>103</v>
      </c>
      <c r="D1" s="2" t="s">
        <v>104</v>
      </c>
      <c r="E1" s="6" t="s">
        <v>8</v>
      </c>
      <c r="F1" s="3" t="s">
        <v>11</v>
      </c>
    </row>
    <row r="2" spans="1:10" ht="14.4" x14ac:dyDescent="0.3">
      <c r="A2" s="16" t="s">
        <v>105</v>
      </c>
      <c r="B2" s="16" t="s">
        <v>106</v>
      </c>
      <c r="C2" s="16" t="s">
        <v>107</v>
      </c>
      <c r="D2" s="16" t="s">
        <v>108</v>
      </c>
      <c r="E2" s="16" t="s">
        <v>108</v>
      </c>
      <c r="F2" s="25" t="s">
        <v>2321</v>
      </c>
      <c r="J2" s="7"/>
    </row>
    <row r="3" spans="1:10" ht="14.4" x14ac:dyDescent="0.3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2312</v>
      </c>
      <c r="F3" s="25" t="s">
        <v>2322</v>
      </c>
      <c r="J3" s="7"/>
    </row>
    <row r="4" spans="1:10" ht="14.4" x14ac:dyDescent="0.3">
      <c r="A4" s="16" t="s">
        <v>113</v>
      </c>
      <c r="B4" s="16" t="s">
        <v>114</v>
      </c>
      <c r="C4" s="16" t="s">
        <v>111</v>
      </c>
      <c r="D4" s="16" t="s">
        <v>115</v>
      </c>
      <c r="E4" s="22" t="s">
        <v>2314</v>
      </c>
      <c r="F4" s="25" t="s">
        <v>2323</v>
      </c>
      <c r="J4" s="7"/>
    </row>
    <row r="5" spans="1:10" ht="14.4" x14ac:dyDescent="0.3">
      <c r="A5" s="16" t="s">
        <v>116</v>
      </c>
      <c r="B5" s="16" t="s">
        <v>117</v>
      </c>
      <c r="C5" s="16" t="s">
        <v>111</v>
      </c>
      <c r="D5" s="16" t="s">
        <v>112</v>
      </c>
      <c r="E5" s="16" t="s">
        <v>118</v>
      </c>
      <c r="F5" s="25" t="s">
        <v>2324</v>
      </c>
      <c r="J5" s="7"/>
    </row>
    <row r="6" spans="1:10" ht="14.4" x14ac:dyDescent="0.3">
      <c r="A6" s="16" t="s">
        <v>119</v>
      </c>
      <c r="B6" s="16" t="s">
        <v>120</v>
      </c>
      <c r="C6" s="16" t="s">
        <v>107</v>
      </c>
      <c r="D6" s="16" t="s">
        <v>121</v>
      </c>
      <c r="E6" s="23" t="s">
        <v>2317</v>
      </c>
      <c r="F6" s="25" t="s">
        <v>2325</v>
      </c>
      <c r="J6" s="7"/>
    </row>
    <row r="7" spans="1:10" ht="14.4" x14ac:dyDescent="0.3">
      <c r="A7" s="16" t="s">
        <v>122</v>
      </c>
      <c r="B7" s="16" t="s">
        <v>123</v>
      </c>
      <c r="C7" s="16" t="s">
        <v>111</v>
      </c>
      <c r="D7" s="16" t="s">
        <v>115</v>
      </c>
      <c r="E7" s="22" t="s">
        <v>2314</v>
      </c>
      <c r="F7" s="25" t="s">
        <v>2326</v>
      </c>
      <c r="J7" s="7"/>
    </row>
    <row r="8" spans="1:10" ht="14.4" x14ac:dyDescent="0.3">
      <c r="A8" s="16" t="s">
        <v>124</v>
      </c>
      <c r="B8" s="16" t="s">
        <v>125</v>
      </c>
      <c r="C8" s="16" t="s">
        <v>111</v>
      </c>
      <c r="D8" s="16" t="s">
        <v>112</v>
      </c>
      <c r="E8" s="16" t="s">
        <v>118</v>
      </c>
      <c r="F8" s="25" t="s">
        <v>2327</v>
      </c>
      <c r="J8" s="7"/>
    </row>
    <row r="9" spans="1:10" ht="14.4" x14ac:dyDescent="0.3">
      <c r="A9" s="16" t="s">
        <v>126</v>
      </c>
      <c r="B9" s="16" t="s">
        <v>127</v>
      </c>
      <c r="C9" s="16" t="s">
        <v>111</v>
      </c>
      <c r="D9" s="16" t="s">
        <v>121</v>
      </c>
      <c r="E9" s="23" t="s">
        <v>2318</v>
      </c>
      <c r="F9" s="25" t="s">
        <v>2328</v>
      </c>
      <c r="J9" s="7"/>
    </row>
    <row r="10" spans="1:10" ht="14.4" x14ac:dyDescent="0.3">
      <c r="A10" s="16" t="s">
        <v>128</v>
      </c>
      <c r="B10" s="16" t="s">
        <v>129</v>
      </c>
      <c r="C10" s="16" t="s">
        <v>107</v>
      </c>
      <c r="D10" s="16" t="s">
        <v>130</v>
      </c>
      <c r="E10" s="24" t="s">
        <v>2319</v>
      </c>
      <c r="F10" s="25" t="s">
        <v>2329</v>
      </c>
      <c r="J10" s="7"/>
    </row>
    <row r="11" spans="1:10" ht="14.4" x14ac:dyDescent="0.3">
      <c r="A11" s="16" t="s">
        <v>131</v>
      </c>
      <c r="B11" s="16" t="s">
        <v>132</v>
      </c>
      <c r="C11" s="16" t="s">
        <v>111</v>
      </c>
      <c r="D11" s="16" t="s">
        <v>112</v>
      </c>
      <c r="E11" s="16" t="s">
        <v>118</v>
      </c>
      <c r="F11" s="25" t="s">
        <v>2330</v>
      </c>
      <c r="J11" s="7"/>
    </row>
    <row r="12" spans="1:10" ht="14.4" x14ac:dyDescent="0.3">
      <c r="A12" s="16" t="s">
        <v>133</v>
      </c>
      <c r="B12" s="16" t="s">
        <v>134</v>
      </c>
      <c r="C12" s="16" t="s">
        <v>111</v>
      </c>
      <c r="D12" s="16" t="s">
        <v>112</v>
      </c>
      <c r="E12" s="16" t="s">
        <v>2312</v>
      </c>
      <c r="F12" s="25" t="s">
        <v>2331</v>
      </c>
      <c r="J12" s="7"/>
    </row>
    <row r="13" spans="1:10" ht="14.4" x14ac:dyDescent="0.3">
      <c r="A13" s="16" t="s">
        <v>135</v>
      </c>
      <c r="B13" s="16" t="s">
        <v>136</v>
      </c>
      <c r="C13" s="16" t="s">
        <v>111</v>
      </c>
      <c r="D13" s="16" t="s">
        <v>115</v>
      </c>
      <c r="E13" s="16" t="s">
        <v>2313</v>
      </c>
      <c r="F13" s="25" t="s">
        <v>2332</v>
      </c>
      <c r="J13" s="7"/>
    </row>
    <row r="14" spans="1:10" ht="14.4" x14ac:dyDescent="0.3">
      <c r="A14" s="16" t="s">
        <v>137</v>
      </c>
      <c r="B14" s="16" t="s">
        <v>138</v>
      </c>
      <c r="C14" s="16" t="s">
        <v>111</v>
      </c>
      <c r="D14" s="16" t="s">
        <v>112</v>
      </c>
      <c r="E14" s="16" t="s">
        <v>118</v>
      </c>
      <c r="F14" s="25" t="s">
        <v>2333</v>
      </c>
      <c r="J14" s="7"/>
    </row>
    <row r="15" spans="1:10" ht="14.4" x14ac:dyDescent="0.3">
      <c r="A15" s="16" t="s">
        <v>139</v>
      </c>
      <c r="B15" s="16" t="s">
        <v>140</v>
      </c>
      <c r="C15" s="16" t="s">
        <v>107</v>
      </c>
      <c r="D15" s="16" t="s">
        <v>130</v>
      </c>
      <c r="E15" s="23" t="s">
        <v>2320</v>
      </c>
      <c r="F15" s="25" t="s">
        <v>2334</v>
      </c>
      <c r="J15" s="7"/>
    </row>
    <row r="16" spans="1:10" ht="14.4" x14ac:dyDescent="0.3">
      <c r="A16" s="16" t="s">
        <v>141</v>
      </c>
      <c r="B16" s="16" t="s">
        <v>142</v>
      </c>
      <c r="C16" s="16" t="s">
        <v>111</v>
      </c>
      <c r="D16" s="16" t="s">
        <v>143</v>
      </c>
      <c r="E16" s="16" t="s">
        <v>143</v>
      </c>
      <c r="F16" s="25" t="s">
        <v>2335</v>
      </c>
      <c r="J16" s="7"/>
    </row>
    <row r="17" spans="1:10" ht="14.4" x14ac:dyDescent="0.3">
      <c r="A17" s="16" t="s">
        <v>144</v>
      </c>
      <c r="B17" s="16" t="s">
        <v>145</v>
      </c>
      <c r="C17" s="16" t="s">
        <v>111</v>
      </c>
      <c r="D17" s="16" t="s">
        <v>115</v>
      </c>
      <c r="E17" s="22" t="s">
        <v>2314</v>
      </c>
      <c r="F17" s="25" t="s">
        <v>2336</v>
      </c>
      <c r="J17" s="7"/>
    </row>
    <row r="18" spans="1:10" ht="14.4" x14ac:dyDescent="0.3">
      <c r="A18" s="16" t="s">
        <v>146</v>
      </c>
      <c r="B18" s="16" t="s">
        <v>147</v>
      </c>
      <c r="C18" s="16" t="s">
        <v>111</v>
      </c>
      <c r="D18" s="16" t="s">
        <v>112</v>
      </c>
      <c r="E18" s="16" t="s">
        <v>118</v>
      </c>
      <c r="F18" s="25" t="s">
        <v>2337</v>
      </c>
      <c r="J18" s="7"/>
    </row>
    <row r="19" spans="1:10" ht="14.4" x14ac:dyDescent="0.3">
      <c r="A19" s="16" t="s">
        <v>148</v>
      </c>
      <c r="B19" s="16" t="s">
        <v>149</v>
      </c>
      <c r="C19" s="16" t="s">
        <v>107</v>
      </c>
      <c r="D19" s="16" t="s">
        <v>112</v>
      </c>
      <c r="E19" s="16" t="s">
        <v>150</v>
      </c>
      <c r="F19" s="25" t="s">
        <v>2338</v>
      </c>
      <c r="J19" s="7"/>
    </row>
    <row r="20" spans="1:10" ht="14.4" x14ac:dyDescent="0.3">
      <c r="A20" s="16" t="s">
        <v>151</v>
      </c>
      <c r="B20" s="16" t="s">
        <v>152</v>
      </c>
      <c r="C20" s="16" t="s">
        <v>111</v>
      </c>
      <c r="D20" s="16" t="s">
        <v>153</v>
      </c>
      <c r="E20" s="23" t="s">
        <v>2316</v>
      </c>
      <c r="F20" s="25" t="s">
        <v>2339</v>
      </c>
      <c r="J20" s="7"/>
    </row>
    <row r="21" spans="1:10" ht="15.75" customHeight="1" x14ac:dyDescent="0.3">
      <c r="A21" s="16" t="s">
        <v>154</v>
      </c>
      <c r="B21" s="16" t="s">
        <v>155</v>
      </c>
      <c r="C21" s="16" t="s">
        <v>111</v>
      </c>
      <c r="D21" s="16" t="s">
        <v>121</v>
      </c>
      <c r="E21" s="23" t="s">
        <v>2318</v>
      </c>
      <c r="F21" s="25" t="s">
        <v>2340</v>
      </c>
      <c r="J21" s="7"/>
    </row>
    <row r="22" spans="1:10" ht="15.75" customHeight="1" x14ac:dyDescent="0.3">
      <c r="A22" s="16" t="s">
        <v>156</v>
      </c>
      <c r="B22" s="16" t="s">
        <v>157</v>
      </c>
      <c r="C22" s="16" t="s">
        <v>111</v>
      </c>
      <c r="D22" s="16" t="s">
        <v>112</v>
      </c>
      <c r="E22" s="16" t="s">
        <v>118</v>
      </c>
      <c r="F22" s="25" t="s">
        <v>2341</v>
      </c>
      <c r="J22" s="7"/>
    </row>
    <row r="23" spans="1:10" ht="15.75" customHeight="1" x14ac:dyDescent="0.3">
      <c r="A23" s="16" t="s">
        <v>158</v>
      </c>
      <c r="B23" s="16" t="s">
        <v>159</v>
      </c>
      <c r="C23" s="16" t="s">
        <v>111</v>
      </c>
      <c r="D23" s="16" t="s">
        <v>143</v>
      </c>
      <c r="E23" s="16" t="s">
        <v>143</v>
      </c>
      <c r="F23" s="25" t="s">
        <v>2342</v>
      </c>
      <c r="J23" s="7"/>
    </row>
    <row r="24" spans="1:10" ht="15.75" customHeight="1" x14ac:dyDescent="0.3">
      <c r="A24" s="16" t="s">
        <v>160</v>
      </c>
      <c r="B24" s="16" t="s">
        <v>161</v>
      </c>
      <c r="C24" s="16" t="s">
        <v>111</v>
      </c>
      <c r="D24" s="16" t="s">
        <v>115</v>
      </c>
      <c r="E24" s="22" t="s">
        <v>2314</v>
      </c>
      <c r="F24" s="25" t="s">
        <v>2343</v>
      </c>
      <c r="J24" s="7"/>
    </row>
    <row r="25" spans="1:10" ht="15.75" customHeight="1" x14ac:dyDescent="0.3">
      <c r="A25" s="16" t="s">
        <v>162</v>
      </c>
      <c r="B25" s="16" t="s">
        <v>163</v>
      </c>
      <c r="C25" s="16" t="s">
        <v>111</v>
      </c>
      <c r="D25" s="16" t="s">
        <v>112</v>
      </c>
      <c r="E25" s="16" t="s">
        <v>118</v>
      </c>
      <c r="F25" s="25" t="s">
        <v>2344</v>
      </c>
      <c r="J25" s="7"/>
    </row>
    <row r="26" spans="1:10" ht="15.75" customHeight="1" x14ac:dyDescent="0.3">
      <c r="A26" s="16" t="s">
        <v>164</v>
      </c>
      <c r="B26" s="16" t="s">
        <v>165</v>
      </c>
      <c r="C26" s="16" t="s">
        <v>111</v>
      </c>
      <c r="D26" s="16" t="s">
        <v>115</v>
      </c>
      <c r="E26" s="16" t="s">
        <v>2313</v>
      </c>
      <c r="F26" s="25" t="s">
        <v>2345</v>
      </c>
      <c r="J26" s="7"/>
    </row>
    <row r="27" spans="1:10" ht="15.75" customHeight="1" x14ac:dyDescent="0.3">
      <c r="A27" s="16" t="s">
        <v>166</v>
      </c>
      <c r="B27" s="16" t="s">
        <v>167</v>
      </c>
      <c r="C27" s="16" t="s">
        <v>111</v>
      </c>
      <c r="D27" s="16" t="s">
        <v>143</v>
      </c>
      <c r="E27" s="16" t="s">
        <v>143</v>
      </c>
      <c r="F27" s="25" t="s">
        <v>2346</v>
      </c>
      <c r="J27" s="7"/>
    </row>
    <row r="28" spans="1:10" ht="15.75" customHeight="1" x14ac:dyDescent="0.3">
      <c r="A28" s="16" t="s">
        <v>168</v>
      </c>
      <c r="B28" s="16" t="s">
        <v>169</v>
      </c>
      <c r="C28" s="16" t="s">
        <v>111</v>
      </c>
      <c r="D28" s="16" t="s">
        <v>170</v>
      </c>
      <c r="E28" s="22" t="s">
        <v>170</v>
      </c>
      <c r="F28" s="25" t="s">
        <v>2347</v>
      </c>
      <c r="J28" s="7"/>
    </row>
    <row r="29" spans="1:10" ht="15.75" customHeight="1" x14ac:dyDescent="0.3">
      <c r="A29" s="16" t="s">
        <v>171</v>
      </c>
      <c r="B29" s="16" t="s">
        <v>172</v>
      </c>
      <c r="C29" s="16" t="s">
        <v>111</v>
      </c>
      <c r="D29" s="16" t="s">
        <v>153</v>
      </c>
      <c r="E29" s="23" t="s">
        <v>2316</v>
      </c>
      <c r="F29" s="25" t="s">
        <v>2348</v>
      </c>
      <c r="J29" s="7"/>
    </row>
    <row r="30" spans="1:10" ht="15.75" customHeight="1" x14ac:dyDescent="0.3">
      <c r="A30" s="16" t="s">
        <v>173</v>
      </c>
      <c r="B30" s="16" t="s">
        <v>174</v>
      </c>
      <c r="C30" s="16" t="s">
        <v>111</v>
      </c>
      <c r="D30" s="16" t="s">
        <v>143</v>
      </c>
      <c r="E30" s="16" t="s">
        <v>143</v>
      </c>
      <c r="F30" s="25" t="s">
        <v>2349</v>
      </c>
      <c r="J30" s="7"/>
    </row>
    <row r="31" spans="1:10" ht="15.75" customHeight="1" x14ac:dyDescent="0.3">
      <c r="A31" s="16" t="s">
        <v>175</v>
      </c>
      <c r="B31" s="16" t="s">
        <v>176</v>
      </c>
      <c r="C31" s="16" t="s">
        <v>111</v>
      </c>
      <c r="D31" s="16" t="s">
        <v>170</v>
      </c>
      <c r="E31" s="22" t="s">
        <v>170</v>
      </c>
      <c r="F31" s="25" t="s">
        <v>2350</v>
      </c>
      <c r="J31" s="7"/>
    </row>
    <row r="32" spans="1:10" ht="15.75" customHeight="1" x14ac:dyDescent="0.3">
      <c r="A32" s="16" t="s">
        <v>177</v>
      </c>
      <c r="B32" s="16" t="s">
        <v>178</v>
      </c>
      <c r="C32" s="16" t="s">
        <v>111</v>
      </c>
      <c r="D32" s="16" t="s">
        <v>112</v>
      </c>
      <c r="E32" s="16" t="s">
        <v>2312</v>
      </c>
      <c r="F32" s="25" t="s">
        <v>2351</v>
      </c>
      <c r="J32" s="7"/>
    </row>
    <row r="33" spans="1:10" ht="15.75" customHeight="1" x14ac:dyDescent="0.3">
      <c r="A33" s="16" t="s">
        <v>179</v>
      </c>
      <c r="B33" s="16" t="s">
        <v>180</v>
      </c>
      <c r="C33" s="16" t="s">
        <v>111</v>
      </c>
      <c r="D33" s="16" t="s">
        <v>121</v>
      </c>
      <c r="E33" s="23" t="s">
        <v>2318</v>
      </c>
      <c r="F33" s="25" t="s">
        <v>2352</v>
      </c>
      <c r="J33" s="7"/>
    </row>
    <row r="34" spans="1:10" ht="15.75" customHeight="1" x14ac:dyDescent="0.3">
      <c r="A34" s="16" t="s">
        <v>181</v>
      </c>
      <c r="B34" s="16" t="s">
        <v>182</v>
      </c>
      <c r="C34" s="16" t="s">
        <v>111</v>
      </c>
      <c r="D34" s="16" t="s">
        <v>153</v>
      </c>
      <c r="E34" s="23" t="s">
        <v>2316</v>
      </c>
      <c r="F34" s="25" t="s">
        <v>2353</v>
      </c>
      <c r="J34" s="7"/>
    </row>
    <row r="35" spans="1:10" ht="15.75" customHeight="1" x14ac:dyDescent="0.3">
      <c r="A35" s="16" t="s">
        <v>183</v>
      </c>
      <c r="B35" s="16" t="s">
        <v>184</v>
      </c>
      <c r="C35" s="16" t="s">
        <v>111</v>
      </c>
      <c r="D35" s="16" t="s">
        <v>112</v>
      </c>
      <c r="E35" s="16" t="s">
        <v>118</v>
      </c>
      <c r="F35" s="25" t="s">
        <v>2354</v>
      </c>
      <c r="J35" s="7"/>
    </row>
    <row r="36" spans="1:10" ht="15.75" customHeight="1" x14ac:dyDescent="0.3">
      <c r="A36" s="16" t="s">
        <v>185</v>
      </c>
      <c r="B36" s="16" t="s">
        <v>186</v>
      </c>
      <c r="C36" s="16" t="s">
        <v>111</v>
      </c>
      <c r="D36" s="16" t="s">
        <v>170</v>
      </c>
      <c r="E36" s="22" t="s">
        <v>170</v>
      </c>
      <c r="F36" s="25" t="s">
        <v>2355</v>
      </c>
      <c r="J36" s="7"/>
    </row>
    <row r="37" spans="1:10" ht="15.75" customHeight="1" x14ac:dyDescent="0.3">
      <c r="A37" s="16" t="s">
        <v>187</v>
      </c>
      <c r="B37" s="16" t="s">
        <v>188</v>
      </c>
      <c r="C37" s="16" t="s">
        <v>111</v>
      </c>
      <c r="D37" s="16" t="s">
        <v>153</v>
      </c>
      <c r="E37" s="23" t="s">
        <v>2315</v>
      </c>
      <c r="F37" s="25" t="s">
        <v>2356</v>
      </c>
      <c r="J37" s="7"/>
    </row>
    <row r="38" spans="1:10" ht="15.75" customHeight="1" x14ac:dyDescent="0.3">
      <c r="A38" s="16" t="s">
        <v>189</v>
      </c>
      <c r="B38" s="16" t="s">
        <v>190</v>
      </c>
      <c r="C38" s="16" t="s">
        <v>111</v>
      </c>
      <c r="D38" s="16" t="s">
        <v>112</v>
      </c>
      <c r="E38" s="16" t="s">
        <v>2312</v>
      </c>
      <c r="F38" s="25" t="s">
        <v>2357</v>
      </c>
      <c r="J38" s="7"/>
    </row>
    <row r="39" spans="1:10" ht="15.75" customHeight="1" x14ac:dyDescent="0.3">
      <c r="A39" s="16" t="s">
        <v>191</v>
      </c>
      <c r="B39" s="16" t="s">
        <v>192</v>
      </c>
      <c r="C39" s="16" t="s">
        <v>111</v>
      </c>
      <c r="D39" s="16" t="s">
        <v>170</v>
      </c>
      <c r="E39" s="22" t="s">
        <v>170</v>
      </c>
      <c r="F39" s="25" t="s">
        <v>2358</v>
      </c>
      <c r="J39" s="7"/>
    </row>
    <row r="40" spans="1:10" ht="15.75" customHeight="1" x14ac:dyDescent="0.3">
      <c r="A40" s="16" t="s">
        <v>193</v>
      </c>
      <c r="B40" s="16" t="s">
        <v>194</v>
      </c>
      <c r="C40" s="16" t="s">
        <v>111</v>
      </c>
      <c r="D40" s="16" t="s">
        <v>115</v>
      </c>
      <c r="E40" s="16" t="s">
        <v>2313</v>
      </c>
      <c r="F40" s="25" t="s">
        <v>2359</v>
      </c>
      <c r="J40" s="7"/>
    </row>
    <row r="41" spans="1:10" ht="15.75" customHeight="1" x14ac:dyDescent="0.3">
      <c r="A41" s="16" t="s">
        <v>195</v>
      </c>
      <c r="B41" s="16" t="s">
        <v>196</v>
      </c>
      <c r="C41" s="16" t="s">
        <v>111</v>
      </c>
      <c r="D41" s="16" t="s">
        <v>115</v>
      </c>
      <c r="E41" s="22" t="s">
        <v>2314</v>
      </c>
      <c r="F41" s="25" t="s">
        <v>2360</v>
      </c>
      <c r="J41" s="7"/>
    </row>
    <row r="42" spans="1:10" ht="15.75" customHeight="1" x14ac:dyDescent="0.3">
      <c r="A42" s="16" t="s">
        <v>197</v>
      </c>
      <c r="B42" s="16" t="s">
        <v>198</v>
      </c>
      <c r="C42" s="16" t="s">
        <v>111</v>
      </c>
      <c r="D42" s="16" t="s">
        <v>112</v>
      </c>
      <c r="E42" s="16" t="s">
        <v>118</v>
      </c>
      <c r="F42" s="25" t="s">
        <v>2361</v>
      </c>
      <c r="J42" s="7"/>
    </row>
    <row r="43" spans="1:10" ht="15.75" customHeight="1" x14ac:dyDescent="0.3">
      <c r="A43" s="16" t="s">
        <v>199</v>
      </c>
      <c r="B43" s="16" t="s">
        <v>200</v>
      </c>
      <c r="C43" s="16" t="s">
        <v>111</v>
      </c>
      <c r="D43" s="16" t="s">
        <v>112</v>
      </c>
      <c r="E43" s="16" t="s">
        <v>2312</v>
      </c>
      <c r="F43" s="25" t="s">
        <v>2362</v>
      </c>
      <c r="J43" s="7"/>
    </row>
    <row r="44" spans="1:10" ht="15.75" customHeight="1" x14ac:dyDescent="0.3">
      <c r="A44" s="16" t="s">
        <v>201</v>
      </c>
      <c r="B44" s="16" t="s">
        <v>202</v>
      </c>
      <c r="C44" s="16" t="s">
        <v>111</v>
      </c>
      <c r="D44" s="16" t="s">
        <v>143</v>
      </c>
      <c r="E44" s="16" t="s">
        <v>143</v>
      </c>
      <c r="F44" s="25" t="s">
        <v>2363</v>
      </c>
      <c r="J44" s="7"/>
    </row>
    <row r="45" spans="1:10" ht="15.75" customHeight="1" x14ac:dyDescent="0.3">
      <c r="A45" s="16" t="s">
        <v>203</v>
      </c>
      <c r="B45" s="16" t="s">
        <v>204</v>
      </c>
      <c r="C45" s="16" t="s">
        <v>111</v>
      </c>
      <c r="D45" s="16" t="s">
        <v>121</v>
      </c>
      <c r="E45" s="23" t="s">
        <v>2318</v>
      </c>
      <c r="F45" s="25" t="s">
        <v>2364</v>
      </c>
      <c r="J45" s="7"/>
    </row>
    <row r="46" spans="1:10" ht="15.75" customHeight="1" x14ac:dyDescent="0.3">
      <c r="A46" s="16" t="s">
        <v>205</v>
      </c>
      <c r="B46" s="16" t="s">
        <v>206</v>
      </c>
      <c r="C46" s="16" t="s">
        <v>111</v>
      </c>
      <c r="D46" s="16" t="s">
        <v>153</v>
      </c>
      <c r="E46" s="23" t="s">
        <v>2315</v>
      </c>
      <c r="F46" s="25" t="s">
        <v>2365</v>
      </c>
      <c r="J46" s="7"/>
    </row>
    <row r="47" spans="1:10" ht="15.75" customHeight="1" x14ac:dyDescent="0.3">
      <c r="A47" s="16" t="s">
        <v>207</v>
      </c>
      <c r="B47" s="16" t="s">
        <v>208</v>
      </c>
      <c r="C47" s="16" t="s">
        <v>111</v>
      </c>
      <c r="D47" s="16" t="s">
        <v>115</v>
      </c>
      <c r="E47" s="16" t="s">
        <v>2313</v>
      </c>
      <c r="F47" s="25" t="s">
        <v>2366</v>
      </c>
      <c r="J47" s="7"/>
    </row>
    <row r="48" spans="1:10" ht="15.75" customHeight="1" x14ac:dyDescent="0.3">
      <c r="A48" s="16" t="s">
        <v>209</v>
      </c>
      <c r="B48" s="16" t="s">
        <v>210</v>
      </c>
      <c r="C48" s="16" t="s">
        <v>111</v>
      </c>
      <c r="D48" s="16" t="s">
        <v>112</v>
      </c>
      <c r="E48" s="16" t="s">
        <v>118</v>
      </c>
      <c r="F48" s="25" t="s">
        <v>2367</v>
      </c>
      <c r="J48" s="7"/>
    </row>
    <row r="49" spans="1:10" ht="15.75" customHeight="1" x14ac:dyDescent="0.3">
      <c r="A49" s="16" t="s">
        <v>211</v>
      </c>
      <c r="B49" s="16" t="s">
        <v>212</v>
      </c>
      <c r="C49" s="16" t="s">
        <v>111</v>
      </c>
      <c r="D49" s="16" t="s">
        <v>115</v>
      </c>
      <c r="E49" s="16" t="s">
        <v>2313</v>
      </c>
      <c r="F49" s="25" t="s">
        <v>2368</v>
      </c>
      <c r="J49" s="7"/>
    </row>
    <row r="50" spans="1:10" ht="15.75" customHeight="1" x14ac:dyDescent="0.3">
      <c r="A50" s="16" t="s">
        <v>213</v>
      </c>
      <c r="B50" s="16" t="s">
        <v>214</v>
      </c>
      <c r="C50" s="16" t="s">
        <v>111</v>
      </c>
      <c r="D50" s="16" t="s">
        <v>121</v>
      </c>
      <c r="E50" s="23" t="s">
        <v>2318</v>
      </c>
      <c r="F50" s="25" t="s">
        <v>2369</v>
      </c>
      <c r="J50" s="7"/>
    </row>
    <row r="51" spans="1:10" ht="15.75" customHeight="1" x14ac:dyDescent="0.3">
      <c r="A51" s="16" t="s">
        <v>215</v>
      </c>
      <c r="B51" s="16" t="s">
        <v>216</v>
      </c>
      <c r="C51" s="16" t="s">
        <v>111</v>
      </c>
      <c r="D51" s="16" t="s">
        <v>170</v>
      </c>
      <c r="E51" s="16" t="s">
        <v>170</v>
      </c>
      <c r="F51" s="25" t="s">
        <v>2370</v>
      </c>
      <c r="J51" s="7"/>
    </row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1" xr:uid="{00000000-0009-0000-0000-000003000000}">
    <sortState xmlns:xlrd2="http://schemas.microsoft.com/office/spreadsheetml/2017/richdata2" ref="A2:I51">
      <sortCondition ref="A1:A51"/>
    </sortState>
  </autoFilter>
  <conditionalFormatting sqref="A2:A51">
    <cfRule type="duplicateValues" dxfId="1" priority="1"/>
  </conditionalFormatting>
  <conditionalFormatting sqref="B2:B51">
    <cfRule type="duplicateValues" dxfId="0" priority="2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A4CA-37CA-42BE-A082-A3878B57CDA1}">
  <sheetPr filterMode="1"/>
  <dimension ref="A1:D297"/>
  <sheetViews>
    <sheetView topLeftCell="A279" workbookViewId="0">
      <selection activeCell="B239" sqref="B239"/>
    </sheetView>
  </sheetViews>
  <sheetFormatPr defaultRowHeight="14.4" x14ac:dyDescent="0.3"/>
  <cols>
    <col min="1" max="1" width="26.6640625" bestFit="1" customWidth="1"/>
    <col min="2" max="2" width="18.6640625" bestFit="1" customWidth="1"/>
    <col min="3" max="4" width="19.6640625" bestFit="1" customWidth="1"/>
    <col min="5" max="5" width="17.5546875" bestFit="1" customWidth="1"/>
    <col min="6" max="6" width="7" bestFit="1" customWidth="1"/>
    <col min="7" max="7" width="9.6640625" bestFit="1" customWidth="1"/>
    <col min="8" max="8" width="7.44140625" bestFit="1" customWidth="1"/>
    <col min="9" max="9" width="12.77734375" bestFit="1" customWidth="1"/>
    <col min="10" max="10" width="13.6640625" bestFit="1" customWidth="1"/>
    <col min="11" max="11" width="14.5546875" bestFit="1" customWidth="1"/>
    <col min="12" max="12" width="16.109375" bestFit="1" customWidth="1"/>
    <col min="13" max="13" width="13.77734375" bestFit="1" customWidth="1"/>
    <col min="14" max="14" width="14.6640625" bestFit="1" customWidth="1"/>
    <col min="15" max="15" width="18.33203125" bestFit="1" customWidth="1"/>
    <col min="16" max="16" width="10.77734375" bestFit="1" customWidth="1"/>
  </cols>
  <sheetData>
    <row r="1" spans="1:2" ht="17.399999999999999" x14ac:dyDescent="0.3">
      <c r="A1" s="77" t="s">
        <v>5889</v>
      </c>
    </row>
    <row r="2" spans="1:2" x14ac:dyDescent="0.3">
      <c r="A2" s="43" t="s">
        <v>5771</v>
      </c>
      <c r="B2" t="s">
        <v>5776</v>
      </c>
    </row>
    <row r="3" spans="1:2" x14ac:dyDescent="0.3">
      <c r="A3" s="44" t="s">
        <v>182</v>
      </c>
      <c r="B3" s="39">
        <v>7028787634</v>
      </c>
    </row>
    <row r="4" spans="1:2" x14ac:dyDescent="0.3">
      <c r="A4" s="44" t="s">
        <v>174</v>
      </c>
      <c r="B4" s="39">
        <v>7663872530</v>
      </c>
    </row>
    <row r="5" spans="1:2" x14ac:dyDescent="0.3">
      <c r="A5" s="44" t="s">
        <v>117</v>
      </c>
      <c r="B5" s="39">
        <v>8044750889</v>
      </c>
    </row>
    <row r="6" spans="1:2" x14ac:dyDescent="0.3">
      <c r="A6" s="44" t="s">
        <v>169</v>
      </c>
      <c r="B6" s="39">
        <v>8056757607</v>
      </c>
    </row>
    <row r="7" spans="1:2" x14ac:dyDescent="0.3">
      <c r="A7" s="44" t="s">
        <v>172</v>
      </c>
      <c r="B7" s="39">
        <v>8236567341</v>
      </c>
    </row>
    <row r="8" spans="1:2" x14ac:dyDescent="0.3">
      <c r="A8" s="44" t="s">
        <v>176</v>
      </c>
      <c r="B8" s="39">
        <v>8237816158</v>
      </c>
    </row>
    <row r="9" spans="1:2" x14ac:dyDescent="0.3">
      <c r="A9" s="44" t="s">
        <v>192</v>
      </c>
      <c r="B9" s="39">
        <v>8270107450</v>
      </c>
    </row>
    <row r="10" spans="1:2" x14ac:dyDescent="0.3">
      <c r="A10" s="44" t="s">
        <v>202</v>
      </c>
      <c r="B10" s="39">
        <v>8349863320</v>
      </c>
    </row>
    <row r="11" spans="1:2" x14ac:dyDescent="0.3">
      <c r="A11" s="44" t="s">
        <v>140</v>
      </c>
      <c r="B11" s="39">
        <v>8466441644</v>
      </c>
    </row>
    <row r="12" spans="1:2" x14ac:dyDescent="0.3">
      <c r="A12" s="44" t="s">
        <v>178</v>
      </c>
      <c r="B12" s="39">
        <v>9429903378</v>
      </c>
    </row>
    <row r="13" spans="1:2" x14ac:dyDescent="0.3">
      <c r="A13" s="44" t="s">
        <v>5772</v>
      </c>
      <c r="B13" s="39">
        <v>81784867951</v>
      </c>
    </row>
    <row r="21" spans="1:3" x14ac:dyDescent="0.3">
      <c r="A21" s="114" t="s">
        <v>5891</v>
      </c>
      <c r="B21" s="117" t="s">
        <v>5776</v>
      </c>
      <c r="C21" s="120" t="s">
        <v>5892</v>
      </c>
    </row>
    <row r="22" spans="1:3" hidden="1" x14ac:dyDescent="0.3">
      <c r="A22" s="119" t="s">
        <v>184</v>
      </c>
      <c r="B22" s="115">
        <v>3900827045</v>
      </c>
      <c r="C22" s="64">
        <f>B22/B$72</f>
        <v>1.3144281257786394E-2</v>
      </c>
    </row>
    <row r="23" spans="1:3" hidden="1" x14ac:dyDescent="0.3">
      <c r="A23" s="53" t="s">
        <v>136</v>
      </c>
      <c r="B23" s="116">
        <v>4293251970</v>
      </c>
      <c r="C23" s="64">
        <f t="shared" ref="C23:C71" si="0">B23/B$72</f>
        <v>1.4466601762454073E-2</v>
      </c>
    </row>
    <row r="24" spans="1:3" hidden="1" x14ac:dyDescent="0.3">
      <c r="A24" s="53" t="s">
        <v>127</v>
      </c>
      <c r="B24" s="116">
        <v>3889569785</v>
      </c>
      <c r="C24" s="64">
        <f t="shared" si="0"/>
        <v>1.3106348637363837E-2</v>
      </c>
    </row>
    <row r="25" spans="1:3" hidden="1" x14ac:dyDescent="0.3">
      <c r="A25" s="53" t="s">
        <v>123</v>
      </c>
      <c r="B25" s="116">
        <v>5580899608</v>
      </c>
      <c r="C25" s="64">
        <f t="shared" si="0"/>
        <v>1.8805477216183992E-2</v>
      </c>
    </row>
    <row r="26" spans="1:3" hidden="1" x14ac:dyDescent="0.3">
      <c r="A26" s="53" t="s">
        <v>134</v>
      </c>
      <c r="B26" s="116">
        <v>4952467699</v>
      </c>
      <c r="C26" s="64">
        <f t="shared" si="0"/>
        <v>1.6687904284092198E-2</v>
      </c>
    </row>
    <row r="27" spans="1:3" hidden="1" x14ac:dyDescent="0.3">
      <c r="A27" s="53" t="s">
        <v>155</v>
      </c>
      <c r="B27" s="116">
        <v>6026424376</v>
      </c>
      <c r="C27" s="64">
        <f t="shared" si="0"/>
        <v>2.0306723692981334E-2</v>
      </c>
    </row>
    <row r="28" spans="1:3" hidden="1" x14ac:dyDescent="0.3">
      <c r="A28" s="53" t="s">
        <v>147</v>
      </c>
      <c r="B28" s="116">
        <v>3639962330</v>
      </c>
      <c r="C28" s="64">
        <f t="shared" si="0"/>
        <v>1.2265267873025499E-2</v>
      </c>
    </row>
    <row r="29" spans="1:3" x14ac:dyDescent="0.3">
      <c r="A29" s="53" t="s">
        <v>169</v>
      </c>
      <c r="B29" s="116">
        <v>8056757607</v>
      </c>
      <c r="C29" s="64">
        <f t="shared" si="0"/>
        <v>2.7148162887139244E-2</v>
      </c>
    </row>
    <row r="30" spans="1:3" hidden="1" x14ac:dyDescent="0.3">
      <c r="A30" s="53" t="s">
        <v>198</v>
      </c>
      <c r="B30" s="116">
        <v>6012482646</v>
      </c>
      <c r="C30" s="64">
        <f t="shared" si="0"/>
        <v>2.0259745444977488E-2</v>
      </c>
    </row>
    <row r="31" spans="1:3" hidden="1" x14ac:dyDescent="0.3">
      <c r="A31" s="53" t="s">
        <v>161</v>
      </c>
      <c r="B31" s="116">
        <v>4084865339</v>
      </c>
      <c r="C31" s="64">
        <f t="shared" si="0"/>
        <v>1.3764419262018053E-2</v>
      </c>
    </row>
    <row r="32" spans="1:3" x14ac:dyDescent="0.3">
      <c r="A32" s="53" t="s">
        <v>176</v>
      </c>
      <c r="B32" s="116">
        <v>8237816158</v>
      </c>
      <c r="C32" s="64">
        <f t="shared" si="0"/>
        <v>2.7758260307767454E-2</v>
      </c>
    </row>
    <row r="33" spans="1:3" hidden="1" x14ac:dyDescent="0.3">
      <c r="A33" s="53" t="s">
        <v>145</v>
      </c>
      <c r="B33" s="116">
        <v>5661787469</v>
      </c>
      <c r="C33" s="64">
        <f t="shared" si="0"/>
        <v>1.9078038081625986E-2</v>
      </c>
    </row>
    <row r="34" spans="1:3" x14ac:dyDescent="0.3">
      <c r="A34" s="53" t="s">
        <v>174</v>
      </c>
      <c r="B34" s="116">
        <v>7663872530</v>
      </c>
      <c r="C34" s="64">
        <f t="shared" si="0"/>
        <v>2.5824291847869659E-2</v>
      </c>
    </row>
    <row r="35" spans="1:3" hidden="1" x14ac:dyDescent="0.3">
      <c r="A35" s="53" t="s">
        <v>208</v>
      </c>
      <c r="B35" s="116">
        <v>5530890472</v>
      </c>
      <c r="C35" s="64">
        <f t="shared" si="0"/>
        <v>1.8636965733500994E-2</v>
      </c>
    </row>
    <row r="36" spans="1:3" hidden="1" x14ac:dyDescent="0.3">
      <c r="A36" s="53" t="s">
        <v>188</v>
      </c>
      <c r="B36" s="116">
        <v>6863418849</v>
      </c>
      <c r="C36" s="64">
        <f t="shared" si="0"/>
        <v>2.3127071951801585E-2</v>
      </c>
    </row>
    <row r="37" spans="1:3" hidden="1" x14ac:dyDescent="0.3">
      <c r="A37" s="53" t="s">
        <v>196</v>
      </c>
      <c r="B37" s="116">
        <v>6848507826</v>
      </c>
      <c r="C37" s="64">
        <f t="shared" si="0"/>
        <v>2.3076827560575743E-2</v>
      </c>
    </row>
    <row r="38" spans="1:3" hidden="1" x14ac:dyDescent="0.3">
      <c r="A38" s="53" t="s">
        <v>129</v>
      </c>
      <c r="B38" s="116">
        <v>4895902705</v>
      </c>
      <c r="C38" s="64">
        <f t="shared" si="0"/>
        <v>1.649730209078706E-2</v>
      </c>
    </row>
    <row r="39" spans="1:3" hidden="1" x14ac:dyDescent="0.3">
      <c r="A39" s="53" t="s">
        <v>138</v>
      </c>
      <c r="B39" s="116">
        <v>4899853631</v>
      </c>
      <c r="C39" s="64">
        <f t="shared" si="0"/>
        <v>1.6510615186182884E-2</v>
      </c>
    </row>
    <row r="40" spans="1:3" hidden="1" x14ac:dyDescent="0.3">
      <c r="A40" s="53" t="s">
        <v>210</v>
      </c>
      <c r="B40" s="116">
        <v>3412884933</v>
      </c>
      <c r="C40" s="64">
        <f t="shared" si="0"/>
        <v>1.1500104706593951E-2</v>
      </c>
    </row>
    <row r="41" spans="1:3" x14ac:dyDescent="0.3">
      <c r="A41" s="53" t="s">
        <v>192</v>
      </c>
      <c r="B41" s="116">
        <v>8270107450</v>
      </c>
      <c r="C41" s="64">
        <f t="shared" si="0"/>
        <v>2.7867069496005974E-2</v>
      </c>
    </row>
    <row r="42" spans="1:3" x14ac:dyDescent="0.3">
      <c r="A42" s="53" t="s">
        <v>140</v>
      </c>
      <c r="B42" s="116">
        <v>8466441644</v>
      </c>
      <c r="C42" s="64">
        <f t="shared" si="0"/>
        <v>2.8528639936501315E-2</v>
      </c>
    </row>
    <row r="43" spans="1:3" hidden="1" x14ac:dyDescent="0.3">
      <c r="A43" s="53" t="s">
        <v>149</v>
      </c>
      <c r="B43" s="116">
        <v>5429713808</v>
      </c>
      <c r="C43" s="64">
        <f t="shared" si="0"/>
        <v>1.8296039434283196E-2</v>
      </c>
    </row>
    <row r="44" spans="1:3" hidden="1" x14ac:dyDescent="0.3">
      <c r="A44" s="53" t="s">
        <v>159</v>
      </c>
      <c r="B44" s="116">
        <v>6661159858</v>
      </c>
      <c r="C44" s="64">
        <f t="shared" si="0"/>
        <v>2.2445537232637924E-2</v>
      </c>
    </row>
    <row r="45" spans="1:3" x14ac:dyDescent="0.3">
      <c r="A45" s="53" t="s">
        <v>117</v>
      </c>
      <c r="B45" s="116">
        <v>8044750889</v>
      </c>
      <c r="C45" s="64">
        <f t="shared" si="0"/>
        <v>2.7107704882579107E-2</v>
      </c>
    </row>
    <row r="46" spans="1:3" hidden="1" x14ac:dyDescent="0.3">
      <c r="A46" s="53" t="s">
        <v>106</v>
      </c>
      <c r="B46" s="116">
        <v>5031403133</v>
      </c>
      <c r="C46" s="64">
        <f t="shared" si="0"/>
        <v>1.6953886224263408E-2</v>
      </c>
    </row>
    <row r="47" spans="1:3" hidden="1" x14ac:dyDescent="0.3">
      <c r="A47" s="53" t="s">
        <v>157</v>
      </c>
      <c r="B47" s="116">
        <v>5711163793</v>
      </c>
      <c r="C47" s="64">
        <f t="shared" si="0"/>
        <v>1.9244417232161123E-2</v>
      </c>
    </row>
    <row r="48" spans="1:3" hidden="1" x14ac:dyDescent="0.3">
      <c r="A48" s="53" t="s">
        <v>163</v>
      </c>
      <c r="B48" s="116">
        <v>6035189000</v>
      </c>
      <c r="C48" s="64">
        <f t="shared" si="0"/>
        <v>2.0336257092346582E-2</v>
      </c>
    </row>
    <row r="49" spans="1:3" x14ac:dyDescent="0.3">
      <c r="A49" s="53" t="s">
        <v>202</v>
      </c>
      <c r="B49" s="116">
        <v>8349863320</v>
      </c>
      <c r="C49" s="64">
        <f t="shared" si="0"/>
        <v>2.8135815988774265E-2</v>
      </c>
    </row>
    <row r="50" spans="1:3" hidden="1" x14ac:dyDescent="0.3">
      <c r="A50" s="53" t="s">
        <v>120</v>
      </c>
      <c r="B50" s="116">
        <v>3514691088</v>
      </c>
      <c r="C50" s="64">
        <f t="shared" si="0"/>
        <v>1.1843152147471657E-2</v>
      </c>
    </row>
    <row r="51" spans="1:3" hidden="1" x14ac:dyDescent="0.3">
      <c r="A51" s="53" t="s">
        <v>200</v>
      </c>
      <c r="B51" s="116">
        <v>4533766155</v>
      </c>
      <c r="C51" s="64">
        <f t="shared" si="0"/>
        <v>1.5277041717278388E-2</v>
      </c>
    </row>
    <row r="52" spans="1:3" hidden="1" x14ac:dyDescent="0.3">
      <c r="A52" s="53" t="s">
        <v>194</v>
      </c>
      <c r="B52" s="116">
        <v>6370899868</v>
      </c>
      <c r="C52" s="64">
        <f t="shared" si="0"/>
        <v>2.1467473118943731E-2</v>
      </c>
    </row>
    <row r="53" spans="1:3" hidden="1" x14ac:dyDescent="0.3">
      <c r="A53" s="53" t="s">
        <v>114</v>
      </c>
      <c r="B53" s="116">
        <v>6263837310</v>
      </c>
      <c r="C53" s="64">
        <f t="shared" si="0"/>
        <v>2.1106713629149416E-2</v>
      </c>
    </row>
    <row r="54" spans="1:3" x14ac:dyDescent="0.3">
      <c r="A54" s="53" t="s">
        <v>178</v>
      </c>
      <c r="B54" s="116">
        <v>9429903378</v>
      </c>
      <c r="C54" s="64">
        <f t="shared" si="0"/>
        <v>3.17751340431916E-2</v>
      </c>
    </row>
    <row r="55" spans="1:3" hidden="1" x14ac:dyDescent="0.3">
      <c r="A55" s="53" t="s">
        <v>180</v>
      </c>
      <c r="B55" s="116">
        <v>5784804859</v>
      </c>
      <c r="C55" s="64">
        <f t="shared" si="0"/>
        <v>1.9492559196021816E-2</v>
      </c>
    </row>
    <row r="56" spans="1:3" hidden="1" x14ac:dyDescent="0.3">
      <c r="A56" s="53" t="s">
        <v>190</v>
      </c>
      <c r="B56" s="116">
        <v>6128243899</v>
      </c>
      <c r="C56" s="64">
        <f t="shared" si="0"/>
        <v>2.0649816178858426E-2</v>
      </c>
    </row>
    <row r="57" spans="1:3" hidden="1" x14ac:dyDescent="0.3">
      <c r="A57" s="53" t="s">
        <v>214</v>
      </c>
      <c r="B57" s="116">
        <v>5954314061</v>
      </c>
      <c r="C57" s="64">
        <f t="shared" si="0"/>
        <v>2.0063739769056149E-2</v>
      </c>
    </row>
    <row r="58" spans="1:3" hidden="1" x14ac:dyDescent="0.3">
      <c r="A58" s="53" t="s">
        <v>186</v>
      </c>
      <c r="B58" s="116">
        <v>6918463963</v>
      </c>
      <c r="C58" s="64">
        <f t="shared" si="0"/>
        <v>2.3312552736244545E-2</v>
      </c>
    </row>
    <row r="59" spans="1:3" hidden="1" x14ac:dyDescent="0.3">
      <c r="A59" s="53" t="s">
        <v>212</v>
      </c>
      <c r="B59" s="116">
        <v>4458097283</v>
      </c>
      <c r="C59" s="64">
        <f t="shared" si="0"/>
        <v>1.5022066830016388E-2</v>
      </c>
    </row>
    <row r="60" spans="1:3" hidden="1" x14ac:dyDescent="0.3">
      <c r="A60" s="53" t="s">
        <v>206</v>
      </c>
      <c r="B60" s="116">
        <v>4475866728</v>
      </c>
      <c r="C60" s="64">
        <f t="shared" si="0"/>
        <v>1.5081942999910704E-2</v>
      </c>
    </row>
    <row r="61" spans="1:3" x14ac:dyDescent="0.3">
      <c r="A61" s="53" t="s">
        <v>182</v>
      </c>
      <c r="B61" s="116">
        <v>7028787634</v>
      </c>
      <c r="C61" s="64">
        <f t="shared" si="0"/>
        <v>2.3684300917921616E-2</v>
      </c>
    </row>
    <row r="62" spans="1:3" hidden="1" x14ac:dyDescent="0.3">
      <c r="A62" s="53" t="s">
        <v>152</v>
      </c>
      <c r="B62" s="116">
        <v>5583173163</v>
      </c>
      <c r="C62" s="64">
        <f t="shared" si="0"/>
        <v>1.8813138218845813E-2</v>
      </c>
    </row>
    <row r="63" spans="1:3" hidden="1" x14ac:dyDescent="0.3">
      <c r="A63" s="53" t="s">
        <v>142</v>
      </c>
      <c r="B63" s="116">
        <v>4585574538</v>
      </c>
      <c r="C63" s="64">
        <f t="shared" si="0"/>
        <v>1.5451615967766112E-2</v>
      </c>
    </row>
    <row r="64" spans="1:3" hidden="1" x14ac:dyDescent="0.3">
      <c r="A64" s="53" t="s">
        <v>165</v>
      </c>
      <c r="B64" s="116">
        <v>5781786562</v>
      </c>
      <c r="C64" s="64">
        <f t="shared" si="0"/>
        <v>1.9482388700321839E-2</v>
      </c>
    </row>
    <row r="65" spans="1:3" hidden="1" x14ac:dyDescent="0.3">
      <c r="A65" s="53" t="s">
        <v>216</v>
      </c>
      <c r="B65" s="116">
        <v>6979441256</v>
      </c>
      <c r="C65" s="64">
        <f t="shared" si="0"/>
        <v>2.3518022673846058E-2</v>
      </c>
    </row>
    <row r="66" spans="1:3" hidden="1" x14ac:dyDescent="0.3">
      <c r="A66" s="53" t="s">
        <v>204</v>
      </c>
      <c r="B66" s="116">
        <v>6487887300</v>
      </c>
      <c r="C66" s="64">
        <f t="shared" si="0"/>
        <v>2.186167560269783E-2</v>
      </c>
    </row>
    <row r="67" spans="1:3" x14ac:dyDescent="0.3">
      <c r="A67" s="53" t="s">
        <v>172</v>
      </c>
      <c r="B67" s="116">
        <v>8236567341</v>
      </c>
      <c r="C67" s="64">
        <f t="shared" si="0"/>
        <v>2.7754052276573519E-2</v>
      </c>
    </row>
    <row r="68" spans="1:3" hidden="1" x14ac:dyDescent="0.3">
      <c r="A68" s="53" t="s">
        <v>110</v>
      </c>
      <c r="B68" s="116">
        <v>5467839665</v>
      </c>
      <c r="C68" s="64">
        <f t="shared" si="0"/>
        <v>1.842450885418339E-2</v>
      </c>
    </row>
    <row r="69" spans="1:3" hidden="1" x14ac:dyDescent="0.3">
      <c r="A69" s="53" t="s">
        <v>125</v>
      </c>
      <c r="B69" s="116">
        <v>4679720926</v>
      </c>
      <c r="C69" s="64">
        <f t="shared" si="0"/>
        <v>1.576885295084714E-2</v>
      </c>
    </row>
    <row r="70" spans="1:3" hidden="1" x14ac:dyDescent="0.3">
      <c r="A70" s="53" t="s">
        <v>167</v>
      </c>
      <c r="B70" s="116">
        <v>5819487734</v>
      </c>
      <c r="C70" s="64">
        <f t="shared" si="0"/>
        <v>1.9609427095718366E-2</v>
      </c>
    </row>
    <row r="71" spans="1:3" hidden="1" x14ac:dyDescent="0.3">
      <c r="A71" s="53" t="s">
        <v>132</v>
      </c>
      <c r="B71" s="116">
        <v>5834510219</v>
      </c>
      <c r="C71" s="64">
        <f t="shared" si="0"/>
        <v>1.9660047070855172E-2</v>
      </c>
    </row>
    <row r="72" spans="1:3" hidden="1" x14ac:dyDescent="0.3">
      <c r="A72" s="114" t="s">
        <v>5772</v>
      </c>
      <c r="B72" s="118">
        <v>296769900803</v>
      </c>
      <c r="C72" s="121"/>
    </row>
    <row r="84" spans="1:2" ht="17.399999999999999" x14ac:dyDescent="0.3">
      <c r="A84" s="77" t="s">
        <v>5912</v>
      </c>
    </row>
    <row r="85" spans="1:2" ht="15.6" x14ac:dyDescent="0.3">
      <c r="A85" s="90" t="s">
        <v>5894</v>
      </c>
    </row>
    <row r="86" spans="1:2" x14ac:dyDescent="0.3">
      <c r="A86" s="43" t="s">
        <v>5771</v>
      </c>
      <c r="B86" t="s">
        <v>5893</v>
      </c>
    </row>
    <row r="87" spans="1:2" x14ac:dyDescent="0.3">
      <c r="A87" s="44" t="s">
        <v>134</v>
      </c>
      <c r="B87">
        <v>24</v>
      </c>
    </row>
    <row r="88" spans="1:2" x14ac:dyDescent="0.3">
      <c r="A88" s="44" t="s">
        <v>190</v>
      </c>
      <c r="B88">
        <v>24</v>
      </c>
    </row>
    <row r="89" spans="1:2" x14ac:dyDescent="0.3">
      <c r="A89" s="44" t="s">
        <v>178</v>
      </c>
      <c r="B89">
        <v>24</v>
      </c>
    </row>
    <row r="90" spans="1:2" x14ac:dyDescent="0.3">
      <c r="A90" s="44" t="s">
        <v>196</v>
      </c>
      <c r="B90">
        <v>25</v>
      </c>
    </row>
    <row r="91" spans="1:2" x14ac:dyDescent="0.3">
      <c r="A91" s="44" t="s">
        <v>202</v>
      </c>
      <c r="B91">
        <v>25</v>
      </c>
    </row>
    <row r="92" spans="1:2" x14ac:dyDescent="0.3">
      <c r="A92" s="44" t="s">
        <v>194</v>
      </c>
      <c r="B92">
        <v>25</v>
      </c>
    </row>
    <row r="93" spans="1:2" x14ac:dyDescent="0.3">
      <c r="A93" s="44" t="s">
        <v>159</v>
      </c>
      <c r="B93">
        <v>25</v>
      </c>
    </row>
    <row r="94" spans="1:2" x14ac:dyDescent="0.3">
      <c r="A94" s="44" t="s">
        <v>155</v>
      </c>
      <c r="B94">
        <v>26</v>
      </c>
    </row>
    <row r="95" spans="1:2" x14ac:dyDescent="0.3">
      <c r="A95" s="44" t="s">
        <v>169</v>
      </c>
      <c r="B95">
        <v>27</v>
      </c>
    </row>
    <row r="96" spans="1:2" x14ac:dyDescent="0.3">
      <c r="A96" s="44" t="s">
        <v>174</v>
      </c>
      <c r="B96">
        <v>27</v>
      </c>
    </row>
    <row r="97" spans="1:3" x14ac:dyDescent="0.3">
      <c r="A97" s="44" t="s">
        <v>5772</v>
      </c>
      <c r="B97">
        <v>252</v>
      </c>
    </row>
    <row r="106" spans="1:3" ht="15.6" x14ac:dyDescent="0.3">
      <c r="A106" s="90" t="s">
        <v>5895</v>
      </c>
    </row>
    <row r="107" spans="1:3" x14ac:dyDescent="0.3">
      <c r="A107" s="113" t="s">
        <v>5771</v>
      </c>
      <c r="B107" s="113" t="s">
        <v>5776</v>
      </c>
      <c r="C107" s="113" t="s">
        <v>5893</v>
      </c>
    </row>
    <row r="108" spans="1:3" x14ac:dyDescent="0.3">
      <c r="A108" s="44" t="s">
        <v>184</v>
      </c>
      <c r="B108" s="39">
        <v>3900827045</v>
      </c>
      <c r="C108">
        <v>20</v>
      </c>
    </row>
    <row r="109" spans="1:3" x14ac:dyDescent="0.3">
      <c r="A109" s="44" t="s">
        <v>136</v>
      </c>
      <c r="B109" s="39">
        <v>4293251970</v>
      </c>
      <c r="C109">
        <v>18</v>
      </c>
    </row>
    <row r="110" spans="1:3" x14ac:dyDescent="0.3">
      <c r="A110" s="44" t="s">
        <v>127</v>
      </c>
      <c r="B110" s="39">
        <v>3889569785</v>
      </c>
      <c r="C110">
        <v>17</v>
      </c>
    </row>
    <row r="111" spans="1:3" x14ac:dyDescent="0.3">
      <c r="A111" s="44" t="s">
        <v>123</v>
      </c>
      <c r="B111" s="39">
        <v>5580899608</v>
      </c>
      <c r="C111">
        <v>18</v>
      </c>
    </row>
    <row r="112" spans="1:3" x14ac:dyDescent="0.3">
      <c r="A112" s="44" t="s">
        <v>134</v>
      </c>
      <c r="B112" s="39">
        <v>4952467699</v>
      </c>
      <c r="C112">
        <v>24</v>
      </c>
    </row>
    <row r="113" spans="1:3" x14ac:dyDescent="0.3">
      <c r="A113" s="44" t="s">
        <v>155</v>
      </c>
      <c r="B113" s="39">
        <v>6026424376</v>
      </c>
      <c r="C113">
        <v>26</v>
      </c>
    </row>
    <row r="114" spans="1:3" x14ac:dyDescent="0.3">
      <c r="A114" s="44" t="s">
        <v>147</v>
      </c>
      <c r="B114" s="39">
        <v>3639962330</v>
      </c>
      <c r="C114">
        <v>20</v>
      </c>
    </row>
    <row r="115" spans="1:3" x14ac:dyDescent="0.3">
      <c r="A115" s="44" t="s">
        <v>169</v>
      </c>
      <c r="B115" s="39">
        <v>8056757607</v>
      </c>
      <c r="C115">
        <v>27</v>
      </c>
    </row>
    <row r="116" spans="1:3" x14ac:dyDescent="0.3">
      <c r="A116" s="44" t="s">
        <v>198</v>
      </c>
      <c r="B116" s="39">
        <v>6012482646</v>
      </c>
      <c r="C116">
        <v>20</v>
      </c>
    </row>
    <row r="117" spans="1:3" x14ac:dyDescent="0.3">
      <c r="A117" s="44" t="s">
        <v>161</v>
      </c>
      <c r="B117" s="39">
        <v>4084865339</v>
      </c>
      <c r="C117">
        <v>18</v>
      </c>
    </row>
    <row r="118" spans="1:3" x14ac:dyDescent="0.3">
      <c r="A118" s="44" t="s">
        <v>176</v>
      </c>
      <c r="B118" s="39">
        <v>8237816158</v>
      </c>
      <c r="C118">
        <v>22</v>
      </c>
    </row>
    <row r="119" spans="1:3" x14ac:dyDescent="0.3">
      <c r="A119" s="44" t="s">
        <v>145</v>
      </c>
      <c r="B119" s="39">
        <v>5661787469</v>
      </c>
      <c r="C119">
        <v>22</v>
      </c>
    </row>
    <row r="120" spans="1:3" x14ac:dyDescent="0.3">
      <c r="A120" s="44" t="s">
        <v>174</v>
      </c>
      <c r="B120" s="39">
        <v>7663872530</v>
      </c>
      <c r="C120">
        <v>27</v>
      </c>
    </row>
    <row r="121" spans="1:3" x14ac:dyDescent="0.3">
      <c r="A121" s="44" t="s">
        <v>208</v>
      </c>
      <c r="B121" s="39">
        <v>5530890472</v>
      </c>
      <c r="C121">
        <v>22</v>
      </c>
    </row>
    <row r="122" spans="1:3" x14ac:dyDescent="0.3">
      <c r="A122" s="44" t="s">
        <v>188</v>
      </c>
      <c r="B122" s="39">
        <v>6863418849</v>
      </c>
      <c r="C122">
        <v>23</v>
      </c>
    </row>
    <row r="123" spans="1:3" x14ac:dyDescent="0.3">
      <c r="A123" s="44" t="s">
        <v>196</v>
      </c>
      <c r="B123" s="39">
        <v>6848507826</v>
      </c>
      <c r="C123">
        <v>25</v>
      </c>
    </row>
    <row r="124" spans="1:3" x14ac:dyDescent="0.3">
      <c r="A124" s="44" t="s">
        <v>129</v>
      </c>
      <c r="B124" s="39">
        <v>4895902705</v>
      </c>
      <c r="C124">
        <v>20</v>
      </c>
    </row>
    <row r="125" spans="1:3" x14ac:dyDescent="0.3">
      <c r="A125" s="44" t="s">
        <v>138</v>
      </c>
      <c r="B125" s="39">
        <v>4899853631</v>
      </c>
      <c r="C125">
        <v>19</v>
      </c>
    </row>
    <row r="126" spans="1:3" x14ac:dyDescent="0.3">
      <c r="A126" s="44" t="s">
        <v>210</v>
      </c>
      <c r="B126" s="39">
        <v>3412884933</v>
      </c>
      <c r="C126">
        <v>16</v>
      </c>
    </row>
    <row r="127" spans="1:3" x14ac:dyDescent="0.3">
      <c r="A127" s="44" t="s">
        <v>192</v>
      </c>
      <c r="B127" s="39">
        <v>8270107450</v>
      </c>
      <c r="C127">
        <v>23</v>
      </c>
    </row>
    <row r="128" spans="1:3" x14ac:dyDescent="0.3">
      <c r="A128" s="44" t="s">
        <v>140</v>
      </c>
      <c r="B128" s="39">
        <v>8466441644</v>
      </c>
      <c r="C128">
        <v>20</v>
      </c>
    </row>
    <row r="129" spans="1:3" x14ac:dyDescent="0.3">
      <c r="A129" s="44" t="s">
        <v>149</v>
      </c>
      <c r="B129" s="39">
        <v>5429713808</v>
      </c>
      <c r="C129">
        <v>17</v>
      </c>
    </row>
    <row r="130" spans="1:3" x14ac:dyDescent="0.3">
      <c r="A130" s="44" t="s">
        <v>159</v>
      </c>
      <c r="B130" s="39">
        <v>6661159858</v>
      </c>
      <c r="C130">
        <v>25</v>
      </c>
    </row>
    <row r="131" spans="1:3" x14ac:dyDescent="0.3">
      <c r="A131" s="44" t="s">
        <v>117</v>
      </c>
      <c r="B131" s="39">
        <v>8044750889</v>
      </c>
      <c r="C131">
        <v>20</v>
      </c>
    </row>
    <row r="132" spans="1:3" x14ac:dyDescent="0.3">
      <c r="A132" s="44" t="s">
        <v>106</v>
      </c>
      <c r="B132" s="39">
        <v>5031403133</v>
      </c>
      <c r="C132">
        <v>15</v>
      </c>
    </row>
    <row r="133" spans="1:3" x14ac:dyDescent="0.3">
      <c r="A133" s="44" t="s">
        <v>157</v>
      </c>
      <c r="B133" s="39">
        <v>5711163793</v>
      </c>
      <c r="C133">
        <v>22</v>
      </c>
    </row>
    <row r="134" spans="1:3" x14ac:dyDescent="0.3">
      <c r="A134" s="44" t="s">
        <v>163</v>
      </c>
      <c r="B134" s="39">
        <v>6035189000</v>
      </c>
      <c r="C134">
        <v>19</v>
      </c>
    </row>
    <row r="135" spans="1:3" x14ac:dyDescent="0.3">
      <c r="A135" s="44" t="s">
        <v>202</v>
      </c>
      <c r="B135" s="39">
        <v>8349863320</v>
      </c>
      <c r="C135">
        <v>25</v>
      </c>
    </row>
    <row r="136" spans="1:3" x14ac:dyDescent="0.3">
      <c r="A136" s="44" t="s">
        <v>120</v>
      </c>
      <c r="B136" s="39">
        <v>3514691088</v>
      </c>
      <c r="C136">
        <v>15</v>
      </c>
    </row>
    <row r="137" spans="1:3" x14ac:dyDescent="0.3">
      <c r="A137" s="44" t="s">
        <v>200</v>
      </c>
      <c r="B137" s="39">
        <v>4533766155</v>
      </c>
      <c r="C137">
        <v>18</v>
      </c>
    </row>
    <row r="138" spans="1:3" x14ac:dyDescent="0.3">
      <c r="A138" s="44" t="s">
        <v>194</v>
      </c>
      <c r="B138" s="39">
        <v>6370899868</v>
      </c>
      <c r="C138">
        <v>25</v>
      </c>
    </row>
    <row r="139" spans="1:3" x14ac:dyDescent="0.3">
      <c r="A139" s="44" t="s">
        <v>114</v>
      </c>
      <c r="B139" s="39">
        <v>6263837310</v>
      </c>
      <c r="C139">
        <v>20</v>
      </c>
    </row>
    <row r="140" spans="1:3" x14ac:dyDescent="0.3">
      <c r="A140" s="44" t="s">
        <v>178</v>
      </c>
      <c r="B140" s="39">
        <v>9429903378</v>
      </c>
      <c r="C140">
        <v>24</v>
      </c>
    </row>
    <row r="141" spans="1:3" x14ac:dyDescent="0.3">
      <c r="A141" s="44" t="s">
        <v>180</v>
      </c>
      <c r="B141" s="39">
        <v>5784804859</v>
      </c>
      <c r="C141">
        <v>19</v>
      </c>
    </row>
    <row r="142" spans="1:3" x14ac:dyDescent="0.3">
      <c r="A142" s="44" t="s">
        <v>190</v>
      </c>
      <c r="B142" s="39">
        <v>6128243899</v>
      </c>
      <c r="C142">
        <v>24</v>
      </c>
    </row>
    <row r="143" spans="1:3" x14ac:dyDescent="0.3">
      <c r="A143" s="44" t="s">
        <v>214</v>
      </c>
      <c r="B143" s="39">
        <v>5954314061</v>
      </c>
      <c r="C143">
        <v>18</v>
      </c>
    </row>
    <row r="144" spans="1:3" x14ac:dyDescent="0.3">
      <c r="A144" s="44" t="s">
        <v>186</v>
      </c>
      <c r="B144" s="39">
        <v>6918463963</v>
      </c>
      <c r="C144">
        <v>22</v>
      </c>
    </row>
    <row r="145" spans="1:3" x14ac:dyDescent="0.3">
      <c r="A145" s="44" t="s">
        <v>212</v>
      </c>
      <c r="B145" s="39">
        <v>4458097283</v>
      </c>
      <c r="C145">
        <v>20</v>
      </c>
    </row>
    <row r="146" spans="1:3" x14ac:dyDescent="0.3">
      <c r="A146" s="44" t="s">
        <v>206</v>
      </c>
      <c r="B146" s="39">
        <v>4475866728</v>
      </c>
      <c r="C146">
        <v>17</v>
      </c>
    </row>
    <row r="147" spans="1:3" x14ac:dyDescent="0.3">
      <c r="A147" s="44" t="s">
        <v>182</v>
      </c>
      <c r="B147" s="39">
        <v>7028787634</v>
      </c>
      <c r="C147">
        <v>21</v>
      </c>
    </row>
    <row r="148" spans="1:3" x14ac:dyDescent="0.3">
      <c r="A148" s="44" t="s">
        <v>152</v>
      </c>
      <c r="B148" s="39">
        <v>5583173163</v>
      </c>
      <c r="C148">
        <v>17</v>
      </c>
    </row>
    <row r="149" spans="1:3" x14ac:dyDescent="0.3">
      <c r="A149" s="44" t="s">
        <v>142</v>
      </c>
      <c r="B149" s="39">
        <v>4585574538</v>
      </c>
      <c r="C149">
        <v>20</v>
      </c>
    </row>
    <row r="150" spans="1:3" x14ac:dyDescent="0.3">
      <c r="A150" s="44" t="s">
        <v>165</v>
      </c>
      <c r="B150" s="39">
        <v>5781786562</v>
      </c>
      <c r="C150">
        <v>20</v>
      </c>
    </row>
    <row r="151" spans="1:3" x14ac:dyDescent="0.3">
      <c r="A151" s="44" t="s">
        <v>216</v>
      </c>
      <c r="B151" s="39">
        <v>6979441256</v>
      </c>
      <c r="C151">
        <v>22</v>
      </c>
    </row>
    <row r="152" spans="1:3" x14ac:dyDescent="0.3">
      <c r="A152" s="44" t="s">
        <v>204</v>
      </c>
      <c r="B152" s="39">
        <v>6487887300</v>
      </c>
      <c r="C152">
        <v>15</v>
      </c>
    </row>
    <row r="153" spans="1:3" x14ac:dyDescent="0.3">
      <c r="A153" s="44" t="s">
        <v>172</v>
      </c>
      <c r="B153" s="39">
        <v>8236567341</v>
      </c>
      <c r="C153">
        <v>22</v>
      </c>
    </row>
    <row r="154" spans="1:3" x14ac:dyDescent="0.3">
      <c r="A154" s="44" t="s">
        <v>110</v>
      </c>
      <c r="B154" s="39">
        <v>5467839665</v>
      </c>
      <c r="C154">
        <v>19</v>
      </c>
    </row>
    <row r="155" spans="1:3" x14ac:dyDescent="0.3">
      <c r="A155" s="44" t="s">
        <v>125</v>
      </c>
      <c r="B155" s="39">
        <v>4679720926</v>
      </c>
      <c r="C155">
        <v>18</v>
      </c>
    </row>
    <row r="156" spans="1:3" x14ac:dyDescent="0.3">
      <c r="A156" s="44" t="s">
        <v>167</v>
      </c>
      <c r="B156" s="39">
        <v>5819487734</v>
      </c>
      <c r="C156">
        <v>22</v>
      </c>
    </row>
    <row r="157" spans="1:3" x14ac:dyDescent="0.3">
      <c r="A157" s="44" t="s">
        <v>132</v>
      </c>
      <c r="B157" s="39">
        <v>5834510219</v>
      </c>
      <c r="C157">
        <v>20</v>
      </c>
    </row>
    <row r="159" spans="1:3" ht="17.399999999999999" x14ac:dyDescent="0.3">
      <c r="A159" s="122" t="s">
        <v>5896</v>
      </c>
    </row>
    <row r="160" spans="1:3" x14ac:dyDescent="0.3">
      <c r="A160" s="112" t="s">
        <v>5900</v>
      </c>
    </row>
    <row r="161" spans="1:2" x14ac:dyDescent="0.3">
      <c r="A161" s="43" t="s">
        <v>5771</v>
      </c>
      <c r="B161" t="s">
        <v>5776</v>
      </c>
    </row>
    <row r="162" spans="1:2" x14ac:dyDescent="0.3">
      <c r="A162" s="44" t="s">
        <v>107</v>
      </c>
      <c r="B162" s="39">
        <v>27338152378</v>
      </c>
    </row>
    <row r="163" spans="1:2" x14ac:dyDescent="0.3">
      <c r="A163" s="44" t="s">
        <v>111</v>
      </c>
      <c r="B163" s="39">
        <v>269431748425</v>
      </c>
    </row>
    <row r="164" spans="1:2" x14ac:dyDescent="0.3">
      <c r="A164" s="44" t="s">
        <v>5772</v>
      </c>
      <c r="B164" s="39">
        <v>296769900803</v>
      </c>
    </row>
    <row r="177" spans="1:2" x14ac:dyDescent="0.3">
      <c r="A177" s="123" t="s">
        <v>5898</v>
      </c>
    </row>
    <row r="178" spans="1:2" x14ac:dyDescent="0.3">
      <c r="A178" s="43" t="s">
        <v>5771</v>
      </c>
      <c r="B178" t="s">
        <v>5893</v>
      </c>
    </row>
    <row r="179" spans="1:2" x14ac:dyDescent="0.3">
      <c r="A179" s="44" t="s">
        <v>107</v>
      </c>
      <c r="B179">
        <v>87</v>
      </c>
    </row>
    <row r="180" spans="1:2" x14ac:dyDescent="0.3">
      <c r="A180" s="44" t="s">
        <v>111</v>
      </c>
      <c r="B180">
        <v>941</v>
      </c>
    </row>
    <row r="181" spans="1:2" x14ac:dyDescent="0.3">
      <c r="A181" s="44" t="s">
        <v>5772</v>
      </c>
      <c r="B181">
        <v>1028</v>
      </c>
    </row>
    <row r="193" spans="1:2" x14ac:dyDescent="0.3">
      <c r="A193" s="128" t="s">
        <v>5899</v>
      </c>
    </row>
    <row r="194" spans="1:2" x14ac:dyDescent="0.3">
      <c r="A194" s="43" t="s">
        <v>5771</v>
      </c>
      <c r="B194" t="s">
        <v>5871</v>
      </c>
    </row>
    <row r="195" spans="1:2" x14ac:dyDescent="0.3">
      <c r="A195" s="44" t="s">
        <v>107</v>
      </c>
      <c r="B195" s="78">
        <v>26008</v>
      </c>
    </row>
    <row r="196" spans="1:2" x14ac:dyDescent="0.3">
      <c r="A196" s="44" t="s">
        <v>111</v>
      </c>
      <c r="B196" s="78">
        <v>271598</v>
      </c>
    </row>
    <row r="197" spans="1:2" x14ac:dyDescent="0.3">
      <c r="A197" s="44" t="s">
        <v>5772</v>
      </c>
      <c r="B197" s="78">
        <v>297606</v>
      </c>
    </row>
    <row r="208" spans="1:2" ht="18" x14ac:dyDescent="0.35">
      <c r="A208" s="46" t="s">
        <v>5901</v>
      </c>
    </row>
    <row r="209" spans="1:2" x14ac:dyDescent="0.3">
      <c r="A209" s="124" t="s">
        <v>5902</v>
      </c>
    </row>
    <row r="210" spans="1:2" x14ac:dyDescent="0.3">
      <c r="A210" s="43" t="s">
        <v>5771</v>
      </c>
      <c r="B210" t="s">
        <v>5776</v>
      </c>
    </row>
    <row r="211" spans="1:2" x14ac:dyDescent="0.3">
      <c r="A211" s="44" t="s">
        <v>182</v>
      </c>
      <c r="B211" s="39">
        <v>7028787634</v>
      </c>
    </row>
    <row r="212" spans="1:2" x14ac:dyDescent="0.3">
      <c r="A212" s="44" t="s">
        <v>174</v>
      </c>
      <c r="B212" s="39">
        <v>7663872530</v>
      </c>
    </row>
    <row r="213" spans="1:2" x14ac:dyDescent="0.3">
      <c r="A213" s="44" t="s">
        <v>117</v>
      </c>
      <c r="B213" s="39">
        <v>8044750889</v>
      </c>
    </row>
    <row r="214" spans="1:2" x14ac:dyDescent="0.3">
      <c r="A214" s="44" t="s">
        <v>169</v>
      </c>
      <c r="B214" s="39">
        <v>8056757607</v>
      </c>
    </row>
    <row r="215" spans="1:2" x14ac:dyDescent="0.3">
      <c r="A215" s="44" t="s">
        <v>172</v>
      </c>
      <c r="B215" s="39">
        <v>8236567341</v>
      </c>
    </row>
    <row r="216" spans="1:2" x14ac:dyDescent="0.3">
      <c r="A216" s="44" t="s">
        <v>176</v>
      </c>
      <c r="B216" s="39">
        <v>8237816158</v>
      </c>
    </row>
    <row r="217" spans="1:2" x14ac:dyDescent="0.3">
      <c r="A217" s="44" t="s">
        <v>192</v>
      </c>
      <c r="B217" s="39">
        <v>8270107450</v>
      </c>
    </row>
    <row r="218" spans="1:2" x14ac:dyDescent="0.3">
      <c r="A218" s="44" t="s">
        <v>202</v>
      </c>
      <c r="B218" s="39">
        <v>8349863320</v>
      </c>
    </row>
    <row r="219" spans="1:2" x14ac:dyDescent="0.3">
      <c r="A219" s="44" t="s">
        <v>140</v>
      </c>
      <c r="B219" s="39">
        <v>8466441644</v>
      </c>
    </row>
    <row r="220" spans="1:2" x14ac:dyDescent="0.3">
      <c r="A220" s="44" t="s">
        <v>178</v>
      </c>
      <c r="B220" s="39">
        <v>9429903378</v>
      </c>
    </row>
    <row r="221" spans="1:2" x14ac:dyDescent="0.3">
      <c r="A221" s="44" t="s">
        <v>5772</v>
      </c>
      <c r="B221" s="39">
        <v>81784867951</v>
      </c>
    </row>
    <row r="224" spans="1:2" x14ac:dyDescent="0.3">
      <c r="A224" s="44" t="s">
        <v>5903</v>
      </c>
    </row>
    <row r="225" spans="1:2" x14ac:dyDescent="0.3">
      <c r="A225" s="43" t="s">
        <v>5771</v>
      </c>
      <c r="B225" t="s">
        <v>5776</v>
      </c>
    </row>
    <row r="226" spans="1:2" x14ac:dyDescent="0.3">
      <c r="A226" s="44" t="s">
        <v>200</v>
      </c>
      <c r="B226" s="39">
        <v>4533766155</v>
      </c>
    </row>
    <row r="227" spans="1:2" x14ac:dyDescent="0.3">
      <c r="A227" s="44" t="s">
        <v>206</v>
      </c>
      <c r="B227" s="39">
        <v>4475866728</v>
      </c>
    </row>
    <row r="228" spans="1:2" x14ac:dyDescent="0.3">
      <c r="A228" s="44" t="s">
        <v>212</v>
      </c>
      <c r="B228" s="39">
        <v>4458097283</v>
      </c>
    </row>
    <row r="229" spans="1:2" x14ac:dyDescent="0.3">
      <c r="A229" s="44" t="s">
        <v>136</v>
      </c>
      <c r="B229" s="39">
        <v>4293251970</v>
      </c>
    </row>
    <row r="230" spans="1:2" x14ac:dyDescent="0.3">
      <c r="A230" s="44" t="s">
        <v>161</v>
      </c>
      <c r="B230" s="39">
        <v>4084865339</v>
      </c>
    </row>
    <row r="231" spans="1:2" x14ac:dyDescent="0.3">
      <c r="A231" s="44" t="s">
        <v>184</v>
      </c>
      <c r="B231" s="39">
        <v>3900827045</v>
      </c>
    </row>
    <row r="232" spans="1:2" x14ac:dyDescent="0.3">
      <c r="A232" s="44" t="s">
        <v>127</v>
      </c>
      <c r="B232" s="39">
        <v>3889569785</v>
      </c>
    </row>
    <row r="233" spans="1:2" x14ac:dyDescent="0.3">
      <c r="A233" s="44" t="s">
        <v>147</v>
      </c>
      <c r="B233" s="39">
        <v>3639962330</v>
      </c>
    </row>
    <row r="234" spans="1:2" x14ac:dyDescent="0.3">
      <c r="A234" s="44" t="s">
        <v>120</v>
      </c>
      <c r="B234" s="39">
        <v>3514691088</v>
      </c>
    </row>
    <row r="235" spans="1:2" x14ac:dyDescent="0.3">
      <c r="A235" s="44" t="s">
        <v>210</v>
      </c>
      <c r="B235" s="39">
        <v>3412884933</v>
      </c>
    </row>
    <row r="236" spans="1:2" x14ac:dyDescent="0.3">
      <c r="A236" s="44" t="s">
        <v>5772</v>
      </c>
      <c r="B236" s="39">
        <v>40203782656</v>
      </c>
    </row>
    <row r="242" spans="1:3" ht="17.399999999999999" x14ac:dyDescent="0.3">
      <c r="A242" s="77" t="s">
        <v>5907</v>
      </c>
    </row>
    <row r="243" spans="1:3" x14ac:dyDescent="0.3">
      <c r="A243" s="124" t="s">
        <v>5906</v>
      </c>
      <c r="B243" s="124" t="s">
        <v>5911</v>
      </c>
    </row>
    <row r="244" spans="1:3" x14ac:dyDescent="0.3">
      <c r="A244" s="102" t="s">
        <v>104</v>
      </c>
      <c r="B244" s="102" t="s">
        <v>5776</v>
      </c>
      <c r="C244" s="102" t="s">
        <v>5908</v>
      </c>
    </row>
    <row r="245" spans="1:3" x14ac:dyDescent="0.3">
      <c r="A245" s="119" t="s">
        <v>108</v>
      </c>
      <c r="B245" s="126">
        <v>5031403133</v>
      </c>
      <c r="C245" s="63">
        <f>B245/SUM(B$245:B$252)</f>
        <v>1.6953886224263408E-2</v>
      </c>
    </row>
    <row r="246" spans="1:3" x14ac:dyDescent="0.3">
      <c r="A246" s="53" t="s">
        <v>112</v>
      </c>
      <c r="B246" s="39">
        <v>88113280016</v>
      </c>
      <c r="C246" s="64">
        <f t="shared" ref="C246:C252" si="1">B246/SUM(B$245:B$252)</f>
        <v>0.29690773820924254</v>
      </c>
    </row>
    <row r="247" spans="1:3" x14ac:dyDescent="0.3">
      <c r="A247" s="53" t="s">
        <v>115</v>
      </c>
      <c r="B247" s="39">
        <v>54874823707</v>
      </c>
      <c r="C247" s="64">
        <f t="shared" si="1"/>
        <v>0.18490697189479022</v>
      </c>
    </row>
    <row r="248" spans="1:3" x14ac:dyDescent="0.3">
      <c r="A248" s="53" t="s">
        <v>170</v>
      </c>
      <c r="B248" s="39">
        <v>38462586434</v>
      </c>
      <c r="C248" s="64">
        <f t="shared" si="1"/>
        <v>0.12960406810100328</v>
      </c>
    </row>
    <row r="249" spans="1:3" x14ac:dyDescent="0.3">
      <c r="A249" s="53" t="s">
        <v>143</v>
      </c>
      <c r="B249" s="39">
        <v>33079957980</v>
      </c>
      <c r="C249" s="64">
        <f t="shared" si="1"/>
        <v>0.11146668813276632</v>
      </c>
    </row>
    <row r="250" spans="1:3" x14ac:dyDescent="0.3">
      <c r="A250" s="53" t="s">
        <v>153</v>
      </c>
      <c r="B250" s="39">
        <v>32187813715</v>
      </c>
      <c r="C250" s="64">
        <f t="shared" si="1"/>
        <v>0.10846050636505324</v>
      </c>
    </row>
    <row r="251" spans="1:3" x14ac:dyDescent="0.3">
      <c r="A251" s="53" t="s">
        <v>121</v>
      </c>
      <c r="B251" s="39">
        <v>31657691469</v>
      </c>
      <c r="C251" s="64">
        <f t="shared" si="1"/>
        <v>0.10667419904559262</v>
      </c>
    </row>
    <row r="252" spans="1:3" x14ac:dyDescent="0.3">
      <c r="A252" s="125" t="s">
        <v>130</v>
      </c>
      <c r="B252" s="127">
        <v>13362344349</v>
      </c>
      <c r="C252" s="65">
        <f t="shared" si="1"/>
        <v>4.5025942027288379E-2</v>
      </c>
    </row>
    <row r="264" spans="1:2" x14ac:dyDescent="0.3">
      <c r="A264" s="124" t="s">
        <v>5909</v>
      </c>
      <c r="B264" s="124" t="s">
        <v>5909</v>
      </c>
    </row>
    <row r="265" spans="1:2" x14ac:dyDescent="0.3">
      <c r="A265" s="43" t="s">
        <v>5771</v>
      </c>
      <c r="B265" t="s">
        <v>5776</v>
      </c>
    </row>
    <row r="266" spans="1:2" x14ac:dyDescent="0.3">
      <c r="A266" s="44" t="s">
        <v>2317</v>
      </c>
      <c r="B266" s="39">
        <v>3514691088</v>
      </c>
    </row>
    <row r="267" spans="1:2" x14ac:dyDescent="0.3">
      <c r="A267" s="44" t="s">
        <v>2319</v>
      </c>
      <c r="B267" s="39">
        <v>4895902705</v>
      </c>
    </row>
    <row r="268" spans="1:2" x14ac:dyDescent="0.3">
      <c r="A268" s="44" t="s">
        <v>108</v>
      </c>
      <c r="B268" s="39">
        <v>5031403133</v>
      </c>
    </row>
    <row r="269" spans="1:2" x14ac:dyDescent="0.3">
      <c r="A269" s="44" t="s">
        <v>150</v>
      </c>
      <c r="B269" s="39">
        <v>5429713808</v>
      </c>
    </row>
    <row r="270" spans="1:2" x14ac:dyDescent="0.3">
      <c r="A270" s="44" t="s">
        <v>2320</v>
      </c>
      <c r="B270" s="39">
        <v>8466441644</v>
      </c>
    </row>
    <row r="271" spans="1:2" x14ac:dyDescent="0.3">
      <c r="A271" s="44" t="s">
        <v>2315</v>
      </c>
      <c r="B271" s="39">
        <v>11339285577</v>
      </c>
    </row>
    <row r="272" spans="1:2" x14ac:dyDescent="0.3">
      <c r="A272" s="44" t="s">
        <v>2316</v>
      </c>
      <c r="B272" s="39">
        <v>20848528138</v>
      </c>
    </row>
    <row r="273" spans="1:4" x14ac:dyDescent="0.3">
      <c r="A273" s="44" t="s">
        <v>2313</v>
      </c>
      <c r="B273" s="39">
        <v>26434926155</v>
      </c>
    </row>
    <row r="274" spans="1:4" x14ac:dyDescent="0.3">
      <c r="A274" s="44" t="s">
        <v>2318</v>
      </c>
      <c r="B274" s="39">
        <v>28143000381</v>
      </c>
    </row>
    <row r="275" spans="1:4" x14ac:dyDescent="0.3">
      <c r="A275" s="44" t="s">
        <v>2314</v>
      </c>
      <c r="B275" s="39">
        <v>28439897552</v>
      </c>
    </row>
    <row r="276" spans="1:4" x14ac:dyDescent="0.3">
      <c r="A276" s="44" t="s">
        <v>2312</v>
      </c>
      <c r="B276" s="39">
        <v>30512220796</v>
      </c>
    </row>
    <row r="277" spans="1:4" x14ac:dyDescent="0.3">
      <c r="A277" s="44" t="s">
        <v>143</v>
      </c>
      <c r="B277" s="39">
        <v>33079957980</v>
      </c>
    </row>
    <row r="278" spans="1:4" x14ac:dyDescent="0.3">
      <c r="A278" s="44" t="s">
        <v>170</v>
      </c>
      <c r="B278" s="39">
        <v>38462586434</v>
      </c>
    </row>
    <row r="279" spans="1:4" x14ac:dyDescent="0.3">
      <c r="A279" s="44" t="s">
        <v>118</v>
      </c>
      <c r="B279" s="39">
        <v>52171345412</v>
      </c>
    </row>
    <row r="280" spans="1:4" x14ac:dyDescent="0.3">
      <c r="A280" s="44" t="s">
        <v>5772</v>
      </c>
      <c r="B280" s="39">
        <v>296769900803</v>
      </c>
    </row>
    <row r="286" spans="1:4" x14ac:dyDescent="0.3">
      <c r="A286" s="124" t="s">
        <v>5910</v>
      </c>
      <c r="B286" s="124" t="s">
        <v>5910</v>
      </c>
    </row>
    <row r="287" spans="1:4" x14ac:dyDescent="0.3">
      <c r="A287" s="43" t="s">
        <v>5776</v>
      </c>
      <c r="B287" s="43" t="s">
        <v>5789</v>
      </c>
    </row>
    <row r="288" spans="1:4" x14ac:dyDescent="0.3">
      <c r="A288" s="43" t="s">
        <v>5771</v>
      </c>
      <c r="B288" t="s">
        <v>107</v>
      </c>
      <c r="C288" t="s">
        <v>111</v>
      </c>
      <c r="D288" t="s">
        <v>5772</v>
      </c>
    </row>
    <row r="289" spans="1:4" x14ac:dyDescent="0.3">
      <c r="A289" s="44" t="s">
        <v>108</v>
      </c>
      <c r="B289" s="39">
        <v>5031403133</v>
      </c>
      <c r="C289" s="39"/>
      <c r="D289" s="39">
        <v>5031403133</v>
      </c>
    </row>
    <row r="290" spans="1:4" x14ac:dyDescent="0.3">
      <c r="A290" s="44" t="s">
        <v>112</v>
      </c>
      <c r="B290" s="39">
        <v>5429713808</v>
      </c>
      <c r="C290" s="39">
        <v>82683566208</v>
      </c>
      <c r="D290" s="39">
        <v>88113280016</v>
      </c>
    </row>
    <row r="291" spans="1:4" x14ac:dyDescent="0.3">
      <c r="A291" s="44" t="s">
        <v>115</v>
      </c>
      <c r="B291" s="39"/>
      <c r="C291" s="39">
        <v>54874823707</v>
      </c>
      <c r="D291" s="39">
        <v>54874823707</v>
      </c>
    </row>
    <row r="292" spans="1:4" x14ac:dyDescent="0.3">
      <c r="A292" s="44" t="s">
        <v>170</v>
      </c>
      <c r="B292" s="39"/>
      <c r="C292" s="39">
        <v>38462586434</v>
      </c>
      <c r="D292" s="39">
        <v>38462586434</v>
      </c>
    </row>
    <row r="293" spans="1:4" x14ac:dyDescent="0.3">
      <c r="A293" s="44" t="s">
        <v>143</v>
      </c>
      <c r="B293" s="39"/>
      <c r="C293" s="39">
        <v>33079957980</v>
      </c>
      <c r="D293" s="39">
        <v>33079957980</v>
      </c>
    </row>
    <row r="294" spans="1:4" x14ac:dyDescent="0.3">
      <c r="A294" s="44" t="s">
        <v>153</v>
      </c>
      <c r="B294" s="39"/>
      <c r="C294" s="39">
        <v>32187813715</v>
      </c>
      <c r="D294" s="39">
        <v>32187813715</v>
      </c>
    </row>
    <row r="295" spans="1:4" x14ac:dyDescent="0.3">
      <c r="A295" s="44" t="s">
        <v>121</v>
      </c>
      <c r="B295" s="39">
        <v>3514691088</v>
      </c>
      <c r="C295" s="39">
        <v>28143000381</v>
      </c>
      <c r="D295" s="39">
        <v>31657691469</v>
      </c>
    </row>
    <row r="296" spans="1:4" x14ac:dyDescent="0.3">
      <c r="A296" s="44" t="s">
        <v>130</v>
      </c>
      <c r="B296" s="39">
        <v>13362344349</v>
      </c>
      <c r="C296" s="39"/>
      <c r="D296" s="39">
        <v>13362344349</v>
      </c>
    </row>
    <row r="297" spans="1:4" x14ac:dyDescent="0.3">
      <c r="A297" s="44" t="s">
        <v>5772</v>
      </c>
      <c r="B297" s="39">
        <v>27338152378</v>
      </c>
      <c r="C297" s="39">
        <v>269431748425</v>
      </c>
      <c r="D297" s="39">
        <v>296769900803</v>
      </c>
    </row>
  </sheetData>
  <autoFilter ref="A21:C72" xr:uid="{806CA4CA-37CA-42BE-A082-A3878B57CDA1}">
    <filterColumn colId="2">
      <top10 val="10" filterVal="2.3684300917921616E-2"/>
    </filterColumn>
  </autoFilter>
  <pageMargins left="0.7" right="0.7" top="0.75" bottom="0.75" header="0.3" footer="0.3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59BA-B88D-475D-B1BA-B055E5FE3559}">
  <dimension ref="A1:G183"/>
  <sheetViews>
    <sheetView workbookViewId="0">
      <selection activeCell="B173" sqref="B173"/>
    </sheetView>
  </sheetViews>
  <sheetFormatPr defaultRowHeight="14.4" x14ac:dyDescent="0.3"/>
  <cols>
    <col min="1" max="1" width="35.21875" bestFit="1" customWidth="1"/>
    <col min="2" max="2" width="26.6640625" bestFit="1" customWidth="1"/>
    <col min="3" max="3" width="20.88671875" bestFit="1" customWidth="1"/>
    <col min="4" max="4" width="34.6640625" bestFit="1" customWidth="1"/>
    <col min="5" max="5" width="32.77734375" bestFit="1" customWidth="1"/>
    <col min="6" max="6" width="36.44140625" bestFit="1" customWidth="1"/>
    <col min="7" max="7" width="19.6640625" bestFit="1" customWidth="1"/>
    <col min="8" max="9" width="16" bestFit="1" customWidth="1"/>
    <col min="10" max="11" width="15" bestFit="1" customWidth="1"/>
    <col min="12" max="18" width="16" bestFit="1" customWidth="1"/>
    <col min="19" max="20" width="15" bestFit="1" customWidth="1"/>
    <col min="21" max="22" width="16" bestFit="1" customWidth="1"/>
    <col min="23" max="24" width="15" bestFit="1" customWidth="1"/>
    <col min="25" max="28" width="16" bestFit="1" customWidth="1"/>
    <col min="29" max="29" width="17.6640625" bestFit="1" customWidth="1"/>
    <col min="30" max="30" width="16" bestFit="1" customWidth="1"/>
    <col min="31" max="31" width="17.6640625" bestFit="1" customWidth="1"/>
    <col min="32" max="33" width="16" bestFit="1" customWidth="1"/>
    <col min="34" max="34" width="17.6640625" bestFit="1" customWidth="1"/>
    <col min="35" max="35" width="16" bestFit="1" customWidth="1"/>
    <col min="36" max="36" width="17.6640625" bestFit="1" customWidth="1"/>
    <col min="37" max="41" width="16" bestFit="1" customWidth="1"/>
    <col min="42" max="42" width="15" bestFit="1" customWidth="1"/>
    <col min="43" max="43" width="17.6640625" bestFit="1" customWidth="1"/>
    <col min="44" max="54" width="16" bestFit="1" customWidth="1"/>
    <col min="55" max="56" width="17.6640625" bestFit="1" customWidth="1"/>
    <col min="57" max="60" width="16" bestFit="1" customWidth="1"/>
    <col min="61" max="61" width="15" bestFit="1" customWidth="1"/>
    <col min="62" max="67" width="16" bestFit="1" customWidth="1"/>
    <col min="68" max="68" width="15" bestFit="1" customWidth="1"/>
    <col min="69" max="71" width="16" bestFit="1" customWidth="1"/>
    <col min="72" max="72" width="15" bestFit="1" customWidth="1"/>
    <col min="73" max="73" width="17.6640625" bestFit="1" customWidth="1"/>
    <col min="74" max="74" width="16" bestFit="1" customWidth="1"/>
    <col min="75" max="75" width="17.6640625" bestFit="1" customWidth="1"/>
    <col min="76" max="78" width="16" bestFit="1" customWidth="1"/>
    <col min="79" max="79" width="15" bestFit="1" customWidth="1"/>
    <col min="80" max="80" width="16" bestFit="1" customWidth="1"/>
    <col min="81" max="81" width="15" bestFit="1" customWidth="1"/>
    <col min="82" max="84" width="16" bestFit="1" customWidth="1"/>
    <col min="85" max="85" width="17.6640625" bestFit="1" customWidth="1"/>
    <col min="86" max="94" width="16" bestFit="1" customWidth="1"/>
    <col min="95" max="95" width="14" bestFit="1" customWidth="1"/>
    <col min="96" max="98" width="16" bestFit="1" customWidth="1"/>
    <col min="99" max="99" width="15" bestFit="1" customWidth="1"/>
    <col min="100" max="104" width="16" bestFit="1" customWidth="1"/>
    <col min="105" max="105" width="17.6640625" bestFit="1" customWidth="1"/>
    <col min="106" max="106" width="16" bestFit="1" customWidth="1"/>
    <col min="107" max="107" width="15" bestFit="1" customWidth="1"/>
    <col min="108" max="110" width="16" bestFit="1" customWidth="1"/>
    <col min="111" max="112" width="17.6640625" bestFit="1" customWidth="1"/>
    <col min="113" max="113" width="15" bestFit="1" customWidth="1"/>
    <col min="114" max="116" width="16" bestFit="1" customWidth="1"/>
    <col min="117" max="117" width="15" bestFit="1" customWidth="1"/>
    <col min="118" max="119" width="16" bestFit="1" customWidth="1"/>
    <col min="120" max="120" width="15" bestFit="1" customWidth="1"/>
    <col min="121" max="121" width="16" bestFit="1" customWidth="1"/>
    <col min="122" max="122" width="17.6640625" bestFit="1" customWidth="1"/>
    <col min="123" max="123" width="15" bestFit="1" customWidth="1"/>
    <col min="124" max="127" width="16" bestFit="1" customWidth="1"/>
    <col min="128" max="128" width="15" bestFit="1" customWidth="1"/>
    <col min="129" max="133" width="16" bestFit="1" customWidth="1"/>
    <col min="134" max="134" width="14" bestFit="1" customWidth="1"/>
    <col min="135" max="136" width="16" bestFit="1" customWidth="1"/>
    <col min="137" max="137" width="15" bestFit="1" customWidth="1"/>
    <col min="138" max="139" width="16" bestFit="1" customWidth="1"/>
    <col min="140" max="140" width="17.6640625" bestFit="1" customWidth="1"/>
    <col min="141" max="141" width="16" bestFit="1" customWidth="1"/>
    <col min="142" max="143" width="15" bestFit="1" customWidth="1"/>
    <col min="144" max="146" width="16" bestFit="1" customWidth="1"/>
    <col min="147" max="147" width="15" bestFit="1" customWidth="1"/>
    <col min="148" max="149" width="16" bestFit="1" customWidth="1"/>
    <col min="150" max="150" width="17.6640625" bestFit="1" customWidth="1"/>
    <col min="151" max="155" width="16" bestFit="1" customWidth="1"/>
    <col min="156" max="156" width="15" bestFit="1" customWidth="1"/>
    <col min="157" max="161" width="16" bestFit="1" customWidth="1"/>
    <col min="162" max="162" width="14" bestFit="1" customWidth="1"/>
    <col min="163" max="165" width="16" bestFit="1" customWidth="1"/>
    <col min="166" max="166" width="17.6640625" bestFit="1" customWidth="1"/>
    <col min="167" max="168" width="16" bestFit="1" customWidth="1"/>
    <col min="169" max="169" width="15" bestFit="1" customWidth="1"/>
    <col min="170" max="174" width="16" bestFit="1" customWidth="1"/>
    <col min="175" max="175" width="17.6640625" bestFit="1" customWidth="1"/>
    <col min="176" max="176" width="14" bestFit="1" customWidth="1"/>
    <col min="177" max="182" width="16" bestFit="1" customWidth="1"/>
    <col min="183" max="184" width="15" bestFit="1" customWidth="1"/>
    <col min="185" max="185" width="16" bestFit="1" customWidth="1"/>
    <col min="186" max="186" width="17.6640625" bestFit="1" customWidth="1"/>
    <col min="187" max="187" width="16" bestFit="1" customWidth="1"/>
    <col min="188" max="188" width="17.6640625" bestFit="1" customWidth="1"/>
    <col min="189" max="190" width="16" bestFit="1" customWidth="1"/>
    <col min="191" max="191" width="17.6640625" bestFit="1" customWidth="1"/>
    <col min="192" max="192" width="15" bestFit="1" customWidth="1"/>
    <col min="193" max="196" width="16" bestFit="1" customWidth="1"/>
    <col min="197" max="197" width="17.6640625" bestFit="1" customWidth="1"/>
    <col min="198" max="198" width="16" bestFit="1" customWidth="1"/>
    <col min="199" max="199" width="17.6640625" bestFit="1" customWidth="1"/>
    <col min="200" max="203" width="16" bestFit="1" customWidth="1"/>
    <col min="204" max="204" width="17.6640625" bestFit="1" customWidth="1"/>
    <col min="205" max="212" width="16" bestFit="1" customWidth="1"/>
    <col min="213" max="214" width="17.6640625" bestFit="1" customWidth="1"/>
    <col min="215" max="220" width="16" bestFit="1" customWidth="1"/>
    <col min="221" max="221" width="17.6640625" bestFit="1" customWidth="1"/>
    <col min="222" max="225" width="16" bestFit="1" customWidth="1"/>
    <col min="226" max="226" width="15" bestFit="1" customWidth="1"/>
    <col min="227" max="227" width="14" bestFit="1" customWidth="1"/>
    <col min="228" max="229" width="15" bestFit="1" customWidth="1"/>
    <col min="230" max="230" width="16" bestFit="1" customWidth="1"/>
    <col min="231" max="231" width="15" bestFit="1" customWidth="1"/>
    <col min="232" max="233" width="16" bestFit="1" customWidth="1"/>
    <col min="234" max="234" width="15" bestFit="1" customWidth="1"/>
    <col min="235" max="237" width="16" bestFit="1" customWidth="1"/>
    <col min="238" max="238" width="15" bestFit="1" customWidth="1"/>
    <col min="239" max="242" width="16" bestFit="1" customWidth="1"/>
    <col min="243" max="243" width="15" bestFit="1" customWidth="1"/>
    <col min="244" max="244" width="16" bestFit="1" customWidth="1"/>
    <col min="245" max="245" width="12.33203125" bestFit="1" customWidth="1"/>
    <col min="246" max="247" width="16" bestFit="1" customWidth="1"/>
    <col min="248" max="248" width="17.6640625" bestFit="1" customWidth="1"/>
    <col min="249" max="254" width="16" bestFit="1" customWidth="1"/>
    <col min="255" max="255" width="15" bestFit="1" customWidth="1"/>
    <col min="256" max="257" width="16" bestFit="1" customWidth="1"/>
    <col min="258" max="258" width="17.6640625" bestFit="1" customWidth="1"/>
    <col min="259" max="259" width="15" bestFit="1" customWidth="1"/>
    <col min="260" max="283" width="16" bestFit="1" customWidth="1"/>
    <col min="284" max="284" width="15" bestFit="1" customWidth="1"/>
    <col min="285" max="288" width="16" bestFit="1" customWidth="1"/>
    <col min="289" max="289" width="15" bestFit="1" customWidth="1"/>
    <col min="290" max="290" width="16" bestFit="1" customWidth="1"/>
    <col min="291" max="291" width="17.6640625" bestFit="1" customWidth="1"/>
    <col min="292" max="294" width="16" bestFit="1" customWidth="1"/>
    <col min="295" max="295" width="15" bestFit="1" customWidth="1"/>
    <col min="296" max="296" width="16" bestFit="1" customWidth="1"/>
    <col min="297" max="297" width="15" bestFit="1" customWidth="1"/>
    <col min="298" max="303" width="16" bestFit="1" customWidth="1"/>
    <col min="304" max="304" width="15" bestFit="1" customWidth="1"/>
    <col min="305" max="305" width="16" bestFit="1" customWidth="1"/>
    <col min="306" max="306" width="17.6640625" bestFit="1" customWidth="1"/>
    <col min="307" max="307" width="16" bestFit="1" customWidth="1"/>
    <col min="308" max="308" width="17.6640625" bestFit="1" customWidth="1"/>
    <col min="309" max="309" width="16" bestFit="1" customWidth="1"/>
    <col min="310" max="311" width="15" bestFit="1" customWidth="1"/>
    <col min="312" max="312" width="17.6640625" bestFit="1" customWidth="1"/>
    <col min="313" max="318" width="16" bestFit="1" customWidth="1"/>
    <col min="319" max="320" width="15" bestFit="1" customWidth="1"/>
    <col min="321" max="322" width="16" bestFit="1" customWidth="1"/>
    <col min="323" max="324" width="15" bestFit="1" customWidth="1"/>
    <col min="325" max="326" width="16" bestFit="1" customWidth="1"/>
    <col min="327" max="327" width="17.6640625" bestFit="1" customWidth="1"/>
    <col min="328" max="328" width="15" bestFit="1" customWidth="1"/>
    <col min="329" max="330" width="16" bestFit="1" customWidth="1"/>
    <col min="331" max="331" width="15" bestFit="1" customWidth="1"/>
    <col min="332" max="332" width="17.6640625" bestFit="1" customWidth="1"/>
    <col min="333" max="336" width="16" bestFit="1" customWidth="1"/>
    <col min="337" max="337" width="15" bestFit="1" customWidth="1"/>
    <col min="338" max="342" width="16" bestFit="1" customWidth="1"/>
    <col min="343" max="344" width="15" bestFit="1" customWidth="1"/>
    <col min="345" max="346" width="16" bestFit="1" customWidth="1"/>
    <col min="347" max="347" width="17.6640625" bestFit="1" customWidth="1"/>
    <col min="348" max="349" width="16" bestFit="1" customWidth="1"/>
    <col min="350" max="350" width="15" bestFit="1" customWidth="1"/>
    <col min="351" max="352" width="16" bestFit="1" customWidth="1"/>
    <col min="353" max="353" width="15" bestFit="1" customWidth="1"/>
    <col min="354" max="356" width="16" bestFit="1" customWidth="1"/>
    <col min="357" max="357" width="17.6640625" bestFit="1" customWidth="1"/>
    <col min="358" max="359" width="16" bestFit="1" customWidth="1"/>
    <col min="360" max="360" width="15" bestFit="1" customWidth="1"/>
    <col min="361" max="361" width="17.6640625" bestFit="1" customWidth="1"/>
    <col min="362" max="363" width="16" bestFit="1" customWidth="1"/>
    <col min="364" max="365" width="15" bestFit="1" customWidth="1"/>
    <col min="366" max="368" width="16" bestFit="1" customWidth="1"/>
    <col min="369" max="369" width="15" bestFit="1" customWidth="1"/>
    <col min="370" max="372" width="16" bestFit="1" customWidth="1"/>
    <col min="373" max="374" width="15" bestFit="1" customWidth="1"/>
    <col min="375" max="375" width="16" bestFit="1" customWidth="1"/>
    <col min="376" max="376" width="15" bestFit="1" customWidth="1"/>
    <col min="377" max="377" width="16" bestFit="1" customWidth="1"/>
    <col min="378" max="378" width="17.6640625" bestFit="1" customWidth="1"/>
    <col min="379" max="380" width="16" bestFit="1" customWidth="1"/>
    <col min="381" max="381" width="15" bestFit="1" customWidth="1"/>
    <col min="382" max="386" width="16" bestFit="1" customWidth="1"/>
    <col min="387" max="387" width="15" bestFit="1" customWidth="1"/>
    <col min="388" max="409" width="16" bestFit="1" customWidth="1"/>
    <col min="410" max="410" width="15" bestFit="1" customWidth="1"/>
    <col min="411" max="411" width="16" bestFit="1" customWidth="1"/>
    <col min="412" max="412" width="15" bestFit="1" customWidth="1"/>
    <col min="413" max="416" width="16" bestFit="1" customWidth="1"/>
    <col min="417" max="417" width="15" bestFit="1" customWidth="1"/>
    <col min="418" max="421" width="16" bestFit="1" customWidth="1"/>
    <col min="422" max="422" width="15" bestFit="1" customWidth="1"/>
    <col min="423" max="424" width="17.6640625" bestFit="1" customWidth="1"/>
    <col min="425" max="427" width="16" bestFit="1" customWidth="1"/>
    <col min="428" max="428" width="15" bestFit="1" customWidth="1"/>
    <col min="429" max="431" width="16" bestFit="1" customWidth="1"/>
    <col min="432" max="432" width="15" bestFit="1" customWidth="1"/>
    <col min="433" max="439" width="16" bestFit="1" customWidth="1"/>
    <col min="440" max="440" width="17.6640625" bestFit="1" customWidth="1"/>
    <col min="441" max="442" width="16" bestFit="1" customWidth="1"/>
    <col min="443" max="443" width="15" bestFit="1" customWidth="1"/>
    <col min="444" max="447" width="16" bestFit="1" customWidth="1"/>
    <col min="448" max="448" width="15" bestFit="1" customWidth="1"/>
    <col min="449" max="456" width="16" bestFit="1" customWidth="1"/>
    <col min="457" max="457" width="17.6640625" bestFit="1" customWidth="1"/>
    <col min="458" max="459" width="15" bestFit="1" customWidth="1"/>
    <col min="460" max="462" width="16" bestFit="1" customWidth="1"/>
    <col min="463" max="463" width="15" bestFit="1" customWidth="1"/>
    <col min="464" max="467" width="16" bestFit="1" customWidth="1"/>
    <col min="468" max="468" width="15" bestFit="1" customWidth="1"/>
    <col min="469" max="475" width="16" bestFit="1" customWidth="1"/>
    <col min="476" max="476" width="15" bestFit="1" customWidth="1"/>
    <col min="477" max="479" width="16" bestFit="1" customWidth="1"/>
    <col min="480" max="480" width="15" bestFit="1" customWidth="1"/>
    <col min="481" max="485" width="16" bestFit="1" customWidth="1"/>
    <col min="486" max="488" width="15" bestFit="1" customWidth="1"/>
    <col min="489" max="489" width="17.6640625" bestFit="1" customWidth="1"/>
    <col min="490" max="490" width="15" bestFit="1" customWidth="1"/>
    <col min="491" max="491" width="17.6640625" bestFit="1" customWidth="1"/>
    <col min="492" max="492" width="14" bestFit="1" customWidth="1"/>
    <col min="493" max="494" width="15" bestFit="1" customWidth="1"/>
    <col min="495" max="495" width="16" bestFit="1" customWidth="1"/>
    <col min="496" max="496" width="15" bestFit="1" customWidth="1"/>
    <col min="497" max="497" width="16" bestFit="1" customWidth="1"/>
    <col min="498" max="498" width="17.6640625" bestFit="1" customWidth="1"/>
    <col min="499" max="503" width="16" bestFit="1" customWidth="1"/>
    <col min="504" max="504" width="15" bestFit="1" customWidth="1"/>
    <col min="505" max="507" width="16" bestFit="1" customWidth="1"/>
    <col min="508" max="508" width="17.6640625" bestFit="1" customWidth="1"/>
    <col min="509" max="514" width="16" bestFit="1" customWidth="1"/>
    <col min="515" max="516" width="15" bestFit="1" customWidth="1"/>
    <col min="517" max="520" width="16" bestFit="1" customWidth="1"/>
    <col min="521" max="521" width="17.6640625" bestFit="1" customWidth="1"/>
    <col min="522" max="524" width="16" bestFit="1" customWidth="1"/>
    <col min="525" max="525" width="15" bestFit="1" customWidth="1"/>
    <col min="526" max="532" width="16" bestFit="1" customWidth="1"/>
    <col min="533" max="533" width="17.6640625" bestFit="1" customWidth="1"/>
    <col min="534" max="536" width="16" bestFit="1" customWidth="1"/>
    <col min="537" max="537" width="15" bestFit="1" customWidth="1"/>
    <col min="538" max="539" width="16" bestFit="1" customWidth="1"/>
    <col min="540" max="541" width="15" bestFit="1" customWidth="1"/>
    <col min="542" max="542" width="16" bestFit="1" customWidth="1"/>
    <col min="543" max="545" width="15" bestFit="1" customWidth="1"/>
    <col min="546" max="546" width="16" bestFit="1" customWidth="1"/>
    <col min="547" max="547" width="17.6640625" bestFit="1" customWidth="1"/>
    <col min="548" max="548" width="16" bestFit="1" customWidth="1"/>
    <col min="549" max="549" width="15" bestFit="1" customWidth="1"/>
    <col min="550" max="552" width="16" bestFit="1" customWidth="1"/>
    <col min="553" max="553" width="17.6640625" bestFit="1" customWidth="1"/>
    <col min="554" max="555" width="16" bestFit="1" customWidth="1"/>
    <col min="556" max="556" width="15" bestFit="1" customWidth="1"/>
    <col min="557" max="557" width="16" bestFit="1" customWidth="1"/>
    <col min="558" max="558" width="15" bestFit="1" customWidth="1"/>
    <col min="559" max="559" width="16" bestFit="1" customWidth="1"/>
    <col min="560" max="560" width="15" bestFit="1" customWidth="1"/>
    <col min="561" max="563" width="16" bestFit="1" customWidth="1"/>
    <col min="564" max="565" width="15" bestFit="1" customWidth="1"/>
    <col min="566" max="566" width="16" bestFit="1" customWidth="1"/>
    <col min="567" max="567" width="17.6640625" bestFit="1" customWidth="1"/>
    <col min="568" max="573" width="16" bestFit="1" customWidth="1"/>
    <col min="574" max="574" width="15" bestFit="1" customWidth="1"/>
    <col min="575" max="575" width="16" bestFit="1" customWidth="1"/>
    <col min="576" max="576" width="15" bestFit="1" customWidth="1"/>
    <col min="577" max="581" width="16" bestFit="1" customWidth="1"/>
    <col min="582" max="582" width="17.6640625" bestFit="1" customWidth="1"/>
    <col min="583" max="590" width="16" bestFit="1" customWidth="1"/>
    <col min="591" max="591" width="17.6640625" bestFit="1" customWidth="1"/>
    <col min="592" max="592" width="15" bestFit="1" customWidth="1"/>
    <col min="593" max="596" width="16" bestFit="1" customWidth="1"/>
    <col min="597" max="597" width="17.6640625" bestFit="1" customWidth="1"/>
    <col min="598" max="598" width="16" bestFit="1" customWidth="1"/>
    <col min="599" max="600" width="15" bestFit="1" customWidth="1"/>
    <col min="601" max="602" width="16" bestFit="1" customWidth="1"/>
    <col min="603" max="603" width="15" bestFit="1" customWidth="1"/>
    <col min="604" max="607" width="16" bestFit="1" customWidth="1"/>
    <col min="608" max="608" width="15" bestFit="1" customWidth="1"/>
    <col min="609" max="609" width="14" bestFit="1" customWidth="1"/>
    <col min="610" max="611" width="15" bestFit="1" customWidth="1"/>
    <col min="612" max="612" width="16" bestFit="1" customWidth="1"/>
    <col min="613" max="613" width="15" bestFit="1" customWidth="1"/>
    <col min="614" max="616" width="16" bestFit="1" customWidth="1"/>
    <col min="617" max="617" width="15" bestFit="1" customWidth="1"/>
    <col min="618" max="618" width="17.6640625" bestFit="1" customWidth="1"/>
    <col min="619" max="619" width="16" bestFit="1" customWidth="1"/>
    <col min="620" max="620" width="17.6640625" bestFit="1" customWidth="1"/>
    <col min="621" max="624" width="16" bestFit="1" customWidth="1"/>
    <col min="625" max="625" width="17.6640625" bestFit="1" customWidth="1"/>
    <col min="626" max="633" width="16" bestFit="1" customWidth="1"/>
    <col min="634" max="634" width="17.6640625" bestFit="1" customWidth="1"/>
    <col min="635" max="635" width="16" bestFit="1" customWidth="1"/>
    <col min="636" max="636" width="17.6640625" bestFit="1" customWidth="1"/>
    <col min="637" max="639" width="16" bestFit="1" customWidth="1"/>
    <col min="640" max="640" width="15" bestFit="1" customWidth="1"/>
    <col min="641" max="643" width="16" bestFit="1" customWidth="1"/>
    <col min="644" max="644" width="17.6640625" bestFit="1" customWidth="1"/>
    <col min="645" max="645" width="15" bestFit="1" customWidth="1"/>
    <col min="646" max="650" width="16" bestFit="1" customWidth="1"/>
    <col min="651" max="652" width="15" bestFit="1" customWidth="1"/>
    <col min="653" max="657" width="16" bestFit="1" customWidth="1"/>
    <col min="658" max="658" width="15" bestFit="1" customWidth="1"/>
    <col min="659" max="659" width="16" bestFit="1" customWidth="1"/>
    <col min="660" max="660" width="15" bestFit="1" customWidth="1"/>
    <col min="661" max="664" width="16" bestFit="1" customWidth="1"/>
    <col min="665" max="665" width="19.6640625" bestFit="1" customWidth="1"/>
  </cols>
  <sheetData>
    <row r="1" spans="1:3" ht="17.399999999999999" x14ac:dyDescent="0.3">
      <c r="A1" s="77" t="s">
        <v>5866</v>
      </c>
    </row>
    <row r="2" spans="1:3" x14ac:dyDescent="0.3">
      <c r="A2" s="43" t="s">
        <v>5771</v>
      </c>
      <c r="B2" t="s">
        <v>5776</v>
      </c>
      <c r="C2" s="97" t="s">
        <v>5868</v>
      </c>
    </row>
    <row r="3" spans="1:3" x14ac:dyDescent="0.3">
      <c r="A3" s="44" t="s">
        <v>5768</v>
      </c>
      <c r="B3" s="39">
        <v>37219216848</v>
      </c>
      <c r="C3" s="92">
        <f>GETPIVOTDATA("TotalOrderTransaction",$A$2,"Region Sales Team","Bali, East &amp; West Nusa Tenggara")/GETPIVOTDATA("TotalOrderTransaction",$A$2)</f>
        <v>0.12541439258931664</v>
      </c>
    </row>
    <row r="4" spans="1:3" x14ac:dyDescent="0.3">
      <c r="A4" s="44" t="s">
        <v>118</v>
      </c>
      <c r="B4" s="39">
        <v>52171345412</v>
      </c>
      <c r="C4" s="92">
        <f>GETPIVOTDATA("TotalOrderTransaction",$A$2,"Region Sales Team","Jakarta")/GETPIVOTDATA("TotalOrderTransaction",$A$2)</f>
        <v>0.17579729369735533</v>
      </c>
    </row>
    <row r="5" spans="1:3" x14ac:dyDescent="0.3">
      <c r="A5" s="44" t="s">
        <v>112</v>
      </c>
      <c r="B5" s="39">
        <v>35941934604</v>
      </c>
      <c r="C5" s="92">
        <f>GETPIVOTDATA("TotalOrderTransaction",$A$2,"Region Sales Team","Java")/GETPIVOTDATA("TotalOrderTransaction",$A$2)</f>
        <v>0.1211104445118872</v>
      </c>
    </row>
    <row r="6" spans="1:3" x14ac:dyDescent="0.3">
      <c r="A6" s="44" t="s">
        <v>5767</v>
      </c>
      <c r="B6" s="39">
        <v>103200235883</v>
      </c>
      <c r="C6" s="92">
        <f>GETPIVOTDATA("TotalOrderTransaction",$A$2,"Region Sales Team","Sulawesi, Maluku, North Maluku")/GETPIVOTDATA("TotalOrderTransaction",$A$2)</f>
        <v>0.34774495527936222</v>
      </c>
    </row>
    <row r="7" spans="1:3" x14ac:dyDescent="0.3">
      <c r="A7" s="44" t="s">
        <v>228</v>
      </c>
      <c r="B7" s="39">
        <v>68237168056</v>
      </c>
      <c r="C7" s="92">
        <f>GETPIVOTDATA("TotalOrderTransaction",$A$2,"Region Sales Team","Sumatera &amp; Kalimantan")/GETPIVOTDATA("TotalOrderTransaction",$A$2)</f>
        <v>0.2299329139220786</v>
      </c>
    </row>
    <row r="8" spans="1:3" x14ac:dyDescent="0.3">
      <c r="A8" s="44" t="s">
        <v>5772</v>
      </c>
      <c r="B8" s="39">
        <v>296769900803</v>
      </c>
      <c r="C8" s="96"/>
    </row>
    <row r="28" spans="1:6" ht="17.399999999999999" x14ac:dyDescent="0.3">
      <c r="A28" s="77" t="s">
        <v>5870</v>
      </c>
    </row>
    <row r="29" spans="1:6" x14ac:dyDescent="0.3">
      <c r="A29" s="43" t="s">
        <v>5771</v>
      </c>
      <c r="B29" t="s">
        <v>5776</v>
      </c>
      <c r="E29" s="43" t="s">
        <v>5771</v>
      </c>
      <c r="F29" t="s">
        <v>5871</v>
      </c>
    </row>
    <row r="30" spans="1:6" x14ac:dyDescent="0.3">
      <c r="A30" s="44" t="s">
        <v>223</v>
      </c>
      <c r="B30" s="39">
        <v>52171345412</v>
      </c>
      <c r="E30" s="44" t="s">
        <v>223</v>
      </c>
      <c r="F30" s="94">
        <v>55043</v>
      </c>
    </row>
    <row r="31" spans="1:6" x14ac:dyDescent="0.3">
      <c r="A31" s="44" t="s">
        <v>5769</v>
      </c>
      <c r="B31" s="39">
        <v>35941934604</v>
      </c>
      <c r="E31" s="44" t="s">
        <v>5769</v>
      </c>
      <c r="F31" s="94">
        <v>37129</v>
      </c>
    </row>
    <row r="32" spans="1:6" x14ac:dyDescent="0.3">
      <c r="A32" s="44" t="s">
        <v>2372</v>
      </c>
      <c r="B32" s="39">
        <v>37219216848</v>
      </c>
      <c r="E32" s="44" t="s">
        <v>2372</v>
      </c>
      <c r="F32" s="94">
        <v>35523</v>
      </c>
    </row>
    <row r="33" spans="1:6" x14ac:dyDescent="0.3">
      <c r="A33" s="44" t="s">
        <v>2373</v>
      </c>
      <c r="B33" s="39">
        <v>103200235883</v>
      </c>
      <c r="E33" s="44" t="s">
        <v>2373</v>
      </c>
      <c r="F33" s="94">
        <v>100928</v>
      </c>
    </row>
    <row r="34" spans="1:6" x14ac:dyDescent="0.3">
      <c r="A34" s="44" t="s">
        <v>2371</v>
      </c>
      <c r="B34" s="39">
        <v>68237168056</v>
      </c>
      <c r="E34" s="44" t="s">
        <v>2371</v>
      </c>
      <c r="F34" s="94">
        <v>68983</v>
      </c>
    </row>
    <row r="35" spans="1:6" x14ac:dyDescent="0.3">
      <c r="A35" s="44" t="s">
        <v>5772</v>
      </c>
      <c r="B35" s="39">
        <v>296769900803</v>
      </c>
      <c r="E35" s="44" t="s">
        <v>5772</v>
      </c>
      <c r="F35" s="78">
        <v>297606</v>
      </c>
    </row>
    <row r="55" spans="1:7" x14ac:dyDescent="0.3">
      <c r="C55" s="104"/>
    </row>
    <row r="56" spans="1:7" x14ac:dyDescent="0.3">
      <c r="A56" s="95" t="s">
        <v>5872</v>
      </c>
      <c r="C56" s="104"/>
    </row>
    <row r="57" spans="1:7" x14ac:dyDescent="0.3">
      <c r="A57" s="43" t="s">
        <v>5776</v>
      </c>
      <c r="B57" s="43" t="s">
        <v>5789</v>
      </c>
      <c r="C57" s="104"/>
    </row>
    <row r="58" spans="1:7" x14ac:dyDescent="0.3">
      <c r="A58" s="43" t="s">
        <v>5771</v>
      </c>
      <c r="B58" t="s">
        <v>223</v>
      </c>
      <c r="C58" s="104" t="s">
        <v>5769</v>
      </c>
      <c r="D58" t="s">
        <v>2372</v>
      </c>
      <c r="E58" t="s">
        <v>2373</v>
      </c>
      <c r="F58" t="s">
        <v>2371</v>
      </c>
      <c r="G58" t="s">
        <v>5772</v>
      </c>
    </row>
    <row r="59" spans="1:7" x14ac:dyDescent="0.3">
      <c r="A59" s="44" t="s">
        <v>5773</v>
      </c>
      <c r="B59" s="39">
        <v>24000030054</v>
      </c>
      <c r="C59" s="39">
        <v>12750281970</v>
      </c>
      <c r="D59" s="39">
        <v>15017127216</v>
      </c>
      <c r="E59" s="39">
        <v>37211661794</v>
      </c>
      <c r="F59" s="39">
        <v>22091747126</v>
      </c>
      <c r="G59" s="39">
        <v>111070848160</v>
      </c>
    </row>
    <row r="60" spans="1:7" x14ac:dyDescent="0.3">
      <c r="A60" s="44" t="s">
        <v>5774</v>
      </c>
      <c r="B60" s="39">
        <v>16306957968</v>
      </c>
      <c r="C60" s="39">
        <v>9530182325</v>
      </c>
      <c r="D60" s="39">
        <v>9559577587</v>
      </c>
      <c r="E60" s="39">
        <v>34397944631</v>
      </c>
      <c r="F60" s="39">
        <v>22165731721</v>
      </c>
      <c r="G60" s="39">
        <v>91960394232</v>
      </c>
    </row>
    <row r="61" spans="1:7" x14ac:dyDescent="0.3">
      <c r="A61" s="44" t="s">
        <v>5775</v>
      </c>
      <c r="B61" s="39">
        <v>11864357390</v>
      </c>
      <c r="C61" s="39">
        <v>13661470309</v>
      </c>
      <c r="D61" s="39">
        <v>12642512045</v>
      </c>
      <c r="E61" s="39">
        <v>31590629458</v>
      </c>
      <c r="F61" s="39">
        <v>23979689209</v>
      </c>
      <c r="G61" s="39">
        <v>93738658411</v>
      </c>
    </row>
    <row r="62" spans="1:7" x14ac:dyDescent="0.3">
      <c r="A62" s="44" t="s">
        <v>5772</v>
      </c>
      <c r="B62" s="39">
        <v>52171345412</v>
      </c>
      <c r="C62" s="39">
        <v>35941934604</v>
      </c>
      <c r="D62" s="39">
        <v>37219216848</v>
      </c>
      <c r="E62" s="39">
        <v>103200235883</v>
      </c>
      <c r="F62" s="39">
        <v>68237168056</v>
      </c>
      <c r="G62" s="39">
        <v>296769900803</v>
      </c>
    </row>
    <row r="83" spans="1:2" ht="17.399999999999999" x14ac:dyDescent="0.3">
      <c r="A83" s="77" t="s">
        <v>5873</v>
      </c>
    </row>
    <row r="84" spans="1:2" x14ac:dyDescent="0.3">
      <c r="A84" s="98" t="s">
        <v>5874</v>
      </c>
    </row>
    <row r="85" spans="1:2" x14ac:dyDescent="0.3">
      <c r="A85" s="43" t="s">
        <v>5771</v>
      </c>
      <c r="B85" t="s">
        <v>5776</v>
      </c>
    </row>
    <row r="86" spans="1:2" x14ac:dyDescent="0.3">
      <c r="A86" s="44" t="s">
        <v>230</v>
      </c>
      <c r="B86" s="39">
        <v>140419452731</v>
      </c>
    </row>
    <row r="87" spans="1:2" x14ac:dyDescent="0.3">
      <c r="A87" s="44" t="s">
        <v>224</v>
      </c>
      <c r="B87" s="39">
        <v>52171345412</v>
      </c>
    </row>
    <row r="88" spans="1:2" x14ac:dyDescent="0.3">
      <c r="A88" s="44" t="s">
        <v>226</v>
      </c>
      <c r="B88" s="39">
        <v>104179102660</v>
      </c>
    </row>
    <row r="89" spans="1:2" x14ac:dyDescent="0.3">
      <c r="A89" s="44" t="s">
        <v>5772</v>
      </c>
      <c r="B89" s="39">
        <v>296769900803</v>
      </c>
    </row>
    <row r="103" spans="1:2" x14ac:dyDescent="0.3">
      <c r="A103" s="98" t="s">
        <v>5876</v>
      </c>
    </row>
    <row r="104" spans="1:2" x14ac:dyDescent="0.3">
      <c r="A104" s="43" t="s">
        <v>5771</v>
      </c>
      <c r="B104" t="s">
        <v>5877</v>
      </c>
    </row>
    <row r="105" spans="1:2" x14ac:dyDescent="0.3">
      <c r="A105" s="44" t="s">
        <v>230</v>
      </c>
      <c r="B105" s="78">
        <v>22</v>
      </c>
    </row>
    <row r="106" spans="1:2" x14ac:dyDescent="0.3">
      <c r="A106" s="44" t="s">
        <v>224</v>
      </c>
      <c r="B106" s="78">
        <v>10</v>
      </c>
    </row>
    <row r="107" spans="1:2" x14ac:dyDescent="0.3">
      <c r="A107" s="44" t="s">
        <v>226</v>
      </c>
      <c r="B107" s="78">
        <v>18</v>
      </c>
    </row>
    <row r="108" spans="1:2" x14ac:dyDescent="0.3">
      <c r="A108" s="44" t="s">
        <v>5772</v>
      </c>
      <c r="B108" s="78">
        <v>50</v>
      </c>
    </row>
    <row r="124" spans="1:3" x14ac:dyDescent="0.3">
      <c r="A124" s="98" t="s">
        <v>5878</v>
      </c>
    </row>
    <row r="125" spans="1:3" x14ac:dyDescent="0.3">
      <c r="A125" s="100" t="s">
        <v>5771</v>
      </c>
      <c r="B125" s="100" t="s">
        <v>5877</v>
      </c>
      <c r="C125" s="100" t="s">
        <v>5879</v>
      </c>
    </row>
    <row r="126" spans="1:3" x14ac:dyDescent="0.3">
      <c r="A126" s="101" t="s">
        <v>230</v>
      </c>
      <c r="B126" s="101">
        <v>22</v>
      </c>
      <c r="C126" s="81">
        <v>6382702396.863636</v>
      </c>
    </row>
    <row r="127" spans="1:3" x14ac:dyDescent="0.3">
      <c r="A127" s="101" t="s">
        <v>224</v>
      </c>
      <c r="B127" s="101">
        <v>10</v>
      </c>
      <c r="C127" s="81">
        <v>5217134541.1999998</v>
      </c>
    </row>
    <row r="128" spans="1:3" x14ac:dyDescent="0.3">
      <c r="A128" s="101" t="s">
        <v>226</v>
      </c>
      <c r="B128" s="101">
        <v>18</v>
      </c>
      <c r="C128" s="81">
        <v>5787727925.5555553</v>
      </c>
    </row>
    <row r="129" spans="1:3" x14ac:dyDescent="0.3">
      <c r="A129" s="102" t="s">
        <v>5772</v>
      </c>
      <c r="B129" s="102">
        <v>50</v>
      </c>
      <c r="C129" s="103">
        <v>5935398016.0600004</v>
      </c>
    </row>
    <row r="140" spans="1:3" ht="17.399999999999999" x14ac:dyDescent="0.3">
      <c r="A140" s="77" t="s">
        <v>5881</v>
      </c>
    </row>
    <row r="141" spans="1:3" x14ac:dyDescent="0.3">
      <c r="A141" s="98" t="s">
        <v>5880</v>
      </c>
    </row>
    <row r="142" spans="1:3" x14ac:dyDescent="0.3">
      <c r="A142" s="43" t="s">
        <v>5771</v>
      </c>
      <c r="B142" t="s">
        <v>5776</v>
      </c>
    </row>
    <row r="143" spans="1:3" x14ac:dyDescent="0.3">
      <c r="A143" s="44" t="s">
        <v>2373</v>
      </c>
      <c r="B143" s="39">
        <v>103200235883</v>
      </c>
    </row>
    <row r="144" spans="1:3" x14ac:dyDescent="0.3">
      <c r="A144" s="44" t="s">
        <v>2371</v>
      </c>
      <c r="B144" s="39">
        <v>68237168056</v>
      </c>
    </row>
    <row r="145" spans="1:2" x14ac:dyDescent="0.3">
      <c r="A145" s="44" t="s">
        <v>223</v>
      </c>
      <c r="B145" s="39">
        <v>52171345412</v>
      </c>
    </row>
    <row r="146" spans="1:2" x14ac:dyDescent="0.3">
      <c r="A146" s="44" t="s">
        <v>5772</v>
      </c>
      <c r="B146" s="39">
        <v>223608749351</v>
      </c>
    </row>
    <row r="158" spans="1:2" x14ac:dyDescent="0.3">
      <c r="A158" s="98" t="s">
        <v>5882</v>
      </c>
    </row>
    <row r="159" spans="1:2" x14ac:dyDescent="0.3">
      <c r="A159" s="43" t="s">
        <v>5771</v>
      </c>
      <c r="B159" t="s">
        <v>5776</v>
      </c>
    </row>
    <row r="160" spans="1:2" x14ac:dyDescent="0.3">
      <c r="A160" s="44" t="s">
        <v>2372</v>
      </c>
      <c r="B160" s="39">
        <v>37219216848</v>
      </c>
    </row>
    <row r="161" spans="1:6" x14ac:dyDescent="0.3">
      <c r="A161" s="44" t="s">
        <v>5769</v>
      </c>
      <c r="B161" s="39">
        <v>35941934604</v>
      </c>
    </row>
    <row r="162" spans="1:6" x14ac:dyDescent="0.3">
      <c r="A162" s="44" t="s">
        <v>5772</v>
      </c>
      <c r="B162" s="39">
        <v>73161151452</v>
      </c>
    </row>
    <row r="175" spans="1:6" ht="17.399999999999999" x14ac:dyDescent="0.3">
      <c r="A175" s="77" t="s">
        <v>5883</v>
      </c>
    </row>
    <row r="176" spans="1:6" x14ac:dyDescent="0.3">
      <c r="A176" s="105" t="s">
        <v>5771</v>
      </c>
      <c r="B176" s="105" t="s">
        <v>5871</v>
      </c>
      <c r="C176" s="105" t="s">
        <v>5888</v>
      </c>
      <c r="D176" s="105" t="s">
        <v>5885</v>
      </c>
      <c r="E176" s="105" t="s">
        <v>5886</v>
      </c>
      <c r="F176" s="105" t="s">
        <v>5887</v>
      </c>
    </row>
    <row r="177" spans="1:6" x14ac:dyDescent="0.3">
      <c r="A177" s="53" t="s">
        <v>223</v>
      </c>
      <c r="B177" s="60">
        <v>55043</v>
      </c>
      <c r="C177" s="59">
        <v>52171345412</v>
      </c>
      <c r="D177" s="60">
        <v>10</v>
      </c>
      <c r="E177" s="110">
        <f>C177/D177</f>
        <v>5217134541.1999998</v>
      </c>
      <c r="F177" s="111">
        <f>B177/D177</f>
        <v>5504.3</v>
      </c>
    </row>
    <row r="178" spans="1:6" x14ac:dyDescent="0.3">
      <c r="A178" s="53" t="s">
        <v>5769</v>
      </c>
      <c r="B178" s="60">
        <v>37129</v>
      </c>
      <c r="C178" s="59">
        <v>35941934604</v>
      </c>
      <c r="D178" s="60">
        <v>6</v>
      </c>
      <c r="E178" s="110">
        <f t="shared" ref="E178:E181" si="0">C178/D178</f>
        <v>5990322434</v>
      </c>
      <c r="F178" s="111">
        <f t="shared" ref="F178:F182" si="1">B178/D178</f>
        <v>6188.166666666667</v>
      </c>
    </row>
    <row r="179" spans="1:6" x14ac:dyDescent="0.3">
      <c r="A179" s="53" t="s">
        <v>2372</v>
      </c>
      <c r="B179" s="60">
        <v>35523</v>
      </c>
      <c r="C179" s="59">
        <v>37219216848</v>
      </c>
      <c r="D179" s="60">
        <v>12</v>
      </c>
      <c r="E179" s="110">
        <f t="shared" si="0"/>
        <v>3101601404</v>
      </c>
      <c r="F179" s="111">
        <f t="shared" si="1"/>
        <v>2960.25</v>
      </c>
    </row>
    <row r="180" spans="1:6" x14ac:dyDescent="0.3">
      <c r="A180" s="53" t="s">
        <v>2373</v>
      </c>
      <c r="B180" s="60">
        <v>100928</v>
      </c>
      <c r="C180" s="59">
        <v>103200235883</v>
      </c>
      <c r="D180" s="60">
        <v>16</v>
      </c>
      <c r="E180" s="110">
        <f t="shared" si="0"/>
        <v>6450014742.6875</v>
      </c>
      <c r="F180" s="111">
        <f t="shared" si="1"/>
        <v>6308</v>
      </c>
    </row>
    <row r="181" spans="1:6" x14ac:dyDescent="0.3">
      <c r="A181" s="53" t="s">
        <v>2371</v>
      </c>
      <c r="B181" s="58">
        <v>68983</v>
      </c>
      <c r="C181" s="107">
        <v>68237168056</v>
      </c>
      <c r="D181" s="60">
        <v>6</v>
      </c>
      <c r="E181" s="110">
        <f t="shared" si="0"/>
        <v>11372861342.666666</v>
      </c>
      <c r="F181" s="111">
        <f t="shared" si="1"/>
        <v>11497.166666666666</v>
      </c>
    </row>
    <row r="182" spans="1:6" x14ac:dyDescent="0.3">
      <c r="A182" s="105" t="s">
        <v>5772</v>
      </c>
      <c r="B182" s="106">
        <v>297606</v>
      </c>
      <c r="C182" s="108">
        <v>296769900803</v>
      </c>
      <c r="D182" s="106">
        <v>50</v>
      </c>
      <c r="E182" s="103">
        <f>C182/D182</f>
        <v>5935398016.0600004</v>
      </c>
      <c r="F182" s="109">
        <f t="shared" si="1"/>
        <v>5952.12</v>
      </c>
    </row>
    <row r="183" spans="1:6" x14ac:dyDescent="0.3">
      <c r="A183" s="53"/>
    </row>
  </sheetData>
  <pageMargins left="0.7" right="0.7" top="0.75" bottom="0.75" header="0.3" footer="0.3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2" sqref="E2:E6"/>
    </sheetView>
  </sheetViews>
  <sheetFormatPr defaultColWidth="14.44140625" defaultRowHeight="15" customHeight="1" x14ac:dyDescent="0.3"/>
  <cols>
    <col min="1" max="1" width="12.33203125" customWidth="1"/>
    <col min="2" max="2" width="34.44140625" customWidth="1"/>
    <col min="3" max="3" width="31.33203125" customWidth="1"/>
    <col min="4" max="4" width="54.88671875" customWidth="1"/>
    <col min="5" max="5" width="13.33203125" customWidth="1"/>
    <col min="6" max="26" width="8.6640625" customWidth="1"/>
  </cols>
  <sheetData>
    <row r="1" spans="1:5" ht="14.4" x14ac:dyDescent="0.3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</row>
    <row r="2" spans="1:5" ht="14.4" x14ac:dyDescent="0.3">
      <c r="A2" s="16" t="s">
        <v>222</v>
      </c>
      <c r="B2" s="16" t="s">
        <v>223</v>
      </c>
      <c r="C2" s="16" t="s">
        <v>118</v>
      </c>
      <c r="D2" s="16" t="s">
        <v>224</v>
      </c>
      <c r="E2" s="26">
        <v>10</v>
      </c>
    </row>
    <row r="3" spans="1:5" ht="14.4" x14ac:dyDescent="0.3">
      <c r="A3" s="16" t="s">
        <v>225</v>
      </c>
      <c r="B3" s="23" t="s">
        <v>5769</v>
      </c>
      <c r="C3" s="23" t="s">
        <v>112</v>
      </c>
      <c r="D3" s="16" t="s">
        <v>226</v>
      </c>
      <c r="E3" s="26">
        <v>6</v>
      </c>
    </row>
    <row r="4" spans="1:5" ht="14.4" x14ac:dyDescent="0.3">
      <c r="A4" s="16" t="s">
        <v>227</v>
      </c>
      <c r="B4" s="16" t="s">
        <v>2371</v>
      </c>
      <c r="C4" s="16" t="s">
        <v>228</v>
      </c>
      <c r="D4" s="16" t="s">
        <v>226</v>
      </c>
      <c r="E4" s="26">
        <v>12</v>
      </c>
    </row>
    <row r="5" spans="1:5" ht="14.4" x14ac:dyDescent="0.3">
      <c r="A5" s="16" t="s">
        <v>229</v>
      </c>
      <c r="B5" s="16" t="s">
        <v>2373</v>
      </c>
      <c r="C5" s="23" t="s">
        <v>5767</v>
      </c>
      <c r="D5" s="16" t="s">
        <v>230</v>
      </c>
      <c r="E5" s="26">
        <v>16</v>
      </c>
    </row>
    <row r="6" spans="1:5" ht="14.4" x14ac:dyDescent="0.3">
      <c r="A6" s="16" t="s">
        <v>231</v>
      </c>
      <c r="B6" s="16" t="s">
        <v>2372</v>
      </c>
      <c r="C6" s="23" t="s">
        <v>5768</v>
      </c>
      <c r="D6" s="16" t="s">
        <v>230</v>
      </c>
      <c r="E6" s="26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38"/>
  <sheetViews>
    <sheetView workbookViewId="0">
      <selection activeCell="E25" sqref="E25"/>
    </sheetView>
  </sheetViews>
  <sheetFormatPr defaultColWidth="14.44140625" defaultRowHeight="15" customHeight="1" x14ac:dyDescent="0.3"/>
  <cols>
    <col min="1" max="1" width="12.109375" customWidth="1"/>
    <col min="2" max="2" width="14.88671875" customWidth="1"/>
    <col min="3" max="3" width="17" customWidth="1"/>
    <col min="4" max="4" width="21.109375" customWidth="1"/>
    <col min="5" max="5" width="18.44140625" customWidth="1"/>
    <col min="6" max="6" width="15.33203125" customWidth="1"/>
    <col min="7" max="7" width="12.6640625" customWidth="1"/>
    <col min="8" max="8" width="43.5546875" customWidth="1"/>
    <col min="9" max="9" width="17.44140625" bestFit="1" customWidth="1"/>
    <col min="10" max="10" width="18.77734375" customWidth="1"/>
    <col min="11" max="11" width="11.44140625" customWidth="1"/>
    <col min="12" max="26" width="8.6640625" customWidth="1"/>
  </cols>
  <sheetData>
    <row r="1" spans="1:10" ht="14.4" x14ac:dyDescent="0.3">
      <c r="A1" s="12" t="s">
        <v>1268</v>
      </c>
      <c r="B1" s="12" t="s">
        <v>1</v>
      </c>
      <c r="C1" s="12" t="s">
        <v>1269</v>
      </c>
      <c r="D1" s="12" t="s">
        <v>1270</v>
      </c>
      <c r="E1" s="12" t="s">
        <v>1271</v>
      </c>
      <c r="F1" s="12" t="s">
        <v>1272</v>
      </c>
      <c r="G1" s="12" t="s">
        <v>1273</v>
      </c>
      <c r="H1" s="42" t="s">
        <v>5770</v>
      </c>
    </row>
    <row r="2" spans="1:10" ht="14.4" x14ac:dyDescent="0.3">
      <c r="A2" s="38" t="s">
        <v>1274</v>
      </c>
      <c r="B2" s="38" t="s">
        <v>233</v>
      </c>
      <c r="C2" s="16" t="s">
        <v>1275</v>
      </c>
      <c r="D2" s="23" t="s">
        <v>2314</v>
      </c>
      <c r="E2" s="16" t="s">
        <v>1276</v>
      </c>
      <c r="F2" s="17">
        <v>808800</v>
      </c>
      <c r="G2" s="41">
        <v>0.11</v>
      </c>
      <c r="H2" s="35">
        <v>128061060.36</v>
      </c>
      <c r="I2" s="40"/>
      <c r="J2" s="39"/>
    </row>
    <row r="3" spans="1:10" ht="14.4" x14ac:dyDescent="0.3">
      <c r="A3" s="38" t="s">
        <v>1277</v>
      </c>
      <c r="B3" s="38" t="s">
        <v>235</v>
      </c>
      <c r="C3" s="16" t="s">
        <v>1275</v>
      </c>
      <c r="D3" s="16" t="s">
        <v>2313</v>
      </c>
      <c r="E3" s="16" t="s">
        <v>1276</v>
      </c>
      <c r="F3" s="17">
        <v>808800</v>
      </c>
      <c r="G3" s="41">
        <v>0.11</v>
      </c>
      <c r="H3" s="35">
        <v>50615576.700000003</v>
      </c>
      <c r="I3" s="40"/>
      <c r="J3" s="39"/>
    </row>
    <row r="4" spans="1:10" ht="14.4" x14ac:dyDescent="0.3">
      <c r="A4" s="38" t="s">
        <v>1278</v>
      </c>
      <c r="B4" s="38" t="s">
        <v>236</v>
      </c>
      <c r="C4" s="16" t="s">
        <v>1279</v>
      </c>
      <c r="D4" s="16" t="s">
        <v>118</v>
      </c>
      <c r="E4" s="16" t="s">
        <v>1280</v>
      </c>
      <c r="F4" s="17">
        <v>8088</v>
      </c>
      <c r="G4" s="41">
        <v>0.11</v>
      </c>
      <c r="H4" s="35">
        <v>1223012803.5</v>
      </c>
      <c r="I4" s="40"/>
      <c r="J4" s="39"/>
    </row>
    <row r="5" spans="1:10" ht="14.4" x14ac:dyDescent="0.3">
      <c r="A5" s="38" t="s">
        <v>1281</v>
      </c>
      <c r="B5" s="38" t="s">
        <v>239</v>
      </c>
      <c r="C5" s="16" t="s">
        <v>1275</v>
      </c>
      <c r="D5" s="16" t="s">
        <v>2313</v>
      </c>
      <c r="E5" s="16" t="s">
        <v>1276</v>
      </c>
      <c r="F5" s="17">
        <v>808800</v>
      </c>
      <c r="G5" s="41">
        <v>0.11</v>
      </c>
      <c r="H5" s="35">
        <v>12683633.279999999</v>
      </c>
      <c r="I5" s="40"/>
      <c r="J5" s="39"/>
    </row>
    <row r="6" spans="1:10" ht="14.4" x14ac:dyDescent="0.3">
      <c r="A6" s="38" t="s">
        <v>1282</v>
      </c>
      <c r="B6" s="38" t="s">
        <v>240</v>
      </c>
      <c r="C6" s="16" t="s">
        <v>1279</v>
      </c>
      <c r="D6" s="16" t="s">
        <v>118</v>
      </c>
      <c r="E6" s="16" t="s">
        <v>1280</v>
      </c>
      <c r="F6" s="17">
        <v>8088</v>
      </c>
      <c r="G6" s="41">
        <v>0.11</v>
      </c>
      <c r="H6" s="35">
        <v>278129688</v>
      </c>
      <c r="I6" s="40"/>
      <c r="J6" s="39"/>
    </row>
    <row r="7" spans="1:10" ht="14.4" x14ac:dyDescent="0.3">
      <c r="A7" s="38" t="s">
        <v>1283</v>
      </c>
      <c r="B7" s="38" t="s">
        <v>241</v>
      </c>
      <c r="C7" s="16" t="s">
        <v>1275</v>
      </c>
      <c r="D7" s="16" t="s">
        <v>2313</v>
      </c>
      <c r="E7" s="16" t="s">
        <v>1276</v>
      </c>
      <c r="F7" s="17">
        <v>808800</v>
      </c>
      <c r="G7" s="41">
        <v>0.11</v>
      </c>
      <c r="H7" s="35">
        <v>13317878.4</v>
      </c>
      <c r="I7" s="40"/>
      <c r="J7" s="39"/>
    </row>
    <row r="8" spans="1:10" ht="14.4" x14ac:dyDescent="0.3">
      <c r="A8" s="38" t="s">
        <v>1284</v>
      </c>
      <c r="B8" s="38" t="s">
        <v>242</v>
      </c>
      <c r="C8" s="16" t="s">
        <v>1279</v>
      </c>
      <c r="D8" s="16" t="s">
        <v>118</v>
      </c>
      <c r="E8" s="16" t="s">
        <v>1285</v>
      </c>
      <c r="F8" s="17">
        <v>8088</v>
      </c>
      <c r="G8" s="41">
        <v>0.11</v>
      </c>
      <c r="H8" s="35">
        <v>474008923.80000001</v>
      </c>
      <c r="I8" s="40"/>
      <c r="J8" s="39"/>
    </row>
    <row r="9" spans="1:10" ht="14.4" x14ac:dyDescent="0.3">
      <c r="A9" s="38" t="s">
        <v>1286</v>
      </c>
      <c r="B9" s="38" t="s">
        <v>243</v>
      </c>
      <c r="C9" s="16" t="s">
        <v>1275</v>
      </c>
      <c r="D9" s="16" t="s">
        <v>2315</v>
      </c>
      <c r="E9" s="16" t="s">
        <v>1285</v>
      </c>
      <c r="F9" s="17">
        <v>556050</v>
      </c>
      <c r="G9" s="41">
        <v>0.11</v>
      </c>
      <c r="H9" s="35">
        <v>682225853.39999998</v>
      </c>
      <c r="I9" s="40"/>
      <c r="J9" s="39"/>
    </row>
    <row r="10" spans="1:10" ht="14.4" x14ac:dyDescent="0.3">
      <c r="A10" s="38" t="s">
        <v>1287</v>
      </c>
      <c r="B10" s="38" t="s">
        <v>244</v>
      </c>
      <c r="C10" s="16" t="s">
        <v>1279</v>
      </c>
      <c r="D10" s="16" t="s">
        <v>2312</v>
      </c>
      <c r="E10" s="16" t="s">
        <v>1288</v>
      </c>
      <c r="F10" s="17">
        <v>32352</v>
      </c>
      <c r="G10" s="41">
        <v>0.11</v>
      </c>
      <c r="H10" s="35">
        <v>194748385.5</v>
      </c>
      <c r="I10" s="40"/>
      <c r="J10" s="39"/>
    </row>
    <row r="11" spans="1:10" ht="14.4" x14ac:dyDescent="0.3">
      <c r="A11" s="38" t="s">
        <v>1289</v>
      </c>
      <c r="B11" s="38" t="s">
        <v>245</v>
      </c>
      <c r="C11" s="16" t="s">
        <v>1279</v>
      </c>
      <c r="D11" s="16" t="s">
        <v>2312</v>
      </c>
      <c r="E11" s="16" t="s">
        <v>1285</v>
      </c>
      <c r="F11" s="17">
        <v>32352</v>
      </c>
      <c r="G11" s="41">
        <v>0.11</v>
      </c>
      <c r="H11" s="35">
        <v>742716687.57000005</v>
      </c>
      <c r="I11" s="40"/>
      <c r="J11" s="39"/>
    </row>
    <row r="12" spans="1:10" ht="14.4" x14ac:dyDescent="0.3">
      <c r="A12" s="38" t="s">
        <v>1290</v>
      </c>
      <c r="B12" s="38" t="s">
        <v>246</v>
      </c>
      <c r="C12" s="16" t="s">
        <v>1275</v>
      </c>
      <c r="D12" s="28" t="s">
        <v>2314</v>
      </c>
      <c r="E12" s="28" t="s">
        <v>1276</v>
      </c>
      <c r="F12" s="17">
        <v>808800</v>
      </c>
      <c r="G12" s="41">
        <v>0.11</v>
      </c>
      <c r="H12" s="36">
        <v>78721154.099999994</v>
      </c>
      <c r="I12" s="40"/>
      <c r="J12" s="39"/>
    </row>
    <row r="13" spans="1:10" ht="14.4" x14ac:dyDescent="0.3">
      <c r="A13" s="38" t="s">
        <v>1291</v>
      </c>
      <c r="B13" s="38" t="s">
        <v>248</v>
      </c>
      <c r="C13" s="16" t="s">
        <v>1275</v>
      </c>
      <c r="D13" s="28" t="s">
        <v>143</v>
      </c>
      <c r="E13" s="28" t="s">
        <v>1276</v>
      </c>
      <c r="F13" s="31">
        <v>859350</v>
      </c>
      <c r="G13" s="41">
        <v>0.11</v>
      </c>
      <c r="H13" s="36">
        <v>109139739</v>
      </c>
      <c r="I13" s="40"/>
      <c r="J13" s="39"/>
    </row>
    <row r="14" spans="1:10" ht="14.4" x14ac:dyDescent="0.3">
      <c r="A14" s="38" t="s">
        <v>1292</v>
      </c>
      <c r="B14" s="38" t="s">
        <v>249</v>
      </c>
      <c r="C14" s="16" t="s">
        <v>1275</v>
      </c>
      <c r="D14" s="28" t="s">
        <v>170</v>
      </c>
      <c r="E14" s="28" t="s">
        <v>1280</v>
      </c>
      <c r="F14" s="31">
        <v>859350</v>
      </c>
      <c r="G14" s="41">
        <v>0.11</v>
      </c>
      <c r="H14" s="36">
        <v>708043635.60000002</v>
      </c>
      <c r="I14" s="40"/>
      <c r="J14" s="39"/>
    </row>
    <row r="15" spans="1:10" ht="14.4" x14ac:dyDescent="0.3">
      <c r="A15" s="38" t="s">
        <v>1293</v>
      </c>
      <c r="B15" s="38" t="s">
        <v>250</v>
      </c>
      <c r="C15" s="16" t="s">
        <v>1275</v>
      </c>
      <c r="D15" s="28" t="s">
        <v>2318</v>
      </c>
      <c r="E15" s="28" t="s">
        <v>1285</v>
      </c>
      <c r="F15" s="31">
        <v>859350</v>
      </c>
      <c r="G15" s="41">
        <v>0.11</v>
      </c>
      <c r="H15" s="36">
        <v>322874767.80000001</v>
      </c>
      <c r="I15" s="40"/>
      <c r="J15" s="39"/>
    </row>
    <row r="16" spans="1:10" ht="14.4" x14ac:dyDescent="0.3">
      <c r="A16" s="38" t="s">
        <v>1294</v>
      </c>
      <c r="B16" s="38" t="s">
        <v>251</v>
      </c>
      <c r="C16" s="16" t="s">
        <v>1275</v>
      </c>
      <c r="D16" s="28" t="s">
        <v>2320</v>
      </c>
      <c r="E16" s="28" t="s">
        <v>1295</v>
      </c>
      <c r="F16" s="31">
        <v>758250</v>
      </c>
      <c r="G16" s="41">
        <v>0.11</v>
      </c>
      <c r="H16" s="36">
        <v>716382120.89999998</v>
      </c>
      <c r="I16" s="40"/>
      <c r="J16" s="39"/>
    </row>
    <row r="17" spans="1:10" ht="14.4" x14ac:dyDescent="0.3">
      <c r="A17" s="38" t="s">
        <v>1296</v>
      </c>
      <c r="B17" s="38" t="s">
        <v>252</v>
      </c>
      <c r="C17" s="16" t="s">
        <v>1275</v>
      </c>
      <c r="D17" s="28" t="s">
        <v>2318</v>
      </c>
      <c r="E17" s="28" t="s">
        <v>1288</v>
      </c>
      <c r="F17" s="31">
        <v>859350</v>
      </c>
      <c r="G17" s="41">
        <v>0.11</v>
      </c>
      <c r="H17" s="36">
        <v>276162371.39999998</v>
      </c>
      <c r="I17" s="40"/>
      <c r="J17" s="39"/>
    </row>
    <row r="18" spans="1:10" ht="14.4" x14ac:dyDescent="0.3">
      <c r="A18" s="38" t="s">
        <v>1297</v>
      </c>
      <c r="B18" s="38" t="s">
        <v>254</v>
      </c>
      <c r="C18" s="16" t="s">
        <v>1279</v>
      </c>
      <c r="D18" s="28" t="s">
        <v>118</v>
      </c>
      <c r="E18" s="28" t="s">
        <v>1295</v>
      </c>
      <c r="F18" s="17">
        <v>8088</v>
      </c>
      <c r="G18" s="41">
        <v>0.11</v>
      </c>
      <c r="H18" s="36">
        <v>763758417.60000002</v>
      </c>
      <c r="I18" s="40"/>
      <c r="J18" s="39"/>
    </row>
    <row r="19" spans="1:10" ht="14.4" x14ac:dyDescent="0.3">
      <c r="A19" s="38" t="s">
        <v>1298</v>
      </c>
      <c r="B19" s="38" t="s">
        <v>255</v>
      </c>
      <c r="C19" s="16" t="s">
        <v>1275</v>
      </c>
      <c r="D19" s="28" t="s">
        <v>2313</v>
      </c>
      <c r="E19" s="28" t="s">
        <v>1288</v>
      </c>
      <c r="F19" s="17">
        <v>808800</v>
      </c>
      <c r="G19" s="41">
        <v>0.11</v>
      </c>
      <c r="H19" s="36">
        <v>49717176</v>
      </c>
      <c r="I19" s="40"/>
      <c r="J19" s="39"/>
    </row>
    <row r="20" spans="1:10" ht="14.4" x14ac:dyDescent="0.3">
      <c r="A20" s="38" t="s">
        <v>1299</v>
      </c>
      <c r="B20" s="38" t="s">
        <v>256</v>
      </c>
      <c r="C20" s="16" t="s">
        <v>1275</v>
      </c>
      <c r="D20" s="28" t="s">
        <v>2318</v>
      </c>
      <c r="E20" s="28" t="s">
        <v>1295</v>
      </c>
      <c r="F20" s="31">
        <v>859350</v>
      </c>
      <c r="G20" s="41">
        <v>0.11</v>
      </c>
      <c r="H20" s="36">
        <v>335006279.69999999</v>
      </c>
      <c r="I20" s="40"/>
      <c r="J20" s="39"/>
    </row>
    <row r="21" spans="1:10" ht="15.75" customHeight="1" x14ac:dyDescent="0.3">
      <c r="A21" s="38" t="s">
        <v>1300</v>
      </c>
      <c r="B21" s="38" t="s">
        <v>257</v>
      </c>
      <c r="C21" s="16" t="s">
        <v>1275</v>
      </c>
      <c r="D21" s="28" t="s">
        <v>2316</v>
      </c>
      <c r="E21" s="28" t="s">
        <v>1288</v>
      </c>
      <c r="F21" s="17">
        <v>556050</v>
      </c>
      <c r="G21" s="41">
        <v>0.11</v>
      </c>
      <c r="H21" s="36">
        <v>78797041.799999997</v>
      </c>
      <c r="I21" s="40"/>
      <c r="J21" s="39"/>
    </row>
    <row r="22" spans="1:10" ht="15.75" customHeight="1" x14ac:dyDescent="0.3">
      <c r="A22" s="38" t="s">
        <v>1301</v>
      </c>
      <c r="B22" s="38" t="s">
        <v>258</v>
      </c>
      <c r="C22" s="16" t="s">
        <v>1279</v>
      </c>
      <c r="D22" s="28" t="s">
        <v>2312</v>
      </c>
      <c r="E22" s="28" t="s">
        <v>1276</v>
      </c>
      <c r="F22" s="17">
        <v>32352</v>
      </c>
      <c r="G22" s="41">
        <v>0.11</v>
      </c>
      <c r="H22" s="36">
        <v>243959414.09999999</v>
      </c>
      <c r="I22" s="40"/>
      <c r="J22" s="39"/>
    </row>
    <row r="23" spans="1:10" ht="15.75" customHeight="1" x14ac:dyDescent="0.3">
      <c r="A23" s="38" t="s">
        <v>1302</v>
      </c>
      <c r="B23" s="38" t="s">
        <v>259</v>
      </c>
      <c r="C23" s="16" t="s">
        <v>1279</v>
      </c>
      <c r="D23" s="28" t="s">
        <v>150</v>
      </c>
      <c r="E23" s="28" t="s">
        <v>1295</v>
      </c>
      <c r="F23" s="17">
        <v>32352</v>
      </c>
      <c r="G23" s="41">
        <v>0.11</v>
      </c>
      <c r="H23" s="36">
        <v>525990227.63999999</v>
      </c>
      <c r="I23" s="40"/>
      <c r="J23" s="39"/>
    </row>
    <row r="24" spans="1:10" ht="15.75" customHeight="1" x14ac:dyDescent="0.3">
      <c r="A24" s="38" t="s">
        <v>1303</v>
      </c>
      <c r="B24" s="38" t="s">
        <v>261</v>
      </c>
      <c r="C24" s="16" t="s">
        <v>1279</v>
      </c>
      <c r="D24" s="28" t="s">
        <v>118</v>
      </c>
      <c r="E24" s="28" t="s">
        <v>1276</v>
      </c>
      <c r="F24" s="17">
        <v>8088</v>
      </c>
      <c r="G24" s="41">
        <v>0.11</v>
      </c>
      <c r="H24" s="36">
        <v>197519241.36000001</v>
      </c>
      <c r="I24" s="40"/>
      <c r="J24" s="39"/>
    </row>
    <row r="25" spans="1:10" ht="15.75" customHeight="1" x14ac:dyDescent="0.3">
      <c r="A25" s="38" t="s">
        <v>1304</v>
      </c>
      <c r="B25" s="38" t="s">
        <v>262</v>
      </c>
      <c r="C25" s="16" t="s">
        <v>1275</v>
      </c>
      <c r="D25" s="28" t="s">
        <v>2314</v>
      </c>
      <c r="E25" s="28" t="s">
        <v>1288</v>
      </c>
      <c r="F25" s="17">
        <v>808800</v>
      </c>
      <c r="G25" s="41">
        <v>0.11</v>
      </c>
      <c r="H25" s="36">
        <v>49058668.5</v>
      </c>
      <c r="I25" s="40"/>
      <c r="J25" s="39"/>
    </row>
    <row r="26" spans="1:10" ht="15.75" customHeight="1" x14ac:dyDescent="0.3">
      <c r="A26" s="38" t="s">
        <v>1305</v>
      </c>
      <c r="B26" s="38" t="s">
        <v>263</v>
      </c>
      <c r="C26" s="16" t="s">
        <v>1279</v>
      </c>
      <c r="D26" s="28" t="s">
        <v>118</v>
      </c>
      <c r="E26" s="28" t="s">
        <v>1288</v>
      </c>
      <c r="F26" s="17">
        <v>8088</v>
      </c>
      <c r="G26" s="41">
        <v>0.11</v>
      </c>
      <c r="H26" s="36">
        <v>80696374.5</v>
      </c>
      <c r="I26" s="40"/>
      <c r="J26" s="39"/>
    </row>
    <row r="27" spans="1:10" ht="15.75" customHeight="1" x14ac:dyDescent="0.3">
      <c r="A27" s="38" t="s">
        <v>1306</v>
      </c>
      <c r="B27" s="38" t="s">
        <v>264</v>
      </c>
      <c r="C27" s="16" t="s">
        <v>1279</v>
      </c>
      <c r="D27" s="28" t="s">
        <v>118</v>
      </c>
      <c r="E27" s="28" t="s">
        <v>1288</v>
      </c>
      <c r="F27" s="17">
        <v>8088</v>
      </c>
      <c r="G27" s="41">
        <v>0.11</v>
      </c>
      <c r="H27" s="36">
        <v>277052444.10000002</v>
      </c>
      <c r="I27" s="40"/>
      <c r="J27" s="39"/>
    </row>
    <row r="28" spans="1:10" ht="15.75" customHeight="1" x14ac:dyDescent="0.3">
      <c r="A28" s="38" t="s">
        <v>1307</v>
      </c>
      <c r="B28" s="38" t="s">
        <v>265</v>
      </c>
      <c r="C28" s="16" t="s">
        <v>1279</v>
      </c>
      <c r="D28" s="28" t="s">
        <v>118</v>
      </c>
      <c r="E28" s="28" t="s">
        <v>1280</v>
      </c>
      <c r="F28" s="17">
        <v>8088</v>
      </c>
      <c r="G28" s="41">
        <v>0.11</v>
      </c>
      <c r="H28" s="36">
        <v>738536209.5</v>
      </c>
      <c r="I28" s="40"/>
      <c r="J28" s="39"/>
    </row>
    <row r="29" spans="1:10" ht="15.75" customHeight="1" x14ac:dyDescent="0.3">
      <c r="A29" s="38" t="s">
        <v>1308</v>
      </c>
      <c r="B29" s="38" t="s">
        <v>266</v>
      </c>
      <c r="C29" s="16" t="s">
        <v>1275</v>
      </c>
      <c r="D29" s="28" t="s">
        <v>170</v>
      </c>
      <c r="E29" s="28" t="s">
        <v>1288</v>
      </c>
      <c r="F29" s="31">
        <v>859350</v>
      </c>
      <c r="G29" s="41">
        <v>0.11</v>
      </c>
      <c r="H29" s="36">
        <v>123731199.59999999</v>
      </c>
      <c r="I29" s="40"/>
      <c r="J29" s="39"/>
    </row>
    <row r="30" spans="1:10" ht="15.75" customHeight="1" x14ac:dyDescent="0.3">
      <c r="A30" s="38" t="s">
        <v>1309</v>
      </c>
      <c r="B30" s="38" t="s">
        <v>267</v>
      </c>
      <c r="C30" s="16" t="s">
        <v>1275</v>
      </c>
      <c r="D30" s="28" t="s">
        <v>2316</v>
      </c>
      <c r="E30" s="28" t="s">
        <v>1276</v>
      </c>
      <c r="F30" s="17">
        <v>556050</v>
      </c>
      <c r="G30" s="41">
        <v>0.11</v>
      </c>
      <c r="H30" s="36">
        <v>54079894.799999997</v>
      </c>
      <c r="I30" s="40"/>
      <c r="J30" s="39"/>
    </row>
    <row r="31" spans="1:10" ht="15.75" customHeight="1" x14ac:dyDescent="0.3">
      <c r="A31" s="38" t="s">
        <v>1310</v>
      </c>
      <c r="B31" s="38" t="s">
        <v>268</v>
      </c>
      <c r="C31" s="16" t="s">
        <v>1275</v>
      </c>
      <c r="D31" s="28" t="s">
        <v>143</v>
      </c>
      <c r="E31" s="28" t="s">
        <v>1276</v>
      </c>
      <c r="F31" s="31">
        <v>859350</v>
      </c>
      <c r="G31" s="41">
        <v>0.11</v>
      </c>
      <c r="H31" s="36">
        <v>90740501.099999994</v>
      </c>
      <c r="I31" s="40"/>
      <c r="J31" s="39"/>
    </row>
    <row r="32" spans="1:10" ht="15.75" customHeight="1" x14ac:dyDescent="0.3">
      <c r="A32" s="38" t="s">
        <v>1311</v>
      </c>
      <c r="B32" s="38" t="s">
        <v>269</v>
      </c>
      <c r="C32" s="16" t="s">
        <v>1279</v>
      </c>
      <c r="D32" s="28" t="s">
        <v>118</v>
      </c>
      <c r="E32" s="28" t="s">
        <v>1276</v>
      </c>
      <c r="F32" s="17">
        <v>8088</v>
      </c>
      <c r="G32" s="41">
        <v>0.11</v>
      </c>
      <c r="H32" s="36">
        <v>24022003.379999999</v>
      </c>
      <c r="I32" s="40"/>
      <c r="J32" s="39"/>
    </row>
    <row r="33" spans="1:10" ht="15.75" customHeight="1" x14ac:dyDescent="0.3">
      <c r="A33" s="38" t="s">
        <v>1312</v>
      </c>
      <c r="B33" s="38" t="s">
        <v>270</v>
      </c>
      <c r="C33" s="16" t="s">
        <v>1279</v>
      </c>
      <c r="D33" s="28" t="s">
        <v>118</v>
      </c>
      <c r="E33" s="28" t="s">
        <v>1276</v>
      </c>
      <c r="F33" s="17">
        <v>8088</v>
      </c>
      <c r="G33" s="41">
        <v>0.11</v>
      </c>
      <c r="H33" s="36">
        <v>42470416.5</v>
      </c>
      <c r="I33" s="40"/>
      <c r="J33" s="39"/>
    </row>
    <row r="34" spans="1:10" ht="15.75" customHeight="1" x14ac:dyDescent="0.3">
      <c r="A34" s="38" t="s">
        <v>1313</v>
      </c>
      <c r="B34" s="38" t="s">
        <v>271</v>
      </c>
      <c r="C34" s="16" t="s">
        <v>1275</v>
      </c>
      <c r="D34" s="28" t="s">
        <v>2313</v>
      </c>
      <c r="E34" s="28" t="s">
        <v>1295</v>
      </c>
      <c r="F34" s="17">
        <v>808800</v>
      </c>
      <c r="G34" s="41">
        <v>0.11</v>
      </c>
      <c r="H34" s="36">
        <v>305801402.10000002</v>
      </c>
      <c r="I34" s="40"/>
      <c r="J34" s="39"/>
    </row>
    <row r="35" spans="1:10" ht="15.75" customHeight="1" x14ac:dyDescent="0.3">
      <c r="A35" s="38" t="s">
        <v>1314</v>
      </c>
      <c r="B35" s="38" t="s">
        <v>272</v>
      </c>
      <c r="C35" s="16" t="s">
        <v>1275</v>
      </c>
      <c r="D35" s="28" t="s">
        <v>108</v>
      </c>
      <c r="E35" s="28" t="s">
        <v>1276</v>
      </c>
      <c r="F35" s="17">
        <v>556050</v>
      </c>
      <c r="G35" s="41">
        <v>0.11</v>
      </c>
      <c r="H35" s="36">
        <v>173992562.09999999</v>
      </c>
      <c r="I35" s="40"/>
      <c r="J35" s="39"/>
    </row>
    <row r="36" spans="1:10" ht="15.75" customHeight="1" x14ac:dyDescent="0.3">
      <c r="A36" s="38" t="s">
        <v>1315</v>
      </c>
      <c r="B36" s="38" t="s">
        <v>273</v>
      </c>
      <c r="C36" s="16" t="s">
        <v>1275</v>
      </c>
      <c r="D36" s="28" t="s">
        <v>2316</v>
      </c>
      <c r="E36" s="28" t="s">
        <v>1280</v>
      </c>
      <c r="F36" s="17">
        <v>556050</v>
      </c>
      <c r="G36" s="41">
        <v>0.11</v>
      </c>
      <c r="H36" s="36">
        <v>526132070.10000002</v>
      </c>
      <c r="I36" s="40"/>
      <c r="J36" s="39"/>
    </row>
    <row r="37" spans="1:10" ht="15.75" customHeight="1" x14ac:dyDescent="0.3">
      <c r="A37" s="38" t="s">
        <v>1316</v>
      </c>
      <c r="B37" s="38" t="s">
        <v>274</v>
      </c>
      <c r="C37" s="16" t="s">
        <v>1279</v>
      </c>
      <c r="D37" s="28" t="s">
        <v>118</v>
      </c>
      <c r="E37" s="28" t="s">
        <v>1295</v>
      </c>
      <c r="F37" s="17">
        <v>8088</v>
      </c>
      <c r="G37" s="41">
        <v>0.11</v>
      </c>
      <c r="H37" s="36">
        <v>417951615</v>
      </c>
      <c r="I37" s="40"/>
      <c r="J37" s="39"/>
    </row>
    <row r="38" spans="1:10" ht="15.75" customHeight="1" x14ac:dyDescent="0.3">
      <c r="A38" s="38" t="s">
        <v>1317</v>
      </c>
      <c r="B38" s="38" t="s">
        <v>275</v>
      </c>
      <c r="C38" s="16" t="s">
        <v>1275</v>
      </c>
      <c r="D38" s="28" t="s">
        <v>2316</v>
      </c>
      <c r="E38" s="28" t="s">
        <v>1285</v>
      </c>
      <c r="F38" s="17">
        <v>556050</v>
      </c>
      <c r="G38" s="41">
        <v>0.11</v>
      </c>
      <c r="H38" s="36">
        <v>1153381426.2</v>
      </c>
      <c r="I38" s="40"/>
      <c r="J38" s="39"/>
    </row>
    <row r="39" spans="1:10" ht="15.75" customHeight="1" x14ac:dyDescent="0.3">
      <c r="A39" s="38" t="s">
        <v>1318</v>
      </c>
      <c r="B39" s="38" t="s">
        <v>276</v>
      </c>
      <c r="C39" s="16" t="s">
        <v>1275</v>
      </c>
      <c r="D39" s="28" t="s">
        <v>2315</v>
      </c>
      <c r="E39" s="28" t="s">
        <v>1276</v>
      </c>
      <c r="F39" s="17">
        <v>556050</v>
      </c>
      <c r="G39" s="41">
        <v>0.11</v>
      </c>
      <c r="H39" s="36">
        <v>145446370.19999999</v>
      </c>
      <c r="I39" s="40"/>
      <c r="J39" s="39"/>
    </row>
    <row r="40" spans="1:10" ht="15.75" customHeight="1" x14ac:dyDescent="0.3">
      <c r="A40" s="38" t="s">
        <v>1319</v>
      </c>
      <c r="B40" s="38" t="s">
        <v>277</v>
      </c>
      <c r="C40" s="16" t="s">
        <v>1279</v>
      </c>
      <c r="D40" s="28" t="s">
        <v>118</v>
      </c>
      <c r="E40" s="28" t="s">
        <v>1285</v>
      </c>
      <c r="F40" s="17">
        <v>8088</v>
      </c>
      <c r="G40" s="41">
        <v>0.11</v>
      </c>
      <c r="H40" s="36">
        <v>1238191577.3099999</v>
      </c>
      <c r="I40" s="40"/>
      <c r="J40" s="39"/>
    </row>
    <row r="41" spans="1:10" ht="15.75" customHeight="1" x14ac:dyDescent="0.3">
      <c r="A41" s="38" t="s">
        <v>1320</v>
      </c>
      <c r="B41" s="38" t="s">
        <v>278</v>
      </c>
      <c r="C41" s="16" t="s">
        <v>1279</v>
      </c>
      <c r="D41" s="28" t="s">
        <v>150</v>
      </c>
      <c r="E41" s="28" t="s">
        <v>1285</v>
      </c>
      <c r="F41" s="17">
        <v>32352</v>
      </c>
      <c r="G41" s="41">
        <v>0.11</v>
      </c>
      <c r="H41" s="36">
        <v>387170337.60000002</v>
      </c>
      <c r="I41" s="40"/>
      <c r="J41" s="39"/>
    </row>
    <row r="42" spans="1:10" ht="15.75" customHeight="1" x14ac:dyDescent="0.3">
      <c r="A42" s="38" t="s">
        <v>1321</v>
      </c>
      <c r="B42" s="38" t="s">
        <v>279</v>
      </c>
      <c r="C42" s="16" t="s">
        <v>1275</v>
      </c>
      <c r="D42" s="28" t="s">
        <v>2316</v>
      </c>
      <c r="E42" s="28" t="s">
        <v>1280</v>
      </c>
      <c r="F42" s="17">
        <v>556050</v>
      </c>
      <c r="G42" s="41">
        <v>0.11</v>
      </c>
      <c r="H42" s="36">
        <v>856666404.89999998</v>
      </c>
      <c r="I42" s="40"/>
      <c r="J42" s="39"/>
    </row>
    <row r="43" spans="1:10" ht="15.75" customHeight="1" x14ac:dyDescent="0.3">
      <c r="A43" s="38" t="s">
        <v>1322</v>
      </c>
      <c r="B43" s="38" t="s">
        <v>280</v>
      </c>
      <c r="C43" s="16" t="s">
        <v>1275</v>
      </c>
      <c r="D43" s="28" t="s">
        <v>170</v>
      </c>
      <c r="E43" s="28" t="s">
        <v>1295</v>
      </c>
      <c r="F43" s="31">
        <v>859350</v>
      </c>
      <c r="G43" s="41">
        <v>0.11</v>
      </c>
      <c r="H43" s="36">
        <v>596476758.60000002</v>
      </c>
      <c r="I43" s="40"/>
      <c r="J43" s="39"/>
    </row>
    <row r="44" spans="1:10" ht="15.75" customHeight="1" x14ac:dyDescent="0.3">
      <c r="A44" s="38" t="s">
        <v>1323</v>
      </c>
      <c r="B44" s="38" t="s">
        <v>281</v>
      </c>
      <c r="C44" s="16" t="s">
        <v>1279</v>
      </c>
      <c r="D44" s="28" t="s">
        <v>118</v>
      </c>
      <c r="E44" s="28" t="s">
        <v>1288</v>
      </c>
      <c r="F44" s="17">
        <v>8088</v>
      </c>
      <c r="G44" s="41">
        <v>0.11</v>
      </c>
      <c r="H44" s="36">
        <v>137280289.5</v>
      </c>
      <c r="I44" s="40"/>
      <c r="J44" s="39"/>
    </row>
    <row r="45" spans="1:10" ht="15.75" customHeight="1" x14ac:dyDescent="0.3">
      <c r="A45" s="38" t="s">
        <v>1324</v>
      </c>
      <c r="B45" s="38" t="s">
        <v>282</v>
      </c>
      <c r="C45" s="16" t="s">
        <v>1275</v>
      </c>
      <c r="D45" s="28" t="s">
        <v>2316</v>
      </c>
      <c r="E45" s="28" t="s">
        <v>1280</v>
      </c>
      <c r="F45" s="17">
        <v>556050</v>
      </c>
      <c r="G45" s="41">
        <v>0.11</v>
      </c>
      <c r="H45" s="36">
        <v>1185405492.3</v>
      </c>
      <c r="I45" s="40"/>
      <c r="J45" s="39"/>
    </row>
    <row r="46" spans="1:10" ht="15.75" customHeight="1" x14ac:dyDescent="0.3">
      <c r="A46" s="38" t="s">
        <v>1325</v>
      </c>
      <c r="B46" s="38" t="s">
        <v>283</v>
      </c>
      <c r="C46" s="16" t="s">
        <v>1275</v>
      </c>
      <c r="D46" s="28" t="s">
        <v>2314</v>
      </c>
      <c r="E46" s="28" t="s">
        <v>1288</v>
      </c>
      <c r="F46" s="17">
        <v>808800</v>
      </c>
      <c r="G46" s="41">
        <v>0.11</v>
      </c>
      <c r="H46" s="36">
        <v>242723964.90000001</v>
      </c>
      <c r="I46" s="40"/>
      <c r="J46" s="39"/>
    </row>
    <row r="47" spans="1:10" ht="15.75" customHeight="1" x14ac:dyDescent="0.3">
      <c r="A47" s="38" t="s">
        <v>1326</v>
      </c>
      <c r="B47" s="38" t="s">
        <v>284</v>
      </c>
      <c r="C47" s="16" t="s">
        <v>1279</v>
      </c>
      <c r="D47" s="28" t="s">
        <v>118</v>
      </c>
      <c r="E47" s="28" t="s">
        <v>1285</v>
      </c>
      <c r="F47" s="17">
        <v>8088</v>
      </c>
      <c r="G47" s="41">
        <v>0.11</v>
      </c>
      <c r="H47" s="36">
        <v>345859179.60000002</v>
      </c>
      <c r="I47" s="40"/>
      <c r="J47" s="39"/>
    </row>
    <row r="48" spans="1:10" ht="15.75" customHeight="1" x14ac:dyDescent="0.3">
      <c r="A48" s="38" t="s">
        <v>1327</v>
      </c>
      <c r="B48" s="38" t="s">
        <v>285</v>
      </c>
      <c r="C48" s="16" t="s">
        <v>1275</v>
      </c>
      <c r="D48" s="28" t="s">
        <v>108</v>
      </c>
      <c r="E48" s="28" t="s">
        <v>1285</v>
      </c>
      <c r="F48" s="17">
        <v>556050</v>
      </c>
      <c r="G48" s="41">
        <v>0.11</v>
      </c>
      <c r="H48" s="36">
        <v>1273900164.5999999</v>
      </c>
      <c r="I48" s="40"/>
      <c r="J48" s="39"/>
    </row>
    <row r="49" spans="1:10" ht="15.75" customHeight="1" x14ac:dyDescent="0.3">
      <c r="A49" s="38" t="s">
        <v>1328</v>
      </c>
      <c r="B49" s="38" t="s">
        <v>286</v>
      </c>
      <c r="C49" s="16" t="s">
        <v>1275</v>
      </c>
      <c r="D49" s="28" t="s">
        <v>143</v>
      </c>
      <c r="E49" s="28" t="s">
        <v>1288</v>
      </c>
      <c r="F49" s="31">
        <v>859350</v>
      </c>
      <c r="G49" s="41">
        <v>0.11</v>
      </c>
      <c r="H49" s="36">
        <v>268259315.69999999</v>
      </c>
      <c r="I49" s="40"/>
      <c r="J49" s="39"/>
    </row>
    <row r="50" spans="1:10" ht="15.75" customHeight="1" x14ac:dyDescent="0.3">
      <c r="A50" s="38" t="s">
        <v>1329</v>
      </c>
      <c r="B50" s="38" t="s">
        <v>287</v>
      </c>
      <c r="C50" s="16" t="s">
        <v>1275</v>
      </c>
      <c r="D50" s="28" t="s">
        <v>2313</v>
      </c>
      <c r="E50" s="28" t="s">
        <v>1276</v>
      </c>
      <c r="F50" s="17">
        <v>808800</v>
      </c>
      <c r="G50" s="41">
        <v>0.11</v>
      </c>
      <c r="H50" s="36">
        <v>41985182.399999999</v>
      </c>
      <c r="I50" s="40"/>
      <c r="J50" s="39"/>
    </row>
    <row r="51" spans="1:10" ht="15.75" customHeight="1" x14ac:dyDescent="0.3">
      <c r="A51" s="38" t="s">
        <v>1330</v>
      </c>
      <c r="B51" s="38" t="s">
        <v>288</v>
      </c>
      <c r="C51" s="16" t="s">
        <v>1279</v>
      </c>
      <c r="D51" s="28" t="s">
        <v>118</v>
      </c>
      <c r="E51" s="28" t="s">
        <v>1276</v>
      </c>
      <c r="F51" s="17">
        <v>8088</v>
      </c>
      <c r="G51" s="41">
        <v>0.11</v>
      </c>
      <c r="H51" s="36">
        <v>143424206.09999999</v>
      </c>
      <c r="I51" s="40"/>
      <c r="J51" s="39"/>
    </row>
    <row r="52" spans="1:10" ht="15.75" customHeight="1" x14ac:dyDescent="0.3">
      <c r="A52" s="38" t="s">
        <v>1331</v>
      </c>
      <c r="B52" s="38" t="s">
        <v>289</v>
      </c>
      <c r="C52" s="16" t="s">
        <v>1279</v>
      </c>
      <c r="D52" s="28" t="s">
        <v>118</v>
      </c>
      <c r="E52" s="28" t="s">
        <v>1276</v>
      </c>
      <c r="F52" s="17">
        <v>8088</v>
      </c>
      <c r="G52" s="41">
        <v>0.11</v>
      </c>
      <c r="H52" s="36">
        <v>84477944.700000003</v>
      </c>
      <c r="I52" s="40"/>
      <c r="J52" s="39"/>
    </row>
    <row r="53" spans="1:10" ht="15.75" customHeight="1" x14ac:dyDescent="0.3">
      <c r="A53" s="38" t="s">
        <v>1332</v>
      </c>
      <c r="B53" s="38" t="s">
        <v>290</v>
      </c>
      <c r="C53" s="16" t="s">
        <v>1279</v>
      </c>
      <c r="D53" s="28" t="s">
        <v>118</v>
      </c>
      <c r="E53" s="28" t="s">
        <v>1295</v>
      </c>
      <c r="F53" s="17">
        <v>8088</v>
      </c>
      <c r="G53" s="41">
        <v>0.11</v>
      </c>
      <c r="H53" s="36">
        <v>516730259.69999999</v>
      </c>
      <c r="I53" s="40"/>
      <c r="J53" s="39"/>
    </row>
    <row r="54" spans="1:10" ht="15.75" customHeight="1" x14ac:dyDescent="0.3">
      <c r="A54" s="38" t="s">
        <v>1333</v>
      </c>
      <c r="B54" s="38" t="s">
        <v>291</v>
      </c>
      <c r="C54" s="16" t="s">
        <v>1275</v>
      </c>
      <c r="D54" s="28" t="s">
        <v>2313</v>
      </c>
      <c r="E54" s="28" t="s">
        <v>1285</v>
      </c>
      <c r="F54" s="17">
        <v>808800</v>
      </c>
      <c r="G54" s="41">
        <v>0.11</v>
      </c>
      <c r="H54" s="36">
        <v>516242317.19999999</v>
      </c>
      <c r="I54" s="40"/>
      <c r="J54" s="39"/>
    </row>
    <row r="55" spans="1:10" ht="15.75" customHeight="1" x14ac:dyDescent="0.3">
      <c r="A55" s="38" t="s">
        <v>1334</v>
      </c>
      <c r="B55" s="38" t="s">
        <v>292</v>
      </c>
      <c r="C55" s="16" t="s">
        <v>1279</v>
      </c>
      <c r="D55" s="28" t="s">
        <v>118</v>
      </c>
      <c r="E55" s="28" t="s">
        <v>1285</v>
      </c>
      <c r="F55" s="17">
        <v>8088</v>
      </c>
      <c r="G55" s="41">
        <v>0.11</v>
      </c>
      <c r="H55" s="36">
        <v>315629328.60000002</v>
      </c>
      <c r="I55" s="40"/>
      <c r="J55" s="39"/>
    </row>
    <row r="56" spans="1:10" ht="15.75" customHeight="1" x14ac:dyDescent="0.3">
      <c r="A56" s="38" t="s">
        <v>1335</v>
      </c>
      <c r="B56" s="38" t="s">
        <v>293</v>
      </c>
      <c r="C56" s="16" t="s">
        <v>1279</v>
      </c>
      <c r="D56" s="28" t="s">
        <v>2312</v>
      </c>
      <c r="E56" s="28" t="s">
        <v>1288</v>
      </c>
      <c r="F56" s="17">
        <v>32352</v>
      </c>
      <c r="G56" s="41">
        <v>0.11</v>
      </c>
      <c r="H56" s="36">
        <v>85993105.200000003</v>
      </c>
      <c r="I56" s="40"/>
      <c r="J56" s="39"/>
    </row>
    <row r="57" spans="1:10" ht="15.75" customHeight="1" x14ac:dyDescent="0.3">
      <c r="A57" s="38" t="s">
        <v>1336</v>
      </c>
      <c r="B57" s="38" t="s">
        <v>294</v>
      </c>
      <c r="C57" s="16" t="s">
        <v>1275</v>
      </c>
      <c r="D57" s="28" t="s">
        <v>2318</v>
      </c>
      <c r="E57" s="28" t="s">
        <v>1280</v>
      </c>
      <c r="F57" s="31">
        <v>859350</v>
      </c>
      <c r="G57" s="41">
        <v>0.11</v>
      </c>
      <c r="H57" s="36">
        <v>425493413.10000002</v>
      </c>
      <c r="I57" s="40"/>
      <c r="J57" s="39"/>
    </row>
    <row r="58" spans="1:10" ht="15.75" customHeight="1" x14ac:dyDescent="0.3">
      <c r="A58" s="38" t="s">
        <v>1337</v>
      </c>
      <c r="B58" s="38" t="s">
        <v>295</v>
      </c>
      <c r="C58" s="16" t="s">
        <v>1279</v>
      </c>
      <c r="D58" s="28" t="s">
        <v>118</v>
      </c>
      <c r="E58" s="28" t="s">
        <v>1288</v>
      </c>
      <c r="F58" s="17">
        <v>8088</v>
      </c>
      <c r="G58" s="41">
        <v>0.11</v>
      </c>
      <c r="H58" s="36">
        <v>68626512</v>
      </c>
      <c r="I58" s="40"/>
      <c r="J58" s="39"/>
    </row>
    <row r="59" spans="1:10" ht="15.75" customHeight="1" x14ac:dyDescent="0.3">
      <c r="A59" s="38" t="s">
        <v>1338</v>
      </c>
      <c r="B59" s="38" t="s">
        <v>296</v>
      </c>
      <c r="C59" s="16" t="s">
        <v>1275</v>
      </c>
      <c r="D59" s="28" t="s">
        <v>170</v>
      </c>
      <c r="E59" s="28" t="s">
        <v>1285</v>
      </c>
      <c r="F59" s="31">
        <v>859350</v>
      </c>
      <c r="G59" s="41">
        <v>0.11</v>
      </c>
      <c r="H59" s="36">
        <v>841158698.39999998</v>
      </c>
      <c r="I59" s="40"/>
      <c r="J59" s="39"/>
    </row>
    <row r="60" spans="1:10" ht="15.75" customHeight="1" x14ac:dyDescent="0.3">
      <c r="A60" s="38" t="s">
        <v>1339</v>
      </c>
      <c r="B60" s="38" t="s">
        <v>297</v>
      </c>
      <c r="C60" s="16" t="s">
        <v>1275</v>
      </c>
      <c r="D60" s="28" t="s">
        <v>2313</v>
      </c>
      <c r="E60" s="28" t="s">
        <v>1280</v>
      </c>
      <c r="F60" s="17">
        <v>808800</v>
      </c>
      <c r="G60" s="41">
        <v>0.11</v>
      </c>
      <c r="H60" s="36">
        <v>348172488.60000002</v>
      </c>
      <c r="I60" s="40"/>
      <c r="J60" s="39"/>
    </row>
    <row r="61" spans="1:10" ht="15.75" customHeight="1" x14ac:dyDescent="0.3">
      <c r="A61" s="38" t="s">
        <v>1340</v>
      </c>
      <c r="B61" s="38" t="s">
        <v>298</v>
      </c>
      <c r="C61" s="16" t="s">
        <v>1275</v>
      </c>
      <c r="D61" s="28" t="s">
        <v>2314</v>
      </c>
      <c r="E61" s="28" t="s">
        <v>1280</v>
      </c>
      <c r="F61" s="17">
        <v>808800</v>
      </c>
      <c r="G61" s="41">
        <v>0.11</v>
      </c>
      <c r="H61" s="36">
        <v>368532286.19999999</v>
      </c>
      <c r="I61" s="40"/>
      <c r="J61" s="39"/>
    </row>
    <row r="62" spans="1:10" ht="15.75" customHeight="1" x14ac:dyDescent="0.3">
      <c r="A62" s="38" t="s">
        <v>1341</v>
      </c>
      <c r="B62" s="38" t="s">
        <v>299</v>
      </c>
      <c r="C62" s="16" t="s">
        <v>1275</v>
      </c>
      <c r="D62" s="28" t="s">
        <v>2315</v>
      </c>
      <c r="E62" s="28" t="s">
        <v>1285</v>
      </c>
      <c r="F62" s="17">
        <v>556050</v>
      </c>
      <c r="G62" s="41">
        <v>0.11</v>
      </c>
      <c r="H62" s="36">
        <v>442477908</v>
      </c>
      <c r="I62" s="40"/>
      <c r="J62" s="39"/>
    </row>
    <row r="63" spans="1:10" ht="15.75" customHeight="1" x14ac:dyDescent="0.3">
      <c r="A63" s="38" t="s">
        <v>1342</v>
      </c>
      <c r="B63" s="38" t="s">
        <v>300</v>
      </c>
      <c r="C63" s="16" t="s">
        <v>1275</v>
      </c>
      <c r="D63" s="28" t="s">
        <v>170</v>
      </c>
      <c r="E63" s="28" t="s">
        <v>1288</v>
      </c>
      <c r="F63" s="31">
        <v>859350</v>
      </c>
      <c r="G63" s="41">
        <v>0.11</v>
      </c>
      <c r="H63" s="36">
        <v>175454553.36000001</v>
      </c>
      <c r="I63" s="40"/>
      <c r="J63" s="39"/>
    </row>
    <row r="64" spans="1:10" ht="15.75" customHeight="1" x14ac:dyDescent="0.3">
      <c r="A64" s="38" t="s">
        <v>1343</v>
      </c>
      <c r="B64" s="38" t="s">
        <v>301</v>
      </c>
      <c r="C64" s="16" t="s">
        <v>1275</v>
      </c>
      <c r="D64" s="28" t="s">
        <v>143</v>
      </c>
      <c r="E64" s="28" t="s">
        <v>1288</v>
      </c>
      <c r="F64" s="31">
        <v>859350</v>
      </c>
      <c r="G64" s="41">
        <v>0.11</v>
      </c>
      <c r="H64" s="36">
        <v>288650826</v>
      </c>
      <c r="I64" s="40"/>
      <c r="J64" s="39"/>
    </row>
    <row r="65" spans="1:10" ht="15.75" customHeight="1" x14ac:dyDescent="0.3">
      <c r="A65" s="38" t="s">
        <v>1344</v>
      </c>
      <c r="B65" s="38" t="s">
        <v>302</v>
      </c>
      <c r="C65" s="16" t="s">
        <v>1279</v>
      </c>
      <c r="D65" s="28" t="s">
        <v>118</v>
      </c>
      <c r="E65" s="28" t="s">
        <v>1295</v>
      </c>
      <c r="F65" s="17">
        <v>8088</v>
      </c>
      <c r="G65" s="41">
        <v>0.11</v>
      </c>
      <c r="H65" s="36">
        <v>832508176.79999995</v>
      </c>
      <c r="I65" s="40"/>
      <c r="J65" s="39"/>
    </row>
    <row r="66" spans="1:10" ht="15.75" customHeight="1" x14ac:dyDescent="0.3">
      <c r="A66" s="38" t="s">
        <v>1345</v>
      </c>
      <c r="B66" s="38" t="s">
        <v>303</v>
      </c>
      <c r="C66" s="16" t="s">
        <v>1275</v>
      </c>
      <c r="D66" s="28" t="s">
        <v>143</v>
      </c>
      <c r="E66" s="28" t="s">
        <v>1285</v>
      </c>
      <c r="F66" s="31">
        <v>859350</v>
      </c>
      <c r="G66" s="41">
        <v>0.11</v>
      </c>
      <c r="H66" s="36">
        <v>1021680695.7</v>
      </c>
      <c r="I66" s="40"/>
      <c r="J66" s="39"/>
    </row>
    <row r="67" spans="1:10" ht="15.75" customHeight="1" x14ac:dyDescent="0.3">
      <c r="A67" s="38" t="s">
        <v>1346</v>
      </c>
      <c r="B67" s="38" t="s">
        <v>304</v>
      </c>
      <c r="C67" s="16" t="s">
        <v>1275</v>
      </c>
      <c r="D67" s="28" t="s">
        <v>2314</v>
      </c>
      <c r="E67" s="28" t="s">
        <v>1276</v>
      </c>
      <c r="F67" s="17">
        <v>808800</v>
      </c>
      <c r="G67" s="41">
        <v>0.11</v>
      </c>
      <c r="H67" s="36">
        <v>201889207.19999999</v>
      </c>
      <c r="I67" s="40"/>
      <c r="J67" s="39"/>
    </row>
    <row r="68" spans="1:10" ht="15.75" customHeight="1" x14ac:dyDescent="0.3">
      <c r="A68" s="38" t="s">
        <v>1347</v>
      </c>
      <c r="B68" s="38" t="s">
        <v>305</v>
      </c>
      <c r="C68" s="16" t="s">
        <v>1275</v>
      </c>
      <c r="D68" s="28" t="s">
        <v>2318</v>
      </c>
      <c r="E68" s="28" t="s">
        <v>1285</v>
      </c>
      <c r="F68" s="31">
        <v>859350</v>
      </c>
      <c r="G68" s="41">
        <v>0.11</v>
      </c>
      <c r="H68" s="36">
        <v>333286088.27999997</v>
      </c>
      <c r="I68" s="40"/>
      <c r="J68" s="39"/>
    </row>
    <row r="69" spans="1:10" ht="15.75" customHeight="1" x14ac:dyDescent="0.3">
      <c r="A69" s="38" t="s">
        <v>1348</v>
      </c>
      <c r="B69" s="38" t="s">
        <v>306</v>
      </c>
      <c r="C69" s="16" t="s">
        <v>1275</v>
      </c>
      <c r="D69" s="28" t="s">
        <v>2313</v>
      </c>
      <c r="E69" s="28" t="s">
        <v>1276</v>
      </c>
      <c r="F69" s="17">
        <v>808800</v>
      </c>
      <c r="G69" s="41">
        <v>0.11</v>
      </c>
      <c r="H69" s="36">
        <v>27349492.740000002</v>
      </c>
      <c r="I69" s="40"/>
      <c r="J69" s="39"/>
    </row>
    <row r="70" spans="1:10" ht="15.75" customHeight="1" x14ac:dyDescent="0.3">
      <c r="A70" s="38" t="s">
        <v>1349</v>
      </c>
      <c r="B70" s="38" t="s">
        <v>307</v>
      </c>
      <c r="C70" s="16" t="s">
        <v>1275</v>
      </c>
      <c r="D70" s="28" t="s">
        <v>2316</v>
      </c>
      <c r="E70" s="28" t="s">
        <v>1285</v>
      </c>
      <c r="F70" s="17">
        <v>556050</v>
      </c>
      <c r="G70" s="41">
        <v>0.11</v>
      </c>
      <c r="H70" s="36">
        <v>868037944.20000005</v>
      </c>
      <c r="I70" s="40"/>
      <c r="J70" s="39"/>
    </row>
    <row r="71" spans="1:10" ht="15.75" customHeight="1" x14ac:dyDescent="0.3">
      <c r="A71" s="38" t="s">
        <v>1350</v>
      </c>
      <c r="B71" s="38" t="s">
        <v>308</v>
      </c>
      <c r="C71" s="16" t="s">
        <v>1279</v>
      </c>
      <c r="D71" s="28" t="s">
        <v>118</v>
      </c>
      <c r="E71" s="28" t="s">
        <v>1285</v>
      </c>
      <c r="F71" s="17">
        <v>8088</v>
      </c>
      <c r="G71" s="41">
        <v>0.11</v>
      </c>
      <c r="H71" s="36">
        <v>621530633.30999994</v>
      </c>
      <c r="I71" s="40"/>
      <c r="J71" s="39"/>
    </row>
    <row r="72" spans="1:10" ht="15.75" customHeight="1" x14ac:dyDescent="0.3">
      <c r="A72" s="38" t="s">
        <v>1351</v>
      </c>
      <c r="B72" s="38" t="s">
        <v>309</v>
      </c>
      <c r="C72" s="16" t="s">
        <v>1275</v>
      </c>
      <c r="D72" s="28" t="s">
        <v>2320</v>
      </c>
      <c r="E72" s="28" t="s">
        <v>1276</v>
      </c>
      <c r="F72" s="31">
        <v>758250</v>
      </c>
      <c r="G72" s="41">
        <v>0.11</v>
      </c>
      <c r="H72" s="36">
        <v>275976489.60000002</v>
      </c>
      <c r="I72" s="40"/>
      <c r="J72" s="39"/>
    </row>
    <row r="73" spans="1:10" ht="15.75" customHeight="1" x14ac:dyDescent="0.3">
      <c r="A73" s="38" t="s">
        <v>1352</v>
      </c>
      <c r="B73" s="38" t="s">
        <v>310</v>
      </c>
      <c r="C73" s="16" t="s">
        <v>1279</v>
      </c>
      <c r="D73" s="28" t="s">
        <v>2312</v>
      </c>
      <c r="E73" s="28" t="s">
        <v>1285</v>
      </c>
      <c r="F73" s="17">
        <v>32352</v>
      </c>
      <c r="G73" s="41">
        <v>0.11</v>
      </c>
      <c r="H73" s="36">
        <v>549043080.60000002</v>
      </c>
      <c r="I73" s="40"/>
      <c r="J73" s="39"/>
    </row>
    <row r="74" spans="1:10" ht="15.75" customHeight="1" x14ac:dyDescent="0.3">
      <c r="A74" s="38" t="s">
        <v>1353</v>
      </c>
      <c r="B74" s="38" t="s">
        <v>311</v>
      </c>
      <c r="C74" s="16" t="s">
        <v>1275</v>
      </c>
      <c r="D74" s="28" t="s">
        <v>2314</v>
      </c>
      <c r="E74" s="28" t="s">
        <v>1295</v>
      </c>
      <c r="F74" s="17">
        <v>808800</v>
      </c>
      <c r="G74" s="41">
        <v>0.11</v>
      </c>
      <c r="H74" s="36">
        <v>605922058.79999995</v>
      </c>
      <c r="I74" s="40"/>
      <c r="J74" s="39"/>
    </row>
    <row r="75" spans="1:10" ht="15.75" customHeight="1" x14ac:dyDescent="0.3">
      <c r="A75" s="38" t="s">
        <v>1354</v>
      </c>
      <c r="B75" s="38" t="s">
        <v>312</v>
      </c>
      <c r="C75" s="16" t="s">
        <v>1275</v>
      </c>
      <c r="D75" s="28" t="s">
        <v>2315</v>
      </c>
      <c r="E75" s="28" t="s">
        <v>1295</v>
      </c>
      <c r="F75" s="17">
        <v>556050</v>
      </c>
      <c r="G75" s="41">
        <v>0.11</v>
      </c>
      <c r="H75" s="36">
        <v>300956226.89999998</v>
      </c>
      <c r="I75" s="40"/>
      <c r="J75" s="39"/>
    </row>
    <row r="76" spans="1:10" ht="15.75" customHeight="1" x14ac:dyDescent="0.3">
      <c r="A76" s="38" t="s">
        <v>1355</v>
      </c>
      <c r="B76" s="38" t="s">
        <v>313</v>
      </c>
      <c r="C76" s="16" t="s">
        <v>1279</v>
      </c>
      <c r="D76" s="28" t="s">
        <v>118</v>
      </c>
      <c r="E76" s="28" t="s">
        <v>1285</v>
      </c>
      <c r="F76" s="17">
        <v>8088</v>
      </c>
      <c r="G76" s="41">
        <v>0.11</v>
      </c>
      <c r="H76" s="36">
        <v>419543033.10000002</v>
      </c>
      <c r="I76" s="40"/>
      <c r="J76" s="39"/>
    </row>
    <row r="77" spans="1:10" ht="15.75" customHeight="1" x14ac:dyDescent="0.3">
      <c r="A77" s="38" t="s">
        <v>1356</v>
      </c>
      <c r="B77" s="38" t="s">
        <v>314</v>
      </c>
      <c r="C77" s="16" t="s">
        <v>1275</v>
      </c>
      <c r="D77" s="28" t="s">
        <v>2318</v>
      </c>
      <c r="E77" s="28" t="s">
        <v>1285</v>
      </c>
      <c r="F77" s="31">
        <v>859350</v>
      </c>
      <c r="G77" s="41">
        <v>0.11</v>
      </c>
      <c r="H77" s="36">
        <v>973773240</v>
      </c>
      <c r="I77" s="40"/>
      <c r="J77" s="39"/>
    </row>
    <row r="78" spans="1:10" ht="15.75" customHeight="1" x14ac:dyDescent="0.3">
      <c r="A78" s="38" t="s">
        <v>1357</v>
      </c>
      <c r="B78" s="38" t="s">
        <v>315</v>
      </c>
      <c r="C78" s="16" t="s">
        <v>1279</v>
      </c>
      <c r="D78" s="28" t="s">
        <v>2312</v>
      </c>
      <c r="E78" s="28" t="s">
        <v>1276</v>
      </c>
      <c r="F78" s="17">
        <v>32352</v>
      </c>
      <c r="G78" s="41">
        <v>0.11</v>
      </c>
      <c r="H78" s="36">
        <v>146524113.59999999</v>
      </c>
      <c r="I78" s="40"/>
      <c r="J78" s="39"/>
    </row>
    <row r="79" spans="1:10" ht="15.75" customHeight="1" x14ac:dyDescent="0.3">
      <c r="A79" s="38" t="s">
        <v>1358</v>
      </c>
      <c r="B79" s="38" t="s">
        <v>316</v>
      </c>
      <c r="C79" s="16" t="s">
        <v>1279</v>
      </c>
      <c r="D79" s="28" t="s">
        <v>118</v>
      </c>
      <c r="E79" s="28" t="s">
        <v>1280</v>
      </c>
      <c r="F79" s="17">
        <v>8088</v>
      </c>
      <c r="G79" s="41">
        <v>0.11</v>
      </c>
      <c r="H79" s="36">
        <v>849598536</v>
      </c>
      <c r="I79" s="40"/>
      <c r="J79" s="39"/>
    </row>
    <row r="80" spans="1:10" ht="15.75" customHeight="1" x14ac:dyDescent="0.3">
      <c r="A80" s="38" t="s">
        <v>1359</v>
      </c>
      <c r="B80" s="38" t="s">
        <v>317</v>
      </c>
      <c r="C80" s="16" t="s">
        <v>1279</v>
      </c>
      <c r="D80" s="28" t="s">
        <v>118</v>
      </c>
      <c r="E80" s="28" t="s">
        <v>1295</v>
      </c>
      <c r="F80" s="17">
        <v>8088</v>
      </c>
      <c r="G80" s="41">
        <v>0.11</v>
      </c>
      <c r="H80" s="36">
        <v>636309816</v>
      </c>
      <c r="I80" s="40"/>
      <c r="J80" s="39"/>
    </row>
    <row r="81" spans="1:10" ht="15.75" customHeight="1" x14ac:dyDescent="0.3">
      <c r="A81" s="38" t="s">
        <v>1360</v>
      </c>
      <c r="B81" s="38" t="s">
        <v>318</v>
      </c>
      <c r="C81" s="16" t="s">
        <v>1275</v>
      </c>
      <c r="D81" s="28" t="s">
        <v>170</v>
      </c>
      <c r="E81" s="28" t="s">
        <v>1288</v>
      </c>
      <c r="F81" s="31">
        <v>859350</v>
      </c>
      <c r="G81" s="41">
        <v>0.11</v>
      </c>
      <c r="H81" s="36">
        <v>272516254.5</v>
      </c>
      <c r="I81" s="40"/>
      <c r="J81" s="39"/>
    </row>
    <row r="82" spans="1:10" ht="15.75" customHeight="1" x14ac:dyDescent="0.3">
      <c r="A82" s="38" t="s">
        <v>1361</v>
      </c>
      <c r="B82" s="38" t="s">
        <v>319</v>
      </c>
      <c r="C82" s="16" t="s">
        <v>1279</v>
      </c>
      <c r="D82" s="28" t="s">
        <v>118</v>
      </c>
      <c r="E82" s="28" t="s">
        <v>1285</v>
      </c>
      <c r="F82" s="17">
        <v>8088</v>
      </c>
      <c r="G82" s="41">
        <v>0.11</v>
      </c>
      <c r="H82" s="36">
        <v>301453429.80000001</v>
      </c>
      <c r="I82" s="40"/>
      <c r="J82" s="39"/>
    </row>
    <row r="83" spans="1:10" ht="15.75" customHeight="1" x14ac:dyDescent="0.3">
      <c r="A83" s="38" t="s">
        <v>1362</v>
      </c>
      <c r="B83" s="38" t="s">
        <v>320</v>
      </c>
      <c r="C83" s="16" t="s">
        <v>1275</v>
      </c>
      <c r="D83" s="28" t="s">
        <v>2318</v>
      </c>
      <c r="E83" s="28" t="s">
        <v>1280</v>
      </c>
      <c r="F83" s="31">
        <v>859350</v>
      </c>
      <c r="G83" s="41">
        <v>0.11</v>
      </c>
      <c r="H83" s="36">
        <v>544963345.79999995</v>
      </c>
      <c r="I83" s="40"/>
      <c r="J83" s="39"/>
    </row>
    <row r="84" spans="1:10" ht="15.75" customHeight="1" x14ac:dyDescent="0.3">
      <c r="A84" s="38" t="s">
        <v>1363</v>
      </c>
      <c r="B84" s="38" t="s">
        <v>321</v>
      </c>
      <c r="C84" s="16" t="s">
        <v>1275</v>
      </c>
      <c r="D84" s="28" t="s">
        <v>2316</v>
      </c>
      <c r="E84" s="28" t="s">
        <v>1280</v>
      </c>
      <c r="F84" s="17">
        <v>556050</v>
      </c>
      <c r="G84" s="41">
        <v>0.11</v>
      </c>
      <c r="H84" s="36">
        <v>307749704.39999998</v>
      </c>
      <c r="I84" s="40"/>
      <c r="J84" s="39"/>
    </row>
    <row r="85" spans="1:10" ht="15.75" customHeight="1" x14ac:dyDescent="0.3">
      <c r="A85" s="38" t="s">
        <v>1364</v>
      </c>
      <c r="B85" s="38" t="s">
        <v>322</v>
      </c>
      <c r="C85" s="16" t="s">
        <v>1279</v>
      </c>
      <c r="D85" s="28" t="s">
        <v>118</v>
      </c>
      <c r="E85" s="28" t="s">
        <v>1288</v>
      </c>
      <c r="F85" s="17">
        <v>8088</v>
      </c>
      <c r="G85" s="41">
        <v>0.11</v>
      </c>
      <c r="H85" s="36">
        <v>71121359.099999994</v>
      </c>
      <c r="I85" s="40"/>
      <c r="J85" s="39"/>
    </row>
    <row r="86" spans="1:10" ht="15.75" customHeight="1" x14ac:dyDescent="0.3">
      <c r="A86" s="38" t="s">
        <v>1365</v>
      </c>
      <c r="B86" s="38" t="s">
        <v>323</v>
      </c>
      <c r="C86" s="16" t="s">
        <v>1275</v>
      </c>
      <c r="D86" s="28" t="s">
        <v>2318</v>
      </c>
      <c r="E86" s="28" t="s">
        <v>1288</v>
      </c>
      <c r="F86" s="31">
        <v>859350</v>
      </c>
      <c r="G86" s="41">
        <v>0.11</v>
      </c>
      <c r="H86" s="36">
        <v>271773009.60000002</v>
      </c>
      <c r="I86" s="40"/>
      <c r="J86" s="39"/>
    </row>
    <row r="87" spans="1:10" ht="15.75" customHeight="1" x14ac:dyDescent="0.3">
      <c r="A87" s="38" t="s">
        <v>1366</v>
      </c>
      <c r="B87" s="38" t="s">
        <v>324</v>
      </c>
      <c r="C87" s="16" t="s">
        <v>1275</v>
      </c>
      <c r="D87" s="28" t="s">
        <v>2316</v>
      </c>
      <c r="E87" s="28" t="s">
        <v>1276</v>
      </c>
      <c r="F87" s="17">
        <v>556050</v>
      </c>
      <c r="G87" s="41">
        <v>0.11</v>
      </c>
      <c r="H87" s="36">
        <v>257376655.65000001</v>
      </c>
      <c r="I87" s="40"/>
      <c r="J87" s="39"/>
    </row>
    <row r="88" spans="1:10" ht="15.75" customHeight="1" x14ac:dyDescent="0.3">
      <c r="A88" s="38" t="s">
        <v>1367</v>
      </c>
      <c r="B88" s="38" t="s">
        <v>325</v>
      </c>
      <c r="C88" s="16" t="s">
        <v>1279</v>
      </c>
      <c r="D88" s="28" t="s">
        <v>118</v>
      </c>
      <c r="E88" s="28" t="s">
        <v>1276</v>
      </c>
      <c r="F88" s="17">
        <v>8088</v>
      </c>
      <c r="G88" s="41">
        <v>0.11</v>
      </c>
      <c r="H88" s="36">
        <v>110348703.59999999</v>
      </c>
      <c r="I88" s="40"/>
      <c r="J88" s="39"/>
    </row>
    <row r="89" spans="1:10" ht="15.75" customHeight="1" x14ac:dyDescent="0.3">
      <c r="A89" s="38" t="s">
        <v>1368</v>
      </c>
      <c r="B89" s="38" t="s">
        <v>326</v>
      </c>
      <c r="C89" s="16" t="s">
        <v>1275</v>
      </c>
      <c r="D89" s="28" t="s">
        <v>108</v>
      </c>
      <c r="E89" s="28" t="s">
        <v>1295</v>
      </c>
      <c r="F89" s="17">
        <v>556050</v>
      </c>
      <c r="G89" s="41">
        <v>0.11</v>
      </c>
      <c r="H89" s="36">
        <v>666775885.5</v>
      </c>
      <c r="I89" s="40"/>
      <c r="J89" s="39"/>
    </row>
    <row r="90" spans="1:10" ht="15.75" customHeight="1" x14ac:dyDescent="0.3">
      <c r="A90" s="38" t="s">
        <v>1369</v>
      </c>
      <c r="B90" s="38" t="s">
        <v>327</v>
      </c>
      <c r="C90" s="16" t="s">
        <v>1275</v>
      </c>
      <c r="D90" s="28" t="s">
        <v>2313</v>
      </c>
      <c r="E90" s="28" t="s">
        <v>1295</v>
      </c>
      <c r="F90" s="17">
        <v>808800</v>
      </c>
      <c r="G90" s="41">
        <v>0.11</v>
      </c>
      <c r="H90" s="36">
        <v>285382741.19999999</v>
      </c>
      <c r="I90" s="40"/>
      <c r="J90" s="39"/>
    </row>
    <row r="91" spans="1:10" ht="15.75" customHeight="1" x14ac:dyDescent="0.3">
      <c r="A91" s="38" t="s">
        <v>1370</v>
      </c>
      <c r="B91" s="38" t="s">
        <v>328</v>
      </c>
      <c r="C91" s="16" t="s">
        <v>1275</v>
      </c>
      <c r="D91" s="28" t="s">
        <v>143</v>
      </c>
      <c r="E91" s="28" t="s">
        <v>1295</v>
      </c>
      <c r="F91" s="31">
        <v>859350</v>
      </c>
      <c r="G91" s="41">
        <v>0.11</v>
      </c>
      <c r="H91" s="36">
        <v>400122058.74000001</v>
      </c>
      <c r="I91" s="40"/>
      <c r="J91" s="39"/>
    </row>
    <row r="92" spans="1:10" ht="15.75" customHeight="1" x14ac:dyDescent="0.3">
      <c r="A92" s="38" t="s">
        <v>1371</v>
      </c>
      <c r="B92" s="38" t="s">
        <v>329</v>
      </c>
      <c r="C92" s="16" t="s">
        <v>1279</v>
      </c>
      <c r="D92" s="28" t="s">
        <v>118</v>
      </c>
      <c r="E92" s="28" t="s">
        <v>1276</v>
      </c>
      <c r="F92" s="17">
        <v>8088</v>
      </c>
      <c r="G92" s="41">
        <v>0.11</v>
      </c>
      <c r="H92" s="36">
        <v>247610038.19999999</v>
      </c>
      <c r="I92" s="40"/>
      <c r="J92" s="39"/>
    </row>
    <row r="93" spans="1:10" ht="15.75" customHeight="1" x14ac:dyDescent="0.3">
      <c r="A93" s="38" t="s">
        <v>1372</v>
      </c>
      <c r="B93" s="38" t="s">
        <v>330</v>
      </c>
      <c r="C93" s="16" t="s">
        <v>1275</v>
      </c>
      <c r="D93" s="28" t="s">
        <v>2313</v>
      </c>
      <c r="E93" s="28" t="s">
        <v>1285</v>
      </c>
      <c r="F93" s="17">
        <v>808800</v>
      </c>
      <c r="G93" s="41">
        <v>0.11</v>
      </c>
      <c r="H93" s="36">
        <v>272284019.69999999</v>
      </c>
      <c r="I93" s="40"/>
      <c r="J93" s="39"/>
    </row>
    <row r="94" spans="1:10" ht="15.75" customHeight="1" x14ac:dyDescent="0.3">
      <c r="A94" s="38" t="s">
        <v>1373</v>
      </c>
      <c r="B94" s="38" t="s">
        <v>331</v>
      </c>
      <c r="C94" s="16" t="s">
        <v>1275</v>
      </c>
      <c r="D94" s="28" t="s">
        <v>2318</v>
      </c>
      <c r="E94" s="28" t="s">
        <v>1280</v>
      </c>
      <c r="F94" s="31">
        <v>859350</v>
      </c>
      <c r="G94" s="41">
        <v>0.11</v>
      </c>
      <c r="H94" s="36">
        <v>356425738.80000001</v>
      </c>
      <c r="I94" s="40"/>
      <c r="J94" s="39"/>
    </row>
    <row r="95" spans="1:10" ht="15.75" customHeight="1" x14ac:dyDescent="0.3">
      <c r="A95" s="38" t="s">
        <v>1374</v>
      </c>
      <c r="B95" s="38" t="s">
        <v>332</v>
      </c>
      <c r="C95" s="16" t="s">
        <v>1275</v>
      </c>
      <c r="D95" s="28" t="s">
        <v>143</v>
      </c>
      <c r="E95" s="28" t="s">
        <v>1276</v>
      </c>
      <c r="F95" s="31">
        <v>859350</v>
      </c>
      <c r="G95" s="41">
        <v>0.11</v>
      </c>
      <c r="H95" s="36">
        <v>130902110.40000001</v>
      </c>
      <c r="I95" s="40"/>
      <c r="J95" s="39"/>
    </row>
    <row r="96" spans="1:10" ht="15.75" customHeight="1" x14ac:dyDescent="0.3">
      <c r="A96" s="38" t="s">
        <v>1375</v>
      </c>
      <c r="B96" s="38" t="s">
        <v>333</v>
      </c>
      <c r="C96" s="16" t="s">
        <v>1275</v>
      </c>
      <c r="D96" s="28" t="s">
        <v>2313</v>
      </c>
      <c r="E96" s="28" t="s">
        <v>1276</v>
      </c>
      <c r="F96" s="17">
        <v>808800</v>
      </c>
      <c r="G96" s="41">
        <v>0.11</v>
      </c>
      <c r="H96" s="36">
        <v>81453729.900000006</v>
      </c>
      <c r="I96" s="40"/>
      <c r="J96" s="39"/>
    </row>
    <row r="97" spans="1:10" ht="15.75" customHeight="1" x14ac:dyDescent="0.3">
      <c r="A97" s="38" t="s">
        <v>1376</v>
      </c>
      <c r="B97" s="38" t="s">
        <v>334</v>
      </c>
      <c r="C97" s="16" t="s">
        <v>1275</v>
      </c>
      <c r="D97" s="28" t="s">
        <v>2313</v>
      </c>
      <c r="E97" s="28" t="s">
        <v>1280</v>
      </c>
      <c r="F97" s="17">
        <v>808800</v>
      </c>
      <c r="G97" s="41">
        <v>0.11</v>
      </c>
      <c r="H97" s="36">
        <v>331515202.56</v>
      </c>
      <c r="I97" s="40"/>
      <c r="J97" s="39"/>
    </row>
    <row r="98" spans="1:10" ht="15.75" customHeight="1" x14ac:dyDescent="0.3">
      <c r="A98" s="38" t="s">
        <v>1377</v>
      </c>
      <c r="B98" s="38" t="s">
        <v>335</v>
      </c>
      <c r="C98" s="16" t="s">
        <v>1279</v>
      </c>
      <c r="D98" s="28" t="s">
        <v>118</v>
      </c>
      <c r="E98" s="28" t="s">
        <v>1288</v>
      </c>
      <c r="F98" s="17">
        <v>8088</v>
      </c>
      <c r="G98" s="41">
        <v>0.11</v>
      </c>
      <c r="H98" s="36">
        <v>64685545.799999997</v>
      </c>
      <c r="I98" s="40"/>
      <c r="J98" s="39"/>
    </row>
    <row r="99" spans="1:10" ht="15.75" customHeight="1" x14ac:dyDescent="0.3">
      <c r="A99" s="38" t="s">
        <v>1378</v>
      </c>
      <c r="B99" s="38" t="s">
        <v>336</v>
      </c>
      <c r="C99" s="16" t="s">
        <v>1279</v>
      </c>
      <c r="D99" s="28" t="s">
        <v>2312</v>
      </c>
      <c r="E99" s="28" t="s">
        <v>1285</v>
      </c>
      <c r="F99" s="17">
        <v>32352</v>
      </c>
      <c r="G99" s="41">
        <v>0.11</v>
      </c>
      <c r="H99" s="36">
        <v>354084090.30000001</v>
      </c>
      <c r="I99" s="40"/>
      <c r="J99" s="39"/>
    </row>
    <row r="100" spans="1:10" ht="15.75" customHeight="1" x14ac:dyDescent="0.3">
      <c r="A100" s="38" t="s">
        <v>1379</v>
      </c>
      <c r="B100" s="38" t="s">
        <v>337</v>
      </c>
      <c r="C100" s="16" t="s">
        <v>1279</v>
      </c>
      <c r="D100" s="28" t="s">
        <v>118</v>
      </c>
      <c r="E100" s="28" t="s">
        <v>1288</v>
      </c>
      <c r="F100" s="17">
        <v>8088</v>
      </c>
      <c r="G100" s="41">
        <v>0.11</v>
      </c>
      <c r="H100" s="36">
        <v>262809534.59999999</v>
      </c>
      <c r="I100" s="40"/>
      <c r="J100" s="39"/>
    </row>
    <row r="101" spans="1:10" ht="15.75" customHeight="1" x14ac:dyDescent="0.3">
      <c r="A101" s="38" t="s">
        <v>1380</v>
      </c>
      <c r="B101" s="38" t="s">
        <v>338</v>
      </c>
      <c r="C101" s="16" t="s">
        <v>1275</v>
      </c>
      <c r="D101" s="28" t="s">
        <v>2314</v>
      </c>
      <c r="E101" s="28" t="s">
        <v>1285</v>
      </c>
      <c r="F101" s="17">
        <v>808800</v>
      </c>
      <c r="G101" s="41">
        <v>0.11</v>
      </c>
      <c r="H101" s="36">
        <v>690956767.86000001</v>
      </c>
      <c r="I101" s="40"/>
      <c r="J101" s="39"/>
    </row>
    <row r="102" spans="1:10" ht="15.75" customHeight="1" x14ac:dyDescent="0.3">
      <c r="A102" s="38" t="s">
        <v>1381</v>
      </c>
      <c r="B102" s="38" t="s">
        <v>339</v>
      </c>
      <c r="C102" s="16" t="s">
        <v>1279</v>
      </c>
      <c r="D102" s="28" t="s">
        <v>2312</v>
      </c>
      <c r="E102" s="28" t="s">
        <v>1285</v>
      </c>
      <c r="F102" s="17">
        <v>32352</v>
      </c>
      <c r="G102" s="41">
        <v>0.11</v>
      </c>
      <c r="H102" s="36">
        <v>339002642.4000001</v>
      </c>
      <c r="I102" s="40"/>
      <c r="J102" s="39"/>
    </row>
    <row r="103" spans="1:10" ht="15.75" customHeight="1" x14ac:dyDescent="0.3">
      <c r="A103" s="38" t="s">
        <v>1382</v>
      </c>
      <c r="B103" s="38" t="s">
        <v>340</v>
      </c>
      <c r="C103" s="16" t="s">
        <v>1275</v>
      </c>
      <c r="D103" s="28" t="s">
        <v>2313</v>
      </c>
      <c r="E103" s="28" t="s">
        <v>1288</v>
      </c>
      <c r="F103" s="17">
        <v>808800</v>
      </c>
      <c r="G103" s="41">
        <v>0.11</v>
      </c>
      <c r="H103" s="36">
        <v>93871988.099999994</v>
      </c>
      <c r="I103" s="40"/>
      <c r="J103" s="39"/>
    </row>
    <row r="104" spans="1:10" ht="15.75" customHeight="1" x14ac:dyDescent="0.3">
      <c r="A104" s="38" t="s">
        <v>1383</v>
      </c>
      <c r="B104" s="38" t="s">
        <v>341</v>
      </c>
      <c r="C104" s="16" t="s">
        <v>1279</v>
      </c>
      <c r="D104" s="28" t="s">
        <v>150</v>
      </c>
      <c r="E104" s="28" t="s">
        <v>1285</v>
      </c>
      <c r="F104" s="17">
        <v>32352</v>
      </c>
      <c r="G104" s="41">
        <v>0.11</v>
      </c>
      <c r="H104" s="36">
        <v>1150445608.29</v>
      </c>
      <c r="I104" s="40"/>
      <c r="J104" s="39"/>
    </row>
    <row r="105" spans="1:10" ht="15.75" customHeight="1" x14ac:dyDescent="0.3">
      <c r="A105" s="38" t="s">
        <v>1384</v>
      </c>
      <c r="B105" s="38" t="s">
        <v>342</v>
      </c>
      <c r="C105" s="16" t="s">
        <v>1275</v>
      </c>
      <c r="D105" s="28" t="s">
        <v>170</v>
      </c>
      <c r="E105" s="28" t="s">
        <v>1288</v>
      </c>
      <c r="F105" s="31">
        <v>859350</v>
      </c>
      <c r="G105" s="41">
        <v>0.11</v>
      </c>
      <c r="H105" s="36">
        <v>225831541.5</v>
      </c>
      <c r="I105" s="40"/>
      <c r="J105" s="39"/>
    </row>
    <row r="106" spans="1:10" ht="15.75" customHeight="1" x14ac:dyDescent="0.3">
      <c r="A106" s="38" t="s">
        <v>1385</v>
      </c>
      <c r="B106" s="38" t="s">
        <v>343</v>
      </c>
      <c r="C106" s="16" t="s">
        <v>1275</v>
      </c>
      <c r="D106" s="28" t="s">
        <v>2318</v>
      </c>
      <c r="E106" s="28" t="s">
        <v>1295</v>
      </c>
      <c r="F106" s="31">
        <v>859350</v>
      </c>
      <c r="G106" s="41">
        <v>0.11</v>
      </c>
      <c r="H106" s="36">
        <v>686711733.29999995</v>
      </c>
      <c r="I106" s="40"/>
      <c r="J106" s="39"/>
    </row>
    <row r="107" spans="1:10" ht="15.75" customHeight="1" x14ac:dyDescent="0.3">
      <c r="A107" s="38" t="s">
        <v>1386</v>
      </c>
      <c r="B107" s="38" t="s">
        <v>344</v>
      </c>
      <c r="C107" s="16" t="s">
        <v>1275</v>
      </c>
      <c r="D107" s="28" t="s">
        <v>170</v>
      </c>
      <c r="E107" s="28" t="s">
        <v>1295</v>
      </c>
      <c r="F107" s="31">
        <v>859350</v>
      </c>
      <c r="G107" s="41">
        <v>0.11</v>
      </c>
      <c r="H107" s="36">
        <v>1179842819.7</v>
      </c>
      <c r="I107" s="40"/>
      <c r="J107" s="39"/>
    </row>
    <row r="108" spans="1:10" ht="15.75" customHeight="1" x14ac:dyDescent="0.3">
      <c r="A108" s="38" t="s">
        <v>1387</v>
      </c>
      <c r="B108" s="38" t="s">
        <v>345</v>
      </c>
      <c r="C108" s="16" t="s">
        <v>1279</v>
      </c>
      <c r="D108" s="28" t="s">
        <v>118</v>
      </c>
      <c r="E108" s="28" t="s">
        <v>1280</v>
      </c>
      <c r="F108" s="17">
        <v>8088</v>
      </c>
      <c r="G108" s="41">
        <v>0.11</v>
      </c>
      <c r="H108" s="36">
        <v>424349643.89999998</v>
      </c>
      <c r="I108" s="40"/>
      <c r="J108" s="39"/>
    </row>
    <row r="109" spans="1:10" ht="15.75" customHeight="1" x14ac:dyDescent="0.3">
      <c r="A109" s="38" t="s">
        <v>1388</v>
      </c>
      <c r="B109" s="38" t="s">
        <v>346</v>
      </c>
      <c r="C109" s="16" t="s">
        <v>1275</v>
      </c>
      <c r="D109" s="28" t="s">
        <v>2319</v>
      </c>
      <c r="E109" s="28" t="s">
        <v>1276</v>
      </c>
      <c r="F109" s="17">
        <v>353850</v>
      </c>
      <c r="G109" s="41">
        <v>0.11</v>
      </c>
      <c r="H109" s="36">
        <v>236650139.40000001</v>
      </c>
      <c r="I109" s="40"/>
      <c r="J109" s="39"/>
    </row>
    <row r="110" spans="1:10" ht="15.75" customHeight="1" x14ac:dyDescent="0.3">
      <c r="A110" s="38" t="s">
        <v>1389</v>
      </c>
      <c r="B110" s="38" t="s">
        <v>347</v>
      </c>
      <c r="C110" s="16" t="s">
        <v>1279</v>
      </c>
      <c r="D110" s="28" t="s">
        <v>2312</v>
      </c>
      <c r="E110" s="28" t="s">
        <v>1288</v>
      </c>
      <c r="F110" s="17">
        <v>32352</v>
      </c>
      <c r="G110" s="41">
        <v>0.11</v>
      </c>
      <c r="H110" s="36">
        <v>64687576.5</v>
      </c>
      <c r="I110" s="40"/>
      <c r="J110" s="39"/>
    </row>
    <row r="111" spans="1:10" ht="15.75" customHeight="1" x14ac:dyDescent="0.3">
      <c r="A111" s="38" t="s">
        <v>1390</v>
      </c>
      <c r="B111" s="38" t="s">
        <v>348</v>
      </c>
      <c r="C111" s="16" t="s">
        <v>1275</v>
      </c>
      <c r="D111" s="28" t="s">
        <v>170</v>
      </c>
      <c r="E111" s="28" t="s">
        <v>1285</v>
      </c>
      <c r="F111" s="31">
        <v>859350</v>
      </c>
      <c r="G111" s="41">
        <v>0.11</v>
      </c>
      <c r="H111" s="36">
        <v>282130863.60000002</v>
      </c>
      <c r="I111" s="40"/>
      <c r="J111" s="39"/>
    </row>
    <row r="112" spans="1:10" ht="15.75" customHeight="1" x14ac:dyDescent="0.3">
      <c r="A112" s="38" t="s">
        <v>1391</v>
      </c>
      <c r="B112" s="38" t="s">
        <v>349</v>
      </c>
      <c r="C112" s="16" t="s">
        <v>1279</v>
      </c>
      <c r="D112" s="28" t="s">
        <v>2312</v>
      </c>
      <c r="E112" s="28" t="s">
        <v>1285</v>
      </c>
      <c r="F112" s="17">
        <v>32352</v>
      </c>
      <c r="G112" s="41">
        <v>0.11</v>
      </c>
      <c r="H112" s="36">
        <v>890994890.94000006</v>
      </c>
      <c r="I112" s="40"/>
      <c r="J112" s="39"/>
    </row>
    <row r="113" spans="1:10" ht="15.75" customHeight="1" x14ac:dyDescent="0.3">
      <c r="A113" s="38" t="s">
        <v>1392</v>
      </c>
      <c r="B113" s="38" t="s">
        <v>350</v>
      </c>
      <c r="C113" s="16" t="s">
        <v>1275</v>
      </c>
      <c r="D113" s="28" t="s">
        <v>143</v>
      </c>
      <c r="E113" s="28" t="s">
        <v>1276</v>
      </c>
      <c r="F113" s="31">
        <v>859350</v>
      </c>
      <c r="G113" s="41">
        <v>0.11</v>
      </c>
      <c r="H113" s="36">
        <v>499694127</v>
      </c>
      <c r="I113" s="40"/>
      <c r="J113" s="39"/>
    </row>
    <row r="114" spans="1:10" ht="15.75" customHeight="1" x14ac:dyDescent="0.3">
      <c r="A114" s="38" t="s">
        <v>1393</v>
      </c>
      <c r="B114" s="38" t="s">
        <v>351</v>
      </c>
      <c r="C114" s="16" t="s">
        <v>1275</v>
      </c>
      <c r="D114" s="28" t="s">
        <v>2314</v>
      </c>
      <c r="E114" s="28" t="s">
        <v>1288</v>
      </c>
      <c r="F114" s="17">
        <v>808800</v>
      </c>
      <c r="G114" s="41">
        <v>0.11</v>
      </c>
      <c r="H114" s="36">
        <v>42968753.399999999</v>
      </c>
      <c r="I114" s="40"/>
      <c r="J114" s="39"/>
    </row>
    <row r="115" spans="1:10" ht="15.75" customHeight="1" x14ac:dyDescent="0.3">
      <c r="A115" s="38" t="s">
        <v>1394</v>
      </c>
      <c r="B115" s="38" t="s">
        <v>352</v>
      </c>
      <c r="C115" s="16" t="s">
        <v>1279</v>
      </c>
      <c r="D115" s="28" t="s">
        <v>2312</v>
      </c>
      <c r="E115" s="28" t="s">
        <v>1288</v>
      </c>
      <c r="F115" s="17">
        <v>32352</v>
      </c>
      <c r="G115" s="41">
        <v>0.11</v>
      </c>
      <c r="H115" s="36">
        <v>120119668.92</v>
      </c>
      <c r="I115" s="40"/>
      <c r="J115" s="39"/>
    </row>
    <row r="116" spans="1:10" ht="15.75" customHeight="1" x14ac:dyDescent="0.3">
      <c r="A116" s="38" t="s">
        <v>1395</v>
      </c>
      <c r="B116" s="38" t="s">
        <v>353</v>
      </c>
      <c r="C116" s="16" t="s">
        <v>1275</v>
      </c>
      <c r="D116" s="28" t="s">
        <v>143</v>
      </c>
      <c r="E116" s="28" t="s">
        <v>1276</v>
      </c>
      <c r="F116" s="31">
        <v>859350</v>
      </c>
      <c r="G116" s="41">
        <v>0.11</v>
      </c>
      <c r="H116" s="36">
        <v>49408685.399999999</v>
      </c>
      <c r="I116" s="40"/>
      <c r="J116" s="39"/>
    </row>
    <row r="117" spans="1:10" ht="15.75" customHeight="1" x14ac:dyDescent="0.3">
      <c r="A117" s="38" t="s">
        <v>1396</v>
      </c>
      <c r="B117" s="38" t="s">
        <v>354</v>
      </c>
      <c r="C117" s="16" t="s">
        <v>1275</v>
      </c>
      <c r="D117" s="28" t="s">
        <v>2316</v>
      </c>
      <c r="E117" s="28" t="s">
        <v>1285</v>
      </c>
      <c r="F117" s="17">
        <v>556050</v>
      </c>
      <c r="G117" s="41">
        <v>0.11</v>
      </c>
      <c r="H117" s="36">
        <v>511753063.5</v>
      </c>
      <c r="I117" s="40"/>
      <c r="J117" s="39"/>
    </row>
    <row r="118" spans="1:10" ht="15.75" customHeight="1" x14ac:dyDescent="0.3">
      <c r="A118" s="38" t="s">
        <v>1397</v>
      </c>
      <c r="B118" s="38" t="s">
        <v>355</v>
      </c>
      <c r="C118" s="16" t="s">
        <v>1275</v>
      </c>
      <c r="D118" s="28" t="s">
        <v>2314</v>
      </c>
      <c r="E118" s="28" t="s">
        <v>1280</v>
      </c>
      <c r="F118" s="17">
        <v>808800</v>
      </c>
      <c r="G118" s="41">
        <v>0.11</v>
      </c>
      <c r="H118" s="36">
        <v>761226698.70000005</v>
      </c>
      <c r="I118" s="40"/>
      <c r="J118" s="39"/>
    </row>
    <row r="119" spans="1:10" ht="15.75" customHeight="1" x14ac:dyDescent="0.3">
      <c r="A119" s="38" t="s">
        <v>1398</v>
      </c>
      <c r="B119" s="38" t="s">
        <v>356</v>
      </c>
      <c r="C119" s="16" t="s">
        <v>1279</v>
      </c>
      <c r="D119" s="28" t="s">
        <v>2312</v>
      </c>
      <c r="E119" s="28" t="s">
        <v>1288</v>
      </c>
      <c r="F119" s="17">
        <v>32352</v>
      </c>
      <c r="G119" s="41">
        <v>0.11</v>
      </c>
      <c r="H119" s="36">
        <v>74476198.079999998</v>
      </c>
      <c r="I119" s="40"/>
      <c r="J119" s="39"/>
    </row>
    <row r="120" spans="1:10" ht="15.75" customHeight="1" x14ac:dyDescent="0.3">
      <c r="A120" s="38" t="s">
        <v>1399</v>
      </c>
      <c r="B120" s="38" t="s">
        <v>357</v>
      </c>
      <c r="C120" s="16" t="s">
        <v>1279</v>
      </c>
      <c r="D120" s="28" t="s">
        <v>118</v>
      </c>
      <c r="E120" s="28" t="s">
        <v>1280</v>
      </c>
      <c r="F120" s="17">
        <v>8088</v>
      </c>
      <c r="G120" s="41">
        <v>0.11</v>
      </c>
      <c r="H120" s="36">
        <v>772345832.70000005</v>
      </c>
      <c r="I120" s="40"/>
      <c r="J120" s="39"/>
    </row>
    <row r="121" spans="1:10" ht="15.75" customHeight="1" x14ac:dyDescent="0.3">
      <c r="A121" s="38" t="s">
        <v>1400</v>
      </c>
      <c r="B121" s="38" t="s">
        <v>358</v>
      </c>
      <c r="C121" s="16" t="s">
        <v>1279</v>
      </c>
      <c r="D121" s="28" t="s">
        <v>118</v>
      </c>
      <c r="E121" s="28" t="s">
        <v>1295</v>
      </c>
      <c r="F121" s="17">
        <v>8088</v>
      </c>
      <c r="G121" s="41">
        <v>0.11</v>
      </c>
      <c r="H121" s="36">
        <v>529041758.10000002</v>
      </c>
      <c r="I121" s="40"/>
      <c r="J121" s="39"/>
    </row>
    <row r="122" spans="1:10" ht="15.75" customHeight="1" x14ac:dyDescent="0.3">
      <c r="A122" s="38" t="s">
        <v>1401</v>
      </c>
      <c r="B122" s="38" t="s">
        <v>359</v>
      </c>
      <c r="C122" s="16" t="s">
        <v>1275</v>
      </c>
      <c r="D122" s="28" t="s">
        <v>2318</v>
      </c>
      <c r="E122" s="28" t="s">
        <v>1276</v>
      </c>
      <c r="F122" s="31">
        <v>859350</v>
      </c>
      <c r="G122" s="41">
        <v>0.11</v>
      </c>
      <c r="H122" s="36">
        <v>165824220</v>
      </c>
      <c r="I122" s="40"/>
      <c r="J122" s="39"/>
    </row>
    <row r="123" spans="1:10" ht="15.75" customHeight="1" x14ac:dyDescent="0.3">
      <c r="A123" s="38" t="s">
        <v>1402</v>
      </c>
      <c r="B123" s="38" t="s">
        <v>360</v>
      </c>
      <c r="C123" s="16" t="s">
        <v>1275</v>
      </c>
      <c r="D123" s="28" t="s">
        <v>2317</v>
      </c>
      <c r="E123" s="28" t="s">
        <v>1285</v>
      </c>
      <c r="F123" s="31">
        <v>859350</v>
      </c>
      <c r="G123" s="41">
        <v>0.11</v>
      </c>
      <c r="H123" s="36">
        <v>1176542412.3</v>
      </c>
      <c r="I123" s="40"/>
      <c r="J123" s="39"/>
    </row>
    <row r="124" spans="1:10" ht="15.75" customHeight="1" x14ac:dyDescent="0.3">
      <c r="A124" s="38" t="s">
        <v>1403</v>
      </c>
      <c r="B124" s="38" t="s">
        <v>361</v>
      </c>
      <c r="C124" s="16" t="s">
        <v>1275</v>
      </c>
      <c r="D124" s="28" t="s">
        <v>170</v>
      </c>
      <c r="E124" s="28" t="s">
        <v>1288</v>
      </c>
      <c r="F124" s="31">
        <v>859350</v>
      </c>
      <c r="G124" s="41">
        <v>0.11</v>
      </c>
      <c r="H124" s="36">
        <v>118436566.2</v>
      </c>
      <c r="I124" s="40"/>
      <c r="J124" s="39"/>
    </row>
    <row r="125" spans="1:10" ht="15.75" customHeight="1" x14ac:dyDescent="0.3">
      <c r="A125" s="38" t="s">
        <v>1404</v>
      </c>
      <c r="B125" s="38" t="s">
        <v>362</v>
      </c>
      <c r="C125" s="16" t="s">
        <v>1275</v>
      </c>
      <c r="D125" s="28" t="s">
        <v>143</v>
      </c>
      <c r="E125" s="28" t="s">
        <v>1276</v>
      </c>
      <c r="F125" s="31">
        <v>859350</v>
      </c>
      <c r="G125" s="41">
        <v>0.11</v>
      </c>
      <c r="H125" s="36">
        <v>137812204.5</v>
      </c>
      <c r="I125" s="40"/>
      <c r="J125" s="39"/>
    </row>
    <row r="126" spans="1:10" ht="15.75" customHeight="1" x14ac:dyDescent="0.3">
      <c r="A126" s="38" t="s">
        <v>1405</v>
      </c>
      <c r="B126" s="38" t="s">
        <v>363</v>
      </c>
      <c r="C126" s="16" t="s">
        <v>1275</v>
      </c>
      <c r="D126" s="28" t="s">
        <v>143</v>
      </c>
      <c r="E126" s="28" t="s">
        <v>1276</v>
      </c>
      <c r="F126" s="31">
        <v>859350</v>
      </c>
      <c r="G126" s="41">
        <v>0.11</v>
      </c>
      <c r="H126" s="36">
        <v>88456332</v>
      </c>
      <c r="I126" s="40"/>
      <c r="J126" s="39"/>
    </row>
    <row r="127" spans="1:10" ht="15.75" customHeight="1" x14ac:dyDescent="0.3">
      <c r="A127" s="38" t="s">
        <v>1406</v>
      </c>
      <c r="B127" s="38" t="s">
        <v>364</v>
      </c>
      <c r="C127" s="16" t="s">
        <v>1275</v>
      </c>
      <c r="D127" s="28" t="s">
        <v>2318</v>
      </c>
      <c r="E127" s="28" t="s">
        <v>1276</v>
      </c>
      <c r="F127" s="31">
        <v>859350</v>
      </c>
      <c r="G127" s="41">
        <v>0.11</v>
      </c>
      <c r="H127" s="36">
        <v>57143964.600000001</v>
      </c>
      <c r="I127" s="40"/>
      <c r="J127" s="39"/>
    </row>
    <row r="128" spans="1:10" ht="15.75" customHeight="1" x14ac:dyDescent="0.3">
      <c r="A128" s="38" t="s">
        <v>1407</v>
      </c>
      <c r="B128" s="38" t="s">
        <v>365</v>
      </c>
      <c r="C128" s="16" t="s">
        <v>1275</v>
      </c>
      <c r="D128" s="28" t="s">
        <v>2314</v>
      </c>
      <c r="E128" s="28" t="s">
        <v>1295</v>
      </c>
      <c r="F128" s="17">
        <v>808800</v>
      </c>
      <c r="G128" s="41">
        <v>0.11</v>
      </c>
      <c r="H128" s="36">
        <v>305254050</v>
      </c>
      <c r="I128" s="40"/>
      <c r="J128" s="39"/>
    </row>
    <row r="129" spans="1:10" ht="15.75" customHeight="1" x14ac:dyDescent="0.3">
      <c r="A129" s="38" t="s">
        <v>1408</v>
      </c>
      <c r="B129" s="38" t="s">
        <v>366</v>
      </c>
      <c r="C129" s="16" t="s">
        <v>1279</v>
      </c>
      <c r="D129" s="28" t="s">
        <v>2312</v>
      </c>
      <c r="E129" s="28" t="s">
        <v>1276</v>
      </c>
      <c r="F129" s="17">
        <v>32352</v>
      </c>
      <c r="G129" s="41">
        <v>0.11</v>
      </c>
      <c r="H129" s="36">
        <v>125060998.2</v>
      </c>
      <c r="I129" s="40"/>
      <c r="J129" s="39"/>
    </row>
    <row r="130" spans="1:10" ht="15.75" customHeight="1" x14ac:dyDescent="0.3">
      <c r="A130" s="38" t="s">
        <v>1409</v>
      </c>
      <c r="B130" s="38" t="s">
        <v>367</v>
      </c>
      <c r="C130" s="16" t="s">
        <v>1275</v>
      </c>
      <c r="D130" s="28" t="s">
        <v>2314</v>
      </c>
      <c r="E130" s="28" t="s">
        <v>1280</v>
      </c>
      <c r="F130" s="17">
        <v>808800</v>
      </c>
      <c r="G130" s="41">
        <v>0.11</v>
      </c>
      <c r="H130" s="36">
        <v>442351348.80000001</v>
      </c>
      <c r="I130" s="40"/>
      <c r="J130" s="39"/>
    </row>
    <row r="131" spans="1:10" ht="15.75" customHeight="1" x14ac:dyDescent="0.3">
      <c r="A131" s="38" t="s">
        <v>1410</v>
      </c>
      <c r="B131" s="38" t="s">
        <v>368</v>
      </c>
      <c r="C131" s="16" t="s">
        <v>1279</v>
      </c>
      <c r="D131" s="28" t="s">
        <v>118</v>
      </c>
      <c r="E131" s="28" t="s">
        <v>1288</v>
      </c>
      <c r="F131" s="17">
        <v>8088</v>
      </c>
      <c r="G131" s="41">
        <v>0.11</v>
      </c>
      <c r="H131" s="36">
        <v>157747597.25999999</v>
      </c>
      <c r="I131" s="40"/>
      <c r="J131" s="39"/>
    </row>
    <row r="132" spans="1:10" ht="15.75" customHeight="1" x14ac:dyDescent="0.3">
      <c r="A132" s="38" t="s">
        <v>1411</v>
      </c>
      <c r="B132" s="38" t="s">
        <v>369</v>
      </c>
      <c r="C132" s="16" t="s">
        <v>1275</v>
      </c>
      <c r="D132" s="28" t="s">
        <v>2313</v>
      </c>
      <c r="E132" s="28" t="s">
        <v>1288</v>
      </c>
      <c r="F132" s="17">
        <v>808800</v>
      </c>
      <c r="G132" s="41">
        <v>0.11</v>
      </c>
      <c r="H132" s="36">
        <v>181416977.69999999</v>
      </c>
      <c r="I132" s="40"/>
      <c r="J132" s="39"/>
    </row>
    <row r="133" spans="1:10" ht="15.75" customHeight="1" x14ac:dyDescent="0.3">
      <c r="A133" s="38" t="s">
        <v>1412</v>
      </c>
      <c r="B133" s="38" t="s">
        <v>370</v>
      </c>
      <c r="C133" s="16" t="s">
        <v>1279</v>
      </c>
      <c r="D133" s="28" t="s">
        <v>2312</v>
      </c>
      <c r="E133" s="28" t="s">
        <v>1288</v>
      </c>
      <c r="F133" s="17">
        <v>32352</v>
      </c>
      <c r="G133" s="41">
        <v>0.11</v>
      </c>
      <c r="H133" s="36">
        <v>267104625.72</v>
      </c>
      <c r="I133" s="40"/>
      <c r="J133" s="39"/>
    </row>
    <row r="134" spans="1:10" ht="15.75" customHeight="1" x14ac:dyDescent="0.3">
      <c r="A134" s="38" t="s">
        <v>1413</v>
      </c>
      <c r="B134" s="38" t="s">
        <v>371</v>
      </c>
      <c r="C134" s="16" t="s">
        <v>1275</v>
      </c>
      <c r="D134" s="28" t="s">
        <v>143</v>
      </c>
      <c r="E134" s="28" t="s">
        <v>1288</v>
      </c>
      <c r="F134" s="31">
        <v>859350</v>
      </c>
      <c r="G134" s="41">
        <v>0.11</v>
      </c>
      <c r="H134" s="36">
        <v>179842495.47</v>
      </c>
      <c r="I134" s="40"/>
      <c r="J134" s="39"/>
    </row>
    <row r="135" spans="1:10" ht="15.75" customHeight="1" x14ac:dyDescent="0.3">
      <c r="A135" s="38" t="s">
        <v>1414</v>
      </c>
      <c r="B135" s="38" t="s">
        <v>372</v>
      </c>
      <c r="C135" s="16" t="s">
        <v>1275</v>
      </c>
      <c r="D135" s="28" t="s">
        <v>2319</v>
      </c>
      <c r="E135" s="28" t="s">
        <v>1288</v>
      </c>
      <c r="F135" s="17">
        <v>353850</v>
      </c>
      <c r="G135" s="41">
        <v>0.11</v>
      </c>
      <c r="H135" s="36">
        <v>114327939.59999999</v>
      </c>
      <c r="I135" s="40"/>
      <c r="J135" s="39"/>
    </row>
    <row r="136" spans="1:10" ht="15.75" customHeight="1" x14ac:dyDescent="0.3">
      <c r="A136" s="38" t="s">
        <v>1415</v>
      </c>
      <c r="B136" s="38" t="s">
        <v>373</v>
      </c>
      <c r="C136" s="16" t="s">
        <v>1279</v>
      </c>
      <c r="D136" s="28" t="s">
        <v>2312</v>
      </c>
      <c r="E136" s="28" t="s">
        <v>1276</v>
      </c>
      <c r="F136" s="17">
        <v>32352</v>
      </c>
      <c r="G136" s="41">
        <v>0.11</v>
      </c>
      <c r="H136" s="36">
        <v>5920236</v>
      </c>
      <c r="I136" s="40"/>
      <c r="J136" s="39"/>
    </row>
    <row r="137" spans="1:10" ht="15.75" customHeight="1" x14ac:dyDescent="0.3">
      <c r="A137" s="38" t="s">
        <v>1416</v>
      </c>
      <c r="B137" s="38" t="s">
        <v>374</v>
      </c>
      <c r="C137" s="16" t="s">
        <v>1275</v>
      </c>
      <c r="D137" s="28" t="s">
        <v>2318</v>
      </c>
      <c r="E137" s="28" t="s">
        <v>1276</v>
      </c>
      <c r="F137" s="31">
        <v>859350</v>
      </c>
      <c r="G137" s="41">
        <v>0.11</v>
      </c>
      <c r="H137" s="36">
        <v>119370808.8</v>
      </c>
      <c r="I137" s="40"/>
      <c r="J137" s="39"/>
    </row>
    <row r="138" spans="1:10" ht="15.75" customHeight="1" x14ac:dyDescent="0.3">
      <c r="A138" s="38" t="s">
        <v>1417</v>
      </c>
      <c r="B138" s="38" t="s">
        <v>375</v>
      </c>
      <c r="C138" s="16" t="s">
        <v>1275</v>
      </c>
      <c r="D138" s="28" t="s">
        <v>2318</v>
      </c>
      <c r="E138" s="28" t="s">
        <v>1285</v>
      </c>
      <c r="F138" s="31">
        <v>859350</v>
      </c>
      <c r="G138" s="41">
        <v>0.11</v>
      </c>
      <c r="H138" s="36">
        <v>522536328.60000002</v>
      </c>
      <c r="I138" s="40"/>
      <c r="J138" s="39"/>
    </row>
    <row r="139" spans="1:10" ht="15.75" customHeight="1" x14ac:dyDescent="0.3">
      <c r="A139" s="38" t="s">
        <v>1418</v>
      </c>
      <c r="B139" s="38" t="s">
        <v>376</v>
      </c>
      <c r="C139" s="16" t="s">
        <v>1275</v>
      </c>
      <c r="D139" s="28" t="s">
        <v>2313</v>
      </c>
      <c r="E139" s="28" t="s">
        <v>1280</v>
      </c>
      <c r="F139" s="17">
        <v>808800</v>
      </c>
      <c r="G139" s="41">
        <v>0.11</v>
      </c>
      <c r="H139" s="36">
        <v>669636414</v>
      </c>
      <c r="I139" s="40"/>
      <c r="J139" s="39"/>
    </row>
    <row r="140" spans="1:10" ht="15.75" customHeight="1" x14ac:dyDescent="0.3">
      <c r="A140" s="38" t="s">
        <v>1419</v>
      </c>
      <c r="B140" s="38" t="s">
        <v>377</v>
      </c>
      <c r="C140" s="16" t="s">
        <v>1275</v>
      </c>
      <c r="D140" s="28" t="s">
        <v>108</v>
      </c>
      <c r="E140" s="28" t="s">
        <v>1280</v>
      </c>
      <c r="F140" s="17">
        <v>556050</v>
      </c>
      <c r="G140" s="41">
        <v>0.11</v>
      </c>
      <c r="H140" s="36">
        <v>349607915.39999998</v>
      </c>
      <c r="I140" s="40"/>
      <c r="J140" s="39"/>
    </row>
    <row r="141" spans="1:10" ht="15.75" customHeight="1" x14ac:dyDescent="0.3">
      <c r="A141" s="38" t="s">
        <v>1420</v>
      </c>
      <c r="B141" s="38" t="s">
        <v>378</v>
      </c>
      <c r="C141" s="16" t="s">
        <v>1275</v>
      </c>
      <c r="D141" s="28" t="s">
        <v>170</v>
      </c>
      <c r="E141" s="28" t="s">
        <v>1276</v>
      </c>
      <c r="F141" s="31">
        <v>859350</v>
      </c>
      <c r="G141" s="41">
        <v>0.11</v>
      </c>
      <c r="H141" s="36">
        <v>7332070.7999999998</v>
      </c>
      <c r="I141" s="40"/>
      <c r="J141" s="39"/>
    </row>
    <row r="142" spans="1:10" ht="15.75" customHeight="1" x14ac:dyDescent="0.3">
      <c r="A142" s="38" t="s">
        <v>1421</v>
      </c>
      <c r="B142" s="38" t="s">
        <v>379</v>
      </c>
      <c r="C142" s="16" t="s">
        <v>1275</v>
      </c>
      <c r="D142" s="28" t="s">
        <v>2313</v>
      </c>
      <c r="E142" s="28" t="s">
        <v>1288</v>
      </c>
      <c r="F142" s="17">
        <v>808800</v>
      </c>
      <c r="G142" s="41">
        <v>0.11</v>
      </c>
      <c r="H142" s="36">
        <v>60530407.5</v>
      </c>
      <c r="I142" s="40"/>
      <c r="J142" s="39"/>
    </row>
    <row r="143" spans="1:10" ht="15.75" customHeight="1" x14ac:dyDescent="0.3">
      <c r="A143" s="38" t="s">
        <v>1422</v>
      </c>
      <c r="B143" s="38" t="s">
        <v>380</v>
      </c>
      <c r="C143" s="16" t="s">
        <v>1275</v>
      </c>
      <c r="D143" s="28" t="s">
        <v>143</v>
      </c>
      <c r="E143" s="28" t="s">
        <v>1276</v>
      </c>
      <c r="F143" s="31">
        <v>859350</v>
      </c>
      <c r="G143" s="41">
        <v>0.11</v>
      </c>
      <c r="H143" s="36">
        <v>252152028</v>
      </c>
      <c r="I143" s="40"/>
      <c r="J143" s="39"/>
    </row>
    <row r="144" spans="1:10" ht="15.75" customHeight="1" x14ac:dyDescent="0.3">
      <c r="A144" s="38" t="s">
        <v>1423</v>
      </c>
      <c r="B144" s="38" t="s">
        <v>381</v>
      </c>
      <c r="C144" s="16" t="s">
        <v>1275</v>
      </c>
      <c r="D144" s="28" t="s">
        <v>2313</v>
      </c>
      <c r="E144" s="28" t="s">
        <v>1288</v>
      </c>
      <c r="F144" s="17">
        <v>808800</v>
      </c>
      <c r="G144" s="41">
        <v>0.11</v>
      </c>
      <c r="H144" s="36">
        <v>118258166.40000001</v>
      </c>
      <c r="I144" s="40"/>
      <c r="J144" s="39"/>
    </row>
    <row r="145" spans="1:10" ht="15.75" customHeight="1" x14ac:dyDescent="0.3">
      <c r="A145" s="38" t="s">
        <v>1424</v>
      </c>
      <c r="B145" s="38" t="s">
        <v>382</v>
      </c>
      <c r="C145" s="16" t="s">
        <v>1279</v>
      </c>
      <c r="D145" s="28" t="s">
        <v>118</v>
      </c>
      <c r="E145" s="28" t="s">
        <v>1280</v>
      </c>
      <c r="F145" s="17">
        <v>8088</v>
      </c>
      <c r="G145" s="41">
        <v>0.11</v>
      </c>
      <c r="H145" s="36">
        <v>325574096.10000002</v>
      </c>
      <c r="I145" s="40"/>
      <c r="J145" s="39"/>
    </row>
    <row r="146" spans="1:10" ht="15.75" customHeight="1" x14ac:dyDescent="0.3">
      <c r="A146" s="38" t="s">
        <v>1425</v>
      </c>
      <c r="B146" s="38" t="s">
        <v>383</v>
      </c>
      <c r="C146" s="16" t="s">
        <v>1279</v>
      </c>
      <c r="D146" s="28" t="s">
        <v>118</v>
      </c>
      <c r="E146" s="28" t="s">
        <v>1288</v>
      </c>
      <c r="F146" s="17">
        <v>8088</v>
      </c>
      <c r="G146" s="41">
        <v>0.11</v>
      </c>
      <c r="H146" s="36">
        <v>84901753.799999997</v>
      </c>
      <c r="I146" s="40"/>
      <c r="J146" s="39"/>
    </row>
    <row r="147" spans="1:10" ht="15.75" customHeight="1" x14ac:dyDescent="0.3">
      <c r="A147" s="38" t="s">
        <v>1426</v>
      </c>
      <c r="B147" s="38" t="s">
        <v>384</v>
      </c>
      <c r="C147" s="16" t="s">
        <v>1275</v>
      </c>
      <c r="D147" s="28" t="s">
        <v>2317</v>
      </c>
      <c r="E147" s="28" t="s">
        <v>1276</v>
      </c>
      <c r="F147" s="31">
        <v>859350</v>
      </c>
      <c r="G147" s="41">
        <v>0.11</v>
      </c>
      <c r="H147" s="36">
        <v>108669476.40000001</v>
      </c>
      <c r="I147" s="40"/>
      <c r="J147" s="39"/>
    </row>
    <row r="148" spans="1:10" ht="15.75" customHeight="1" x14ac:dyDescent="0.3">
      <c r="A148" s="38" t="s">
        <v>1427</v>
      </c>
      <c r="B148" s="38" t="s">
        <v>385</v>
      </c>
      <c r="C148" s="16" t="s">
        <v>1275</v>
      </c>
      <c r="D148" s="28" t="s">
        <v>2315</v>
      </c>
      <c r="E148" s="28" t="s">
        <v>1276</v>
      </c>
      <c r="F148" s="17">
        <v>556050</v>
      </c>
      <c r="G148" s="41">
        <v>0.11</v>
      </c>
      <c r="H148" s="36">
        <v>67674886.200000003</v>
      </c>
      <c r="I148" s="40"/>
      <c r="J148" s="39"/>
    </row>
    <row r="149" spans="1:10" ht="15.75" customHeight="1" x14ac:dyDescent="0.3">
      <c r="A149" s="38" t="s">
        <v>1428</v>
      </c>
      <c r="B149" s="38" t="s">
        <v>386</v>
      </c>
      <c r="C149" s="16" t="s">
        <v>1275</v>
      </c>
      <c r="D149" s="28" t="s">
        <v>2314</v>
      </c>
      <c r="E149" s="28" t="s">
        <v>1280</v>
      </c>
      <c r="F149" s="17">
        <v>808800</v>
      </c>
      <c r="G149" s="41">
        <v>0.11</v>
      </c>
      <c r="H149" s="36">
        <v>1025786762.7</v>
      </c>
      <c r="I149" s="40"/>
      <c r="J149" s="39"/>
    </row>
    <row r="150" spans="1:10" ht="15.75" customHeight="1" x14ac:dyDescent="0.3">
      <c r="A150" s="38" t="s">
        <v>1429</v>
      </c>
      <c r="B150" s="38" t="s">
        <v>387</v>
      </c>
      <c r="C150" s="16" t="s">
        <v>1275</v>
      </c>
      <c r="D150" s="28" t="s">
        <v>2316</v>
      </c>
      <c r="E150" s="28" t="s">
        <v>1280</v>
      </c>
      <c r="F150" s="17">
        <v>556050</v>
      </c>
      <c r="G150" s="41">
        <v>0.11</v>
      </c>
      <c r="H150" s="36">
        <v>291464850</v>
      </c>
      <c r="I150" s="40"/>
      <c r="J150" s="39"/>
    </row>
    <row r="151" spans="1:10" ht="15.75" customHeight="1" x14ac:dyDescent="0.3">
      <c r="A151" s="38" t="s">
        <v>1430</v>
      </c>
      <c r="B151" s="38" t="s">
        <v>388</v>
      </c>
      <c r="C151" s="16" t="s">
        <v>1279</v>
      </c>
      <c r="D151" s="28" t="s">
        <v>118</v>
      </c>
      <c r="E151" s="28" t="s">
        <v>1295</v>
      </c>
      <c r="F151" s="17">
        <v>8088</v>
      </c>
      <c r="G151" s="41">
        <v>0.11</v>
      </c>
      <c r="H151" s="36">
        <v>929981472.60000002</v>
      </c>
      <c r="I151" s="40"/>
      <c r="J151" s="39"/>
    </row>
    <row r="152" spans="1:10" ht="15.75" customHeight="1" x14ac:dyDescent="0.3">
      <c r="A152" s="38" t="s">
        <v>1431</v>
      </c>
      <c r="B152" s="38" t="s">
        <v>389</v>
      </c>
      <c r="C152" s="16" t="s">
        <v>1275</v>
      </c>
      <c r="D152" s="28" t="s">
        <v>2316</v>
      </c>
      <c r="E152" s="28" t="s">
        <v>1276</v>
      </c>
      <c r="F152" s="17">
        <v>556050</v>
      </c>
      <c r="G152" s="41">
        <v>0.11</v>
      </c>
      <c r="H152" s="36">
        <v>267620784.59999999</v>
      </c>
      <c r="I152" s="40"/>
      <c r="J152" s="39"/>
    </row>
    <row r="153" spans="1:10" ht="15.75" customHeight="1" x14ac:dyDescent="0.3">
      <c r="A153" s="38" t="s">
        <v>1432</v>
      </c>
      <c r="B153" s="38" t="s">
        <v>390</v>
      </c>
      <c r="C153" s="16" t="s">
        <v>1279</v>
      </c>
      <c r="D153" s="28" t="s">
        <v>2312</v>
      </c>
      <c r="E153" s="28" t="s">
        <v>1276</v>
      </c>
      <c r="F153" s="17">
        <v>32352</v>
      </c>
      <c r="G153" s="41">
        <v>0.11</v>
      </c>
      <c r="H153" s="36">
        <v>22293568.5</v>
      </c>
      <c r="I153" s="40"/>
      <c r="J153" s="39"/>
    </row>
    <row r="154" spans="1:10" ht="15.75" customHeight="1" x14ac:dyDescent="0.3">
      <c r="A154" s="38" t="s">
        <v>1433</v>
      </c>
      <c r="B154" s="38" t="s">
        <v>391</v>
      </c>
      <c r="C154" s="16" t="s">
        <v>1275</v>
      </c>
      <c r="D154" s="28" t="s">
        <v>2314</v>
      </c>
      <c r="E154" s="28" t="s">
        <v>1288</v>
      </c>
      <c r="F154" s="17">
        <v>808800</v>
      </c>
      <c r="G154" s="41">
        <v>0.11</v>
      </c>
      <c r="H154" s="36">
        <v>203259180.30000001</v>
      </c>
      <c r="I154" s="40"/>
      <c r="J154" s="39"/>
    </row>
    <row r="155" spans="1:10" ht="15.75" customHeight="1" x14ac:dyDescent="0.3">
      <c r="A155" s="38" t="s">
        <v>1434</v>
      </c>
      <c r="B155" s="38" t="s">
        <v>392</v>
      </c>
      <c r="C155" s="16" t="s">
        <v>1279</v>
      </c>
      <c r="D155" s="28" t="s">
        <v>2312</v>
      </c>
      <c r="E155" s="28" t="s">
        <v>1288</v>
      </c>
      <c r="F155" s="17">
        <v>32352</v>
      </c>
      <c r="G155" s="41">
        <v>0.11</v>
      </c>
      <c r="H155" s="36">
        <v>247496506.80000001</v>
      </c>
      <c r="I155" s="40"/>
      <c r="J155" s="39"/>
    </row>
    <row r="156" spans="1:10" ht="15.75" customHeight="1" x14ac:dyDescent="0.3">
      <c r="A156" s="38" t="s">
        <v>1435</v>
      </c>
      <c r="B156" s="38" t="s">
        <v>393</v>
      </c>
      <c r="C156" s="16" t="s">
        <v>1279</v>
      </c>
      <c r="D156" s="28" t="s">
        <v>118</v>
      </c>
      <c r="E156" s="28" t="s">
        <v>1288</v>
      </c>
      <c r="F156" s="17">
        <v>8088</v>
      </c>
      <c r="G156" s="41">
        <v>0.11</v>
      </c>
      <c r="H156" s="36">
        <v>69168058.799999997</v>
      </c>
      <c r="I156" s="40"/>
      <c r="J156" s="39"/>
    </row>
    <row r="157" spans="1:10" ht="15.75" customHeight="1" x14ac:dyDescent="0.3">
      <c r="A157" s="38" t="s">
        <v>1436</v>
      </c>
      <c r="B157" s="38" t="s">
        <v>394</v>
      </c>
      <c r="C157" s="16" t="s">
        <v>1275</v>
      </c>
      <c r="D157" s="28" t="s">
        <v>170</v>
      </c>
      <c r="E157" s="28" t="s">
        <v>1276</v>
      </c>
      <c r="F157" s="31">
        <v>859350</v>
      </c>
      <c r="G157" s="41">
        <v>0.11</v>
      </c>
      <c r="H157" s="36">
        <v>224522629.5</v>
      </c>
      <c r="I157" s="40"/>
      <c r="J157" s="39"/>
    </row>
    <row r="158" spans="1:10" ht="15.75" customHeight="1" x14ac:dyDescent="0.3">
      <c r="A158" s="38" t="s">
        <v>1437</v>
      </c>
      <c r="B158" s="38" t="s">
        <v>395</v>
      </c>
      <c r="C158" s="16" t="s">
        <v>1275</v>
      </c>
      <c r="D158" s="28" t="s">
        <v>170</v>
      </c>
      <c r="E158" s="28" t="s">
        <v>1295</v>
      </c>
      <c r="F158" s="31">
        <v>859350</v>
      </c>
      <c r="G158" s="41">
        <v>0.11</v>
      </c>
      <c r="H158" s="36">
        <v>340027109.39999998</v>
      </c>
      <c r="I158" s="40"/>
      <c r="J158" s="39"/>
    </row>
    <row r="159" spans="1:10" ht="15.75" customHeight="1" x14ac:dyDescent="0.3">
      <c r="A159" s="38" t="s">
        <v>1438</v>
      </c>
      <c r="B159" s="38" t="s">
        <v>396</v>
      </c>
      <c r="C159" s="16" t="s">
        <v>1275</v>
      </c>
      <c r="D159" s="28" t="s">
        <v>2314</v>
      </c>
      <c r="E159" s="28" t="s">
        <v>1288</v>
      </c>
      <c r="F159" s="17">
        <v>808800</v>
      </c>
      <c r="G159" s="41">
        <v>0.11</v>
      </c>
      <c r="H159" s="36">
        <v>41049241.5</v>
      </c>
      <c r="I159" s="40"/>
      <c r="J159" s="39"/>
    </row>
    <row r="160" spans="1:10" ht="15.75" customHeight="1" x14ac:dyDescent="0.3">
      <c r="A160" s="38" t="s">
        <v>1439</v>
      </c>
      <c r="B160" s="38" t="s">
        <v>397</v>
      </c>
      <c r="C160" s="16" t="s">
        <v>1275</v>
      </c>
      <c r="D160" s="28" t="s">
        <v>2316</v>
      </c>
      <c r="E160" s="28" t="s">
        <v>1285</v>
      </c>
      <c r="F160" s="17">
        <v>556050</v>
      </c>
      <c r="G160" s="41">
        <v>0.11</v>
      </c>
      <c r="H160" s="36">
        <v>450777278.10000002</v>
      </c>
      <c r="I160" s="40"/>
      <c r="J160" s="39"/>
    </row>
    <row r="161" spans="1:10" ht="15.75" customHeight="1" x14ac:dyDescent="0.3">
      <c r="A161" s="38" t="s">
        <v>1440</v>
      </c>
      <c r="B161" s="38" t="s">
        <v>398</v>
      </c>
      <c r="C161" s="16" t="s">
        <v>1275</v>
      </c>
      <c r="D161" s="28" t="s">
        <v>170</v>
      </c>
      <c r="E161" s="28" t="s">
        <v>1295</v>
      </c>
      <c r="F161" s="31">
        <v>859350</v>
      </c>
      <c r="G161" s="41">
        <v>0.11</v>
      </c>
      <c r="H161" s="36">
        <v>406764138.89999998</v>
      </c>
      <c r="I161" s="40"/>
      <c r="J161" s="39"/>
    </row>
    <row r="162" spans="1:10" ht="15.75" customHeight="1" x14ac:dyDescent="0.3">
      <c r="A162" s="38" t="s">
        <v>1441</v>
      </c>
      <c r="B162" s="38" t="s">
        <v>399</v>
      </c>
      <c r="C162" s="16" t="s">
        <v>1275</v>
      </c>
      <c r="D162" s="28" t="s">
        <v>2318</v>
      </c>
      <c r="E162" s="28" t="s">
        <v>1280</v>
      </c>
      <c r="F162" s="31">
        <v>859350</v>
      </c>
      <c r="G162" s="41">
        <v>0.11</v>
      </c>
      <c r="H162" s="36">
        <v>939759776.39999998</v>
      </c>
      <c r="I162" s="40"/>
      <c r="J162" s="39"/>
    </row>
    <row r="163" spans="1:10" ht="15.75" customHeight="1" x14ac:dyDescent="0.3">
      <c r="A163" s="38" t="s">
        <v>1442</v>
      </c>
      <c r="B163" s="38" t="s">
        <v>400</v>
      </c>
      <c r="C163" s="16" t="s">
        <v>1275</v>
      </c>
      <c r="D163" s="28" t="s">
        <v>2317</v>
      </c>
      <c r="E163" s="28" t="s">
        <v>1288</v>
      </c>
      <c r="F163" s="31">
        <v>859350</v>
      </c>
      <c r="G163" s="41">
        <v>0.11</v>
      </c>
      <c r="H163" s="36">
        <v>300637538.39999998</v>
      </c>
      <c r="I163" s="40"/>
      <c r="J163" s="39"/>
    </row>
    <row r="164" spans="1:10" ht="15.75" customHeight="1" x14ac:dyDescent="0.3">
      <c r="A164" s="38" t="s">
        <v>1443</v>
      </c>
      <c r="B164" s="38" t="s">
        <v>401</v>
      </c>
      <c r="C164" s="16" t="s">
        <v>1279</v>
      </c>
      <c r="D164" s="28" t="s">
        <v>118</v>
      </c>
      <c r="E164" s="28" t="s">
        <v>1288</v>
      </c>
      <c r="F164" s="17">
        <v>8088</v>
      </c>
      <c r="G164" s="41">
        <v>0.11</v>
      </c>
      <c r="H164" s="36">
        <v>81949919.700000003</v>
      </c>
      <c r="I164" s="40"/>
      <c r="J164" s="39"/>
    </row>
    <row r="165" spans="1:10" ht="15.75" customHeight="1" x14ac:dyDescent="0.3">
      <c r="A165" s="38" t="s">
        <v>1444</v>
      </c>
      <c r="B165" s="38" t="s">
        <v>402</v>
      </c>
      <c r="C165" s="16" t="s">
        <v>1279</v>
      </c>
      <c r="D165" s="28" t="s">
        <v>118</v>
      </c>
      <c r="E165" s="28" t="s">
        <v>1276</v>
      </c>
      <c r="F165" s="17">
        <v>8088</v>
      </c>
      <c r="G165" s="41">
        <v>0.11</v>
      </c>
      <c r="H165" s="36">
        <v>164346207.59999999</v>
      </c>
      <c r="I165" s="40"/>
      <c r="J165" s="39"/>
    </row>
    <row r="166" spans="1:10" ht="15.75" customHeight="1" x14ac:dyDescent="0.3">
      <c r="A166" s="38" t="s">
        <v>1445</v>
      </c>
      <c r="B166" s="38" t="s">
        <v>403</v>
      </c>
      <c r="C166" s="16" t="s">
        <v>1275</v>
      </c>
      <c r="D166" s="28" t="s">
        <v>2318</v>
      </c>
      <c r="E166" s="28" t="s">
        <v>1295</v>
      </c>
      <c r="F166" s="31">
        <v>859350</v>
      </c>
      <c r="G166" s="41">
        <v>0.11</v>
      </c>
      <c r="H166" s="36">
        <v>646464221.10000002</v>
      </c>
      <c r="I166" s="40"/>
      <c r="J166" s="39"/>
    </row>
    <row r="167" spans="1:10" ht="15.75" customHeight="1" x14ac:dyDescent="0.3">
      <c r="A167" s="38" t="s">
        <v>1446</v>
      </c>
      <c r="B167" s="38" t="s">
        <v>404</v>
      </c>
      <c r="C167" s="16" t="s">
        <v>1279</v>
      </c>
      <c r="D167" s="28" t="s">
        <v>118</v>
      </c>
      <c r="E167" s="28" t="s">
        <v>1276</v>
      </c>
      <c r="F167" s="17">
        <v>8088</v>
      </c>
      <c r="G167" s="41">
        <v>0.11</v>
      </c>
      <c r="H167" s="36">
        <v>58845658.200000003</v>
      </c>
      <c r="I167" s="40"/>
      <c r="J167" s="39"/>
    </row>
    <row r="168" spans="1:10" ht="15.75" customHeight="1" x14ac:dyDescent="0.3">
      <c r="A168" s="38" t="s">
        <v>1447</v>
      </c>
      <c r="B168" s="38" t="s">
        <v>405</v>
      </c>
      <c r="C168" s="16" t="s">
        <v>1275</v>
      </c>
      <c r="D168" s="28" t="s">
        <v>170</v>
      </c>
      <c r="E168" s="28" t="s">
        <v>1285</v>
      </c>
      <c r="F168" s="31">
        <v>859350</v>
      </c>
      <c r="G168" s="41">
        <v>0.11</v>
      </c>
      <c r="H168" s="36">
        <v>971785629.60000002</v>
      </c>
      <c r="I168" s="40"/>
      <c r="J168" s="39"/>
    </row>
    <row r="169" spans="1:10" ht="15.75" customHeight="1" x14ac:dyDescent="0.3">
      <c r="A169" s="38" t="s">
        <v>1448</v>
      </c>
      <c r="B169" s="38" t="s">
        <v>406</v>
      </c>
      <c r="C169" s="16" t="s">
        <v>1279</v>
      </c>
      <c r="D169" s="28" t="s">
        <v>2312</v>
      </c>
      <c r="E169" s="28" t="s">
        <v>1285</v>
      </c>
      <c r="F169" s="17">
        <v>32352</v>
      </c>
      <c r="G169" s="41">
        <v>0.11</v>
      </c>
      <c r="H169" s="36">
        <v>789712148.39999998</v>
      </c>
      <c r="I169" s="40"/>
      <c r="J169" s="39"/>
    </row>
    <row r="170" spans="1:10" ht="15.75" customHeight="1" x14ac:dyDescent="0.3">
      <c r="A170" s="38" t="s">
        <v>1449</v>
      </c>
      <c r="B170" s="38" t="s">
        <v>407</v>
      </c>
      <c r="C170" s="16" t="s">
        <v>1275</v>
      </c>
      <c r="D170" s="28" t="s">
        <v>2314</v>
      </c>
      <c r="E170" s="28" t="s">
        <v>1280</v>
      </c>
      <c r="F170" s="17">
        <v>808800</v>
      </c>
      <c r="G170" s="41">
        <v>0.11</v>
      </c>
      <c r="H170" s="36">
        <v>395549664</v>
      </c>
      <c r="I170" s="40"/>
      <c r="J170" s="39"/>
    </row>
    <row r="171" spans="1:10" ht="15.75" customHeight="1" x14ac:dyDescent="0.3">
      <c r="A171" s="38" t="s">
        <v>1450</v>
      </c>
      <c r="B171" s="38" t="s">
        <v>408</v>
      </c>
      <c r="C171" s="16" t="s">
        <v>1279</v>
      </c>
      <c r="D171" s="28" t="s">
        <v>2312</v>
      </c>
      <c r="E171" s="28" t="s">
        <v>1280</v>
      </c>
      <c r="F171" s="17">
        <v>32352</v>
      </c>
      <c r="G171" s="41">
        <v>0.11</v>
      </c>
      <c r="H171" s="36">
        <v>312780435.30000001</v>
      </c>
      <c r="I171" s="40"/>
      <c r="J171" s="39"/>
    </row>
    <row r="172" spans="1:10" ht="15.75" customHeight="1" x14ac:dyDescent="0.3">
      <c r="A172" s="38" t="s">
        <v>1451</v>
      </c>
      <c r="B172" s="38" t="s">
        <v>409</v>
      </c>
      <c r="C172" s="16" t="s">
        <v>1279</v>
      </c>
      <c r="D172" s="28" t="s">
        <v>118</v>
      </c>
      <c r="E172" s="28" t="s">
        <v>1276</v>
      </c>
      <c r="F172" s="17">
        <v>8088</v>
      </c>
      <c r="G172" s="41">
        <v>0.11</v>
      </c>
      <c r="H172" s="36">
        <v>41495736.600000001</v>
      </c>
      <c r="I172" s="40"/>
      <c r="J172" s="39"/>
    </row>
    <row r="173" spans="1:10" ht="15.75" customHeight="1" x14ac:dyDescent="0.3">
      <c r="A173" s="38" t="s">
        <v>1452</v>
      </c>
      <c r="B173" s="38" t="s">
        <v>410</v>
      </c>
      <c r="C173" s="16" t="s">
        <v>1275</v>
      </c>
      <c r="D173" s="28" t="s">
        <v>2316</v>
      </c>
      <c r="E173" s="28" t="s">
        <v>1285</v>
      </c>
      <c r="F173" s="17">
        <v>556050</v>
      </c>
      <c r="G173" s="41">
        <v>0.11</v>
      </c>
      <c r="H173" s="36">
        <v>541705314.60000002</v>
      </c>
      <c r="I173" s="40"/>
      <c r="J173" s="39"/>
    </row>
    <row r="174" spans="1:10" ht="15.75" customHeight="1" x14ac:dyDescent="0.3">
      <c r="A174" s="38" t="s">
        <v>1453</v>
      </c>
      <c r="B174" s="38" t="s">
        <v>411</v>
      </c>
      <c r="C174" s="16" t="s">
        <v>1275</v>
      </c>
      <c r="D174" s="28" t="s">
        <v>2313</v>
      </c>
      <c r="E174" s="28" t="s">
        <v>1295</v>
      </c>
      <c r="F174" s="17">
        <v>808800</v>
      </c>
      <c r="G174" s="41">
        <v>0.11</v>
      </c>
      <c r="H174" s="36">
        <v>303762343.19999999</v>
      </c>
      <c r="I174" s="40"/>
      <c r="J174" s="39"/>
    </row>
    <row r="175" spans="1:10" ht="15.75" customHeight="1" x14ac:dyDescent="0.3">
      <c r="A175" s="38" t="s">
        <v>1454</v>
      </c>
      <c r="B175" s="38" t="s">
        <v>412</v>
      </c>
      <c r="C175" s="16" t="s">
        <v>1275</v>
      </c>
      <c r="D175" s="28" t="s">
        <v>2315</v>
      </c>
      <c r="E175" s="28" t="s">
        <v>1280</v>
      </c>
      <c r="F175" s="17">
        <v>556050</v>
      </c>
      <c r="G175" s="41">
        <v>0.11</v>
      </c>
      <c r="H175" s="36">
        <v>349835165.69999999</v>
      </c>
      <c r="I175" s="40"/>
      <c r="J175" s="39"/>
    </row>
    <row r="176" spans="1:10" ht="15.75" customHeight="1" x14ac:dyDescent="0.3">
      <c r="A176" s="38" t="s">
        <v>1455</v>
      </c>
      <c r="B176" s="38" t="s">
        <v>413</v>
      </c>
      <c r="C176" s="16" t="s">
        <v>1275</v>
      </c>
      <c r="D176" s="28" t="s">
        <v>2315</v>
      </c>
      <c r="E176" s="28" t="s">
        <v>1288</v>
      </c>
      <c r="F176" s="17">
        <v>556050</v>
      </c>
      <c r="G176" s="41">
        <v>0.11</v>
      </c>
      <c r="H176" s="36">
        <v>75543698.400000006</v>
      </c>
      <c r="I176" s="40"/>
      <c r="J176" s="39"/>
    </row>
    <row r="177" spans="1:10" ht="15.75" customHeight="1" x14ac:dyDescent="0.3">
      <c r="A177" s="38" t="s">
        <v>1456</v>
      </c>
      <c r="B177" s="38" t="s">
        <v>414</v>
      </c>
      <c r="C177" s="16" t="s">
        <v>1279</v>
      </c>
      <c r="D177" s="28" t="s">
        <v>118</v>
      </c>
      <c r="E177" s="28" t="s">
        <v>1295</v>
      </c>
      <c r="F177" s="17">
        <v>8088</v>
      </c>
      <c r="G177" s="41">
        <v>0.11</v>
      </c>
      <c r="H177" s="36">
        <v>675343265.70000005</v>
      </c>
      <c r="I177" s="40"/>
      <c r="J177" s="39"/>
    </row>
    <row r="178" spans="1:10" ht="15.75" customHeight="1" x14ac:dyDescent="0.3">
      <c r="A178" s="38" t="s">
        <v>1457</v>
      </c>
      <c r="B178" s="38" t="s">
        <v>415</v>
      </c>
      <c r="C178" s="16" t="s">
        <v>1275</v>
      </c>
      <c r="D178" s="28" t="s">
        <v>2314</v>
      </c>
      <c r="E178" s="28" t="s">
        <v>1288</v>
      </c>
      <c r="F178" s="17">
        <v>808800</v>
      </c>
      <c r="G178" s="41">
        <v>0.11</v>
      </c>
      <c r="H178" s="36">
        <v>273976292.39999998</v>
      </c>
      <c r="I178" s="40"/>
      <c r="J178" s="39"/>
    </row>
    <row r="179" spans="1:10" ht="15.75" customHeight="1" x14ac:dyDescent="0.3">
      <c r="A179" s="38" t="s">
        <v>1458</v>
      </c>
      <c r="B179" s="38" t="s">
        <v>416</v>
      </c>
      <c r="C179" s="16" t="s">
        <v>1275</v>
      </c>
      <c r="D179" s="28" t="s">
        <v>2316</v>
      </c>
      <c r="E179" s="28" t="s">
        <v>1285</v>
      </c>
      <c r="F179" s="17">
        <v>556050</v>
      </c>
      <c r="G179" s="41">
        <v>0.11</v>
      </c>
      <c r="H179" s="36">
        <v>999120619.20000005</v>
      </c>
      <c r="I179" s="40"/>
      <c r="J179" s="39"/>
    </row>
    <row r="180" spans="1:10" ht="15.75" customHeight="1" x14ac:dyDescent="0.3">
      <c r="A180" s="38" t="s">
        <v>1459</v>
      </c>
      <c r="B180" s="38" t="s">
        <v>417</v>
      </c>
      <c r="C180" s="16" t="s">
        <v>1275</v>
      </c>
      <c r="D180" s="28" t="s">
        <v>2313</v>
      </c>
      <c r="E180" s="28" t="s">
        <v>1288</v>
      </c>
      <c r="F180" s="17">
        <v>808800</v>
      </c>
      <c r="G180" s="41">
        <v>0.11</v>
      </c>
      <c r="H180" s="36">
        <v>41097870.600000001</v>
      </c>
      <c r="I180" s="40"/>
      <c r="J180" s="39"/>
    </row>
    <row r="181" spans="1:10" ht="15.75" customHeight="1" x14ac:dyDescent="0.3">
      <c r="A181" s="38" t="s">
        <v>1460</v>
      </c>
      <c r="B181" s="38" t="s">
        <v>418</v>
      </c>
      <c r="C181" s="16" t="s">
        <v>1275</v>
      </c>
      <c r="D181" s="28" t="s">
        <v>143</v>
      </c>
      <c r="E181" s="28" t="s">
        <v>1295</v>
      </c>
      <c r="F181" s="31">
        <v>859350</v>
      </c>
      <c r="G181" s="41">
        <v>0.11</v>
      </c>
      <c r="H181" s="36">
        <v>458819220.60000002</v>
      </c>
      <c r="I181" s="40"/>
      <c r="J181" s="39"/>
    </row>
    <row r="182" spans="1:10" ht="15.75" customHeight="1" x14ac:dyDescent="0.3">
      <c r="A182" s="38" t="s">
        <v>1461</v>
      </c>
      <c r="B182" s="38" t="s">
        <v>419</v>
      </c>
      <c r="C182" s="16" t="s">
        <v>1279</v>
      </c>
      <c r="D182" s="28" t="s">
        <v>2312</v>
      </c>
      <c r="E182" s="28" t="s">
        <v>1288</v>
      </c>
      <c r="F182" s="17">
        <v>32352</v>
      </c>
      <c r="G182" s="41">
        <v>0.11</v>
      </c>
      <c r="H182" s="36">
        <v>151117282.5</v>
      </c>
      <c r="I182" s="40"/>
      <c r="J182" s="39"/>
    </row>
    <row r="183" spans="1:10" ht="15.75" customHeight="1" x14ac:dyDescent="0.3">
      <c r="A183" s="38" t="s">
        <v>1462</v>
      </c>
      <c r="B183" s="38" t="s">
        <v>420</v>
      </c>
      <c r="C183" s="16" t="s">
        <v>1275</v>
      </c>
      <c r="D183" s="28" t="s">
        <v>143</v>
      </c>
      <c r="E183" s="28" t="s">
        <v>1295</v>
      </c>
      <c r="F183" s="31">
        <v>859350</v>
      </c>
      <c r="G183" s="41">
        <v>0.11</v>
      </c>
      <c r="H183" s="36">
        <v>282537390</v>
      </c>
      <c r="I183" s="40"/>
      <c r="J183" s="39"/>
    </row>
    <row r="184" spans="1:10" ht="15.75" customHeight="1" x14ac:dyDescent="0.3">
      <c r="A184" s="38" t="s">
        <v>1463</v>
      </c>
      <c r="B184" s="38" t="s">
        <v>421</v>
      </c>
      <c r="C184" s="16" t="s">
        <v>1275</v>
      </c>
      <c r="D184" s="28" t="s">
        <v>2313</v>
      </c>
      <c r="E184" s="28" t="s">
        <v>1276</v>
      </c>
      <c r="F184" s="17">
        <v>808800</v>
      </c>
      <c r="G184" s="41">
        <v>0.11</v>
      </c>
      <c r="H184" s="36">
        <v>255406061.22</v>
      </c>
      <c r="I184" s="40"/>
      <c r="J184" s="39"/>
    </row>
    <row r="185" spans="1:10" ht="15.75" customHeight="1" x14ac:dyDescent="0.3">
      <c r="A185" s="38" t="s">
        <v>1464</v>
      </c>
      <c r="B185" s="38" t="s">
        <v>422</v>
      </c>
      <c r="C185" s="16" t="s">
        <v>1279</v>
      </c>
      <c r="D185" s="28" t="s">
        <v>118</v>
      </c>
      <c r="E185" s="28" t="s">
        <v>1276</v>
      </c>
      <c r="F185" s="17">
        <v>8088</v>
      </c>
      <c r="G185" s="41">
        <v>0.11</v>
      </c>
      <c r="H185" s="36">
        <v>306444511.5</v>
      </c>
      <c r="I185" s="40"/>
      <c r="J185" s="39"/>
    </row>
    <row r="186" spans="1:10" ht="15.75" customHeight="1" x14ac:dyDescent="0.3">
      <c r="A186" s="38" t="s">
        <v>1465</v>
      </c>
      <c r="B186" s="38" t="s">
        <v>423</v>
      </c>
      <c r="C186" s="16" t="s">
        <v>1275</v>
      </c>
      <c r="D186" s="28" t="s">
        <v>143</v>
      </c>
      <c r="E186" s="28" t="s">
        <v>1280</v>
      </c>
      <c r="F186" s="31">
        <v>859350</v>
      </c>
      <c r="G186" s="41">
        <v>0.11</v>
      </c>
      <c r="H186" s="36">
        <v>543274092.29999995</v>
      </c>
      <c r="I186" s="40"/>
      <c r="J186" s="39"/>
    </row>
    <row r="187" spans="1:10" ht="15.75" customHeight="1" x14ac:dyDescent="0.3">
      <c r="A187" s="38" t="s">
        <v>1466</v>
      </c>
      <c r="B187" s="38" t="s">
        <v>424</v>
      </c>
      <c r="C187" s="16" t="s">
        <v>1275</v>
      </c>
      <c r="D187" s="28" t="s">
        <v>2314</v>
      </c>
      <c r="E187" s="28" t="s">
        <v>1276</v>
      </c>
      <c r="F187" s="17">
        <v>808800</v>
      </c>
      <c r="G187" s="41">
        <v>0.11</v>
      </c>
      <c r="H187" s="36">
        <v>1884390</v>
      </c>
      <c r="I187" s="40"/>
      <c r="J187" s="39"/>
    </row>
    <row r="188" spans="1:10" ht="15.75" customHeight="1" x14ac:dyDescent="0.3">
      <c r="A188" s="38" t="s">
        <v>1467</v>
      </c>
      <c r="B188" s="38" t="s">
        <v>425</v>
      </c>
      <c r="C188" s="16" t="s">
        <v>1275</v>
      </c>
      <c r="D188" s="28" t="s">
        <v>2314</v>
      </c>
      <c r="E188" s="28" t="s">
        <v>1288</v>
      </c>
      <c r="F188" s="17">
        <v>808800</v>
      </c>
      <c r="G188" s="41">
        <v>0.11</v>
      </c>
      <c r="H188" s="36">
        <v>102270037.2</v>
      </c>
      <c r="I188" s="40"/>
      <c r="J188" s="39"/>
    </row>
    <row r="189" spans="1:10" ht="15.75" customHeight="1" x14ac:dyDescent="0.3">
      <c r="A189" s="38" t="s">
        <v>1468</v>
      </c>
      <c r="B189" s="38" t="s">
        <v>426</v>
      </c>
      <c r="C189" s="16" t="s">
        <v>1275</v>
      </c>
      <c r="D189" s="28" t="s">
        <v>2316</v>
      </c>
      <c r="E189" s="28" t="s">
        <v>1285</v>
      </c>
      <c r="F189" s="17">
        <v>556050</v>
      </c>
      <c r="G189" s="41">
        <v>0.11</v>
      </c>
      <c r="H189" s="36">
        <v>1055218973.58</v>
      </c>
      <c r="I189" s="40"/>
      <c r="J189" s="39"/>
    </row>
    <row r="190" spans="1:10" ht="15.75" customHeight="1" x14ac:dyDescent="0.3">
      <c r="A190" s="38" t="s">
        <v>1469</v>
      </c>
      <c r="B190" s="38" t="s">
        <v>427</v>
      </c>
      <c r="C190" s="16" t="s">
        <v>1275</v>
      </c>
      <c r="D190" s="28" t="s">
        <v>2313</v>
      </c>
      <c r="E190" s="28" t="s">
        <v>1288</v>
      </c>
      <c r="F190" s="17">
        <v>808800</v>
      </c>
      <c r="G190" s="41">
        <v>0.11</v>
      </c>
      <c r="H190" s="36">
        <v>236306400</v>
      </c>
      <c r="I190" s="40"/>
      <c r="J190" s="39"/>
    </row>
    <row r="191" spans="1:10" ht="15.75" customHeight="1" x14ac:dyDescent="0.3">
      <c r="A191" s="38" t="s">
        <v>1470</v>
      </c>
      <c r="B191" s="38" t="s">
        <v>428</v>
      </c>
      <c r="C191" s="16" t="s">
        <v>1279</v>
      </c>
      <c r="D191" s="28" t="s">
        <v>2312</v>
      </c>
      <c r="E191" s="28" t="s">
        <v>1276</v>
      </c>
      <c r="F191" s="17">
        <v>32352</v>
      </c>
      <c r="G191" s="41">
        <v>0.11</v>
      </c>
      <c r="H191" s="36">
        <v>188947192.5</v>
      </c>
      <c r="I191" s="40"/>
      <c r="J191" s="39"/>
    </row>
    <row r="192" spans="1:10" ht="15.75" customHeight="1" x14ac:dyDescent="0.3">
      <c r="A192" s="38" t="s">
        <v>1471</v>
      </c>
      <c r="B192" s="38" t="s">
        <v>429</v>
      </c>
      <c r="C192" s="16" t="s">
        <v>1275</v>
      </c>
      <c r="D192" s="28" t="s">
        <v>170</v>
      </c>
      <c r="E192" s="28" t="s">
        <v>1276</v>
      </c>
      <c r="F192" s="31">
        <v>859350</v>
      </c>
      <c r="G192" s="41">
        <v>0.11</v>
      </c>
      <c r="H192" s="36">
        <v>61111226.700000003</v>
      </c>
      <c r="I192" s="40"/>
      <c r="J192" s="39"/>
    </row>
    <row r="193" spans="1:10" ht="15.75" customHeight="1" x14ac:dyDescent="0.3">
      <c r="A193" s="38" t="s">
        <v>1472</v>
      </c>
      <c r="B193" s="38" t="s">
        <v>430</v>
      </c>
      <c r="C193" s="16" t="s">
        <v>1279</v>
      </c>
      <c r="D193" s="28" t="s">
        <v>2312</v>
      </c>
      <c r="E193" s="28" t="s">
        <v>1295</v>
      </c>
      <c r="F193" s="17">
        <v>32352</v>
      </c>
      <c r="G193" s="41">
        <v>0.11</v>
      </c>
      <c r="H193" s="36">
        <v>290381268</v>
      </c>
      <c r="I193" s="40"/>
      <c r="J193" s="39"/>
    </row>
    <row r="194" spans="1:10" ht="15.75" customHeight="1" x14ac:dyDescent="0.3">
      <c r="A194" s="38" t="s">
        <v>1473</v>
      </c>
      <c r="B194" s="38" t="s">
        <v>431</v>
      </c>
      <c r="C194" s="16" t="s">
        <v>1275</v>
      </c>
      <c r="D194" s="28" t="s">
        <v>170</v>
      </c>
      <c r="E194" s="28" t="s">
        <v>1285</v>
      </c>
      <c r="F194" s="31">
        <v>859350</v>
      </c>
      <c r="G194" s="41">
        <v>0.11</v>
      </c>
      <c r="H194" s="36">
        <v>443332793.63999999</v>
      </c>
      <c r="I194" s="40"/>
      <c r="J194" s="39"/>
    </row>
    <row r="195" spans="1:10" ht="15.75" customHeight="1" x14ac:dyDescent="0.3">
      <c r="A195" s="38" t="s">
        <v>1474</v>
      </c>
      <c r="B195" s="38" t="s">
        <v>432</v>
      </c>
      <c r="C195" s="16" t="s">
        <v>1279</v>
      </c>
      <c r="D195" s="28" t="s">
        <v>2312</v>
      </c>
      <c r="E195" s="28" t="s">
        <v>1276</v>
      </c>
      <c r="F195" s="17">
        <v>32352</v>
      </c>
      <c r="G195" s="41">
        <v>0.11</v>
      </c>
      <c r="H195" s="36">
        <v>35651497.200000003</v>
      </c>
      <c r="I195" s="40"/>
      <c r="J195" s="39"/>
    </row>
    <row r="196" spans="1:10" ht="15.75" customHeight="1" x14ac:dyDescent="0.3">
      <c r="A196" s="38" t="s">
        <v>1475</v>
      </c>
      <c r="B196" s="38" t="s">
        <v>433</v>
      </c>
      <c r="C196" s="16" t="s">
        <v>1275</v>
      </c>
      <c r="D196" s="28" t="s">
        <v>143</v>
      </c>
      <c r="E196" s="28" t="s">
        <v>1276</v>
      </c>
      <c r="F196" s="31">
        <v>859350</v>
      </c>
      <c r="G196" s="41">
        <v>0.11</v>
      </c>
      <c r="H196" s="36">
        <v>8356778.4000000004</v>
      </c>
      <c r="I196" s="40"/>
      <c r="J196" s="39"/>
    </row>
    <row r="197" spans="1:10" ht="15.75" customHeight="1" x14ac:dyDescent="0.3">
      <c r="A197" s="38" t="s">
        <v>1476</v>
      </c>
      <c r="B197" s="38" t="s">
        <v>434</v>
      </c>
      <c r="C197" s="16" t="s">
        <v>1275</v>
      </c>
      <c r="D197" s="28" t="s">
        <v>170</v>
      </c>
      <c r="E197" s="28" t="s">
        <v>1276</v>
      </c>
      <c r="F197" s="31">
        <v>859350</v>
      </c>
      <c r="G197" s="41">
        <v>0.11</v>
      </c>
      <c r="H197" s="36">
        <v>169271325</v>
      </c>
      <c r="I197" s="40"/>
      <c r="J197" s="39"/>
    </row>
    <row r="198" spans="1:10" ht="15.75" customHeight="1" x14ac:dyDescent="0.3">
      <c r="A198" s="38" t="s">
        <v>1477</v>
      </c>
      <c r="B198" s="38" t="s">
        <v>435</v>
      </c>
      <c r="C198" s="16" t="s">
        <v>1275</v>
      </c>
      <c r="D198" s="28" t="s">
        <v>170</v>
      </c>
      <c r="E198" s="28" t="s">
        <v>1285</v>
      </c>
      <c r="F198" s="31">
        <v>859350</v>
      </c>
      <c r="G198" s="41">
        <v>0.11</v>
      </c>
      <c r="H198" s="36">
        <v>363829760.69999999</v>
      </c>
      <c r="I198" s="40"/>
      <c r="J198" s="39"/>
    </row>
    <row r="199" spans="1:10" ht="15.75" customHeight="1" x14ac:dyDescent="0.3">
      <c r="A199" s="38" t="s">
        <v>1478</v>
      </c>
      <c r="B199" s="38" t="s">
        <v>436</v>
      </c>
      <c r="C199" s="16" t="s">
        <v>1275</v>
      </c>
      <c r="D199" s="28" t="s">
        <v>170</v>
      </c>
      <c r="E199" s="28" t="s">
        <v>1276</v>
      </c>
      <c r="F199" s="31">
        <v>859350</v>
      </c>
      <c r="G199" s="41">
        <v>0.11</v>
      </c>
      <c r="H199" s="36">
        <v>127846213.8</v>
      </c>
      <c r="I199" s="40"/>
      <c r="J199" s="39"/>
    </row>
    <row r="200" spans="1:10" ht="15.75" customHeight="1" x14ac:dyDescent="0.3">
      <c r="A200" s="38" t="s">
        <v>1479</v>
      </c>
      <c r="B200" s="38" t="s">
        <v>437</v>
      </c>
      <c r="C200" s="16" t="s">
        <v>1275</v>
      </c>
      <c r="D200" s="28" t="s">
        <v>170</v>
      </c>
      <c r="E200" s="28" t="s">
        <v>1280</v>
      </c>
      <c r="F200" s="31">
        <v>859350</v>
      </c>
      <c r="G200" s="41">
        <v>0.11</v>
      </c>
      <c r="H200" s="36">
        <v>708382063.5</v>
      </c>
      <c r="I200" s="40"/>
      <c r="J200" s="39"/>
    </row>
    <row r="201" spans="1:10" ht="15.75" customHeight="1" x14ac:dyDescent="0.3">
      <c r="A201" s="38" t="s">
        <v>1480</v>
      </c>
      <c r="B201" s="38" t="s">
        <v>438</v>
      </c>
      <c r="C201" s="16" t="s">
        <v>1275</v>
      </c>
      <c r="D201" s="28" t="s">
        <v>2317</v>
      </c>
      <c r="E201" s="28" t="s">
        <v>1288</v>
      </c>
      <c r="F201" s="31">
        <v>859350</v>
      </c>
      <c r="G201" s="41">
        <v>0.11</v>
      </c>
      <c r="H201" s="36">
        <v>106097661.90000001</v>
      </c>
      <c r="I201" s="40"/>
      <c r="J201" s="39"/>
    </row>
    <row r="202" spans="1:10" ht="15.75" customHeight="1" x14ac:dyDescent="0.3">
      <c r="A202" s="38" t="s">
        <v>1481</v>
      </c>
      <c r="B202" s="38" t="s">
        <v>439</v>
      </c>
      <c r="C202" s="16" t="s">
        <v>1275</v>
      </c>
      <c r="D202" s="28" t="s">
        <v>2314</v>
      </c>
      <c r="E202" s="28" t="s">
        <v>1288</v>
      </c>
      <c r="F202" s="17">
        <v>808800</v>
      </c>
      <c r="G202" s="41">
        <v>0.11</v>
      </c>
      <c r="H202" s="36">
        <v>113832829.5</v>
      </c>
      <c r="I202" s="40"/>
      <c r="J202" s="39"/>
    </row>
    <row r="203" spans="1:10" ht="15.75" customHeight="1" x14ac:dyDescent="0.3">
      <c r="A203" s="38" t="s">
        <v>1482</v>
      </c>
      <c r="B203" s="38" t="s">
        <v>440</v>
      </c>
      <c r="C203" s="16" t="s">
        <v>1275</v>
      </c>
      <c r="D203" s="28" t="s">
        <v>2318</v>
      </c>
      <c r="E203" s="28" t="s">
        <v>1288</v>
      </c>
      <c r="F203" s="31">
        <v>859350</v>
      </c>
      <c r="G203" s="41">
        <v>0.11</v>
      </c>
      <c r="H203" s="36">
        <v>52603254.299999997</v>
      </c>
      <c r="I203" s="40"/>
      <c r="J203" s="39"/>
    </row>
    <row r="204" spans="1:10" ht="15.75" customHeight="1" x14ac:dyDescent="0.3">
      <c r="A204" s="38" t="s">
        <v>1483</v>
      </c>
      <c r="B204" s="38" t="s">
        <v>441</v>
      </c>
      <c r="C204" s="16" t="s">
        <v>1275</v>
      </c>
      <c r="D204" s="28" t="s">
        <v>170</v>
      </c>
      <c r="E204" s="28" t="s">
        <v>1285</v>
      </c>
      <c r="F204" s="31">
        <v>859350</v>
      </c>
      <c r="G204" s="41">
        <v>0.11</v>
      </c>
      <c r="H204" s="36">
        <v>623284479.60000002</v>
      </c>
      <c r="I204" s="40"/>
      <c r="J204" s="39"/>
    </row>
    <row r="205" spans="1:10" ht="15.75" customHeight="1" x14ac:dyDescent="0.3">
      <c r="A205" s="38" t="s">
        <v>1484</v>
      </c>
      <c r="B205" s="38" t="s">
        <v>442</v>
      </c>
      <c r="C205" s="16" t="s">
        <v>1275</v>
      </c>
      <c r="D205" s="28" t="s">
        <v>2316</v>
      </c>
      <c r="E205" s="28" t="s">
        <v>1295</v>
      </c>
      <c r="F205" s="17">
        <v>556050</v>
      </c>
      <c r="G205" s="41">
        <v>0.11</v>
      </c>
      <c r="H205" s="36">
        <v>403128741</v>
      </c>
      <c r="I205" s="40"/>
      <c r="J205" s="39"/>
    </row>
    <row r="206" spans="1:10" ht="15.75" customHeight="1" x14ac:dyDescent="0.3">
      <c r="A206" s="38" t="s">
        <v>1485</v>
      </c>
      <c r="B206" s="38" t="s">
        <v>443</v>
      </c>
      <c r="C206" s="16" t="s">
        <v>1275</v>
      </c>
      <c r="D206" s="28" t="s">
        <v>143</v>
      </c>
      <c r="E206" s="28" t="s">
        <v>1280</v>
      </c>
      <c r="F206" s="31">
        <v>859350</v>
      </c>
      <c r="G206" s="41">
        <v>0.11</v>
      </c>
      <c r="H206" s="36">
        <v>814658247.60000002</v>
      </c>
      <c r="I206" s="40"/>
      <c r="J206" s="39"/>
    </row>
    <row r="207" spans="1:10" ht="15.75" customHeight="1" x14ac:dyDescent="0.3">
      <c r="A207" s="38" t="s">
        <v>1486</v>
      </c>
      <c r="B207" s="38" t="s">
        <v>444</v>
      </c>
      <c r="C207" s="16" t="s">
        <v>1275</v>
      </c>
      <c r="D207" s="28" t="s">
        <v>2318</v>
      </c>
      <c r="E207" s="28" t="s">
        <v>1285</v>
      </c>
      <c r="F207" s="31">
        <v>859350</v>
      </c>
      <c r="G207" s="41">
        <v>0.11</v>
      </c>
      <c r="H207" s="36">
        <v>317249376.60000002</v>
      </c>
      <c r="I207" s="40"/>
      <c r="J207" s="39"/>
    </row>
    <row r="208" spans="1:10" ht="15.75" customHeight="1" x14ac:dyDescent="0.3">
      <c r="A208" s="38" t="s">
        <v>1487</v>
      </c>
      <c r="B208" s="38" t="s">
        <v>445</v>
      </c>
      <c r="C208" s="16" t="s">
        <v>1279</v>
      </c>
      <c r="D208" s="28" t="s">
        <v>118</v>
      </c>
      <c r="E208" s="28" t="s">
        <v>1280</v>
      </c>
      <c r="F208" s="17">
        <v>8088</v>
      </c>
      <c r="G208" s="41">
        <v>0.11</v>
      </c>
      <c r="H208" s="36">
        <v>352656642</v>
      </c>
      <c r="I208" s="40"/>
      <c r="J208" s="39"/>
    </row>
    <row r="209" spans="1:10" ht="15.75" customHeight="1" x14ac:dyDescent="0.3">
      <c r="A209" s="38" t="s">
        <v>1488</v>
      </c>
      <c r="B209" s="38" t="s">
        <v>446</v>
      </c>
      <c r="C209" s="16" t="s">
        <v>1279</v>
      </c>
      <c r="D209" s="28" t="s">
        <v>2312</v>
      </c>
      <c r="E209" s="28" t="s">
        <v>1288</v>
      </c>
      <c r="F209" s="17">
        <v>32352</v>
      </c>
      <c r="G209" s="41">
        <v>0.11</v>
      </c>
      <c r="H209" s="36">
        <v>109756196.09999999</v>
      </c>
      <c r="I209" s="40"/>
      <c r="J209" s="39"/>
    </row>
    <row r="210" spans="1:10" ht="15.75" customHeight="1" x14ac:dyDescent="0.3">
      <c r="A210" s="38" t="s">
        <v>1489</v>
      </c>
      <c r="B210" s="38" t="s">
        <v>447</v>
      </c>
      <c r="C210" s="16" t="s">
        <v>1275</v>
      </c>
      <c r="D210" s="28" t="s">
        <v>143</v>
      </c>
      <c r="E210" s="28" t="s">
        <v>1276</v>
      </c>
      <c r="F210" s="31">
        <v>859350</v>
      </c>
      <c r="G210" s="41">
        <v>0.11</v>
      </c>
      <c r="H210" s="36">
        <v>52187970</v>
      </c>
      <c r="I210" s="40"/>
      <c r="J210" s="39"/>
    </row>
    <row r="211" spans="1:10" ht="15.75" customHeight="1" x14ac:dyDescent="0.3">
      <c r="A211" s="38" t="s">
        <v>1490</v>
      </c>
      <c r="B211" s="38" t="s">
        <v>448</v>
      </c>
      <c r="C211" s="16" t="s">
        <v>1275</v>
      </c>
      <c r="D211" s="28" t="s">
        <v>170</v>
      </c>
      <c r="E211" s="28" t="s">
        <v>1288</v>
      </c>
      <c r="F211" s="31">
        <v>859350</v>
      </c>
      <c r="G211" s="41">
        <v>0.11</v>
      </c>
      <c r="H211" s="36">
        <v>164316273.90000001</v>
      </c>
      <c r="I211" s="40"/>
      <c r="J211" s="39"/>
    </row>
    <row r="212" spans="1:10" ht="15.75" customHeight="1" x14ac:dyDescent="0.3">
      <c r="A212" s="38" t="s">
        <v>1491</v>
      </c>
      <c r="B212" s="38" t="s">
        <v>449</v>
      </c>
      <c r="C212" s="16" t="s">
        <v>1275</v>
      </c>
      <c r="D212" s="28" t="s">
        <v>2318</v>
      </c>
      <c r="E212" s="28" t="s">
        <v>1276</v>
      </c>
      <c r="F212" s="31">
        <v>859350</v>
      </c>
      <c r="G212" s="41">
        <v>0.11</v>
      </c>
      <c r="H212" s="36">
        <v>235092715.5</v>
      </c>
      <c r="I212" s="40"/>
      <c r="J212" s="39"/>
    </row>
    <row r="213" spans="1:10" ht="15.75" customHeight="1" x14ac:dyDescent="0.3">
      <c r="A213" s="38" t="s">
        <v>1492</v>
      </c>
      <c r="B213" s="38" t="s">
        <v>450</v>
      </c>
      <c r="C213" s="16" t="s">
        <v>1275</v>
      </c>
      <c r="D213" s="28" t="s">
        <v>2314</v>
      </c>
      <c r="E213" s="28" t="s">
        <v>1288</v>
      </c>
      <c r="F213" s="17">
        <v>808800</v>
      </c>
      <c r="G213" s="41">
        <v>0.11</v>
      </c>
      <c r="H213" s="36">
        <v>105415799.40000001</v>
      </c>
      <c r="I213" s="40"/>
      <c r="J213" s="39"/>
    </row>
    <row r="214" spans="1:10" ht="15.75" customHeight="1" x14ac:dyDescent="0.3">
      <c r="A214" s="38" t="s">
        <v>1493</v>
      </c>
      <c r="B214" s="38" t="s">
        <v>451</v>
      </c>
      <c r="C214" s="16" t="s">
        <v>1275</v>
      </c>
      <c r="D214" s="28" t="s">
        <v>2314</v>
      </c>
      <c r="E214" s="28" t="s">
        <v>1295</v>
      </c>
      <c r="F214" s="17">
        <v>808800</v>
      </c>
      <c r="G214" s="41">
        <v>0.11</v>
      </c>
      <c r="H214" s="36">
        <v>544287654.89999998</v>
      </c>
      <c r="I214" s="40"/>
      <c r="J214" s="39"/>
    </row>
    <row r="215" spans="1:10" ht="15.75" customHeight="1" x14ac:dyDescent="0.3">
      <c r="A215" s="38" t="s">
        <v>1494</v>
      </c>
      <c r="B215" s="38" t="s">
        <v>452</v>
      </c>
      <c r="C215" s="16" t="s">
        <v>1275</v>
      </c>
      <c r="D215" s="28" t="s">
        <v>170</v>
      </c>
      <c r="E215" s="28" t="s">
        <v>1285</v>
      </c>
      <c r="F215" s="31">
        <v>859350</v>
      </c>
      <c r="G215" s="41">
        <v>0.11</v>
      </c>
      <c r="H215" s="36">
        <v>493633260.60000002</v>
      </c>
      <c r="I215" s="40"/>
      <c r="J215" s="39"/>
    </row>
    <row r="216" spans="1:10" ht="15.75" customHeight="1" x14ac:dyDescent="0.3">
      <c r="A216" s="38" t="s">
        <v>1495</v>
      </c>
      <c r="B216" s="38" t="s">
        <v>453</v>
      </c>
      <c r="C216" s="16" t="s">
        <v>1275</v>
      </c>
      <c r="D216" s="28" t="s">
        <v>2318</v>
      </c>
      <c r="E216" s="28" t="s">
        <v>1295</v>
      </c>
      <c r="F216" s="31">
        <v>859350</v>
      </c>
      <c r="G216" s="41">
        <v>0.11</v>
      </c>
      <c r="H216" s="36">
        <v>372431461.5</v>
      </c>
      <c r="I216" s="40"/>
      <c r="J216" s="39"/>
    </row>
    <row r="217" spans="1:10" ht="15.75" customHeight="1" x14ac:dyDescent="0.3">
      <c r="A217" s="38" t="s">
        <v>1496</v>
      </c>
      <c r="B217" s="38" t="s">
        <v>454</v>
      </c>
      <c r="C217" s="16" t="s">
        <v>1275</v>
      </c>
      <c r="D217" s="28" t="s">
        <v>2317</v>
      </c>
      <c r="E217" s="28" t="s">
        <v>1288</v>
      </c>
      <c r="F217" s="31">
        <v>859350</v>
      </c>
      <c r="G217" s="41">
        <v>0.11</v>
      </c>
      <c r="H217" s="36">
        <v>136165341.90000001</v>
      </c>
      <c r="I217" s="40"/>
      <c r="J217" s="39"/>
    </row>
    <row r="218" spans="1:10" ht="15.75" customHeight="1" x14ac:dyDescent="0.3">
      <c r="A218" s="38" t="s">
        <v>1497</v>
      </c>
      <c r="B218" s="38" t="s">
        <v>455</v>
      </c>
      <c r="C218" s="16" t="s">
        <v>1275</v>
      </c>
      <c r="D218" s="28" t="s">
        <v>170</v>
      </c>
      <c r="E218" s="28" t="s">
        <v>1288</v>
      </c>
      <c r="F218" s="31">
        <v>859350</v>
      </c>
      <c r="G218" s="41">
        <v>0.11</v>
      </c>
      <c r="H218" s="36">
        <v>12236972.1</v>
      </c>
      <c r="I218" s="40"/>
      <c r="J218" s="39"/>
    </row>
    <row r="219" spans="1:10" ht="15.75" customHeight="1" x14ac:dyDescent="0.3">
      <c r="A219" s="38" t="s">
        <v>1498</v>
      </c>
      <c r="B219" s="38" t="s">
        <v>456</v>
      </c>
      <c r="C219" s="16" t="s">
        <v>1275</v>
      </c>
      <c r="D219" s="28" t="s">
        <v>2316</v>
      </c>
      <c r="E219" s="28" t="s">
        <v>1276</v>
      </c>
      <c r="F219" s="17">
        <v>556050</v>
      </c>
      <c r="G219" s="41">
        <v>0.11</v>
      </c>
      <c r="H219" s="36">
        <v>57600282</v>
      </c>
      <c r="I219" s="40"/>
      <c r="J219" s="39"/>
    </row>
    <row r="220" spans="1:10" ht="15.75" customHeight="1" x14ac:dyDescent="0.3">
      <c r="A220" s="38" t="s">
        <v>1499</v>
      </c>
      <c r="B220" s="38" t="s">
        <v>457</v>
      </c>
      <c r="C220" s="16" t="s">
        <v>1275</v>
      </c>
      <c r="D220" s="28" t="s">
        <v>2316</v>
      </c>
      <c r="E220" s="28" t="s">
        <v>1285</v>
      </c>
      <c r="F220" s="17">
        <v>556050</v>
      </c>
      <c r="G220" s="41">
        <v>0.11</v>
      </c>
      <c r="H220" s="36">
        <v>298205147.39999998</v>
      </c>
      <c r="I220" s="40"/>
      <c r="J220" s="39"/>
    </row>
    <row r="221" spans="1:10" ht="15.75" customHeight="1" x14ac:dyDescent="0.3">
      <c r="A221" s="38" t="s">
        <v>1500</v>
      </c>
      <c r="B221" s="38" t="s">
        <v>458</v>
      </c>
      <c r="C221" s="16" t="s">
        <v>1275</v>
      </c>
      <c r="D221" s="28" t="s">
        <v>2314</v>
      </c>
      <c r="E221" s="28" t="s">
        <v>1295</v>
      </c>
      <c r="F221" s="17">
        <v>808800</v>
      </c>
      <c r="G221" s="41">
        <v>0.11</v>
      </c>
      <c r="H221" s="36">
        <v>478042311</v>
      </c>
      <c r="I221" s="40"/>
      <c r="J221" s="39"/>
    </row>
    <row r="222" spans="1:10" ht="15.75" customHeight="1" x14ac:dyDescent="0.3">
      <c r="A222" s="38" t="s">
        <v>1501</v>
      </c>
      <c r="B222" s="38" t="s">
        <v>459</v>
      </c>
      <c r="C222" s="16" t="s">
        <v>1275</v>
      </c>
      <c r="D222" s="28" t="s">
        <v>2313</v>
      </c>
      <c r="E222" s="28" t="s">
        <v>1288</v>
      </c>
      <c r="F222" s="17">
        <v>808800</v>
      </c>
      <c r="G222" s="41">
        <v>0.11</v>
      </c>
      <c r="H222" s="36">
        <v>32438405.399999999</v>
      </c>
      <c r="I222" s="40"/>
      <c r="J222" s="39"/>
    </row>
    <row r="223" spans="1:10" ht="15.75" customHeight="1" x14ac:dyDescent="0.3">
      <c r="A223" s="38" t="s">
        <v>1502</v>
      </c>
      <c r="B223" s="38" t="s">
        <v>460</v>
      </c>
      <c r="C223" s="16" t="s">
        <v>1275</v>
      </c>
      <c r="D223" s="28" t="s">
        <v>143</v>
      </c>
      <c r="E223" s="28" t="s">
        <v>1285</v>
      </c>
      <c r="F223" s="31">
        <v>859350</v>
      </c>
      <c r="G223" s="41">
        <v>0.11</v>
      </c>
      <c r="H223" s="36">
        <v>347694367.80000001</v>
      </c>
      <c r="I223" s="40"/>
      <c r="J223" s="39"/>
    </row>
    <row r="224" spans="1:10" ht="15.75" customHeight="1" x14ac:dyDescent="0.3">
      <c r="A224" s="38" t="s">
        <v>1503</v>
      </c>
      <c r="B224" s="38" t="s">
        <v>461</v>
      </c>
      <c r="C224" s="16" t="s">
        <v>1279</v>
      </c>
      <c r="D224" s="28" t="s">
        <v>118</v>
      </c>
      <c r="E224" s="28" t="s">
        <v>1285</v>
      </c>
      <c r="F224" s="17">
        <v>8088</v>
      </c>
      <c r="G224" s="41">
        <v>0.11</v>
      </c>
      <c r="H224" s="36">
        <v>775823695.79999995</v>
      </c>
      <c r="I224" s="40"/>
      <c r="J224" s="39"/>
    </row>
    <row r="225" spans="1:10" ht="15.75" customHeight="1" x14ac:dyDescent="0.3">
      <c r="A225" s="38" t="s">
        <v>1504</v>
      </c>
      <c r="B225" s="38" t="s">
        <v>462</v>
      </c>
      <c r="C225" s="16" t="s">
        <v>1275</v>
      </c>
      <c r="D225" s="28" t="s">
        <v>2318</v>
      </c>
      <c r="E225" s="28" t="s">
        <v>1285</v>
      </c>
      <c r="F225" s="31">
        <v>859350</v>
      </c>
      <c r="G225" s="41">
        <v>0.11</v>
      </c>
      <c r="H225" s="36">
        <v>1055805581.1</v>
      </c>
      <c r="I225" s="40"/>
      <c r="J225" s="39"/>
    </row>
    <row r="226" spans="1:10" ht="15.75" customHeight="1" x14ac:dyDescent="0.3">
      <c r="A226" s="38" t="s">
        <v>1505</v>
      </c>
      <c r="B226" s="38" t="s">
        <v>463</v>
      </c>
      <c r="C226" s="16" t="s">
        <v>1279</v>
      </c>
      <c r="D226" s="28" t="s">
        <v>118</v>
      </c>
      <c r="E226" s="28" t="s">
        <v>1276</v>
      </c>
      <c r="F226" s="17">
        <v>8088</v>
      </c>
      <c r="G226" s="41">
        <v>0.11</v>
      </c>
      <c r="H226" s="36">
        <v>183417206.40000001</v>
      </c>
      <c r="I226" s="40"/>
      <c r="J226" s="39"/>
    </row>
    <row r="227" spans="1:10" ht="15.75" customHeight="1" x14ac:dyDescent="0.3">
      <c r="A227" s="38" t="s">
        <v>1506</v>
      </c>
      <c r="B227" s="38" t="s">
        <v>464</v>
      </c>
      <c r="C227" s="16" t="s">
        <v>1275</v>
      </c>
      <c r="D227" s="28" t="s">
        <v>2313</v>
      </c>
      <c r="E227" s="28" t="s">
        <v>1276</v>
      </c>
      <c r="F227" s="17">
        <v>808800</v>
      </c>
      <c r="G227" s="41">
        <v>0.11</v>
      </c>
      <c r="H227" s="36">
        <v>222959682.30000001</v>
      </c>
      <c r="I227" s="40"/>
      <c r="J227" s="39"/>
    </row>
    <row r="228" spans="1:10" ht="15.75" customHeight="1" x14ac:dyDescent="0.3">
      <c r="A228" s="38" t="s">
        <v>1507</v>
      </c>
      <c r="B228" s="38" t="s">
        <v>465</v>
      </c>
      <c r="C228" s="16" t="s">
        <v>1279</v>
      </c>
      <c r="D228" s="28" t="s">
        <v>118</v>
      </c>
      <c r="E228" s="28" t="s">
        <v>1276</v>
      </c>
      <c r="F228" s="17">
        <v>8088</v>
      </c>
      <c r="G228" s="41">
        <v>0.11</v>
      </c>
      <c r="H228" s="36">
        <v>81418318.5</v>
      </c>
      <c r="I228" s="40"/>
      <c r="J228" s="39"/>
    </row>
    <row r="229" spans="1:10" ht="15.75" customHeight="1" x14ac:dyDescent="0.3">
      <c r="A229" s="38" t="s">
        <v>1508</v>
      </c>
      <c r="B229" s="38" t="s">
        <v>466</v>
      </c>
      <c r="C229" s="16" t="s">
        <v>1275</v>
      </c>
      <c r="D229" s="28" t="s">
        <v>2314</v>
      </c>
      <c r="E229" s="28" t="s">
        <v>1285</v>
      </c>
      <c r="F229" s="17">
        <v>808800</v>
      </c>
      <c r="G229" s="41">
        <v>0.11</v>
      </c>
      <c r="H229" s="36">
        <v>518190877.80000001</v>
      </c>
      <c r="I229" s="40"/>
      <c r="J229" s="39"/>
    </row>
    <row r="230" spans="1:10" ht="15.75" customHeight="1" x14ac:dyDescent="0.3">
      <c r="A230" s="38" t="s">
        <v>1509</v>
      </c>
      <c r="B230" s="38" t="s">
        <v>467</v>
      </c>
      <c r="C230" s="16" t="s">
        <v>1279</v>
      </c>
      <c r="D230" s="28" t="s">
        <v>118</v>
      </c>
      <c r="E230" s="28" t="s">
        <v>1285</v>
      </c>
      <c r="F230" s="17">
        <v>8088</v>
      </c>
      <c r="G230" s="41">
        <v>0.11</v>
      </c>
      <c r="H230" s="36">
        <v>383882296.19999999</v>
      </c>
      <c r="I230" s="40"/>
      <c r="J230" s="39"/>
    </row>
    <row r="231" spans="1:10" ht="15.75" customHeight="1" x14ac:dyDescent="0.3">
      <c r="A231" s="38" t="s">
        <v>1510</v>
      </c>
      <c r="B231" s="38" t="s">
        <v>468</v>
      </c>
      <c r="C231" s="16" t="s">
        <v>1275</v>
      </c>
      <c r="D231" s="28" t="s">
        <v>2316</v>
      </c>
      <c r="E231" s="28" t="s">
        <v>1288</v>
      </c>
      <c r="F231" s="17">
        <v>556050</v>
      </c>
      <c r="G231" s="41">
        <v>0.11</v>
      </c>
      <c r="H231" s="36">
        <v>43322574</v>
      </c>
      <c r="I231" s="40"/>
      <c r="J231" s="39"/>
    </row>
    <row r="232" spans="1:10" ht="15.75" customHeight="1" x14ac:dyDescent="0.3">
      <c r="A232" s="38" t="s">
        <v>1511</v>
      </c>
      <c r="B232" s="38" t="s">
        <v>469</v>
      </c>
      <c r="C232" s="16" t="s">
        <v>1275</v>
      </c>
      <c r="D232" s="28" t="s">
        <v>2313</v>
      </c>
      <c r="E232" s="28" t="s">
        <v>1288</v>
      </c>
      <c r="F232" s="17">
        <v>808800</v>
      </c>
      <c r="G232" s="41">
        <v>0.11</v>
      </c>
      <c r="H232" s="36">
        <v>240147188.69999999</v>
      </c>
      <c r="I232" s="40"/>
      <c r="J232" s="39"/>
    </row>
    <row r="233" spans="1:10" ht="15.75" customHeight="1" x14ac:dyDescent="0.3">
      <c r="A233" s="38" t="s">
        <v>1512</v>
      </c>
      <c r="B233" s="38" t="s">
        <v>470</v>
      </c>
      <c r="C233" s="16" t="s">
        <v>1275</v>
      </c>
      <c r="D233" s="28" t="s">
        <v>170</v>
      </c>
      <c r="E233" s="28" t="s">
        <v>1288</v>
      </c>
      <c r="F233" s="31">
        <v>859350</v>
      </c>
      <c r="G233" s="41">
        <v>0.11</v>
      </c>
      <c r="H233" s="36">
        <v>32655966</v>
      </c>
      <c r="I233" s="40"/>
      <c r="J233" s="39"/>
    </row>
    <row r="234" spans="1:10" ht="15.75" customHeight="1" x14ac:dyDescent="0.3">
      <c r="A234" s="38" t="s">
        <v>1513</v>
      </c>
      <c r="B234" s="38" t="s">
        <v>471</v>
      </c>
      <c r="C234" s="16" t="s">
        <v>1279</v>
      </c>
      <c r="D234" s="28" t="s">
        <v>2312</v>
      </c>
      <c r="E234" s="28" t="s">
        <v>1276</v>
      </c>
      <c r="F234" s="17">
        <v>32352</v>
      </c>
      <c r="G234" s="41">
        <v>0.11</v>
      </c>
      <c r="H234" s="36">
        <v>149421213.59999999</v>
      </c>
      <c r="I234" s="40"/>
      <c r="J234" s="39"/>
    </row>
    <row r="235" spans="1:10" ht="15.75" customHeight="1" x14ac:dyDescent="0.3">
      <c r="A235" s="38" t="s">
        <v>1514</v>
      </c>
      <c r="B235" s="38" t="s">
        <v>472</v>
      </c>
      <c r="C235" s="16" t="s">
        <v>1279</v>
      </c>
      <c r="D235" s="28" t="s">
        <v>118</v>
      </c>
      <c r="E235" s="28" t="s">
        <v>1276</v>
      </c>
      <c r="F235" s="17">
        <v>8088</v>
      </c>
      <c r="G235" s="41">
        <v>0.11</v>
      </c>
      <c r="H235" s="36">
        <v>121074789</v>
      </c>
      <c r="I235" s="40"/>
      <c r="J235" s="39"/>
    </row>
    <row r="236" spans="1:10" ht="15.75" customHeight="1" x14ac:dyDescent="0.3">
      <c r="A236" s="38" t="s">
        <v>1515</v>
      </c>
      <c r="B236" s="38" t="s">
        <v>473</v>
      </c>
      <c r="C236" s="16" t="s">
        <v>1275</v>
      </c>
      <c r="D236" s="28" t="s">
        <v>2320</v>
      </c>
      <c r="E236" s="28" t="s">
        <v>1285</v>
      </c>
      <c r="F236" s="31">
        <v>758250</v>
      </c>
      <c r="G236" s="41">
        <v>0.11</v>
      </c>
      <c r="H236" s="36">
        <v>378051690</v>
      </c>
      <c r="I236" s="40"/>
      <c r="J236" s="39"/>
    </row>
    <row r="237" spans="1:10" ht="15.75" customHeight="1" x14ac:dyDescent="0.3">
      <c r="A237" s="38" t="s">
        <v>1516</v>
      </c>
      <c r="B237" s="38" t="s">
        <v>474</v>
      </c>
      <c r="C237" s="16" t="s">
        <v>1275</v>
      </c>
      <c r="D237" s="28" t="s">
        <v>2315</v>
      </c>
      <c r="E237" s="28" t="s">
        <v>1276</v>
      </c>
      <c r="F237" s="17">
        <v>556050</v>
      </c>
      <c r="G237" s="41">
        <v>0.11</v>
      </c>
      <c r="H237" s="36">
        <v>106988422.2</v>
      </c>
      <c r="I237" s="40"/>
      <c r="J237" s="39"/>
    </row>
    <row r="238" spans="1:10" ht="15.75" customHeight="1" x14ac:dyDescent="0.3">
      <c r="A238" s="38" t="s">
        <v>1517</v>
      </c>
      <c r="B238" s="38" t="s">
        <v>475</v>
      </c>
      <c r="C238" s="16" t="s">
        <v>1275</v>
      </c>
      <c r="D238" s="28" t="s">
        <v>170</v>
      </c>
      <c r="E238" s="28" t="s">
        <v>1295</v>
      </c>
      <c r="F238" s="31">
        <v>859350</v>
      </c>
      <c r="G238" s="41">
        <v>0.11</v>
      </c>
      <c r="H238" s="36">
        <v>320639116.80000001</v>
      </c>
      <c r="I238" s="40"/>
      <c r="J238" s="39"/>
    </row>
    <row r="239" spans="1:10" ht="15.75" customHeight="1" x14ac:dyDescent="0.3">
      <c r="A239" s="38" t="s">
        <v>1518</v>
      </c>
      <c r="B239" s="38" t="s">
        <v>476</v>
      </c>
      <c r="C239" s="16" t="s">
        <v>1275</v>
      </c>
      <c r="D239" s="28" t="s">
        <v>2313</v>
      </c>
      <c r="E239" s="28" t="s">
        <v>1295</v>
      </c>
      <c r="F239" s="17">
        <v>808800</v>
      </c>
      <c r="G239" s="41">
        <v>0.11</v>
      </c>
      <c r="H239" s="36">
        <v>561242305.5</v>
      </c>
      <c r="I239" s="40"/>
      <c r="J239" s="39"/>
    </row>
    <row r="240" spans="1:10" ht="15.75" customHeight="1" x14ac:dyDescent="0.3">
      <c r="A240" s="38" t="s">
        <v>1519</v>
      </c>
      <c r="B240" s="38" t="s">
        <v>477</v>
      </c>
      <c r="C240" s="16" t="s">
        <v>1275</v>
      </c>
      <c r="D240" s="28" t="s">
        <v>2314</v>
      </c>
      <c r="E240" s="28" t="s">
        <v>1288</v>
      </c>
      <c r="F240" s="17">
        <v>808800</v>
      </c>
      <c r="G240" s="41">
        <v>0.11</v>
      </c>
      <c r="H240" s="36">
        <v>98970495.599999994</v>
      </c>
      <c r="I240" s="40"/>
      <c r="J240" s="39"/>
    </row>
    <row r="241" spans="1:10" ht="15.75" customHeight="1" x14ac:dyDescent="0.3">
      <c r="A241" s="38" t="s">
        <v>1520</v>
      </c>
      <c r="B241" s="38" t="s">
        <v>478</v>
      </c>
      <c r="C241" s="16" t="s">
        <v>1275</v>
      </c>
      <c r="D241" s="28" t="s">
        <v>2314</v>
      </c>
      <c r="E241" s="28" t="s">
        <v>1288</v>
      </c>
      <c r="F241" s="17">
        <v>808800</v>
      </c>
      <c r="G241" s="41">
        <v>0.11</v>
      </c>
      <c r="H241" s="36">
        <v>103370637.72</v>
      </c>
      <c r="I241" s="40"/>
      <c r="J241" s="39"/>
    </row>
    <row r="242" spans="1:10" ht="15.75" customHeight="1" x14ac:dyDescent="0.3">
      <c r="A242" s="38" t="s">
        <v>1521</v>
      </c>
      <c r="B242" s="38" t="s">
        <v>479</v>
      </c>
      <c r="C242" s="16" t="s">
        <v>1275</v>
      </c>
      <c r="D242" s="28" t="s">
        <v>143</v>
      </c>
      <c r="E242" s="28" t="s">
        <v>1276</v>
      </c>
      <c r="F242" s="31">
        <v>859350</v>
      </c>
      <c r="G242" s="41">
        <v>0.11</v>
      </c>
      <c r="H242" s="36">
        <v>9960961.5</v>
      </c>
      <c r="I242" s="40"/>
      <c r="J242" s="39"/>
    </row>
    <row r="243" spans="1:10" ht="15.75" customHeight="1" x14ac:dyDescent="0.3">
      <c r="A243" s="38" t="s">
        <v>1522</v>
      </c>
      <c r="B243" s="38" t="s">
        <v>480</v>
      </c>
      <c r="C243" s="16" t="s">
        <v>1279</v>
      </c>
      <c r="D243" s="28" t="s">
        <v>2312</v>
      </c>
      <c r="E243" s="28" t="s">
        <v>1288</v>
      </c>
      <c r="F243" s="17">
        <v>32352</v>
      </c>
      <c r="G243" s="41">
        <v>0.11</v>
      </c>
      <c r="H243" s="36">
        <v>275309532.60000002</v>
      </c>
      <c r="I243" s="40"/>
      <c r="J243" s="39"/>
    </row>
    <row r="244" spans="1:10" ht="15.75" customHeight="1" x14ac:dyDescent="0.3">
      <c r="A244" s="38" t="s">
        <v>1523</v>
      </c>
      <c r="B244" s="38" t="s">
        <v>481</v>
      </c>
      <c r="C244" s="16" t="s">
        <v>1275</v>
      </c>
      <c r="D244" s="28" t="s">
        <v>2318</v>
      </c>
      <c r="E244" s="28" t="s">
        <v>1295</v>
      </c>
      <c r="F244" s="31">
        <v>859350</v>
      </c>
      <c r="G244" s="41">
        <v>0.11</v>
      </c>
      <c r="H244" s="36">
        <v>409030159.5</v>
      </c>
      <c r="I244" s="40"/>
      <c r="J244" s="39"/>
    </row>
    <row r="245" spans="1:10" ht="15.75" customHeight="1" x14ac:dyDescent="0.3">
      <c r="A245" s="38" t="s">
        <v>1524</v>
      </c>
      <c r="B245" s="38" t="s">
        <v>482</v>
      </c>
      <c r="C245" s="16" t="s">
        <v>1279</v>
      </c>
      <c r="D245" s="28" t="s">
        <v>118</v>
      </c>
      <c r="E245" s="28" t="s">
        <v>1288</v>
      </c>
      <c r="F245" s="17">
        <v>8088</v>
      </c>
      <c r="G245" s="41">
        <v>0.11</v>
      </c>
      <c r="H245" s="36">
        <v>45295921.5</v>
      </c>
      <c r="I245" s="40"/>
      <c r="J245" s="39"/>
    </row>
    <row r="246" spans="1:10" ht="15.75" customHeight="1" x14ac:dyDescent="0.3">
      <c r="A246" s="38" t="s">
        <v>1525</v>
      </c>
      <c r="B246" s="38" t="s">
        <v>483</v>
      </c>
      <c r="C246" s="16" t="s">
        <v>1275</v>
      </c>
      <c r="D246" s="28" t="s">
        <v>2313</v>
      </c>
      <c r="E246" s="28" t="s">
        <v>1295</v>
      </c>
      <c r="F246" s="17">
        <v>808800</v>
      </c>
      <c r="G246" s="41">
        <v>0.11</v>
      </c>
      <c r="H246" s="36">
        <v>411152800.80000001</v>
      </c>
      <c r="I246" s="40"/>
      <c r="J246" s="39"/>
    </row>
    <row r="247" spans="1:10" ht="15.75" customHeight="1" x14ac:dyDescent="0.3">
      <c r="A247" s="38" t="s">
        <v>1526</v>
      </c>
      <c r="B247" s="38" t="s">
        <v>484</v>
      </c>
      <c r="C247" s="16" t="s">
        <v>1279</v>
      </c>
      <c r="D247" s="28" t="s">
        <v>118</v>
      </c>
      <c r="E247" s="28" t="s">
        <v>1280</v>
      </c>
      <c r="F247" s="17">
        <v>8088</v>
      </c>
      <c r="G247" s="41">
        <v>0.11</v>
      </c>
      <c r="H247" s="36">
        <v>451975701.30000001</v>
      </c>
      <c r="I247" s="40"/>
      <c r="J247" s="39"/>
    </row>
    <row r="248" spans="1:10" ht="15.75" customHeight="1" x14ac:dyDescent="0.3">
      <c r="A248" s="38" t="s">
        <v>1527</v>
      </c>
      <c r="B248" s="38" t="s">
        <v>485</v>
      </c>
      <c r="C248" s="16" t="s">
        <v>1275</v>
      </c>
      <c r="D248" s="28" t="s">
        <v>170</v>
      </c>
      <c r="E248" s="28" t="s">
        <v>1285</v>
      </c>
      <c r="F248" s="31">
        <v>859350</v>
      </c>
      <c r="G248" s="41">
        <v>0.11</v>
      </c>
      <c r="H248" s="36">
        <v>869567683.20000005</v>
      </c>
      <c r="I248" s="40"/>
      <c r="J248" s="39"/>
    </row>
    <row r="249" spans="1:10" ht="15.75" customHeight="1" x14ac:dyDescent="0.3">
      <c r="A249" s="38" t="s">
        <v>1528</v>
      </c>
      <c r="B249" s="38" t="s">
        <v>486</v>
      </c>
      <c r="C249" s="16" t="s">
        <v>1279</v>
      </c>
      <c r="D249" s="28" t="s">
        <v>118</v>
      </c>
      <c r="E249" s="28" t="s">
        <v>1295</v>
      </c>
      <c r="F249" s="17">
        <v>8088</v>
      </c>
      <c r="G249" s="41">
        <v>0.11</v>
      </c>
      <c r="H249" s="36">
        <v>464391539.69999999</v>
      </c>
      <c r="I249" s="40"/>
      <c r="J249" s="39"/>
    </row>
    <row r="250" spans="1:10" ht="15.75" customHeight="1" x14ac:dyDescent="0.3">
      <c r="A250" s="38" t="s">
        <v>1529</v>
      </c>
      <c r="B250" s="38" t="s">
        <v>487</v>
      </c>
      <c r="C250" s="16" t="s">
        <v>1279</v>
      </c>
      <c r="D250" s="28" t="s">
        <v>118</v>
      </c>
      <c r="E250" s="28" t="s">
        <v>1285</v>
      </c>
      <c r="F250" s="17">
        <v>8088</v>
      </c>
      <c r="G250" s="41">
        <v>0.11</v>
      </c>
      <c r="H250" s="36">
        <v>842832952.79999995</v>
      </c>
      <c r="I250" s="40"/>
      <c r="J250" s="39"/>
    </row>
    <row r="251" spans="1:10" ht="15.75" customHeight="1" x14ac:dyDescent="0.3">
      <c r="A251" s="38" t="s">
        <v>1530</v>
      </c>
      <c r="B251" s="38" t="s">
        <v>488</v>
      </c>
      <c r="C251" s="16" t="s">
        <v>1275</v>
      </c>
      <c r="D251" s="28" t="s">
        <v>170</v>
      </c>
      <c r="E251" s="28" t="s">
        <v>1276</v>
      </c>
      <c r="F251" s="31">
        <v>859350</v>
      </c>
      <c r="G251" s="41">
        <v>0.11</v>
      </c>
      <c r="H251" s="36">
        <v>44353845.299999997</v>
      </c>
      <c r="I251" s="40"/>
      <c r="J251" s="39"/>
    </row>
    <row r="252" spans="1:10" ht="15.75" customHeight="1" x14ac:dyDescent="0.3">
      <c r="A252" s="38" t="s">
        <v>1531</v>
      </c>
      <c r="B252" s="38" t="s">
        <v>489</v>
      </c>
      <c r="C252" s="16" t="s">
        <v>1275</v>
      </c>
      <c r="D252" s="28" t="s">
        <v>170</v>
      </c>
      <c r="E252" s="28" t="s">
        <v>1285</v>
      </c>
      <c r="F252" s="31">
        <v>859350</v>
      </c>
      <c r="G252" s="41">
        <v>0.11</v>
      </c>
      <c r="H252" s="36">
        <v>404249600.39999998</v>
      </c>
      <c r="I252" s="40"/>
      <c r="J252" s="39"/>
    </row>
    <row r="253" spans="1:10" ht="15.75" customHeight="1" x14ac:dyDescent="0.3">
      <c r="A253" s="38" t="s">
        <v>1532</v>
      </c>
      <c r="B253" s="38" t="s">
        <v>490</v>
      </c>
      <c r="C253" s="16" t="s">
        <v>1275</v>
      </c>
      <c r="D253" s="28" t="s">
        <v>170</v>
      </c>
      <c r="E253" s="28" t="s">
        <v>1276</v>
      </c>
      <c r="F253" s="31">
        <v>859350</v>
      </c>
      <c r="G253" s="41">
        <v>0.11</v>
      </c>
      <c r="H253" s="36">
        <v>81754018.799999997</v>
      </c>
      <c r="I253" s="40"/>
      <c r="J253" s="39"/>
    </row>
    <row r="254" spans="1:10" ht="15.75" customHeight="1" x14ac:dyDescent="0.3">
      <c r="A254" s="38" t="s">
        <v>1533</v>
      </c>
      <c r="B254" s="38" t="s">
        <v>491</v>
      </c>
      <c r="C254" s="16" t="s">
        <v>1279</v>
      </c>
      <c r="D254" s="28" t="s">
        <v>2312</v>
      </c>
      <c r="E254" s="28" t="s">
        <v>1276</v>
      </c>
      <c r="F254" s="17">
        <v>32352</v>
      </c>
      <c r="G254" s="41">
        <v>0.11</v>
      </c>
      <c r="H254" s="36">
        <v>271817028.60000002</v>
      </c>
      <c r="I254" s="40"/>
      <c r="J254" s="39"/>
    </row>
    <row r="255" spans="1:10" ht="15.75" customHeight="1" x14ac:dyDescent="0.3">
      <c r="A255" s="38" t="s">
        <v>1534</v>
      </c>
      <c r="B255" s="38" t="s">
        <v>492</v>
      </c>
      <c r="C255" s="16" t="s">
        <v>1279</v>
      </c>
      <c r="D255" s="28" t="s">
        <v>2312</v>
      </c>
      <c r="E255" s="28" t="s">
        <v>1285</v>
      </c>
      <c r="F255" s="17">
        <v>32352</v>
      </c>
      <c r="G255" s="41">
        <v>0.11</v>
      </c>
      <c r="H255" s="36">
        <v>754151822.10000002</v>
      </c>
      <c r="I255" s="40"/>
      <c r="J255" s="39"/>
    </row>
    <row r="256" spans="1:10" ht="15.75" customHeight="1" x14ac:dyDescent="0.3">
      <c r="A256" s="38" t="s">
        <v>1535</v>
      </c>
      <c r="B256" s="38" t="s">
        <v>493</v>
      </c>
      <c r="C256" s="16" t="s">
        <v>1279</v>
      </c>
      <c r="D256" s="28" t="s">
        <v>2312</v>
      </c>
      <c r="E256" s="28" t="s">
        <v>1295</v>
      </c>
      <c r="F256" s="17">
        <v>32352</v>
      </c>
      <c r="G256" s="41">
        <v>0.11</v>
      </c>
      <c r="H256" s="36">
        <v>376669471.19999999</v>
      </c>
      <c r="I256" s="40"/>
      <c r="J256" s="39"/>
    </row>
    <row r="257" spans="1:10" ht="15.75" customHeight="1" x14ac:dyDescent="0.3">
      <c r="A257" s="38" t="s">
        <v>1536</v>
      </c>
      <c r="B257" s="38" t="s">
        <v>494</v>
      </c>
      <c r="C257" s="16" t="s">
        <v>1279</v>
      </c>
      <c r="D257" s="28" t="s">
        <v>118</v>
      </c>
      <c r="E257" s="28" t="s">
        <v>1295</v>
      </c>
      <c r="F257" s="17">
        <v>8088</v>
      </c>
      <c r="G257" s="41">
        <v>0.11</v>
      </c>
      <c r="H257" s="36">
        <v>345663253.5</v>
      </c>
      <c r="I257" s="40"/>
      <c r="J257" s="39"/>
    </row>
    <row r="258" spans="1:10" ht="15.75" customHeight="1" x14ac:dyDescent="0.3">
      <c r="A258" s="38" t="s">
        <v>1537</v>
      </c>
      <c r="B258" s="38" t="s">
        <v>495</v>
      </c>
      <c r="C258" s="16" t="s">
        <v>1275</v>
      </c>
      <c r="D258" s="28" t="s">
        <v>170</v>
      </c>
      <c r="E258" s="28" t="s">
        <v>1285</v>
      </c>
      <c r="F258" s="31">
        <v>859350</v>
      </c>
      <c r="G258" s="41">
        <v>0.11</v>
      </c>
      <c r="H258" s="36">
        <v>791991115.20000005</v>
      </c>
      <c r="I258" s="40"/>
      <c r="J258" s="39"/>
    </row>
    <row r="259" spans="1:10" ht="15.75" customHeight="1" x14ac:dyDescent="0.3">
      <c r="A259" s="38" t="s">
        <v>1538</v>
      </c>
      <c r="B259" s="38" t="s">
        <v>496</v>
      </c>
      <c r="C259" s="16" t="s">
        <v>1275</v>
      </c>
      <c r="D259" s="28" t="s">
        <v>2317</v>
      </c>
      <c r="E259" s="28" t="s">
        <v>1295</v>
      </c>
      <c r="F259" s="31">
        <v>859350</v>
      </c>
      <c r="G259" s="41">
        <v>0.11</v>
      </c>
      <c r="H259" s="36">
        <v>654472136.27999997</v>
      </c>
      <c r="I259" s="40"/>
      <c r="J259" s="39"/>
    </row>
    <row r="260" spans="1:10" ht="15.75" customHeight="1" x14ac:dyDescent="0.3">
      <c r="A260" s="38" t="s">
        <v>1539</v>
      </c>
      <c r="B260" s="38" t="s">
        <v>497</v>
      </c>
      <c r="C260" s="16" t="s">
        <v>1275</v>
      </c>
      <c r="D260" s="28" t="s">
        <v>2316</v>
      </c>
      <c r="E260" s="28" t="s">
        <v>1276</v>
      </c>
      <c r="F260" s="17">
        <v>556050</v>
      </c>
      <c r="G260" s="41">
        <v>0.11</v>
      </c>
      <c r="H260" s="36">
        <v>159044514</v>
      </c>
      <c r="I260" s="40"/>
      <c r="J260" s="39"/>
    </row>
    <row r="261" spans="1:10" ht="15.75" customHeight="1" x14ac:dyDescent="0.3">
      <c r="A261" s="38" t="s">
        <v>1540</v>
      </c>
      <c r="B261" s="38" t="s">
        <v>498</v>
      </c>
      <c r="C261" s="16" t="s">
        <v>1275</v>
      </c>
      <c r="D261" s="28" t="s">
        <v>2313</v>
      </c>
      <c r="E261" s="28" t="s">
        <v>1288</v>
      </c>
      <c r="F261" s="17">
        <v>808800</v>
      </c>
      <c r="G261" s="41">
        <v>0.11</v>
      </c>
      <c r="H261" s="36">
        <v>264412821</v>
      </c>
      <c r="I261" s="40"/>
      <c r="J261" s="39"/>
    </row>
    <row r="262" spans="1:10" ht="15.75" customHeight="1" x14ac:dyDescent="0.3">
      <c r="A262" s="38" t="s">
        <v>1541</v>
      </c>
      <c r="B262" s="38" t="s">
        <v>499</v>
      </c>
      <c r="C262" s="16" t="s">
        <v>1275</v>
      </c>
      <c r="D262" s="28" t="s">
        <v>2316</v>
      </c>
      <c r="E262" s="28" t="s">
        <v>1288</v>
      </c>
      <c r="F262" s="17">
        <v>556050</v>
      </c>
      <c r="G262" s="41">
        <v>0.11</v>
      </c>
      <c r="H262" s="36">
        <v>53293393.200000003</v>
      </c>
      <c r="I262" s="40"/>
      <c r="J262" s="39"/>
    </row>
    <row r="263" spans="1:10" ht="15.75" customHeight="1" x14ac:dyDescent="0.3">
      <c r="A263" s="38" t="s">
        <v>1542</v>
      </c>
      <c r="B263" s="38" t="s">
        <v>500</v>
      </c>
      <c r="C263" s="16" t="s">
        <v>1279</v>
      </c>
      <c r="D263" s="28" t="s">
        <v>118</v>
      </c>
      <c r="E263" s="28" t="s">
        <v>1276</v>
      </c>
      <c r="F263" s="17">
        <v>8088</v>
      </c>
      <c r="G263" s="41">
        <v>0.11</v>
      </c>
      <c r="H263" s="36">
        <v>9828357.9000000004</v>
      </c>
      <c r="I263" s="40"/>
      <c r="J263" s="39"/>
    </row>
    <row r="264" spans="1:10" ht="15.75" customHeight="1" x14ac:dyDescent="0.3">
      <c r="A264" s="38" t="s">
        <v>1543</v>
      </c>
      <c r="B264" s="38" t="s">
        <v>501</v>
      </c>
      <c r="C264" s="16" t="s">
        <v>1275</v>
      </c>
      <c r="D264" s="28" t="s">
        <v>2313</v>
      </c>
      <c r="E264" s="28" t="s">
        <v>1280</v>
      </c>
      <c r="F264" s="17">
        <v>808800</v>
      </c>
      <c r="G264" s="41">
        <v>0.11</v>
      </c>
      <c r="H264" s="36">
        <v>289899420</v>
      </c>
      <c r="I264" s="40"/>
      <c r="J264" s="39"/>
    </row>
    <row r="265" spans="1:10" ht="15.75" customHeight="1" x14ac:dyDescent="0.3">
      <c r="A265" s="38" t="s">
        <v>1544</v>
      </c>
      <c r="B265" s="38" t="s">
        <v>502</v>
      </c>
      <c r="C265" s="16" t="s">
        <v>1275</v>
      </c>
      <c r="D265" s="28" t="s">
        <v>108</v>
      </c>
      <c r="E265" s="28" t="s">
        <v>1276</v>
      </c>
      <c r="F265" s="17">
        <v>556050</v>
      </c>
      <c r="G265" s="41">
        <v>0.11</v>
      </c>
      <c r="H265" s="36">
        <v>36564841.829999998</v>
      </c>
      <c r="I265" s="40"/>
      <c r="J265" s="39"/>
    </row>
    <row r="266" spans="1:10" ht="15.75" customHeight="1" x14ac:dyDescent="0.3">
      <c r="A266" s="38" t="s">
        <v>1545</v>
      </c>
      <c r="B266" s="38" t="s">
        <v>503</v>
      </c>
      <c r="C266" s="16" t="s">
        <v>1279</v>
      </c>
      <c r="D266" s="28" t="s">
        <v>118</v>
      </c>
      <c r="E266" s="28" t="s">
        <v>1295</v>
      </c>
      <c r="F266" s="17">
        <v>8088</v>
      </c>
      <c r="G266" s="41">
        <v>0.11</v>
      </c>
      <c r="H266" s="36">
        <v>506947985.10000002</v>
      </c>
      <c r="I266" s="40"/>
      <c r="J266" s="39"/>
    </row>
    <row r="267" spans="1:10" ht="15.75" customHeight="1" x14ac:dyDescent="0.3">
      <c r="A267" s="38" t="s">
        <v>1546</v>
      </c>
      <c r="B267" s="38" t="s">
        <v>504</v>
      </c>
      <c r="C267" s="16" t="s">
        <v>1275</v>
      </c>
      <c r="D267" s="28" t="s">
        <v>143</v>
      </c>
      <c r="E267" s="28" t="s">
        <v>1276</v>
      </c>
      <c r="F267" s="31">
        <v>859350</v>
      </c>
      <c r="G267" s="41">
        <v>0.11</v>
      </c>
      <c r="H267" s="36">
        <v>83296386</v>
      </c>
      <c r="I267" s="40"/>
      <c r="J267" s="39"/>
    </row>
    <row r="268" spans="1:10" ht="15.75" customHeight="1" x14ac:dyDescent="0.3">
      <c r="A268" s="38" t="s">
        <v>1547</v>
      </c>
      <c r="B268" s="38" t="s">
        <v>505</v>
      </c>
      <c r="C268" s="16" t="s">
        <v>1275</v>
      </c>
      <c r="D268" s="28" t="s">
        <v>2314</v>
      </c>
      <c r="E268" s="28" t="s">
        <v>1285</v>
      </c>
      <c r="F268" s="17">
        <v>808800</v>
      </c>
      <c r="G268" s="41">
        <v>0.11</v>
      </c>
      <c r="H268" s="36">
        <v>794344214.70000005</v>
      </c>
      <c r="I268" s="40"/>
      <c r="J268" s="39"/>
    </row>
    <row r="269" spans="1:10" ht="15.75" customHeight="1" x14ac:dyDescent="0.3">
      <c r="A269" s="38" t="s">
        <v>1548</v>
      </c>
      <c r="B269" s="38" t="s">
        <v>506</v>
      </c>
      <c r="C269" s="16" t="s">
        <v>1275</v>
      </c>
      <c r="D269" s="28" t="s">
        <v>2313</v>
      </c>
      <c r="E269" s="28" t="s">
        <v>1288</v>
      </c>
      <c r="F269" s="17">
        <v>808800</v>
      </c>
      <c r="G269" s="41">
        <v>0.11</v>
      </c>
      <c r="H269" s="36">
        <v>165563857.80000001</v>
      </c>
      <c r="I269" s="40"/>
      <c r="J269" s="39"/>
    </row>
    <row r="270" spans="1:10" ht="15.75" customHeight="1" x14ac:dyDescent="0.3">
      <c r="A270" s="38" t="s">
        <v>1549</v>
      </c>
      <c r="B270" s="38" t="s">
        <v>507</v>
      </c>
      <c r="C270" s="16" t="s">
        <v>1275</v>
      </c>
      <c r="D270" s="28" t="s">
        <v>170</v>
      </c>
      <c r="E270" s="28" t="s">
        <v>1276</v>
      </c>
      <c r="F270" s="31">
        <v>859350</v>
      </c>
      <c r="G270" s="41">
        <v>0.11</v>
      </c>
      <c r="H270" s="36">
        <v>148826593.53</v>
      </c>
      <c r="I270" s="40"/>
      <c r="J270" s="39"/>
    </row>
    <row r="271" spans="1:10" ht="15.75" customHeight="1" x14ac:dyDescent="0.3">
      <c r="A271" s="38" t="s">
        <v>1550</v>
      </c>
      <c r="B271" s="38" t="s">
        <v>508</v>
      </c>
      <c r="C271" s="16" t="s">
        <v>1279</v>
      </c>
      <c r="D271" s="28" t="s">
        <v>2312</v>
      </c>
      <c r="E271" s="28" t="s">
        <v>1288</v>
      </c>
      <c r="F271" s="17">
        <v>32352</v>
      </c>
      <c r="G271" s="41">
        <v>0.11</v>
      </c>
      <c r="H271" s="36">
        <v>18675068.399999999</v>
      </c>
      <c r="I271" s="40"/>
      <c r="J271" s="39"/>
    </row>
    <row r="272" spans="1:10" ht="15.75" customHeight="1" x14ac:dyDescent="0.3">
      <c r="A272" s="38" t="s">
        <v>1551</v>
      </c>
      <c r="B272" s="38" t="s">
        <v>509</v>
      </c>
      <c r="C272" s="16" t="s">
        <v>1275</v>
      </c>
      <c r="D272" s="28" t="s">
        <v>2318</v>
      </c>
      <c r="E272" s="28" t="s">
        <v>1295</v>
      </c>
      <c r="F272" s="31">
        <v>859350</v>
      </c>
      <c r="G272" s="41">
        <v>0.11</v>
      </c>
      <c r="H272" s="36">
        <v>410801342.10000002</v>
      </c>
      <c r="I272" s="40"/>
      <c r="J272" s="39"/>
    </row>
    <row r="273" spans="1:10" ht="15.75" customHeight="1" x14ac:dyDescent="0.3">
      <c r="A273" s="38" t="s">
        <v>1552</v>
      </c>
      <c r="B273" s="38" t="s">
        <v>510</v>
      </c>
      <c r="C273" s="16" t="s">
        <v>1275</v>
      </c>
      <c r="D273" s="28" t="s">
        <v>2320</v>
      </c>
      <c r="E273" s="28" t="s">
        <v>1288</v>
      </c>
      <c r="F273" s="31">
        <v>758250</v>
      </c>
      <c r="G273" s="41">
        <v>0.11</v>
      </c>
      <c r="H273" s="36">
        <v>258726283.74000001</v>
      </c>
      <c r="I273" s="40"/>
      <c r="J273" s="39"/>
    </row>
    <row r="274" spans="1:10" ht="15.75" customHeight="1" x14ac:dyDescent="0.3">
      <c r="A274" s="38" t="s">
        <v>1553</v>
      </c>
      <c r="B274" s="38" t="s">
        <v>511</v>
      </c>
      <c r="C274" s="16" t="s">
        <v>1279</v>
      </c>
      <c r="D274" s="28" t="s">
        <v>118</v>
      </c>
      <c r="E274" s="28" t="s">
        <v>1280</v>
      </c>
      <c r="F274" s="17">
        <v>8088</v>
      </c>
      <c r="G274" s="41">
        <v>0.11</v>
      </c>
      <c r="H274" s="36">
        <v>324860799</v>
      </c>
      <c r="I274" s="40"/>
      <c r="J274" s="39"/>
    </row>
    <row r="275" spans="1:10" ht="15.75" customHeight="1" x14ac:dyDescent="0.3">
      <c r="A275" s="38" t="s">
        <v>1554</v>
      </c>
      <c r="B275" s="38" t="s">
        <v>512</v>
      </c>
      <c r="C275" s="16" t="s">
        <v>1279</v>
      </c>
      <c r="D275" s="28" t="s">
        <v>2312</v>
      </c>
      <c r="E275" s="28" t="s">
        <v>1288</v>
      </c>
      <c r="F275" s="17">
        <v>32352</v>
      </c>
      <c r="G275" s="41">
        <v>0.11</v>
      </c>
      <c r="H275" s="36">
        <v>26220737.399999999</v>
      </c>
      <c r="I275" s="40"/>
      <c r="J275" s="39"/>
    </row>
    <row r="276" spans="1:10" ht="15.75" customHeight="1" x14ac:dyDescent="0.3">
      <c r="A276" s="38" t="s">
        <v>1555</v>
      </c>
      <c r="B276" s="38" t="s">
        <v>513</v>
      </c>
      <c r="C276" s="16" t="s">
        <v>1279</v>
      </c>
      <c r="D276" s="28" t="s">
        <v>118</v>
      </c>
      <c r="E276" s="28" t="s">
        <v>1276</v>
      </c>
      <c r="F276" s="17">
        <v>8088</v>
      </c>
      <c r="G276" s="41">
        <v>0.11</v>
      </c>
      <c r="H276" s="36">
        <v>88053443.400000006</v>
      </c>
      <c r="I276" s="40"/>
      <c r="J276" s="39"/>
    </row>
    <row r="277" spans="1:10" ht="15.75" customHeight="1" x14ac:dyDescent="0.3">
      <c r="A277" s="38" t="s">
        <v>1556</v>
      </c>
      <c r="B277" s="38" t="s">
        <v>514</v>
      </c>
      <c r="C277" s="16" t="s">
        <v>1275</v>
      </c>
      <c r="D277" s="28" t="s">
        <v>2318</v>
      </c>
      <c r="E277" s="28" t="s">
        <v>1285</v>
      </c>
      <c r="F277" s="31">
        <v>859350</v>
      </c>
      <c r="G277" s="41">
        <v>0.11</v>
      </c>
      <c r="H277" s="36">
        <v>601469449.79999995</v>
      </c>
      <c r="I277" s="40"/>
      <c r="J277" s="39"/>
    </row>
    <row r="278" spans="1:10" ht="15.75" customHeight="1" x14ac:dyDescent="0.3">
      <c r="A278" s="38" t="s">
        <v>1557</v>
      </c>
      <c r="B278" s="38" t="s">
        <v>515</v>
      </c>
      <c r="C278" s="16" t="s">
        <v>1275</v>
      </c>
      <c r="D278" s="28" t="s">
        <v>143</v>
      </c>
      <c r="E278" s="28" t="s">
        <v>1276</v>
      </c>
      <c r="F278" s="31">
        <v>859350</v>
      </c>
      <c r="G278" s="41">
        <v>0.11</v>
      </c>
      <c r="H278" s="36">
        <v>116494343.7</v>
      </c>
      <c r="I278" s="40"/>
      <c r="J278" s="39"/>
    </row>
    <row r="279" spans="1:10" ht="15.75" customHeight="1" x14ac:dyDescent="0.3">
      <c r="A279" s="38" t="s">
        <v>1558</v>
      </c>
      <c r="B279" s="38" t="s">
        <v>516</v>
      </c>
      <c r="C279" s="16" t="s">
        <v>1279</v>
      </c>
      <c r="D279" s="28" t="s">
        <v>2312</v>
      </c>
      <c r="E279" s="28" t="s">
        <v>1295</v>
      </c>
      <c r="F279" s="17">
        <v>32352</v>
      </c>
      <c r="G279" s="41">
        <v>0.11</v>
      </c>
      <c r="H279" s="36">
        <v>1110643029.5999999</v>
      </c>
      <c r="I279" s="40"/>
      <c r="J279" s="39"/>
    </row>
    <row r="280" spans="1:10" ht="15.75" customHeight="1" x14ac:dyDescent="0.3">
      <c r="A280" s="38" t="s">
        <v>1559</v>
      </c>
      <c r="B280" s="38" t="s">
        <v>517</v>
      </c>
      <c r="C280" s="16" t="s">
        <v>1275</v>
      </c>
      <c r="D280" s="28" t="s">
        <v>2316</v>
      </c>
      <c r="E280" s="28" t="s">
        <v>1280</v>
      </c>
      <c r="F280" s="17">
        <v>556050</v>
      </c>
      <c r="G280" s="41">
        <v>0.11</v>
      </c>
      <c r="H280" s="36">
        <v>452781383.10000002</v>
      </c>
      <c r="I280" s="40"/>
      <c r="J280" s="39"/>
    </row>
    <row r="281" spans="1:10" ht="15.75" customHeight="1" x14ac:dyDescent="0.3">
      <c r="A281" s="38" t="s">
        <v>1560</v>
      </c>
      <c r="B281" s="38" t="s">
        <v>518</v>
      </c>
      <c r="C281" s="16" t="s">
        <v>1275</v>
      </c>
      <c r="D281" s="28" t="s">
        <v>170</v>
      </c>
      <c r="E281" s="28" t="s">
        <v>1288</v>
      </c>
      <c r="F281" s="31">
        <v>859350</v>
      </c>
      <c r="G281" s="41">
        <v>0.11</v>
      </c>
      <c r="H281" s="36">
        <v>35775376.799999997</v>
      </c>
      <c r="I281" s="40"/>
      <c r="J281" s="39"/>
    </row>
    <row r="282" spans="1:10" ht="15.75" customHeight="1" x14ac:dyDescent="0.3">
      <c r="A282" s="38" t="s">
        <v>1561</v>
      </c>
      <c r="B282" s="38" t="s">
        <v>519</v>
      </c>
      <c r="C282" s="16" t="s">
        <v>1279</v>
      </c>
      <c r="D282" s="28" t="s">
        <v>118</v>
      </c>
      <c r="E282" s="28" t="s">
        <v>1285</v>
      </c>
      <c r="F282" s="17">
        <v>8088</v>
      </c>
      <c r="G282" s="41">
        <v>0.11</v>
      </c>
      <c r="H282" s="36">
        <v>1232892386.25</v>
      </c>
      <c r="I282" s="40"/>
      <c r="J282" s="39"/>
    </row>
    <row r="283" spans="1:10" ht="15.75" customHeight="1" x14ac:dyDescent="0.3">
      <c r="A283" s="38" t="s">
        <v>1562</v>
      </c>
      <c r="B283" s="38" t="s">
        <v>520</v>
      </c>
      <c r="C283" s="16" t="s">
        <v>1279</v>
      </c>
      <c r="D283" s="28" t="s">
        <v>2312</v>
      </c>
      <c r="E283" s="28" t="s">
        <v>1288</v>
      </c>
      <c r="F283" s="17">
        <v>32352</v>
      </c>
      <c r="G283" s="41">
        <v>0.11</v>
      </c>
      <c r="H283" s="36">
        <v>142144808.40000001</v>
      </c>
      <c r="I283" s="40"/>
      <c r="J283" s="39"/>
    </row>
    <row r="284" spans="1:10" ht="15.75" customHeight="1" x14ac:dyDescent="0.3">
      <c r="A284" s="38" t="s">
        <v>1563</v>
      </c>
      <c r="B284" s="38" t="s">
        <v>521</v>
      </c>
      <c r="C284" s="16" t="s">
        <v>1275</v>
      </c>
      <c r="D284" s="28" t="s">
        <v>143</v>
      </c>
      <c r="E284" s="28" t="s">
        <v>1295</v>
      </c>
      <c r="F284" s="31">
        <v>859350</v>
      </c>
      <c r="G284" s="41">
        <v>0.11</v>
      </c>
      <c r="H284" s="36">
        <v>1241884416</v>
      </c>
      <c r="I284" s="40"/>
      <c r="J284" s="39"/>
    </row>
    <row r="285" spans="1:10" ht="15.75" customHeight="1" x14ac:dyDescent="0.3">
      <c r="A285" s="38" t="s">
        <v>1564</v>
      </c>
      <c r="B285" s="38" t="s">
        <v>522</v>
      </c>
      <c r="C285" s="16" t="s">
        <v>1279</v>
      </c>
      <c r="D285" s="28" t="s">
        <v>118</v>
      </c>
      <c r="E285" s="28" t="s">
        <v>1285</v>
      </c>
      <c r="F285" s="17">
        <v>8088</v>
      </c>
      <c r="G285" s="41">
        <v>0.11</v>
      </c>
      <c r="H285" s="36">
        <v>606559929</v>
      </c>
      <c r="I285" s="40"/>
      <c r="J285" s="39"/>
    </row>
    <row r="286" spans="1:10" ht="15.75" customHeight="1" x14ac:dyDescent="0.3">
      <c r="A286" s="38" t="s">
        <v>1565</v>
      </c>
      <c r="B286" s="38" t="s">
        <v>523</v>
      </c>
      <c r="C286" s="16" t="s">
        <v>1279</v>
      </c>
      <c r="D286" s="28" t="s">
        <v>118</v>
      </c>
      <c r="E286" s="28" t="s">
        <v>1288</v>
      </c>
      <c r="F286" s="17">
        <v>8088</v>
      </c>
      <c r="G286" s="41">
        <v>0.11</v>
      </c>
      <c r="H286" s="36">
        <v>170973595.80000001</v>
      </c>
      <c r="I286" s="40"/>
      <c r="J286" s="39"/>
    </row>
    <row r="287" spans="1:10" ht="15.75" customHeight="1" x14ac:dyDescent="0.3">
      <c r="A287" s="38" t="s">
        <v>1566</v>
      </c>
      <c r="B287" s="38" t="s">
        <v>524</v>
      </c>
      <c r="C287" s="16" t="s">
        <v>1275</v>
      </c>
      <c r="D287" s="28" t="s">
        <v>170</v>
      </c>
      <c r="E287" s="28" t="s">
        <v>1280</v>
      </c>
      <c r="F287" s="31">
        <v>859350</v>
      </c>
      <c r="G287" s="41">
        <v>0.11</v>
      </c>
      <c r="H287" s="36">
        <v>595606207.79999995</v>
      </c>
      <c r="I287" s="40"/>
      <c r="J287" s="39"/>
    </row>
    <row r="288" spans="1:10" ht="15.75" customHeight="1" x14ac:dyDescent="0.3">
      <c r="A288" s="38" t="s">
        <v>1567</v>
      </c>
      <c r="B288" s="38" t="s">
        <v>525</v>
      </c>
      <c r="C288" s="16" t="s">
        <v>1275</v>
      </c>
      <c r="D288" s="28" t="s">
        <v>2313</v>
      </c>
      <c r="E288" s="28" t="s">
        <v>1288</v>
      </c>
      <c r="F288" s="17">
        <v>808800</v>
      </c>
      <c r="G288" s="41">
        <v>0.11</v>
      </c>
      <c r="H288" s="36">
        <v>235597631.69999999</v>
      </c>
      <c r="I288" s="40"/>
      <c r="J288" s="39"/>
    </row>
    <row r="289" spans="1:10" ht="15.75" customHeight="1" x14ac:dyDescent="0.3">
      <c r="A289" s="38" t="s">
        <v>1568</v>
      </c>
      <c r="B289" s="38" t="s">
        <v>526</v>
      </c>
      <c r="C289" s="16" t="s">
        <v>1275</v>
      </c>
      <c r="D289" s="28" t="s">
        <v>2317</v>
      </c>
      <c r="E289" s="28" t="s">
        <v>1285</v>
      </c>
      <c r="F289" s="31">
        <v>859350</v>
      </c>
      <c r="G289" s="41">
        <v>0.11</v>
      </c>
      <c r="H289" s="36">
        <v>300631821.89999998</v>
      </c>
      <c r="I289" s="40"/>
      <c r="J289" s="39"/>
    </row>
    <row r="290" spans="1:10" ht="15.75" customHeight="1" x14ac:dyDescent="0.3">
      <c r="A290" s="38" t="s">
        <v>1569</v>
      </c>
      <c r="B290" s="38" t="s">
        <v>527</v>
      </c>
      <c r="C290" s="16" t="s">
        <v>1279</v>
      </c>
      <c r="D290" s="28" t="s">
        <v>118</v>
      </c>
      <c r="E290" s="28" t="s">
        <v>1276</v>
      </c>
      <c r="F290" s="17">
        <v>8088</v>
      </c>
      <c r="G290" s="41">
        <v>0.11</v>
      </c>
      <c r="H290" s="36">
        <v>87438625.5</v>
      </c>
      <c r="I290" s="40"/>
      <c r="J290" s="39"/>
    </row>
    <row r="291" spans="1:10" ht="15.75" customHeight="1" x14ac:dyDescent="0.3">
      <c r="A291" s="38" t="s">
        <v>1570</v>
      </c>
      <c r="B291" s="38" t="s">
        <v>528</v>
      </c>
      <c r="C291" s="16" t="s">
        <v>1279</v>
      </c>
      <c r="D291" s="28" t="s">
        <v>118</v>
      </c>
      <c r="E291" s="28" t="s">
        <v>1276</v>
      </c>
      <c r="F291" s="17">
        <v>8088</v>
      </c>
      <c r="G291" s="41">
        <v>0.11</v>
      </c>
      <c r="H291" s="36">
        <v>26935926.539999999</v>
      </c>
      <c r="I291" s="40"/>
      <c r="J291" s="39"/>
    </row>
    <row r="292" spans="1:10" ht="15.75" customHeight="1" x14ac:dyDescent="0.3">
      <c r="A292" s="38" t="s">
        <v>1571</v>
      </c>
      <c r="B292" s="38" t="s">
        <v>529</v>
      </c>
      <c r="C292" s="16" t="s">
        <v>1275</v>
      </c>
      <c r="D292" s="28" t="s">
        <v>2320</v>
      </c>
      <c r="E292" s="28" t="s">
        <v>1295</v>
      </c>
      <c r="F292" s="31">
        <v>758250</v>
      </c>
      <c r="G292" s="41">
        <v>0.11</v>
      </c>
      <c r="H292" s="36">
        <v>945793302.29999995</v>
      </c>
      <c r="I292" s="40"/>
      <c r="J292" s="39"/>
    </row>
    <row r="293" spans="1:10" ht="15.75" customHeight="1" x14ac:dyDescent="0.3">
      <c r="A293" s="38" t="s">
        <v>1572</v>
      </c>
      <c r="B293" s="38" t="s">
        <v>530</v>
      </c>
      <c r="C293" s="16" t="s">
        <v>1275</v>
      </c>
      <c r="D293" s="28" t="s">
        <v>2320</v>
      </c>
      <c r="E293" s="28" t="s">
        <v>1295</v>
      </c>
      <c r="F293" s="31">
        <v>758250</v>
      </c>
      <c r="G293" s="41">
        <v>0.11</v>
      </c>
      <c r="H293" s="36">
        <v>304951530</v>
      </c>
      <c r="I293" s="40"/>
      <c r="J293" s="39"/>
    </row>
    <row r="294" spans="1:10" ht="15.75" customHeight="1" x14ac:dyDescent="0.3">
      <c r="A294" s="38" t="s">
        <v>1573</v>
      </c>
      <c r="B294" s="38" t="s">
        <v>531</v>
      </c>
      <c r="C294" s="16" t="s">
        <v>1279</v>
      </c>
      <c r="D294" s="28" t="s">
        <v>118</v>
      </c>
      <c r="E294" s="28" t="s">
        <v>1280</v>
      </c>
      <c r="F294" s="17">
        <v>8088</v>
      </c>
      <c r="G294" s="41">
        <v>0.11</v>
      </c>
      <c r="H294" s="36">
        <v>1110149868.3</v>
      </c>
      <c r="I294" s="40"/>
      <c r="J294" s="39"/>
    </row>
    <row r="295" spans="1:10" ht="15.75" customHeight="1" x14ac:dyDescent="0.3">
      <c r="A295" s="38" t="s">
        <v>1574</v>
      </c>
      <c r="B295" s="38" t="s">
        <v>532</v>
      </c>
      <c r="C295" s="16" t="s">
        <v>1279</v>
      </c>
      <c r="D295" s="28" t="s">
        <v>118</v>
      </c>
      <c r="E295" s="28" t="s">
        <v>1276</v>
      </c>
      <c r="F295" s="17">
        <v>8088</v>
      </c>
      <c r="G295" s="41">
        <v>0.11</v>
      </c>
      <c r="H295" s="36">
        <v>29175791.100000001</v>
      </c>
      <c r="I295" s="40"/>
      <c r="J295" s="39"/>
    </row>
    <row r="296" spans="1:10" ht="15.75" customHeight="1" x14ac:dyDescent="0.3">
      <c r="A296" s="38" t="s">
        <v>1575</v>
      </c>
      <c r="B296" s="38" t="s">
        <v>533</v>
      </c>
      <c r="C296" s="16" t="s">
        <v>1279</v>
      </c>
      <c r="D296" s="28" t="s">
        <v>2312</v>
      </c>
      <c r="E296" s="28" t="s">
        <v>1276</v>
      </c>
      <c r="F296" s="17">
        <v>32352</v>
      </c>
      <c r="G296" s="41">
        <v>0.11</v>
      </c>
      <c r="H296" s="36">
        <v>136547788.80000001</v>
      </c>
      <c r="I296" s="40"/>
      <c r="J296" s="39"/>
    </row>
    <row r="297" spans="1:10" ht="15.75" customHeight="1" x14ac:dyDescent="0.3">
      <c r="A297" s="38" t="s">
        <v>1576</v>
      </c>
      <c r="B297" s="38" t="s">
        <v>534</v>
      </c>
      <c r="C297" s="16" t="s">
        <v>1275</v>
      </c>
      <c r="D297" s="28" t="s">
        <v>2313</v>
      </c>
      <c r="E297" s="28" t="s">
        <v>1288</v>
      </c>
      <c r="F297" s="17">
        <v>808800</v>
      </c>
      <c r="G297" s="41">
        <v>0.11</v>
      </c>
      <c r="H297" s="36">
        <v>186039495</v>
      </c>
      <c r="I297" s="40"/>
      <c r="J297" s="39"/>
    </row>
    <row r="298" spans="1:10" ht="15.75" customHeight="1" x14ac:dyDescent="0.3">
      <c r="A298" s="38" t="s">
        <v>1577</v>
      </c>
      <c r="B298" s="38" t="s">
        <v>535</v>
      </c>
      <c r="C298" s="16" t="s">
        <v>1279</v>
      </c>
      <c r="D298" s="28" t="s">
        <v>2312</v>
      </c>
      <c r="E298" s="28" t="s">
        <v>1285</v>
      </c>
      <c r="F298" s="17">
        <v>32352</v>
      </c>
      <c r="G298" s="41">
        <v>0.11</v>
      </c>
      <c r="H298" s="36">
        <v>651568312.74000001</v>
      </c>
      <c r="I298" s="40"/>
      <c r="J298" s="39"/>
    </row>
    <row r="299" spans="1:10" ht="15.75" customHeight="1" x14ac:dyDescent="0.3">
      <c r="A299" s="38" t="s">
        <v>1578</v>
      </c>
      <c r="B299" s="38" t="s">
        <v>536</v>
      </c>
      <c r="C299" s="16" t="s">
        <v>1275</v>
      </c>
      <c r="D299" s="28" t="s">
        <v>143</v>
      </c>
      <c r="E299" s="28" t="s">
        <v>1295</v>
      </c>
      <c r="F299" s="31">
        <v>859350</v>
      </c>
      <c r="G299" s="41">
        <v>0.11</v>
      </c>
      <c r="H299" s="36">
        <v>280530765.30000001</v>
      </c>
      <c r="I299" s="40"/>
      <c r="J299" s="39"/>
    </row>
    <row r="300" spans="1:10" ht="15.75" customHeight="1" x14ac:dyDescent="0.3">
      <c r="A300" s="38" t="s">
        <v>1579</v>
      </c>
      <c r="B300" s="38" t="s">
        <v>537</v>
      </c>
      <c r="C300" s="16" t="s">
        <v>1275</v>
      </c>
      <c r="D300" s="28" t="s">
        <v>2318</v>
      </c>
      <c r="E300" s="28" t="s">
        <v>1285</v>
      </c>
      <c r="F300" s="31">
        <v>859350</v>
      </c>
      <c r="G300" s="41">
        <v>0.11</v>
      </c>
      <c r="H300" s="36">
        <v>302742131.69999999</v>
      </c>
      <c r="I300" s="40"/>
      <c r="J300" s="39"/>
    </row>
    <row r="301" spans="1:10" ht="15.75" customHeight="1" x14ac:dyDescent="0.3">
      <c r="A301" s="38" t="s">
        <v>1580</v>
      </c>
      <c r="B301" s="38" t="s">
        <v>538</v>
      </c>
      <c r="C301" s="16" t="s">
        <v>1279</v>
      </c>
      <c r="D301" s="28" t="s">
        <v>2312</v>
      </c>
      <c r="E301" s="28" t="s">
        <v>1295</v>
      </c>
      <c r="F301" s="17">
        <v>32352</v>
      </c>
      <c r="G301" s="41">
        <v>0.11</v>
      </c>
      <c r="H301" s="36">
        <v>1037793629.7</v>
      </c>
      <c r="I301" s="40"/>
      <c r="J301" s="39"/>
    </row>
    <row r="302" spans="1:10" ht="15.75" customHeight="1" x14ac:dyDescent="0.3">
      <c r="A302" s="38" t="s">
        <v>1581</v>
      </c>
      <c r="B302" s="38" t="s">
        <v>539</v>
      </c>
      <c r="C302" s="16" t="s">
        <v>1275</v>
      </c>
      <c r="D302" s="28" t="s">
        <v>2320</v>
      </c>
      <c r="E302" s="28" t="s">
        <v>1276</v>
      </c>
      <c r="F302" s="31">
        <v>758250</v>
      </c>
      <c r="G302" s="41">
        <v>0.11</v>
      </c>
      <c r="H302" s="36">
        <v>181131862.5</v>
      </c>
      <c r="I302" s="40"/>
      <c r="J302" s="39"/>
    </row>
    <row r="303" spans="1:10" ht="15.75" customHeight="1" x14ac:dyDescent="0.3">
      <c r="A303" s="38" t="s">
        <v>1582</v>
      </c>
      <c r="B303" s="38" t="s">
        <v>540</v>
      </c>
      <c r="C303" s="16" t="s">
        <v>1275</v>
      </c>
      <c r="D303" s="28" t="s">
        <v>108</v>
      </c>
      <c r="E303" s="28" t="s">
        <v>1280</v>
      </c>
      <c r="F303" s="17">
        <v>556050</v>
      </c>
      <c r="G303" s="41">
        <v>0.11</v>
      </c>
      <c r="H303" s="36">
        <v>498533440.80000001</v>
      </c>
      <c r="I303" s="40"/>
      <c r="J303" s="39"/>
    </row>
    <row r="304" spans="1:10" ht="15.75" customHeight="1" x14ac:dyDescent="0.3">
      <c r="A304" s="38" t="s">
        <v>1583</v>
      </c>
      <c r="B304" s="38" t="s">
        <v>541</v>
      </c>
      <c r="C304" s="16" t="s">
        <v>1275</v>
      </c>
      <c r="D304" s="28" t="s">
        <v>2314</v>
      </c>
      <c r="E304" s="28" t="s">
        <v>1285</v>
      </c>
      <c r="F304" s="17">
        <v>808800</v>
      </c>
      <c r="G304" s="41">
        <v>0.11</v>
      </c>
      <c r="H304" s="36">
        <v>535258815</v>
      </c>
      <c r="I304" s="40"/>
      <c r="J304" s="39"/>
    </row>
    <row r="305" spans="1:10" ht="15.75" customHeight="1" x14ac:dyDescent="0.3">
      <c r="A305" s="38" t="s">
        <v>1584</v>
      </c>
      <c r="B305" s="38" t="s">
        <v>542</v>
      </c>
      <c r="C305" s="16" t="s">
        <v>1279</v>
      </c>
      <c r="D305" s="28" t="s">
        <v>118</v>
      </c>
      <c r="E305" s="28" t="s">
        <v>1280</v>
      </c>
      <c r="F305" s="17">
        <v>8088</v>
      </c>
      <c r="G305" s="41">
        <v>0.11</v>
      </c>
      <c r="H305" s="36">
        <v>285566588.10000002</v>
      </c>
      <c r="I305" s="40"/>
      <c r="J305" s="39"/>
    </row>
    <row r="306" spans="1:10" ht="15.75" customHeight="1" x14ac:dyDescent="0.3">
      <c r="A306" s="38" t="s">
        <v>1585</v>
      </c>
      <c r="B306" s="38" t="s">
        <v>543</v>
      </c>
      <c r="C306" s="16" t="s">
        <v>1279</v>
      </c>
      <c r="D306" s="28" t="s">
        <v>2312</v>
      </c>
      <c r="E306" s="28" t="s">
        <v>1280</v>
      </c>
      <c r="F306" s="17">
        <v>32352</v>
      </c>
      <c r="G306" s="41">
        <v>0.11</v>
      </c>
      <c r="H306" s="36">
        <v>616188567.89999998</v>
      </c>
      <c r="I306" s="40"/>
      <c r="J306" s="39"/>
    </row>
    <row r="307" spans="1:10" ht="15.75" customHeight="1" x14ac:dyDescent="0.3">
      <c r="A307" s="38" t="s">
        <v>1586</v>
      </c>
      <c r="B307" s="38" t="s">
        <v>544</v>
      </c>
      <c r="C307" s="16" t="s">
        <v>1275</v>
      </c>
      <c r="D307" s="28" t="s">
        <v>2313</v>
      </c>
      <c r="E307" s="28" t="s">
        <v>1288</v>
      </c>
      <c r="F307" s="17">
        <v>808800</v>
      </c>
      <c r="G307" s="41">
        <v>0.11</v>
      </c>
      <c r="H307" s="36">
        <v>130678467</v>
      </c>
      <c r="I307" s="40"/>
      <c r="J307" s="39"/>
    </row>
    <row r="308" spans="1:10" ht="15.75" customHeight="1" x14ac:dyDescent="0.3">
      <c r="A308" s="38" t="s">
        <v>1587</v>
      </c>
      <c r="B308" s="38" t="s">
        <v>545</v>
      </c>
      <c r="C308" s="16" t="s">
        <v>1275</v>
      </c>
      <c r="D308" s="28" t="s">
        <v>143</v>
      </c>
      <c r="E308" s="28" t="s">
        <v>1285</v>
      </c>
      <c r="F308" s="31">
        <v>859350</v>
      </c>
      <c r="G308" s="41">
        <v>0.11</v>
      </c>
      <c r="H308" s="36">
        <v>282118809</v>
      </c>
      <c r="I308" s="40"/>
      <c r="J308" s="39"/>
    </row>
    <row r="309" spans="1:10" ht="15.75" customHeight="1" x14ac:dyDescent="0.3">
      <c r="A309" s="38" t="s">
        <v>1588</v>
      </c>
      <c r="B309" s="38" t="s">
        <v>546</v>
      </c>
      <c r="C309" s="16" t="s">
        <v>1275</v>
      </c>
      <c r="D309" s="28" t="s">
        <v>170</v>
      </c>
      <c r="E309" s="28" t="s">
        <v>1285</v>
      </c>
      <c r="F309" s="31">
        <v>859350</v>
      </c>
      <c r="G309" s="41">
        <v>0.11</v>
      </c>
      <c r="H309" s="36">
        <v>286956266.69999999</v>
      </c>
      <c r="I309" s="40"/>
      <c r="J309" s="39"/>
    </row>
    <row r="310" spans="1:10" ht="15.75" customHeight="1" x14ac:dyDescent="0.3">
      <c r="A310" s="38" t="s">
        <v>1589</v>
      </c>
      <c r="B310" s="38" t="s">
        <v>547</v>
      </c>
      <c r="C310" s="16" t="s">
        <v>1275</v>
      </c>
      <c r="D310" s="28" t="s">
        <v>170</v>
      </c>
      <c r="E310" s="28" t="s">
        <v>1276</v>
      </c>
      <c r="F310" s="31">
        <v>859350</v>
      </c>
      <c r="G310" s="41">
        <v>0.11</v>
      </c>
      <c r="H310" s="36">
        <v>173497960.80000001</v>
      </c>
      <c r="I310" s="40"/>
      <c r="J310" s="39"/>
    </row>
    <row r="311" spans="1:10" ht="15.75" customHeight="1" x14ac:dyDescent="0.3">
      <c r="A311" s="38" t="s">
        <v>1590</v>
      </c>
      <c r="B311" s="38" t="s">
        <v>548</v>
      </c>
      <c r="C311" s="16" t="s">
        <v>1275</v>
      </c>
      <c r="D311" s="28" t="s">
        <v>2313</v>
      </c>
      <c r="E311" s="28" t="s">
        <v>1280</v>
      </c>
      <c r="F311" s="17">
        <v>808800</v>
      </c>
      <c r="G311" s="41">
        <v>0.11</v>
      </c>
      <c r="H311" s="36">
        <v>312918355.80000001</v>
      </c>
      <c r="I311" s="40"/>
      <c r="J311" s="39"/>
    </row>
    <row r="312" spans="1:10" ht="15.75" customHeight="1" x14ac:dyDescent="0.3">
      <c r="A312" s="38" t="s">
        <v>1591</v>
      </c>
      <c r="B312" s="38" t="s">
        <v>549</v>
      </c>
      <c r="C312" s="16" t="s">
        <v>1275</v>
      </c>
      <c r="D312" s="28" t="s">
        <v>2318</v>
      </c>
      <c r="E312" s="28" t="s">
        <v>1276</v>
      </c>
      <c r="F312" s="31">
        <v>859350</v>
      </c>
      <c r="G312" s="41">
        <v>0.11</v>
      </c>
      <c r="H312" s="36">
        <v>71013126</v>
      </c>
      <c r="I312" s="40"/>
      <c r="J312" s="39"/>
    </row>
    <row r="313" spans="1:10" ht="15.75" customHeight="1" x14ac:dyDescent="0.3">
      <c r="A313" s="38" t="s">
        <v>1592</v>
      </c>
      <c r="B313" s="38" t="s">
        <v>550</v>
      </c>
      <c r="C313" s="16" t="s">
        <v>1279</v>
      </c>
      <c r="D313" s="28" t="s">
        <v>118</v>
      </c>
      <c r="E313" s="28" t="s">
        <v>1288</v>
      </c>
      <c r="F313" s="17">
        <v>8088</v>
      </c>
      <c r="G313" s="41">
        <v>0.11</v>
      </c>
      <c r="H313" s="36">
        <v>27480588</v>
      </c>
      <c r="I313" s="40"/>
      <c r="J313" s="39"/>
    </row>
    <row r="314" spans="1:10" ht="15.75" customHeight="1" x14ac:dyDescent="0.3">
      <c r="A314" s="38" t="s">
        <v>1593</v>
      </c>
      <c r="B314" s="38" t="s">
        <v>551</v>
      </c>
      <c r="C314" s="16" t="s">
        <v>1275</v>
      </c>
      <c r="D314" s="28" t="s">
        <v>2317</v>
      </c>
      <c r="E314" s="28" t="s">
        <v>1276</v>
      </c>
      <c r="F314" s="31">
        <v>859350</v>
      </c>
      <c r="G314" s="41">
        <v>0.11</v>
      </c>
      <c r="H314" s="36">
        <v>134080650.90000001</v>
      </c>
      <c r="I314" s="40"/>
      <c r="J314" s="39"/>
    </row>
    <row r="315" spans="1:10" ht="15.75" customHeight="1" x14ac:dyDescent="0.3">
      <c r="A315" s="38" t="s">
        <v>1594</v>
      </c>
      <c r="B315" s="38" t="s">
        <v>552</v>
      </c>
      <c r="C315" s="16" t="s">
        <v>1275</v>
      </c>
      <c r="D315" s="28" t="s">
        <v>2313</v>
      </c>
      <c r="E315" s="28" t="s">
        <v>1276</v>
      </c>
      <c r="F315" s="17">
        <v>808800</v>
      </c>
      <c r="G315" s="41">
        <v>0.11</v>
      </c>
      <c r="H315" s="36">
        <v>96743957.700000003</v>
      </c>
      <c r="I315" s="40"/>
      <c r="J315" s="39"/>
    </row>
    <row r="316" spans="1:10" ht="15.75" customHeight="1" x14ac:dyDescent="0.3">
      <c r="A316" s="38" t="s">
        <v>1595</v>
      </c>
      <c r="B316" s="38" t="s">
        <v>553</v>
      </c>
      <c r="C316" s="16" t="s">
        <v>1275</v>
      </c>
      <c r="D316" s="28" t="s">
        <v>2318</v>
      </c>
      <c r="E316" s="28" t="s">
        <v>1280</v>
      </c>
      <c r="F316" s="31">
        <v>859350</v>
      </c>
      <c r="G316" s="41">
        <v>0.11</v>
      </c>
      <c r="H316" s="36">
        <v>610856187</v>
      </c>
      <c r="I316" s="40"/>
      <c r="J316" s="39"/>
    </row>
    <row r="317" spans="1:10" ht="15.75" customHeight="1" x14ac:dyDescent="0.3">
      <c r="A317" s="38" t="s">
        <v>1596</v>
      </c>
      <c r="B317" s="38" t="s">
        <v>554</v>
      </c>
      <c r="C317" s="16" t="s">
        <v>1275</v>
      </c>
      <c r="D317" s="28" t="s">
        <v>2314</v>
      </c>
      <c r="E317" s="28" t="s">
        <v>1295</v>
      </c>
      <c r="F317" s="17">
        <v>808800</v>
      </c>
      <c r="G317" s="41">
        <v>0.11</v>
      </c>
      <c r="H317" s="36">
        <v>820451658.89999998</v>
      </c>
      <c r="I317" s="40"/>
      <c r="J317" s="39"/>
    </row>
    <row r="318" spans="1:10" ht="15.75" customHeight="1" x14ac:dyDescent="0.3">
      <c r="A318" s="38" t="s">
        <v>1597</v>
      </c>
      <c r="B318" s="38" t="s">
        <v>555</v>
      </c>
      <c r="C318" s="16" t="s">
        <v>1279</v>
      </c>
      <c r="D318" s="28" t="s">
        <v>118</v>
      </c>
      <c r="E318" s="28" t="s">
        <v>1288</v>
      </c>
      <c r="F318" s="17">
        <v>8088</v>
      </c>
      <c r="G318" s="41">
        <v>0.11</v>
      </c>
      <c r="H318" s="36">
        <v>47935515.93</v>
      </c>
      <c r="I318" s="40"/>
      <c r="J318" s="39"/>
    </row>
    <row r="319" spans="1:10" ht="15.75" customHeight="1" x14ac:dyDescent="0.3">
      <c r="A319" s="38" t="s">
        <v>1598</v>
      </c>
      <c r="B319" s="38" t="s">
        <v>556</v>
      </c>
      <c r="C319" s="16" t="s">
        <v>1275</v>
      </c>
      <c r="D319" s="28" t="s">
        <v>2313</v>
      </c>
      <c r="E319" s="28" t="s">
        <v>1288</v>
      </c>
      <c r="F319" s="17">
        <v>808800</v>
      </c>
      <c r="G319" s="41">
        <v>0.11</v>
      </c>
      <c r="H319" s="36">
        <v>271428909</v>
      </c>
      <c r="I319" s="40"/>
      <c r="J319" s="39"/>
    </row>
    <row r="320" spans="1:10" ht="15.75" customHeight="1" x14ac:dyDescent="0.3">
      <c r="A320" s="38" t="s">
        <v>1599</v>
      </c>
      <c r="B320" s="38" t="s">
        <v>557</v>
      </c>
      <c r="C320" s="16" t="s">
        <v>1275</v>
      </c>
      <c r="D320" s="28" t="s">
        <v>2318</v>
      </c>
      <c r="E320" s="28" t="s">
        <v>1295</v>
      </c>
      <c r="F320" s="31">
        <v>859350</v>
      </c>
      <c r="G320" s="41">
        <v>0.11</v>
      </c>
      <c r="H320" s="36">
        <v>748470268.5</v>
      </c>
      <c r="I320" s="40"/>
      <c r="J320" s="39"/>
    </row>
    <row r="321" spans="1:10" ht="15.75" customHeight="1" x14ac:dyDescent="0.3">
      <c r="A321" s="38" t="s">
        <v>1600</v>
      </c>
      <c r="B321" s="38" t="s">
        <v>558</v>
      </c>
      <c r="C321" s="16" t="s">
        <v>1275</v>
      </c>
      <c r="D321" s="28" t="s">
        <v>170</v>
      </c>
      <c r="E321" s="28" t="s">
        <v>1288</v>
      </c>
      <c r="F321" s="31">
        <v>859350</v>
      </c>
      <c r="G321" s="41">
        <v>0.11</v>
      </c>
      <c r="H321" s="36">
        <v>19592065.199999999</v>
      </c>
      <c r="I321" s="40"/>
      <c r="J321" s="39"/>
    </row>
    <row r="322" spans="1:10" ht="15.75" customHeight="1" x14ac:dyDescent="0.3">
      <c r="A322" s="38" t="s">
        <v>1601</v>
      </c>
      <c r="B322" s="38" t="s">
        <v>559</v>
      </c>
      <c r="C322" s="16" t="s">
        <v>1275</v>
      </c>
      <c r="D322" s="28" t="s">
        <v>2314</v>
      </c>
      <c r="E322" s="28" t="s">
        <v>1276</v>
      </c>
      <c r="F322" s="17">
        <v>808800</v>
      </c>
      <c r="G322" s="41">
        <v>0.11</v>
      </c>
      <c r="H322" s="36">
        <v>117605364.3</v>
      </c>
      <c r="I322" s="40"/>
      <c r="J322" s="39"/>
    </row>
    <row r="323" spans="1:10" ht="15.75" customHeight="1" x14ac:dyDescent="0.3">
      <c r="A323" s="38" t="s">
        <v>1602</v>
      </c>
      <c r="B323" s="38" t="s">
        <v>560</v>
      </c>
      <c r="C323" s="16" t="s">
        <v>1275</v>
      </c>
      <c r="D323" s="28" t="s">
        <v>2315</v>
      </c>
      <c r="E323" s="28" t="s">
        <v>1285</v>
      </c>
      <c r="F323" s="17">
        <v>556050</v>
      </c>
      <c r="G323" s="41">
        <v>0.11</v>
      </c>
      <c r="H323" s="36">
        <v>412574130.60000002</v>
      </c>
      <c r="I323" s="40"/>
      <c r="J323" s="39"/>
    </row>
    <row r="324" spans="1:10" ht="15.75" customHeight="1" x14ac:dyDescent="0.3">
      <c r="A324" s="38" t="s">
        <v>1603</v>
      </c>
      <c r="B324" s="38" t="s">
        <v>561</v>
      </c>
      <c r="C324" s="16" t="s">
        <v>1275</v>
      </c>
      <c r="D324" s="28" t="s">
        <v>2314</v>
      </c>
      <c r="E324" s="28" t="s">
        <v>1295</v>
      </c>
      <c r="F324" s="17">
        <v>808800</v>
      </c>
      <c r="G324" s="41">
        <v>0.11</v>
      </c>
      <c r="H324" s="36">
        <v>320383017</v>
      </c>
      <c r="I324" s="40"/>
      <c r="J324" s="39"/>
    </row>
    <row r="325" spans="1:10" ht="15.75" customHeight="1" x14ac:dyDescent="0.3">
      <c r="A325" s="38" t="s">
        <v>1604</v>
      </c>
      <c r="B325" s="38" t="s">
        <v>562</v>
      </c>
      <c r="C325" s="16" t="s">
        <v>1275</v>
      </c>
      <c r="D325" s="28" t="s">
        <v>2313</v>
      </c>
      <c r="E325" s="28" t="s">
        <v>1285</v>
      </c>
      <c r="F325" s="17">
        <v>808800</v>
      </c>
      <c r="G325" s="41">
        <v>0.11</v>
      </c>
      <c r="H325" s="36">
        <v>323236272</v>
      </c>
      <c r="I325" s="40"/>
      <c r="J325" s="39"/>
    </row>
    <row r="326" spans="1:10" ht="15.75" customHeight="1" x14ac:dyDescent="0.3">
      <c r="A326" s="38" t="s">
        <v>1605</v>
      </c>
      <c r="B326" s="38" t="s">
        <v>563</v>
      </c>
      <c r="C326" s="16" t="s">
        <v>1275</v>
      </c>
      <c r="D326" s="28" t="s">
        <v>143</v>
      </c>
      <c r="E326" s="28" t="s">
        <v>1276</v>
      </c>
      <c r="F326" s="31">
        <v>859350</v>
      </c>
      <c r="G326" s="41">
        <v>0.11</v>
      </c>
      <c r="H326" s="36">
        <v>164699590.19999999</v>
      </c>
      <c r="I326" s="40"/>
      <c r="J326" s="39"/>
    </row>
    <row r="327" spans="1:10" ht="15.75" customHeight="1" x14ac:dyDescent="0.3">
      <c r="A327" s="38" t="s">
        <v>1606</v>
      </c>
      <c r="B327" s="38" t="s">
        <v>564</v>
      </c>
      <c r="C327" s="16" t="s">
        <v>1275</v>
      </c>
      <c r="D327" s="28" t="s">
        <v>2314</v>
      </c>
      <c r="E327" s="28" t="s">
        <v>1288</v>
      </c>
      <c r="F327" s="17">
        <v>808800</v>
      </c>
      <c r="G327" s="41">
        <v>0.11</v>
      </c>
      <c r="H327" s="36">
        <v>7999801.7999999998</v>
      </c>
      <c r="I327" s="40"/>
      <c r="J327" s="39"/>
    </row>
    <row r="328" spans="1:10" ht="15.75" customHeight="1" x14ac:dyDescent="0.3">
      <c r="A328" s="38" t="s">
        <v>1607</v>
      </c>
      <c r="B328" s="38" t="s">
        <v>565</v>
      </c>
      <c r="C328" s="16" t="s">
        <v>1275</v>
      </c>
      <c r="D328" s="28" t="s">
        <v>143</v>
      </c>
      <c r="E328" s="28" t="s">
        <v>1285</v>
      </c>
      <c r="F328" s="31">
        <v>859350</v>
      </c>
      <c r="G328" s="41">
        <v>0.11</v>
      </c>
      <c r="H328" s="36">
        <v>346426770</v>
      </c>
      <c r="I328" s="40"/>
      <c r="J328" s="39"/>
    </row>
    <row r="329" spans="1:10" ht="15.75" customHeight="1" x14ac:dyDescent="0.3">
      <c r="A329" s="38" t="s">
        <v>1608</v>
      </c>
      <c r="B329" s="38" t="s">
        <v>566</v>
      </c>
      <c r="C329" s="16" t="s">
        <v>1279</v>
      </c>
      <c r="D329" s="28" t="s">
        <v>2312</v>
      </c>
      <c r="E329" s="28" t="s">
        <v>1288</v>
      </c>
      <c r="F329" s="17">
        <v>32352</v>
      </c>
      <c r="G329" s="41">
        <v>0.11</v>
      </c>
      <c r="H329" s="36">
        <v>170810425.19999999</v>
      </c>
      <c r="I329" s="40"/>
      <c r="J329" s="39"/>
    </row>
    <row r="330" spans="1:10" ht="15.75" customHeight="1" x14ac:dyDescent="0.3">
      <c r="A330" s="38" t="s">
        <v>1609</v>
      </c>
      <c r="B330" s="38" t="s">
        <v>567</v>
      </c>
      <c r="C330" s="16" t="s">
        <v>1275</v>
      </c>
      <c r="D330" s="28" t="s">
        <v>2318</v>
      </c>
      <c r="E330" s="28" t="s">
        <v>1295</v>
      </c>
      <c r="F330" s="31">
        <v>859350</v>
      </c>
      <c r="G330" s="41">
        <v>0.11</v>
      </c>
      <c r="H330" s="36">
        <v>698776201.20000005</v>
      </c>
      <c r="I330" s="40"/>
      <c r="J330" s="39"/>
    </row>
    <row r="331" spans="1:10" ht="15.75" customHeight="1" x14ac:dyDescent="0.3">
      <c r="A331" s="38" t="s">
        <v>1610</v>
      </c>
      <c r="B331" s="38" t="s">
        <v>568</v>
      </c>
      <c r="C331" s="16" t="s">
        <v>1275</v>
      </c>
      <c r="D331" s="28" t="s">
        <v>2320</v>
      </c>
      <c r="E331" s="28" t="s">
        <v>1285</v>
      </c>
      <c r="F331" s="31">
        <v>758250</v>
      </c>
      <c r="G331" s="41">
        <v>0.11</v>
      </c>
      <c r="H331" s="36">
        <v>413227701</v>
      </c>
      <c r="I331" s="40"/>
      <c r="J331" s="39"/>
    </row>
    <row r="332" spans="1:10" ht="15.75" customHeight="1" x14ac:dyDescent="0.3">
      <c r="A332" s="38" t="s">
        <v>1611</v>
      </c>
      <c r="B332" s="38" t="s">
        <v>569</v>
      </c>
      <c r="C332" s="16" t="s">
        <v>1275</v>
      </c>
      <c r="D332" s="28" t="s">
        <v>2313</v>
      </c>
      <c r="E332" s="28" t="s">
        <v>1285</v>
      </c>
      <c r="F332" s="17">
        <v>808800</v>
      </c>
      <c r="G332" s="41">
        <v>0.11</v>
      </c>
      <c r="H332" s="36">
        <v>664018637.39999998</v>
      </c>
      <c r="I332" s="40"/>
      <c r="J332" s="39"/>
    </row>
    <row r="333" spans="1:10" ht="15.75" customHeight="1" x14ac:dyDescent="0.3">
      <c r="A333" s="38" t="s">
        <v>1612</v>
      </c>
      <c r="B333" s="38" t="s">
        <v>570</v>
      </c>
      <c r="C333" s="16" t="s">
        <v>1275</v>
      </c>
      <c r="D333" s="28" t="s">
        <v>170</v>
      </c>
      <c r="E333" s="28" t="s">
        <v>1276</v>
      </c>
      <c r="F333" s="31">
        <v>859350</v>
      </c>
      <c r="G333" s="41">
        <v>0.11</v>
      </c>
      <c r="H333" s="36">
        <v>248714136</v>
      </c>
      <c r="I333" s="40"/>
      <c r="J333" s="39"/>
    </row>
    <row r="334" spans="1:10" ht="15.75" customHeight="1" x14ac:dyDescent="0.3">
      <c r="A334" s="38" t="s">
        <v>1613</v>
      </c>
      <c r="B334" s="38" t="s">
        <v>571</v>
      </c>
      <c r="C334" s="16" t="s">
        <v>1275</v>
      </c>
      <c r="D334" s="28" t="s">
        <v>2316</v>
      </c>
      <c r="E334" s="28" t="s">
        <v>1288</v>
      </c>
      <c r="F334" s="17">
        <v>556050</v>
      </c>
      <c r="G334" s="41">
        <v>0.11</v>
      </c>
      <c r="H334" s="36">
        <v>234936135.30000001</v>
      </c>
      <c r="I334" s="40"/>
      <c r="J334" s="39"/>
    </row>
    <row r="335" spans="1:10" ht="15.75" customHeight="1" x14ac:dyDescent="0.3">
      <c r="A335" s="38" t="s">
        <v>1614</v>
      </c>
      <c r="B335" s="38" t="s">
        <v>572</v>
      </c>
      <c r="C335" s="16" t="s">
        <v>1275</v>
      </c>
      <c r="D335" s="28" t="s">
        <v>170</v>
      </c>
      <c r="E335" s="28" t="s">
        <v>1285</v>
      </c>
      <c r="F335" s="31">
        <v>859350</v>
      </c>
      <c r="G335" s="41">
        <v>0.11</v>
      </c>
      <c r="H335" s="36">
        <v>926113336.5</v>
      </c>
      <c r="I335" s="40"/>
      <c r="J335" s="39"/>
    </row>
    <row r="336" spans="1:10" ht="15.75" customHeight="1" x14ac:dyDescent="0.3">
      <c r="A336" s="38" t="s">
        <v>1615</v>
      </c>
      <c r="B336" s="38" t="s">
        <v>573</v>
      </c>
      <c r="C336" s="16" t="s">
        <v>1275</v>
      </c>
      <c r="D336" s="28" t="s">
        <v>143</v>
      </c>
      <c r="E336" s="28" t="s">
        <v>1280</v>
      </c>
      <c r="F336" s="31">
        <v>859350</v>
      </c>
      <c r="G336" s="41">
        <v>0.11</v>
      </c>
      <c r="H336" s="36">
        <v>533117392.5</v>
      </c>
      <c r="I336" s="40"/>
      <c r="J336" s="39"/>
    </row>
    <row r="337" spans="1:10" ht="15.75" customHeight="1" x14ac:dyDescent="0.3">
      <c r="A337" s="38" t="s">
        <v>1616</v>
      </c>
      <c r="B337" s="38" t="s">
        <v>574</v>
      </c>
      <c r="C337" s="16" t="s">
        <v>1275</v>
      </c>
      <c r="D337" s="28" t="s">
        <v>2313</v>
      </c>
      <c r="E337" s="28" t="s">
        <v>1280</v>
      </c>
      <c r="F337" s="17">
        <v>808800</v>
      </c>
      <c r="G337" s="41">
        <v>0.11</v>
      </c>
      <c r="H337" s="36">
        <v>615888249.29999995</v>
      </c>
      <c r="I337" s="40"/>
      <c r="J337" s="39"/>
    </row>
    <row r="338" spans="1:10" ht="15.75" customHeight="1" x14ac:dyDescent="0.3">
      <c r="A338" s="38" t="s">
        <v>1617</v>
      </c>
      <c r="B338" s="38" t="s">
        <v>575</v>
      </c>
      <c r="C338" s="16" t="s">
        <v>1275</v>
      </c>
      <c r="D338" s="28" t="s">
        <v>170</v>
      </c>
      <c r="E338" s="28" t="s">
        <v>1295</v>
      </c>
      <c r="F338" s="31">
        <v>859350</v>
      </c>
      <c r="G338" s="41">
        <v>0.11</v>
      </c>
      <c r="H338" s="36">
        <v>515146636.80000001</v>
      </c>
      <c r="I338" s="40"/>
      <c r="J338" s="39"/>
    </row>
    <row r="339" spans="1:10" ht="15.75" customHeight="1" x14ac:dyDescent="0.3">
      <c r="A339" s="38" t="s">
        <v>1618</v>
      </c>
      <c r="B339" s="38" t="s">
        <v>576</v>
      </c>
      <c r="C339" s="16" t="s">
        <v>1275</v>
      </c>
      <c r="D339" s="28" t="s">
        <v>2313</v>
      </c>
      <c r="E339" s="28" t="s">
        <v>1280</v>
      </c>
      <c r="F339" s="17">
        <v>808800</v>
      </c>
      <c r="G339" s="41">
        <v>0.11</v>
      </c>
      <c r="H339" s="36">
        <v>492325058.39999998</v>
      </c>
      <c r="I339" s="40"/>
      <c r="J339" s="39"/>
    </row>
    <row r="340" spans="1:10" ht="15.75" customHeight="1" x14ac:dyDescent="0.3">
      <c r="A340" s="38" t="s">
        <v>1619</v>
      </c>
      <c r="B340" s="38" t="s">
        <v>577</v>
      </c>
      <c r="C340" s="16" t="s">
        <v>1275</v>
      </c>
      <c r="D340" s="28" t="s">
        <v>2313</v>
      </c>
      <c r="E340" s="28" t="s">
        <v>1276</v>
      </c>
      <c r="F340" s="17">
        <v>808800</v>
      </c>
      <c r="G340" s="41">
        <v>0.11</v>
      </c>
      <c r="H340" s="36">
        <v>86977782.540000007</v>
      </c>
      <c r="I340" s="40"/>
      <c r="J340" s="39"/>
    </row>
    <row r="341" spans="1:10" ht="15.75" customHeight="1" x14ac:dyDescent="0.3">
      <c r="A341" s="38" t="s">
        <v>1620</v>
      </c>
      <c r="B341" s="38" t="s">
        <v>578</v>
      </c>
      <c r="C341" s="16" t="s">
        <v>1275</v>
      </c>
      <c r="D341" s="28" t="s">
        <v>2313</v>
      </c>
      <c r="E341" s="28" t="s">
        <v>1288</v>
      </c>
      <c r="F341" s="17">
        <v>808800</v>
      </c>
      <c r="G341" s="41">
        <v>0.11</v>
      </c>
      <c r="H341" s="36">
        <v>84957900</v>
      </c>
      <c r="I341" s="40"/>
      <c r="J341" s="39"/>
    </row>
    <row r="342" spans="1:10" ht="15.75" customHeight="1" x14ac:dyDescent="0.3">
      <c r="A342" s="38" t="s">
        <v>1621</v>
      </c>
      <c r="B342" s="38" t="s">
        <v>579</v>
      </c>
      <c r="C342" s="16" t="s">
        <v>1275</v>
      </c>
      <c r="D342" s="28" t="s">
        <v>2318</v>
      </c>
      <c r="E342" s="28" t="s">
        <v>1276</v>
      </c>
      <c r="F342" s="31">
        <v>859350</v>
      </c>
      <c r="G342" s="41">
        <v>0.11</v>
      </c>
      <c r="H342" s="36">
        <v>58411218.299999997</v>
      </c>
      <c r="I342" s="40"/>
      <c r="J342" s="39"/>
    </row>
    <row r="343" spans="1:10" ht="15.75" customHeight="1" x14ac:dyDescent="0.3">
      <c r="A343" s="38" t="s">
        <v>1622</v>
      </c>
      <c r="B343" s="38" t="s">
        <v>580</v>
      </c>
      <c r="C343" s="16" t="s">
        <v>1279</v>
      </c>
      <c r="D343" s="28" t="s">
        <v>118</v>
      </c>
      <c r="E343" s="28" t="s">
        <v>1280</v>
      </c>
      <c r="F343" s="17">
        <v>8088</v>
      </c>
      <c r="G343" s="41">
        <v>0.11</v>
      </c>
      <c r="H343" s="36">
        <v>375377370.75</v>
      </c>
      <c r="I343" s="40"/>
      <c r="J343" s="39"/>
    </row>
    <row r="344" spans="1:10" ht="15.75" customHeight="1" x14ac:dyDescent="0.3">
      <c r="A344" s="38" t="s">
        <v>1623</v>
      </c>
      <c r="B344" s="38" t="s">
        <v>581</v>
      </c>
      <c r="C344" s="16" t="s">
        <v>1275</v>
      </c>
      <c r="D344" s="28" t="s">
        <v>2314</v>
      </c>
      <c r="E344" s="28" t="s">
        <v>1288</v>
      </c>
      <c r="F344" s="17">
        <v>808800</v>
      </c>
      <c r="G344" s="41">
        <v>0.11</v>
      </c>
      <c r="H344" s="36">
        <v>21934053.600000001</v>
      </c>
      <c r="I344" s="40"/>
      <c r="J344" s="39"/>
    </row>
    <row r="345" spans="1:10" ht="15.75" customHeight="1" x14ac:dyDescent="0.3">
      <c r="A345" s="38" t="s">
        <v>1624</v>
      </c>
      <c r="B345" s="38" t="s">
        <v>582</v>
      </c>
      <c r="C345" s="16" t="s">
        <v>1279</v>
      </c>
      <c r="D345" s="28" t="s">
        <v>118</v>
      </c>
      <c r="E345" s="28" t="s">
        <v>1276</v>
      </c>
      <c r="F345" s="17">
        <v>8088</v>
      </c>
      <c r="G345" s="41">
        <v>0.11</v>
      </c>
      <c r="H345" s="36">
        <v>144818177.40000001</v>
      </c>
      <c r="I345" s="40"/>
      <c r="J345" s="39"/>
    </row>
    <row r="346" spans="1:10" ht="15.75" customHeight="1" x14ac:dyDescent="0.3">
      <c r="A346" s="38" t="s">
        <v>1625</v>
      </c>
      <c r="B346" s="38" t="s">
        <v>583</v>
      </c>
      <c r="C346" s="16" t="s">
        <v>1279</v>
      </c>
      <c r="D346" s="28" t="s">
        <v>118</v>
      </c>
      <c r="E346" s="28" t="s">
        <v>1280</v>
      </c>
      <c r="F346" s="17">
        <v>8088</v>
      </c>
      <c r="G346" s="41">
        <v>0.11</v>
      </c>
      <c r="H346" s="36">
        <v>390400243.94999999</v>
      </c>
      <c r="I346" s="40"/>
      <c r="J346" s="39"/>
    </row>
    <row r="347" spans="1:10" ht="15.75" customHeight="1" x14ac:dyDescent="0.3">
      <c r="A347" s="38" t="s">
        <v>1626</v>
      </c>
      <c r="B347" s="38" t="s">
        <v>584</v>
      </c>
      <c r="C347" s="16" t="s">
        <v>1275</v>
      </c>
      <c r="D347" s="28" t="s">
        <v>170</v>
      </c>
      <c r="E347" s="28" t="s">
        <v>1276</v>
      </c>
      <c r="F347" s="31">
        <v>859350</v>
      </c>
      <c r="G347" s="41">
        <v>0.11</v>
      </c>
      <c r="H347" s="36">
        <v>87690092.340000004</v>
      </c>
      <c r="I347" s="40"/>
      <c r="J347" s="39"/>
    </row>
    <row r="348" spans="1:10" ht="15.75" customHeight="1" x14ac:dyDescent="0.3">
      <c r="A348" s="38" t="s">
        <v>1627</v>
      </c>
      <c r="B348" s="38" t="s">
        <v>585</v>
      </c>
      <c r="C348" s="16" t="s">
        <v>1279</v>
      </c>
      <c r="D348" s="28" t="s">
        <v>118</v>
      </c>
      <c r="E348" s="28" t="s">
        <v>1288</v>
      </c>
      <c r="F348" s="17">
        <v>8088</v>
      </c>
      <c r="G348" s="41">
        <v>0.11</v>
      </c>
      <c r="H348" s="36">
        <v>140482717.19999999</v>
      </c>
      <c r="I348" s="40"/>
      <c r="J348" s="39"/>
    </row>
    <row r="349" spans="1:10" ht="15.75" customHeight="1" x14ac:dyDescent="0.3">
      <c r="A349" s="38" t="s">
        <v>1628</v>
      </c>
      <c r="B349" s="38" t="s">
        <v>586</v>
      </c>
      <c r="C349" s="16" t="s">
        <v>1275</v>
      </c>
      <c r="D349" s="28" t="s">
        <v>2314</v>
      </c>
      <c r="E349" s="28" t="s">
        <v>1288</v>
      </c>
      <c r="F349" s="17">
        <v>808800</v>
      </c>
      <c r="G349" s="41">
        <v>0.11</v>
      </c>
      <c r="H349" s="36">
        <v>100997244.59999999</v>
      </c>
      <c r="I349" s="40"/>
      <c r="J349" s="39"/>
    </row>
    <row r="350" spans="1:10" ht="15.75" customHeight="1" x14ac:dyDescent="0.3">
      <c r="A350" s="38" t="s">
        <v>1629</v>
      </c>
      <c r="B350" s="38" t="s">
        <v>587</v>
      </c>
      <c r="C350" s="16" t="s">
        <v>1275</v>
      </c>
      <c r="D350" s="28" t="s">
        <v>170</v>
      </c>
      <c r="E350" s="28" t="s">
        <v>1295</v>
      </c>
      <c r="F350" s="31">
        <v>859350</v>
      </c>
      <c r="G350" s="41">
        <v>0.11</v>
      </c>
      <c r="H350" s="36">
        <v>808764380.70000005</v>
      </c>
      <c r="I350" s="40"/>
      <c r="J350" s="39"/>
    </row>
    <row r="351" spans="1:10" ht="15.75" customHeight="1" x14ac:dyDescent="0.3">
      <c r="A351" s="38" t="s">
        <v>1630</v>
      </c>
      <c r="B351" s="38" t="s">
        <v>588</v>
      </c>
      <c r="C351" s="16" t="s">
        <v>1279</v>
      </c>
      <c r="D351" s="28" t="s">
        <v>118</v>
      </c>
      <c r="E351" s="28" t="s">
        <v>1280</v>
      </c>
      <c r="F351" s="17">
        <v>8088</v>
      </c>
      <c r="G351" s="41">
        <v>0.11</v>
      </c>
      <c r="H351" s="36">
        <v>523441896.89999998</v>
      </c>
      <c r="I351" s="40"/>
      <c r="J351" s="39"/>
    </row>
    <row r="352" spans="1:10" ht="15.75" customHeight="1" x14ac:dyDescent="0.3">
      <c r="A352" s="38" t="s">
        <v>1631</v>
      </c>
      <c r="B352" s="38" t="s">
        <v>589</v>
      </c>
      <c r="C352" s="16" t="s">
        <v>1275</v>
      </c>
      <c r="D352" s="28" t="s">
        <v>170</v>
      </c>
      <c r="E352" s="28" t="s">
        <v>1276</v>
      </c>
      <c r="F352" s="31">
        <v>859350</v>
      </c>
      <c r="G352" s="41">
        <v>0.11</v>
      </c>
      <c r="H352" s="36">
        <v>18639063.600000001</v>
      </c>
      <c r="I352" s="40"/>
      <c r="J352" s="39"/>
    </row>
    <row r="353" spans="1:10" ht="15.75" customHeight="1" x14ac:dyDescent="0.3">
      <c r="A353" s="38" t="s">
        <v>1632</v>
      </c>
      <c r="B353" s="38" t="s">
        <v>590</v>
      </c>
      <c r="C353" s="16" t="s">
        <v>1275</v>
      </c>
      <c r="D353" s="28" t="s">
        <v>2318</v>
      </c>
      <c r="E353" s="28" t="s">
        <v>1288</v>
      </c>
      <c r="F353" s="31">
        <v>859350</v>
      </c>
      <c r="G353" s="41">
        <v>0.11</v>
      </c>
      <c r="H353" s="36">
        <v>87619702.799999997</v>
      </c>
      <c r="I353" s="40"/>
      <c r="J353" s="39"/>
    </row>
    <row r="354" spans="1:10" ht="15.75" customHeight="1" x14ac:dyDescent="0.3">
      <c r="A354" s="38" t="s">
        <v>1633</v>
      </c>
      <c r="B354" s="38" t="s">
        <v>591</v>
      </c>
      <c r="C354" s="16" t="s">
        <v>1279</v>
      </c>
      <c r="D354" s="28" t="s">
        <v>118</v>
      </c>
      <c r="E354" s="28" t="s">
        <v>1276</v>
      </c>
      <c r="F354" s="17">
        <v>8088</v>
      </c>
      <c r="G354" s="41">
        <v>0.11</v>
      </c>
      <c r="H354" s="36">
        <v>56456083.5</v>
      </c>
      <c r="I354" s="40"/>
      <c r="J354" s="39"/>
    </row>
    <row r="355" spans="1:10" ht="15.75" customHeight="1" x14ac:dyDescent="0.3">
      <c r="A355" s="38" t="s">
        <v>1634</v>
      </c>
      <c r="B355" s="38" t="s">
        <v>592</v>
      </c>
      <c r="C355" s="16" t="s">
        <v>1275</v>
      </c>
      <c r="D355" s="28" t="s">
        <v>2314</v>
      </c>
      <c r="E355" s="28" t="s">
        <v>1288</v>
      </c>
      <c r="F355" s="17">
        <v>808800</v>
      </c>
      <c r="G355" s="41">
        <v>0.11</v>
      </c>
      <c r="H355" s="36">
        <v>137710521.24000001</v>
      </c>
      <c r="I355" s="40"/>
      <c r="J355" s="39"/>
    </row>
    <row r="356" spans="1:10" ht="15.75" customHeight="1" x14ac:dyDescent="0.3">
      <c r="A356" s="38" t="s">
        <v>1635</v>
      </c>
      <c r="B356" s="38" t="s">
        <v>593</v>
      </c>
      <c r="C356" s="16" t="s">
        <v>1275</v>
      </c>
      <c r="D356" s="28" t="s">
        <v>143</v>
      </c>
      <c r="E356" s="28" t="s">
        <v>1295</v>
      </c>
      <c r="F356" s="31">
        <v>859350</v>
      </c>
      <c r="G356" s="41">
        <v>0.11</v>
      </c>
      <c r="H356" s="36">
        <v>340061697</v>
      </c>
      <c r="I356" s="40"/>
      <c r="J356" s="39"/>
    </row>
    <row r="357" spans="1:10" ht="15.75" customHeight="1" x14ac:dyDescent="0.3">
      <c r="A357" s="38" t="s">
        <v>1636</v>
      </c>
      <c r="B357" s="38" t="s">
        <v>594</v>
      </c>
      <c r="C357" s="16" t="s">
        <v>1275</v>
      </c>
      <c r="D357" s="28" t="s">
        <v>2318</v>
      </c>
      <c r="E357" s="28" t="s">
        <v>1288</v>
      </c>
      <c r="F357" s="31">
        <v>859350</v>
      </c>
      <c r="G357" s="41">
        <v>0.11</v>
      </c>
      <c r="H357" s="36">
        <v>20837352</v>
      </c>
      <c r="I357" s="40"/>
      <c r="J357" s="39"/>
    </row>
    <row r="358" spans="1:10" ht="15.75" customHeight="1" x14ac:dyDescent="0.3">
      <c r="A358" s="38" t="s">
        <v>1637</v>
      </c>
      <c r="B358" s="38" t="s">
        <v>595</v>
      </c>
      <c r="C358" s="16" t="s">
        <v>1279</v>
      </c>
      <c r="D358" s="28" t="s">
        <v>2312</v>
      </c>
      <c r="E358" s="28" t="s">
        <v>1285</v>
      </c>
      <c r="F358" s="17">
        <v>32352</v>
      </c>
      <c r="G358" s="41">
        <v>0.11</v>
      </c>
      <c r="H358" s="36">
        <v>487271181</v>
      </c>
      <c r="I358" s="40"/>
      <c r="J358" s="39"/>
    </row>
    <row r="359" spans="1:10" ht="15.75" customHeight="1" x14ac:dyDescent="0.3">
      <c r="A359" s="38" t="s">
        <v>1638</v>
      </c>
      <c r="B359" s="38" t="s">
        <v>596</v>
      </c>
      <c r="C359" s="16" t="s">
        <v>1279</v>
      </c>
      <c r="D359" s="28" t="s">
        <v>2312</v>
      </c>
      <c r="E359" s="28" t="s">
        <v>1276</v>
      </c>
      <c r="F359" s="17">
        <v>32352</v>
      </c>
      <c r="G359" s="41">
        <v>0.11</v>
      </c>
      <c r="H359" s="36">
        <v>31882969.500000004</v>
      </c>
      <c r="I359" s="40"/>
      <c r="J359" s="39"/>
    </row>
    <row r="360" spans="1:10" ht="15.75" customHeight="1" x14ac:dyDescent="0.3">
      <c r="A360" s="38" t="s">
        <v>1639</v>
      </c>
      <c r="B360" s="38" t="s">
        <v>597</v>
      </c>
      <c r="C360" s="16" t="s">
        <v>1279</v>
      </c>
      <c r="D360" s="28" t="s">
        <v>2312</v>
      </c>
      <c r="E360" s="28" t="s">
        <v>1288</v>
      </c>
      <c r="F360" s="17">
        <v>32352</v>
      </c>
      <c r="G360" s="41">
        <v>0.11</v>
      </c>
      <c r="H360" s="36">
        <v>2442606</v>
      </c>
      <c r="I360" s="40"/>
      <c r="J360" s="39"/>
    </row>
    <row r="361" spans="1:10" ht="15.75" customHeight="1" x14ac:dyDescent="0.3">
      <c r="A361" s="38" t="s">
        <v>1640</v>
      </c>
      <c r="B361" s="38" t="s">
        <v>598</v>
      </c>
      <c r="C361" s="16" t="s">
        <v>1279</v>
      </c>
      <c r="D361" s="28" t="s">
        <v>118</v>
      </c>
      <c r="E361" s="28" t="s">
        <v>1288</v>
      </c>
      <c r="F361" s="17">
        <v>8088</v>
      </c>
      <c r="G361" s="41">
        <v>0.11</v>
      </c>
      <c r="H361" s="36">
        <v>22711112.25</v>
      </c>
      <c r="I361" s="40"/>
      <c r="J361" s="39"/>
    </row>
    <row r="362" spans="1:10" ht="15.75" customHeight="1" x14ac:dyDescent="0.3">
      <c r="A362" s="38" t="s">
        <v>1641</v>
      </c>
      <c r="B362" s="38" t="s">
        <v>599</v>
      </c>
      <c r="C362" s="16" t="s">
        <v>1275</v>
      </c>
      <c r="D362" s="28" t="s">
        <v>108</v>
      </c>
      <c r="E362" s="28" t="s">
        <v>1288</v>
      </c>
      <c r="F362" s="17">
        <v>556050</v>
      </c>
      <c r="G362" s="41">
        <v>0.11</v>
      </c>
      <c r="H362" s="36">
        <v>29829680.399999999</v>
      </c>
      <c r="I362" s="40"/>
      <c r="J362" s="39"/>
    </row>
    <row r="363" spans="1:10" ht="15.75" customHeight="1" x14ac:dyDescent="0.3">
      <c r="A363" s="38" t="s">
        <v>1642</v>
      </c>
      <c r="B363" s="38" t="s">
        <v>600</v>
      </c>
      <c r="C363" s="16" t="s">
        <v>1275</v>
      </c>
      <c r="D363" s="28" t="s">
        <v>170</v>
      </c>
      <c r="E363" s="28" t="s">
        <v>1276</v>
      </c>
      <c r="F363" s="31">
        <v>859350</v>
      </c>
      <c r="G363" s="41">
        <v>0.11</v>
      </c>
      <c r="H363" s="36">
        <v>272829529.80000001</v>
      </c>
      <c r="I363" s="40"/>
      <c r="J363" s="39"/>
    </row>
    <row r="364" spans="1:10" ht="15.75" customHeight="1" x14ac:dyDescent="0.3">
      <c r="A364" s="38" t="s">
        <v>1643</v>
      </c>
      <c r="B364" s="38" t="s">
        <v>601</v>
      </c>
      <c r="C364" s="16" t="s">
        <v>1275</v>
      </c>
      <c r="D364" s="28" t="s">
        <v>143</v>
      </c>
      <c r="E364" s="28" t="s">
        <v>1276</v>
      </c>
      <c r="F364" s="31">
        <v>859350</v>
      </c>
      <c r="G364" s="41">
        <v>0.11</v>
      </c>
      <c r="H364" s="36">
        <v>28018852.199999999</v>
      </c>
      <c r="I364" s="40"/>
      <c r="J364" s="39"/>
    </row>
    <row r="365" spans="1:10" ht="15.75" customHeight="1" x14ac:dyDescent="0.3">
      <c r="A365" s="38" t="s">
        <v>1644</v>
      </c>
      <c r="B365" s="38" t="s">
        <v>602</v>
      </c>
      <c r="C365" s="16" t="s">
        <v>1279</v>
      </c>
      <c r="D365" s="28" t="s">
        <v>2312</v>
      </c>
      <c r="E365" s="28" t="s">
        <v>1285</v>
      </c>
      <c r="F365" s="17">
        <v>32352</v>
      </c>
      <c r="G365" s="41">
        <v>0.11</v>
      </c>
      <c r="H365" s="36">
        <v>279600448.5</v>
      </c>
      <c r="I365" s="40"/>
      <c r="J365" s="39"/>
    </row>
    <row r="366" spans="1:10" ht="15.75" customHeight="1" x14ac:dyDescent="0.3">
      <c r="A366" s="38" t="s">
        <v>1645</v>
      </c>
      <c r="B366" s="38" t="s">
        <v>603</v>
      </c>
      <c r="C366" s="16" t="s">
        <v>1275</v>
      </c>
      <c r="D366" s="28" t="s">
        <v>2318</v>
      </c>
      <c r="E366" s="28" t="s">
        <v>1288</v>
      </c>
      <c r="F366" s="31">
        <v>859350</v>
      </c>
      <c r="G366" s="41">
        <v>0.11</v>
      </c>
      <c r="H366" s="36">
        <v>44503765.230000004</v>
      </c>
      <c r="I366" s="40"/>
      <c r="J366" s="39"/>
    </row>
    <row r="367" spans="1:10" ht="15.75" customHeight="1" x14ac:dyDescent="0.3">
      <c r="A367" s="38" t="s">
        <v>1646</v>
      </c>
      <c r="B367" s="38" t="s">
        <v>604</v>
      </c>
      <c r="C367" s="16" t="s">
        <v>1275</v>
      </c>
      <c r="D367" s="28" t="s">
        <v>170</v>
      </c>
      <c r="E367" s="28" t="s">
        <v>1280</v>
      </c>
      <c r="F367" s="31">
        <v>859350</v>
      </c>
      <c r="G367" s="41">
        <v>0.11</v>
      </c>
      <c r="H367" s="36">
        <v>303713004.30000001</v>
      </c>
      <c r="I367" s="40"/>
      <c r="J367" s="39"/>
    </row>
    <row r="368" spans="1:10" ht="15.75" customHeight="1" x14ac:dyDescent="0.3">
      <c r="A368" s="38" t="s">
        <v>1647</v>
      </c>
      <c r="B368" s="38" t="s">
        <v>605</v>
      </c>
      <c r="C368" s="16" t="s">
        <v>1275</v>
      </c>
      <c r="D368" s="28" t="s">
        <v>143</v>
      </c>
      <c r="E368" s="28" t="s">
        <v>1285</v>
      </c>
      <c r="F368" s="31">
        <v>859350</v>
      </c>
      <c r="G368" s="41">
        <v>0.11</v>
      </c>
      <c r="H368" s="36">
        <v>651015469.74000001</v>
      </c>
      <c r="I368" s="40"/>
      <c r="J368" s="39"/>
    </row>
    <row r="369" spans="1:10" ht="15.75" customHeight="1" x14ac:dyDescent="0.3">
      <c r="A369" s="38" t="s">
        <v>1648</v>
      </c>
      <c r="B369" s="38" t="s">
        <v>606</v>
      </c>
      <c r="C369" s="16" t="s">
        <v>1275</v>
      </c>
      <c r="D369" s="28" t="s">
        <v>2313</v>
      </c>
      <c r="E369" s="28" t="s">
        <v>1288</v>
      </c>
      <c r="F369" s="17">
        <v>808800</v>
      </c>
      <c r="G369" s="41">
        <v>0.11</v>
      </c>
      <c r="H369" s="36">
        <v>137986163.09999999</v>
      </c>
      <c r="I369" s="40"/>
      <c r="J369" s="39"/>
    </row>
    <row r="370" spans="1:10" ht="15.75" customHeight="1" x14ac:dyDescent="0.3">
      <c r="A370" s="38" t="s">
        <v>1649</v>
      </c>
      <c r="B370" s="38" t="s">
        <v>607</v>
      </c>
      <c r="C370" s="16" t="s">
        <v>1275</v>
      </c>
      <c r="D370" s="28" t="s">
        <v>2319</v>
      </c>
      <c r="E370" s="28" t="s">
        <v>1276</v>
      </c>
      <c r="F370" s="17">
        <v>353850</v>
      </c>
      <c r="G370" s="41">
        <v>0.11</v>
      </c>
      <c r="H370" s="36">
        <v>14349784.5</v>
      </c>
      <c r="I370" s="40"/>
      <c r="J370" s="39"/>
    </row>
    <row r="371" spans="1:10" ht="15.75" customHeight="1" x14ac:dyDescent="0.3">
      <c r="A371" s="38" t="s">
        <v>1650</v>
      </c>
      <c r="B371" s="38" t="s">
        <v>608</v>
      </c>
      <c r="C371" s="16" t="s">
        <v>1275</v>
      </c>
      <c r="D371" s="28" t="s">
        <v>143</v>
      </c>
      <c r="E371" s="28" t="s">
        <v>1280</v>
      </c>
      <c r="F371" s="31">
        <v>859350</v>
      </c>
      <c r="G371" s="41">
        <v>0.11</v>
      </c>
      <c r="H371" s="36">
        <v>383529601.13999999</v>
      </c>
      <c r="I371" s="40"/>
      <c r="J371" s="39"/>
    </row>
    <row r="372" spans="1:10" ht="15.75" customHeight="1" x14ac:dyDescent="0.3">
      <c r="A372" s="38" t="s">
        <v>1651</v>
      </c>
      <c r="B372" s="38" t="s">
        <v>609</v>
      </c>
      <c r="C372" s="16" t="s">
        <v>1279</v>
      </c>
      <c r="D372" s="28" t="s">
        <v>118</v>
      </c>
      <c r="E372" s="28" t="s">
        <v>1295</v>
      </c>
      <c r="F372" s="17">
        <v>8088</v>
      </c>
      <c r="G372" s="41">
        <v>0.11</v>
      </c>
      <c r="H372" s="36">
        <v>754938668.39999998</v>
      </c>
      <c r="I372" s="40"/>
      <c r="J372" s="39"/>
    </row>
    <row r="373" spans="1:10" ht="15.75" customHeight="1" x14ac:dyDescent="0.3">
      <c r="A373" s="38" t="s">
        <v>1652</v>
      </c>
      <c r="B373" s="38" t="s">
        <v>610</v>
      </c>
      <c r="C373" s="16" t="s">
        <v>1279</v>
      </c>
      <c r="D373" s="28" t="s">
        <v>118</v>
      </c>
      <c r="E373" s="28" t="s">
        <v>1280</v>
      </c>
      <c r="F373" s="17">
        <v>8088</v>
      </c>
      <c r="G373" s="41">
        <v>0.11</v>
      </c>
      <c r="H373" s="36">
        <v>782067234.89999998</v>
      </c>
      <c r="I373" s="40"/>
      <c r="J373" s="39"/>
    </row>
    <row r="374" spans="1:10" ht="15.75" customHeight="1" x14ac:dyDescent="0.3">
      <c r="A374" s="38" t="s">
        <v>1653</v>
      </c>
      <c r="B374" s="38" t="s">
        <v>611</v>
      </c>
      <c r="C374" s="16" t="s">
        <v>1275</v>
      </c>
      <c r="D374" s="28" t="s">
        <v>143</v>
      </c>
      <c r="E374" s="28" t="s">
        <v>1280</v>
      </c>
      <c r="F374" s="31">
        <v>859350</v>
      </c>
      <c r="G374" s="41">
        <v>0.11</v>
      </c>
      <c r="H374" s="36">
        <v>289123552.80000001</v>
      </c>
      <c r="I374" s="40"/>
      <c r="J374" s="39"/>
    </row>
    <row r="375" spans="1:10" ht="15.75" customHeight="1" x14ac:dyDescent="0.3">
      <c r="A375" s="38" t="s">
        <v>1654</v>
      </c>
      <c r="B375" s="38" t="s">
        <v>612</v>
      </c>
      <c r="C375" s="16" t="s">
        <v>1275</v>
      </c>
      <c r="D375" s="28" t="s">
        <v>143</v>
      </c>
      <c r="E375" s="28" t="s">
        <v>1276</v>
      </c>
      <c r="F375" s="31">
        <v>859350</v>
      </c>
      <c r="G375" s="41">
        <v>0.11</v>
      </c>
      <c r="H375" s="36">
        <v>51129851.399999999</v>
      </c>
      <c r="I375" s="40"/>
      <c r="J375" s="39"/>
    </row>
    <row r="376" spans="1:10" ht="15.75" customHeight="1" x14ac:dyDescent="0.3">
      <c r="A376" s="38" t="s">
        <v>1655</v>
      </c>
      <c r="B376" s="38" t="s">
        <v>613</v>
      </c>
      <c r="C376" s="16" t="s">
        <v>1275</v>
      </c>
      <c r="D376" s="28" t="s">
        <v>143</v>
      </c>
      <c r="E376" s="28" t="s">
        <v>1276</v>
      </c>
      <c r="F376" s="31">
        <v>859350</v>
      </c>
      <c r="G376" s="41">
        <v>0.11</v>
      </c>
      <c r="H376" s="36">
        <v>72768946.200000003</v>
      </c>
      <c r="I376" s="40"/>
      <c r="J376" s="39"/>
    </row>
    <row r="377" spans="1:10" ht="15.75" customHeight="1" x14ac:dyDescent="0.3">
      <c r="A377" s="38" t="s">
        <v>1656</v>
      </c>
      <c r="B377" s="38" t="s">
        <v>614</v>
      </c>
      <c r="C377" s="16" t="s">
        <v>1275</v>
      </c>
      <c r="D377" s="28" t="s">
        <v>170</v>
      </c>
      <c r="E377" s="28" t="s">
        <v>1285</v>
      </c>
      <c r="F377" s="31">
        <v>859350</v>
      </c>
      <c r="G377" s="41">
        <v>0.11</v>
      </c>
      <c r="H377" s="36">
        <v>378964777.19999999</v>
      </c>
      <c r="I377" s="40"/>
      <c r="J377" s="39"/>
    </row>
    <row r="378" spans="1:10" ht="15.75" customHeight="1" x14ac:dyDescent="0.3">
      <c r="A378" s="38" t="s">
        <v>1657</v>
      </c>
      <c r="B378" s="38" t="s">
        <v>615</v>
      </c>
      <c r="C378" s="16" t="s">
        <v>1275</v>
      </c>
      <c r="D378" s="28" t="s">
        <v>2314</v>
      </c>
      <c r="E378" s="28" t="s">
        <v>1288</v>
      </c>
      <c r="F378" s="17">
        <v>808800</v>
      </c>
      <c r="G378" s="41">
        <v>0.11</v>
      </c>
      <c r="H378" s="36">
        <v>178977120</v>
      </c>
      <c r="I378" s="40"/>
      <c r="J378" s="39"/>
    </row>
    <row r="379" spans="1:10" ht="15.75" customHeight="1" x14ac:dyDescent="0.3">
      <c r="A379" s="38" t="s">
        <v>1658</v>
      </c>
      <c r="B379" s="38" t="s">
        <v>616</v>
      </c>
      <c r="C379" s="16" t="s">
        <v>1279</v>
      </c>
      <c r="D379" s="28" t="s">
        <v>118</v>
      </c>
      <c r="E379" s="28" t="s">
        <v>1276</v>
      </c>
      <c r="F379" s="17">
        <v>8088</v>
      </c>
      <c r="G379" s="41">
        <v>0.11</v>
      </c>
      <c r="H379" s="36">
        <v>20794503</v>
      </c>
      <c r="I379" s="40"/>
      <c r="J379" s="39"/>
    </row>
    <row r="380" spans="1:10" ht="15.75" customHeight="1" x14ac:dyDescent="0.3">
      <c r="A380" s="38" t="s">
        <v>1659</v>
      </c>
      <c r="B380" s="38" t="s">
        <v>617</v>
      </c>
      <c r="C380" s="16" t="s">
        <v>1275</v>
      </c>
      <c r="D380" s="28" t="s">
        <v>143</v>
      </c>
      <c r="E380" s="28" t="s">
        <v>1288</v>
      </c>
      <c r="F380" s="31">
        <v>859350</v>
      </c>
      <c r="G380" s="41">
        <v>0.11</v>
      </c>
      <c r="H380" s="36">
        <v>72938865</v>
      </c>
      <c r="I380" s="40"/>
      <c r="J380" s="39"/>
    </row>
    <row r="381" spans="1:10" ht="15.75" customHeight="1" x14ac:dyDescent="0.3">
      <c r="A381" s="38" t="s">
        <v>1660</v>
      </c>
      <c r="B381" s="38" t="s">
        <v>618</v>
      </c>
      <c r="C381" s="16" t="s">
        <v>1279</v>
      </c>
      <c r="D381" s="28" t="s">
        <v>2312</v>
      </c>
      <c r="E381" s="28" t="s">
        <v>1288</v>
      </c>
      <c r="F381" s="17">
        <v>32352</v>
      </c>
      <c r="G381" s="41">
        <v>0.11</v>
      </c>
      <c r="H381" s="36">
        <v>186640268.40000001</v>
      </c>
      <c r="I381" s="40"/>
      <c r="J381" s="39"/>
    </row>
    <row r="382" spans="1:10" ht="15.75" customHeight="1" x14ac:dyDescent="0.3">
      <c r="A382" s="38" t="s">
        <v>1661</v>
      </c>
      <c r="B382" s="38" t="s">
        <v>619</v>
      </c>
      <c r="C382" s="16" t="s">
        <v>1275</v>
      </c>
      <c r="D382" s="28" t="s">
        <v>143</v>
      </c>
      <c r="E382" s="28" t="s">
        <v>1285</v>
      </c>
      <c r="F382" s="31">
        <v>859350</v>
      </c>
      <c r="G382" s="41">
        <v>0.11</v>
      </c>
      <c r="H382" s="36">
        <v>645185934</v>
      </c>
      <c r="I382" s="40"/>
      <c r="J382" s="39"/>
    </row>
    <row r="383" spans="1:10" ht="15.75" customHeight="1" x14ac:dyDescent="0.3">
      <c r="A383" s="38" t="s">
        <v>1662</v>
      </c>
      <c r="B383" s="38" t="s">
        <v>620</v>
      </c>
      <c r="C383" s="16" t="s">
        <v>1275</v>
      </c>
      <c r="D383" s="28" t="s">
        <v>2315</v>
      </c>
      <c r="E383" s="28" t="s">
        <v>1276</v>
      </c>
      <c r="F383" s="17">
        <v>556050</v>
      </c>
      <c r="G383" s="41">
        <v>0.11</v>
      </c>
      <c r="H383" s="36">
        <v>68030325.959999993</v>
      </c>
      <c r="I383" s="40"/>
      <c r="J383" s="39"/>
    </row>
    <row r="384" spans="1:10" ht="15.75" customHeight="1" x14ac:dyDescent="0.3">
      <c r="A384" s="38" t="s">
        <v>1663</v>
      </c>
      <c r="B384" s="38" t="s">
        <v>621</v>
      </c>
      <c r="C384" s="16" t="s">
        <v>1275</v>
      </c>
      <c r="D384" s="28" t="s">
        <v>2313</v>
      </c>
      <c r="E384" s="28" t="s">
        <v>1276</v>
      </c>
      <c r="F384" s="17">
        <v>808800</v>
      </c>
      <c r="G384" s="41">
        <v>0.11</v>
      </c>
      <c r="H384" s="36">
        <v>90698109.599999994</v>
      </c>
      <c r="I384" s="40"/>
      <c r="J384" s="39"/>
    </row>
    <row r="385" spans="1:10" ht="15.75" customHeight="1" x14ac:dyDescent="0.3">
      <c r="A385" s="38" t="s">
        <v>1664</v>
      </c>
      <c r="B385" s="38" t="s">
        <v>622</v>
      </c>
      <c r="C385" s="16" t="s">
        <v>1275</v>
      </c>
      <c r="D385" s="28" t="s">
        <v>2314</v>
      </c>
      <c r="E385" s="28" t="s">
        <v>1285</v>
      </c>
      <c r="F385" s="17">
        <v>808800</v>
      </c>
      <c r="G385" s="41">
        <v>0.11</v>
      </c>
      <c r="H385" s="36">
        <v>380969358.89999998</v>
      </c>
      <c r="I385" s="40"/>
      <c r="J385" s="39"/>
    </row>
    <row r="386" spans="1:10" ht="15.75" customHeight="1" x14ac:dyDescent="0.3">
      <c r="A386" s="38" t="s">
        <v>1665</v>
      </c>
      <c r="B386" s="38" t="s">
        <v>623</v>
      </c>
      <c r="C386" s="16" t="s">
        <v>1275</v>
      </c>
      <c r="D386" s="28" t="s">
        <v>2317</v>
      </c>
      <c r="E386" s="28" t="s">
        <v>1288</v>
      </c>
      <c r="F386" s="31">
        <v>859350</v>
      </c>
      <c r="G386" s="41">
        <v>0.11</v>
      </c>
      <c r="H386" s="36">
        <v>1878330</v>
      </c>
      <c r="I386" s="40"/>
      <c r="J386" s="39"/>
    </row>
    <row r="387" spans="1:10" ht="15.75" customHeight="1" x14ac:dyDescent="0.3">
      <c r="A387" s="38" t="s">
        <v>1666</v>
      </c>
      <c r="B387" s="38" t="s">
        <v>624</v>
      </c>
      <c r="C387" s="16" t="s">
        <v>1275</v>
      </c>
      <c r="D387" s="28" t="s">
        <v>143</v>
      </c>
      <c r="E387" s="28" t="s">
        <v>1288</v>
      </c>
      <c r="F387" s="31">
        <v>859350</v>
      </c>
      <c r="G387" s="41">
        <v>0.11</v>
      </c>
      <c r="H387" s="36">
        <v>258104858.09999999</v>
      </c>
      <c r="I387" s="40"/>
      <c r="J387" s="39"/>
    </row>
    <row r="388" spans="1:10" ht="15.75" customHeight="1" x14ac:dyDescent="0.3">
      <c r="A388" s="38" t="s">
        <v>1667</v>
      </c>
      <c r="B388" s="38" t="s">
        <v>625</v>
      </c>
      <c r="C388" s="16" t="s">
        <v>1275</v>
      </c>
      <c r="D388" s="28" t="s">
        <v>2316</v>
      </c>
      <c r="E388" s="28" t="s">
        <v>1285</v>
      </c>
      <c r="F388" s="17">
        <v>556050</v>
      </c>
      <c r="G388" s="41">
        <v>0.11</v>
      </c>
      <c r="H388" s="36">
        <v>412965198.02999997</v>
      </c>
      <c r="I388" s="40"/>
      <c r="J388" s="39"/>
    </row>
    <row r="389" spans="1:10" ht="15.75" customHeight="1" x14ac:dyDescent="0.3">
      <c r="A389" s="38" t="s">
        <v>1668</v>
      </c>
      <c r="B389" s="38" t="s">
        <v>626</v>
      </c>
      <c r="C389" s="16" t="s">
        <v>1279</v>
      </c>
      <c r="D389" s="28" t="s">
        <v>2312</v>
      </c>
      <c r="E389" s="28" t="s">
        <v>1288</v>
      </c>
      <c r="F389" s="17">
        <v>32352</v>
      </c>
      <c r="G389" s="41">
        <v>0.11</v>
      </c>
      <c r="H389" s="36">
        <v>78485209.5</v>
      </c>
      <c r="I389" s="40"/>
      <c r="J389" s="39"/>
    </row>
    <row r="390" spans="1:10" ht="15.75" customHeight="1" x14ac:dyDescent="0.3">
      <c r="A390" s="38" t="s">
        <v>1669</v>
      </c>
      <c r="B390" s="38" t="s">
        <v>627</v>
      </c>
      <c r="C390" s="16" t="s">
        <v>1275</v>
      </c>
      <c r="D390" s="28" t="s">
        <v>2315</v>
      </c>
      <c r="E390" s="28" t="s">
        <v>1276</v>
      </c>
      <c r="F390" s="17">
        <v>556050</v>
      </c>
      <c r="G390" s="41">
        <v>0.11</v>
      </c>
      <c r="H390" s="36">
        <v>189715767.59999999</v>
      </c>
      <c r="I390" s="40"/>
      <c r="J390" s="39"/>
    </row>
    <row r="391" spans="1:10" ht="15.75" customHeight="1" x14ac:dyDescent="0.3">
      <c r="A391" s="38" t="s">
        <v>1670</v>
      </c>
      <c r="B391" s="38" t="s">
        <v>628</v>
      </c>
      <c r="C391" s="16" t="s">
        <v>1275</v>
      </c>
      <c r="D391" s="28" t="s">
        <v>170</v>
      </c>
      <c r="E391" s="28" t="s">
        <v>1295</v>
      </c>
      <c r="F391" s="31">
        <v>859350</v>
      </c>
      <c r="G391" s="41">
        <v>0.11</v>
      </c>
      <c r="H391" s="36">
        <v>619430493</v>
      </c>
      <c r="I391" s="40"/>
      <c r="J391" s="39"/>
    </row>
    <row r="392" spans="1:10" ht="15.75" customHeight="1" x14ac:dyDescent="0.3">
      <c r="A392" s="38" t="s">
        <v>1671</v>
      </c>
      <c r="B392" s="38" t="s">
        <v>629</v>
      </c>
      <c r="C392" s="16" t="s">
        <v>1275</v>
      </c>
      <c r="D392" s="28" t="s">
        <v>170</v>
      </c>
      <c r="E392" s="28" t="s">
        <v>1295</v>
      </c>
      <c r="F392" s="31">
        <v>859350</v>
      </c>
      <c r="G392" s="41">
        <v>0.11</v>
      </c>
      <c r="H392" s="36">
        <v>1423132586.4000001</v>
      </c>
      <c r="I392" s="40"/>
      <c r="J392" s="39"/>
    </row>
    <row r="393" spans="1:10" ht="15.75" customHeight="1" x14ac:dyDescent="0.3">
      <c r="A393" s="38" t="s">
        <v>1672</v>
      </c>
      <c r="B393" s="38" t="s">
        <v>630</v>
      </c>
      <c r="C393" s="16" t="s">
        <v>1275</v>
      </c>
      <c r="D393" s="28" t="s">
        <v>2313</v>
      </c>
      <c r="E393" s="28" t="s">
        <v>1280</v>
      </c>
      <c r="F393" s="17">
        <v>808800</v>
      </c>
      <c r="G393" s="41">
        <v>0.11</v>
      </c>
      <c r="H393" s="36">
        <v>475324675.80000001</v>
      </c>
      <c r="I393" s="40"/>
      <c r="J393" s="39"/>
    </row>
    <row r="394" spans="1:10" ht="15.75" customHeight="1" x14ac:dyDescent="0.3">
      <c r="A394" s="38" t="s">
        <v>1673</v>
      </c>
      <c r="B394" s="38" t="s">
        <v>631</v>
      </c>
      <c r="C394" s="16" t="s">
        <v>1275</v>
      </c>
      <c r="D394" s="28" t="s">
        <v>170</v>
      </c>
      <c r="E394" s="28" t="s">
        <v>1285</v>
      </c>
      <c r="F394" s="31">
        <v>859350</v>
      </c>
      <c r="G394" s="41">
        <v>0.11</v>
      </c>
      <c r="H394" s="36">
        <v>786747830.39999998</v>
      </c>
      <c r="I394" s="40"/>
      <c r="J394" s="39"/>
    </row>
    <row r="395" spans="1:10" ht="15.75" customHeight="1" x14ac:dyDescent="0.3">
      <c r="A395" s="38" t="s">
        <v>1674</v>
      </c>
      <c r="B395" s="38" t="s">
        <v>632</v>
      </c>
      <c r="C395" s="16" t="s">
        <v>1275</v>
      </c>
      <c r="D395" s="28" t="s">
        <v>170</v>
      </c>
      <c r="E395" s="28" t="s">
        <v>1295</v>
      </c>
      <c r="F395" s="31">
        <v>859350</v>
      </c>
      <c r="G395" s="41">
        <v>0.11</v>
      </c>
      <c r="H395" s="36">
        <v>651015642.89999998</v>
      </c>
      <c r="I395" s="40"/>
      <c r="J395" s="39"/>
    </row>
    <row r="396" spans="1:10" ht="15.75" customHeight="1" x14ac:dyDescent="0.3">
      <c r="A396" s="38" t="s">
        <v>1675</v>
      </c>
      <c r="B396" s="38" t="s">
        <v>633</v>
      </c>
      <c r="C396" s="16" t="s">
        <v>1275</v>
      </c>
      <c r="D396" s="28" t="s">
        <v>2316</v>
      </c>
      <c r="E396" s="28" t="s">
        <v>1288</v>
      </c>
      <c r="F396" s="17">
        <v>556050</v>
      </c>
      <c r="G396" s="41">
        <v>0.11</v>
      </c>
      <c r="H396" s="36">
        <v>127230859.5</v>
      </c>
      <c r="I396" s="40"/>
      <c r="J396" s="39"/>
    </row>
    <row r="397" spans="1:10" ht="15.75" customHeight="1" x14ac:dyDescent="0.3">
      <c r="A397" s="38" t="s">
        <v>1676</v>
      </c>
      <c r="B397" s="38" t="s">
        <v>634</v>
      </c>
      <c r="C397" s="16" t="s">
        <v>1275</v>
      </c>
      <c r="D397" s="28" t="s">
        <v>2313</v>
      </c>
      <c r="E397" s="28" t="s">
        <v>1295</v>
      </c>
      <c r="F397" s="17">
        <v>808800</v>
      </c>
      <c r="G397" s="41">
        <v>0.11</v>
      </c>
      <c r="H397" s="36">
        <v>514933360.80000001</v>
      </c>
      <c r="I397" s="40"/>
      <c r="J397" s="39"/>
    </row>
    <row r="398" spans="1:10" ht="15.75" customHeight="1" x14ac:dyDescent="0.3">
      <c r="A398" s="38" t="s">
        <v>1677</v>
      </c>
      <c r="B398" s="38" t="s">
        <v>635</v>
      </c>
      <c r="C398" s="16" t="s">
        <v>1275</v>
      </c>
      <c r="D398" s="28" t="s">
        <v>2314</v>
      </c>
      <c r="E398" s="28" t="s">
        <v>1276</v>
      </c>
      <c r="F398" s="17">
        <v>808800</v>
      </c>
      <c r="G398" s="41">
        <v>0.11</v>
      </c>
      <c r="H398" s="36">
        <v>234864510</v>
      </c>
      <c r="I398" s="40"/>
      <c r="J398" s="39"/>
    </row>
    <row r="399" spans="1:10" ht="15.75" customHeight="1" x14ac:dyDescent="0.3">
      <c r="A399" s="38" t="s">
        <v>1678</v>
      </c>
      <c r="B399" s="38" t="s">
        <v>636</v>
      </c>
      <c r="C399" s="16" t="s">
        <v>1275</v>
      </c>
      <c r="D399" s="28" t="s">
        <v>170</v>
      </c>
      <c r="E399" s="28" t="s">
        <v>1288</v>
      </c>
      <c r="F399" s="31">
        <v>859350</v>
      </c>
      <c r="G399" s="41">
        <v>0.11</v>
      </c>
      <c r="H399" s="36">
        <v>181821384.59999999</v>
      </c>
      <c r="I399" s="40"/>
      <c r="J399" s="39"/>
    </row>
    <row r="400" spans="1:10" ht="15.75" customHeight="1" x14ac:dyDescent="0.3">
      <c r="A400" s="38" t="s">
        <v>1679</v>
      </c>
      <c r="B400" s="38" t="s">
        <v>637</v>
      </c>
      <c r="C400" s="16" t="s">
        <v>1275</v>
      </c>
      <c r="D400" s="28" t="s">
        <v>2315</v>
      </c>
      <c r="E400" s="28" t="s">
        <v>1288</v>
      </c>
      <c r="F400" s="17">
        <v>556050</v>
      </c>
      <c r="G400" s="41">
        <v>0.11</v>
      </c>
      <c r="H400" s="36">
        <v>261501476.69999999</v>
      </c>
      <c r="I400" s="40"/>
      <c r="J400" s="39"/>
    </row>
    <row r="401" spans="1:10" ht="15.75" customHeight="1" x14ac:dyDescent="0.3">
      <c r="A401" s="38" t="s">
        <v>1680</v>
      </c>
      <c r="B401" s="38" t="s">
        <v>638</v>
      </c>
      <c r="C401" s="16" t="s">
        <v>1279</v>
      </c>
      <c r="D401" s="28" t="s">
        <v>118</v>
      </c>
      <c r="E401" s="28" t="s">
        <v>1276</v>
      </c>
      <c r="F401" s="17">
        <v>8088</v>
      </c>
      <c r="G401" s="41">
        <v>0.11</v>
      </c>
      <c r="H401" s="36">
        <v>241810388.09999999</v>
      </c>
      <c r="I401" s="40"/>
      <c r="J401" s="39"/>
    </row>
    <row r="402" spans="1:10" ht="15.75" customHeight="1" x14ac:dyDescent="0.3">
      <c r="A402" s="38" t="s">
        <v>1681</v>
      </c>
      <c r="B402" s="38" t="s">
        <v>639</v>
      </c>
      <c r="C402" s="16" t="s">
        <v>1275</v>
      </c>
      <c r="D402" s="28" t="s">
        <v>143</v>
      </c>
      <c r="E402" s="28" t="s">
        <v>1276</v>
      </c>
      <c r="F402" s="31">
        <v>859350</v>
      </c>
      <c r="G402" s="41">
        <v>0.11</v>
      </c>
      <c r="H402" s="36">
        <v>68923329</v>
      </c>
      <c r="I402" s="40"/>
      <c r="J402" s="39"/>
    </row>
    <row r="403" spans="1:10" ht="15.75" customHeight="1" x14ac:dyDescent="0.3">
      <c r="A403" s="38" t="s">
        <v>1682</v>
      </c>
      <c r="B403" s="38" t="s">
        <v>640</v>
      </c>
      <c r="C403" s="16" t="s">
        <v>1279</v>
      </c>
      <c r="D403" s="28" t="s">
        <v>150</v>
      </c>
      <c r="E403" s="28" t="s">
        <v>1288</v>
      </c>
      <c r="F403" s="17">
        <v>32352</v>
      </c>
      <c r="G403" s="41">
        <v>0.11</v>
      </c>
      <c r="H403" s="36">
        <v>39942013.5</v>
      </c>
      <c r="I403" s="40"/>
      <c r="J403" s="39"/>
    </row>
    <row r="404" spans="1:10" ht="15.75" customHeight="1" x14ac:dyDescent="0.3">
      <c r="A404" s="38" t="s">
        <v>1683</v>
      </c>
      <c r="B404" s="38" t="s">
        <v>641</v>
      </c>
      <c r="C404" s="16" t="s">
        <v>1275</v>
      </c>
      <c r="D404" s="28" t="s">
        <v>2314</v>
      </c>
      <c r="E404" s="28" t="s">
        <v>1285</v>
      </c>
      <c r="F404" s="17">
        <v>808800</v>
      </c>
      <c r="G404" s="41">
        <v>0.11</v>
      </c>
      <c r="H404" s="36">
        <v>471249099.89999998</v>
      </c>
      <c r="I404" s="40"/>
      <c r="J404" s="39"/>
    </row>
    <row r="405" spans="1:10" ht="15.75" customHeight="1" x14ac:dyDescent="0.3">
      <c r="A405" s="38" t="s">
        <v>1684</v>
      </c>
      <c r="B405" s="38" t="s">
        <v>642</v>
      </c>
      <c r="C405" s="16" t="s">
        <v>1275</v>
      </c>
      <c r="D405" s="28" t="s">
        <v>2318</v>
      </c>
      <c r="E405" s="28" t="s">
        <v>1285</v>
      </c>
      <c r="F405" s="31">
        <v>859350</v>
      </c>
      <c r="G405" s="41">
        <v>0.11</v>
      </c>
      <c r="H405" s="36">
        <v>356758228.19999999</v>
      </c>
      <c r="I405" s="40"/>
      <c r="J405" s="39"/>
    </row>
    <row r="406" spans="1:10" ht="15.75" customHeight="1" x14ac:dyDescent="0.3">
      <c r="A406" s="38" t="s">
        <v>1685</v>
      </c>
      <c r="B406" s="38" t="s">
        <v>643</v>
      </c>
      <c r="C406" s="16" t="s">
        <v>1275</v>
      </c>
      <c r="D406" s="28" t="s">
        <v>143</v>
      </c>
      <c r="E406" s="28" t="s">
        <v>1276</v>
      </c>
      <c r="F406" s="31">
        <v>859350</v>
      </c>
      <c r="G406" s="41">
        <v>0.11</v>
      </c>
      <c r="H406" s="36">
        <v>173798571</v>
      </c>
      <c r="I406" s="40"/>
      <c r="J406" s="39"/>
    </row>
    <row r="407" spans="1:10" ht="15.75" customHeight="1" x14ac:dyDescent="0.3">
      <c r="A407" s="38" t="s">
        <v>1686</v>
      </c>
      <c r="B407" s="38" t="s">
        <v>644</v>
      </c>
      <c r="C407" s="16" t="s">
        <v>1279</v>
      </c>
      <c r="D407" s="28" t="s">
        <v>118</v>
      </c>
      <c r="E407" s="28" t="s">
        <v>1285</v>
      </c>
      <c r="F407" s="17">
        <v>8088</v>
      </c>
      <c r="G407" s="41">
        <v>0.11</v>
      </c>
      <c r="H407" s="36">
        <v>1261057542.9000001</v>
      </c>
      <c r="I407" s="40"/>
      <c r="J407" s="39"/>
    </row>
    <row r="408" spans="1:10" ht="15.75" customHeight="1" x14ac:dyDescent="0.3">
      <c r="A408" s="38" t="s">
        <v>1687</v>
      </c>
      <c r="B408" s="38" t="s">
        <v>645</v>
      </c>
      <c r="C408" s="16" t="s">
        <v>1275</v>
      </c>
      <c r="D408" s="28" t="s">
        <v>2314</v>
      </c>
      <c r="E408" s="28" t="s">
        <v>1276</v>
      </c>
      <c r="F408" s="17">
        <v>808800</v>
      </c>
      <c r="G408" s="41">
        <v>0.11</v>
      </c>
      <c r="H408" s="36">
        <v>229090933.80000001</v>
      </c>
      <c r="I408" s="40"/>
      <c r="J408" s="39"/>
    </row>
    <row r="409" spans="1:10" ht="15.75" customHeight="1" x14ac:dyDescent="0.3">
      <c r="A409" s="38" t="s">
        <v>1688</v>
      </c>
      <c r="B409" s="38" t="s">
        <v>646</v>
      </c>
      <c r="C409" s="16" t="s">
        <v>1275</v>
      </c>
      <c r="D409" s="28" t="s">
        <v>143</v>
      </c>
      <c r="E409" s="28" t="s">
        <v>1276</v>
      </c>
      <c r="F409" s="31">
        <v>859350</v>
      </c>
      <c r="G409" s="41">
        <v>0.11</v>
      </c>
      <c r="H409" s="36">
        <v>46699974.600000001</v>
      </c>
      <c r="I409" s="40"/>
      <c r="J409" s="39"/>
    </row>
    <row r="410" spans="1:10" ht="15.75" customHeight="1" x14ac:dyDescent="0.3">
      <c r="A410" s="38" t="s">
        <v>1689</v>
      </c>
      <c r="B410" s="38" t="s">
        <v>647</v>
      </c>
      <c r="C410" s="16" t="s">
        <v>1279</v>
      </c>
      <c r="D410" s="28" t="s">
        <v>118</v>
      </c>
      <c r="E410" s="28" t="s">
        <v>1276</v>
      </c>
      <c r="F410" s="17">
        <v>8088</v>
      </c>
      <c r="G410" s="41">
        <v>0.11</v>
      </c>
      <c r="H410" s="36">
        <v>26682498</v>
      </c>
      <c r="I410" s="40"/>
      <c r="J410" s="39"/>
    </row>
    <row r="411" spans="1:10" ht="15.75" customHeight="1" x14ac:dyDescent="0.3">
      <c r="A411" s="38" t="s">
        <v>1690</v>
      </c>
      <c r="B411" s="38" t="s">
        <v>648</v>
      </c>
      <c r="C411" s="16" t="s">
        <v>1275</v>
      </c>
      <c r="D411" s="28" t="s">
        <v>143</v>
      </c>
      <c r="E411" s="28" t="s">
        <v>1295</v>
      </c>
      <c r="F411" s="31">
        <v>859350</v>
      </c>
      <c r="G411" s="41">
        <v>0.11</v>
      </c>
      <c r="H411" s="36">
        <v>831562049.10000002</v>
      </c>
      <c r="I411" s="40"/>
      <c r="J411" s="39"/>
    </row>
    <row r="412" spans="1:10" ht="15.75" customHeight="1" x14ac:dyDescent="0.3">
      <c r="A412" s="38" t="s">
        <v>1691</v>
      </c>
      <c r="B412" s="38" t="s">
        <v>649</v>
      </c>
      <c r="C412" s="16" t="s">
        <v>1275</v>
      </c>
      <c r="D412" s="28" t="s">
        <v>170</v>
      </c>
      <c r="E412" s="28" t="s">
        <v>1288</v>
      </c>
      <c r="F412" s="31">
        <v>859350</v>
      </c>
      <c r="G412" s="41">
        <v>0.11</v>
      </c>
      <c r="H412" s="36">
        <v>91618500</v>
      </c>
      <c r="I412" s="40"/>
      <c r="J412" s="39"/>
    </row>
    <row r="413" spans="1:10" ht="15.75" customHeight="1" x14ac:dyDescent="0.3">
      <c r="A413" s="38" t="s">
        <v>1692</v>
      </c>
      <c r="B413" s="38" t="s">
        <v>650</v>
      </c>
      <c r="C413" s="16" t="s">
        <v>1275</v>
      </c>
      <c r="D413" s="28" t="s">
        <v>170</v>
      </c>
      <c r="E413" s="28" t="s">
        <v>1288</v>
      </c>
      <c r="F413" s="31">
        <v>859350</v>
      </c>
      <c r="G413" s="41">
        <v>0.11</v>
      </c>
      <c r="H413" s="36">
        <v>264020703</v>
      </c>
      <c r="I413" s="40"/>
      <c r="J413" s="39"/>
    </row>
    <row r="414" spans="1:10" ht="15.75" customHeight="1" x14ac:dyDescent="0.3">
      <c r="A414" s="38" t="s">
        <v>1693</v>
      </c>
      <c r="B414" s="38" t="s">
        <v>651</v>
      </c>
      <c r="C414" s="16" t="s">
        <v>1275</v>
      </c>
      <c r="D414" s="28" t="s">
        <v>2318</v>
      </c>
      <c r="E414" s="28" t="s">
        <v>1280</v>
      </c>
      <c r="F414" s="31">
        <v>859350</v>
      </c>
      <c r="G414" s="41">
        <v>0.11</v>
      </c>
      <c r="H414" s="36">
        <v>381707309.69999999</v>
      </c>
      <c r="I414" s="40"/>
      <c r="J414" s="39"/>
    </row>
    <row r="415" spans="1:10" ht="15.75" customHeight="1" x14ac:dyDescent="0.3">
      <c r="A415" s="38" t="s">
        <v>1694</v>
      </c>
      <c r="B415" s="38" t="s">
        <v>652</v>
      </c>
      <c r="C415" s="16" t="s">
        <v>1275</v>
      </c>
      <c r="D415" s="28" t="s">
        <v>143</v>
      </c>
      <c r="E415" s="28" t="s">
        <v>1288</v>
      </c>
      <c r="F415" s="31">
        <v>859350</v>
      </c>
      <c r="G415" s="41">
        <v>0.11</v>
      </c>
      <c r="H415" s="36">
        <v>276697879.80000001</v>
      </c>
      <c r="I415" s="40"/>
      <c r="J415" s="39"/>
    </row>
    <row r="416" spans="1:10" ht="15.75" customHeight="1" x14ac:dyDescent="0.3">
      <c r="A416" s="38" t="s">
        <v>1695</v>
      </c>
      <c r="B416" s="38" t="s">
        <v>653</v>
      </c>
      <c r="C416" s="16" t="s">
        <v>1279</v>
      </c>
      <c r="D416" s="28" t="s">
        <v>118</v>
      </c>
      <c r="E416" s="28" t="s">
        <v>1280</v>
      </c>
      <c r="F416" s="17">
        <v>8088</v>
      </c>
      <c r="G416" s="41">
        <v>0.11</v>
      </c>
      <c r="H416" s="36">
        <v>884030460.72000003</v>
      </c>
      <c r="I416" s="40"/>
      <c r="J416" s="39"/>
    </row>
    <row r="417" spans="1:10" ht="15.75" customHeight="1" x14ac:dyDescent="0.3">
      <c r="A417" s="38" t="s">
        <v>1696</v>
      </c>
      <c r="B417" s="38" t="s">
        <v>654</v>
      </c>
      <c r="C417" s="16" t="s">
        <v>1275</v>
      </c>
      <c r="D417" s="28" t="s">
        <v>2318</v>
      </c>
      <c r="E417" s="28" t="s">
        <v>1288</v>
      </c>
      <c r="F417" s="31">
        <v>859350</v>
      </c>
      <c r="G417" s="41">
        <v>0.11</v>
      </c>
      <c r="H417" s="36">
        <v>158321119.5</v>
      </c>
      <c r="I417" s="40"/>
      <c r="J417" s="39"/>
    </row>
    <row r="418" spans="1:10" ht="15.75" customHeight="1" x14ac:dyDescent="0.3">
      <c r="A418" s="38" t="s">
        <v>1697</v>
      </c>
      <c r="B418" s="38" t="s">
        <v>655</v>
      </c>
      <c r="C418" s="16" t="s">
        <v>1275</v>
      </c>
      <c r="D418" s="28" t="s">
        <v>2320</v>
      </c>
      <c r="E418" s="28" t="s">
        <v>1285</v>
      </c>
      <c r="F418" s="31">
        <v>758250</v>
      </c>
      <c r="G418" s="41">
        <v>0.11</v>
      </c>
      <c r="H418" s="36">
        <v>589890283.79999995</v>
      </c>
      <c r="I418" s="40"/>
      <c r="J418" s="39"/>
    </row>
    <row r="419" spans="1:10" ht="15.75" customHeight="1" x14ac:dyDescent="0.3">
      <c r="A419" s="38" t="s">
        <v>1698</v>
      </c>
      <c r="B419" s="38" t="s">
        <v>656</v>
      </c>
      <c r="C419" s="16" t="s">
        <v>1275</v>
      </c>
      <c r="D419" s="28" t="s">
        <v>143</v>
      </c>
      <c r="E419" s="28" t="s">
        <v>1288</v>
      </c>
      <c r="F419" s="31">
        <v>859350</v>
      </c>
      <c r="G419" s="41">
        <v>0.11</v>
      </c>
      <c r="H419" s="36">
        <v>8425935.8399999999</v>
      </c>
      <c r="I419" s="40"/>
      <c r="J419" s="39"/>
    </row>
    <row r="420" spans="1:10" ht="15.75" customHeight="1" x14ac:dyDescent="0.3">
      <c r="A420" s="38" t="s">
        <v>1699</v>
      </c>
      <c r="B420" s="38" t="s">
        <v>657</v>
      </c>
      <c r="C420" s="16" t="s">
        <v>1275</v>
      </c>
      <c r="D420" s="28" t="s">
        <v>143</v>
      </c>
      <c r="E420" s="28" t="s">
        <v>1285</v>
      </c>
      <c r="F420" s="31">
        <v>859350</v>
      </c>
      <c r="G420" s="41">
        <v>0.11</v>
      </c>
      <c r="H420" s="36">
        <v>460913801.69999999</v>
      </c>
      <c r="I420" s="40"/>
      <c r="J420" s="39"/>
    </row>
    <row r="421" spans="1:10" ht="15.75" customHeight="1" x14ac:dyDescent="0.3">
      <c r="A421" s="38" t="s">
        <v>1700</v>
      </c>
      <c r="B421" s="38" t="s">
        <v>658</v>
      </c>
      <c r="C421" s="16" t="s">
        <v>1275</v>
      </c>
      <c r="D421" s="28" t="s">
        <v>2315</v>
      </c>
      <c r="E421" s="28" t="s">
        <v>1276</v>
      </c>
      <c r="F421" s="17">
        <v>556050</v>
      </c>
      <c r="G421" s="41">
        <v>0.11</v>
      </c>
      <c r="H421" s="36">
        <v>255493102.19999999</v>
      </c>
      <c r="I421" s="40"/>
      <c r="J421" s="39"/>
    </row>
    <row r="422" spans="1:10" ht="15.75" customHeight="1" x14ac:dyDescent="0.3">
      <c r="A422" s="38" t="s">
        <v>1701</v>
      </c>
      <c r="B422" s="38" t="s">
        <v>659</v>
      </c>
      <c r="C422" s="16" t="s">
        <v>1279</v>
      </c>
      <c r="D422" s="28" t="s">
        <v>118</v>
      </c>
      <c r="E422" s="28" t="s">
        <v>1276</v>
      </c>
      <c r="F422" s="17">
        <v>8088</v>
      </c>
      <c r="G422" s="41">
        <v>0.11</v>
      </c>
      <c r="H422" s="36">
        <v>85593738.900000006</v>
      </c>
      <c r="I422" s="40"/>
      <c r="J422" s="39"/>
    </row>
    <row r="423" spans="1:10" ht="15.75" customHeight="1" x14ac:dyDescent="0.3">
      <c r="A423" s="38" t="s">
        <v>1702</v>
      </c>
      <c r="B423" s="38" t="s">
        <v>660</v>
      </c>
      <c r="C423" s="16" t="s">
        <v>1275</v>
      </c>
      <c r="D423" s="28" t="s">
        <v>170</v>
      </c>
      <c r="E423" s="28" t="s">
        <v>1285</v>
      </c>
      <c r="F423" s="31">
        <v>859350</v>
      </c>
      <c r="G423" s="41">
        <v>0.11</v>
      </c>
      <c r="H423" s="36">
        <v>652770652.79999995</v>
      </c>
      <c r="I423" s="40"/>
      <c r="J423" s="39"/>
    </row>
    <row r="424" spans="1:10" ht="15.75" customHeight="1" x14ac:dyDescent="0.3">
      <c r="A424" s="38" t="s">
        <v>1703</v>
      </c>
      <c r="B424" s="38" t="s">
        <v>661</v>
      </c>
      <c r="C424" s="16" t="s">
        <v>1275</v>
      </c>
      <c r="D424" s="28" t="s">
        <v>2313</v>
      </c>
      <c r="E424" s="28" t="s">
        <v>1288</v>
      </c>
      <c r="F424" s="17">
        <v>808800</v>
      </c>
      <c r="G424" s="41">
        <v>0.11</v>
      </c>
      <c r="H424" s="36">
        <v>112083669.3</v>
      </c>
      <c r="I424" s="40"/>
      <c r="J424" s="39"/>
    </row>
    <row r="425" spans="1:10" ht="15.75" customHeight="1" x14ac:dyDescent="0.3">
      <c r="A425" s="38" t="s">
        <v>1704</v>
      </c>
      <c r="B425" s="38" t="s">
        <v>662</v>
      </c>
      <c r="C425" s="16" t="s">
        <v>1275</v>
      </c>
      <c r="D425" s="28" t="s">
        <v>2313</v>
      </c>
      <c r="E425" s="28" t="s">
        <v>1280</v>
      </c>
      <c r="F425" s="17">
        <v>808800</v>
      </c>
      <c r="G425" s="41">
        <v>0.11</v>
      </c>
      <c r="H425" s="36">
        <v>325684443.60000002</v>
      </c>
      <c r="I425" s="40"/>
      <c r="J425" s="39"/>
    </row>
    <row r="426" spans="1:10" ht="15.75" customHeight="1" x14ac:dyDescent="0.3">
      <c r="A426" s="38" t="s">
        <v>1705</v>
      </c>
      <c r="B426" s="38" t="s">
        <v>663</v>
      </c>
      <c r="C426" s="16" t="s">
        <v>1275</v>
      </c>
      <c r="D426" s="28" t="s">
        <v>143</v>
      </c>
      <c r="E426" s="28" t="s">
        <v>1276</v>
      </c>
      <c r="F426" s="31">
        <v>859350</v>
      </c>
      <c r="G426" s="41">
        <v>0.11</v>
      </c>
      <c r="H426" s="36">
        <v>113085123</v>
      </c>
      <c r="I426" s="40"/>
      <c r="J426" s="39"/>
    </row>
    <row r="427" spans="1:10" ht="15.75" customHeight="1" x14ac:dyDescent="0.3">
      <c r="A427" s="38" t="s">
        <v>1706</v>
      </c>
      <c r="B427" s="38" t="s">
        <v>664</v>
      </c>
      <c r="C427" s="16" t="s">
        <v>1279</v>
      </c>
      <c r="D427" s="28" t="s">
        <v>2312</v>
      </c>
      <c r="E427" s="28" t="s">
        <v>1285</v>
      </c>
      <c r="F427" s="17">
        <v>32352</v>
      </c>
      <c r="G427" s="41">
        <v>0.11</v>
      </c>
      <c r="H427" s="36">
        <v>403729450.80000001</v>
      </c>
      <c r="I427" s="40"/>
      <c r="J427" s="39"/>
    </row>
    <row r="428" spans="1:10" ht="15.75" customHeight="1" x14ac:dyDescent="0.3">
      <c r="A428" s="38" t="s">
        <v>1707</v>
      </c>
      <c r="B428" s="38" t="s">
        <v>665</v>
      </c>
      <c r="C428" s="16" t="s">
        <v>1275</v>
      </c>
      <c r="D428" s="28" t="s">
        <v>108</v>
      </c>
      <c r="E428" s="28" t="s">
        <v>1285</v>
      </c>
      <c r="F428" s="17">
        <v>556050</v>
      </c>
      <c r="G428" s="41">
        <v>0.11</v>
      </c>
      <c r="H428" s="36">
        <v>304511912.10000002</v>
      </c>
      <c r="I428" s="40"/>
      <c r="J428" s="39"/>
    </row>
    <row r="429" spans="1:10" ht="15.75" customHeight="1" x14ac:dyDescent="0.3">
      <c r="A429" s="38" t="s">
        <v>1708</v>
      </c>
      <c r="B429" s="38" t="s">
        <v>666</v>
      </c>
      <c r="C429" s="16" t="s">
        <v>1275</v>
      </c>
      <c r="D429" s="28" t="s">
        <v>2320</v>
      </c>
      <c r="E429" s="28" t="s">
        <v>1285</v>
      </c>
      <c r="F429" s="31">
        <v>758250</v>
      </c>
      <c r="G429" s="41">
        <v>0.11</v>
      </c>
      <c r="H429" s="36">
        <v>868932984</v>
      </c>
      <c r="I429" s="40"/>
      <c r="J429" s="39"/>
    </row>
    <row r="430" spans="1:10" ht="15.75" customHeight="1" x14ac:dyDescent="0.3">
      <c r="A430" s="38" t="s">
        <v>1709</v>
      </c>
      <c r="B430" s="38" t="s">
        <v>667</v>
      </c>
      <c r="C430" s="16" t="s">
        <v>1279</v>
      </c>
      <c r="D430" s="28" t="s">
        <v>118</v>
      </c>
      <c r="E430" s="28" t="s">
        <v>1285</v>
      </c>
      <c r="F430" s="17">
        <v>8088</v>
      </c>
      <c r="G430" s="41">
        <v>0.11</v>
      </c>
      <c r="H430" s="36">
        <v>354296667</v>
      </c>
      <c r="I430" s="40"/>
      <c r="J430" s="39"/>
    </row>
    <row r="431" spans="1:10" ht="15.75" customHeight="1" x14ac:dyDescent="0.3">
      <c r="A431" s="38" t="s">
        <v>1710</v>
      </c>
      <c r="B431" s="38" t="s">
        <v>668</v>
      </c>
      <c r="C431" s="16" t="s">
        <v>1275</v>
      </c>
      <c r="D431" s="28" t="s">
        <v>170</v>
      </c>
      <c r="E431" s="28" t="s">
        <v>1280</v>
      </c>
      <c r="F431" s="31">
        <v>859350</v>
      </c>
      <c r="G431" s="41">
        <v>0.11</v>
      </c>
      <c r="H431" s="36">
        <v>338240409</v>
      </c>
      <c r="I431" s="40"/>
      <c r="J431" s="39"/>
    </row>
    <row r="432" spans="1:10" ht="15.75" customHeight="1" x14ac:dyDescent="0.3">
      <c r="A432" s="38" t="s">
        <v>1711</v>
      </c>
      <c r="B432" s="38" t="s">
        <v>669</v>
      </c>
      <c r="C432" s="16" t="s">
        <v>1279</v>
      </c>
      <c r="D432" s="28" t="s">
        <v>2312</v>
      </c>
      <c r="E432" s="28" t="s">
        <v>1288</v>
      </c>
      <c r="F432" s="17">
        <v>32352</v>
      </c>
      <c r="G432" s="41">
        <v>0.11</v>
      </c>
      <c r="H432" s="36">
        <v>236799170.40000001</v>
      </c>
      <c r="I432" s="40"/>
      <c r="J432" s="39"/>
    </row>
    <row r="433" spans="1:10" ht="15.75" customHeight="1" x14ac:dyDescent="0.3">
      <c r="A433" s="38" t="s">
        <v>1712</v>
      </c>
      <c r="B433" s="38" t="s">
        <v>670</v>
      </c>
      <c r="C433" s="16" t="s">
        <v>1275</v>
      </c>
      <c r="D433" s="28" t="s">
        <v>2319</v>
      </c>
      <c r="E433" s="28" t="s">
        <v>1295</v>
      </c>
      <c r="F433" s="17">
        <v>353850</v>
      </c>
      <c r="G433" s="41">
        <v>0.11</v>
      </c>
      <c r="H433" s="36">
        <v>293415495.00000006</v>
      </c>
      <c r="I433" s="40"/>
      <c r="J433" s="39"/>
    </row>
    <row r="434" spans="1:10" ht="15.75" customHeight="1" x14ac:dyDescent="0.3">
      <c r="A434" s="38" t="s">
        <v>1713</v>
      </c>
      <c r="B434" s="38" t="s">
        <v>671</v>
      </c>
      <c r="C434" s="16" t="s">
        <v>1275</v>
      </c>
      <c r="D434" s="28" t="s">
        <v>2316</v>
      </c>
      <c r="E434" s="28" t="s">
        <v>1288</v>
      </c>
      <c r="F434" s="17">
        <v>556050</v>
      </c>
      <c r="G434" s="41">
        <v>0.11</v>
      </c>
      <c r="H434" s="36">
        <v>259377513.90000001</v>
      </c>
      <c r="I434" s="40"/>
      <c r="J434" s="39"/>
    </row>
    <row r="435" spans="1:10" ht="15.75" customHeight="1" x14ac:dyDescent="0.3">
      <c r="A435" s="38" t="s">
        <v>1714</v>
      </c>
      <c r="B435" s="38" t="s">
        <v>672</v>
      </c>
      <c r="C435" s="16" t="s">
        <v>1275</v>
      </c>
      <c r="D435" s="28" t="s">
        <v>2313</v>
      </c>
      <c r="E435" s="28" t="s">
        <v>1280</v>
      </c>
      <c r="F435" s="17">
        <v>808800</v>
      </c>
      <c r="G435" s="41">
        <v>0.11</v>
      </c>
      <c r="H435" s="36">
        <v>851800218.96000004</v>
      </c>
      <c r="I435" s="40"/>
      <c r="J435" s="39"/>
    </row>
    <row r="436" spans="1:10" ht="15.75" customHeight="1" x14ac:dyDescent="0.3">
      <c r="A436" s="38" t="s">
        <v>1715</v>
      </c>
      <c r="B436" s="38" t="s">
        <v>673</v>
      </c>
      <c r="C436" s="16" t="s">
        <v>1275</v>
      </c>
      <c r="D436" s="28" t="s">
        <v>2316</v>
      </c>
      <c r="E436" s="28" t="s">
        <v>1285</v>
      </c>
      <c r="F436" s="17">
        <v>556050</v>
      </c>
      <c r="G436" s="41">
        <v>0.11</v>
      </c>
      <c r="H436" s="36">
        <v>837659442</v>
      </c>
      <c r="I436" s="40"/>
      <c r="J436" s="39"/>
    </row>
    <row r="437" spans="1:10" ht="15.75" customHeight="1" x14ac:dyDescent="0.3">
      <c r="A437" s="38" t="s">
        <v>1716</v>
      </c>
      <c r="B437" s="38" t="s">
        <v>674</v>
      </c>
      <c r="C437" s="16" t="s">
        <v>1275</v>
      </c>
      <c r="D437" s="28" t="s">
        <v>2316</v>
      </c>
      <c r="E437" s="28" t="s">
        <v>1288</v>
      </c>
      <c r="F437" s="17">
        <v>556050</v>
      </c>
      <c r="G437" s="41">
        <v>0.11</v>
      </c>
      <c r="H437" s="36">
        <v>234773265</v>
      </c>
      <c r="I437" s="40"/>
      <c r="J437" s="39"/>
    </row>
    <row r="438" spans="1:10" ht="15.75" customHeight="1" x14ac:dyDescent="0.3">
      <c r="A438" s="38" t="s">
        <v>1717</v>
      </c>
      <c r="B438" s="38" t="s">
        <v>675</v>
      </c>
      <c r="C438" s="16" t="s">
        <v>1275</v>
      </c>
      <c r="D438" s="28" t="s">
        <v>2318</v>
      </c>
      <c r="E438" s="28" t="s">
        <v>1295</v>
      </c>
      <c r="F438" s="31">
        <v>859350</v>
      </c>
      <c r="G438" s="41">
        <v>0.11</v>
      </c>
      <c r="H438" s="36">
        <v>637785885.89999998</v>
      </c>
      <c r="I438" s="40"/>
      <c r="J438" s="39"/>
    </row>
    <row r="439" spans="1:10" ht="15.75" customHeight="1" x14ac:dyDescent="0.3">
      <c r="A439" s="38" t="s">
        <v>1718</v>
      </c>
      <c r="B439" s="38" t="s">
        <v>676</v>
      </c>
      <c r="C439" s="16" t="s">
        <v>1275</v>
      </c>
      <c r="D439" s="28" t="s">
        <v>2313</v>
      </c>
      <c r="E439" s="28" t="s">
        <v>1288</v>
      </c>
      <c r="F439" s="17">
        <v>808800</v>
      </c>
      <c r="G439" s="41">
        <v>0.11</v>
      </c>
      <c r="H439" s="36">
        <v>69282613.200000003</v>
      </c>
      <c r="I439" s="40"/>
      <c r="J439" s="39"/>
    </row>
    <row r="440" spans="1:10" ht="15.75" customHeight="1" x14ac:dyDescent="0.3">
      <c r="A440" s="38" t="s">
        <v>1719</v>
      </c>
      <c r="B440" s="38" t="s">
        <v>677</v>
      </c>
      <c r="C440" s="16" t="s">
        <v>1279</v>
      </c>
      <c r="D440" s="28" t="s">
        <v>118</v>
      </c>
      <c r="E440" s="28" t="s">
        <v>1276</v>
      </c>
      <c r="F440" s="17">
        <v>8088</v>
      </c>
      <c r="G440" s="41">
        <v>0.11</v>
      </c>
      <c r="H440" s="36">
        <v>75492472.5</v>
      </c>
      <c r="I440" s="40"/>
      <c r="J440" s="39"/>
    </row>
    <row r="441" spans="1:10" ht="15.75" customHeight="1" x14ac:dyDescent="0.3">
      <c r="A441" s="38" t="s">
        <v>1720</v>
      </c>
      <c r="B441" s="38" t="s">
        <v>678</v>
      </c>
      <c r="C441" s="16" t="s">
        <v>1279</v>
      </c>
      <c r="D441" s="28" t="s">
        <v>118</v>
      </c>
      <c r="E441" s="28" t="s">
        <v>1295</v>
      </c>
      <c r="F441" s="17">
        <v>8088</v>
      </c>
      <c r="G441" s="41">
        <v>0.11</v>
      </c>
      <c r="H441" s="36">
        <v>518166522</v>
      </c>
      <c r="I441" s="40"/>
      <c r="J441" s="39"/>
    </row>
    <row r="442" spans="1:10" ht="15.75" customHeight="1" x14ac:dyDescent="0.3">
      <c r="A442" s="38" t="s">
        <v>1721</v>
      </c>
      <c r="B442" s="38" t="s">
        <v>679</v>
      </c>
      <c r="C442" s="16" t="s">
        <v>1275</v>
      </c>
      <c r="D442" s="28" t="s">
        <v>143</v>
      </c>
      <c r="E442" s="28" t="s">
        <v>1280</v>
      </c>
      <c r="F442" s="31">
        <v>859350</v>
      </c>
      <c r="G442" s="41">
        <v>0.11</v>
      </c>
      <c r="H442" s="36">
        <v>326320596.30000001</v>
      </c>
      <c r="I442" s="40"/>
      <c r="J442" s="39"/>
    </row>
    <row r="443" spans="1:10" ht="15.75" customHeight="1" x14ac:dyDescent="0.3">
      <c r="A443" s="38" t="s">
        <v>1722</v>
      </c>
      <c r="B443" s="38" t="s">
        <v>680</v>
      </c>
      <c r="C443" s="16" t="s">
        <v>1279</v>
      </c>
      <c r="D443" s="28" t="s">
        <v>118</v>
      </c>
      <c r="E443" s="28" t="s">
        <v>1280</v>
      </c>
      <c r="F443" s="17">
        <v>8088</v>
      </c>
      <c r="G443" s="41">
        <v>0.11</v>
      </c>
      <c r="H443" s="36">
        <v>386693948.39999998</v>
      </c>
      <c r="I443" s="40"/>
      <c r="J443" s="39"/>
    </row>
    <row r="444" spans="1:10" ht="15.75" customHeight="1" x14ac:dyDescent="0.3">
      <c r="A444" s="38" t="s">
        <v>1723</v>
      </c>
      <c r="B444" s="38" t="s">
        <v>681</v>
      </c>
      <c r="C444" s="16" t="s">
        <v>1275</v>
      </c>
      <c r="D444" s="28" t="s">
        <v>2318</v>
      </c>
      <c r="E444" s="28" t="s">
        <v>1295</v>
      </c>
      <c r="F444" s="31">
        <v>859350</v>
      </c>
      <c r="G444" s="41">
        <v>0.11</v>
      </c>
      <c r="H444" s="36">
        <v>386021202.60000002</v>
      </c>
      <c r="I444" s="40"/>
      <c r="J444" s="39"/>
    </row>
    <row r="445" spans="1:10" ht="15.75" customHeight="1" x14ac:dyDescent="0.3">
      <c r="A445" s="38" t="s">
        <v>1724</v>
      </c>
      <c r="B445" s="38" t="s">
        <v>682</v>
      </c>
      <c r="C445" s="16" t="s">
        <v>1279</v>
      </c>
      <c r="D445" s="28" t="s">
        <v>2312</v>
      </c>
      <c r="E445" s="28" t="s">
        <v>1288</v>
      </c>
      <c r="F445" s="17">
        <v>32352</v>
      </c>
      <c r="G445" s="41">
        <v>0.11</v>
      </c>
      <c r="H445" s="36">
        <v>247848387.90000001</v>
      </c>
      <c r="I445" s="40"/>
      <c r="J445" s="39"/>
    </row>
    <row r="446" spans="1:10" ht="15.75" customHeight="1" x14ac:dyDescent="0.3">
      <c r="A446" s="38" t="s">
        <v>1725</v>
      </c>
      <c r="B446" s="38" t="s">
        <v>683</v>
      </c>
      <c r="C446" s="16" t="s">
        <v>1275</v>
      </c>
      <c r="D446" s="28" t="s">
        <v>2318</v>
      </c>
      <c r="E446" s="28" t="s">
        <v>1276</v>
      </c>
      <c r="F446" s="31">
        <v>859350</v>
      </c>
      <c r="G446" s="41">
        <v>0.11</v>
      </c>
      <c r="H446" s="36">
        <v>248246404.19999999</v>
      </c>
      <c r="I446" s="40"/>
      <c r="J446" s="39"/>
    </row>
    <row r="447" spans="1:10" ht="15.75" customHeight="1" x14ac:dyDescent="0.3">
      <c r="A447" s="38" t="s">
        <v>1726</v>
      </c>
      <c r="B447" s="38" t="s">
        <v>684</v>
      </c>
      <c r="C447" s="16" t="s">
        <v>1275</v>
      </c>
      <c r="D447" s="28" t="s">
        <v>2316</v>
      </c>
      <c r="E447" s="28" t="s">
        <v>1295</v>
      </c>
      <c r="F447" s="17">
        <v>556050</v>
      </c>
      <c r="G447" s="41">
        <v>0.11</v>
      </c>
      <c r="H447" s="36">
        <v>363748227.60000002</v>
      </c>
      <c r="I447" s="40"/>
      <c r="J447" s="39"/>
    </row>
    <row r="448" spans="1:10" ht="15.75" customHeight="1" x14ac:dyDescent="0.3">
      <c r="A448" s="38" t="s">
        <v>1727</v>
      </c>
      <c r="B448" s="38" t="s">
        <v>685</v>
      </c>
      <c r="C448" s="16" t="s">
        <v>1275</v>
      </c>
      <c r="D448" s="28" t="s">
        <v>2318</v>
      </c>
      <c r="E448" s="28" t="s">
        <v>1276</v>
      </c>
      <c r="F448" s="31">
        <v>859350</v>
      </c>
      <c r="G448" s="41">
        <v>0.11</v>
      </c>
      <c r="H448" s="36">
        <v>17276916</v>
      </c>
      <c r="I448" s="40"/>
      <c r="J448" s="39"/>
    </row>
    <row r="449" spans="1:10" ht="15.75" customHeight="1" x14ac:dyDescent="0.3">
      <c r="A449" s="38" t="s">
        <v>1728</v>
      </c>
      <c r="B449" s="38" t="s">
        <v>686</v>
      </c>
      <c r="C449" s="16" t="s">
        <v>1279</v>
      </c>
      <c r="D449" s="28" t="s">
        <v>2312</v>
      </c>
      <c r="E449" s="28" t="s">
        <v>1280</v>
      </c>
      <c r="F449" s="17">
        <v>32352</v>
      </c>
      <c r="G449" s="41">
        <v>0.11</v>
      </c>
      <c r="H449" s="36">
        <v>450377667</v>
      </c>
      <c r="I449" s="40"/>
      <c r="J449" s="39"/>
    </row>
    <row r="450" spans="1:10" ht="15.75" customHeight="1" x14ac:dyDescent="0.3">
      <c r="A450" s="38" t="s">
        <v>1729</v>
      </c>
      <c r="B450" s="38" t="s">
        <v>687</v>
      </c>
      <c r="C450" s="16" t="s">
        <v>1275</v>
      </c>
      <c r="D450" s="28" t="s">
        <v>2313</v>
      </c>
      <c r="E450" s="28" t="s">
        <v>1276</v>
      </c>
      <c r="F450" s="17">
        <v>808800</v>
      </c>
      <c r="G450" s="41">
        <v>0.11</v>
      </c>
      <c r="H450" s="36">
        <v>7005676.9199999999</v>
      </c>
      <c r="I450" s="40"/>
      <c r="J450" s="39"/>
    </row>
    <row r="451" spans="1:10" ht="15.75" customHeight="1" x14ac:dyDescent="0.3">
      <c r="A451" s="38" t="s">
        <v>1730</v>
      </c>
      <c r="B451" s="38" t="s">
        <v>688</v>
      </c>
      <c r="C451" s="16" t="s">
        <v>1275</v>
      </c>
      <c r="D451" s="28" t="s">
        <v>2314</v>
      </c>
      <c r="E451" s="28" t="s">
        <v>1285</v>
      </c>
      <c r="F451" s="17">
        <v>808800</v>
      </c>
      <c r="G451" s="41">
        <v>0.11</v>
      </c>
      <c r="H451" s="36">
        <v>386572539</v>
      </c>
      <c r="I451" s="40"/>
      <c r="J451" s="39"/>
    </row>
    <row r="452" spans="1:10" ht="15.75" customHeight="1" x14ac:dyDescent="0.3">
      <c r="A452" s="38" t="s">
        <v>1731</v>
      </c>
      <c r="B452" s="38" t="s">
        <v>689</v>
      </c>
      <c r="C452" s="16" t="s">
        <v>1275</v>
      </c>
      <c r="D452" s="28" t="s">
        <v>2316</v>
      </c>
      <c r="E452" s="28" t="s">
        <v>1276</v>
      </c>
      <c r="F452" s="17">
        <v>556050</v>
      </c>
      <c r="G452" s="41">
        <v>0.11</v>
      </c>
      <c r="H452" s="36">
        <v>127789089.59999999</v>
      </c>
      <c r="I452" s="40"/>
      <c r="J452" s="39"/>
    </row>
    <row r="453" spans="1:10" ht="15.75" customHeight="1" x14ac:dyDescent="0.3">
      <c r="A453" s="38" t="s">
        <v>1732</v>
      </c>
      <c r="B453" s="38" t="s">
        <v>690</v>
      </c>
      <c r="C453" s="16" t="s">
        <v>1275</v>
      </c>
      <c r="D453" s="28" t="s">
        <v>170</v>
      </c>
      <c r="E453" s="28" t="s">
        <v>1295</v>
      </c>
      <c r="F453" s="31">
        <v>859350</v>
      </c>
      <c r="G453" s="41">
        <v>0.11</v>
      </c>
      <c r="H453" s="36">
        <v>300112475.10000002</v>
      </c>
      <c r="I453" s="40"/>
      <c r="J453" s="39"/>
    </row>
    <row r="454" spans="1:10" ht="15.75" customHeight="1" x14ac:dyDescent="0.3">
      <c r="A454" s="38" t="s">
        <v>1733</v>
      </c>
      <c r="B454" s="38" t="s">
        <v>691</v>
      </c>
      <c r="C454" s="16" t="s">
        <v>1275</v>
      </c>
      <c r="D454" s="28" t="s">
        <v>2314</v>
      </c>
      <c r="E454" s="28" t="s">
        <v>1288</v>
      </c>
      <c r="F454" s="17">
        <v>808800</v>
      </c>
      <c r="G454" s="41">
        <v>0.11</v>
      </c>
      <c r="H454" s="36">
        <v>158022939.59999999</v>
      </c>
      <c r="I454" s="40"/>
      <c r="J454" s="39"/>
    </row>
    <row r="455" spans="1:10" ht="15.75" customHeight="1" x14ac:dyDescent="0.3">
      <c r="A455" s="38" t="s">
        <v>1734</v>
      </c>
      <c r="B455" s="38" t="s">
        <v>692</v>
      </c>
      <c r="C455" s="16" t="s">
        <v>1275</v>
      </c>
      <c r="D455" s="28" t="s">
        <v>2314</v>
      </c>
      <c r="E455" s="28" t="s">
        <v>1288</v>
      </c>
      <c r="F455" s="17">
        <v>808800</v>
      </c>
      <c r="G455" s="41">
        <v>0.11</v>
      </c>
      <c r="H455" s="36">
        <v>38178759.299999997</v>
      </c>
      <c r="I455" s="40"/>
      <c r="J455" s="39"/>
    </row>
    <row r="456" spans="1:10" ht="15.75" customHeight="1" x14ac:dyDescent="0.3">
      <c r="A456" s="38" t="s">
        <v>1735</v>
      </c>
      <c r="B456" s="38" t="s">
        <v>693</v>
      </c>
      <c r="C456" s="16" t="s">
        <v>1275</v>
      </c>
      <c r="D456" s="28" t="s">
        <v>170</v>
      </c>
      <c r="E456" s="28" t="s">
        <v>1276</v>
      </c>
      <c r="F456" s="31">
        <v>859350</v>
      </c>
      <c r="G456" s="41">
        <v>0.11</v>
      </c>
      <c r="H456" s="36">
        <v>166352779.80000001</v>
      </c>
      <c r="I456" s="40"/>
      <c r="J456" s="39"/>
    </row>
    <row r="457" spans="1:10" ht="15.75" customHeight="1" x14ac:dyDescent="0.3">
      <c r="A457" s="38" t="s">
        <v>1736</v>
      </c>
      <c r="B457" s="38" t="s">
        <v>694</v>
      </c>
      <c r="C457" s="16" t="s">
        <v>1279</v>
      </c>
      <c r="D457" s="28" t="s">
        <v>118</v>
      </c>
      <c r="E457" s="28" t="s">
        <v>1285</v>
      </c>
      <c r="F457" s="17">
        <v>8088</v>
      </c>
      <c r="G457" s="41">
        <v>0.11</v>
      </c>
      <c r="H457" s="36">
        <v>1001485807.8</v>
      </c>
      <c r="I457" s="40"/>
      <c r="J457" s="39"/>
    </row>
    <row r="458" spans="1:10" ht="15.75" customHeight="1" x14ac:dyDescent="0.3">
      <c r="A458" s="38" t="s">
        <v>1737</v>
      </c>
      <c r="B458" s="38" t="s">
        <v>695</v>
      </c>
      <c r="C458" s="16" t="s">
        <v>1279</v>
      </c>
      <c r="D458" s="28" t="s">
        <v>118</v>
      </c>
      <c r="E458" s="28" t="s">
        <v>1280</v>
      </c>
      <c r="F458" s="17">
        <v>8088</v>
      </c>
      <c r="G458" s="41">
        <v>0.11</v>
      </c>
      <c r="H458" s="36">
        <v>507430857.30000001</v>
      </c>
      <c r="I458" s="40"/>
      <c r="J458" s="39"/>
    </row>
    <row r="459" spans="1:10" ht="15.75" customHeight="1" x14ac:dyDescent="0.3">
      <c r="A459" s="38" t="s">
        <v>1738</v>
      </c>
      <c r="B459" s="38" t="s">
        <v>696</v>
      </c>
      <c r="C459" s="16" t="s">
        <v>1279</v>
      </c>
      <c r="D459" s="28" t="s">
        <v>118</v>
      </c>
      <c r="E459" s="28" t="s">
        <v>1276</v>
      </c>
      <c r="F459" s="17">
        <v>8088</v>
      </c>
      <c r="G459" s="41">
        <v>0.11</v>
      </c>
      <c r="H459" s="36">
        <v>34682778.600000001</v>
      </c>
      <c r="I459" s="40"/>
      <c r="J459" s="39"/>
    </row>
    <row r="460" spans="1:10" ht="15.75" customHeight="1" x14ac:dyDescent="0.3">
      <c r="A460" s="38" t="s">
        <v>1739</v>
      </c>
      <c r="B460" s="38" t="s">
        <v>697</v>
      </c>
      <c r="C460" s="16" t="s">
        <v>1275</v>
      </c>
      <c r="D460" s="28" t="s">
        <v>143</v>
      </c>
      <c r="E460" s="28" t="s">
        <v>1288</v>
      </c>
      <c r="F460" s="31">
        <v>859350</v>
      </c>
      <c r="G460" s="41">
        <v>0.11</v>
      </c>
      <c r="H460" s="36">
        <v>106013401.8</v>
      </c>
      <c r="I460" s="40"/>
      <c r="J460" s="39"/>
    </row>
    <row r="461" spans="1:10" ht="15.75" customHeight="1" x14ac:dyDescent="0.3">
      <c r="A461" s="38" t="s">
        <v>1740</v>
      </c>
      <c r="B461" s="38" t="s">
        <v>698</v>
      </c>
      <c r="C461" s="16" t="s">
        <v>1275</v>
      </c>
      <c r="D461" s="28" t="s">
        <v>143</v>
      </c>
      <c r="E461" s="28" t="s">
        <v>1295</v>
      </c>
      <c r="F461" s="31">
        <v>859350</v>
      </c>
      <c r="G461" s="41">
        <v>0.11</v>
      </c>
      <c r="H461" s="36">
        <v>882047679.60000002</v>
      </c>
      <c r="I461" s="40"/>
      <c r="J461" s="39"/>
    </row>
    <row r="462" spans="1:10" ht="15.75" customHeight="1" x14ac:dyDescent="0.3">
      <c r="A462" s="38" t="s">
        <v>1741</v>
      </c>
      <c r="B462" s="38" t="s">
        <v>699</v>
      </c>
      <c r="C462" s="16" t="s">
        <v>1275</v>
      </c>
      <c r="D462" s="28" t="s">
        <v>2313</v>
      </c>
      <c r="E462" s="28" t="s">
        <v>1285</v>
      </c>
      <c r="F462" s="17">
        <v>808800</v>
      </c>
      <c r="G462" s="41">
        <v>0.11</v>
      </c>
      <c r="H462" s="36">
        <v>358110074.39999998</v>
      </c>
      <c r="I462" s="40"/>
      <c r="J462" s="39"/>
    </row>
    <row r="463" spans="1:10" ht="15.75" customHeight="1" x14ac:dyDescent="0.3">
      <c r="A463" s="38" t="s">
        <v>1742</v>
      </c>
      <c r="B463" s="38" t="s">
        <v>700</v>
      </c>
      <c r="C463" s="16" t="s">
        <v>1279</v>
      </c>
      <c r="D463" s="28" t="s">
        <v>118</v>
      </c>
      <c r="E463" s="28" t="s">
        <v>1280</v>
      </c>
      <c r="F463" s="17">
        <v>8088</v>
      </c>
      <c r="G463" s="41">
        <v>0.11</v>
      </c>
      <c r="H463" s="36">
        <v>502971779.73000002</v>
      </c>
      <c r="I463" s="40"/>
      <c r="J463" s="39"/>
    </row>
    <row r="464" spans="1:10" ht="15.75" customHeight="1" x14ac:dyDescent="0.3">
      <c r="A464" s="38" t="s">
        <v>1743</v>
      </c>
      <c r="B464" s="38" t="s">
        <v>701</v>
      </c>
      <c r="C464" s="16" t="s">
        <v>1275</v>
      </c>
      <c r="D464" s="28" t="s">
        <v>170</v>
      </c>
      <c r="E464" s="28" t="s">
        <v>1288</v>
      </c>
      <c r="F464" s="31">
        <v>859350</v>
      </c>
      <c r="G464" s="41">
        <v>0.11</v>
      </c>
      <c r="H464" s="36">
        <v>55806348</v>
      </c>
      <c r="I464" s="40"/>
      <c r="J464" s="39"/>
    </row>
    <row r="465" spans="1:10" ht="15.75" customHeight="1" x14ac:dyDescent="0.3">
      <c r="A465" s="38" t="s">
        <v>1744</v>
      </c>
      <c r="B465" s="38" t="s">
        <v>702</v>
      </c>
      <c r="C465" s="16" t="s">
        <v>1275</v>
      </c>
      <c r="D465" s="28" t="s">
        <v>143</v>
      </c>
      <c r="E465" s="28" t="s">
        <v>1280</v>
      </c>
      <c r="F465" s="31">
        <v>859350</v>
      </c>
      <c r="G465" s="41">
        <v>0.11</v>
      </c>
      <c r="H465" s="36">
        <v>366217037.69999999</v>
      </c>
      <c r="I465" s="40"/>
      <c r="J465" s="39"/>
    </row>
    <row r="466" spans="1:10" ht="15.75" customHeight="1" x14ac:dyDescent="0.3">
      <c r="A466" s="38" t="s">
        <v>1745</v>
      </c>
      <c r="B466" s="38" t="s">
        <v>703</v>
      </c>
      <c r="C466" s="16" t="s">
        <v>1279</v>
      </c>
      <c r="D466" s="28" t="s">
        <v>118</v>
      </c>
      <c r="E466" s="28" t="s">
        <v>1288</v>
      </c>
      <c r="F466" s="17">
        <v>8088</v>
      </c>
      <c r="G466" s="41">
        <v>0.11</v>
      </c>
      <c r="H466" s="36">
        <v>44026780.799999997</v>
      </c>
      <c r="I466" s="40"/>
      <c r="J466" s="39"/>
    </row>
    <row r="467" spans="1:10" ht="15.75" customHeight="1" x14ac:dyDescent="0.3">
      <c r="A467" s="38" t="s">
        <v>1746</v>
      </c>
      <c r="B467" s="38" t="s">
        <v>704</v>
      </c>
      <c r="C467" s="16" t="s">
        <v>1279</v>
      </c>
      <c r="D467" s="28" t="s">
        <v>2312</v>
      </c>
      <c r="E467" s="28" t="s">
        <v>1288</v>
      </c>
      <c r="F467" s="17">
        <v>32352</v>
      </c>
      <c r="G467" s="41">
        <v>0.11</v>
      </c>
      <c r="H467" s="36">
        <v>7980828.9000000004</v>
      </c>
      <c r="I467" s="40"/>
      <c r="J467" s="39"/>
    </row>
    <row r="468" spans="1:10" ht="15.75" customHeight="1" x14ac:dyDescent="0.3">
      <c r="A468" s="38" t="s">
        <v>1747</v>
      </c>
      <c r="B468" s="38" t="s">
        <v>705</v>
      </c>
      <c r="C468" s="16" t="s">
        <v>1275</v>
      </c>
      <c r="D468" s="28" t="s">
        <v>2313</v>
      </c>
      <c r="E468" s="28" t="s">
        <v>1288</v>
      </c>
      <c r="F468" s="17">
        <v>808800</v>
      </c>
      <c r="G468" s="41">
        <v>0.11</v>
      </c>
      <c r="H468" s="36">
        <v>209125275</v>
      </c>
      <c r="I468" s="40"/>
      <c r="J468" s="39"/>
    </row>
    <row r="469" spans="1:10" ht="15.75" customHeight="1" x14ac:dyDescent="0.3">
      <c r="A469" s="38" t="s">
        <v>1748</v>
      </c>
      <c r="B469" s="38" t="s">
        <v>706</v>
      </c>
      <c r="C469" s="16" t="s">
        <v>1275</v>
      </c>
      <c r="D469" s="28" t="s">
        <v>170</v>
      </c>
      <c r="E469" s="28" t="s">
        <v>1280</v>
      </c>
      <c r="F469" s="31">
        <v>859350</v>
      </c>
      <c r="G469" s="41">
        <v>0.11</v>
      </c>
      <c r="H469" s="36">
        <v>691970951.03999996</v>
      </c>
      <c r="I469" s="40"/>
      <c r="J469" s="39"/>
    </row>
    <row r="470" spans="1:10" ht="15.75" customHeight="1" x14ac:dyDescent="0.3">
      <c r="A470" s="38" t="s">
        <v>1749</v>
      </c>
      <c r="B470" s="38" t="s">
        <v>707</v>
      </c>
      <c r="C470" s="16" t="s">
        <v>1275</v>
      </c>
      <c r="D470" s="28" t="s">
        <v>2318</v>
      </c>
      <c r="E470" s="28" t="s">
        <v>1295</v>
      </c>
      <c r="F470" s="31">
        <v>859350</v>
      </c>
      <c r="G470" s="41">
        <v>0.11</v>
      </c>
      <c r="H470" s="36">
        <v>781338911.39999998</v>
      </c>
      <c r="I470" s="40"/>
      <c r="J470" s="39"/>
    </row>
    <row r="471" spans="1:10" ht="15.75" customHeight="1" x14ac:dyDescent="0.3">
      <c r="A471" s="38" t="s">
        <v>1750</v>
      </c>
      <c r="B471" s="38" t="s">
        <v>708</v>
      </c>
      <c r="C471" s="16" t="s">
        <v>1275</v>
      </c>
      <c r="D471" s="28" t="s">
        <v>143</v>
      </c>
      <c r="E471" s="28" t="s">
        <v>1276</v>
      </c>
      <c r="F471" s="31">
        <v>859350</v>
      </c>
      <c r="G471" s="41">
        <v>0.11</v>
      </c>
      <c r="H471" s="36">
        <v>200792550</v>
      </c>
      <c r="I471" s="40"/>
      <c r="J471" s="39"/>
    </row>
    <row r="472" spans="1:10" ht="15.75" customHeight="1" x14ac:dyDescent="0.3">
      <c r="A472" s="38" t="s">
        <v>1751</v>
      </c>
      <c r="B472" s="38" t="s">
        <v>709</v>
      </c>
      <c r="C472" s="16" t="s">
        <v>1279</v>
      </c>
      <c r="D472" s="28" t="s">
        <v>118</v>
      </c>
      <c r="E472" s="28" t="s">
        <v>1288</v>
      </c>
      <c r="F472" s="17">
        <v>8088</v>
      </c>
      <c r="G472" s="41">
        <v>0.11</v>
      </c>
      <c r="H472" s="36">
        <v>30217293</v>
      </c>
      <c r="I472" s="40"/>
      <c r="J472" s="39"/>
    </row>
    <row r="473" spans="1:10" ht="15.75" customHeight="1" x14ac:dyDescent="0.3">
      <c r="A473" s="38" t="s">
        <v>1752</v>
      </c>
      <c r="B473" s="38" t="s">
        <v>710</v>
      </c>
      <c r="C473" s="16" t="s">
        <v>1275</v>
      </c>
      <c r="D473" s="28" t="s">
        <v>2313</v>
      </c>
      <c r="E473" s="28" t="s">
        <v>1288</v>
      </c>
      <c r="F473" s="17">
        <v>808800</v>
      </c>
      <c r="G473" s="41">
        <v>0.11</v>
      </c>
      <c r="H473" s="36">
        <v>157965508.19999999</v>
      </c>
      <c r="I473" s="40"/>
      <c r="J473" s="39"/>
    </row>
    <row r="474" spans="1:10" ht="15.75" customHeight="1" x14ac:dyDescent="0.3">
      <c r="A474" s="38" t="s">
        <v>1753</v>
      </c>
      <c r="B474" s="38" t="s">
        <v>711</v>
      </c>
      <c r="C474" s="16" t="s">
        <v>1275</v>
      </c>
      <c r="D474" s="28" t="s">
        <v>2316</v>
      </c>
      <c r="E474" s="28" t="s">
        <v>1285</v>
      </c>
      <c r="F474" s="17">
        <v>556050</v>
      </c>
      <c r="G474" s="41">
        <v>0.11</v>
      </c>
      <c r="H474" s="36">
        <v>485956807.80000001</v>
      </c>
      <c r="I474" s="40"/>
      <c r="J474" s="39"/>
    </row>
    <row r="475" spans="1:10" ht="15.75" customHeight="1" x14ac:dyDescent="0.3">
      <c r="A475" s="38" t="s">
        <v>1754</v>
      </c>
      <c r="B475" s="38" t="s">
        <v>712</v>
      </c>
      <c r="C475" s="16" t="s">
        <v>1275</v>
      </c>
      <c r="D475" s="28" t="s">
        <v>2314</v>
      </c>
      <c r="E475" s="28" t="s">
        <v>1295</v>
      </c>
      <c r="F475" s="17">
        <v>808800</v>
      </c>
      <c r="G475" s="41">
        <v>0.11</v>
      </c>
      <c r="H475" s="36">
        <v>396896760</v>
      </c>
      <c r="I475" s="40"/>
      <c r="J475" s="39"/>
    </row>
    <row r="476" spans="1:10" ht="15.75" customHeight="1" x14ac:dyDescent="0.3">
      <c r="A476" s="38" t="s">
        <v>1755</v>
      </c>
      <c r="B476" s="38" t="s">
        <v>713</v>
      </c>
      <c r="C476" s="16" t="s">
        <v>1279</v>
      </c>
      <c r="D476" s="28" t="s">
        <v>2312</v>
      </c>
      <c r="E476" s="28" t="s">
        <v>1295</v>
      </c>
      <c r="F476" s="17">
        <v>32352</v>
      </c>
      <c r="G476" s="41">
        <v>0.11</v>
      </c>
      <c r="H476" s="36">
        <v>674249826.29999995</v>
      </c>
      <c r="I476" s="40"/>
      <c r="J476" s="39"/>
    </row>
    <row r="477" spans="1:10" ht="15.75" customHeight="1" x14ac:dyDescent="0.3">
      <c r="A477" s="38" t="s">
        <v>1756</v>
      </c>
      <c r="B477" s="38" t="s">
        <v>714</v>
      </c>
      <c r="C477" s="16" t="s">
        <v>1275</v>
      </c>
      <c r="D477" s="28" t="s">
        <v>143</v>
      </c>
      <c r="E477" s="28" t="s">
        <v>1276</v>
      </c>
      <c r="F477" s="31">
        <v>859350</v>
      </c>
      <c r="G477" s="41">
        <v>0.11</v>
      </c>
      <c r="H477" s="36">
        <v>256537005.30000001</v>
      </c>
      <c r="I477" s="40"/>
      <c r="J477" s="39"/>
    </row>
    <row r="478" spans="1:10" ht="15.75" customHeight="1" x14ac:dyDescent="0.3">
      <c r="A478" s="38" t="s">
        <v>1757</v>
      </c>
      <c r="B478" s="38" t="s">
        <v>715</v>
      </c>
      <c r="C478" s="16" t="s">
        <v>1279</v>
      </c>
      <c r="D478" s="28" t="s">
        <v>118</v>
      </c>
      <c r="E478" s="28" t="s">
        <v>1288</v>
      </c>
      <c r="F478" s="17">
        <v>8088</v>
      </c>
      <c r="G478" s="41">
        <v>0.11</v>
      </c>
      <c r="H478" s="36">
        <v>67345039.200000003</v>
      </c>
      <c r="I478" s="40"/>
      <c r="J478" s="39"/>
    </row>
    <row r="479" spans="1:10" ht="15.75" customHeight="1" x14ac:dyDescent="0.3">
      <c r="A479" s="38" t="s">
        <v>1758</v>
      </c>
      <c r="B479" s="38" t="s">
        <v>716</v>
      </c>
      <c r="C479" s="16" t="s">
        <v>1275</v>
      </c>
      <c r="D479" s="28" t="s">
        <v>170</v>
      </c>
      <c r="E479" s="28" t="s">
        <v>1295</v>
      </c>
      <c r="F479" s="31">
        <v>859350</v>
      </c>
      <c r="G479" s="41">
        <v>0.11</v>
      </c>
      <c r="H479" s="36">
        <v>475397198.25</v>
      </c>
      <c r="I479" s="40"/>
      <c r="J479" s="39"/>
    </row>
    <row r="480" spans="1:10" ht="15.75" customHeight="1" x14ac:dyDescent="0.3">
      <c r="A480" s="38" t="s">
        <v>1759</v>
      </c>
      <c r="B480" s="38" t="s">
        <v>717</v>
      </c>
      <c r="C480" s="16" t="s">
        <v>1275</v>
      </c>
      <c r="D480" s="28" t="s">
        <v>2313</v>
      </c>
      <c r="E480" s="28" t="s">
        <v>1276</v>
      </c>
      <c r="F480" s="17">
        <v>808800</v>
      </c>
      <c r="G480" s="41">
        <v>0.11</v>
      </c>
      <c r="H480" s="36">
        <v>57885721.5</v>
      </c>
      <c r="I480" s="40"/>
      <c r="J480" s="39"/>
    </row>
    <row r="481" spans="1:10" ht="15.75" customHeight="1" x14ac:dyDescent="0.3">
      <c r="A481" s="38" t="s">
        <v>1760</v>
      </c>
      <c r="B481" s="38" t="s">
        <v>718</v>
      </c>
      <c r="C481" s="16" t="s">
        <v>1275</v>
      </c>
      <c r="D481" s="28" t="s">
        <v>2314</v>
      </c>
      <c r="E481" s="28" t="s">
        <v>1285</v>
      </c>
      <c r="F481" s="17">
        <v>808800</v>
      </c>
      <c r="G481" s="41">
        <v>0.11</v>
      </c>
      <c r="H481" s="36">
        <v>309664690.5</v>
      </c>
      <c r="I481" s="40"/>
      <c r="J481" s="39"/>
    </row>
    <row r="482" spans="1:10" ht="15.75" customHeight="1" x14ac:dyDescent="0.3">
      <c r="A482" s="38" t="s">
        <v>1761</v>
      </c>
      <c r="B482" s="38" t="s">
        <v>719</v>
      </c>
      <c r="C482" s="16" t="s">
        <v>1275</v>
      </c>
      <c r="D482" s="28" t="s">
        <v>2318</v>
      </c>
      <c r="E482" s="28" t="s">
        <v>1288</v>
      </c>
      <c r="F482" s="31">
        <v>859350</v>
      </c>
      <c r="G482" s="41">
        <v>0.11</v>
      </c>
      <c r="H482" s="36">
        <v>42928658.579999998</v>
      </c>
      <c r="I482" s="40"/>
      <c r="J482" s="39"/>
    </row>
    <row r="483" spans="1:10" ht="15.75" customHeight="1" x14ac:dyDescent="0.3">
      <c r="A483" s="38" t="s">
        <v>1762</v>
      </c>
      <c r="B483" s="38" t="s">
        <v>720</v>
      </c>
      <c r="C483" s="16" t="s">
        <v>1279</v>
      </c>
      <c r="D483" s="28" t="s">
        <v>118</v>
      </c>
      <c r="E483" s="28" t="s">
        <v>1276</v>
      </c>
      <c r="F483" s="17">
        <v>8088</v>
      </c>
      <c r="G483" s="41">
        <v>0.11</v>
      </c>
      <c r="H483" s="36">
        <v>230036995.5</v>
      </c>
      <c r="I483" s="40"/>
      <c r="J483" s="39"/>
    </row>
    <row r="484" spans="1:10" ht="15.75" customHeight="1" x14ac:dyDescent="0.3">
      <c r="A484" s="38" t="s">
        <v>1763</v>
      </c>
      <c r="B484" s="38" t="s">
        <v>721</v>
      </c>
      <c r="C484" s="16" t="s">
        <v>1275</v>
      </c>
      <c r="D484" s="28" t="s">
        <v>2314</v>
      </c>
      <c r="E484" s="28" t="s">
        <v>1295</v>
      </c>
      <c r="F484" s="17">
        <v>808800</v>
      </c>
      <c r="G484" s="41">
        <v>0.11</v>
      </c>
      <c r="H484" s="36">
        <v>572410270.79999995</v>
      </c>
      <c r="I484" s="40"/>
      <c r="J484" s="39"/>
    </row>
    <row r="485" spans="1:10" ht="15.75" customHeight="1" x14ac:dyDescent="0.3">
      <c r="A485" s="38" t="s">
        <v>1764</v>
      </c>
      <c r="B485" s="38" t="s">
        <v>722</v>
      </c>
      <c r="C485" s="16" t="s">
        <v>1275</v>
      </c>
      <c r="D485" s="28" t="s">
        <v>143</v>
      </c>
      <c r="E485" s="28" t="s">
        <v>1280</v>
      </c>
      <c r="F485" s="31">
        <v>859350</v>
      </c>
      <c r="G485" s="41">
        <v>0.11</v>
      </c>
      <c r="H485" s="36">
        <v>465008070</v>
      </c>
      <c r="I485" s="40"/>
      <c r="J485" s="39"/>
    </row>
    <row r="486" spans="1:10" ht="15.75" customHeight="1" x14ac:dyDescent="0.3">
      <c r="A486" s="38" t="s">
        <v>1765</v>
      </c>
      <c r="B486" s="38" t="s">
        <v>723</v>
      </c>
      <c r="C486" s="16" t="s">
        <v>1275</v>
      </c>
      <c r="D486" s="28" t="s">
        <v>143</v>
      </c>
      <c r="E486" s="28" t="s">
        <v>1295</v>
      </c>
      <c r="F486" s="31">
        <v>859350</v>
      </c>
      <c r="G486" s="41">
        <v>0.11</v>
      </c>
      <c r="H486" s="36">
        <v>1034845440</v>
      </c>
      <c r="I486" s="40"/>
      <c r="J486" s="39"/>
    </row>
    <row r="487" spans="1:10" ht="15.75" customHeight="1" x14ac:dyDescent="0.3">
      <c r="A487" s="38" t="s">
        <v>1766</v>
      </c>
      <c r="B487" s="38" t="s">
        <v>724</v>
      </c>
      <c r="C487" s="16" t="s">
        <v>1275</v>
      </c>
      <c r="D487" s="28" t="s">
        <v>2315</v>
      </c>
      <c r="E487" s="28" t="s">
        <v>1280</v>
      </c>
      <c r="F487" s="17">
        <v>556050</v>
      </c>
      <c r="G487" s="41">
        <v>0.11</v>
      </c>
      <c r="H487" s="36">
        <v>544278361.20000005</v>
      </c>
      <c r="I487" s="40"/>
      <c r="J487" s="39"/>
    </row>
    <row r="488" spans="1:10" ht="15.75" customHeight="1" x14ac:dyDescent="0.3">
      <c r="A488" s="38" t="s">
        <v>1767</v>
      </c>
      <c r="B488" s="38" t="s">
        <v>725</v>
      </c>
      <c r="C488" s="16" t="s">
        <v>1275</v>
      </c>
      <c r="D488" s="28" t="s">
        <v>170</v>
      </c>
      <c r="E488" s="28" t="s">
        <v>1295</v>
      </c>
      <c r="F488" s="31">
        <v>859350</v>
      </c>
      <c r="G488" s="41">
        <v>0.11</v>
      </c>
      <c r="H488" s="36">
        <v>1099074147</v>
      </c>
      <c r="I488" s="40"/>
      <c r="J488" s="39"/>
    </row>
    <row r="489" spans="1:10" ht="15.75" customHeight="1" x14ac:dyDescent="0.3">
      <c r="A489" s="38" t="s">
        <v>1768</v>
      </c>
      <c r="B489" s="38" t="s">
        <v>726</v>
      </c>
      <c r="C489" s="16" t="s">
        <v>1279</v>
      </c>
      <c r="D489" s="28" t="s">
        <v>118</v>
      </c>
      <c r="E489" s="28" t="s">
        <v>1288</v>
      </c>
      <c r="F489" s="17">
        <v>8088</v>
      </c>
      <c r="G489" s="41">
        <v>0.11</v>
      </c>
      <c r="H489" s="36">
        <v>50716639.799999997</v>
      </c>
      <c r="I489" s="40"/>
      <c r="J489" s="39"/>
    </row>
    <row r="490" spans="1:10" ht="15.75" customHeight="1" x14ac:dyDescent="0.3">
      <c r="A490" s="38" t="s">
        <v>1769</v>
      </c>
      <c r="B490" s="38" t="s">
        <v>727</v>
      </c>
      <c r="C490" s="16" t="s">
        <v>1275</v>
      </c>
      <c r="D490" s="28" t="s">
        <v>170</v>
      </c>
      <c r="E490" s="28" t="s">
        <v>1280</v>
      </c>
      <c r="F490" s="31">
        <v>859350</v>
      </c>
      <c r="G490" s="41">
        <v>0.11</v>
      </c>
      <c r="H490" s="36">
        <v>353946909</v>
      </c>
      <c r="I490" s="40"/>
      <c r="J490" s="39"/>
    </row>
    <row r="491" spans="1:10" ht="15.75" customHeight="1" x14ac:dyDescent="0.3">
      <c r="A491" s="38" t="s">
        <v>1770</v>
      </c>
      <c r="B491" s="38" t="s">
        <v>728</v>
      </c>
      <c r="C491" s="16" t="s">
        <v>1275</v>
      </c>
      <c r="D491" s="28" t="s">
        <v>143</v>
      </c>
      <c r="E491" s="28" t="s">
        <v>1288</v>
      </c>
      <c r="F491" s="31">
        <v>859350</v>
      </c>
      <c r="G491" s="41">
        <v>0.11</v>
      </c>
      <c r="H491" s="36">
        <v>69561434.700000003</v>
      </c>
      <c r="I491" s="40"/>
      <c r="J491" s="39"/>
    </row>
    <row r="492" spans="1:10" ht="15.75" customHeight="1" x14ac:dyDescent="0.3">
      <c r="A492" s="38" t="s">
        <v>1771</v>
      </c>
      <c r="B492" s="38" t="s">
        <v>729</v>
      </c>
      <c r="C492" s="16" t="s">
        <v>1279</v>
      </c>
      <c r="D492" s="28" t="s">
        <v>118</v>
      </c>
      <c r="E492" s="28" t="s">
        <v>1276</v>
      </c>
      <c r="F492" s="17">
        <v>8088</v>
      </c>
      <c r="G492" s="41">
        <v>0.11</v>
      </c>
      <c r="H492" s="36">
        <v>24882422.100000001</v>
      </c>
      <c r="I492" s="40"/>
      <c r="J492" s="39"/>
    </row>
    <row r="493" spans="1:10" ht="15.75" customHeight="1" x14ac:dyDescent="0.3">
      <c r="A493" s="38" t="s">
        <v>1772</v>
      </c>
      <c r="B493" s="38" t="s">
        <v>730</v>
      </c>
      <c r="C493" s="16" t="s">
        <v>1275</v>
      </c>
      <c r="D493" s="28" t="s">
        <v>2313</v>
      </c>
      <c r="E493" s="28" t="s">
        <v>1288</v>
      </c>
      <c r="F493" s="17">
        <v>808800</v>
      </c>
      <c r="G493" s="41">
        <v>0.11</v>
      </c>
      <c r="H493" s="36">
        <v>53908447.200000003</v>
      </c>
      <c r="I493" s="40"/>
      <c r="J493" s="39"/>
    </row>
    <row r="494" spans="1:10" ht="15.75" customHeight="1" x14ac:dyDescent="0.3">
      <c r="A494" s="38" t="s">
        <v>1773</v>
      </c>
      <c r="B494" s="38" t="s">
        <v>731</v>
      </c>
      <c r="C494" s="16" t="s">
        <v>1279</v>
      </c>
      <c r="D494" s="28" t="s">
        <v>118</v>
      </c>
      <c r="E494" s="28" t="s">
        <v>1295</v>
      </c>
      <c r="F494" s="17">
        <v>8088</v>
      </c>
      <c r="G494" s="41">
        <v>0.11</v>
      </c>
      <c r="H494" s="36">
        <v>1415502632.0999999</v>
      </c>
      <c r="I494" s="40"/>
      <c r="J494" s="39"/>
    </row>
    <row r="495" spans="1:10" ht="15.75" customHeight="1" x14ac:dyDescent="0.3">
      <c r="A495" s="38" t="s">
        <v>1774</v>
      </c>
      <c r="B495" s="38" t="s">
        <v>732</v>
      </c>
      <c r="C495" s="16" t="s">
        <v>1279</v>
      </c>
      <c r="D495" s="28" t="s">
        <v>118</v>
      </c>
      <c r="E495" s="28" t="s">
        <v>1280</v>
      </c>
      <c r="F495" s="17">
        <v>8088</v>
      </c>
      <c r="G495" s="41">
        <v>0.11</v>
      </c>
      <c r="H495" s="36">
        <v>329945853.30000001</v>
      </c>
      <c r="I495" s="40"/>
      <c r="J495" s="39"/>
    </row>
    <row r="496" spans="1:10" ht="15.75" customHeight="1" x14ac:dyDescent="0.3">
      <c r="A496" s="38" t="s">
        <v>1775</v>
      </c>
      <c r="B496" s="38" t="s">
        <v>733</v>
      </c>
      <c r="C496" s="16" t="s">
        <v>1275</v>
      </c>
      <c r="D496" s="28" t="s">
        <v>2313</v>
      </c>
      <c r="E496" s="28" t="s">
        <v>1288</v>
      </c>
      <c r="F496" s="17">
        <v>808800</v>
      </c>
      <c r="G496" s="41">
        <v>0.11</v>
      </c>
      <c r="H496" s="36">
        <v>256661406.84</v>
      </c>
      <c r="I496" s="40"/>
      <c r="J496" s="39"/>
    </row>
    <row r="497" spans="1:10" ht="15.75" customHeight="1" x14ac:dyDescent="0.3">
      <c r="A497" s="38" t="s">
        <v>1776</v>
      </c>
      <c r="B497" s="38" t="s">
        <v>734</v>
      </c>
      <c r="C497" s="16" t="s">
        <v>1275</v>
      </c>
      <c r="D497" s="28" t="s">
        <v>2314</v>
      </c>
      <c r="E497" s="28" t="s">
        <v>1276</v>
      </c>
      <c r="F497" s="17">
        <v>808800</v>
      </c>
      <c r="G497" s="41">
        <v>0.11</v>
      </c>
      <c r="H497" s="36">
        <v>108645588.59999999</v>
      </c>
      <c r="I497" s="40"/>
      <c r="J497" s="39"/>
    </row>
    <row r="498" spans="1:10" ht="15.75" customHeight="1" x14ac:dyDescent="0.3">
      <c r="A498" s="38" t="s">
        <v>1777</v>
      </c>
      <c r="B498" s="38" t="s">
        <v>735</v>
      </c>
      <c r="C498" s="16" t="s">
        <v>1275</v>
      </c>
      <c r="D498" s="28" t="s">
        <v>2318</v>
      </c>
      <c r="E498" s="28" t="s">
        <v>1280</v>
      </c>
      <c r="F498" s="31">
        <v>859350</v>
      </c>
      <c r="G498" s="41">
        <v>0.11</v>
      </c>
      <c r="H498" s="36">
        <v>467697588.89999998</v>
      </c>
      <c r="I498" s="40"/>
      <c r="J498" s="39"/>
    </row>
    <row r="499" spans="1:10" ht="15.75" customHeight="1" x14ac:dyDescent="0.3">
      <c r="A499" s="38" t="s">
        <v>1778</v>
      </c>
      <c r="B499" s="38" t="s">
        <v>736</v>
      </c>
      <c r="C499" s="16" t="s">
        <v>1275</v>
      </c>
      <c r="D499" s="28" t="s">
        <v>2318</v>
      </c>
      <c r="E499" s="28" t="s">
        <v>1276</v>
      </c>
      <c r="F499" s="31">
        <v>859350</v>
      </c>
      <c r="G499" s="41">
        <v>0.11</v>
      </c>
      <c r="H499" s="36">
        <v>114660135.3</v>
      </c>
      <c r="I499" s="40"/>
      <c r="J499" s="39"/>
    </row>
    <row r="500" spans="1:10" ht="15.75" customHeight="1" x14ac:dyDescent="0.3">
      <c r="A500" s="38" t="s">
        <v>1779</v>
      </c>
      <c r="B500" s="38" t="s">
        <v>737</v>
      </c>
      <c r="C500" s="16" t="s">
        <v>1275</v>
      </c>
      <c r="D500" s="28" t="s">
        <v>2320</v>
      </c>
      <c r="E500" s="28" t="s">
        <v>1280</v>
      </c>
      <c r="F500" s="31">
        <v>758250</v>
      </c>
      <c r="G500" s="41">
        <v>0.11</v>
      </c>
      <c r="H500" s="36">
        <v>320842822.80000001</v>
      </c>
      <c r="I500" s="40"/>
      <c r="J500" s="39"/>
    </row>
    <row r="501" spans="1:10" ht="15.75" customHeight="1" x14ac:dyDescent="0.3">
      <c r="A501" s="38" t="s">
        <v>1780</v>
      </c>
      <c r="B501" s="38" t="s">
        <v>738</v>
      </c>
      <c r="C501" s="16" t="s">
        <v>1275</v>
      </c>
      <c r="D501" s="28" t="s">
        <v>2318</v>
      </c>
      <c r="E501" s="28" t="s">
        <v>1285</v>
      </c>
      <c r="F501" s="31">
        <v>859350</v>
      </c>
      <c r="G501" s="41">
        <v>0.11</v>
      </c>
      <c r="H501" s="36">
        <v>990777241.20000005</v>
      </c>
      <c r="I501" s="40"/>
      <c r="J501" s="39"/>
    </row>
    <row r="502" spans="1:10" ht="15.75" customHeight="1" x14ac:dyDescent="0.3">
      <c r="A502" s="38" t="s">
        <v>1781</v>
      </c>
      <c r="B502" s="38" t="s">
        <v>739</v>
      </c>
      <c r="C502" s="16" t="s">
        <v>1275</v>
      </c>
      <c r="D502" s="28" t="s">
        <v>2316</v>
      </c>
      <c r="E502" s="28" t="s">
        <v>1295</v>
      </c>
      <c r="F502" s="17">
        <v>556050</v>
      </c>
      <c r="G502" s="41">
        <v>0.11</v>
      </c>
      <c r="H502" s="36">
        <v>372971217.60000002</v>
      </c>
      <c r="I502" s="40"/>
      <c r="J502" s="39"/>
    </row>
    <row r="503" spans="1:10" ht="15.75" customHeight="1" x14ac:dyDescent="0.3">
      <c r="A503" s="38" t="s">
        <v>1782</v>
      </c>
      <c r="B503" s="38" t="s">
        <v>740</v>
      </c>
      <c r="C503" s="16" t="s">
        <v>1275</v>
      </c>
      <c r="D503" s="28" t="s">
        <v>170</v>
      </c>
      <c r="E503" s="28" t="s">
        <v>1285</v>
      </c>
      <c r="F503" s="31">
        <v>859350</v>
      </c>
      <c r="G503" s="41">
        <v>0.11</v>
      </c>
      <c r="H503" s="36">
        <v>385008782.69999999</v>
      </c>
      <c r="I503" s="40"/>
      <c r="J503" s="39"/>
    </row>
    <row r="504" spans="1:10" ht="15.75" customHeight="1" x14ac:dyDescent="0.3">
      <c r="A504" s="38" t="s">
        <v>1783</v>
      </c>
      <c r="B504" s="38" t="s">
        <v>741</v>
      </c>
      <c r="C504" s="16" t="s">
        <v>1275</v>
      </c>
      <c r="D504" s="28" t="s">
        <v>2314</v>
      </c>
      <c r="E504" s="28" t="s">
        <v>1288</v>
      </c>
      <c r="F504" s="17">
        <v>808800</v>
      </c>
      <c r="G504" s="41">
        <v>0.11</v>
      </c>
      <c r="H504" s="36">
        <v>26782800</v>
      </c>
      <c r="I504" s="40"/>
      <c r="J504" s="39"/>
    </row>
    <row r="505" spans="1:10" ht="15.75" customHeight="1" x14ac:dyDescent="0.3">
      <c r="A505" s="38" t="s">
        <v>1784</v>
      </c>
      <c r="B505" s="38" t="s">
        <v>742</v>
      </c>
      <c r="C505" s="16" t="s">
        <v>1275</v>
      </c>
      <c r="D505" s="28" t="s">
        <v>2318</v>
      </c>
      <c r="E505" s="28" t="s">
        <v>1276</v>
      </c>
      <c r="F505" s="31">
        <v>859350</v>
      </c>
      <c r="G505" s="41">
        <v>0.11</v>
      </c>
      <c r="H505" s="36">
        <v>111750758.7</v>
      </c>
      <c r="I505" s="40"/>
      <c r="J505" s="39"/>
    </row>
    <row r="506" spans="1:10" ht="15.75" customHeight="1" x14ac:dyDescent="0.3">
      <c r="A506" s="38" t="s">
        <v>1785</v>
      </c>
      <c r="B506" s="38" t="s">
        <v>743</v>
      </c>
      <c r="C506" s="16" t="s">
        <v>1279</v>
      </c>
      <c r="D506" s="28" t="s">
        <v>2312</v>
      </c>
      <c r="E506" s="28" t="s">
        <v>1295</v>
      </c>
      <c r="F506" s="17">
        <v>32352</v>
      </c>
      <c r="G506" s="41">
        <v>0.11</v>
      </c>
      <c r="H506" s="36">
        <v>353143054.5</v>
      </c>
      <c r="I506" s="40"/>
      <c r="J506" s="39"/>
    </row>
    <row r="507" spans="1:10" ht="15.75" customHeight="1" x14ac:dyDescent="0.3">
      <c r="A507" s="38" t="s">
        <v>1786</v>
      </c>
      <c r="B507" s="38" t="s">
        <v>744</v>
      </c>
      <c r="C507" s="16" t="s">
        <v>1275</v>
      </c>
      <c r="D507" s="28" t="s">
        <v>2318</v>
      </c>
      <c r="E507" s="28" t="s">
        <v>1288</v>
      </c>
      <c r="F507" s="31">
        <v>859350</v>
      </c>
      <c r="G507" s="41">
        <v>0.11</v>
      </c>
      <c r="H507" s="36">
        <v>2382714</v>
      </c>
      <c r="I507" s="40"/>
      <c r="J507" s="39"/>
    </row>
    <row r="508" spans="1:10" ht="15.75" customHeight="1" x14ac:dyDescent="0.3">
      <c r="A508" s="38" t="s">
        <v>1787</v>
      </c>
      <c r="B508" s="38" t="s">
        <v>745</v>
      </c>
      <c r="C508" s="16" t="s">
        <v>1275</v>
      </c>
      <c r="D508" s="28" t="s">
        <v>2318</v>
      </c>
      <c r="E508" s="28" t="s">
        <v>1280</v>
      </c>
      <c r="F508" s="31">
        <v>859350</v>
      </c>
      <c r="G508" s="41">
        <v>0.11</v>
      </c>
      <c r="H508" s="36">
        <v>387954234.30000001</v>
      </c>
      <c r="I508" s="40"/>
      <c r="J508" s="39"/>
    </row>
    <row r="509" spans="1:10" ht="15.75" customHeight="1" x14ac:dyDescent="0.3">
      <c r="A509" s="38" t="s">
        <v>1788</v>
      </c>
      <c r="B509" s="38" t="s">
        <v>746</v>
      </c>
      <c r="C509" s="16" t="s">
        <v>1275</v>
      </c>
      <c r="D509" s="28" t="s">
        <v>2318</v>
      </c>
      <c r="E509" s="28" t="s">
        <v>1288</v>
      </c>
      <c r="F509" s="31">
        <v>859350</v>
      </c>
      <c r="G509" s="41">
        <v>0.11</v>
      </c>
      <c r="H509" s="36">
        <v>15090660</v>
      </c>
      <c r="I509" s="40"/>
      <c r="J509" s="39"/>
    </row>
    <row r="510" spans="1:10" ht="15.75" customHeight="1" x14ac:dyDescent="0.3">
      <c r="A510" s="38" t="s">
        <v>1789</v>
      </c>
      <c r="B510" s="38" t="s">
        <v>747</v>
      </c>
      <c r="C510" s="16" t="s">
        <v>1275</v>
      </c>
      <c r="D510" s="28" t="s">
        <v>143</v>
      </c>
      <c r="E510" s="28" t="s">
        <v>1288</v>
      </c>
      <c r="F510" s="31">
        <v>859350</v>
      </c>
      <c r="G510" s="41">
        <v>0.11</v>
      </c>
      <c r="H510" s="36">
        <v>66847384.799999997</v>
      </c>
      <c r="I510" s="40"/>
      <c r="J510" s="39"/>
    </row>
    <row r="511" spans="1:10" ht="15.75" customHeight="1" x14ac:dyDescent="0.3">
      <c r="A511" s="38" t="s">
        <v>1790</v>
      </c>
      <c r="B511" s="38" t="s">
        <v>748</v>
      </c>
      <c r="C511" s="16" t="s">
        <v>1279</v>
      </c>
      <c r="D511" s="28" t="s">
        <v>150</v>
      </c>
      <c r="E511" s="28" t="s">
        <v>1288</v>
      </c>
      <c r="F511" s="17">
        <v>32352</v>
      </c>
      <c r="G511" s="41">
        <v>0.11</v>
      </c>
      <c r="H511" s="36">
        <v>39335809.200000003</v>
      </c>
      <c r="I511" s="40"/>
      <c r="J511" s="39"/>
    </row>
    <row r="512" spans="1:10" ht="15.75" customHeight="1" x14ac:dyDescent="0.3">
      <c r="A512" s="38" t="s">
        <v>1791</v>
      </c>
      <c r="B512" s="38" t="s">
        <v>749</v>
      </c>
      <c r="C512" s="16" t="s">
        <v>1275</v>
      </c>
      <c r="D512" s="28" t="s">
        <v>2313</v>
      </c>
      <c r="E512" s="28" t="s">
        <v>1280</v>
      </c>
      <c r="F512" s="17">
        <v>808800</v>
      </c>
      <c r="G512" s="41">
        <v>0.11</v>
      </c>
      <c r="H512" s="36">
        <v>472167536.10000002</v>
      </c>
      <c r="I512" s="40"/>
      <c r="J512" s="39"/>
    </row>
    <row r="513" spans="1:10" ht="15.75" customHeight="1" x14ac:dyDescent="0.3">
      <c r="A513" s="38" t="s">
        <v>1792</v>
      </c>
      <c r="B513" s="38" t="s">
        <v>750</v>
      </c>
      <c r="C513" s="16" t="s">
        <v>1275</v>
      </c>
      <c r="D513" s="28" t="s">
        <v>2317</v>
      </c>
      <c r="E513" s="28" t="s">
        <v>1285</v>
      </c>
      <c r="F513" s="31">
        <v>859350</v>
      </c>
      <c r="G513" s="41">
        <v>0.11</v>
      </c>
      <c r="H513" s="36">
        <v>382688127.89999998</v>
      </c>
      <c r="I513" s="40"/>
      <c r="J513" s="39"/>
    </row>
    <row r="514" spans="1:10" ht="15.75" customHeight="1" x14ac:dyDescent="0.3">
      <c r="A514" s="38" t="s">
        <v>1793</v>
      </c>
      <c r="B514" s="38" t="s">
        <v>751</v>
      </c>
      <c r="C514" s="16" t="s">
        <v>1279</v>
      </c>
      <c r="D514" s="28" t="s">
        <v>118</v>
      </c>
      <c r="E514" s="28" t="s">
        <v>1288</v>
      </c>
      <c r="F514" s="17">
        <v>8088</v>
      </c>
      <c r="G514" s="41">
        <v>0.11</v>
      </c>
      <c r="H514" s="36">
        <v>206277945</v>
      </c>
      <c r="I514" s="40"/>
      <c r="J514" s="39"/>
    </row>
    <row r="515" spans="1:10" ht="15.75" customHeight="1" x14ac:dyDescent="0.3">
      <c r="A515" s="38" t="s">
        <v>1794</v>
      </c>
      <c r="B515" s="38" t="s">
        <v>752</v>
      </c>
      <c r="C515" s="16" t="s">
        <v>1279</v>
      </c>
      <c r="D515" s="28" t="s">
        <v>118</v>
      </c>
      <c r="E515" s="28" t="s">
        <v>1285</v>
      </c>
      <c r="F515" s="17">
        <v>8088</v>
      </c>
      <c r="G515" s="41">
        <v>0.11</v>
      </c>
      <c r="H515" s="36">
        <v>885342234.29999995</v>
      </c>
      <c r="I515" s="40"/>
      <c r="J515" s="39"/>
    </row>
    <row r="516" spans="1:10" ht="15.75" customHeight="1" x14ac:dyDescent="0.3">
      <c r="A516" s="38" t="s">
        <v>1795</v>
      </c>
      <c r="B516" s="38" t="s">
        <v>753</v>
      </c>
      <c r="C516" s="16" t="s">
        <v>1275</v>
      </c>
      <c r="D516" s="28" t="s">
        <v>170</v>
      </c>
      <c r="E516" s="28" t="s">
        <v>1295</v>
      </c>
      <c r="F516" s="31">
        <v>859350</v>
      </c>
      <c r="G516" s="41">
        <v>0.11</v>
      </c>
      <c r="H516" s="36">
        <v>496547591.13</v>
      </c>
      <c r="I516" s="40"/>
      <c r="J516" s="39"/>
    </row>
    <row r="517" spans="1:10" ht="15.75" customHeight="1" x14ac:dyDescent="0.3">
      <c r="A517" s="38" t="s">
        <v>1796</v>
      </c>
      <c r="B517" s="38" t="s">
        <v>754</v>
      </c>
      <c r="C517" s="16" t="s">
        <v>1275</v>
      </c>
      <c r="D517" s="28" t="s">
        <v>2318</v>
      </c>
      <c r="E517" s="28" t="s">
        <v>1288</v>
      </c>
      <c r="F517" s="31">
        <v>859350</v>
      </c>
      <c r="G517" s="41">
        <v>0.11</v>
      </c>
      <c r="H517" s="36">
        <v>37573179.420000002</v>
      </c>
      <c r="I517" s="40"/>
      <c r="J517" s="39"/>
    </row>
    <row r="518" spans="1:10" ht="15.75" customHeight="1" x14ac:dyDescent="0.3">
      <c r="A518" s="38" t="s">
        <v>1797</v>
      </c>
      <c r="B518" s="38" t="s">
        <v>755</v>
      </c>
      <c r="C518" s="16" t="s">
        <v>1279</v>
      </c>
      <c r="D518" s="28" t="s">
        <v>118</v>
      </c>
      <c r="E518" s="28" t="s">
        <v>1276</v>
      </c>
      <c r="F518" s="17">
        <v>8088</v>
      </c>
      <c r="G518" s="41">
        <v>0.11</v>
      </c>
      <c r="H518" s="36">
        <v>38229650.399999999</v>
      </c>
      <c r="I518" s="40"/>
      <c r="J518" s="39"/>
    </row>
    <row r="519" spans="1:10" ht="15.75" customHeight="1" x14ac:dyDescent="0.3">
      <c r="A519" s="38" t="s">
        <v>1798</v>
      </c>
      <c r="B519" s="38" t="s">
        <v>756</v>
      </c>
      <c r="C519" s="16" t="s">
        <v>1275</v>
      </c>
      <c r="D519" s="28" t="s">
        <v>2313</v>
      </c>
      <c r="E519" s="28" t="s">
        <v>1295</v>
      </c>
      <c r="F519" s="17">
        <v>808800</v>
      </c>
      <c r="G519" s="41">
        <v>0.11</v>
      </c>
      <c r="H519" s="36">
        <v>378313084.5</v>
      </c>
      <c r="I519" s="40"/>
      <c r="J519" s="39"/>
    </row>
    <row r="520" spans="1:10" ht="15.75" customHeight="1" x14ac:dyDescent="0.3">
      <c r="A520" s="38" t="s">
        <v>1799</v>
      </c>
      <c r="B520" s="38" t="s">
        <v>757</v>
      </c>
      <c r="C520" s="16" t="s">
        <v>1275</v>
      </c>
      <c r="D520" s="28" t="s">
        <v>2315</v>
      </c>
      <c r="E520" s="28" t="s">
        <v>1285</v>
      </c>
      <c r="F520" s="17">
        <v>556050</v>
      </c>
      <c r="G520" s="41">
        <v>0.11</v>
      </c>
      <c r="H520" s="36">
        <v>285321699.30000001</v>
      </c>
      <c r="I520" s="40"/>
      <c r="J520" s="39"/>
    </row>
    <row r="521" spans="1:10" ht="15.75" customHeight="1" x14ac:dyDescent="0.3">
      <c r="A521" s="38" t="s">
        <v>1800</v>
      </c>
      <c r="B521" s="38" t="s">
        <v>758</v>
      </c>
      <c r="C521" s="16" t="s">
        <v>1275</v>
      </c>
      <c r="D521" s="28" t="s">
        <v>170</v>
      </c>
      <c r="E521" s="28" t="s">
        <v>1276</v>
      </c>
      <c r="F521" s="31">
        <v>859350</v>
      </c>
      <c r="G521" s="41">
        <v>0.11</v>
      </c>
      <c r="H521" s="36">
        <v>156385934.40000001</v>
      </c>
      <c r="I521" s="40"/>
      <c r="J521" s="39"/>
    </row>
    <row r="522" spans="1:10" ht="15.75" customHeight="1" x14ac:dyDescent="0.3">
      <c r="A522" s="38" t="s">
        <v>1801</v>
      </c>
      <c r="B522" s="38" t="s">
        <v>759</v>
      </c>
      <c r="C522" s="16" t="s">
        <v>1275</v>
      </c>
      <c r="D522" s="28" t="s">
        <v>2313</v>
      </c>
      <c r="E522" s="28" t="s">
        <v>1276</v>
      </c>
      <c r="F522" s="17">
        <v>808800</v>
      </c>
      <c r="G522" s="41">
        <v>0.11</v>
      </c>
      <c r="H522" s="36">
        <v>47296675.590000004</v>
      </c>
      <c r="I522" s="40"/>
      <c r="J522" s="39"/>
    </row>
    <row r="523" spans="1:10" ht="15.75" customHeight="1" x14ac:dyDescent="0.3">
      <c r="A523" s="38" t="s">
        <v>1802</v>
      </c>
      <c r="B523" s="38" t="s">
        <v>760</v>
      </c>
      <c r="C523" s="16" t="s">
        <v>1275</v>
      </c>
      <c r="D523" s="28" t="s">
        <v>2316</v>
      </c>
      <c r="E523" s="28" t="s">
        <v>1295</v>
      </c>
      <c r="F523" s="17">
        <v>556050</v>
      </c>
      <c r="G523" s="41">
        <v>0.11</v>
      </c>
      <c r="H523" s="36">
        <v>640707890.70000005</v>
      </c>
      <c r="I523" s="40"/>
      <c r="J523" s="39"/>
    </row>
    <row r="524" spans="1:10" ht="15.75" customHeight="1" x14ac:dyDescent="0.3">
      <c r="A524" s="38" t="s">
        <v>1803</v>
      </c>
      <c r="B524" s="38" t="s">
        <v>761</v>
      </c>
      <c r="C524" s="16" t="s">
        <v>1275</v>
      </c>
      <c r="D524" s="28" t="s">
        <v>170</v>
      </c>
      <c r="E524" s="28" t="s">
        <v>1295</v>
      </c>
      <c r="F524" s="31">
        <v>859350</v>
      </c>
      <c r="G524" s="41">
        <v>0.11</v>
      </c>
      <c r="H524" s="36">
        <v>624011574</v>
      </c>
      <c r="I524" s="40"/>
      <c r="J524" s="39"/>
    </row>
    <row r="525" spans="1:10" ht="15.75" customHeight="1" x14ac:dyDescent="0.3">
      <c r="A525" s="38" t="s">
        <v>1804</v>
      </c>
      <c r="B525" s="38" t="s">
        <v>762</v>
      </c>
      <c r="C525" s="16" t="s">
        <v>1275</v>
      </c>
      <c r="D525" s="28" t="s">
        <v>2314</v>
      </c>
      <c r="E525" s="28" t="s">
        <v>1280</v>
      </c>
      <c r="F525" s="17">
        <v>808800</v>
      </c>
      <c r="G525" s="41">
        <v>0.11</v>
      </c>
      <c r="H525" s="36">
        <v>1090344951</v>
      </c>
      <c r="I525" s="40"/>
      <c r="J525" s="39"/>
    </row>
    <row r="526" spans="1:10" ht="15.75" customHeight="1" x14ac:dyDescent="0.3">
      <c r="A526" s="38" t="s">
        <v>1805</v>
      </c>
      <c r="B526" s="38" t="s">
        <v>763</v>
      </c>
      <c r="C526" s="16" t="s">
        <v>1275</v>
      </c>
      <c r="D526" s="28" t="s">
        <v>2314</v>
      </c>
      <c r="E526" s="28" t="s">
        <v>1280</v>
      </c>
      <c r="F526" s="17">
        <v>808800</v>
      </c>
      <c r="G526" s="41">
        <v>0.11</v>
      </c>
      <c r="H526" s="36">
        <v>638894542.20000005</v>
      </c>
      <c r="I526" s="40"/>
      <c r="J526" s="39"/>
    </row>
    <row r="527" spans="1:10" ht="15.75" customHeight="1" x14ac:dyDescent="0.3">
      <c r="A527" s="38" t="s">
        <v>1806</v>
      </c>
      <c r="B527" s="38" t="s">
        <v>764</v>
      </c>
      <c r="C527" s="16" t="s">
        <v>1279</v>
      </c>
      <c r="D527" s="28" t="s">
        <v>118</v>
      </c>
      <c r="E527" s="28" t="s">
        <v>1280</v>
      </c>
      <c r="F527" s="17">
        <v>8088</v>
      </c>
      <c r="G527" s="41">
        <v>0.11</v>
      </c>
      <c r="H527" s="36">
        <v>355398297.60000002</v>
      </c>
      <c r="I527" s="40"/>
      <c r="J527" s="39"/>
    </row>
    <row r="528" spans="1:10" ht="15.75" customHeight="1" x14ac:dyDescent="0.3">
      <c r="A528" s="38" t="s">
        <v>1807</v>
      </c>
      <c r="B528" s="38" t="s">
        <v>765</v>
      </c>
      <c r="C528" s="16" t="s">
        <v>1275</v>
      </c>
      <c r="D528" s="28" t="s">
        <v>2316</v>
      </c>
      <c r="E528" s="28" t="s">
        <v>1276</v>
      </c>
      <c r="F528" s="17">
        <v>556050</v>
      </c>
      <c r="G528" s="41">
        <v>0.11</v>
      </c>
      <c r="H528" s="36">
        <v>162641435.69999999</v>
      </c>
      <c r="I528" s="40"/>
      <c r="J528" s="39"/>
    </row>
    <row r="529" spans="1:10" ht="15.75" customHeight="1" x14ac:dyDescent="0.3">
      <c r="A529" s="38" t="s">
        <v>1808</v>
      </c>
      <c r="B529" s="38" t="s">
        <v>766</v>
      </c>
      <c r="C529" s="16" t="s">
        <v>1279</v>
      </c>
      <c r="D529" s="28" t="s">
        <v>118</v>
      </c>
      <c r="E529" s="28" t="s">
        <v>1276</v>
      </c>
      <c r="F529" s="17">
        <v>8088</v>
      </c>
      <c r="G529" s="41">
        <v>0.11</v>
      </c>
      <c r="H529" s="36">
        <v>269727265.5</v>
      </c>
      <c r="I529" s="40"/>
      <c r="J529" s="39"/>
    </row>
    <row r="530" spans="1:10" ht="15.75" customHeight="1" x14ac:dyDescent="0.3">
      <c r="A530" s="38" t="s">
        <v>1809</v>
      </c>
      <c r="B530" s="38" t="s">
        <v>767</v>
      </c>
      <c r="C530" s="16" t="s">
        <v>1275</v>
      </c>
      <c r="D530" s="28" t="s">
        <v>2319</v>
      </c>
      <c r="E530" s="28" t="s">
        <v>1288</v>
      </c>
      <c r="F530" s="17">
        <v>353850</v>
      </c>
      <c r="G530" s="41">
        <v>0.11</v>
      </c>
      <c r="H530" s="36">
        <v>35094075</v>
      </c>
      <c r="I530" s="40"/>
      <c r="J530" s="39"/>
    </row>
    <row r="531" spans="1:10" ht="15.75" customHeight="1" x14ac:dyDescent="0.3">
      <c r="A531" s="38" t="s">
        <v>1810</v>
      </c>
      <c r="B531" s="38" t="s">
        <v>768</v>
      </c>
      <c r="C531" s="16" t="s">
        <v>1279</v>
      </c>
      <c r="D531" s="28" t="s">
        <v>2312</v>
      </c>
      <c r="E531" s="28" t="s">
        <v>1285</v>
      </c>
      <c r="F531" s="17">
        <v>32352</v>
      </c>
      <c r="G531" s="41">
        <v>0.11</v>
      </c>
      <c r="H531" s="36">
        <v>663304293.89999998</v>
      </c>
      <c r="I531" s="40"/>
      <c r="J531" s="39"/>
    </row>
    <row r="532" spans="1:10" ht="15.75" customHeight="1" x14ac:dyDescent="0.3">
      <c r="A532" s="38" t="s">
        <v>1811</v>
      </c>
      <c r="B532" s="38" t="s">
        <v>769</v>
      </c>
      <c r="C532" s="16" t="s">
        <v>1275</v>
      </c>
      <c r="D532" s="28" t="s">
        <v>170</v>
      </c>
      <c r="E532" s="28" t="s">
        <v>1295</v>
      </c>
      <c r="F532" s="31">
        <v>859350</v>
      </c>
      <c r="G532" s="41">
        <v>0.11</v>
      </c>
      <c r="H532" s="36">
        <v>344909688.60000002</v>
      </c>
      <c r="I532" s="40"/>
      <c r="J532" s="39"/>
    </row>
    <row r="533" spans="1:10" ht="15.75" customHeight="1" x14ac:dyDescent="0.3">
      <c r="A533" s="38" t="s">
        <v>1812</v>
      </c>
      <c r="B533" s="38" t="s">
        <v>770</v>
      </c>
      <c r="C533" s="16" t="s">
        <v>1275</v>
      </c>
      <c r="D533" s="28" t="s">
        <v>2319</v>
      </c>
      <c r="E533" s="28" t="s">
        <v>1276</v>
      </c>
      <c r="F533" s="17">
        <v>353850</v>
      </c>
      <c r="G533" s="41">
        <v>0.11</v>
      </c>
      <c r="H533" s="36">
        <v>210619751.40000001</v>
      </c>
      <c r="I533" s="40"/>
      <c r="J533" s="39"/>
    </row>
    <row r="534" spans="1:10" ht="15.75" customHeight="1" x14ac:dyDescent="0.3">
      <c r="A534" s="38" t="s">
        <v>1813</v>
      </c>
      <c r="B534" s="38" t="s">
        <v>771</v>
      </c>
      <c r="C534" s="16" t="s">
        <v>1275</v>
      </c>
      <c r="D534" s="28" t="s">
        <v>170</v>
      </c>
      <c r="E534" s="28" t="s">
        <v>1288</v>
      </c>
      <c r="F534" s="31">
        <v>859350</v>
      </c>
      <c r="G534" s="41">
        <v>0.11</v>
      </c>
      <c r="H534" s="36">
        <v>92621107.5</v>
      </c>
      <c r="I534" s="40"/>
      <c r="J534" s="39"/>
    </row>
    <row r="535" spans="1:10" ht="15.75" customHeight="1" x14ac:dyDescent="0.3">
      <c r="A535" s="38" t="s">
        <v>1814</v>
      </c>
      <c r="B535" s="38" t="s">
        <v>772</v>
      </c>
      <c r="C535" s="16" t="s">
        <v>1275</v>
      </c>
      <c r="D535" s="28" t="s">
        <v>2314</v>
      </c>
      <c r="E535" s="28" t="s">
        <v>1288</v>
      </c>
      <c r="F535" s="17">
        <v>808800</v>
      </c>
      <c r="G535" s="41">
        <v>0.11</v>
      </c>
      <c r="H535" s="36">
        <v>30999645.600000001</v>
      </c>
      <c r="I535" s="40"/>
      <c r="J535" s="39"/>
    </row>
    <row r="536" spans="1:10" ht="15.75" customHeight="1" x14ac:dyDescent="0.3">
      <c r="A536" s="38" t="s">
        <v>1815</v>
      </c>
      <c r="B536" s="38" t="s">
        <v>773</v>
      </c>
      <c r="C536" s="16" t="s">
        <v>1275</v>
      </c>
      <c r="D536" s="28" t="s">
        <v>2318</v>
      </c>
      <c r="E536" s="28" t="s">
        <v>1276</v>
      </c>
      <c r="F536" s="31">
        <v>859350</v>
      </c>
      <c r="G536" s="41">
        <v>0.11</v>
      </c>
      <c r="H536" s="36">
        <v>230884650</v>
      </c>
      <c r="I536" s="40"/>
      <c r="J536" s="39"/>
    </row>
    <row r="537" spans="1:10" ht="15.75" customHeight="1" x14ac:dyDescent="0.3">
      <c r="A537" s="38" t="s">
        <v>1816</v>
      </c>
      <c r="B537" s="38" t="s">
        <v>774</v>
      </c>
      <c r="C537" s="16" t="s">
        <v>1275</v>
      </c>
      <c r="D537" s="28" t="s">
        <v>2318</v>
      </c>
      <c r="E537" s="28" t="s">
        <v>1280</v>
      </c>
      <c r="F537" s="31">
        <v>859350</v>
      </c>
      <c r="G537" s="41">
        <v>0.11</v>
      </c>
      <c r="H537" s="36">
        <v>506816364.30000001</v>
      </c>
      <c r="I537" s="40"/>
      <c r="J537" s="39"/>
    </row>
    <row r="538" spans="1:10" ht="15.75" customHeight="1" x14ac:dyDescent="0.3">
      <c r="A538" s="38" t="s">
        <v>1817</v>
      </c>
      <c r="B538" s="38" t="s">
        <v>775</v>
      </c>
      <c r="C538" s="16" t="s">
        <v>1275</v>
      </c>
      <c r="D538" s="28" t="s">
        <v>2314</v>
      </c>
      <c r="E538" s="28" t="s">
        <v>1276</v>
      </c>
      <c r="F538" s="17">
        <v>808800</v>
      </c>
      <c r="G538" s="41">
        <v>0.11</v>
      </c>
      <c r="H538" s="36">
        <v>78850935.299999997</v>
      </c>
      <c r="I538" s="40"/>
      <c r="J538" s="39"/>
    </row>
    <row r="539" spans="1:10" ht="15.75" customHeight="1" x14ac:dyDescent="0.3">
      <c r="A539" s="38" t="s">
        <v>1818</v>
      </c>
      <c r="B539" s="38" t="s">
        <v>776</v>
      </c>
      <c r="C539" s="16" t="s">
        <v>1279</v>
      </c>
      <c r="D539" s="28" t="s">
        <v>118</v>
      </c>
      <c r="E539" s="28" t="s">
        <v>1288</v>
      </c>
      <c r="F539" s="17">
        <v>8088</v>
      </c>
      <c r="G539" s="41">
        <v>0.11</v>
      </c>
      <c r="H539" s="36">
        <v>27279760.140000001</v>
      </c>
      <c r="I539" s="40"/>
      <c r="J539" s="39"/>
    </row>
    <row r="540" spans="1:10" ht="15.75" customHeight="1" x14ac:dyDescent="0.3">
      <c r="A540" s="38" t="s">
        <v>1819</v>
      </c>
      <c r="B540" s="38" t="s">
        <v>777</v>
      </c>
      <c r="C540" s="16" t="s">
        <v>1275</v>
      </c>
      <c r="D540" s="28" t="s">
        <v>170</v>
      </c>
      <c r="E540" s="28" t="s">
        <v>1288</v>
      </c>
      <c r="F540" s="31">
        <v>859350</v>
      </c>
      <c r="G540" s="41">
        <v>0.11</v>
      </c>
      <c r="H540" s="36">
        <v>40862651.100000001</v>
      </c>
      <c r="I540" s="40"/>
      <c r="J540" s="39"/>
    </row>
    <row r="541" spans="1:10" ht="15.75" customHeight="1" x14ac:dyDescent="0.3">
      <c r="A541" s="38" t="s">
        <v>1820</v>
      </c>
      <c r="B541" s="38" t="s">
        <v>778</v>
      </c>
      <c r="C541" s="16" t="s">
        <v>1275</v>
      </c>
      <c r="D541" s="28" t="s">
        <v>143</v>
      </c>
      <c r="E541" s="28" t="s">
        <v>1295</v>
      </c>
      <c r="F541" s="31">
        <v>859350</v>
      </c>
      <c r="G541" s="41">
        <v>0.11</v>
      </c>
      <c r="H541" s="36">
        <v>355125351.60000002</v>
      </c>
      <c r="I541" s="40"/>
      <c r="J541" s="39"/>
    </row>
    <row r="542" spans="1:10" ht="15.75" customHeight="1" x14ac:dyDescent="0.3">
      <c r="A542" s="38" t="s">
        <v>1821</v>
      </c>
      <c r="B542" s="38" t="s">
        <v>779</v>
      </c>
      <c r="C542" s="16" t="s">
        <v>1275</v>
      </c>
      <c r="D542" s="28" t="s">
        <v>143</v>
      </c>
      <c r="E542" s="28" t="s">
        <v>1295</v>
      </c>
      <c r="F542" s="31">
        <v>859350</v>
      </c>
      <c r="G542" s="41">
        <v>0.11</v>
      </c>
      <c r="H542" s="36">
        <v>769644783.89999998</v>
      </c>
      <c r="I542" s="40"/>
      <c r="J542" s="39"/>
    </row>
    <row r="543" spans="1:10" ht="15.75" customHeight="1" x14ac:dyDescent="0.3">
      <c r="A543" s="38" t="s">
        <v>1822</v>
      </c>
      <c r="B543" s="38" t="s">
        <v>780</v>
      </c>
      <c r="C543" s="16" t="s">
        <v>1279</v>
      </c>
      <c r="D543" s="28" t="s">
        <v>2312</v>
      </c>
      <c r="E543" s="28" t="s">
        <v>1280</v>
      </c>
      <c r="F543" s="17">
        <v>32352</v>
      </c>
      <c r="G543" s="41">
        <v>0.11</v>
      </c>
      <c r="H543" s="36">
        <v>1098363221.7</v>
      </c>
      <c r="I543" s="40"/>
      <c r="J543" s="39"/>
    </row>
    <row r="544" spans="1:10" ht="15.75" customHeight="1" x14ac:dyDescent="0.3">
      <c r="A544" s="38" t="s">
        <v>1823</v>
      </c>
      <c r="B544" s="38" t="s">
        <v>781</v>
      </c>
      <c r="C544" s="16" t="s">
        <v>1279</v>
      </c>
      <c r="D544" s="28" t="s">
        <v>118</v>
      </c>
      <c r="E544" s="28" t="s">
        <v>1276</v>
      </c>
      <c r="F544" s="17">
        <v>8088</v>
      </c>
      <c r="G544" s="41">
        <v>0.11</v>
      </c>
      <c r="H544" s="36">
        <v>134589782.69999999</v>
      </c>
      <c r="I544" s="40"/>
      <c r="J544" s="39"/>
    </row>
    <row r="545" spans="1:10" ht="15.75" customHeight="1" x14ac:dyDescent="0.3">
      <c r="A545" s="38" t="s">
        <v>1824</v>
      </c>
      <c r="B545" s="38" t="s">
        <v>782</v>
      </c>
      <c r="C545" s="16" t="s">
        <v>1275</v>
      </c>
      <c r="D545" s="28" t="s">
        <v>2318</v>
      </c>
      <c r="E545" s="28" t="s">
        <v>1295</v>
      </c>
      <c r="F545" s="31">
        <v>859350</v>
      </c>
      <c r="G545" s="41">
        <v>0.11</v>
      </c>
      <c r="H545" s="36">
        <v>376906881.60000002</v>
      </c>
      <c r="I545" s="40"/>
      <c r="J545" s="39"/>
    </row>
    <row r="546" spans="1:10" ht="15.75" customHeight="1" x14ac:dyDescent="0.3">
      <c r="A546" s="38" t="s">
        <v>1825</v>
      </c>
      <c r="B546" s="38" t="s">
        <v>783</v>
      </c>
      <c r="C546" s="16" t="s">
        <v>1275</v>
      </c>
      <c r="D546" s="28" t="s">
        <v>2314</v>
      </c>
      <c r="E546" s="28" t="s">
        <v>1288</v>
      </c>
      <c r="F546" s="17">
        <v>808800</v>
      </c>
      <c r="G546" s="41">
        <v>0.11</v>
      </c>
      <c r="H546" s="36">
        <v>178615770.59999999</v>
      </c>
      <c r="I546" s="40"/>
      <c r="J546" s="39"/>
    </row>
    <row r="547" spans="1:10" ht="15.75" customHeight="1" x14ac:dyDescent="0.3">
      <c r="A547" s="38" t="s">
        <v>1826</v>
      </c>
      <c r="B547" s="38" t="s">
        <v>784</v>
      </c>
      <c r="C547" s="16" t="s">
        <v>1275</v>
      </c>
      <c r="D547" s="28" t="s">
        <v>2318</v>
      </c>
      <c r="E547" s="28" t="s">
        <v>1276</v>
      </c>
      <c r="F547" s="31">
        <v>859350</v>
      </c>
      <c r="G547" s="41">
        <v>0.11</v>
      </c>
      <c r="H547" s="36">
        <v>112033597.8</v>
      </c>
      <c r="I547" s="40"/>
      <c r="J547" s="39"/>
    </row>
    <row r="548" spans="1:10" ht="15.75" customHeight="1" x14ac:dyDescent="0.3">
      <c r="A548" s="38" t="s">
        <v>1827</v>
      </c>
      <c r="B548" s="38" t="s">
        <v>785</v>
      </c>
      <c r="C548" s="16" t="s">
        <v>1279</v>
      </c>
      <c r="D548" s="28" t="s">
        <v>118</v>
      </c>
      <c r="E548" s="28" t="s">
        <v>1276</v>
      </c>
      <c r="F548" s="17">
        <v>8088</v>
      </c>
      <c r="G548" s="41">
        <v>0.11</v>
      </c>
      <c r="H548" s="36">
        <v>30203251.5</v>
      </c>
      <c r="I548" s="40"/>
      <c r="J548" s="39"/>
    </row>
    <row r="549" spans="1:10" ht="15.75" customHeight="1" x14ac:dyDescent="0.3">
      <c r="A549" s="38" t="s">
        <v>1828</v>
      </c>
      <c r="B549" s="38" t="s">
        <v>786</v>
      </c>
      <c r="C549" s="16" t="s">
        <v>1275</v>
      </c>
      <c r="D549" s="28" t="s">
        <v>2313</v>
      </c>
      <c r="E549" s="28" t="s">
        <v>1285</v>
      </c>
      <c r="F549" s="17">
        <v>808800</v>
      </c>
      <c r="G549" s="41">
        <v>0.11</v>
      </c>
      <c r="H549" s="36">
        <v>550900713</v>
      </c>
      <c r="I549" s="40"/>
      <c r="J549" s="39"/>
    </row>
    <row r="550" spans="1:10" ht="15.75" customHeight="1" x14ac:dyDescent="0.3">
      <c r="A550" s="38" t="s">
        <v>1829</v>
      </c>
      <c r="B550" s="38" t="s">
        <v>787</v>
      </c>
      <c r="C550" s="16" t="s">
        <v>1275</v>
      </c>
      <c r="D550" s="28" t="s">
        <v>170</v>
      </c>
      <c r="E550" s="28" t="s">
        <v>1288</v>
      </c>
      <c r="F550" s="31">
        <v>859350</v>
      </c>
      <c r="G550" s="41">
        <v>0.11</v>
      </c>
      <c r="H550" s="36">
        <v>194656558.80000001</v>
      </c>
      <c r="I550" s="40"/>
      <c r="J550" s="39"/>
    </row>
    <row r="551" spans="1:10" ht="15.75" customHeight="1" x14ac:dyDescent="0.3">
      <c r="A551" s="38" t="s">
        <v>1830</v>
      </c>
      <c r="B551" s="38" t="s">
        <v>788</v>
      </c>
      <c r="C551" s="16" t="s">
        <v>1279</v>
      </c>
      <c r="D551" s="28" t="s">
        <v>2312</v>
      </c>
      <c r="E551" s="28" t="s">
        <v>1288</v>
      </c>
      <c r="F551" s="17">
        <v>32352</v>
      </c>
      <c r="G551" s="41">
        <v>0.11</v>
      </c>
      <c r="H551" s="36">
        <v>154261413</v>
      </c>
      <c r="I551" s="40"/>
      <c r="J551" s="39"/>
    </row>
    <row r="552" spans="1:10" ht="15.75" customHeight="1" x14ac:dyDescent="0.3">
      <c r="A552" s="38" t="s">
        <v>1831</v>
      </c>
      <c r="B552" s="38" t="s">
        <v>789</v>
      </c>
      <c r="C552" s="16" t="s">
        <v>1275</v>
      </c>
      <c r="D552" s="28" t="s">
        <v>2314</v>
      </c>
      <c r="E552" s="28" t="s">
        <v>1288</v>
      </c>
      <c r="F552" s="17">
        <v>808800</v>
      </c>
      <c r="G552" s="41">
        <v>0.11</v>
      </c>
      <c r="H552" s="36">
        <v>35750789.700000003</v>
      </c>
      <c r="I552" s="40"/>
      <c r="J552" s="39"/>
    </row>
    <row r="553" spans="1:10" ht="15.75" customHeight="1" x14ac:dyDescent="0.3">
      <c r="A553" s="38" t="s">
        <v>1832</v>
      </c>
      <c r="B553" s="38" t="s">
        <v>790</v>
      </c>
      <c r="C553" s="16" t="s">
        <v>1275</v>
      </c>
      <c r="D553" s="28" t="s">
        <v>143</v>
      </c>
      <c r="E553" s="28" t="s">
        <v>1280</v>
      </c>
      <c r="F553" s="31">
        <v>859350</v>
      </c>
      <c r="G553" s="41">
        <v>0.11</v>
      </c>
      <c r="H553" s="36">
        <v>347481469.80000001</v>
      </c>
      <c r="I553" s="40"/>
      <c r="J553" s="39"/>
    </row>
    <row r="554" spans="1:10" ht="15.75" customHeight="1" x14ac:dyDescent="0.3">
      <c r="A554" s="38" t="s">
        <v>1833</v>
      </c>
      <c r="B554" s="38" t="s">
        <v>791</v>
      </c>
      <c r="C554" s="16" t="s">
        <v>1279</v>
      </c>
      <c r="D554" s="28" t="s">
        <v>118</v>
      </c>
      <c r="E554" s="28" t="s">
        <v>1276</v>
      </c>
      <c r="F554" s="17">
        <v>8088</v>
      </c>
      <c r="G554" s="41">
        <v>0.11</v>
      </c>
      <c r="H554" s="36">
        <v>11398475.1</v>
      </c>
      <c r="I554" s="40"/>
      <c r="J554" s="39"/>
    </row>
    <row r="555" spans="1:10" ht="15.75" customHeight="1" x14ac:dyDescent="0.3">
      <c r="A555" s="38" t="s">
        <v>1834</v>
      </c>
      <c r="B555" s="38" t="s">
        <v>792</v>
      </c>
      <c r="C555" s="16" t="s">
        <v>1279</v>
      </c>
      <c r="D555" s="28" t="s">
        <v>118</v>
      </c>
      <c r="E555" s="28" t="s">
        <v>1288</v>
      </c>
      <c r="F555" s="17">
        <v>8088</v>
      </c>
      <c r="G555" s="41">
        <v>0.11</v>
      </c>
      <c r="H555" s="36">
        <v>42162591.299999997</v>
      </c>
      <c r="I555" s="40"/>
      <c r="J555" s="39"/>
    </row>
    <row r="556" spans="1:10" ht="15.75" customHeight="1" x14ac:dyDescent="0.3">
      <c r="A556" s="38" t="s">
        <v>1835</v>
      </c>
      <c r="B556" s="38" t="s">
        <v>793</v>
      </c>
      <c r="C556" s="16" t="s">
        <v>1279</v>
      </c>
      <c r="D556" s="28" t="s">
        <v>118</v>
      </c>
      <c r="E556" s="28" t="s">
        <v>1285</v>
      </c>
      <c r="F556" s="17">
        <v>8088</v>
      </c>
      <c r="G556" s="41">
        <v>0.11</v>
      </c>
      <c r="H556" s="36">
        <v>359435079</v>
      </c>
      <c r="I556" s="40"/>
      <c r="J556" s="39"/>
    </row>
    <row r="557" spans="1:10" ht="15.75" customHeight="1" x14ac:dyDescent="0.3">
      <c r="A557" s="38" t="s">
        <v>1836</v>
      </c>
      <c r="B557" s="38" t="s">
        <v>794</v>
      </c>
      <c r="C557" s="16" t="s">
        <v>1275</v>
      </c>
      <c r="D557" s="28" t="s">
        <v>2313</v>
      </c>
      <c r="E557" s="28" t="s">
        <v>1288</v>
      </c>
      <c r="F557" s="17">
        <v>808800</v>
      </c>
      <c r="G557" s="41">
        <v>0.11</v>
      </c>
      <c r="H557" s="36">
        <v>240033724.5</v>
      </c>
      <c r="I557" s="40"/>
      <c r="J557" s="39"/>
    </row>
    <row r="558" spans="1:10" ht="15.75" customHeight="1" x14ac:dyDescent="0.3">
      <c r="A558" s="38" t="s">
        <v>1837</v>
      </c>
      <c r="B558" s="38" t="s">
        <v>795</v>
      </c>
      <c r="C558" s="16" t="s">
        <v>1275</v>
      </c>
      <c r="D558" s="28" t="s">
        <v>2315</v>
      </c>
      <c r="E558" s="28" t="s">
        <v>1276</v>
      </c>
      <c r="F558" s="17">
        <v>556050</v>
      </c>
      <c r="G558" s="41">
        <v>0.11</v>
      </c>
      <c r="H558" s="36">
        <v>88318144.5</v>
      </c>
      <c r="I558" s="40"/>
      <c r="J558" s="39"/>
    </row>
    <row r="559" spans="1:10" ht="15.75" customHeight="1" x14ac:dyDescent="0.3">
      <c r="A559" s="38" t="s">
        <v>1838</v>
      </c>
      <c r="B559" s="38" t="s">
        <v>796</v>
      </c>
      <c r="C559" s="16" t="s">
        <v>1275</v>
      </c>
      <c r="D559" s="28" t="s">
        <v>143</v>
      </c>
      <c r="E559" s="28" t="s">
        <v>1288</v>
      </c>
      <c r="F559" s="31">
        <v>859350</v>
      </c>
      <c r="G559" s="41">
        <v>0.11</v>
      </c>
      <c r="H559" s="36">
        <v>43963895.640000001</v>
      </c>
      <c r="I559" s="40"/>
      <c r="J559" s="39"/>
    </row>
    <row r="560" spans="1:10" ht="15.75" customHeight="1" x14ac:dyDescent="0.3">
      <c r="A560" s="38" t="s">
        <v>1839</v>
      </c>
      <c r="B560" s="38" t="s">
        <v>797</v>
      </c>
      <c r="C560" s="16" t="s">
        <v>1279</v>
      </c>
      <c r="D560" s="28" t="s">
        <v>118</v>
      </c>
      <c r="E560" s="28" t="s">
        <v>1288</v>
      </c>
      <c r="F560" s="17">
        <v>8088</v>
      </c>
      <c r="G560" s="41">
        <v>0.11</v>
      </c>
      <c r="H560" s="36">
        <v>40798789.799999997</v>
      </c>
      <c r="I560" s="40"/>
      <c r="J560" s="39"/>
    </row>
    <row r="561" spans="1:10" ht="15.75" customHeight="1" x14ac:dyDescent="0.3">
      <c r="A561" s="38" t="s">
        <v>1840</v>
      </c>
      <c r="B561" s="38" t="s">
        <v>798</v>
      </c>
      <c r="C561" s="16" t="s">
        <v>1275</v>
      </c>
      <c r="D561" s="28" t="s">
        <v>2313</v>
      </c>
      <c r="E561" s="28" t="s">
        <v>1276</v>
      </c>
      <c r="F561" s="17">
        <v>808800</v>
      </c>
      <c r="G561" s="41">
        <v>0.11</v>
      </c>
      <c r="H561" s="36">
        <v>140497416</v>
      </c>
      <c r="I561" s="40"/>
      <c r="J561" s="39"/>
    </row>
    <row r="562" spans="1:10" ht="15.75" customHeight="1" x14ac:dyDescent="0.3">
      <c r="A562" s="38" t="s">
        <v>1841</v>
      </c>
      <c r="B562" s="38" t="s">
        <v>799</v>
      </c>
      <c r="C562" s="16" t="s">
        <v>1275</v>
      </c>
      <c r="D562" s="28" t="s">
        <v>2313</v>
      </c>
      <c r="E562" s="28" t="s">
        <v>1276</v>
      </c>
      <c r="F562" s="17">
        <v>808800</v>
      </c>
      <c r="G562" s="41">
        <v>0.11</v>
      </c>
      <c r="H562" s="36">
        <v>165493916.69999999</v>
      </c>
      <c r="I562" s="40"/>
      <c r="J562" s="39"/>
    </row>
    <row r="563" spans="1:10" ht="15.75" customHeight="1" x14ac:dyDescent="0.3">
      <c r="A563" s="38" t="s">
        <v>1842</v>
      </c>
      <c r="B563" s="38" t="s">
        <v>800</v>
      </c>
      <c r="C563" s="16" t="s">
        <v>1275</v>
      </c>
      <c r="D563" s="28" t="s">
        <v>170</v>
      </c>
      <c r="E563" s="28" t="s">
        <v>1276</v>
      </c>
      <c r="F563" s="31">
        <v>859350</v>
      </c>
      <c r="G563" s="41">
        <v>0.11</v>
      </c>
      <c r="H563" s="36">
        <v>56622997.200000003</v>
      </c>
      <c r="I563" s="40"/>
      <c r="J563" s="39"/>
    </row>
    <row r="564" spans="1:10" ht="15.75" customHeight="1" x14ac:dyDescent="0.3">
      <c r="A564" s="38" t="s">
        <v>1843</v>
      </c>
      <c r="B564" s="38" t="s">
        <v>801</v>
      </c>
      <c r="C564" s="16" t="s">
        <v>1275</v>
      </c>
      <c r="D564" s="28" t="s">
        <v>2313</v>
      </c>
      <c r="E564" s="28" t="s">
        <v>1285</v>
      </c>
      <c r="F564" s="17">
        <v>808800</v>
      </c>
      <c r="G564" s="41">
        <v>0.11</v>
      </c>
      <c r="H564" s="36">
        <v>785303919.60000002</v>
      </c>
      <c r="I564" s="40"/>
      <c r="J564" s="39"/>
    </row>
    <row r="565" spans="1:10" ht="15.75" customHeight="1" x14ac:dyDescent="0.3">
      <c r="A565" s="38" t="s">
        <v>1844</v>
      </c>
      <c r="B565" s="38" t="s">
        <v>802</v>
      </c>
      <c r="C565" s="16" t="s">
        <v>1279</v>
      </c>
      <c r="D565" s="28" t="s">
        <v>2312</v>
      </c>
      <c r="E565" s="28" t="s">
        <v>1280</v>
      </c>
      <c r="F565" s="17">
        <v>32352</v>
      </c>
      <c r="G565" s="41">
        <v>0.11</v>
      </c>
      <c r="H565" s="36">
        <v>868769545.20000005</v>
      </c>
      <c r="I565" s="40"/>
      <c r="J565" s="39"/>
    </row>
    <row r="566" spans="1:10" ht="15.75" customHeight="1" x14ac:dyDescent="0.3">
      <c r="A566" s="38" t="s">
        <v>1845</v>
      </c>
      <c r="B566" s="38" t="s">
        <v>803</v>
      </c>
      <c r="C566" s="16" t="s">
        <v>1275</v>
      </c>
      <c r="D566" s="28" t="s">
        <v>143</v>
      </c>
      <c r="E566" s="28" t="s">
        <v>1285</v>
      </c>
      <c r="F566" s="31">
        <v>859350</v>
      </c>
      <c r="G566" s="41">
        <v>0.11</v>
      </c>
      <c r="H566" s="36">
        <v>332462781.30000001</v>
      </c>
      <c r="I566" s="40"/>
      <c r="J566" s="39"/>
    </row>
    <row r="567" spans="1:10" ht="15.75" customHeight="1" x14ac:dyDescent="0.3">
      <c r="A567" s="38" t="s">
        <v>1846</v>
      </c>
      <c r="B567" s="38" t="s">
        <v>804</v>
      </c>
      <c r="C567" s="16" t="s">
        <v>1279</v>
      </c>
      <c r="D567" s="28" t="s">
        <v>118</v>
      </c>
      <c r="E567" s="28" t="s">
        <v>1288</v>
      </c>
      <c r="F567" s="17">
        <v>8088</v>
      </c>
      <c r="G567" s="41">
        <v>0.11</v>
      </c>
      <c r="H567" s="36">
        <v>50628983.100000001</v>
      </c>
      <c r="I567" s="40"/>
      <c r="J567" s="39"/>
    </row>
    <row r="568" spans="1:10" ht="15.75" customHeight="1" x14ac:dyDescent="0.3">
      <c r="A568" s="38" t="s">
        <v>1847</v>
      </c>
      <c r="B568" s="38" t="s">
        <v>805</v>
      </c>
      <c r="C568" s="16" t="s">
        <v>1279</v>
      </c>
      <c r="D568" s="28" t="s">
        <v>118</v>
      </c>
      <c r="E568" s="28" t="s">
        <v>1285</v>
      </c>
      <c r="F568" s="17">
        <v>8088</v>
      </c>
      <c r="G568" s="41">
        <v>0.11</v>
      </c>
      <c r="H568" s="36">
        <v>854280060.89999998</v>
      </c>
      <c r="I568" s="40"/>
      <c r="J568" s="39"/>
    </row>
    <row r="569" spans="1:10" ht="15.75" customHeight="1" x14ac:dyDescent="0.3">
      <c r="A569" s="38" t="s">
        <v>1848</v>
      </c>
      <c r="B569" s="38" t="s">
        <v>806</v>
      </c>
      <c r="C569" s="16" t="s">
        <v>1279</v>
      </c>
      <c r="D569" s="28" t="s">
        <v>150</v>
      </c>
      <c r="E569" s="28" t="s">
        <v>1288</v>
      </c>
      <c r="F569" s="17">
        <v>32352</v>
      </c>
      <c r="G569" s="41">
        <v>0.11</v>
      </c>
      <c r="H569" s="36">
        <v>31113839.399999999</v>
      </c>
      <c r="I569" s="40"/>
      <c r="J569" s="39"/>
    </row>
    <row r="570" spans="1:10" ht="15.75" customHeight="1" x14ac:dyDescent="0.3">
      <c r="A570" s="38" t="s">
        <v>1849</v>
      </c>
      <c r="B570" s="38" t="s">
        <v>807</v>
      </c>
      <c r="C570" s="16" t="s">
        <v>1275</v>
      </c>
      <c r="D570" s="28" t="s">
        <v>2316</v>
      </c>
      <c r="E570" s="28" t="s">
        <v>1288</v>
      </c>
      <c r="F570" s="17">
        <v>556050</v>
      </c>
      <c r="G570" s="41">
        <v>0.11</v>
      </c>
      <c r="H570" s="36">
        <v>80016787.5</v>
      </c>
      <c r="I570" s="40"/>
      <c r="J570" s="39"/>
    </row>
    <row r="571" spans="1:10" ht="15.75" customHeight="1" x14ac:dyDescent="0.3">
      <c r="A571" s="38" t="s">
        <v>1850</v>
      </c>
      <c r="B571" s="38" t="s">
        <v>808</v>
      </c>
      <c r="C571" s="16" t="s">
        <v>1279</v>
      </c>
      <c r="D571" s="28" t="s">
        <v>118</v>
      </c>
      <c r="E571" s="28" t="s">
        <v>1280</v>
      </c>
      <c r="F571" s="17">
        <v>8088</v>
      </c>
      <c r="G571" s="41">
        <v>0.11</v>
      </c>
      <c r="H571" s="36">
        <v>850381740.89999998</v>
      </c>
      <c r="I571" s="40"/>
      <c r="J571" s="39"/>
    </row>
    <row r="572" spans="1:10" ht="15.75" customHeight="1" x14ac:dyDescent="0.3">
      <c r="A572" s="38" t="s">
        <v>1851</v>
      </c>
      <c r="B572" s="38" t="s">
        <v>809</v>
      </c>
      <c r="C572" s="16" t="s">
        <v>1275</v>
      </c>
      <c r="D572" s="28" t="s">
        <v>143</v>
      </c>
      <c r="E572" s="28" t="s">
        <v>1295</v>
      </c>
      <c r="F572" s="31">
        <v>859350</v>
      </c>
      <c r="G572" s="41">
        <v>0.11</v>
      </c>
      <c r="H572" s="36">
        <v>264452415.30000001</v>
      </c>
      <c r="I572" s="40"/>
      <c r="J572" s="39"/>
    </row>
    <row r="573" spans="1:10" ht="15.75" customHeight="1" x14ac:dyDescent="0.3">
      <c r="A573" s="38" t="s">
        <v>1852</v>
      </c>
      <c r="B573" s="38" t="s">
        <v>810</v>
      </c>
      <c r="C573" s="16" t="s">
        <v>1275</v>
      </c>
      <c r="D573" s="28" t="s">
        <v>2318</v>
      </c>
      <c r="E573" s="28" t="s">
        <v>1288</v>
      </c>
      <c r="F573" s="31">
        <v>859350</v>
      </c>
      <c r="G573" s="41">
        <v>0.11</v>
      </c>
      <c r="H573" s="36">
        <v>32455355.699999999</v>
      </c>
      <c r="I573" s="40"/>
      <c r="J573" s="39"/>
    </row>
    <row r="574" spans="1:10" ht="15.75" customHeight="1" x14ac:dyDescent="0.3">
      <c r="A574" s="38" t="s">
        <v>1853</v>
      </c>
      <c r="B574" s="38" t="s">
        <v>811</v>
      </c>
      <c r="C574" s="16" t="s">
        <v>1275</v>
      </c>
      <c r="D574" s="28" t="s">
        <v>2313</v>
      </c>
      <c r="E574" s="28" t="s">
        <v>1285</v>
      </c>
      <c r="F574" s="17">
        <v>808800</v>
      </c>
      <c r="G574" s="41">
        <v>0.11</v>
      </c>
      <c r="H574" s="36">
        <v>649738287.60000002</v>
      </c>
      <c r="I574" s="40"/>
      <c r="J574" s="39"/>
    </row>
    <row r="575" spans="1:10" ht="15.75" customHeight="1" x14ac:dyDescent="0.3">
      <c r="A575" s="38" t="s">
        <v>1854</v>
      </c>
      <c r="B575" s="38" t="s">
        <v>812</v>
      </c>
      <c r="C575" s="16" t="s">
        <v>1279</v>
      </c>
      <c r="D575" s="28" t="s">
        <v>118</v>
      </c>
      <c r="E575" s="28" t="s">
        <v>1280</v>
      </c>
      <c r="F575" s="17">
        <v>8088</v>
      </c>
      <c r="G575" s="41">
        <v>0.11</v>
      </c>
      <c r="H575" s="36">
        <v>358517808.30000001</v>
      </c>
      <c r="I575" s="40"/>
      <c r="J575" s="39"/>
    </row>
    <row r="576" spans="1:10" ht="15.75" customHeight="1" x14ac:dyDescent="0.3">
      <c r="A576" s="38" t="s">
        <v>1855</v>
      </c>
      <c r="B576" s="38" t="s">
        <v>813</v>
      </c>
      <c r="C576" s="16" t="s">
        <v>1279</v>
      </c>
      <c r="D576" s="28" t="s">
        <v>2312</v>
      </c>
      <c r="E576" s="28" t="s">
        <v>1276</v>
      </c>
      <c r="F576" s="17">
        <v>32352</v>
      </c>
      <c r="G576" s="41">
        <v>0.11</v>
      </c>
      <c r="H576" s="36">
        <v>81284352</v>
      </c>
      <c r="I576" s="40"/>
      <c r="J576" s="39"/>
    </row>
    <row r="577" spans="1:10" ht="15.75" customHeight="1" x14ac:dyDescent="0.3">
      <c r="A577" s="38" t="s">
        <v>1856</v>
      </c>
      <c r="B577" s="38" t="s">
        <v>814</v>
      </c>
      <c r="C577" s="16" t="s">
        <v>1275</v>
      </c>
      <c r="D577" s="28" t="s">
        <v>143</v>
      </c>
      <c r="E577" s="28" t="s">
        <v>1288</v>
      </c>
      <c r="F577" s="31">
        <v>859350</v>
      </c>
      <c r="G577" s="41">
        <v>0.11</v>
      </c>
      <c r="H577" s="36">
        <v>74826919.5</v>
      </c>
      <c r="I577" s="40"/>
      <c r="J577" s="39"/>
    </row>
    <row r="578" spans="1:10" ht="15.75" customHeight="1" x14ac:dyDescent="0.3">
      <c r="A578" s="38" t="s">
        <v>1857</v>
      </c>
      <c r="B578" s="38" t="s">
        <v>815</v>
      </c>
      <c r="C578" s="16" t="s">
        <v>1275</v>
      </c>
      <c r="D578" s="28" t="s">
        <v>2318</v>
      </c>
      <c r="E578" s="28" t="s">
        <v>1285</v>
      </c>
      <c r="F578" s="31">
        <v>859350</v>
      </c>
      <c r="G578" s="41">
        <v>0.11</v>
      </c>
      <c r="H578" s="36">
        <v>715144283.39999998</v>
      </c>
      <c r="I578" s="40"/>
      <c r="J578" s="39"/>
    </row>
    <row r="579" spans="1:10" ht="15.75" customHeight="1" x14ac:dyDescent="0.3">
      <c r="A579" s="38" t="s">
        <v>1858</v>
      </c>
      <c r="B579" s="38" t="s">
        <v>816</v>
      </c>
      <c r="C579" s="16" t="s">
        <v>1275</v>
      </c>
      <c r="D579" s="28" t="s">
        <v>2313</v>
      </c>
      <c r="E579" s="28" t="s">
        <v>1280</v>
      </c>
      <c r="F579" s="17">
        <v>808800</v>
      </c>
      <c r="G579" s="41">
        <v>0.11</v>
      </c>
      <c r="H579" s="36">
        <v>424436594.81999999</v>
      </c>
      <c r="I579" s="40"/>
      <c r="J579" s="39"/>
    </row>
    <row r="580" spans="1:10" ht="15.75" customHeight="1" x14ac:dyDescent="0.3">
      <c r="A580" s="38" t="s">
        <v>1859</v>
      </c>
      <c r="B580" s="38" t="s">
        <v>817</v>
      </c>
      <c r="C580" s="16" t="s">
        <v>1275</v>
      </c>
      <c r="D580" s="28" t="s">
        <v>2313</v>
      </c>
      <c r="E580" s="28" t="s">
        <v>1295</v>
      </c>
      <c r="F580" s="17">
        <v>808800</v>
      </c>
      <c r="G580" s="41">
        <v>0.11</v>
      </c>
      <c r="H580" s="36">
        <v>485232347.10000002</v>
      </c>
      <c r="I580" s="40"/>
      <c r="J580" s="39"/>
    </row>
    <row r="581" spans="1:10" ht="15.75" customHeight="1" x14ac:dyDescent="0.3">
      <c r="A581" s="38" t="s">
        <v>1860</v>
      </c>
      <c r="B581" s="38" t="s">
        <v>818</v>
      </c>
      <c r="C581" s="16" t="s">
        <v>1275</v>
      </c>
      <c r="D581" s="28" t="s">
        <v>2318</v>
      </c>
      <c r="E581" s="28" t="s">
        <v>1288</v>
      </c>
      <c r="F581" s="31">
        <v>859350</v>
      </c>
      <c r="G581" s="41">
        <v>0.11</v>
      </c>
      <c r="H581" s="36">
        <v>14442353.4</v>
      </c>
      <c r="I581" s="40"/>
      <c r="J581" s="39"/>
    </row>
    <row r="582" spans="1:10" ht="15.75" customHeight="1" x14ac:dyDescent="0.3">
      <c r="A582" s="38" t="s">
        <v>1861</v>
      </c>
      <c r="B582" s="38" t="s">
        <v>819</v>
      </c>
      <c r="C582" s="16" t="s">
        <v>1279</v>
      </c>
      <c r="D582" s="28" t="s">
        <v>118</v>
      </c>
      <c r="E582" s="28" t="s">
        <v>1276</v>
      </c>
      <c r="F582" s="17">
        <v>8088</v>
      </c>
      <c r="G582" s="41">
        <v>0.11</v>
      </c>
      <c r="H582" s="36">
        <v>36145417.829999998</v>
      </c>
      <c r="I582" s="40"/>
      <c r="J582" s="39"/>
    </row>
    <row r="583" spans="1:10" ht="15.75" customHeight="1" x14ac:dyDescent="0.3">
      <c r="A583" s="38" t="s">
        <v>1862</v>
      </c>
      <c r="B583" s="38" t="s">
        <v>820</v>
      </c>
      <c r="C583" s="16" t="s">
        <v>1279</v>
      </c>
      <c r="D583" s="28" t="s">
        <v>118</v>
      </c>
      <c r="E583" s="28" t="s">
        <v>1288</v>
      </c>
      <c r="F583" s="17">
        <v>8088</v>
      </c>
      <c r="G583" s="41">
        <v>0.11</v>
      </c>
      <c r="H583" s="36">
        <v>247803389.09999999</v>
      </c>
      <c r="I583" s="40"/>
      <c r="J583" s="39"/>
    </row>
    <row r="584" spans="1:10" ht="15.75" customHeight="1" x14ac:dyDescent="0.3">
      <c r="A584" s="38" t="s">
        <v>1863</v>
      </c>
      <c r="B584" s="38" t="s">
        <v>821</v>
      </c>
      <c r="C584" s="16" t="s">
        <v>1279</v>
      </c>
      <c r="D584" s="28" t="s">
        <v>2312</v>
      </c>
      <c r="E584" s="28" t="s">
        <v>1288</v>
      </c>
      <c r="F584" s="17">
        <v>32352</v>
      </c>
      <c r="G584" s="41">
        <v>0.11</v>
      </c>
      <c r="H584" s="36">
        <v>35428120.800000004</v>
      </c>
      <c r="I584" s="40"/>
      <c r="J584" s="39"/>
    </row>
    <row r="585" spans="1:10" ht="15.75" customHeight="1" x14ac:dyDescent="0.3">
      <c r="A585" s="38" t="s">
        <v>1864</v>
      </c>
      <c r="B585" s="38" t="s">
        <v>822</v>
      </c>
      <c r="C585" s="16" t="s">
        <v>1279</v>
      </c>
      <c r="D585" s="28" t="s">
        <v>2312</v>
      </c>
      <c r="E585" s="28" t="s">
        <v>1288</v>
      </c>
      <c r="F585" s="17">
        <v>32352</v>
      </c>
      <c r="G585" s="41">
        <v>0.11</v>
      </c>
      <c r="H585" s="36">
        <v>14224978.5</v>
      </c>
      <c r="I585" s="40"/>
      <c r="J585" s="39"/>
    </row>
    <row r="586" spans="1:10" ht="15.75" customHeight="1" x14ac:dyDescent="0.3">
      <c r="A586" s="38" t="s">
        <v>1865</v>
      </c>
      <c r="B586" s="38" t="s">
        <v>823</v>
      </c>
      <c r="C586" s="16" t="s">
        <v>1275</v>
      </c>
      <c r="D586" s="28" t="s">
        <v>2316</v>
      </c>
      <c r="E586" s="28" t="s">
        <v>1276</v>
      </c>
      <c r="F586" s="17">
        <v>556050</v>
      </c>
      <c r="G586" s="41">
        <v>0.11</v>
      </c>
      <c r="H586" s="36">
        <v>133417278</v>
      </c>
      <c r="I586" s="40"/>
      <c r="J586" s="39"/>
    </row>
    <row r="587" spans="1:10" ht="15.75" customHeight="1" x14ac:dyDescent="0.3">
      <c r="A587" s="38" t="s">
        <v>1866</v>
      </c>
      <c r="B587" s="38" t="s">
        <v>824</v>
      </c>
      <c r="C587" s="16" t="s">
        <v>1275</v>
      </c>
      <c r="D587" s="28" t="s">
        <v>2318</v>
      </c>
      <c r="E587" s="28" t="s">
        <v>1288</v>
      </c>
      <c r="F587" s="31">
        <v>859350</v>
      </c>
      <c r="G587" s="41">
        <v>0.11</v>
      </c>
      <c r="H587" s="36">
        <v>19615508.399999999</v>
      </c>
      <c r="I587" s="40"/>
      <c r="J587" s="39"/>
    </row>
    <row r="588" spans="1:10" ht="15.75" customHeight="1" x14ac:dyDescent="0.3">
      <c r="A588" s="38" t="s">
        <v>1867</v>
      </c>
      <c r="B588" s="38" t="s">
        <v>825</v>
      </c>
      <c r="C588" s="16" t="s">
        <v>1275</v>
      </c>
      <c r="D588" s="28" t="s">
        <v>2318</v>
      </c>
      <c r="E588" s="28" t="s">
        <v>1295</v>
      </c>
      <c r="F588" s="31">
        <v>859350</v>
      </c>
      <c r="G588" s="41">
        <v>0.11</v>
      </c>
      <c r="H588" s="36">
        <v>293336979.60000002</v>
      </c>
      <c r="I588" s="40"/>
      <c r="J588" s="39"/>
    </row>
    <row r="589" spans="1:10" ht="15.75" customHeight="1" x14ac:dyDescent="0.3">
      <c r="A589" s="38" t="s">
        <v>1868</v>
      </c>
      <c r="B589" s="38" t="s">
        <v>826</v>
      </c>
      <c r="C589" s="16" t="s">
        <v>1275</v>
      </c>
      <c r="D589" s="28" t="s">
        <v>2319</v>
      </c>
      <c r="E589" s="28" t="s">
        <v>1276</v>
      </c>
      <c r="F589" s="17">
        <v>353850</v>
      </c>
      <c r="G589" s="41">
        <v>0.11</v>
      </c>
      <c r="H589" s="36">
        <v>157741438.19999999</v>
      </c>
      <c r="I589" s="40"/>
      <c r="J589" s="39"/>
    </row>
    <row r="590" spans="1:10" ht="15.75" customHeight="1" x14ac:dyDescent="0.3">
      <c r="A590" s="38" t="s">
        <v>1869</v>
      </c>
      <c r="B590" s="38" t="s">
        <v>827</v>
      </c>
      <c r="C590" s="16" t="s">
        <v>1275</v>
      </c>
      <c r="D590" s="28" t="s">
        <v>2318</v>
      </c>
      <c r="E590" s="28" t="s">
        <v>1276</v>
      </c>
      <c r="F590" s="31">
        <v>859350</v>
      </c>
      <c r="G590" s="41">
        <v>0.11</v>
      </c>
      <c r="H590" s="36">
        <v>82876561.799999997</v>
      </c>
      <c r="I590" s="40"/>
      <c r="J590" s="39"/>
    </row>
    <row r="591" spans="1:10" ht="15.75" customHeight="1" x14ac:dyDescent="0.3">
      <c r="A591" s="38" t="s">
        <v>1870</v>
      </c>
      <c r="B591" s="38" t="s">
        <v>828</v>
      </c>
      <c r="C591" s="16" t="s">
        <v>1275</v>
      </c>
      <c r="D591" s="28" t="s">
        <v>2315</v>
      </c>
      <c r="E591" s="28" t="s">
        <v>1276</v>
      </c>
      <c r="F591" s="17">
        <v>556050</v>
      </c>
      <c r="G591" s="41">
        <v>0.11</v>
      </c>
      <c r="H591" s="36">
        <v>107798717.76000001</v>
      </c>
      <c r="I591" s="40"/>
      <c r="J591" s="39"/>
    </row>
    <row r="592" spans="1:10" ht="15.75" customHeight="1" x14ac:dyDescent="0.3">
      <c r="A592" s="38" t="s">
        <v>1871</v>
      </c>
      <c r="B592" s="38" t="s">
        <v>829</v>
      </c>
      <c r="C592" s="16" t="s">
        <v>1275</v>
      </c>
      <c r="D592" s="28" t="s">
        <v>2314</v>
      </c>
      <c r="E592" s="28" t="s">
        <v>1288</v>
      </c>
      <c r="F592" s="17">
        <v>808800</v>
      </c>
      <c r="G592" s="41">
        <v>0.11</v>
      </c>
      <c r="H592" s="36">
        <v>20063970</v>
      </c>
      <c r="I592" s="40"/>
      <c r="J592" s="39"/>
    </row>
    <row r="593" spans="1:10" ht="15.75" customHeight="1" x14ac:dyDescent="0.3">
      <c r="A593" s="38" t="s">
        <v>1872</v>
      </c>
      <c r="B593" s="38" t="s">
        <v>830</v>
      </c>
      <c r="C593" s="16" t="s">
        <v>1275</v>
      </c>
      <c r="D593" s="28" t="s">
        <v>2313</v>
      </c>
      <c r="E593" s="28" t="s">
        <v>1280</v>
      </c>
      <c r="F593" s="17">
        <v>808800</v>
      </c>
      <c r="G593" s="41">
        <v>0.11</v>
      </c>
      <c r="H593" s="36">
        <v>299315427.89999998</v>
      </c>
      <c r="I593" s="40"/>
      <c r="J593" s="39"/>
    </row>
    <row r="594" spans="1:10" ht="15.75" customHeight="1" x14ac:dyDescent="0.3">
      <c r="A594" s="38" t="s">
        <v>1873</v>
      </c>
      <c r="B594" s="38" t="s">
        <v>831</v>
      </c>
      <c r="C594" s="16" t="s">
        <v>1275</v>
      </c>
      <c r="D594" s="28" t="s">
        <v>170</v>
      </c>
      <c r="E594" s="28" t="s">
        <v>1288</v>
      </c>
      <c r="F594" s="31">
        <v>859350</v>
      </c>
      <c r="G594" s="41">
        <v>0.11</v>
      </c>
      <c r="H594" s="36">
        <v>73220194.5</v>
      </c>
      <c r="I594" s="40"/>
      <c r="J594" s="39"/>
    </row>
    <row r="595" spans="1:10" ht="15.75" customHeight="1" x14ac:dyDescent="0.3">
      <c r="A595" s="38" t="s">
        <v>1874</v>
      </c>
      <c r="B595" s="38" t="s">
        <v>832</v>
      </c>
      <c r="C595" s="16" t="s">
        <v>1275</v>
      </c>
      <c r="D595" s="28" t="s">
        <v>170</v>
      </c>
      <c r="E595" s="28" t="s">
        <v>1288</v>
      </c>
      <c r="F595" s="31">
        <v>859350</v>
      </c>
      <c r="G595" s="41">
        <v>0.11</v>
      </c>
      <c r="H595" s="36">
        <v>31998945.899999999</v>
      </c>
      <c r="I595" s="40"/>
      <c r="J595" s="39"/>
    </row>
    <row r="596" spans="1:10" ht="15.75" customHeight="1" x14ac:dyDescent="0.3">
      <c r="A596" s="38" t="s">
        <v>1875</v>
      </c>
      <c r="B596" s="38" t="s">
        <v>833</v>
      </c>
      <c r="C596" s="16" t="s">
        <v>1279</v>
      </c>
      <c r="D596" s="28" t="s">
        <v>118</v>
      </c>
      <c r="E596" s="28" t="s">
        <v>1276</v>
      </c>
      <c r="F596" s="17">
        <v>8088</v>
      </c>
      <c r="G596" s="41">
        <v>0.11</v>
      </c>
      <c r="H596" s="36">
        <v>169048700.40000001</v>
      </c>
      <c r="I596" s="40"/>
      <c r="J596" s="39"/>
    </row>
    <row r="597" spans="1:10" ht="15.75" customHeight="1" x14ac:dyDescent="0.3">
      <c r="A597" s="38" t="s">
        <v>1876</v>
      </c>
      <c r="B597" s="38" t="s">
        <v>834</v>
      </c>
      <c r="C597" s="16" t="s">
        <v>1279</v>
      </c>
      <c r="D597" s="28" t="s">
        <v>2312</v>
      </c>
      <c r="E597" s="28" t="s">
        <v>1295</v>
      </c>
      <c r="F597" s="17">
        <v>32352</v>
      </c>
      <c r="G597" s="41">
        <v>0.11</v>
      </c>
      <c r="H597" s="36">
        <v>836025353.27999997</v>
      </c>
      <c r="I597" s="40"/>
      <c r="J597" s="39"/>
    </row>
    <row r="598" spans="1:10" ht="15.75" customHeight="1" x14ac:dyDescent="0.3">
      <c r="A598" s="38" t="s">
        <v>1877</v>
      </c>
      <c r="B598" s="38" t="s">
        <v>835</v>
      </c>
      <c r="C598" s="16" t="s">
        <v>1279</v>
      </c>
      <c r="D598" s="28" t="s">
        <v>2312</v>
      </c>
      <c r="E598" s="28" t="s">
        <v>1295</v>
      </c>
      <c r="F598" s="17">
        <v>32352</v>
      </c>
      <c r="G598" s="41">
        <v>0.11</v>
      </c>
      <c r="H598" s="36">
        <v>527811122.69999999</v>
      </c>
      <c r="I598" s="40"/>
      <c r="J598" s="39"/>
    </row>
    <row r="599" spans="1:10" ht="15.75" customHeight="1" x14ac:dyDescent="0.3">
      <c r="A599" s="38" t="s">
        <v>1878</v>
      </c>
      <c r="B599" s="38" t="s">
        <v>836</v>
      </c>
      <c r="C599" s="16" t="s">
        <v>1275</v>
      </c>
      <c r="D599" s="28" t="s">
        <v>2314</v>
      </c>
      <c r="E599" s="28" t="s">
        <v>1285</v>
      </c>
      <c r="F599" s="17">
        <v>808800</v>
      </c>
      <c r="G599" s="41">
        <v>0.11</v>
      </c>
      <c r="H599" s="36">
        <v>1006545745.2</v>
      </c>
      <c r="I599" s="40"/>
      <c r="J599" s="39"/>
    </row>
    <row r="600" spans="1:10" ht="15.75" customHeight="1" x14ac:dyDescent="0.3">
      <c r="A600" s="38" t="s">
        <v>1879</v>
      </c>
      <c r="B600" s="38" t="s">
        <v>837</v>
      </c>
      <c r="C600" s="16" t="s">
        <v>1275</v>
      </c>
      <c r="D600" s="28" t="s">
        <v>2316</v>
      </c>
      <c r="E600" s="28" t="s">
        <v>1295</v>
      </c>
      <c r="F600" s="17">
        <v>556050</v>
      </c>
      <c r="G600" s="41">
        <v>0.11</v>
      </c>
      <c r="H600" s="36">
        <v>859986692.39999998</v>
      </c>
      <c r="I600" s="40"/>
      <c r="J600" s="39"/>
    </row>
    <row r="601" spans="1:10" ht="15.75" customHeight="1" x14ac:dyDescent="0.3">
      <c r="A601" s="38" t="s">
        <v>1880</v>
      </c>
      <c r="B601" s="38" t="s">
        <v>838</v>
      </c>
      <c r="C601" s="16" t="s">
        <v>1279</v>
      </c>
      <c r="D601" s="28" t="s">
        <v>150</v>
      </c>
      <c r="E601" s="28" t="s">
        <v>1288</v>
      </c>
      <c r="F601" s="17">
        <v>32352</v>
      </c>
      <c r="G601" s="41">
        <v>0.11</v>
      </c>
      <c r="H601" s="36">
        <v>36543060.299999997</v>
      </c>
      <c r="I601" s="40"/>
      <c r="J601" s="39"/>
    </row>
    <row r="602" spans="1:10" ht="15.75" customHeight="1" x14ac:dyDescent="0.3">
      <c r="A602" s="38" t="s">
        <v>1881</v>
      </c>
      <c r="B602" s="38" t="s">
        <v>839</v>
      </c>
      <c r="C602" s="16" t="s">
        <v>1275</v>
      </c>
      <c r="D602" s="28" t="s">
        <v>2314</v>
      </c>
      <c r="E602" s="28" t="s">
        <v>1276</v>
      </c>
      <c r="F602" s="17">
        <v>808800</v>
      </c>
      <c r="G602" s="41">
        <v>0.11</v>
      </c>
      <c r="H602" s="36">
        <v>57249769.200000003</v>
      </c>
      <c r="I602" s="40"/>
      <c r="J602" s="39"/>
    </row>
    <row r="603" spans="1:10" ht="15.75" customHeight="1" x14ac:dyDescent="0.3">
      <c r="A603" s="38" t="s">
        <v>1882</v>
      </c>
      <c r="B603" s="38" t="s">
        <v>840</v>
      </c>
      <c r="C603" s="16" t="s">
        <v>1279</v>
      </c>
      <c r="D603" s="28" t="s">
        <v>118</v>
      </c>
      <c r="E603" s="28" t="s">
        <v>1276</v>
      </c>
      <c r="F603" s="17">
        <v>8088</v>
      </c>
      <c r="G603" s="41">
        <v>0.11</v>
      </c>
      <c r="H603" s="36">
        <v>13282800</v>
      </c>
      <c r="I603" s="40"/>
      <c r="J603" s="39"/>
    </row>
    <row r="604" spans="1:10" ht="15.75" customHeight="1" x14ac:dyDescent="0.3">
      <c r="A604" s="38" t="s">
        <v>1883</v>
      </c>
      <c r="B604" s="38" t="s">
        <v>841</v>
      </c>
      <c r="C604" s="16" t="s">
        <v>1275</v>
      </c>
      <c r="D604" s="28" t="s">
        <v>2316</v>
      </c>
      <c r="E604" s="28" t="s">
        <v>1276</v>
      </c>
      <c r="F604" s="17">
        <v>556050</v>
      </c>
      <c r="G604" s="41">
        <v>0.11</v>
      </c>
      <c r="H604" s="36">
        <v>209067762.90000001</v>
      </c>
      <c r="I604" s="40"/>
      <c r="J604" s="39"/>
    </row>
    <row r="605" spans="1:10" ht="15.75" customHeight="1" x14ac:dyDescent="0.3">
      <c r="A605" s="38" t="s">
        <v>1884</v>
      </c>
      <c r="B605" s="38" t="s">
        <v>842</v>
      </c>
      <c r="C605" s="16" t="s">
        <v>1275</v>
      </c>
      <c r="D605" s="28" t="s">
        <v>2314</v>
      </c>
      <c r="E605" s="28" t="s">
        <v>1285</v>
      </c>
      <c r="F605" s="17">
        <v>808800</v>
      </c>
      <c r="G605" s="41">
        <v>0.11</v>
      </c>
      <c r="H605" s="36">
        <v>459512170.80000001</v>
      </c>
      <c r="I605" s="40"/>
      <c r="J605" s="39"/>
    </row>
    <row r="606" spans="1:10" ht="15.75" customHeight="1" x14ac:dyDescent="0.3">
      <c r="A606" s="38" t="s">
        <v>1885</v>
      </c>
      <c r="B606" s="38" t="s">
        <v>843</v>
      </c>
      <c r="C606" s="16" t="s">
        <v>1275</v>
      </c>
      <c r="D606" s="28" t="s">
        <v>2318</v>
      </c>
      <c r="E606" s="28" t="s">
        <v>1295</v>
      </c>
      <c r="F606" s="31">
        <v>859350</v>
      </c>
      <c r="G606" s="41">
        <v>0.11</v>
      </c>
      <c r="H606" s="36">
        <v>322275933.89999998</v>
      </c>
      <c r="I606" s="40"/>
      <c r="J606" s="39"/>
    </row>
    <row r="607" spans="1:10" ht="15.75" customHeight="1" x14ac:dyDescent="0.3">
      <c r="A607" s="38" t="s">
        <v>1886</v>
      </c>
      <c r="B607" s="38" t="s">
        <v>844</v>
      </c>
      <c r="C607" s="16" t="s">
        <v>1279</v>
      </c>
      <c r="D607" s="28" t="s">
        <v>118</v>
      </c>
      <c r="E607" s="28" t="s">
        <v>1288</v>
      </c>
      <c r="F607" s="17">
        <v>8088</v>
      </c>
      <c r="G607" s="41">
        <v>0.11</v>
      </c>
      <c r="H607" s="36">
        <v>155802870.59999999</v>
      </c>
      <c r="I607" s="40"/>
      <c r="J607" s="39"/>
    </row>
    <row r="608" spans="1:10" ht="15.75" customHeight="1" x14ac:dyDescent="0.3">
      <c r="A608" s="38" t="s">
        <v>1887</v>
      </c>
      <c r="B608" s="38" t="s">
        <v>845</v>
      </c>
      <c r="C608" s="16" t="s">
        <v>1275</v>
      </c>
      <c r="D608" s="28" t="s">
        <v>143</v>
      </c>
      <c r="E608" s="28" t="s">
        <v>1295</v>
      </c>
      <c r="F608" s="31">
        <v>859350</v>
      </c>
      <c r="G608" s="41">
        <v>0.11</v>
      </c>
      <c r="H608" s="36">
        <v>774678911.39999998</v>
      </c>
      <c r="I608" s="40"/>
      <c r="J608" s="39"/>
    </row>
    <row r="609" spans="1:10" ht="15.75" customHeight="1" x14ac:dyDescent="0.3">
      <c r="A609" s="38" t="s">
        <v>1888</v>
      </c>
      <c r="B609" s="38" t="s">
        <v>846</v>
      </c>
      <c r="C609" s="16" t="s">
        <v>1279</v>
      </c>
      <c r="D609" s="28" t="s">
        <v>118</v>
      </c>
      <c r="E609" s="28" t="s">
        <v>1295</v>
      </c>
      <c r="F609" s="17">
        <v>8088</v>
      </c>
      <c r="G609" s="41">
        <v>0.11</v>
      </c>
      <c r="H609" s="36">
        <v>803137587.89999998</v>
      </c>
      <c r="I609" s="40"/>
      <c r="J609" s="39"/>
    </row>
    <row r="610" spans="1:10" ht="15.75" customHeight="1" x14ac:dyDescent="0.3">
      <c r="A610" s="38" t="s">
        <v>1889</v>
      </c>
      <c r="B610" s="38" t="s">
        <v>847</v>
      </c>
      <c r="C610" s="16" t="s">
        <v>1275</v>
      </c>
      <c r="D610" s="28" t="s">
        <v>2318</v>
      </c>
      <c r="E610" s="28" t="s">
        <v>1288</v>
      </c>
      <c r="F610" s="31">
        <v>859350</v>
      </c>
      <c r="G610" s="41">
        <v>0.11</v>
      </c>
      <c r="H610" s="36">
        <v>228042173.09999999</v>
      </c>
      <c r="I610" s="40"/>
      <c r="J610" s="39"/>
    </row>
    <row r="611" spans="1:10" ht="15.75" customHeight="1" x14ac:dyDescent="0.3">
      <c r="A611" s="38" t="s">
        <v>1890</v>
      </c>
      <c r="B611" s="38" t="s">
        <v>848</v>
      </c>
      <c r="C611" s="16" t="s">
        <v>1279</v>
      </c>
      <c r="D611" s="28" t="s">
        <v>150</v>
      </c>
      <c r="E611" s="28" t="s">
        <v>1276</v>
      </c>
      <c r="F611" s="17">
        <v>32352</v>
      </c>
      <c r="G611" s="41">
        <v>0.11</v>
      </c>
      <c r="H611" s="36">
        <v>105802198.5</v>
      </c>
      <c r="I611" s="40"/>
      <c r="J611" s="39"/>
    </row>
    <row r="612" spans="1:10" ht="15.75" customHeight="1" x14ac:dyDescent="0.3">
      <c r="A612" s="38" t="s">
        <v>1891</v>
      </c>
      <c r="B612" s="38" t="s">
        <v>849</v>
      </c>
      <c r="C612" s="16" t="s">
        <v>1275</v>
      </c>
      <c r="D612" s="28" t="s">
        <v>2315</v>
      </c>
      <c r="E612" s="28" t="s">
        <v>1295</v>
      </c>
      <c r="F612" s="17">
        <v>556050</v>
      </c>
      <c r="G612" s="41">
        <v>0.11</v>
      </c>
      <c r="H612" s="36">
        <v>610727490</v>
      </c>
      <c r="I612" s="40"/>
      <c r="J612" s="39"/>
    </row>
    <row r="613" spans="1:10" ht="15.75" customHeight="1" x14ac:dyDescent="0.3">
      <c r="A613" s="38" t="s">
        <v>1892</v>
      </c>
      <c r="B613" s="38" t="s">
        <v>850</v>
      </c>
      <c r="C613" s="16" t="s">
        <v>1275</v>
      </c>
      <c r="D613" s="28" t="s">
        <v>2314</v>
      </c>
      <c r="E613" s="28" t="s">
        <v>1288</v>
      </c>
      <c r="F613" s="17">
        <v>808800</v>
      </c>
      <c r="G613" s="41">
        <v>0.11</v>
      </c>
      <c r="H613" s="36">
        <v>59896504.259999998</v>
      </c>
      <c r="I613" s="40"/>
      <c r="J613" s="39"/>
    </row>
    <row r="614" spans="1:10" ht="15.75" customHeight="1" x14ac:dyDescent="0.3">
      <c r="A614" s="38" t="s">
        <v>1893</v>
      </c>
      <c r="B614" s="38" t="s">
        <v>851</v>
      </c>
      <c r="C614" s="16" t="s">
        <v>1279</v>
      </c>
      <c r="D614" s="28" t="s">
        <v>118</v>
      </c>
      <c r="E614" s="28" t="s">
        <v>1280</v>
      </c>
      <c r="F614" s="17">
        <v>8088</v>
      </c>
      <c r="G614" s="41">
        <v>0.11</v>
      </c>
      <c r="H614" s="36">
        <v>688262822.10000002</v>
      </c>
      <c r="I614" s="40"/>
      <c r="J614" s="39"/>
    </row>
    <row r="615" spans="1:10" ht="15.75" customHeight="1" x14ac:dyDescent="0.3">
      <c r="A615" s="38" t="s">
        <v>1894</v>
      </c>
      <c r="B615" s="38" t="s">
        <v>852</v>
      </c>
      <c r="C615" s="16" t="s">
        <v>1279</v>
      </c>
      <c r="D615" s="28" t="s">
        <v>2312</v>
      </c>
      <c r="E615" s="28" t="s">
        <v>1288</v>
      </c>
      <c r="F615" s="17">
        <v>32352</v>
      </c>
      <c r="G615" s="41">
        <v>0.11</v>
      </c>
      <c r="H615" s="36">
        <v>170800043.37</v>
      </c>
      <c r="I615" s="40"/>
      <c r="J615" s="39"/>
    </row>
    <row r="616" spans="1:10" ht="15.75" customHeight="1" x14ac:dyDescent="0.3">
      <c r="A616" s="38" t="s">
        <v>1895</v>
      </c>
      <c r="B616" s="38" t="s">
        <v>853</v>
      </c>
      <c r="C616" s="16" t="s">
        <v>1279</v>
      </c>
      <c r="D616" s="28" t="s">
        <v>118</v>
      </c>
      <c r="E616" s="28" t="s">
        <v>1288</v>
      </c>
      <c r="F616" s="17">
        <v>8088</v>
      </c>
      <c r="G616" s="41">
        <v>0.11</v>
      </c>
      <c r="H616" s="36">
        <v>86629047</v>
      </c>
      <c r="I616" s="40"/>
      <c r="J616" s="39"/>
    </row>
    <row r="617" spans="1:10" ht="15.75" customHeight="1" x14ac:dyDescent="0.3">
      <c r="A617" s="38" t="s">
        <v>1896</v>
      </c>
      <c r="B617" s="38" t="s">
        <v>854</v>
      </c>
      <c r="C617" s="16" t="s">
        <v>1275</v>
      </c>
      <c r="D617" s="28" t="s">
        <v>2315</v>
      </c>
      <c r="E617" s="28" t="s">
        <v>1276</v>
      </c>
      <c r="F617" s="17">
        <v>556050</v>
      </c>
      <c r="G617" s="41">
        <v>0.11</v>
      </c>
      <c r="H617" s="36">
        <v>183897192</v>
      </c>
      <c r="I617" s="40"/>
      <c r="J617" s="39"/>
    </row>
    <row r="618" spans="1:10" ht="15.75" customHeight="1" x14ac:dyDescent="0.3">
      <c r="A618" s="38" t="s">
        <v>1897</v>
      </c>
      <c r="B618" s="38" t="s">
        <v>855</v>
      </c>
      <c r="C618" s="16" t="s">
        <v>1275</v>
      </c>
      <c r="D618" s="28" t="s">
        <v>170</v>
      </c>
      <c r="E618" s="28" t="s">
        <v>1288</v>
      </c>
      <c r="F618" s="31">
        <v>859350</v>
      </c>
      <c r="G618" s="41">
        <v>0.11</v>
      </c>
      <c r="H618" s="36">
        <v>42875625</v>
      </c>
      <c r="I618" s="40"/>
      <c r="J618" s="39"/>
    </row>
    <row r="619" spans="1:10" ht="15.75" customHeight="1" x14ac:dyDescent="0.3">
      <c r="A619" s="38" t="s">
        <v>1898</v>
      </c>
      <c r="B619" s="38" t="s">
        <v>856</v>
      </c>
      <c r="C619" s="16" t="s">
        <v>1275</v>
      </c>
      <c r="D619" s="28" t="s">
        <v>2315</v>
      </c>
      <c r="E619" s="28" t="s">
        <v>1295</v>
      </c>
      <c r="F619" s="17">
        <v>556050</v>
      </c>
      <c r="G619" s="41">
        <v>0.11</v>
      </c>
      <c r="H619" s="36">
        <v>480513390</v>
      </c>
      <c r="I619" s="40"/>
      <c r="J619" s="39"/>
    </row>
    <row r="620" spans="1:10" ht="15.75" customHeight="1" x14ac:dyDescent="0.3">
      <c r="A620" s="38" t="s">
        <v>1899</v>
      </c>
      <c r="B620" s="38" t="s">
        <v>857</v>
      </c>
      <c r="C620" s="16" t="s">
        <v>1275</v>
      </c>
      <c r="D620" s="28" t="s">
        <v>2315</v>
      </c>
      <c r="E620" s="28" t="s">
        <v>1288</v>
      </c>
      <c r="F620" s="17">
        <v>556050</v>
      </c>
      <c r="G620" s="41">
        <v>0.11</v>
      </c>
      <c r="H620" s="36">
        <v>24514600.800000001</v>
      </c>
      <c r="I620" s="40"/>
      <c r="J620" s="39"/>
    </row>
    <row r="621" spans="1:10" ht="15.75" customHeight="1" x14ac:dyDescent="0.3">
      <c r="A621" s="38" t="s">
        <v>1900</v>
      </c>
      <c r="B621" s="38" t="s">
        <v>858</v>
      </c>
      <c r="C621" s="16" t="s">
        <v>1275</v>
      </c>
      <c r="D621" s="28" t="s">
        <v>143</v>
      </c>
      <c r="E621" s="28" t="s">
        <v>1276</v>
      </c>
      <c r="F621" s="31">
        <v>859350</v>
      </c>
      <c r="G621" s="41">
        <v>0.11</v>
      </c>
      <c r="H621" s="36">
        <v>34525927.5</v>
      </c>
      <c r="I621" s="40"/>
      <c r="J621" s="39"/>
    </row>
    <row r="622" spans="1:10" ht="15.75" customHeight="1" x14ac:dyDescent="0.3">
      <c r="A622" s="38" t="s">
        <v>1901</v>
      </c>
      <c r="B622" s="38" t="s">
        <v>859</v>
      </c>
      <c r="C622" s="16" t="s">
        <v>1275</v>
      </c>
      <c r="D622" s="28" t="s">
        <v>143</v>
      </c>
      <c r="E622" s="28" t="s">
        <v>1288</v>
      </c>
      <c r="F622" s="31">
        <v>859350</v>
      </c>
      <c r="G622" s="41">
        <v>0.11</v>
      </c>
      <c r="H622" s="36">
        <v>54407614.799999997</v>
      </c>
      <c r="I622" s="40"/>
      <c r="J622" s="39"/>
    </row>
    <row r="623" spans="1:10" ht="15.75" customHeight="1" x14ac:dyDescent="0.3">
      <c r="A623" s="38" t="s">
        <v>1902</v>
      </c>
      <c r="B623" s="38" t="s">
        <v>860</v>
      </c>
      <c r="C623" s="16" t="s">
        <v>1275</v>
      </c>
      <c r="D623" s="28" t="s">
        <v>2314</v>
      </c>
      <c r="E623" s="28" t="s">
        <v>1276</v>
      </c>
      <c r="F623" s="17">
        <v>808800</v>
      </c>
      <c r="G623" s="41">
        <v>0.11</v>
      </c>
      <c r="H623" s="36">
        <v>257701716.59999999</v>
      </c>
      <c r="I623" s="40"/>
      <c r="J623" s="39"/>
    </row>
    <row r="624" spans="1:10" ht="15.75" customHeight="1" x14ac:dyDescent="0.3">
      <c r="A624" s="38" t="s">
        <v>1903</v>
      </c>
      <c r="B624" s="38" t="s">
        <v>861</v>
      </c>
      <c r="C624" s="16" t="s">
        <v>1275</v>
      </c>
      <c r="D624" s="28" t="s">
        <v>170</v>
      </c>
      <c r="E624" s="28" t="s">
        <v>1295</v>
      </c>
      <c r="F624" s="31">
        <v>859350</v>
      </c>
      <c r="G624" s="41">
        <v>0.11</v>
      </c>
      <c r="H624" s="36">
        <v>371933737.5</v>
      </c>
      <c r="I624" s="40"/>
      <c r="J624" s="39"/>
    </row>
    <row r="625" spans="1:10" ht="15.75" customHeight="1" x14ac:dyDescent="0.3">
      <c r="A625" s="38" t="s">
        <v>1904</v>
      </c>
      <c r="B625" s="38" t="s">
        <v>862</v>
      </c>
      <c r="C625" s="16" t="s">
        <v>1275</v>
      </c>
      <c r="D625" s="28" t="s">
        <v>2313</v>
      </c>
      <c r="E625" s="28" t="s">
        <v>1295</v>
      </c>
      <c r="F625" s="17">
        <v>808800</v>
      </c>
      <c r="G625" s="41">
        <v>0.11</v>
      </c>
      <c r="H625" s="36">
        <v>297714119.70000005</v>
      </c>
      <c r="I625" s="40"/>
      <c r="J625" s="39"/>
    </row>
    <row r="626" spans="1:10" ht="15.75" customHeight="1" x14ac:dyDescent="0.3">
      <c r="A626" s="38" t="s">
        <v>1905</v>
      </c>
      <c r="B626" s="38" t="s">
        <v>863</v>
      </c>
      <c r="C626" s="16" t="s">
        <v>1275</v>
      </c>
      <c r="D626" s="28" t="s">
        <v>2314</v>
      </c>
      <c r="E626" s="28" t="s">
        <v>1288</v>
      </c>
      <c r="F626" s="17">
        <v>808800</v>
      </c>
      <c r="G626" s="41">
        <v>0.11</v>
      </c>
      <c r="H626" s="36">
        <v>189691672.5</v>
      </c>
      <c r="I626" s="40"/>
      <c r="J626" s="39"/>
    </row>
    <row r="627" spans="1:10" ht="15.75" customHeight="1" x14ac:dyDescent="0.3">
      <c r="A627" s="38" t="s">
        <v>1906</v>
      </c>
      <c r="B627" s="38" t="s">
        <v>864</v>
      </c>
      <c r="C627" s="16" t="s">
        <v>1275</v>
      </c>
      <c r="D627" s="28" t="s">
        <v>143</v>
      </c>
      <c r="E627" s="28" t="s">
        <v>1295</v>
      </c>
      <c r="F627" s="31">
        <v>859350</v>
      </c>
      <c r="G627" s="41">
        <v>0.11</v>
      </c>
      <c r="H627" s="36">
        <v>567374245.79999995</v>
      </c>
      <c r="I627" s="40"/>
      <c r="J627" s="39"/>
    </row>
    <row r="628" spans="1:10" ht="15.75" customHeight="1" x14ac:dyDescent="0.3">
      <c r="A628" s="38" t="s">
        <v>1907</v>
      </c>
      <c r="B628" s="38" t="s">
        <v>865</v>
      </c>
      <c r="C628" s="16" t="s">
        <v>1279</v>
      </c>
      <c r="D628" s="28" t="s">
        <v>2312</v>
      </c>
      <c r="E628" s="28" t="s">
        <v>1280</v>
      </c>
      <c r="F628" s="17">
        <v>32352</v>
      </c>
      <c r="G628" s="41">
        <v>0.11</v>
      </c>
      <c r="H628" s="36">
        <v>342137659.80000001</v>
      </c>
      <c r="I628" s="40"/>
      <c r="J628" s="39"/>
    </row>
    <row r="629" spans="1:10" ht="15.75" customHeight="1" x14ac:dyDescent="0.3">
      <c r="A629" s="38" t="s">
        <v>1908</v>
      </c>
      <c r="B629" s="38" t="s">
        <v>866</v>
      </c>
      <c r="C629" s="16" t="s">
        <v>1275</v>
      </c>
      <c r="D629" s="28" t="s">
        <v>2313</v>
      </c>
      <c r="E629" s="28" t="s">
        <v>1280</v>
      </c>
      <c r="F629" s="17">
        <v>808800</v>
      </c>
      <c r="G629" s="41">
        <v>0.11</v>
      </c>
      <c r="H629" s="36">
        <v>426486007.80000001</v>
      </c>
      <c r="I629" s="40"/>
      <c r="J629" s="39"/>
    </row>
    <row r="630" spans="1:10" ht="15.75" customHeight="1" x14ac:dyDescent="0.3">
      <c r="A630" s="38" t="s">
        <v>1909</v>
      </c>
      <c r="B630" s="38" t="s">
        <v>867</v>
      </c>
      <c r="C630" s="16" t="s">
        <v>1279</v>
      </c>
      <c r="D630" s="28" t="s">
        <v>118</v>
      </c>
      <c r="E630" s="28" t="s">
        <v>1288</v>
      </c>
      <c r="F630" s="17">
        <v>8088</v>
      </c>
      <c r="G630" s="41">
        <v>0.11</v>
      </c>
      <c r="H630" s="36">
        <v>263593478.75999999</v>
      </c>
      <c r="I630" s="40"/>
      <c r="J630" s="39"/>
    </row>
    <row r="631" spans="1:10" ht="15.75" customHeight="1" x14ac:dyDescent="0.3">
      <c r="A631" s="38" t="s">
        <v>1910</v>
      </c>
      <c r="B631" s="38" t="s">
        <v>868</v>
      </c>
      <c r="C631" s="16" t="s">
        <v>1275</v>
      </c>
      <c r="D631" s="28" t="s">
        <v>143</v>
      </c>
      <c r="E631" s="28" t="s">
        <v>1276</v>
      </c>
      <c r="F631" s="31">
        <v>859350</v>
      </c>
      <c r="G631" s="41">
        <v>0.11</v>
      </c>
      <c r="H631" s="36">
        <v>171519985.19999999</v>
      </c>
      <c r="I631" s="40"/>
      <c r="J631" s="39"/>
    </row>
    <row r="632" spans="1:10" ht="15.75" customHeight="1" x14ac:dyDescent="0.3">
      <c r="A632" s="38" t="s">
        <v>1911</v>
      </c>
      <c r="B632" s="38" t="s">
        <v>869</v>
      </c>
      <c r="C632" s="16" t="s">
        <v>1275</v>
      </c>
      <c r="D632" s="28" t="s">
        <v>2315</v>
      </c>
      <c r="E632" s="28" t="s">
        <v>1288</v>
      </c>
      <c r="F632" s="17">
        <v>556050</v>
      </c>
      <c r="G632" s="41">
        <v>0.11</v>
      </c>
      <c r="H632" s="36">
        <v>206073704.40000001</v>
      </c>
      <c r="I632" s="40"/>
      <c r="J632" s="39"/>
    </row>
    <row r="633" spans="1:10" ht="15.75" customHeight="1" x14ac:dyDescent="0.3">
      <c r="A633" s="38" t="s">
        <v>1912</v>
      </c>
      <c r="B633" s="38" t="s">
        <v>870</v>
      </c>
      <c r="C633" s="16" t="s">
        <v>1279</v>
      </c>
      <c r="D633" s="28" t="s">
        <v>150</v>
      </c>
      <c r="E633" s="28" t="s">
        <v>1285</v>
      </c>
      <c r="F633" s="17">
        <v>32352</v>
      </c>
      <c r="G633" s="41">
        <v>0.11</v>
      </c>
      <c r="H633" s="36">
        <v>863182182.60000002</v>
      </c>
      <c r="I633" s="40"/>
      <c r="J633" s="39"/>
    </row>
    <row r="634" spans="1:10" ht="15.75" customHeight="1" x14ac:dyDescent="0.3">
      <c r="A634" s="38" t="s">
        <v>1913</v>
      </c>
      <c r="B634" s="38" t="s">
        <v>871</v>
      </c>
      <c r="C634" s="16" t="s">
        <v>1275</v>
      </c>
      <c r="D634" s="28" t="s">
        <v>2314</v>
      </c>
      <c r="E634" s="28" t="s">
        <v>1280</v>
      </c>
      <c r="F634" s="17">
        <v>808800</v>
      </c>
      <c r="G634" s="41">
        <v>0.11</v>
      </c>
      <c r="H634" s="36">
        <v>941371806.60000002</v>
      </c>
      <c r="I634" s="40"/>
      <c r="J634" s="39"/>
    </row>
    <row r="635" spans="1:10" ht="15.75" customHeight="1" x14ac:dyDescent="0.3">
      <c r="A635" s="38" t="s">
        <v>1914</v>
      </c>
      <c r="B635" s="38" t="s">
        <v>872</v>
      </c>
      <c r="C635" s="16" t="s">
        <v>1275</v>
      </c>
      <c r="D635" s="28" t="s">
        <v>143</v>
      </c>
      <c r="E635" s="28" t="s">
        <v>1288</v>
      </c>
      <c r="F635" s="31">
        <v>859350</v>
      </c>
      <c r="G635" s="41">
        <v>0.11</v>
      </c>
      <c r="H635" s="36">
        <v>31040971.5</v>
      </c>
      <c r="I635" s="40"/>
      <c r="J635" s="39"/>
    </row>
    <row r="636" spans="1:10" ht="15.75" customHeight="1" x14ac:dyDescent="0.3">
      <c r="A636" s="38" t="s">
        <v>1915</v>
      </c>
      <c r="B636" s="38" t="s">
        <v>873</v>
      </c>
      <c r="C636" s="16" t="s">
        <v>1275</v>
      </c>
      <c r="D636" s="28" t="s">
        <v>108</v>
      </c>
      <c r="E636" s="28" t="s">
        <v>1280</v>
      </c>
      <c r="F636" s="17">
        <v>556050</v>
      </c>
      <c r="G636" s="41">
        <v>0.11</v>
      </c>
      <c r="H636" s="36">
        <v>379449144.30000001</v>
      </c>
      <c r="I636" s="40"/>
      <c r="J636" s="39"/>
    </row>
    <row r="637" spans="1:10" ht="15.75" customHeight="1" x14ac:dyDescent="0.3">
      <c r="A637" s="38" t="s">
        <v>1916</v>
      </c>
      <c r="B637" s="38" t="s">
        <v>874</v>
      </c>
      <c r="C637" s="16" t="s">
        <v>1275</v>
      </c>
      <c r="D637" s="28" t="s">
        <v>143</v>
      </c>
      <c r="E637" s="28" t="s">
        <v>1285</v>
      </c>
      <c r="F637" s="31">
        <v>859350</v>
      </c>
      <c r="G637" s="41">
        <v>0.11</v>
      </c>
      <c r="H637" s="36">
        <v>332867409.60000002</v>
      </c>
      <c r="I637" s="40"/>
      <c r="J637" s="39"/>
    </row>
    <row r="638" spans="1:10" ht="15.75" customHeight="1" x14ac:dyDescent="0.3">
      <c r="A638" s="38" t="s">
        <v>1917</v>
      </c>
      <c r="B638" s="38" t="s">
        <v>875</v>
      </c>
      <c r="C638" s="16" t="s">
        <v>1279</v>
      </c>
      <c r="D638" s="28" t="s">
        <v>118</v>
      </c>
      <c r="E638" s="28" t="s">
        <v>1276</v>
      </c>
      <c r="F638" s="17">
        <v>8088</v>
      </c>
      <c r="G638" s="41">
        <v>0.11</v>
      </c>
      <c r="H638" s="36">
        <v>111965607.3</v>
      </c>
      <c r="I638" s="40"/>
      <c r="J638" s="39"/>
    </row>
    <row r="639" spans="1:10" ht="15.75" customHeight="1" x14ac:dyDescent="0.3">
      <c r="A639" s="38" t="s">
        <v>1918</v>
      </c>
      <c r="B639" s="38" t="s">
        <v>876</v>
      </c>
      <c r="C639" s="16" t="s">
        <v>1275</v>
      </c>
      <c r="D639" s="28" t="s">
        <v>2315</v>
      </c>
      <c r="E639" s="28" t="s">
        <v>1276</v>
      </c>
      <c r="F639" s="17">
        <v>556050</v>
      </c>
      <c r="G639" s="41">
        <v>0.11</v>
      </c>
      <c r="H639" s="36">
        <v>68959524.719999999</v>
      </c>
      <c r="I639" s="40"/>
      <c r="J639" s="39"/>
    </row>
    <row r="640" spans="1:10" ht="15.75" customHeight="1" x14ac:dyDescent="0.3">
      <c r="A640" s="38" t="s">
        <v>1919</v>
      </c>
      <c r="B640" s="38" t="s">
        <v>877</v>
      </c>
      <c r="C640" s="16" t="s">
        <v>1275</v>
      </c>
      <c r="D640" s="28" t="s">
        <v>2314</v>
      </c>
      <c r="E640" s="28" t="s">
        <v>1288</v>
      </c>
      <c r="F640" s="17">
        <v>808800</v>
      </c>
      <c r="G640" s="41">
        <v>0.11</v>
      </c>
      <c r="H640" s="36">
        <v>178701618</v>
      </c>
      <c r="I640" s="40"/>
      <c r="J640" s="39"/>
    </row>
    <row r="641" spans="1:10" ht="15.75" customHeight="1" x14ac:dyDescent="0.3">
      <c r="A641" s="38" t="s">
        <v>1920</v>
      </c>
      <c r="B641" s="38" t="s">
        <v>878</v>
      </c>
      <c r="C641" s="16" t="s">
        <v>1275</v>
      </c>
      <c r="D641" s="28" t="s">
        <v>170</v>
      </c>
      <c r="E641" s="28" t="s">
        <v>1295</v>
      </c>
      <c r="F641" s="31">
        <v>859350</v>
      </c>
      <c r="G641" s="41">
        <v>0.11</v>
      </c>
      <c r="H641" s="36">
        <v>420255356.39999998</v>
      </c>
      <c r="I641" s="40"/>
      <c r="J641" s="39"/>
    </row>
    <row r="642" spans="1:10" ht="15.75" customHeight="1" x14ac:dyDescent="0.3">
      <c r="A642" s="38" t="s">
        <v>1921</v>
      </c>
      <c r="B642" s="38" t="s">
        <v>879</v>
      </c>
      <c r="C642" s="16" t="s">
        <v>1279</v>
      </c>
      <c r="D642" s="28" t="s">
        <v>2312</v>
      </c>
      <c r="E642" s="28" t="s">
        <v>1288</v>
      </c>
      <c r="F642" s="17">
        <v>32352</v>
      </c>
      <c r="G642" s="41">
        <v>0.11</v>
      </c>
      <c r="H642" s="36">
        <v>31154088</v>
      </c>
      <c r="I642" s="40"/>
      <c r="J642" s="39"/>
    </row>
    <row r="643" spans="1:10" ht="15.75" customHeight="1" x14ac:dyDescent="0.3">
      <c r="A643" s="38" t="s">
        <v>1922</v>
      </c>
      <c r="B643" s="38" t="s">
        <v>880</v>
      </c>
      <c r="C643" s="16" t="s">
        <v>1279</v>
      </c>
      <c r="D643" s="28" t="s">
        <v>118</v>
      </c>
      <c r="E643" s="28" t="s">
        <v>1288</v>
      </c>
      <c r="F643" s="17">
        <v>8088</v>
      </c>
      <c r="G643" s="41">
        <v>0.11</v>
      </c>
      <c r="H643" s="36">
        <v>27064976.25</v>
      </c>
      <c r="I643" s="40"/>
      <c r="J643" s="39"/>
    </row>
    <row r="644" spans="1:10" ht="15.75" customHeight="1" x14ac:dyDescent="0.3">
      <c r="A644" s="38" t="s">
        <v>1923</v>
      </c>
      <c r="B644" s="38" t="s">
        <v>881</v>
      </c>
      <c r="C644" s="16" t="s">
        <v>1275</v>
      </c>
      <c r="D644" s="28" t="s">
        <v>2313</v>
      </c>
      <c r="E644" s="28" t="s">
        <v>1285</v>
      </c>
      <c r="F644" s="17">
        <v>808800</v>
      </c>
      <c r="G644" s="41">
        <v>0.11</v>
      </c>
      <c r="H644" s="36">
        <v>556767717.89999998</v>
      </c>
      <c r="I644" s="40"/>
      <c r="J644" s="39"/>
    </row>
    <row r="645" spans="1:10" ht="15.75" customHeight="1" x14ac:dyDescent="0.3">
      <c r="A645" s="38" t="s">
        <v>1924</v>
      </c>
      <c r="B645" s="38" t="s">
        <v>882</v>
      </c>
      <c r="C645" s="16" t="s">
        <v>1279</v>
      </c>
      <c r="D645" s="28" t="s">
        <v>118</v>
      </c>
      <c r="E645" s="28" t="s">
        <v>1288</v>
      </c>
      <c r="F645" s="17">
        <v>8088</v>
      </c>
      <c r="G645" s="41">
        <v>0.11</v>
      </c>
      <c r="H645" s="36">
        <v>28093219.199999999</v>
      </c>
      <c r="I645" s="40"/>
      <c r="J645" s="39"/>
    </row>
    <row r="646" spans="1:10" ht="15.75" customHeight="1" x14ac:dyDescent="0.3">
      <c r="A646" s="38" t="s">
        <v>1925</v>
      </c>
      <c r="B646" s="38" t="s">
        <v>883</v>
      </c>
      <c r="C646" s="16" t="s">
        <v>1275</v>
      </c>
      <c r="D646" s="28" t="s">
        <v>2313</v>
      </c>
      <c r="E646" s="28" t="s">
        <v>1288</v>
      </c>
      <c r="F646" s="17">
        <v>808800</v>
      </c>
      <c r="G646" s="41">
        <v>0.11</v>
      </c>
      <c r="H646" s="36">
        <v>178466198.09999999</v>
      </c>
      <c r="I646" s="40"/>
      <c r="J646" s="39"/>
    </row>
    <row r="647" spans="1:10" ht="15.75" customHeight="1" x14ac:dyDescent="0.3">
      <c r="A647" s="38" t="s">
        <v>1926</v>
      </c>
      <c r="B647" s="38" t="s">
        <v>884</v>
      </c>
      <c r="C647" s="16" t="s">
        <v>1279</v>
      </c>
      <c r="D647" s="28" t="s">
        <v>2312</v>
      </c>
      <c r="E647" s="28" t="s">
        <v>1288</v>
      </c>
      <c r="F647" s="17">
        <v>32352</v>
      </c>
      <c r="G647" s="41">
        <v>0.11</v>
      </c>
      <c r="H647" s="36">
        <v>213797839.19999999</v>
      </c>
      <c r="I647" s="40"/>
      <c r="J647" s="39"/>
    </row>
    <row r="648" spans="1:10" ht="15.75" customHeight="1" x14ac:dyDescent="0.3">
      <c r="A648" s="38" t="s">
        <v>1927</v>
      </c>
      <c r="B648" s="38" t="s">
        <v>885</v>
      </c>
      <c r="C648" s="16" t="s">
        <v>1279</v>
      </c>
      <c r="D648" s="28" t="s">
        <v>118</v>
      </c>
      <c r="E648" s="28" t="s">
        <v>1276</v>
      </c>
      <c r="F648" s="17">
        <v>8088</v>
      </c>
      <c r="G648" s="41">
        <v>0.11</v>
      </c>
      <c r="H648" s="36">
        <v>14946734.4</v>
      </c>
      <c r="I648" s="40"/>
      <c r="J648" s="39"/>
    </row>
    <row r="649" spans="1:10" ht="15.75" customHeight="1" x14ac:dyDescent="0.3">
      <c r="A649" s="38" t="s">
        <v>1928</v>
      </c>
      <c r="B649" s="38" t="s">
        <v>886</v>
      </c>
      <c r="C649" s="16" t="s">
        <v>1279</v>
      </c>
      <c r="D649" s="28" t="s">
        <v>118</v>
      </c>
      <c r="E649" s="28" t="s">
        <v>1276</v>
      </c>
      <c r="F649" s="17">
        <v>8088</v>
      </c>
      <c r="G649" s="41">
        <v>0.11</v>
      </c>
      <c r="H649" s="36">
        <v>148586150.09999999</v>
      </c>
      <c r="I649" s="40"/>
      <c r="J649" s="39"/>
    </row>
    <row r="650" spans="1:10" ht="15.75" customHeight="1" x14ac:dyDescent="0.3">
      <c r="A650" s="38" t="s">
        <v>1929</v>
      </c>
      <c r="B650" s="38" t="s">
        <v>887</v>
      </c>
      <c r="C650" s="16" t="s">
        <v>1279</v>
      </c>
      <c r="D650" s="28" t="s">
        <v>118</v>
      </c>
      <c r="E650" s="28" t="s">
        <v>1280</v>
      </c>
      <c r="F650" s="17">
        <v>8088</v>
      </c>
      <c r="G650" s="41">
        <v>0.11</v>
      </c>
      <c r="H650" s="36">
        <v>330511109.69999999</v>
      </c>
      <c r="I650" s="40"/>
      <c r="J650" s="39"/>
    </row>
    <row r="651" spans="1:10" ht="15.75" customHeight="1" x14ac:dyDescent="0.3">
      <c r="A651" s="38" t="s">
        <v>1930</v>
      </c>
      <c r="B651" s="38" t="s">
        <v>888</v>
      </c>
      <c r="C651" s="16" t="s">
        <v>1275</v>
      </c>
      <c r="D651" s="28" t="s">
        <v>143</v>
      </c>
      <c r="E651" s="28" t="s">
        <v>1280</v>
      </c>
      <c r="F651" s="31">
        <v>859350</v>
      </c>
      <c r="G651" s="41">
        <v>0.11</v>
      </c>
      <c r="H651" s="36">
        <v>366543399.89999998</v>
      </c>
      <c r="I651" s="40"/>
      <c r="J651" s="39"/>
    </row>
    <row r="652" spans="1:10" ht="15.75" customHeight="1" x14ac:dyDescent="0.3">
      <c r="A652" s="38" t="s">
        <v>1931</v>
      </c>
      <c r="B652" s="38" t="s">
        <v>889</v>
      </c>
      <c r="C652" s="16" t="s">
        <v>1279</v>
      </c>
      <c r="D652" s="28" t="s">
        <v>118</v>
      </c>
      <c r="E652" s="28" t="s">
        <v>1288</v>
      </c>
      <c r="F652" s="17">
        <v>8088</v>
      </c>
      <c r="G652" s="41">
        <v>0.11</v>
      </c>
      <c r="H652" s="36">
        <v>96701309.099999994</v>
      </c>
      <c r="I652" s="40"/>
      <c r="J652" s="39"/>
    </row>
    <row r="653" spans="1:10" ht="15.75" customHeight="1" x14ac:dyDescent="0.3">
      <c r="A653" s="38" t="s">
        <v>1932</v>
      </c>
      <c r="B653" s="38" t="s">
        <v>890</v>
      </c>
      <c r="C653" s="16" t="s">
        <v>1275</v>
      </c>
      <c r="D653" s="28" t="s">
        <v>170</v>
      </c>
      <c r="E653" s="28" t="s">
        <v>1285</v>
      </c>
      <c r="F653" s="31">
        <v>859350</v>
      </c>
      <c r="G653" s="41">
        <v>0.11</v>
      </c>
      <c r="H653" s="36">
        <v>663214110</v>
      </c>
      <c r="I653" s="40"/>
      <c r="J653" s="39"/>
    </row>
    <row r="654" spans="1:10" ht="15.75" customHeight="1" x14ac:dyDescent="0.3">
      <c r="A654" s="38" t="s">
        <v>1933</v>
      </c>
      <c r="B654" s="38" t="s">
        <v>891</v>
      </c>
      <c r="C654" s="16" t="s">
        <v>1275</v>
      </c>
      <c r="D654" s="28" t="s">
        <v>143</v>
      </c>
      <c r="E654" s="28" t="s">
        <v>1285</v>
      </c>
      <c r="F654" s="31">
        <v>859350</v>
      </c>
      <c r="G654" s="41">
        <v>0.11</v>
      </c>
      <c r="H654" s="36">
        <v>514698463.19999999</v>
      </c>
      <c r="I654" s="40"/>
      <c r="J654" s="39"/>
    </row>
    <row r="655" spans="1:10" ht="15.75" customHeight="1" x14ac:dyDescent="0.3">
      <c r="A655" s="38" t="s">
        <v>1934</v>
      </c>
      <c r="B655" s="38" t="s">
        <v>892</v>
      </c>
      <c r="C655" s="16" t="s">
        <v>1275</v>
      </c>
      <c r="D655" s="28" t="s">
        <v>2318</v>
      </c>
      <c r="E655" s="28" t="s">
        <v>1285</v>
      </c>
      <c r="F655" s="31">
        <v>859350</v>
      </c>
      <c r="G655" s="41">
        <v>0.11</v>
      </c>
      <c r="H655" s="36">
        <v>509692063.5</v>
      </c>
      <c r="I655" s="40"/>
      <c r="J655" s="39"/>
    </row>
    <row r="656" spans="1:10" ht="15.75" customHeight="1" x14ac:dyDescent="0.3">
      <c r="A656" s="38" t="s">
        <v>1935</v>
      </c>
      <c r="B656" s="38" t="s">
        <v>893</v>
      </c>
      <c r="C656" s="16" t="s">
        <v>1275</v>
      </c>
      <c r="D656" s="28" t="s">
        <v>2320</v>
      </c>
      <c r="E656" s="28" t="s">
        <v>1295</v>
      </c>
      <c r="F656" s="31">
        <v>758250</v>
      </c>
      <c r="G656" s="41">
        <v>0.11</v>
      </c>
      <c r="H656" s="36">
        <v>763139106</v>
      </c>
      <c r="I656" s="40"/>
      <c r="J656" s="39"/>
    </row>
    <row r="657" spans="1:10" ht="15.75" customHeight="1" x14ac:dyDescent="0.3">
      <c r="A657" s="38" t="s">
        <v>1936</v>
      </c>
      <c r="B657" s="38" t="s">
        <v>894</v>
      </c>
      <c r="C657" s="16" t="s">
        <v>1275</v>
      </c>
      <c r="D657" s="28" t="s">
        <v>2319</v>
      </c>
      <c r="E657" s="28" t="s">
        <v>1288</v>
      </c>
      <c r="F657" s="17">
        <v>353850</v>
      </c>
      <c r="G657" s="41">
        <v>0.11</v>
      </c>
      <c r="H657" s="36">
        <v>10683510</v>
      </c>
      <c r="I657" s="40"/>
      <c r="J657" s="39"/>
    </row>
    <row r="658" spans="1:10" ht="15.75" customHeight="1" x14ac:dyDescent="0.3">
      <c r="A658" s="38" t="s">
        <v>1937</v>
      </c>
      <c r="B658" s="38" t="s">
        <v>895</v>
      </c>
      <c r="C658" s="16" t="s">
        <v>1279</v>
      </c>
      <c r="D658" s="28" t="s">
        <v>2312</v>
      </c>
      <c r="E658" s="28" t="s">
        <v>1285</v>
      </c>
      <c r="F658" s="17">
        <v>32352</v>
      </c>
      <c r="G658" s="41">
        <v>0.11</v>
      </c>
      <c r="H658" s="36">
        <v>563186800.5</v>
      </c>
      <c r="I658" s="40"/>
      <c r="J658" s="39"/>
    </row>
    <row r="659" spans="1:10" ht="15.75" customHeight="1" x14ac:dyDescent="0.3">
      <c r="A659" s="38" t="s">
        <v>1938</v>
      </c>
      <c r="B659" s="38" t="s">
        <v>896</v>
      </c>
      <c r="C659" s="16" t="s">
        <v>1275</v>
      </c>
      <c r="D659" s="28" t="s">
        <v>2318</v>
      </c>
      <c r="E659" s="28" t="s">
        <v>1288</v>
      </c>
      <c r="F659" s="31">
        <v>859350</v>
      </c>
      <c r="G659" s="41">
        <v>0.11</v>
      </c>
      <c r="H659" s="36">
        <v>146595024</v>
      </c>
      <c r="I659" s="40"/>
      <c r="J659" s="39"/>
    </row>
    <row r="660" spans="1:10" ht="15.75" customHeight="1" x14ac:dyDescent="0.3">
      <c r="A660" s="38" t="s">
        <v>1939</v>
      </c>
      <c r="B660" s="38" t="s">
        <v>897</v>
      </c>
      <c r="C660" s="16" t="s">
        <v>1279</v>
      </c>
      <c r="D660" s="28" t="s">
        <v>118</v>
      </c>
      <c r="E660" s="28" t="s">
        <v>1276</v>
      </c>
      <c r="F660" s="17">
        <v>8088</v>
      </c>
      <c r="G660" s="41">
        <v>0.11</v>
      </c>
      <c r="H660" s="36">
        <v>58076727.899999999</v>
      </c>
      <c r="I660" s="40"/>
      <c r="J660" s="39"/>
    </row>
    <row r="661" spans="1:10" ht="15.75" customHeight="1" x14ac:dyDescent="0.3">
      <c r="A661" s="38" t="s">
        <v>1940</v>
      </c>
      <c r="B661" s="38" t="s">
        <v>898</v>
      </c>
      <c r="C661" s="16" t="s">
        <v>1275</v>
      </c>
      <c r="D661" s="28" t="s">
        <v>143</v>
      </c>
      <c r="E661" s="28" t="s">
        <v>1276</v>
      </c>
      <c r="F661" s="31">
        <v>859350</v>
      </c>
      <c r="G661" s="41">
        <v>0.11</v>
      </c>
      <c r="H661" s="36">
        <v>226045172.09999999</v>
      </c>
      <c r="I661" s="40"/>
      <c r="J661" s="39"/>
    </row>
    <row r="662" spans="1:10" ht="15.75" customHeight="1" x14ac:dyDescent="0.3">
      <c r="A662" s="38" t="s">
        <v>1941</v>
      </c>
      <c r="B662" s="38" t="s">
        <v>899</v>
      </c>
      <c r="C662" s="16" t="s">
        <v>1275</v>
      </c>
      <c r="D662" s="28" t="s">
        <v>2319</v>
      </c>
      <c r="E662" s="28" t="s">
        <v>1295</v>
      </c>
      <c r="F662" s="17">
        <v>353850</v>
      </c>
      <c r="G662" s="41">
        <v>0.11</v>
      </c>
      <c r="H662" s="36">
        <v>1215313329.9000001</v>
      </c>
      <c r="I662" s="40"/>
      <c r="J662" s="39"/>
    </row>
    <row r="663" spans="1:10" ht="15.75" customHeight="1" x14ac:dyDescent="0.3">
      <c r="A663" s="38" t="s">
        <v>1942</v>
      </c>
      <c r="B663" s="38" t="s">
        <v>900</v>
      </c>
      <c r="C663" s="16" t="s">
        <v>1275</v>
      </c>
      <c r="D663" s="28" t="s">
        <v>143</v>
      </c>
      <c r="E663" s="28" t="s">
        <v>1295</v>
      </c>
      <c r="F663" s="31">
        <v>859350</v>
      </c>
      <c r="G663" s="41">
        <v>0.11</v>
      </c>
      <c r="H663" s="36">
        <v>766811242.5</v>
      </c>
      <c r="I663" s="40"/>
      <c r="J663" s="39"/>
    </row>
    <row r="664" spans="1:10" ht="15.75" customHeight="1" x14ac:dyDescent="0.3">
      <c r="A664" s="38" t="s">
        <v>1943</v>
      </c>
      <c r="B664" s="38" t="s">
        <v>901</v>
      </c>
      <c r="C664" s="16" t="s">
        <v>1275</v>
      </c>
      <c r="D664" s="28" t="s">
        <v>170</v>
      </c>
      <c r="E664" s="28" t="s">
        <v>1285</v>
      </c>
      <c r="F664" s="31">
        <v>859350</v>
      </c>
      <c r="G664" s="41">
        <v>0.11</v>
      </c>
      <c r="H664" s="36">
        <v>337676129.39999998</v>
      </c>
      <c r="I664" s="40"/>
      <c r="J664" s="39"/>
    </row>
    <row r="665" spans="1:10" ht="15.75" customHeight="1" x14ac:dyDescent="0.3">
      <c r="A665" s="38" t="s">
        <v>1944</v>
      </c>
      <c r="B665" s="38" t="s">
        <v>902</v>
      </c>
      <c r="C665" s="16" t="s">
        <v>1279</v>
      </c>
      <c r="D665" s="28" t="s">
        <v>118</v>
      </c>
      <c r="E665" s="28" t="s">
        <v>1276</v>
      </c>
      <c r="F665" s="17">
        <v>8088</v>
      </c>
      <c r="G665" s="41">
        <v>0.11</v>
      </c>
      <c r="H665" s="36">
        <v>111148336.5</v>
      </c>
      <c r="I665" s="40"/>
      <c r="J665" s="39"/>
    </row>
    <row r="666" spans="1:10" ht="15.75" customHeight="1" x14ac:dyDescent="0.3">
      <c r="A666" s="38" t="s">
        <v>1945</v>
      </c>
      <c r="B666" s="38" t="s">
        <v>903</v>
      </c>
      <c r="C666" s="16" t="s">
        <v>1275</v>
      </c>
      <c r="D666" s="28" t="s">
        <v>2314</v>
      </c>
      <c r="E666" s="28" t="s">
        <v>1285</v>
      </c>
      <c r="F666" s="17">
        <v>808800</v>
      </c>
      <c r="G666" s="41">
        <v>0.11</v>
      </c>
      <c r="H666" s="36">
        <v>488612641.19999999</v>
      </c>
      <c r="I666" s="40"/>
      <c r="J666" s="39"/>
    </row>
    <row r="667" spans="1:10" ht="15.75" customHeight="1" x14ac:dyDescent="0.3">
      <c r="A667" s="38" t="s">
        <v>1946</v>
      </c>
      <c r="B667" s="38" t="s">
        <v>904</v>
      </c>
      <c r="C667" s="16" t="s">
        <v>1275</v>
      </c>
      <c r="D667" s="28" t="s">
        <v>2315</v>
      </c>
      <c r="E667" s="28" t="s">
        <v>1295</v>
      </c>
      <c r="F667" s="17">
        <v>556050</v>
      </c>
      <c r="G667" s="41">
        <v>0.11</v>
      </c>
      <c r="H667" s="36">
        <v>442738014.30000001</v>
      </c>
      <c r="I667" s="40"/>
      <c r="J667" s="39"/>
    </row>
    <row r="668" spans="1:10" ht="15.75" customHeight="1" x14ac:dyDescent="0.3">
      <c r="A668" s="38" t="s">
        <v>1947</v>
      </c>
      <c r="B668" s="38" t="s">
        <v>905</v>
      </c>
      <c r="C668" s="16" t="s">
        <v>1275</v>
      </c>
      <c r="D668" s="28" t="s">
        <v>143</v>
      </c>
      <c r="E668" s="28" t="s">
        <v>1288</v>
      </c>
      <c r="F668" s="31">
        <v>859350</v>
      </c>
      <c r="G668" s="41">
        <v>0.11</v>
      </c>
      <c r="H668" s="36">
        <v>34820987.700000003</v>
      </c>
      <c r="I668" s="40"/>
      <c r="J668" s="39"/>
    </row>
    <row r="669" spans="1:10" ht="15.75" customHeight="1" x14ac:dyDescent="0.3">
      <c r="A669" s="38" t="s">
        <v>1948</v>
      </c>
      <c r="B669" s="38" t="s">
        <v>906</v>
      </c>
      <c r="C669" s="16" t="s">
        <v>1275</v>
      </c>
      <c r="D669" s="28" t="s">
        <v>170</v>
      </c>
      <c r="E669" s="28" t="s">
        <v>1288</v>
      </c>
      <c r="F669" s="31">
        <v>859350</v>
      </c>
      <c r="G669" s="41">
        <v>0.11</v>
      </c>
      <c r="H669" s="36">
        <v>181394689.5</v>
      </c>
      <c r="I669" s="40"/>
      <c r="J669" s="39"/>
    </row>
    <row r="670" spans="1:10" ht="15.75" customHeight="1" x14ac:dyDescent="0.3">
      <c r="A670" s="38" t="s">
        <v>1949</v>
      </c>
      <c r="B670" s="38" t="s">
        <v>907</v>
      </c>
      <c r="C670" s="16" t="s">
        <v>1275</v>
      </c>
      <c r="D670" s="28" t="s">
        <v>170</v>
      </c>
      <c r="E670" s="28" t="s">
        <v>1295</v>
      </c>
      <c r="F670" s="31">
        <v>859350</v>
      </c>
      <c r="G670" s="41">
        <v>0.11</v>
      </c>
      <c r="H670" s="36">
        <v>561153095.39999998</v>
      </c>
      <c r="I670" s="40"/>
      <c r="J670" s="39"/>
    </row>
    <row r="671" spans="1:10" ht="15.75" customHeight="1" x14ac:dyDescent="0.3">
      <c r="A671" s="38" t="s">
        <v>1950</v>
      </c>
      <c r="B671" s="38" t="s">
        <v>908</v>
      </c>
      <c r="C671" s="16" t="s">
        <v>1279</v>
      </c>
      <c r="D671" s="28" t="s">
        <v>118</v>
      </c>
      <c r="E671" s="28" t="s">
        <v>1288</v>
      </c>
      <c r="F671" s="17">
        <v>8088</v>
      </c>
      <c r="G671" s="41">
        <v>0.11</v>
      </c>
      <c r="H671" s="36">
        <v>27035866.5</v>
      </c>
      <c r="I671" s="40"/>
      <c r="J671" s="39"/>
    </row>
    <row r="672" spans="1:10" ht="15.75" customHeight="1" x14ac:dyDescent="0.3">
      <c r="A672" s="38" t="s">
        <v>1951</v>
      </c>
      <c r="B672" s="38" t="s">
        <v>909</v>
      </c>
      <c r="C672" s="16" t="s">
        <v>1275</v>
      </c>
      <c r="D672" s="28" t="s">
        <v>2320</v>
      </c>
      <c r="E672" s="28" t="s">
        <v>1295</v>
      </c>
      <c r="F672" s="31">
        <v>758250</v>
      </c>
      <c r="G672" s="41">
        <v>0.11</v>
      </c>
      <c r="H672" s="36">
        <v>410742055.80000001</v>
      </c>
      <c r="I672" s="40"/>
      <c r="J672" s="39"/>
    </row>
    <row r="673" spans="1:10" ht="15.75" customHeight="1" x14ac:dyDescent="0.3">
      <c r="A673" s="38" t="s">
        <v>1952</v>
      </c>
      <c r="B673" s="38" t="s">
        <v>910</v>
      </c>
      <c r="C673" s="16" t="s">
        <v>1275</v>
      </c>
      <c r="D673" s="28" t="s">
        <v>2316</v>
      </c>
      <c r="E673" s="28" t="s">
        <v>1285</v>
      </c>
      <c r="F673" s="17">
        <v>556050</v>
      </c>
      <c r="G673" s="41">
        <v>0.11</v>
      </c>
      <c r="H673" s="36">
        <v>426022602</v>
      </c>
      <c r="I673" s="40"/>
      <c r="J673" s="39"/>
    </row>
    <row r="674" spans="1:10" ht="15.75" customHeight="1" x14ac:dyDescent="0.3">
      <c r="A674" s="38" t="s">
        <v>1953</v>
      </c>
      <c r="B674" s="38" t="s">
        <v>911</v>
      </c>
      <c r="C674" s="16" t="s">
        <v>1275</v>
      </c>
      <c r="D674" s="28" t="s">
        <v>108</v>
      </c>
      <c r="E674" s="28" t="s">
        <v>1285</v>
      </c>
      <c r="F674" s="17">
        <v>556050</v>
      </c>
      <c r="G674" s="41">
        <v>0.11</v>
      </c>
      <c r="H674" s="36">
        <v>364588553.10000002</v>
      </c>
      <c r="I674" s="40"/>
      <c r="J674" s="39"/>
    </row>
    <row r="675" spans="1:10" ht="15.75" customHeight="1" x14ac:dyDescent="0.3">
      <c r="A675" s="38" t="s">
        <v>1954</v>
      </c>
      <c r="B675" s="38" t="s">
        <v>912</v>
      </c>
      <c r="C675" s="16" t="s">
        <v>1275</v>
      </c>
      <c r="D675" s="28" t="s">
        <v>143</v>
      </c>
      <c r="E675" s="28" t="s">
        <v>1288</v>
      </c>
      <c r="F675" s="31">
        <v>859350</v>
      </c>
      <c r="G675" s="41">
        <v>0.11</v>
      </c>
      <c r="H675" s="36">
        <v>13784045.699999999</v>
      </c>
      <c r="I675" s="40"/>
      <c r="J675" s="39"/>
    </row>
    <row r="676" spans="1:10" ht="15.75" customHeight="1" x14ac:dyDescent="0.3">
      <c r="A676" s="38" t="s">
        <v>1955</v>
      </c>
      <c r="B676" s="38" t="s">
        <v>913</v>
      </c>
      <c r="C676" s="16" t="s">
        <v>1279</v>
      </c>
      <c r="D676" s="28" t="s">
        <v>2312</v>
      </c>
      <c r="E676" s="28" t="s">
        <v>1276</v>
      </c>
      <c r="F676" s="17">
        <v>32352</v>
      </c>
      <c r="G676" s="41">
        <v>0.11</v>
      </c>
      <c r="H676" s="36">
        <v>128629947.90000001</v>
      </c>
      <c r="I676" s="40"/>
      <c r="J676" s="39"/>
    </row>
    <row r="677" spans="1:10" ht="15.75" customHeight="1" x14ac:dyDescent="0.3">
      <c r="A677" s="38" t="s">
        <v>1956</v>
      </c>
      <c r="B677" s="38" t="s">
        <v>914</v>
      </c>
      <c r="C677" s="16" t="s">
        <v>1279</v>
      </c>
      <c r="D677" s="28" t="s">
        <v>118</v>
      </c>
      <c r="E677" s="28" t="s">
        <v>1285</v>
      </c>
      <c r="F677" s="17">
        <v>8088</v>
      </c>
      <c r="G677" s="41">
        <v>0.11</v>
      </c>
      <c r="H677" s="36">
        <v>515148210</v>
      </c>
      <c r="I677" s="40"/>
      <c r="J677" s="39"/>
    </row>
    <row r="678" spans="1:10" ht="15.75" customHeight="1" x14ac:dyDescent="0.3">
      <c r="A678" s="38" t="s">
        <v>1957</v>
      </c>
      <c r="B678" s="38" t="s">
        <v>915</v>
      </c>
      <c r="C678" s="16" t="s">
        <v>1275</v>
      </c>
      <c r="D678" s="28" t="s">
        <v>143</v>
      </c>
      <c r="E678" s="28" t="s">
        <v>1276</v>
      </c>
      <c r="F678" s="31">
        <v>859350</v>
      </c>
      <c r="G678" s="41">
        <v>0.11</v>
      </c>
      <c r="H678" s="36">
        <v>123805913.7</v>
      </c>
      <c r="I678" s="40"/>
      <c r="J678" s="39"/>
    </row>
    <row r="679" spans="1:10" ht="15.75" customHeight="1" x14ac:dyDescent="0.3">
      <c r="A679" s="38" t="s">
        <v>1958</v>
      </c>
      <c r="B679" s="38" t="s">
        <v>916</v>
      </c>
      <c r="C679" s="16" t="s">
        <v>1275</v>
      </c>
      <c r="D679" s="28" t="s">
        <v>2319</v>
      </c>
      <c r="E679" s="28" t="s">
        <v>1295</v>
      </c>
      <c r="F679" s="17">
        <v>353850</v>
      </c>
      <c r="G679" s="41">
        <v>0.11</v>
      </c>
      <c r="H679" s="36">
        <v>657688379.70000005</v>
      </c>
      <c r="I679" s="40"/>
      <c r="J679" s="39"/>
    </row>
    <row r="680" spans="1:10" ht="15.75" customHeight="1" x14ac:dyDescent="0.3">
      <c r="A680" s="38" t="s">
        <v>1959</v>
      </c>
      <c r="B680" s="38" t="s">
        <v>917</v>
      </c>
      <c r="C680" s="16" t="s">
        <v>1275</v>
      </c>
      <c r="D680" s="28" t="s">
        <v>2318</v>
      </c>
      <c r="E680" s="28" t="s">
        <v>1285</v>
      </c>
      <c r="F680" s="31">
        <v>859350</v>
      </c>
      <c r="G680" s="41">
        <v>0.11</v>
      </c>
      <c r="H680" s="36">
        <v>517093243.80000001</v>
      </c>
      <c r="I680" s="40"/>
      <c r="J680" s="39"/>
    </row>
    <row r="681" spans="1:10" ht="15.75" customHeight="1" x14ac:dyDescent="0.3">
      <c r="A681" s="38" t="s">
        <v>1960</v>
      </c>
      <c r="B681" s="38" t="s">
        <v>918</v>
      </c>
      <c r="C681" s="16" t="s">
        <v>1275</v>
      </c>
      <c r="D681" s="28" t="s">
        <v>2313</v>
      </c>
      <c r="E681" s="28" t="s">
        <v>1276</v>
      </c>
      <c r="F681" s="17">
        <v>808800</v>
      </c>
      <c r="G681" s="41">
        <v>0.11</v>
      </c>
      <c r="H681" s="36">
        <v>129719373.72</v>
      </c>
      <c r="I681" s="40"/>
      <c r="J681" s="39"/>
    </row>
    <row r="682" spans="1:10" ht="15.75" customHeight="1" x14ac:dyDescent="0.3">
      <c r="A682" s="38" t="s">
        <v>1961</v>
      </c>
      <c r="B682" s="38" t="s">
        <v>919</v>
      </c>
      <c r="C682" s="16" t="s">
        <v>1279</v>
      </c>
      <c r="D682" s="28" t="s">
        <v>2312</v>
      </c>
      <c r="E682" s="28" t="s">
        <v>1295</v>
      </c>
      <c r="F682" s="17">
        <v>32352</v>
      </c>
      <c r="G682" s="41">
        <v>0.11</v>
      </c>
      <c r="H682" s="36">
        <v>294085748.70000005</v>
      </c>
      <c r="I682" s="40"/>
      <c r="J682" s="39"/>
    </row>
    <row r="683" spans="1:10" ht="15.75" customHeight="1" x14ac:dyDescent="0.3">
      <c r="A683" s="38" t="s">
        <v>1962</v>
      </c>
      <c r="B683" s="38" t="s">
        <v>920</v>
      </c>
      <c r="C683" s="16" t="s">
        <v>1275</v>
      </c>
      <c r="D683" s="28" t="s">
        <v>2318</v>
      </c>
      <c r="E683" s="28" t="s">
        <v>1288</v>
      </c>
      <c r="F683" s="31">
        <v>859350</v>
      </c>
      <c r="G683" s="41">
        <v>0.11</v>
      </c>
      <c r="H683" s="36">
        <v>199487689.5</v>
      </c>
      <c r="I683" s="40"/>
      <c r="J683" s="39"/>
    </row>
    <row r="684" spans="1:10" ht="15.75" customHeight="1" x14ac:dyDescent="0.3">
      <c r="A684" s="38" t="s">
        <v>1963</v>
      </c>
      <c r="B684" s="38" t="s">
        <v>921</v>
      </c>
      <c r="C684" s="16" t="s">
        <v>1275</v>
      </c>
      <c r="D684" s="28" t="s">
        <v>2314</v>
      </c>
      <c r="E684" s="28" t="s">
        <v>1276</v>
      </c>
      <c r="F684" s="17">
        <v>808800</v>
      </c>
      <c r="G684" s="41">
        <v>0.11</v>
      </c>
      <c r="H684" s="36">
        <v>37911937.5</v>
      </c>
      <c r="I684" s="40"/>
      <c r="J684" s="39"/>
    </row>
    <row r="685" spans="1:10" ht="15.75" customHeight="1" x14ac:dyDescent="0.3">
      <c r="A685" s="38" t="s">
        <v>1964</v>
      </c>
      <c r="B685" s="38" t="s">
        <v>922</v>
      </c>
      <c r="C685" s="16" t="s">
        <v>1275</v>
      </c>
      <c r="D685" s="28" t="s">
        <v>170</v>
      </c>
      <c r="E685" s="28" t="s">
        <v>1280</v>
      </c>
      <c r="F685" s="31">
        <v>859350</v>
      </c>
      <c r="G685" s="41">
        <v>0.11</v>
      </c>
      <c r="H685" s="36">
        <v>385974503.79000002</v>
      </c>
      <c r="I685" s="40"/>
      <c r="J685" s="39"/>
    </row>
    <row r="686" spans="1:10" ht="15.75" customHeight="1" x14ac:dyDescent="0.3">
      <c r="A686" s="38" t="s">
        <v>1965</v>
      </c>
      <c r="B686" s="38" t="s">
        <v>923</v>
      </c>
      <c r="C686" s="16" t="s">
        <v>1279</v>
      </c>
      <c r="D686" s="28" t="s">
        <v>2312</v>
      </c>
      <c r="E686" s="28" t="s">
        <v>1280</v>
      </c>
      <c r="F686" s="17">
        <v>32352</v>
      </c>
      <c r="G686" s="41">
        <v>0.11</v>
      </c>
      <c r="H686" s="36">
        <v>1228463546.7</v>
      </c>
      <c r="I686" s="40"/>
      <c r="J686" s="39"/>
    </row>
    <row r="687" spans="1:10" ht="15.75" customHeight="1" x14ac:dyDescent="0.3">
      <c r="A687" s="38" t="s">
        <v>1966</v>
      </c>
      <c r="B687" s="38" t="s">
        <v>924</v>
      </c>
      <c r="C687" s="16" t="s">
        <v>1279</v>
      </c>
      <c r="D687" s="28" t="s">
        <v>150</v>
      </c>
      <c r="E687" s="28" t="s">
        <v>1295</v>
      </c>
      <c r="F687" s="17">
        <v>32352</v>
      </c>
      <c r="G687" s="41">
        <v>0.11</v>
      </c>
      <c r="H687" s="36">
        <v>334791546.60000002</v>
      </c>
      <c r="I687" s="40"/>
      <c r="J687" s="39"/>
    </row>
    <row r="688" spans="1:10" ht="15.75" customHeight="1" x14ac:dyDescent="0.3">
      <c r="A688" s="38" t="s">
        <v>1967</v>
      </c>
      <c r="B688" s="38" t="s">
        <v>925</v>
      </c>
      <c r="C688" s="16" t="s">
        <v>1279</v>
      </c>
      <c r="D688" s="28" t="s">
        <v>118</v>
      </c>
      <c r="E688" s="28" t="s">
        <v>1276</v>
      </c>
      <c r="F688" s="17">
        <v>8088</v>
      </c>
      <c r="G688" s="41">
        <v>0.11</v>
      </c>
      <c r="H688" s="36">
        <v>124117589.81999999</v>
      </c>
      <c r="I688" s="40"/>
      <c r="J688" s="39"/>
    </row>
    <row r="689" spans="1:10" ht="15.75" customHeight="1" x14ac:dyDescent="0.3">
      <c r="A689" s="38" t="s">
        <v>1968</v>
      </c>
      <c r="B689" s="38" t="s">
        <v>926</v>
      </c>
      <c r="C689" s="16" t="s">
        <v>1275</v>
      </c>
      <c r="D689" s="28" t="s">
        <v>2320</v>
      </c>
      <c r="E689" s="28" t="s">
        <v>1276</v>
      </c>
      <c r="F689" s="31">
        <v>758250</v>
      </c>
      <c r="G689" s="41">
        <v>0.11</v>
      </c>
      <c r="H689" s="36">
        <v>221317980.59999999</v>
      </c>
      <c r="I689" s="40"/>
      <c r="J689" s="39"/>
    </row>
    <row r="690" spans="1:10" ht="15.75" customHeight="1" x14ac:dyDescent="0.3">
      <c r="A690" s="38" t="s">
        <v>1969</v>
      </c>
      <c r="B690" s="38" t="s">
        <v>927</v>
      </c>
      <c r="C690" s="16" t="s">
        <v>1279</v>
      </c>
      <c r="D690" s="28" t="s">
        <v>2312</v>
      </c>
      <c r="E690" s="28" t="s">
        <v>1280</v>
      </c>
      <c r="F690" s="17">
        <v>32352</v>
      </c>
      <c r="G690" s="41">
        <v>0.11</v>
      </c>
      <c r="H690" s="36">
        <v>456223538.61000001</v>
      </c>
      <c r="I690" s="40"/>
      <c r="J690" s="39"/>
    </row>
    <row r="691" spans="1:10" ht="15.75" customHeight="1" x14ac:dyDescent="0.3">
      <c r="A691" s="38" t="s">
        <v>1970</v>
      </c>
      <c r="B691" s="38" t="s">
        <v>928</v>
      </c>
      <c r="C691" s="16" t="s">
        <v>1279</v>
      </c>
      <c r="D691" s="28" t="s">
        <v>118</v>
      </c>
      <c r="E691" s="28" t="s">
        <v>1288</v>
      </c>
      <c r="F691" s="17">
        <v>8088</v>
      </c>
      <c r="G691" s="41">
        <v>0.11</v>
      </c>
      <c r="H691" s="36">
        <v>8387566.7999999998</v>
      </c>
      <c r="I691" s="40"/>
      <c r="J691" s="39"/>
    </row>
    <row r="692" spans="1:10" ht="15.75" customHeight="1" x14ac:dyDescent="0.3">
      <c r="A692" s="38" t="s">
        <v>1971</v>
      </c>
      <c r="B692" s="38" t="s">
        <v>929</v>
      </c>
      <c r="C692" s="16" t="s">
        <v>1279</v>
      </c>
      <c r="D692" s="28" t="s">
        <v>118</v>
      </c>
      <c r="E692" s="28" t="s">
        <v>1288</v>
      </c>
      <c r="F692" s="17">
        <v>8088</v>
      </c>
      <c r="G692" s="41">
        <v>0.11</v>
      </c>
      <c r="H692" s="36">
        <v>26661530.100000001</v>
      </c>
      <c r="I692" s="40"/>
      <c r="J692" s="39"/>
    </row>
    <row r="693" spans="1:10" ht="15.75" customHeight="1" x14ac:dyDescent="0.3">
      <c r="A693" s="38" t="s">
        <v>1972</v>
      </c>
      <c r="B693" s="38" t="s">
        <v>930</v>
      </c>
      <c r="C693" s="16" t="s">
        <v>1275</v>
      </c>
      <c r="D693" s="28" t="s">
        <v>2314</v>
      </c>
      <c r="E693" s="28" t="s">
        <v>1276</v>
      </c>
      <c r="F693" s="17">
        <v>808800</v>
      </c>
      <c r="G693" s="41">
        <v>0.11</v>
      </c>
      <c r="H693" s="36">
        <v>65450238.299999997</v>
      </c>
      <c r="I693" s="40"/>
      <c r="J693" s="39"/>
    </row>
    <row r="694" spans="1:10" ht="15.75" customHeight="1" x14ac:dyDescent="0.3">
      <c r="A694" s="38" t="s">
        <v>1973</v>
      </c>
      <c r="B694" s="38" t="s">
        <v>931</v>
      </c>
      <c r="C694" s="16" t="s">
        <v>1275</v>
      </c>
      <c r="D694" s="28" t="s">
        <v>2314</v>
      </c>
      <c r="E694" s="28" t="s">
        <v>1285</v>
      </c>
      <c r="F694" s="17">
        <v>808800</v>
      </c>
      <c r="G694" s="41">
        <v>0.11</v>
      </c>
      <c r="H694" s="36">
        <v>420135314.85000002</v>
      </c>
      <c r="I694" s="40"/>
      <c r="J694" s="39"/>
    </row>
    <row r="695" spans="1:10" ht="15.75" customHeight="1" x14ac:dyDescent="0.3">
      <c r="A695" s="38" t="s">
        <v>1974</v>
      </c>
      <c r="B695" s="38" t="s">
        <v>932</v>
      </c>
      <c r="C695" s="16" t="s">
        <v>1279</v>
      </c>
      <c r="D695" s="28" t="s">
        <v>2312</v>
      </c>
      <c r="E695" s="28" t="s">
        <v>1285</v>
      </c>
      <c r="F695" s="17">
        <v>32352</v>
      </c>
      <c r="G695" s="41">
        <v>0.11</v>
      </c>
      <c r="H695" s="36">
        <v>623401281.29999995</v>
      </c>
      <c r="I695" s="40"/>
      <c r="J695" s="39"/>
    </row>
    <row r="696" spans="1:10" ht="15.75" customHeight="1" x14ac:dyDescent="0.3">
      <c r="A696" s="38" t="s">
        <v>1975</v>
      </c>
      <c r="B696" s="38" t="s">
        <v>933</v>
      </c>
      <c r="C696" s="16" t="s">
        <v>1275</v>
      </c>
      <c r="D696" s="28" t="s">
        <v>143</v>
      </c>
      <c r="E696" s="28" t="s">
        <v>1285</v>
      </c>
      <c r="F696" s="31">
        <v>859350</v>
      </c>
      <c r="G696" s="41">
        <v>0.11</v>
      </c>
      <c r="H696" s="36">
        <v>471525523.80000001</v>
      </c>
      <c r="I696" s="40"/>
      <c r="J696" s="39"/>
    </row>
    <row r="697" spans="1:10" ht="15.75" customHeight="1" x14ac:dyDescent="0.3">
      <c r="A697" s="38" t="s">
        <v>1976</v>
      </c>
      <c r="B697" s="38" t="s">
        <v>934</v>
      </c>
      <c r="C697" s="16" t="s">
        <v>1275</v>
      </c>
      <c r="D697" s="28" t="s">
        <v>2316</v>
      </c>
      <c r="E697" s="28" t="s">
        <v>1285</v>
      </c>
      <c r="F697" s="17">
        <v>556050</v>
      </c>
      <c r="G697" s="41">
        <v>0.11</v>
      </c>
      <c r="H697" s="36">
        <v>353527025.69999999</v>
      </c>
      <c r="I697" s="40"/>
      <c r="J697" s="39"/>
    </row>
    <row r="698" spans="1:10" ht="15.75" customHeight="1" x14ac:dyDescent="0.3">
      <c r="A698" s="38" t="s">
        <v>1977</v>
      </c>
      <c r="B698" s="38" t="s">
        <v>935</v>
      </c>
      <c r="C698" s="16" t="s">
        <v>1275</v>
      </c>
      <c r="D698" s="28" t="s">
        <v>2318</v>
      </c>
      <c r="E698" s="28" t="s">
        <v>1280</v>
      </c>
      <c r="F698" s="31">
        <v>859350</v>
      </c>
      <c r="G698" s="41">
        <v>0.11</v>
      </c>
      <c r="H698" s="36">
        <v>537569014.20000005</v>
      </c>
      <c r="I698" s="40"/>
      <c r="J698" s="39"/>
    </row>
    <row r="699" spans="1:10" ht="15.75" customHeight="1" x14ac:dyDescent="0.3">
      <c r="A699" s="38" t="s">
        <v>1978</v>
      </c>
      <c r="B699" s="38" t="s">
        <v>936</v>
      </c>
      <c r="C699" s="16" t="s">
        <v>1279</v>
      </c>
      <c r="D699" s="28" t="s">
        <v>118</v>
      </c>
      <c r="E699" s="28" t="s">
        <v>1276</v>
      </c>
      <c r="F699" s="17">
        <v>8088</v>
      </c>
      <c r="G699" s="41">
        <v>0.11</v>
      </c>
      <c r="H699" s="36">
        <v>50654018.039999999</v>
      </c>
      <c r="I699" s="40"/>
      <c r="J699" s="39"/>
    </row>
    <row r="700" spans="1:10" ht="15.75" customHeight="1" x14ac:dyDescent="0.3">
      <c r="A700" s="38" t="s">
        <v>1979</v>
      </c>
      <c r="B700" s="38" t="s">
        <v>937</v>
      </c>
      <c r="C700" s="16" t="s">
        <v>1279</v>
      </c>
      <c r="D700" s="28" t="s">
        <v>2312</v>
      </c>
      <c r="E700" s="28" t="s">
        <v>1288</v>
      </c>
      <c r="F700" s="17">
        <v>32352</v>
      </c>
      <c r="G700" s="41">
        <v>0.11</v>
      </c>
      <c r="H700" s="36">
        <v>120863044.8</v>
      </c>
      <c r="I700" s="40"/>
      <c r="J700" s="39"/>
    </row>
    <row r="701" spans="1:10" ht="15.75" customHeight="1" x14ac:dyDescent="0.3">
      <c r="A701" s="38" t="s">
        <v>1980</v>
      </c>
      <c r="B701" s="38" t="s">
        <v>938</v>
      </c>
      <c r="C701" s="16" t="s">
        <v>1279</v>
      </c>
      <c r="D701" s="28" t="s">
        <v>118</v>
      </c>
      <c r="E701" s="28" t="s">
        <v>1295</v>
      </c>
      <c r="F701" s="17">
        <v>8088</v>
      </c>
      <c r="G701" s="41">
        <v>0.11</v>
      </c>
      <c r="H701" s="36">
        <v>290315889.60000002</v>
      </c>
      <c r="I701" s="40"/>
      <c r="J701" s="39"/>
    </row>
    <row r="702" spans="1:10" ht="15.75" customHeight="1" x14ac:dyDescent="0.3">
      <c r="A702" s="38" t="s">
        <v>1981</v>
      </c>
      <c r="B702" s="38" t="s">
        <v>939</v>
      </c>
      <c r="C702" s="16" t="s">
        <v>1275</v>
      </c>
      <c r="D702" s="28" t="s">
        <v>2314</v>
      </c>
      <c r="E702" s="28" t="s">
        <v>1276</v>
      </c>
      <c r="F702" s="17">
        <v>808800</v>
      </c>
      <c r="G702" s="41">
        <v>0.11</v>
      </c>
      <c r="H702" s="36">
        <v>153667210.80000001</v>
      </c>
      <c r="I702" s="40"/>
      <c r="J702" s="39"/>
    </row>
    <row r="703" spans="1:10" ht="15.75" customHeight="1" x14ac:dyDescent="0.3">
      <c r="A703" s="38" t="s">
        <v>1982</v>
      </c>
      <c r="B703" s="38" t="s">
        <v>940</v>
      </c>
      <c r="C703" s="16" t="s">
        <v>1275</v>
      </c>
      <c r="D703" s="28" t="s">
        <v>143</v>
      </c>
      <c r="E703" s="28" t="s">
        <v>1288</v>
      </c>
      <c r="F703" s="31">
        <v>859350</v>
      </c>
      <c r="G703" s="41">
        <v>0.11</v>
      </c>
      <c r="H703" s="36">
        <v>272133204.60000002</v>
      </c>
      <c r="I703" s="40"/>
      <c r="J703" s="39"/>
    </row>
    <row r="704" spans="1:10" ht="15.75" customHeight="1" x14ac:dyDescent="0.3">
      <c r="A704" s="38" t="s">
        <v>1983</v>
      </c>
      <c r="B704" s="38" t="s">
        <v>941</v>
      </c>
      <c r="C704" s="16" t="s">
        <v>1279</v>
      </c>
      <c r="D704" s="28" t="s">
        <v>118</v>
      </c>
      <c r="E704" s="28" t="s">
        <v>1276</v>
      </c>
      <c r="F704" s="17">
        <v>8088</v>
      </c>
      <c r="G704" s="41">
        <v>0.11</v>
      </c>
      <c r="H704" s="36">
        <v>51389899.200000003</v>
      </c>
      <c r="I704" s="40"/>
      <c r="J704" s="39"/>
    </row>
    <row r="705" spans="1:10" ht="15.75" customHeight="1" x14ac:dyDescent="0.3">
      <c r="A705" s="38" t="s">
        <v>1984</v>
      </c>
      <c r="B705" s="38" t="s">
        <v>942</v>
      </c>
      <c r="C705" s="16" t="s">
        <v>1275</v>
      </c>
      <c r="D705" s="28" t="s">
        <v>143</v>
      </c>
      <c r="E705" s="28" t="s">
        <v>1295</v>
      </c>
      <c r="F705" s="31">
        <v>859350</v>
      </c>
      <c r="G705" s="41">
        <v>0.11</v>
      </c>
      <c r="H705" s="36">
        <v>829440139.79999995</v>
      </c>
      <c r="I705" s="40"/>
      <c r="J705" s="39"/>
    </row>
    <row r="706" spans="1:10" ht="15.75" customHeight="1" x14ac:dyDescent="0.3">
      <c r="A706" s="38" t="s">
        <v>1985</v>
      </c>
      <c r="B706" s="38" t="s">
        <v>943</v>
      </c>
      <c r="C706" s="16" t="s">
        <v>1279</v>
      </c>
      <c r="D706" s="28" t="s">
        <v>118</v>
      </c>
      <c r="E706" s="28" t="s">
        <v>1276</v>
      </c>
      <c r="F706" s="17">
        <v>8088</v>
      </c>
      <c r="G706" s="41">
        <v>0.11</v>
      </c>
      <c r="H706" s="36">
        <v>237979200.90000001</v>
      </c>
      <c r="I706" s="40"/>
      <c r="J706" s="39"/>
    </row>
    <row r="707" spans="1:10" ht="15.75" customHeight="1" x14ac:dyDescent="0.3">
      <c r="A707" s="38" t="s">
        <v>1986</v>
      </c>
      <c r="B707" s="38" t="s">
        <v>944</v>
      </c>
      <c r="C707" s="16" t="s">
        <v>1279</v>
      </c>
      <c r="D707" s="28" t="s">
        <v>2312</v>
      </c>
      <c r="E707" s="28" t="s">
        <v>1295</v>
      </c>
      <c r="F707" s="17">
        <v>32352</v>
      </c>
      <c r="G707" s="41">
        <v>0.11</v>
      </c>
      <c r="H707" s="36">
        <v>688834638</v>
      </c>
      <c r="I707" s="40"/>
      <c r="J707" s="39"/>
    </row>
    <row r="708" spans="1:10" ht="15.75" customHeight="1" x14ac:dyDescent="0.3">
      <c r="A708" s="38" t="s">
        <v>1987</v>
      </c>
      <c r="B708" s="38" t="s">
        <v>945</v>
      </c>
      <c r="C708" s="16" t="s">
        <v>1279</v>
      </c>
      <c r="D708" s="28" t="s">
        <v>2312</v>
      </c>
      <c r="E708" s="28" t="s">
        <v>1276</v>
      </c>
      <c r="F708" s="17">
        <v>32352</v>
      </c>
      <c r="G708" s="41">
        <v>0.11</v>
      </c>
      <c r="H708" s="36">
        <v>206960239.19999999</v>
      </c>
      <c r="I708" s="40"/>
      <c r="J708" s="39"/>
    </row>
    <row r="709" spans="1:10" ht="15.75" customHeight="1" x14ac:dyDescent="0.3">
      <c r="A709" s="38" t="s">
        <v>1988</v>
      </c>
      <c r="B709" s="38" t="s">
        <v>946</v>
      </c>
      <c r="C709" s="16" t="s">
        <v>1275</v>
      </c>
      <c r="D709" s="28" t="s">
        <v>2315</v>
      </c>
      <c r="E709" s="28" t="s">
        <v>1295</v>
      </c>
      <c r="F709" s="17">
        <v>556050</v>
      </c>
      <c r="G709" s="41">
        <v>0.11</v>
      </c>
      <c r="H709" s="36">
        <v>322480137</v>
      </c>
      <c r="I709" s="40"/>
      <c r="J709" s="39"/>
    </row>
    <row r="710" spans="1:10" ht="15.75" customHeight="1" x14ac:dyDescent="0.3">
      <c r="A710" s="38" t="s">
        <v>1989</v>
      </c>
      <c r="B710" s="38" t="s">
        <v>947</v>
      </c>
      <c r="C710" s="16" t="s">
        <v>1275</v>
      </c>
      <c r="D710" s="28" t="s">
        <v>2317</v>
      </c>
      <c r="E710" s="28" t="s">
        <v>1288</v>
      </c>
      <c r="F710" s="31">
        <v>859350</v>
      </c>
      <c r="G710" s="41">
        <v>0.11</v>
      </c>
      <c r="H710" s="36">
        <v>76874769.599999994</v>
      </c>
      <c r="I710" s="40"/>
      <c r="J710" s="39"/>
    </row>
    <row r="711" spans="1:10" ht="15.75" customHeight="1" x14ac:dyDescent="0.3">
      <c r="A711" s="38" t="s">
        <v>1990</v>
      </c>
      <c r="B711" s="38" t="s">
        <v>948</v>
      </c>
      <c r="C711" s="16" t="s">
        <v>1275</v>
      </c>
      <c r="D711" s="28" t="s">
        <v>143</v>
      </c>
      <c r="E711" s="28" t="s">
        <v>1288</v>
      </c>
      <c r="F711" s="31">
        <v>859350</v>
      </c>
      <c r="G711" s="41">
        <v>0.11</v>
      </c>
      <c r="H711" s="36">
        <v>232538183.69999999</v>
      </c>
      <c r="I711" s="40"/>
      <c r="J711" s="39"/>
    </row>
    <row r="712" spans="1:10" ht="15.75" customHeight="1" x14ac:dyDescent="0.3">
      <c r="A712" s="38" t="s">
        <v>1991</v>
      </c>
      <c r="B712" s="38" t="s">
        <v>949</v>
      </c>
      <c r="C712" s="16" t="s">
        <v>1275</v>
      </c>
      <c r="D712" s="28" t="s">
        <v>2318</v>
      </c>
      <c r="E712" s="28" t="s">
        <v>1285</v>
      </c>
      <c r="F712" s="31">
        <v>859350</v>
      </c>
      <c r="G712" s="41">
        <v>0.11</v>
      </c>
      <c r="H712" s="36">
        <v>967404071.10000002</v>
      </c>
      <c r="I712" s="40"/>
      <c r="J712" s="39"/>
    </row>
    <row r="713" spans="1:10" ht="15.75" customHeight="1" x14ac:dyDescent="0.3">
      <c r="A713" s="38" t="s">
        <v>1992</v>
      </c>
      <c r="B713" s="38" t="s">
        <v>950</v>
      </c>
      <c r="C713" s="16" t="s">
        <v>1279</v>
      </c>
      <c r="D713" s="28" t="s">
        <v>118</v>
      </c>
      <c r="E713" s="28" t="s">
        <v>1288</v>
      </c>
      <c r="F713" s="17">
        <v>8088</v>
      </c>
      <c r="G713" s="41">
        <v>0.11</v>
      </c>
      <c r="H713" s="36">
        <v>13224192</v>
      </c>
      <c r="I713" s="40"/>
      <c r="J713" s="39"/>
    </row>
    <row r="714" spans="1:10" ht="15.75" customHeight="1" x14ac:dyDescent="0.3">
      <c r="A714" s="38" t="s">
        <v>1993</v>
      </c>
      <c r="B714" s="38" t="s">
        <v>951</v>
      </c>
      <c r="C714" s="16" t="s">
        <v>1275</v>
      </c>
      <c r="D714" s="28" t="s">
        <v>2319</v>
      </c>
      <c r="E714" s="28" t="s">
        <v>1288</v>
      </c>
      <c r="F714" s="17">
        <v>353850</v>
      </c>
      <c r="G714" s="41">
        <v>0.11</v>
      </c>
      <c r="H714" s="36">
        <v>52628289.899999999</v>
      </c>
      <c r="I714" s="40"/>
      <c r="J714" s="39"/>
    </row>
    <row r="715" spans="1:10" ht="15.75" customHeight="1" x14ac:dyDescent="0.3">
      <c r="A715" s="38" t="s">
        <v>1994</v>
      </c>
      <c r="B715" s="38" t="s">
        <v>952</v>
      </c>
      <c r="C715" s="16" t="s">
        <v>1279</v>
      </c>
      <c r="D715" s="28" t="s">
        <v>118</v>
      </c>
      <c r="E715" s="28" t="s">
        <v>1280</v>
      </c>
      <c r="F715" s="17">
        <v>8088</v>
      </c>
      <c r="G715" s="41">
        <v>0.11</v>
      </c>
      <c r="H715" s="36">
        <v>361505007</v>
      </c>
      <c r="I715" s="40"/>
      <c r="J715" s="39"/>
    </row>
    <row r="716" spans="1:10" ht="15.75" customHeight="1" x14ac:dyDescent="0.3">
      <c r="A716" s="38" t="s">
        <v>1995</v>
      </c>
      <c r="B716" s="38" t="s">
        <v>953</v>
      </c>
      <c r="C716" s="16" t="s">
        <v>1275</v>
      </c>
      <c r="D716" s="28" t="s">
        <v>2314</v>
      </c>
      <c r="E716" s="28" t="s">
        <v>1285</v>
      </c>
      <c r="F716" s="17">
        <v>808800</v>
      </c>
      <c r="G716" s="41">
        <v>0.11</v>
      </c>
      <c r="H716" s="36">
        <v>691422123.14999998</v>
      </c>
      <c r="I716" s="40"/>
      <c r="J716" s="39"/>
    </row>
    <row r="717" spans="1:10" ht="15.75" customHeight="1" x14ac:dyDescent="0.3">
      <c r="A717" s="38" t="s">
        <v>1996</v>
      </c>
      <c r="B717" s="38" t="s">
        <v>954</v>
      </c>
      <c r="C717" s="16" t="s">
        <v>1275</v>
      </c>
      <c r="D717" s="28" t="s">
        <v>143</v>
      </c>
      <c r="E717" s="28" t="s">
        <v>1295</v>
      </c>
      <c r="F717" s="31">
        <v>859350</v>
      </c>
      <c r="G717" s="41">
        <v>0.11</v>
      </c>
      <c r="H717" s="36">
        <v>525594601.70999998</v>
      </c>
      <c r="I717" s="40"/>
      <c r="J717" s="39"/>
    </row>
    <row r="718" spans="1:10" ht="15.75" customHeight="1" x14ac:dyDescent="0.3">
      <c r="A718" s="38" t="s">
        <v>1997</v>
      </c>
      <c r="B718" s="38" t="s">
        <v>955</v>
      </c>
      <c r="C718" s="16" t="s">
        <v>1275</v>
      </c>
      <c r="D718" s="28" t="s">
        <v>2316</v>
      </c>
      <c r="E718" s="28" t="s">
        <v>1288</v>
      </c>
      <c r="F718" s="17">
        <v>556050</v>
      </c>
      <c r="G718" s="41">
        <v>0.11</v>
      </c>
      <c r="H718" s="36">
        <v>89732284.5</v>
      </c>
      <c r="I718" s="40"/>
      <c r="J718" s="39"/>
    </row>
    <row r="719" spans="1:10" ht="15.75" customHeight="1" x14ac:dyDescent="0.3">
      <c r="A719" s="38" t="s">
        <v>1998</v>
      </c>
      <c r="B719" s="38" t="s">
        <v>956</v>
      </c>
      <c r="C719" s="16" t="s">
        <v>1279</v>
      </c>
      <c r="D719" s="28" t="s">
        <v>2312</v>
      </c>
      <c r="E719" s="28" t="s">
        <v>1276</v>
      </c>
      <c r="F719" s="17">
        <v>32352</v>
      </c>
      <c r="G719" s="41">
        <v>0.11</v>
      </c>
      <c r="H719" s="36">
        <v>24187506</v>
      </c>
      <c r="I719" s="40"/>
      <c r="J719" s="39"/>
    </row>
    <row r="720" spans="1:10" ht="15.75" customHeight="1" x14ac:dyDescent="0.3">
      <c r="A720" s="38" t="s">
        <v>1999</v>
      </c>
      <c r="B720" s="38" t="s">
        <v>957</v>
      </c>
      <c r="C720" s="16" t="s">
        <v>1279</v>
      </c>
      <c r="D720" s="28" t="s">
        <v>118</v>
      </c>
      <c r="E720" s="28" t="s">
        <v>1288</v>
      </c>
      <c r="F720" s="17">
        <v>8088</v>
      </c>
      <c r="G720" s="41">
        <v>0.11</v>
      </c>
      <c r="H720" s="36">
        <v>43716635.700000003</v>
      </c>
      <c r="I720" s="40"/>
      <c r="J720" s="39"/>
    </row>
    <row r="721" spans="1:10" ht="15.75" customHeight="1" x14ac:dyDescent="0.3">
      <c r="A721" s="38" t="s">
        <v>2000</v>
      </c>
      <c r="B721" s="38" t="s">
        <v>958</v>
      </c>
      <c r="C721" s="16" t="s">
        <v>1275</v>
      </c>
      <c r="D721" s="28" t="s">
        <v>170</v>
      </c>
      <c r="E721" s="28" t="s">
        <v>1285</v>
      </c>
      <c r="F721" s="31">
        <v>859350</v>
      </c>
      <c r="G721" s="41">
        <v>0.11</v>
      </c>
      <c r="H721" s="36">
        <v>489971459.39999998</v>
      </c>
      <c r="I721" s="40"/>
      <c r="J721" s="39"/>
    </row>
    <row r="722" spans="1:10" ht="15.75" customHeight="1" x14ac:dyDescent="0.3">
      <c r="A722" s="38" t="s">
        <v>2001</v>
      </c>
      <c r="B722" s="38" t="s">
        <v>959</v>
      </c>
      <c r="C722" s="16" t="s">
        <v>1279</v>
      </c>
      <c r="D722" s="28" t="s">
        <v>118</v>
      </c>
      <c r="E722" s="28" t="s">
        <v>1285</v>
      </c>
      <c r="F722" s="17">
        <v>8088</v>
      </c>
      <c r="G722" s="41">
        <v>0.11</v>
      </c>
      <c r="H722" s="36">
        <v>515982601.44</v>
      </c>
      <c r="I722" s="40"/>
      <c r="J722" s="39"/>
    </row>
    <row r="723" spans="1:10" ht="15.75" customHeight="1" x14ac:dyDescent="0.3">
      <c r="A723" s="38" t="s">
        <v>2002</v>
      </c>
      <c r="B723" s="38" t="s">
        <v>960</v>
      </c>
      <c r="C723" s="16" t="s">
        <v>1275</v>
      </c>
      <c r="D723" s="28" t="s">
        <v>2314</v>
      </c>
      <c r="E723" s="28" t="s">
        <v>1285</v>
      </c>
      <c r="F723" s="17">
        <v>808800</v>
      </c>
      <c r="G723" s="41">
        <v>0.11</v>
      </c>
      <c r="H723" s="36">
        <v>431226917.69999999</v>
      </c>
      <c r="I723" s="40"/>
      <c r="J723" s="39"/>
    </row>
    <row r="724" spans="1:10" ht="15.75" customHeight="1" x14ac:dyDescent="0.3">
      <c r="A724" s="38" t="s">
        <v>2003</v>
      </c>
      <c r="B724" s="38" t="s">
        <v>961</v>
      </c>
      <c r="C724" s="16" t="s">
        <v>1275</v>
      </c>
      <c r="D724" s="28" t="s">
        <v>2313</v>
      </c>
      <c r="E724" s="28" t="s">
        <v>1276</v>
      </c>
      <c r="F724" s="17">
        <v>808800</v>
      </c>
      <c r="G724" s="41">
        <v>0.11</v>
      </c>
      <c r="H724" s="36">
        <v>159694344.30000001</v>
      </c>
      <c r="I724" s="40"/>
      <c r="J724" s="39"/>
    </row>
    <row r="725" spans="1:10" ht="15.75" customHeight="1" x14ac:dyDescent="0.3">
      <c r="A725" s="38" t="s">
        <v>2004</v>
      </c>
      <c r="B725" s="38" t="s">
        <v>962</v>
      </c>
      <c r="C725" s="16" t="s">
        <v>1275</v>
      </c>
      <c r="D725" s="28" t="s">
        <v>143</v>
      </c>
      <c r="E725" s="28" t="s">
        <v>1276</v>
      </c>
      <c r="F725" s="31">
        <v>859350</v>
      </c>
      <c r="G725" s="41">
        <v>0.11</v>
      </c>
      <c r="H725" s="36">
        <v>33408268.5</v>
      </c>
      <c r="I725" s="40"/>
      <c r="J725" s="39"/>
    </row>
    <row r="726" spans="1:10" ht="15.75" customHeight="1" x14ac:dyDescent="0.3">
      <c r="A726" s="38" t="s">
        <v>2005</v>
      </c>
      <c r="B726" s="38" t="s">
        <v>963</v>
      </c>
      <c r="C726" s="16" t="s">
        <v>1275</v>
      </c>
      <c r="D726" s="28" t="s">
        <v>143</v>
      </c>
      <c r="E726" s="28" t="s">
        <v>1280</v>
      </c>
      <c r="F726" s="31">
        <v>859350</v>
      </c>
      <c r="G726" s="41">
        <v>0.11</v>
      </c>
      <c r="H726" s="36">
        <v>314710085.10000002</v>
      </c>
      <c r="I726" s="40"/>
      <c r="J726" s="39"/>
    </row>
    <row r="727" spans="1:10" ht="15.75" customHeight="1" x14ac:dyDescent="0.3">
      <c r="A727" s="38" t="s">
        <v>2006</v>
      </c>
      <c r="B727" s="38" t="s">
        <v>964</v>
      </c>
      <c r="C727" s="16" t="s">
        <v>1275</v>
      </c>
      <c r="D727" s="28" t="s">
        <v>170</v>
      </c>
      <c r="E727" s="28" t="s">
        <v>1295</v>
      </c>
      <c r="F727" s="31">
        <v>859350</v>
      </c>
      <c r="G727" s="41">
        <v>0.11</v>
      </c>
      <c r="H727" s="36">
        <v>544708079.10000002</v>
      </c>
      <c r="I727" s="40"/>
      <c r="J727" s="39"/>
    </row>
    <row r="728" spans="1:10" ht="15.75" customHeight="1" x14ac:dyDescent="0.3">
      <c r="A728" s="38" t="s">
        <v>2007</v>
      </c>
      <c r="B728" s="38" t="s">
        <v>965</v>
      </c>
      <c r="C728" s="16" t="s">
        <v>1279</v>
      </c>
      <c r="D728" s="28" t="s">
        <v>118</v>
      </c>
      <c r="E728" s="28" t="s">
        <v>1276</v>
      </c>
      <c r="F728" s="17">
        <v>8088</v>
      </c>
      <c r="G728" s="41">
        <v>0.11</v>
      </c>
      <c r="H728" s="36">
        <v>51174847.799999997</v>
      </c>
      <c r="I728" s="40"/>
      <c r="J728" s="39"/>
    </row>
    <row r="729" spans="1:10" ht="15.75" customHeight="1" x14ac:dyDescent="0.3">
      <c r="A729" s="38" t="s">
        <v>2008</v>
      </c>
      <c r="B729" s="38" t="s">
        <v>966</v>
      </c>
      <c r="C729" s="16" t="s">
        <v>1279</v>
      </c>
      <c r="D729" s="28" t="s">
        <v>118</v>
      </c>
      <c r="E729" s="28" t="s">
        <v>1288</v>
      </c>
      <c r="F729" s="17">
        <v>8088</v>
      </c>
      <c r="G729" s="41">
        <v>0.11</v>
      </c>
      <c r="H729" s="36">
        <v>81546468</v>
      </c>
      <c r="I729" s="40"/>
      <c r="J729" s="39"/>
    </row>
    <row r="730" spans="1:10" ht="15.75" customHeight="1" x14ac:dyDescent="0.3">
      <c r="A730" s="38" t="s">
        <v>2009</v>
      </c>
      <c r="B730" s="38" t="s">
        <v>967</v>
      </c>
      <c r="C730" s="16" t="s">
        <v>1275</v>
      </c>
      <c r="D730" s="28" t="s">
        <v>2316</v>
      </c>
      <c r="E730" s="28" t="s">
        <v>1276</v>
      </c>
      <c r="F730" s="17">
        <v>556050</v>
      </c>
      <c r="G730" s="41">
        <v>0.11</v>
      </c>
      <c r="H730" s="36">
        <v>187422596.40000001</v>
      </c>
      <c r="I730" s="40"/>
      <c r="J730" s="39"/>
    </row>
    <row r="731" spans="1:10" ht="15.75" customHeight="1" x14ac:dyDescent="0.3">
      <c r="A731" s="38" t="s">
        <v>2010</v>
      </c>
      <c r="B731" s="38" t="s">
        <v>968</v>
      </c>
      <c r="C731" s="16" t="s">
        <v>1279</v>
      </c>
      <c r="D731" s="28" t="s">
        <v>2312</v>
      </c>
      <c r="E731" s="28" t="s">
        <v>1276</v>
      </c>
      <c r="F731" s="17">
        <v>32352</v>
      </c>
      <c r="G731" s="41">
        <v>0.11</v>
      </c>
      <c r="H731" s="36">
        <v>109811696.09999999</v>
      </c>
      <c r="I731" s="40"/>
      <c r="J731" s="39"/>
    </row>
    <row r="732" spans="1:10" ht="15.75" customHeight="1" x14ac:dyDescent="0.3">
      <c r="A732" s="38" t="s">
        <v>2011</v>
      </c>
      <c r="B732" s="38" t="s">
        <v>969</v>
      </c>
      <c r="C732" s="16" t="s">
        <v>1275</v>
      </c>
      <c r="D732" s="28" t="s">
        <v>143</v>
      </c>
      <c r="E732" s="28" t="s">
        <v>1276</v>
      </c>
      <c r="F732" s="31">
        <v>859350</v>
      </c>
      <c r="G732" s="41">
        <v>0.11</v>
      </c>
      <c r="H732" s="36">
        <v>212665110</v>
      </c>
      <c r="I732" s="40"/>
      <c r="J732" s="39"/>
    </row>
    <row r="733" spans="1:10" ht="15.75" customHeight="1" x14ac:dyDescent="0.3">
      <c r="A733" s="38" t="s">
        <v>2012</v>
      </c>
      <c r="B733" s="38" t="s">
        <v>970</v>
      </c>
      <c r="C733" s="16" t="s">
        <v>1275</v>
      </c>
      <c r="D733" s="28" t="s">
        <v>108</v>
      </c>
      <c r="E733" s="28" t="s">
        <v>1276</v>
      </c>
      <c r="F733" s="17">
        <v>556050</v>
      </c>
      <c r="G733" s="41">
        <v>0.11</v>
      </c>
      <c r="H733" s="36">
        <v>203519550</v>
      </c>
      <c r="I733" s="40"/>
      <c r="J733" s="39"/>
    </row>
    <row r="734" spans="1:10" ht="15.75" customHeight="1" x14ac:dyDescent="0.3">
      <c r="A734" s="38" t="s">
        <v>2013</v>
      </c>
      <c r="B734" s="38" t="s">
        <v>971</v>
      </c>
      <c r="C734" s="16" t="s">
        <v>1275</v>
      </c>
      <c r="D734" s="28" t="s">
        <v>2320</v>
      </c>
      <c r="E734" s="28" t="s">
        <v>1295</v>
      </c>
      <c r="F734" s="31">
        <v>758250</v>
      </c>
      <c r="G734" s="41">
        <v>0.11</v>
      </c>
      <c r="H734" s="36">
        <v>728205130.5</v>
      </c>
      <c r="I734" s="40"/>
      <c r="J734" s="39"/>
    </row>
    <row r="735" spans="1:10" ht="15.75" customHeight="1" x14ac:dyDescent="0.3">
      <c r="A735" s="38" t="s">
        <v>2014</v>
      </c>
      <c r="B735" s="38" t="s">
        <v>972</v>
      </c>
      <c r="C735" s="16" t="s">
        <v>1275</v>
      </c>
      <c r="D735" s="28" t="s">
        <v>170</v>
      </c>
      <c r="E735" s="28" t="s">
        <v>1295</v>
      </c>
      <c r="F735" s="31">
        <v>859350</v>
      </c>
      <c r="G735" s="41">
        <v>0.11</v>
      </c>
      <c r="H735" s="36">
        <v>479678085.30000001</v>
      </c>
      <c r="I735" s="40"/>
      <c r="J735" s="39"/>
    </row>
    <row r="736" spans="1:10" ht="15.75" customHeight="1" x14ac:dyDescent="0.3">
      <c r="A736" s="38" t="s">
        <v>2015</v>
      </c>
      <c r="B736" s="38" t="s">
        <v>973</v>
      </c>
      <c r="C736" s="16" t="s">
        <v>1279</v>
      </c>
      <c r="D736" s="28" t="s">
        <v>118</v>
      </c>
      <c r="E736" s="28" t="s">
        <v>1288</v>
      </c>
      <c r="F736" s="17">
        <v>8088</v>
      </c>
      <c r="G736" s="41">
        <v>0.11</v>
      </c>
      <c r="H736" s="36">
        <v>122556444.75000001</v>
      </c>
      <c r="I736" s="40"/>
      <c r="J736" s="39"/>
    </row>
    <row r="737" spans="1:10" ht="15.75" customHeight="1" x14ac:dyDescent="0.3">
      <c r="A737" s="38" t="s">
        <v>2016</v>
      </c>
      <c r="B737" s="38" t="s">
        <v>974</v>
      </c>
      <c r="C737" s="16" t="s">
        <v>1275</v>
      </c>
      <c r="D737" s="28" t="s">
        <v>2314</v>
      </c>
      <c r="E737" s="28" t="s">
        <v>1288</v>
      </c>
      <c r="F737" s="17">
        <v>808800</v>
      </c>
      <c r="G737" s="41">
        <v>0.11</v>
      </c>
      <c r="H737" s="36">
        <v>28673174.399999999</v>
      </c>
      <c r="I737" s="40"/>
      <c r="J737" s="39"/>
    </row>
    <row r="738" spans="1:10" ht="15.75" customHeight="1" x14ac:dyDescent="0.3">
      <c r="A738" s="38" t="s">
        <v>2017</v>
      </c>
      <c r="B738" s="38" t="s">
        <v>975</v>
      </c>
      <c r="C738" s="16" t="s">
        <v>1275</v>
      </c>
      <c r="D738" s="28" t="s">
        <v>2318</v>
      </c>
      <c r="E738" s="28" t="s">
        <v>1280</v>
      </c>
      <c r="F738" s="31">
        <v>859350</v>
      </c>
      <c r="G738" s="41">
        <v>0.11</v>
      </c>
      <c r="H738" s="36">
        <v>335509631.39999998</v>
      </c>
      <c r="I738" s="40"/>
      <c r="J738" s="39"/>
    </row>
    <row r="739" spans="1:10" ht="15.75" customHeight="1" x14ac:dyDescent="0.3">
      <c r="A739" s="38" t="s">
        <v>2018</v>
      </c>
      <c r="B739" s="38" t="s">
        <v>976</v>
      </c>
      <c r="C739" s="16" t="s">
        <v>1279</v>
      </c>
      <c r="D739" s="28" t="s">
        <v>2312</v>
      </c>
      <c r="E739" s="28" t="s">
        <v>1285</v>
      </c>
      <c r="F739" s="17">
        <v>32352</v>
      </c>
      <c r="G739" s="41">
        <v>0.11</v>
      </c>
      <c r="H739" s="36">
        <v>426757910.39999998</v>
      </c>
      <c r="I739" s="40"/>
      <c r="J739" s="39"/>
    </row>
    <row r="740" spans="1:10" ht="15.75" customHeight="1" x14ac:dyDescent="0.3">
      <c r="A740" s="38" t="s">
        <v>2019</v>
      </c>
      <c r="B740" s="38" t="s">
        <v>977</v>
      </c>
      <c r="C740" s="16" t="s">
        <v>1275</v>
      </c>
      <c r="D740" s="28" t="s">
        <v>143</v>
      </c>
      <c r="E740" s="28" t="s">
        <v>1276</v>
      </c>
      <c r="F740" s="31">
        <v>859350</v>
      </c>
      <c r="G740" s="41">
        <v>0.11</v>
      </c>
      <c r="H740" s="36">
        <v>107351773.2</v>
      </c>
      <c r="I740" s="40"/>
      <c r="J740" s="39"/>
    </row>
    <row r="741" spans="1:10" ht="15.75" customHeight="1" x14ac:dyDescent="0.3">
      <c r="A741" s="38" t="s">
        <v>2020</v>
      </c>
      <c r="B741" s="38" t="s">
        <v>978</v>
      </c>
      <c r="C741" s="16" t="s">
        <v>1279</v>
      </c>
      <c r="D741" s="28" t="s">
        <v>2312</v>
      </c>
      <c r="E741" s="28" t="s">
        <v>1288</v>
      </c>
      <c r="F741" s="17">
        <v>32352</v>
      </c>
      <c r="G741" s="41">
        <v>0.11</v>
      </c>
      <c r="H741" s="36">
        <v>96143933.099999994</v>
      </c>
      <c r="I741" s="40"/>
      <c r="J741" s="39"/>
    </row>
    <row r="742" spans="1:10" ht="15.75" customHeight="1" x14ac:dyDescent="0.3">
      <c r="A742" s="38" t="s">
        <v>2021</v>
      </c>
      <c r="B742" s="38" t="s">
        <v>979</v>
      </c>
      <c r="C742" s="16" t="s">
        <v>1275</v>
      </c>
      <c r="D742" s="28" t="s">
        <v>170</v>
      </c>
      <c r="E742" s="28" t="s">
        <v>1276</v>
      </c>
      <c r="F742" s="31">
        <v>859350</v>
      </c>
      <c r="G742" s="41">
        <v>0.11</v>
      </c>
      <c r="H742" s="36">
        <v>183716243.40000001</v>
      </c>
      <c r="I742" s="40"/>
      <c r="J742" s="39"/>
    </row>
    <row r="743" spans="1:10" ht="15.75" customHeight="1" x14ac:dyDescent="0.3">
      <c r="A743" s="38" t="s">
        <v>2022</v>
      </c>
      <c r="B743" s="38" t="s">
        <v>980</v>
      </c>
      <c r="C743" s="16" t="s">
        <v>1279</v>
      </c>
      <c r="D743" s="28" t="s">
        <v>2312</v>
      </c>
      <c r="E743" s="28" t="s">
        <v>1288</v>
      </c>
      <c r="F743" s="17">
        <v>32352</v>
      </c>
      <c r="G743" s="41">
        <v>0.11</v>
      </c>
      <c r="H743" s="36">
        <v>88792158.900000006</v>
      </c>
      <c r="I743" s="40"/>
      <c r="J743" s="39"/>
    </row>
    <row r="744" spans="1:10" ht="15.75" customHeight="1" x14ac:dyDescent="0.3">
      <c r="A744" s="38" t="s">
        <v>2023</v>
      </c>
      <c r="B744" s="38" t="s">
        <v>981</v>
      </c>
      <c r="C744" s="16" t="s">
        <v>1275</v>
      </c>
      <c r="D744" s="28" t="s">
        <v>2313</v>
      </c>
      <c r="E744" s="28" t="s">
        <v>1288</v>
      </c>
      <c r="F744" s="17">
        <v>808800</v>
      </c>
      <c r="G744" s="41">
        <v>0.11</v>
      </c>
      <c r="H744" s="36">
        <v>85843768.799999997</v>
      </c>
      <c r="I744" s="40"/>
      <c r="J744" s="39"/>
    </row>
    <row r="745" spans="1:10" ht="15.75" customHeight="1" x14ac:dyDescent="0.3">
      <c r="A745" s="38" t="s">
        <v>2024</v>
      </c>
      <c r="B745" s="38" t="s">
        <v>982</v>
      </c>
      <c r="C745" s="16" t="s">
        <v>1275</v>
      </c>
      <c r="D745" s="28" t="s">
        <v>2316</v>
      </c>
      <c r="E745" s="28" t="s">
        <v>1280</v>
      </c>
      <c r="F745" s="17">
        <v>556050</v>
      </c>
      <c r="G745" s="41">
        <v>0.11</v>
      </c>
      <c r="H745" s="36">
        <v>354443108.69999999</v>
      </c>
      <c r="I745" s="40"/>
      <c r="J745" s="39"/>
    </row>
    <row r="746" spans="1:10" ht="15.75" customHeight="1" x14ac:dyDescent="0.3">
      <c r="A746" s="38" t="s">
        <v>2025</v>
      </c>
      <c r="B746" s="38" t="s">
        <v>983</v>
      </c>
      <c r="C746" s="16" t="s">
        <v>1275</v>
      </c>
      <c r="D746" s="28" t="s">
        <v>2314</v>
      </c>
      <c r="E746" s="28" t="s">
        <v>1280</v>
      </c>
      <c r="F746" s="17">
        <v>808800</v>
      </c>
      <c r="G746" s="41">
        <v>0.11</v>
      </c>
      <c r="H746" s="36">
        <v>555748025.27999997</v>
      </c>
      <c r="I746" s="40"/>
      <c r="J746" s="39"/>
    </row>
    <row r="747" spans="1:10" ht="15.75" customHeight="1" x14ac:dyDescent="0.3">
      <c r="A747" s="38" t="s">
        <v>2026</v>
      </c>
      <c r="B747" s="38" t="s">
        <v>984</v>
      </c>
      <c r="C747" s="16" t="s">
        <v>1275</v>
      </c>
      <c r="D747" s="28" t="s">
        <v>170</v>
      </c>
      <c r="E747" s="28" t="s">
        <v>1285</v>
      </c>
      <c r="F747" s="31">
        <v>859350</v>
      </c>
      <c r="G747" s="41">
        <v>0.11</v>
      </c>
      <c r="H747" s="36">
        <v>551593897.5</v>
      </c>
      <c r="I747" s="40"/>
      <c r="J747" s="39"/>
    </row>
    <row r="748" spans="1:10" ht="15.75" customHeight="1" x14ac:dyDescent="0.3">
      <c r="A748" s="38" t="s">
        <v>2027</v>
      </c>
      <c r="B748" s="38" t="s">
        <v>985</v>
      </c>
      <c r="C748" s="16" t="s">
        <v>1275</v>
      </c>
      <c r="D748" s="28" t="s">
        <v>2315</v>
      </c>
      <c r="E748" s="28" t="s">
        <v>1295</v>
      </c>
      <c r="F748" s="17">
        <v>556050</v>
      </c>
      <c r="G748" s="41">
        <v>0.11</v>
      </c>
      <c r="H748" s="36">
        <v>846400458.89999998</v>
      </c>
      <c r="I748" s="40"/>
      <c r="J748" s="39"/>
    </row>
    <row r="749" spans="1:10" ht="15.75" customHeight="1" x14ac:dyDescent="0.3">
      <c r="A749" s="38" t="s">
        <v>2028</v>
      </c>
      <c r="B749" s="38" t="s">
        <v>986</v>
      </c>
      <c r="C749" s="16" t="s">
        <v>1275</v>
      </c>
      <c r="D749" s="28" t="s">
        <v>170</v>
      </c>
      <c r="E749" s="28" t="s">
        <v>1276</v>
      </c>
      <c r="F749" s="31">
        <v>859350</v>
      </c>
      <c r="G749" s="41">
        <v>0.11</v>
      </c>
      <c r="H749" s="36">
        <v>43307193</v>
      </c>
      <c r="I749" s="40"/>
      <c r="J749" s="39"/>
    </row>
    <row r="750" spans="1:10" ht="15.75" customHeight="1" x14ac:dyDescent="0.3">
      <c r="A750" s="38" t="s">
        <v>2029</v>
      </c>
      <c r="B750" s="38" t="s">
        <v>987</v>
      </c>
      <c r="C750" s="16" t="s">
        <v>1279</v>
      </c>
      <c r="D750" s="28" t="s">
        <v>2312</v>
      </c>
      <c r="E750" s="28" t="s">
        <v>1285</v>
      </c>
      <c r="F750" s="17">
        <v>32352</v>
      </c>
      <c r="G750" s="41">
        <v>0.11</v>
      </c>
      <c r="H750" s="36">
        <v>1054026169.8</v>
      </c>
      <c r="I750" s="40"/>
      <c r="J750" s="39"/>
    </row>
    <row r="751" spans="1:10" ht="15.75" customHeight="1" x14ac:dyDescent="0.3">
      <c r="A751" s="38" t="s">
        <v>2030</v>
      </c>
      <c r="B751" s="38" t="s">
        <v>988</v>
      </c>
      <c r="C751" s="16" t="s">
        <v>1275</v>
      </c>
      <c r="D751" s="28" t="s">
        <v>170</v>
      </c>
      <c r="E751" s="28" t="s">
        <v>1276</v>
      </c>
      <c r="F751" s="31">
        <v>859350</v>
      </c>
      <c r="G751" s="41">
        <v>0.11</v>
      </c>
      <c r="H751" s="36">
        <v>77819091</v>
      </c>
      <c r="I751" s="40"/>
      <c r="J751" s="39"/>
    </row>
    <row r="752" spans="1:10" ht="15.75" customHeight="1" x14ac:dyDescent="0.3">
      <c r="A752" s="38" t="s">
        <v>2031</v>
      </c>
      <c r="B752" s="38" t="s">
        <v>989</v>
      </c>
      <c r="C752" s="16" t="s">
        <v>1275</v>
      </c>
      <c r="D752" s="28" t="s">
        <v>2319</v>
      </c>
      <c r="E752" s="28" t="s">
        <v>1288</v>
      </c>
      <c r="F752" s="17">
        <v>353850</v>
      </c>
      <c r="G752" s="41">
        <v>0.11</v>
      </c>
      <c r="H752" s="36">
        <v>76159368.599999994</v>
      </c>
      <c r="I752" s="40"/>
      <c r="J752" s="39"/>
    </row>
    <row r="753" spans="1:10" ht="15.75" customHeight="1" x14ac:dyDescent="0.3">
      <c r="A753" s="38" t="s">
        <v>2032</v>
      </c>
      <c r="B753" s="38" t="s">
        <v>990</v>
      </c>
      <c r="C753" s="16" t="s">
        <v>1275</v>
      </c>
      <c r="D753" s="28" t="s">
        <v>2315</v>
      </c>
      <c r="E753" s="28" t="s">
        <v>1276</v>
      </c>
      <c r="F753" s="17">
        <v>556050</v>
      </c>
      <c r="G753" s="41">
        <v>0.11</v>
      </c>
      <c r="H753" s="36">
        <v>46243672.200000003</v>
      </c>
      <c r="I753" s="40"/>
      <c r="J753" s="39"/>
    </row>
    <row r="754" spans="1:10" ht="15.75" customHeight="1" x14ac:dyDescent="0.3">
      <c r="A754" s="38" t="s">
        <v>2033</v>
      </c>
      <c r="B754" s="38" t="s">
        <v>991</v>
      </c>
      <c r="C754" s="16" t="s">
        <v>1275</v>
      </c>
      <c r="D754" s="28" t="s">
        <v>2313</v>
      </c>
      <c r="E754" s="28" t="s">
        <v>1288</v>
      </c>
      <c r="F754" s="17">
        <v>808800</v>
      </c>
      <c r="G754" s="41">
        <v>0.11</v>
      </c>
      <c r="H754" s="36">
        <v>198694416.30000001</v>
      </c>
      <c r="I754" s="40"/>
      <c r="J754" s="39"/>
    </row>
    <row r="755" spans="1:10" ht="15.75" customHeight="1" x14ac:dyDescent="0.3">
      <c r="A755" s="38" t="s">
        <v>2034</v>
      </c>
      <c r="B755" s="38" t="s">
        <v>992</v>
      </c>
      <c r="C755" s="16" t="s">
        <v>1275</v>
      </c>
      <c r="D755" s="28" t="s">
        <v>2318</v>
      </c>
      <c r="E755" s="28" t="s">
        <v>1295</v>
      </c>
      <c r="F755" s="31">
        <v>859350</v>
      </c>
      <c r="G755" s="41">
        <v>0.11</v>
      </c>
      <c r="H755" s="36">
        <v>936772611</v>
      </c>
      <c r="I755" s="40"/>
      <c r="J755" s="39"/>
    </row>
    <row r="756" spans="1:10" ht="15.75" customHeight="1" x14ac:dyDescent="0.3">
      <c r="A756" s="38" t="s">
        <v>2035</v>
      </c>
      <c r="B756" s="38" t="s">
        <v>993</v>
      </c>
      <c r="C756" s="16" t="s">
        <v>1279</v>
      </c>
      <c r="D756" s="28" t="s">
        <v>118</v>
      </c>
      <c r="E756" s="28" t="s">
        <v>1288</v>
      </c>
      <c r="F756" s="17">
        <v>8088</v>
      </c>
      <c r="G756" s="41">
        <v>0.11</v>
      </c>
      <c r="H756" s="36">
        <v>69136690.200000003</v>
      </c>
      <c r="I756" s="40"/>
      <c r="J756" s="39"/>
    </row>
    <row r="757" spans="1:10" ht="15.75" customHeight="1" x14ac:dyDescent="0.3">
      <c r="A757" s="38" t="s">
        <v>2036</v>
      </c>
      <c r="B757" s="38" t="s">
        <v>994</v>
      </c>
      <c r="C757" s="16" t="s">
        <v>1275</v>
      </c>
      <c r="D757" s="28" t="s">
        <v>2320</v>
      </c>
      <c r="E757" s="28" t="s">
        <v>1295</v>
      </c>
      <c r="F757" s="31">
        <v>758250</v>
      </c>
      <c r="G757" s="41">
        <v>0.11</v>
      </c>
      <c r="H757" s="36">
        <v>641772138.89999998</v>
      </c>
      <c r="I757" s="40"/>
      <c r="J757" s="39"/>
    </row>
    <row r="758" spans="1:10" ht="15.75" customHeight="1" x14ac:dyDescent="0.3">
      <c r="A758" s="38" t="s">
        <v>2037</v>
      </c>
      <c r="B758" s="38" t="s">
        <v>995</v>
      </c>
      <c r="C758" s="16" t="s">
        <v>1275</v>
      </c>
      <c r="D758" s="28" t="s">
        <v>143</v>
      </c>
      <c r="E758" s="28" t="s">
        <v>1276</v>
      </c>
      <c r="F758" s="31">
        <v>859350</v>
      </c>
      <c r="G758" s="41">
        <v>0.11</v>
      </c>
      <c r="H758" s="36">
        <v>177379098</v>
      </c>
      <c r="I758" s="40"/>
      <c r="J758" s="39"/>
    </row>
    <row r="759" spans="1:10" ht="15.75" customHeight="1" x14ac:dyDescent="0.3">
      <c r="A759" s="38" t="s">
        <v>2038</v>
      </c>
      <c r="B759" s="38" t="s">
        <v>996</v>
      </c>
      <c r="C759" s="16" t="s">
        <v>1275</v>
      </c>
      <c r="D759" s="28" t="s">
        <v>170</v>
      </c>
      <c r="E759" s="28" t="s">
        <v>1295</v>
      </c>
      <c r="F759" s="31">
        <v>859350</v>
      </c>
      <c r="G759" s="41">
        <v>0.11</v>
      </c>
      <c r="H759" s="36">
        <v>344958928.19999999</v>
      </c>
      <c r="I759" s="40"/>
      <c r="J759" s="39"/>
    </row>
    <row r="760" spans="1:10" ht="15.75" customHeight="1" x14ac:dyDescent="0.3">
      <c r="A760" s="38" t="s">
        <v>2039</v>
      </c>
      <c r="B760" s="38" t="s">
        <v>997</v>
      </c>
      <c r="C760" s="16" t="s">
        <v>1279</v>
      </c>
      <c r="D760" s="28" t="s">
        <v>2312</v>
      </c>
      <c r="E760" s="28" t="s">
        <v>1276</v>
      </c>
      <c r="F760" s="17">
        <v>32352</v>
      </c>
      <c r="G760" s="41">
        <v>0.11</v>
      </c>
      <c r="H760" s="36">
        <v>7750293</v>
      </c>
      <c r="I760" s="40"/>
      <c r="J760" s="39"/>
    </row>
    <row r="761" spans="1:10" ht="15.75" customHeight="1" x14ac:dyDescent="0.3">
      <c r="A761" s="38" t="s">
        <v>2040</v>
      </c>
      <c r="B761" s="38" t="s">
        <v>998</v>
      </c>
      <c r="C761" s="16" t="s">
        <v>1275</v>
      </c>
      <c r="D761" s="28" t="s">
        <v>2316</v>
      </c>
      <c r="E761" s="28" t="s">
        <v>1288</v>
      </c>
      <c r="F761" s="17">
        <v>556050</v>
      </c>
      <c r="G761" s="41">
        <v>0.11</v>
      </c>
      <c r="H761" s="36">
        <v>58901479.5</v>
      </c>
      <c r="I761" s="40"/>
      <c r="J761" s="39"/>
    </row>
    <row r="762" spans="1:10" ht="15.75" customHeight="1" x14ac:dyDescent="0.3">
      <c r="A762" s="38" t="s">
        <v>2041</v>
      </c>
      <c r="B762" s="38" t="s">
        <v>999</v>
      </c>
      <c r="C762" s="16" t="s">
        <v>1275</v>
      </c>
      <c r="D762" s="28" t="s">
        <v>2318</v>
      </c>
      <c r="E762" s="28" t="s">
        <v>1288</v>
      </c>
      <c r="F762" s="31">
        <v>859350</v>
      </c>
      <c r="G762" s="41">
        <v>0.11</v>
      </c>
      <c r="H762" s="36">
        <v>86543402.400000006</v>
      </c>
      <c r="I762" s="40"/>
      <c r="J762" s="39"/>
    </row>
    <row r="763" spans="1:10" ht="15.75" customHeight="1" x14ac:dyDescent="0.3">
      <c r="A763" s="38" t="s">
        <v>2042</v>
      </c>
      <c r="B763" s="38" t="s">
        <v>1000</v>
      </c>
      <c r="C763" s="16" t="s">
        <v>1279</v>
      </c>
      <c r="D763" s="28" t="s">
        <v>150</v>
      </c>
      <c r="E763" s="28" t="s">
        <v>1280</v>
      </c>
      <c r="F763" s="17">
        <v>32352</v>
      </c>
      <c r="G763" s="41">
        <v>0.11</v>
      </c>
      <c r="H763" s="36">
        <v>699671296.04999995</v>
      </c>
      <c r="I763" s="40"/>
      <c r="J763" s="39"/>
    </row>
    <row r="764" spans="1:10" ht="15.75" customHeight="1" x14ac:dyDescent="0.3">
      <c r="A764" s="38" t="s">
        <v>2043</v>
      </c>
      <c r="B764" s="38" t="s">
        <v>1001</v>
      </c>
      <c r="C764" s="16" t="s">
        <v>1275</v>
      </c>
      <c r="D764" s="28" t="s">
        <v>143</v>
      </c>
      <c r="E764" s="28" t="s">
        <v>1288</v>
      </c>
      <c r="F764" s="31">
        <v>859350</v>
      </c>
      <c r="G764" s="41">
        <v>0.11</v>
      </c>
      <c r="H764" s="36">
        <v>24311108.100000001</v>
      </c>
      <c r="I764" s="40"/>
      <c r="J764" s="39"/>
    </row>
    <row r="765" spans="1:10" ht="15.75" customHeight="1" x14ac:dyDescent="0.3">
      <c r="A765" s="38" t="s">
        <v>2044</v>
      </c>
      <c r="B765" s="38" t="s">
        <v>1002</v>
      </c>
      <c r="C765" s="16" t="s">
        <v>1275</v>
      </c>
      <c r="D765" s="28" t="s">
        <v>2314</v>
      </c>
      <c r="E765" s="28" t="s">
        <v>1295</v>
      </c>
      <c r="F765" s="17">
        <v>808800</v>
      </c>
      <c r="G765" s="41">
        <v>0.11</v>
      </c>
      <c r="H765" s="36">
        <v>708196593</v>
      </c>
      <c r="I765" s="40"/>
      <c r="J765" s="39"/>
    </row>
    <row r="766" spans="1:10" ht="15.75" customHeight="1" x14ac:dyDescent="0.3">
      <c r="A766" s="38" t="s">
        <v>2045</v>
      </c>
      <c r="B766" s="38" t="s">
        <v>1003</v>
      </c>
      <c r="C766" s="16" t="s">
        <v>1275</v>
      </c>
      <c r="D766" s="28" t="s">
        <v>2314</v>
      </c>
      <c r="E766" s="28" t="s">
        <v>1295</v>
      </c>
      <c r="F766" s="17">
        <v>808800</v>
      </c>
      <c r="G766" s="41">
        <v>0.11</v>
      </c>
      <c r="H766" s="36">
        <v>356531587.80000001</v>
      </c>
      <c r="I766" s="40"/>
      <c r="J766" s="39"/>
    </row>
    <row r="767" spans="1:10" ht="15.75" customHeight="1" x14ac:dyDescent="0.3">
      <c r="A767" s="38" t="s">
        <v>2046</v>
      </c>
      <c r="B767" s="38" t="s">
        <v>1004</v>
      </c>
      <c r="C767" s="16" t="s">
        <v>1275</v>
      </c>
      <c r="D767" s="28" t="s">
        <v>2319</v>
      </c>
      <c r="E767" s="28" t="s">
        <v>1295</v>
      </c>
      <c r="F767" s="17">
        <v>353850</v>
      </c>
      <c r="G767" s="41">
        <v>0.11</v>
      </c>
      <c r="H767" s="36">
        <v>952722428.10000002</v>
      </c>
      <c r="I767" s="40"/>
      <c r="J767" s="39"/>
    </row>
    <row r="768" spans="1:10" ht="15.75" customHeight="1" x14ac:dyDescent="0.3">
      <c r="A768" s="38" t="s">
        <v>2047</v>
      </c>
      <c r="B768" s="38" t="s">
        <v>1005</v>
      </c>
      <c r="C768" s="16" t="s">
        <v>1275</v>
      </c>
      <c r="D768" s="28" t="s">
        <v>2316</v>
      </c>
      <c r="E768" s="28" t="s">
        <v>1285</v>
      </c>
      <c r="F768" s="17">
        <v>556050</v>
      </c>
      <c r="G768" s="41">
        <v>0.11</v>
      </c>
      <c r="H768" s="36">
        <v>292691144.69999999</v>
      </c>
      <c r="I768" s="40"/>
      <c r="J768" s="39"/>
    </row>
    <row r="769" spans="1:10" ht="15.75" customHeight="1" x14ac:dyDescent="0.3">
      <c r="A769" s="38" t="s">
        <v>2048</v>
      </c>
      <c r="B769" s="38" t="s">
        <v>1006</v>
      </c>
      <c r="C769" s="16" t="s">
        <v>1275</v>
      </c>
      <c r="D769" s="28" t="s">
        <v>2314</v>
      </c>
      <c r="E769" s="28" t="s">
        <v>1288</v>
      </c>
      <c r="F769" s="17">
        <v>808800</v>
      </c>
      <c r="G769" s="41">
        <v>0.11</v>
      </c>
      <c r="H769" s="36">
        <v>45767546.25</v>
      </c>
      <c r="I769" s="40"/>
      <c r="J769" s="39"/>
    </row>
    <row r="770" spans="1:10" ht="15.75" customHeight="1" x14ac:dyDescent="0.3">
      <c r="A770" s="38" t="s">
        <v>2049</v>
      </c>
      <c r="B770" s="38" t="s">
        <v>1007</v>
      </c>
      <c r="C770" s="16" t="s">
        <v>1275</v>
      </c>
      <c r="D770" s="28" t="s">
        <v>143</v>
      </c>
      <c r="E770" s="28" t="s">
        <v>1285</v>
      </c>
      <c r="F770" s="31">
        <v>859350</v>
      </c>
      <c r="G770" s="41">
        <v>0.11</v>
      </c>
      <c r="H770" s="36">
        <v>379999841.10000002</v>
      </c>
      <c r="I770" s="40"/>
      <c r="J770" s="39"/>
    </row>
    <row r="771" spans="1:10" ht="15.75" customHeight="1" x14ac:dyDescent="0.3">
      <c r="A771" s="38" t="s">
        <v>2050</v>
      </c>
      <c r="B771" s="38" t="s">
        <v>1008</v>
      </c>
      <c r="C771" s="16" t="s">
        <v>1275</v>
      </c>
      <c r="D771" s="28" t="s">
        <v>2318</v>
      </c>
      <c r="E771" s="28" t="s">
        <v>1288</v>
      </c>
      <c r="F771" s="31">
        <v>859350</v>
      </c>
      <c r="G771" s="41">
        <v>0.11</v>
      </c>
      <c r="H771" s="36">
        <v>230149263.90000001</v>
      </c>
      <c r="I771" s="40"/>
      <c r="J771" s="39"/>
    </row>
    <row r="772" spans="1:10" ht="15.75" customHeight="1" x14ac:dyDescent="0.3">
      <c r="A772" s="38" t="s">
        <v>2051</v>
      </c>
      <c r="B772" s="38" t="s">
        <v>1009</v>
      </c>
      <c r="C772" s="16" t="s">
        <v>1275</v>
      </c>
      <c r="D772" s="28" t="s">
        <v>170</v>
      </c>
      <c r="E772" s="28" t="s">
        <v>1295</v>
      </c>
      <c r="F772" s="31">
        <v>859350</v>
      </c>
      <c r="G772" s="41">
        <v>0.11</v>
      </c>
      <c r="H772" s="36">
        <v>310478909.39999998</v>
      </c>
      <c r="I772" s="40"/>
      <c r="J772" s="39"/>
    </row>
    <row r="773" spans="1:10" ht="15.75" customHeight="1" x14ac:dyDescent="0.3">
      <c r="A773" s="38" t="s">
        <v>2052</v>
      </c>
      <c r="B773" s="38" t="s">
        <v>1010</v>
      </c>
      <c r="C773" s="16" t="s">
        <v>1279</v>
      </c>
      <c r="D773" s="28" t="s">
        <v>118</v>
      </c>
      <c r="E773" s="28" t="s">
        <v>1276</v>
      </c>
      <c r="F773" s="17">
        <v>8088</v>
      </c>
      <c r="G773" s="41">
        <v>0.11</v>
      </c>
      <c r="H773" s="36">
        <v>237632081.69999999</v>
      </c>
      <c r="I773" s="40"/>
      <c r="J773" s="39"/>
    </row>
    <row r="774" spans="1:10" ht="15.75" customHeight="1" x14ac:dyDescent="0.3">
      <c r="A774" s="38" t="s">
        <v>2053</v>
      </c>
      <c r="B774" s="38" t="s">
        <v>1011</v>
      </c>
      <c r="C774" s="16" t="s">
        <v>1279</v>
      </c>
      <c r="D774" s="28" t="s">
        <v>118</v>
      </c>
      <c r="E774" s="28" t="s">
        <v>1295</v>
      </c>
      <c r="F774" s="17">
        <v>8088</v>
      </c>
      <c r="G774" s="41">
        <v>0.11</v>
      </c>
      <c r="H774" s="36">
        <v>533890737.60000002</v>
      </c>
      <c r="I774" s="40"/>
      <c r="J774" s="39"/>
    </row>
    <row r="775" spans="1:10" ht="15.75" customHeight="1" x14ac:dyDescent="0.3">
      <c r="A775" s="38" t="s">
        <v>2054</v>
      </c>
      <c r="B775" s="38" t="s">
        <v>1012</v>
      </c>
      <c r="C775" s="16" t="s">
        <v>1279</v>
      </c>
      <c r="D775" s="28" t="s">
        <v>2312</v>
      </c>
      <c r="E775" s="28" t="s">
        <v>1288</v>
      </c>
      <c r="F775" s="17">
        <v>32352</v>
      </c>
      <c r="G775" s="41">
        <v>0.11</v>
      </c>
      <c r="H775" s="36">
        <v>4547499</v>
      </c>
      <c r="I775" s="40"/>
      <c r="J775" s="39"/>
    </row>
    <row r="776" spans="1:10" ht="15.75" customHeight="1" x14ac:dyDescent="0.3">
      <c r="A776" s="38" t="s">
        <v>2055</v>
      </c>
      <c r="B776" s="38" t="s">
        <v>1013</v>
      </c>
      <c r="C776" s="16" t="s">
        <v>1279</v>
      </c>
      <c r="D776" s="28" t="s">
        <v>2312</v>
      </c>
      <c r="E776" s="28" t="s">
        <v>1276</v>
      </c>
      <c r="F776" s="17">
        <v>32352</v>
      </c>
      <c r="G776" s="41">
        <v>0.11</v>
      </c>
      <c r="H776" s="36">
        <v>58835117.039999999</v>
      </c>
      <c r="I776" s="40"/>
      <c r="J776" s="39"/>
    </row>
    <row r="777" spans="1:10" ht="15.75" customHeight="1" x14ac:dyDescent="0.3">
      <c r="A777" s="38" t="s">
        <v>2056</v>
      </c>
      <c r="B777" s="38" t="s">
        <v>1014</v>
      </c>
      <c r="C777" s="16" t="s">
        <v>1275</v>
      </c>
      <c r="D777" s="28" t="s">
        <v>2315</v>
      </c>
      <c r="E777" s="28" t="s">
        <v>1276</v>
      </c>
      <c r="F777" s="17">
        <v>556050</v>
      </c>
      <c r="G777" s="41">
        <v>0.11</v>
      </c>
      <c r="H777" s="36">
        <v>113509872</v>
      </c>
      <c r="I777" s="40"/>
      <c r="J777" s="39"/>
    </row>
    <row r="778" spans="1:10" ht="15.75" customHeight="1" x14ac:dyDescent="0.3">
      <c r="A778" s="38" t="s">
        <v>2057</v>
      </c>
      <c r="B778" s="38" t="s">
        <v>1015</v>
      </c>
      <c r="C778" s="16" t="s">
        <v>1275</v>
      </c>
      <c r="D778" s="28" t="s">
        <v>2314</v>
      </c>
      <c r="E778" s="28" t="s">
        <v>1276</v>
      </c>
      <c r="F778" s="17">
        <v>808800</v>
      </c>
      <c r="G778" s="41">
        <v>0.11</v>
      </c>
      <c r="H778" s="36">
        <v>37792978.799999997</v>
      </c>
      <c r="I778" s="40"/>
      <c r="J778" s="39"/>
    </row>
    <row r="779" spans="1:10" ht="15.75" customHeight="1" x14ac:dyDescent="0.3">
      <c r="A779" s="38" t="s">
        <v>2058</v>
      </c>
      <c r="B779" s="38" t="s">
        <v>1016</v>
      </c>
      <c r="C779" s="16" t="s">
        <v>1275</v>
      </c>
      <c r="D779" s="28" t="s">
        <v>2315</v>
      </c>
      <c r="E779" s="28" t="s">
        <v>1295</v>
      </c>
      <c r="F779" s="17">
        <v>556050</v>
      </c>
      <c r="G779" s="41">
        <v>0.11</v>
      </c>
      <c r="H779" s="36">
        <v>551670139.79999995</v>
      </c>
      <c r="I779" s="40"/>
      <c r="J779" s="39"/>
    </row>
    <row r="780" spans="1:10" ht="15.75" customHeight="1" x14ac:dyDescent="0.3">
      <c r="A780" s="38" t="s">
        <v>2059</v>
      </c>
      <c r="B780" s="38" t="s">
        <v>1017</v>
      </c>
      <c r="C780" s="16" t="s">
        <v>1279</v>
      </c>
      <c r="D780" s="28" t="s">
        <v>118</v>
      </c>
      <c r="E780" s="28" t="s">
        <v>1295</v>
      </c>
      <c r="F780" s="17">
        <v>8088</v>
      </c>
      <c r="G780" s="41">
        <v>0.11</v>
      </c>
      <c r="H780" s="36">
        <v>378788155.44</v>
      </c>
      <c r="I780" s="40"/>
      <c r="J780" s="39"/>
    </row>
    <row r="781" spans="1:10" ht="15.75" customHeight="1" x14ac:dyDescent="0.3">
      <c r="A781" s="38" t="s">
        <v>2060</v>
      </c>
      <c r="B781" s="38" t="s">
        <v>1018</v>
      </c>
      <c r="C781" s="16" t="s">
        <v>1275</v>
      </c>
      <c r="D781" s="28" t="s">
        <v>2318</v>
      </c>
      <c r="E781" s="28" t="s">
        <v>1288</v>
      </c>
      <c r="F781" s="31">
        <v>859350</v>
      </c>
      <c r="G781" s="41">
        <v>0.11</v>
      </c>
      <c r="H781" s="36">
        <v>137482068.30000001</v>
      </c>
      <c r="I781" s="40"/>
      <c r="J781" s="39"/>
    </row>
    <row r="782" spans="1:10" ht="15.75" customHeight="1" x14ac:dyDescent="0.3">
      <c r="A782" s="38" t="s">
        <v>2061</v>
      </c>
      <c r="B782" s="38" t="s">
        <v>1019</v>
      </c>
      <c r="C782" s="16" t="s">
        <v>1279</v>
      </c>
      <c r="D782" s="28" t="s">
        <v>2312</v>
      </c>
      <c r="E782" s="28" t="s">
        <v>1276</v>
      </c>
      <c r="F782" s="17">
        <v>32352</v>
      </c>
      <c r="G782" s="41">
        <v>0.11</v>
      </c>
      <c r="H782" s="36">
        <v>206912509.19999999</v>
      </c>
      <c r="I782" s="40"/>
      <c r="J782" s="39"/>
    </row>
    <row r="783" spans="1:10" ht="15.75" customHeight="1" x14ac:dyDescent="0.3">
      <c r="A783" s="38" t="s">
        <v>2062</v>
      </c>
      <c r="B783" s="38" t="s">
        <v>1020</v>
      </c>
      <c r="C783" s="16" t="s">
        <v>1275</v>
      </c>
      <c r="D783" s="28" t="s">
        <v>143</v>
      </c>
      <c r="E783" s="28" t="s">
        <v>1285</v>
      </c>
      <c r="F783" s="31">
        <v>859350</v>
      </c>
      <c r="G783" s="41">
        <v>0.11</v>
      </c>
      <c r="H783" s="36">
        <v>492063176.69999999</v>
      </c>
      <c r="I783" s="40"/>
      <c r="J783" s="39"/>
    </row>
    <row r="784" spans="1:10" ht="15.75" customHeight="1" x14ac:dyDescent="0.3">
      <c r="A784" s="38" t="s">
        <v>2063</v>
      </c>
      <c r="B784" s="38" t="s">
        <v>1021</v>
      </c>
      <c r="C784" s="16" t="s">
        <v>1275</v>
      </c>
      <c r="D784" s="28" t="s">
        <v>2315</v>
      </c>
      <c r="E784" s="28" t="s">
        <v>1295</v>
      </c>
      <c r="F784" s="17">
        <v>556050</v>
      </c>
      <c r="G784" s="41">
        <v>0.11</v>
      </c>
      <c r="H784" s="36">
        <v>889562820</v>
      </c>
      <c r="I784" s="40"/>
      <c r="J784" s="39"/>
    </row>
    <row r="785" spans="1:10" ht="15.75" customHeight="1" x14ac:dyDescent="0.3">
      <c r="A785" s="38" t="s">
        <v>2064</v>
      </c>
      <c r="B785" s="38" t="s">
        <v>1022</v>
      </c>
      <c r="C785" s="16" t="s">
        <v>1279</v>
      </c>
      <c r="D785" s="28" t="s">
        <v>118</v>
      </c>
      <c r="E785" s="28" t="s">
        <v>1285</v>
      </c>
      <c r="F785" s="17">
        <v>8088</v>
      </c>
      <c r="G785" s="41">
        <v>0.11</v>
      </c>
      <c r="H785" s="36">
        <v>297726837.89999998</v>
      </c>
      <c r="I785" s="40"/>
      <c r="J785" s="39"/>
    </row>
    <row r="786" spans="1:10" ht="15.75" customHeight="1" x14ac:dyDescent="0.3">
      <c r="A786" s="38" t="s">
        <v>2065</v>
      </c>
      <c r="B786" s="38" t="s">
        <v>1023</v>
      </c>
      <c r="C786" s="16" t="s">
        <v>1275</v>
      </c>
      <c r="D786" s="28" t="s">
        <v>143</v>
      </c>
      <c r="E786" s="28" t="s">
        <v>1276</v>
      </c>
      <c r="F786" s="31">
        <v>859350</v>
      </c>
      <c r="G786" s="41">
        <v>0.11</v>
      </c>
      <c r="H786" s="36">
        <v>25324194</v>
      </c>
      <c r="I786" s="40"/>
      <c r="J786" s="39"/>
    </row>
    <row r="787" spans="1:10" ht="15.75" customHeight="1" x14ac:dyDescent="0.3">
      <c r="A787" s="38" t="s">
        <v>2066</v>
      </c>
      <c r="B787" s="38" t="s">
        <v>1024</v>
      </c>
      <c r="C787" s="16" t="s">
        <v>1275</v>
      </c>
      <c r="D787" s="28" t="s">
        <v>2313</v>
      </c>
      <c r="E787" s="28" t="s">
        <v>1276</v>
      </c>
      <c r="F787" s="17">
        <v>808800</v>
      </c>
      <c r="G787" s="41">
        <v>0.11</v>
      </c>
      <c r="H787" s="36">
        <v>79207656</v>
      </c>
      <c r="I787" s="40"/>
      <c r="J787" s="39"/>
    </row>
    <row r="788" spans="1:10" ht="15.75" customHeight="1" x14ac:dyDescent="0.3">
      <c r="A788" s="38" t="s">
        <v>2067</v>
      </c>
      <c r="B788" s="38" t="s">
        <v>1025</v>
      </c>
      <c r="C788" s="16" t="s">
        <v>1279</v>
      </c>
      <c r="D788" s="28" t="s">
        <v>150</v>
      </c>
      <c r="E788" s="28" t="s">
        <v>1288</v>
      </c>
      <c r="F788" s="17">
        <v>32352</v>
      </c>
      <c r="G788" s="41">
        <v>0.11</v>
      </c>
      <c r="H788" s="36">
        <v>143035605.59999999</v>
      </c>
      <c r="I788" s="40"/>
      <c r="J788" s="39"/>
    </row>
    <row r="789" spans="1:10" ht="15.75" customHeight="1" x14ac:dyDescent="0.3">
      <c r="A789" s="38" t="s">
        <v>2068</v>
      </c>
      <c r="B789" s="38" t="s">
        <v>1026</v>
      </c>
      <c r="C789" s="16" t="s">
        <v>1279</v>
      </c>
      <c r="D789" s="28" t="s">
        <v>118</v>
      </c>
      <c r="E789" s="28" t="s">
        <v>1295</v>
      </c>
      <c r="F789" s="17">
        <v>8088</v>
      </c>
      <c r="G789" s="41">
        <v>0.11</v>
      </c>
      <c r="H789" s="36">
        <v>334507653.60000002</v>
      </c>
      <c r="I789" s="40"/>
      <c r="J789" s="39"/>
    </row>
    <row r="790" spans="1:10" ht="15.75" customHeight="1" x14ac:dyDescent="0.3">
      <c r="A790" s="38" t="s">
        <v>2069</v>
      </c>
      <c r="B790" s="38" t="s">
        <v>1027</v>
      </c>
      <c r="C790" s="16" t="s">
        <v>1275</v>
      </c>
      <c r="D790" s="28" t="s">
        <v>2314</v>
      </c>
      <c r="E790" s="28" t="s">
        <v>1280</v>
      </c>
      <c r="F790" s="17">
        <v>808800</v>
      </c>
      <c r="G790" s="41">
        <v>0.11</v>
      </c>
      <c r="H790" s="36">
        <v>288295625.39999998</v>
      </c>
      <c r="I790" s="40"/>
      <c r="J790" s="39"/>
    </row>
    <row r="791" spans="1:10" ht="15.75" customHeight="1" x14ac:dyDescent="0.3">
      <c r="A791" s="38" t="s">
        <v>2070</v>
      </c>
      <c r="B791" s="38" t="s">
        <v>1028</v>
      </c>
      <c r="C791" s="16" t="s">
        <v>1279</v>
      </c>
      <c r="D791" s="28" t="s">
        <v>118</v>
      </c>
      <c r="E791" s="28" t="s">
        <v>1295</v>
      </c>
      <c r="F791" s="17">
        <v>8088</v>
      </c>
      <c r="G791" s="41">
        <v>0.11</v>
      </c>
      <c r="H791" s="36">
        <v>657929297.10000002</v>
      </c>
      <c r="I791" s="40"/>
      <c r="J791" s="39"/>
    </row>
    <row r="792" spans="1:10" ht="15.75" customHeight="1" x14ac:dyDescent="0.3">
      <c r="A792" s="38" t="s">
        <v>2071</v>
      </c>
      <c r="B792" s="38" t="s">
        <v>1029</v>
      </c>
      <c r="C792" s="16" t="s">
        <v>1279</v>
      </c>
      <c r="D792" s="28" t="s">
        <v>2312</v>
      </c>
      <c r="E792" s="28" t="s">
        <v>1280</v>
      </c>
      <c r="F792" s="17">
        <v>32352</v>
      </c>
      <c r="G792" s="41">
        <v>0.11</v>
      </c>
      <c r="H792" s="36">
        <v>317760605.69999999</v>
      </c>
      <c r="I792" s="40"/>
      <c r="J792" s="39"/>
    </row>
    <row r="793" spans="1:10" ht="15.75" customHeight="1" x14ac:dyDescent="0.3">
      <c r="A793" s="38" t="s">
        <v>2072</v>
      </c>
      <c r="B793" s="38" t="s">
        <v>1030</v>
      </c>
      <c r="C793" s="16" t="s">
        <v>1275</v>
      </c>
      <c r="D793" s="28" t="s">
        <v>2314</v>
      </c>
      <c r="E793" s="28" t="s">
        <v>1280</v>
      </c>
      <c r="F793" s="17">
        <v>808800</v>
      </c>
      <c r="G793" s="41">
        <v>0.11</v>
      </c>
      <c r="H793" s="36">
        <v>412309243.19999999</v>
      </c>
      <c r="I793" s="40"/>
      <c r="J793" s="39"/>
    </row>
    <row r="794" spans="1:10" ht="15.75" customHeight="1" x14ac:dyDescent="0.3">
      <c r="A794" s="38" t="s">
        <v>2073</v>
      </c>
      <c r="B794" s="38" t="s">
        <v>1031</v>
      </c>
      <c r="C794" s="16" t="s">
        <v>1275</v>
      </c>
      <c r="D794" s="28" t="s">
        <v>143</v>
      </c>
      <c r="E794" s="28" t="s">
        <v>1280</v>
      </c>
      <c r="F794" s="31">
        <v>859350</v>
      </c>
      <c r="G794" s="41">
        <v>0.11</v>
      </c>
      <c r="H794" s="36">
        <v>572630084.70000005</v>
      </c>
      <c r="I794" s="40"/>
      <c r="J794" s="39"/>
    </row>
    <row r="795" spans="1:10" ht="15.75" customHeight="1" x14ac:dyDescent="0.3">
      <c r="A795" s="38" t="s">
        <v>2074</v>
      </c>
      <c r="B795" s="38" t="s">
        <v>1032</v>
      </c>
      <c r="C795" s="16" t="s">
        <v>1275</v>
      </c>
      <c r="D795" s="28" t="s">
        <v>2320</v>
      </c>
      <c r="E795" s="28" t="s">
        <v>1288</v>
      </c>
      <c r="F795" s="31">
        <v>758250</v>
      </c>
      <c r="G795" s="41">
        <v>0.11</v>
      </c>
      <c r="H795" s="36">
        <v>178835050.5</v>
      </c>
      <c r="I795" s="40"/>
      <c r="J795" s="39"/>
    </row>
    <row r="796" spans="1:10" ht="15.75" customHeight="1" x14ac:dyDescent="0.3">
      <c r="A796" s="38" t="s">
        <v>2075</v>
      </c>
      <c r="B796" s="38" t="s">
        <v>1033</v>
      </c>
      <c r="C796" s="16" t="s">
        <v>1275</v>
      </c>
      <c r="D796" s="28" t="s">
        <v>2316</v>
      </c>
      <c r="E796" s="28" t="s">
        <v>1285</v>
      </c>
      <c r="F796" s="17">
        <v>556050</v>
      </c>
      <c r="G796" s="41">
        <v>0.11</v>
      </c>
      <c r="H796" s="36">
        <v>411540731.69999999</v>
      </c>
      <c r="I796" s="40"/>
      <c r="J796" s="39"/>
    </row>
    <row r="797" spans="1:10" ht="15.75" customHeight="1" x14ac:dyDescent="0.3">
      <c r="A797" s="38" t="s">
        <v>2076</v>
      </c>
      <c r="B797" s="38" t="s">
        <v>1034</v>
      </c>
      <c r="C797" s="16" t="s">
        <v>1279</v>
      </c>
      <c r="D797" s="28" t="s">
        <v>2312</v>
      </c>
      <c r="E797" s="28" t="s">
        <v>1288</v>
      </c>
      <c r="F797" s="17">
        <v>32352</v>
      </c>
      <c r="G797" s="41">
        <v>0.11</v>
      </c>
      <c r="H797" s="36">
        <v>88038790.799999997</v>
      </c>
      <c r="I797" s="40"/>
      <c r="J797" s="39"/>
    </row>
    <row r="798" spans="1:10" ht="15.75" customHeight="1" x14ac:dyDescent="0.3">
      <c r="A798" s="38" t="s">
        <v>2077</v>
      </c>
      <c r="B798" s="38" t="s">
        <v>1035</v>
      </c>
      <c r="C798" s="16" t="s">
        <v>1275</v>
      </c>
      <c r="D798" s="28" t="s">
        <v>2317</v>
      </c>
      <c r="E798" s="28" t="s">
        <v>1276</v>
      </c>
      <c r="F798" s="31">
        <v>859350</v>
      </c>
      <c r="G798" s="41">
        <v>0.11</v>
      </c>
      <c r="H798" s="36">
        <v>23129184.539999999</v>
      </c>
      <c r="I798" s="40"/>
      <c r="J798" s="39"/>
    </row>
    <row r="799" spans="1:10" ht="15.75" customHeight="1" x14ac:dyDescent="0.3">
      <c r="A799" s="38" t="s">
        <v>2078</v>
      </c>
      <c r="B799" s="38" t="s">
        <v>1036</v>
      </c>
      <c r="C799" s="16" t="s">
        <v>1275</v>
      </c>
      <c r="D799" s="28" t="s">
        <v>2318</v>
      </c>
      <c r="E799" s="28" t="s">
        <v>1276</v>
      </c>
      <c r="F799" s="31">
        <v>859350</v>
      </c>
      <c r="G799" s="41">
        <v>0.11</v>
      </c>
      <c r="H799" s="36">
        <v>67707867.900000006</v>
      </c>
      <c r="I799" s="40"/>
      <c r="J799" s="39"/>
    </row>
    <row r="800" spans="1:10" ht="15.75" customHeight="1" x14ac:dyDescent="0.3">
      <c r="A800" s="38" t="s">
        <v>2079</v>
      </c>
      <c r="B800" s="38" t="s">
        <v>1037</v>
      </c>
      <c r="C800" s="16" t="s">
        <v>1275</v>
      </c>
      <c r="D800" s="28" t="s">
        <v>2313</v>
      </c>
      <c r="E800" s="28" t="s">
        <v>1295</v>
      </c>
      <c r="F800" s="17">
        <v>808800</v>
      </c>
      <c r="G800" s="41">
        <v>0.11</v>
      </c>
      <c r="H800" s="36">
        <v>294921970.19999999</v>
      </c>
      <c r="I800" s="40"/>
      <c r="J800" s="39"/>
    </row>
    <row r="801" spans="1:10" ht="15.75" customHeight="1" x14ac:dyDescent="0.3">
      <c r="A801" s="38" t="s">
        <v>2080</v>
      </c>
      <c r="B801" s="38" t="s">
        <v>1038</v>
      </c>
      <c r="C801" s="16" t="s">
        <v>1279</v>
      </c>
      <c r="D801" s="28" t="s">
        <v>150</v>
      </c>
      <c r="E801" s="28" t="s">
        <v>1276</v>
      </c>
      <c r="F801" s="17">
        <v>32352</v>
      </c>
      <c r="G801" s="41">
        <v>0.11</v>
      </c>
      <c r="H801" s="36">
        <v>91082177.700000003</v>
      </c>
      <c r="I801" s="40"/>
      <c r="J801" s="39"/>
    </row>
    <row r="802" spans="1:10" ht="15.75" customHeight="1" x14ac:dyDescent="0.3">
      <c r="A802" s="38" t="s">
        <v>2081</v>
      </c>
      <c r="B802" s="38" t="s">
        <v>1039</v>
      </c>
      <c r="C802" s="16" t="s">
        <v>1279</v>
      </c>
      <c r="D802" s="28" t="s">
        <v>118</v>
      </c>
      <c r="E802" s="28" t="s">
        <v>1280</v>
      </c>
      <c r="F802" s="17">
        <v>8088</v>
      </c>
      <c r="G802" s="41">
        <v>0.11</v>
      </c>
      <c r="H802" s="36">
        <v>317589799.5</v>
      </c>
      <c r="I802" s="40"/>
      <c r="J802" s="39"/>
    </row>
    <row r="803" spans="1:10" ht="15.75" customHeight="1" x14ac:dyDescent="0.3">
      <c r="A803" s="38" t="s">
        <v>2082</v>
      </c>
      <c r="B803" s="38" t="s">
        <v>1040</v>
      </c>
      <c r="C803" s="16" t="s">
        <v>1279</v>
      </c>
      <c r="D803" s="28" t="s">
        <v>2312</v>
      </c>
      <c r="E803" s="28" t="s">
        <v>1295</v>
      </c>
      <c r="F803" s="17">
        <v>32352</v>
      </c>
      <c r="G803" s="41">
        <v>0.11</v>
      </c>
      <c r="H803" s="36">
        <v>580714943.70000005</v>
      </c>
      <c r="I803" s="40"/>
      <c r="J803" s="39"/>
    </row>
    <row r="804" spans="1:10" ht="15.75" customHeight="1" x14ac:dyDescent="0.3">
      <c r="A804" s="38" t="s">
        <v>2083</v>
      </c>
      <c r="B804" s="38" t="s">
        <v>1041</v>
      </c>
      <c r="C804" s="16" t="s">
        <v>1275</v>
      </c>
      <c r="D804" s="28" t="s">
        <v>2317</v>
      </c>
      <c r="E804" s="28" t="s">
        <v>1285</v>
      </c>
      <c r="F804" s="31">
        <v>859350</v>
      </c>
      <c r="G804" s="41">
        <v>0.11</v>
      </c>
      <c r="H804" s="36">
        <v>350895492.36000001</v>
      </c>
      <c r="I804" s="40"/>
      <c r="J804" s="39"/>
    </row>
    <row r="805" spans="1:10" ht="15.75" customHeight="1" x14ac:dyDescent="0.3">
      <c r="A805" s="38" t="s">
        <v>2084</v>
      </c>
      <c r="B805" s="38" t="s">
        <v>1042</v>
      </c>
      <c r="C805" s="16" t="s">
        <v>1275</v>
      </c>
      <c r="D805" s="28" t="s">
        <v>2313</v>
      </c>
      <c r="E805" s="28" t="s">
        <v>1295</v>
      </c>
      <c r="F805" s="17">
        <v>808800</v>
      </c>
      <c r="G805" s="41">
        <v>0.11</v>
      </c>
      <c r="H805" s="36">
        <v>923401359.48000002</v>
      </c>
      <c r="I805" s="40"/>
      <c r="J805" s="39"/>
    </row>
    <row r="806" spans="1:10" ht="15.75" customHeight="1" x14ac:dyDescent="0.3">
      <c r="A806" s="38" t="s">
        <v>2085</v>
      </c>
      <c r="B806" s="38" t="s">
        <v>1043</v>
      </c>
      <c r="C806" s="16" t="s">
        <v>1275</v>
      </c>
      <c r="D806" s="28" t="s">
        <v>143</v>
      </c>
      <c r="E806" s="28" t="s">
        <v>1280</v>
      </c>
      <c r="F806" s="31">
        <v>859350</v>
      </c>
      <c r="G806" s="41">
        <v>0.11</v>
      </c>
      <c r="H806" s="36">
        <v>370783999.5</v>
      </c>
      <c r="I806" s="40"/>
      <c r="J806" s="39"/>
    </row>
    <row r="807" spans="1:10" ht="15.75" customHeight="1" x14ac:dyDescent="0.3">
      <c r="A807" s="38" t="s">
        <v>2086</v>
      </c>
      <c r="B807" s="38" t="s">
        <v>1044</v>
      </c>
      <c r="C807" s="16" t="s">
        <v>1275</v>
      </c>
      <c r="D807" s="28" t="s">
        <v>2313</v>
      </c>
      <c r="E807" s="28" t="s">
        <v>1285</v>
      </c>
      <c r="F807" s="17">
        <v>808800</v>
      </c>
      <c r="G807" s="41">
        <v>0.11</v>
      </c>
      <c r="H807" s="36">
        <v>301590448.38</v>
      </c>
      <c r="I807" s="40"/>
      <c r="J807" s="39"/>
    </row>
    <row r="808" spans="1:10" ht="15.75" customHeight="1" x14ac:dyDescent="0.3">
      <c r="A808" s="38" t="s">
        <v>2087</v>
      </c>
      <c r="B808" s="38" t="s">
        <v>1045</v>
      </c>
      <c r="C808" s="16" t="s">
        <v>1275</v>
      </c>
      <c r="D808" s="28" t="s">
        <v>2314</v>
      </c>
      <c r="E808" s="28" t="s">
        <v>1280</v>
      </c>
      <c r="F808" s="17">
        <v>808800</v>
      </c>
      <c r="G808" s="41">
        <v>0.11</v>
      </c>
      <c r="H808" s="36">
        <v>779158981.79999995</v>
      </c>
      <c r="I808" s="40"/>
      <c r="J808" s="39"/>
    </row>
    <row r="809" spans="1:10" ht="15.75" customHeight="1" x14ac:dyDescent="0.3">
      <c r="A809" s="38" t="s">
        <v>2088</v>
      </c>
      <c r="B809" s="38" t="s">
        <v>1046</v>
      </c>
      <c r="C809" s="16" t="s">
        <v>1275</v>
      </c>
      <c r="D809" s="28" t="s">
        <v>2314</v>
      </c>
      <c r="E809" s="28" t="s">
        <v>1276</v>
      </c>
      <c r="F809" s="17">
        <v>808800</v>
      </c>
      <c r="G809" s="41">
        <v>0.11</v>
      </c>
      <c r="H809" s="36">
        <v>22948116.300000001</v>
      </c>
      <c r="I809" s="40"/>
      <c r="J809" s="39"/>
    </row>
    <row r="810" spans="1:10" ht="15.75" customHeight="1" x14ac:dyDescent="0.3">
      <c r="A810" s="38" t="s">
        <v>2089</v>
      </c>
      <c r="B810" s="38" t="s">
        <v>1047</v>
      </c>
      <c r="C810" s="16" t="s">
        <v>1279</v>
      </c>
      <c r="D810" s="28" t="s">
        <v>118</v>
      </c>
      <c r="E810" s="28" t="s">
        <v>1276</v>
      </c>
      <c r="F810" s="17">
        <v>8088</v>
      </c>
      <c r="G810" s="41">
        <v>0.11</v>
      </c>
      <c r="H810" s="36">
        <v>205206619.62</v>
      </c>
      <c r="I810" s="40"/>
      <c r="J810" s="39"/>
    </row>
    <row r="811" spans="1:10" ht="15.75" customHeight="1" x14ac:dyDescent="0.3">
      <c r="A811" s="38" t="s">
        <v>2090</v>
      </c>
      <c r="B811" s="38" t="s">
        <v>1048</v>
      </c>
      <c r="C811" s="16" t="s">
        <v>1275</v>
      </c>
      <c r="D811" s="28" t="s">
        <v>2314</v>
      </c>
      <c r="E811" s="28" t="s">
        <v>1276</v>
      </c>
      <c r="F811" s="17">
        <v>808800</v>
      </c>
      <c r="G811" s="41">
        <v>0.11</v>
      </c>
      <c r="H811" s="36">
        <v>146227680</v>
      </c>
      <c r="I811" s="40"/>
      <c r="J811" s="39"/>
    </row>
    <row r="812" spans="1:10" ht="15.75" customHeight="1" x14ac:dyDescent="0.3">
      <c r="A812" s="38" t="s">
        <v>2091</v>
      </c>
      <c r="B812" s="38" t="s">
        <v>1049</v>
      </c>
      <c r="C812" s="16" t="s">
        <v>1275</v>
      </c>
      <c r="D812" s="28" t="s">
        <v>143</v>
      </c>
      <c r="E812" s="28" t="s">
        <v>1276</v>
      </c>
      <c r="F812" s="31">
        <v>859350</v>
      </c>
      <c r="G812" s="41">
        <v>0.11</v>
      </c>
      <c r="H812" s="36">
        <v>54008236.799999997</v>
      </c>
      <c r="I812" s="40"/>
      <c r="J812" s="39"/>
    </row>
    <row r="813" spans="1:10" ht="15.75" customHeight="1" x14ac:dyDescent="0.3">
      <c r="A813" s="38" t="s">
        <v>2092</v>
      </c>
      <c r="B813" s="38" t="s">
        <v>1050</v>
      </c>
      <c r="C813" s="16" t="s">
        <v>1275</v>
      </c>
      <c r="D813" s="28" t="s">
        <v>2318</v>
      </c>
      <c r="E813" s="28" t="s">
        <v>1285</v>
      </c>
      <c r="F813" s="31">
        <v>859350</v>
      </c>
      <c r="G813" s="41">
        <v>0.11</v>
      </c>
      <c r="H813" s="36">
        <v>474737197.80000001</v>
      </c>
      <c r="I813" s="40"/>
      <c r="J813" s="39"/>
    </row>
    <row r="814" spans="1:10" ht="15.75" customHeight="1" x14ac:dyDescent="0.3">
      <c r="A814" s="38" t="s">
        <v>2093</v>
      </c>
      <c r="B814" s="38" t="s">
        <v>1051</v>
      </c>
      <c r="C814" s="16" t="s">
        <v>1275</v>
      </c>
      <c r="D814" s="28" t="s">
        <v>143</v>
      </c>
      <c r="E814" s="28" t="s">
        <v>1288</v>
      </c>
      <c r="F814" s="31">
        <v>859350</v>
      </c>
      <c r="G814" s="41">
        <v>0.11</v>
      </c>
      <c r="H814" s="36">
        <v>68679395.400000006</v>
      </c>
      <c r="I814" s="40"/>
      <c r="J814" s="39"/>
    </row>
    <row r="815" spans="1:10" ht="15.75" customHeight="1" x14ac:dyDescent="0.3">
      <c r="A815" s="38" t="s">
        <v>2094</v>
      </c>
      <c r="B815" s="38" t="s">
        <v>1052</v>
      </c>
      <c r="C815" s="16" t="s">
        <v>1279</v>
      </c>
      <c r="D815" s="28" t="s">
        <v>2312</v>
      </c>
      <c r="E815" s="28" t="s">
        <v>1288</v>
      </c>
      <c r="F815" s="17">
        <v>32352</v>
      </c>
      <c r="G815" s="41">
        <v>0.11</v>
      </c>
      <c r="H815" s="36">
        <v>43678761.899999999</v>
      </c>
      <c r="I815" s="40"/>
      <c r="J815" s="39"/>
    </row>
    <row r="816" spans="1:10" ht="15.75" customHeight="1" x14ac:dyDescent="0.3">
      <c r="A816" s="38" t="s">
        <v>2095</v>
      </c>
      <c r="B816" s="38" t="s">
        <v>1053</v>
      </c>
      <c r="C816" s="16" t="s">
        <v>1275</v>
      </c>
      <c r="D816" s="28" t="s">
        <v>143</v>
      </c>
      <c r="E816" s="28" t="s">
        <v>1280</v>
      </c>
      <c r="F816" s="31">
        <v>859350</v>
      </c>
      <c r="G816" s="41">
        <v>0.11</v>
      </c>
      <c r="H816" s="36">
        <v>721991535.96000004</v>
      </c>
      <c r="I816" s="40"/>
      <c r="J816" s="39"/>
    </row>
    <row r="817" spans="1:10" ht="15.75" customHeight="1" x14ac:dyDescent="0.3">
      <c r="A817" s="38" t="s">
        <v>2096</v>
      </c>
      <c r="B817" s="38" t="s">
        <v>1054</v>
      </c>
      <c r="C817" s="16" t="s">
        <v>1275</v>
      </c>
      <c r="D817" s="28" t="s">
        <v>143</v>
      </c>
      <c r="E817" s="28" t="s">
        <v>1288</v>
      </c>
      <c r="F817" s="31">
        <v>859350</v>
      </c>
      <c r="G817" s="41">
        <v>0.11</v>
      </c>
      <c r="H817" s="36">
        <v>3121974</v>
      </c>
      <c r="I817" s="40"/>
      <c r="J817" s="39"/>
    </row>
    <row r="818" spans="1:10" ht="15.75" customHeight="1" x14ac:dyDescent="0.3">
      <c r="A818" s="38" t="s">
        <v>2097</v>
      </c>
      <c r="B818" s="38" t="s">
        <v>1055</v>
      </c>
      <c r="C818" s="16" t="s">
        <v>1279</v>
      </c>
      <c r="D818" s="28" t="s">
        <v>2312</v>
      </c>
      <c r="E818" s="28" t="s">
        <v>1288</v>
      </c>
      <c r="F818" s="17">
        <v>32352</v>
      </c>
      <c r="G818" s="41">
        <v>0.11</v>
      </c>
      <c r="H818" s="36">
        <v>24756603</v>
      </c>
      <c r="I818" s="40"/>
      <c r="J818" s="39"/>
    </row>
    <row r="819" spans="1:10" ht="15.75" customHeight="1" x14ac:dyDescent="0.3">
      <c r="A819" s="38" t="s">
        <v>2098</v>
      </c>
      <c r="B819" s="38" t="s">
        <v>1056</v>
      </c>
      <c r="C819" s="16" t="s">
        <v>1275</v>
      </c>
      <c r="D819" s="28" t="s">
        <v>143</v>
      </c>
      <c r="E819" s="28" t="s">
        <v>1288</v>
      </c>
      <c r="F819" s="31">
        <v>859350</v>
      </c>
      <c r="G819" s="41">
        <v>0.11</v>
      </c>
      <c r="H819" s="36">
        <v>202935682.5</v>
      </c>
      <c r="I819" s="40"/>
      <c r="J819" s="39"/>
    </row>
    <row r="820" spans="1:10" ht="15.75" customHeight="1" x14ac:dyDescent="0.3">
      <c r="A820" s="38" t="s">
        <v>2099</v>
      </c>
      <c r="B820" s="38" t="s">
        <v>1057</v>
      </c>
      <c r="C820" s="16" t="s">
        <v>1275</v>
      </c>
      <c r="D820" s="28" t="s">
        <v>2314</v>
      </c>
      <c r="E820" s="28" t="s">
        <v>1288</v>
      </c>
      <c r="F820" s="17">
        <v>808800</v>
      </c>
      <c r="G820" s="41">
        <v>0.11</v>
      </c>
      <c r="H820" s="36">
        <v>230721856.80000001</v>
      </c>
      <c r="I820" s="40"/>
      <c r="J820" s="39"/>
    </row>
    <row r="821" spans="1:10" ht="15.75" customHeight="1" x14ac:dyDescent="0.3">
      <c r="A821" s="38" t="s">
        <v>2100</v>
      </c>
      <c r="B821" s="38" t="s">
        <v>1058</v>
      </c>
      <c r="C821" s="16" t="s">
        <v>1275</v>
      </c>
      <c r="D821" s="28" t="s">
        <v>143</v>
      </c>
      <c r="E821" s="28" t="s">
        <v>1276</v>
      </c>
      <c r="F821" s="31">
        <v>859350</v>
      </c>
      <c r="G821" s="41">
        <v>0.11</v>
      </c>
      <c r="H821" s="36">
        <v>41947542.899999999</v>
      </c>
      <c r="I821" s="40"/>
      <c r="J821" s="39"/>
    </row>
    <row r="822" spans="1:10" ht="15.75" customHeight="1" x14ac:dyDescent="0.3">
      <c r="A822" s="38" t="s">
        <v>2101</v>
      </c>
      <c r="B822" s="38" t="s">
        <v>1059</v>
      </c>
      <c r="C822" s="16" t="s">
        <v>1279</v>
      </c>
      <c r="D822" s="28" t="s">
        <v>118</v>
      </c>
      <c r="E822" s="28" t="s">
        <v>1276</v>
      </c>
      <c r="F822" s="17">
        <v>8088</v>
      </c>
      <c r="G822" s="41">
        <v>0.11</v>
      </c>
      <c r="H822" s="36">
        <v>253505337</v>
      </c>
      <c r="I822" s="40"/>
      <c r="J822" s="39"/>
    </row>
    <row r="823" spans="1:10" ht="15.75" customHeight="1" x14ac:dyDescent="0.3">
      <c r="A823" s="38" t="s">
        <v>2102</v>
      </c>
      <c r="B823" s="38" t="s">
        <v>1060</v>
      </c>
      <c r="C823" s="16" t="s">
        <v>1275</v>
      </c>
      <c r="D823" s="28" t="s">
        <v>143</v>
      </c>
      <c r="E823" s="28" t="s">
        <v>1288</v>
      </c>
      <c r="F823" s="31">
        <v>859350</v>
      </c>
      <c r="G823" s="41">
        <v>0.11</v>
      </c>
      <c r="H823" s="36">
        <v>149688383.09999999</v>
      </c>
      <c r="I823" s="40"/>
      <c r="J823" s="39"/>
    </row>
    <row r="824" spans="1:10" ht="15.75" customHeight="1" x14ac:dyDescent="0.3">
      <c r="A824" s="38" t="s">
        <v>2103</v>
      </c>
      <c r="B824" s="38" t="s">
        <v>1061</v>
      </c>
      <c r="C824" s="16" t="s">
        <v>1275</v>
      </c>
      <c r="D824" s="28" t="s">
        <v>2316</v>
      </c>
      <c r="E824" s="28" t="s">
        <v>1276</v>
      </c>
      <c r="F824" s="17">
        <v>556050</v>
      </c>
      <c r="G824" s="41">
        <v>0.11</v>
      </c>
      <c r="H824" s="36">
        <v>116603475.3</v>
      </c>
      <c r="I824" s="40"/>
      <c r="J824" s="39"/>
    </row>
    <row r="825" spans="1:10" ht="15.75" customHeight="1" x14ac:dyDescent="0.3">
      <c r="A825" s="38" t="s">
        <v>2104</v>
      </c>
      <c r="B825" s="38" t="s">
        <v>1062</v>
      </c>
      <c r="C825" s="16" t="s">
        <v>1275</v>
      </c>
      <c r="D825" s="28" t="s">
        <v>2316</v>
      </c>
      <c r="E825" s="28" t="s">
        <v>1295</v>
      </c>
      <c r="F825" s="17">
        <v>556050</v>
      </c>
      <c r="G825" s="41">
        <v>0.11</v>
      </c>
      <c r="H825" s="36">
        <v>1353946915.5</v>
      </c>
      <c r="I825" s="40"/>
      <c r="J825" s="39"/>
    </row>
    <row r="826" spans="1:10" ht="15.75" customHeight="1" x14ac:dyDescent="0.3">
      <c r="A826" s="38" t="s">
        <v>2105</v>
      </c>
      <c r="B826" s="38" t="s">
        <v>1063</v>
      </c>
      <c r="C826" s="16" t="s">
        <v>1275</v>
      </c>
      <c r="D826" s="28" t="s">
        <v>2318</v>
      </c>
      <c r="E826" s="28" t="s">
        <v>1285</v>
      </c>
      <c r="F826" s="31">
        <v>859350</v>
      </c>
      <c r="G826" s="41">
        <v>0.11</v>
      </c>
      <c r="H826" s="36">
        <v>349935579.89999998</v>
      </c>
      <c r="I826" s="40"/>
      <c r="J826" s="39"/>
    </row>
    <row r="827" spans="1:10" ht="15.75" customHeight="1" x14ac:dyDescent="0.3">
      <c r="A827" s="38" t="s">
        <v>2106</v>
      </c>
      <c r="B827" s="38" t="s">
        <v>1064</v>
      </c>
      <c r="C827" s="16" t="s">
        <v>1279</v>
      </c>
      <c r="D827" s="28" t="s">
        <v>2312</v>
      </c>
      <c r="E827" s="28" t="s">
        <v>1295</v>
      </c>
      <c r="F827" s="17">
        <v>32352</v>
      </c>
      <c r="G827" s="41">
        <v>0.11</v>
      </c>
      <c r="H827" s="36">
        <v>280791445.19999999</v>
      </c>
      <c r="I827" s="40"/>
      <c r="J827" s="39"/>
    </row>
    <row r="828" spans="1:10" ht="15.75" customHeight="1" x14ac:dyDescent="0.3">
      <c r="A828" s="38" t="s">
        <v>2107</v>
      </c>
      <c r="B828" s="38" t="s">
        <v>1065</v>
      </c>
      <c r="C828" s="16" t="s">
        <v>1275</v>
      </c>
      <c r="D828" s="28" t="s">
        <v>2318</v>
      </c>
      <c r="E828" s="28" t="s">
        <v>1276</v>
      </c>
      <c r="F828" s="31">
        <v>859350</v>
      </c>
      <c r="G828" s="41">
        <v>0.11</v>
      </c>
      <c r="H828" s="36">
        <v>23659626.899999999</v>
      </c>
      <c r="I828" s="40"/>
      <c r="J828" s="39"/>
    </row>
    <row r="829" spans="1:10" ht="15.75" customHeight="1" x14ac:dyDescent="0.3">
      <c r="A829" s="38" t="s">
        <v>2108</v>
      </c>
      <c r="B829" s="38" t="s">
        <v>1066</v>
      </c>
      <c r="C829" s="16" t="s">
        <v>1275</v>
      </c>
      <c r="D829" s="28" t="s">
        <v>2313</v>
      </c>
      <c r="E829" s="28" t="s">
        <v>1285</v>
      </c>
      <c r="F829" s="17">
        <v>808800</v>
      </c>
      <c r="G829" s="41">
        <v>0.11</v>
      </c>
      <c r="H829" s="36">
        <v>333751024.5</v>
      </c>
      <c r="I829" s="40"/>
      <c r="J829" s="39"/>
    </row>
    <row r="830" spans="1:10" ht="15.75" customHeight="1" x14ac:dyDescent="0.3">
      <c r="A830" s="38" t="s">
        <v>2109</v>
      </c>
      <c r="B830" s="38" t="s">
        <v>1067</v>
      </c>
      <c r="C830" s="16" t="s">
        <v>1275</v>
      </c>
      <c r="D830" s="28" t="s">
        <v>108</v>
      </c>
      <c r="E830" s="28" t="s">
        <v>1295</v>
      </c>
      <c r="F830" s="17">
        <v>556050</v>
      </c>
      <c r="G830" s="41">
        <v>0.11</v>
      </c>
      <c r="H830" s="36">
        <v>301682400</v>
      </c>
      <c r="I830" s="40"/>
      <c r="J830" s="39"/>
    </row>
    <row r="831" spans="1:10" ht="15.75" customHeight="1" x14ac:dyDescent="0.3">
      <c r="A831" s="38" t="s">
        <v>2110</v>
      </c>
      <c r="B831" s="38" t="s">
        <v>1068</v>
      </c>
      <c r="C831" s="16" t="s">
        <v>1275</v>
      </c>
      <c r="D831" s="28" t="s">
        <v>108</v>
      </c>
      <c r="E831" s="28" t="s">
        <v>1280</v>
      </c>
      <c r="F831" s="17">
        <v>556050</v>
      </c>
      <c r="G831" s="41">
        <v>0.11</v>
      </c>
      <c r="H831" s="36">
        <v>438299634.89999998</v>
      </c>
      <c r="I831" s="40"/>
      <c r="J831" s="39"/>
    </row>
    <row r="832" spans="1:10" ht="15.75" customHeight="1" x14ac:dyDescent="0.3">
      <c r="A832" s="38" t="s">
        <v>2111</v>
      </c>
      <c r="B832" s="38" t="s">
        <v>1069</v>
      </c>
      <c r="C832" s="16" t="s">
        <v>1275</v>
      </c>
      <c r="D832" s="28" t="s">
        <v>2318</v>
      </c>
      <c r="E832" s="28" t="s">
        <v>1276</v>
      </c>
      <c r="F832" s="31">
        <v>859350</v>
      </c>
      <c r="G832" s="41">
        <v>0.11</v>
      </c>
      <c r="H832" s="36">
        <v>107595840</v>
      </c>
      <c r="I832" s="40"/>
      <c r="J832" s="39"/>
    </row>
    <row r="833" spans="1:10" ht="15.75" customHeight="1" x14ac:dyDescent="0.3">
      <c r="A833" s="38" t="s">
        <v>2112</v>
      </c>
      <c r="B833" s="38" t="s">
        <v>1070</v>
      </c>
      <c r="C833" s="16" t="s">
        <v>1279</v>
      </c>
      <c r="D833" s="28" t="s">
        <v>150</v>
      </c>
      <c r="E833" s="28" t="s">
        <v>1280</v>
      </c>
      <c r="F833" s="17">
        <v>32352</v>
      </c>
      <c r="G833" s="41">
        <v>0.11</v>
      </c>
      <c r="H833" s="36">
        <v>424531334.75999999</v>
      </c>
      <c r="I833" s="40"/>
      <c r="J833" s="39"/>
    </row>
    <row r="834" spans="1:10" ht="15.75" customHeight="1" x14ac:dyDescent="0.3">
      <c r="A834" s="38" t="s">
        <v>2113</v>
      </c>
      <c r="B834" s="38" t="s">
        <v>1071</v>
      </c>
      <c r="C834" s="16" t="s">
        <v>1275</v>
      </c>
      <c r="D834" s="28" t="s">
        <v>2316</v>
      </c>
      <c r="E834" s="28" t="s">
        <v>1295</v>
      </c>
      <c r="F834" s="17">
        <v>556050</v>
      </c>
      <c r="G834" s="41">
        <v>0.11</v>
      </c>
      <c r="H834" s="36">
        <v>367795576.19999999</v>
      </c>
      <c r="I834" s="40"/>
      <c r="J834" s="39"/>
    </row>
    <row r="835" spans="1:10" ht="15.75" customHeight="1" x14ac:dyDescent="0.3">
      <c r="A835" s="38" t="s">
        <v>2114</v>
      </c>
      <c r="B835" s="38" t="s">
        <v>1072</v>
      </c>
      <c r="C835" s="16" t="s">
        <v>1279</v>
      </c>
      <c r="D835" s="28" t="s">
        <v>118</v>
      </c>
      <c r="E835" s="28" t="s">
        <v>1288</v>
      </c>
      <c r="F835" s="17">
        <v>8088</v>
      </c>
      <c r="G835" s="41">
        <v>0.11</v>
      </c>
      <c r="H835" s="36">
        <v>41303573.399999999</v>
      </c>
      <c r="I835" s="40"/>
      <c r="J835" s="39"/>
    </row>
    <row r="836" spans="1:10" ht="15.75" customHeight="1" x14ac:dyDescent="0.3">
      <c r="A836" s="38" t="s">
        <v>2115</v>
      </c>
      <c r="B836" s="38" t="s">
        <v>1073</v>
      </c>
      <c r="C836" s="16" t="s">
        <v>1275</v>
      </c>
      <c r="D836" s="28" t="s">
        <v>2314</v>
      </c>
      <c r="E836" s="28" t="s">
        <v>1288</v>
      </c>
      <c r="F836" s="17">
        <v>808800</v>
      </c>
      <c r="G836" s="41">
        <v>0.11</v>
      </c>
      <c r="H836" s="36">
        <v>35558282.399999999</v>
      </c>
      <c r="I836" s="40"/>
      <c r="J836" s="39"/>
    </row>
    <row r="837" spans="1:10" ht="15.75" customHeight="1" x14ac:dyDescent="0.3">
      <c r="A837" s="38" t="s">
        <v>2116</v>
      </c>
      <c r="B837" s="38" t="s">
        <v>1074</v>
      </c>
      <c r="C837" s="16" t="s">
        <v>1279</v>
      </c>
      <c r="D837" s="28" t="s">
        <v>118</v>
      </c>
      <c r="E837" s="28" t="s">
        <v>1288</v>
      </c>
      <c r="F837" s="17">
        <v>8088</v>
      </c>
      <c r="G837" s="41">
        <v>0.11</v>
      </c>
      <c r="H837" s="36">
        <v>26755480.5</v>
      </c>
      <c r="I837" s="40"/>
      <c r="J837" s="39"/>
    </row>
    <row r="838" spans="1:10" ht="15.75" customHeight="1" x14ac:dyDescent="0.3">
      <c r="A838" s="38" t="s">
        <v>2117</v>
      </c>
      <c r="B838" s="38" t="s">
        <v>1075</v>
      </c>
      <c r="C838" s="16" t="s">
        <v>1275</v>
      </c>
      <c r="D838" s="28" t="s">
        <v>2318</v>
      </c>
      <c r="E838" s="28" t="s">
        <v>1285</v>
      </c>
      <c r="F838" s="31">
        <v>859350</v>
      </c>
      <c r="G838" s="41">
        <v>0.11</v>
      </c>
      <c r="H838" s="36">
        <v>456967109.00999999</v>
      </c>
      <c r="I838" s="40"/>
      <c r="J838" s="39"/>
    </row>
    <row r="839" spans="1:10" ht="15.75" customHeight="1" x14ac:dyDescent="0.3">
      <c r="A839" s="38" t="s">
        <v>2118</v>
      </c>
      <c r="B839" s="38" t="s">
        <v>1076</v>
      </c>
      <c r="C839" s="16" t="s">
        <v>1275</v>
      </c>
      <c r="D839" s="28" t="s">
        <v>2313</v>
      </c>
      <c r="E839" s="28" t="s">
        <v>1288</v>
      </c>
      <c r="F839" s="17">
        <v>808800</v>
      </c>
      <c r="G839" s="41">
        <v>0.11</v>
      </c>
      <c r="H839" s="36">
        <v>34721386.799999997</v>
      </c>
      <c r="I839" s="40"/>
      <c r="J839" s="39"/>
    </row>
    <row r="840" spans="1:10" ht="15.75" customHeight="1" x14ac:dyDescent="0.3">
      <c r="A840" s="38" t="s">
        <v>2119</v>
      </c>
      <c r="B840" s="38" t="s">
        <v>1077</v>
      </c>
      <c r="C840" s="16" t="s">
        <v>1279</v>
      </c>
      <c r="D840" s="28" t="s">
        <v>2312</v>
      </c>
      <c r="E840" s="28" t="s">
        <v>1276</v>
      </c>
      <c r="F840" s="17">
        <v>32352</v>
      </c>
      <c r="G840" s="41">
        <v>0.11</v>
      </c>
      <c r="H840" s="36">
        <v>21915114</v>
      </c>
      <c r="I840" s="40"/>
      <c r="J840" s="39"/>
    </row>
    <row r="841" spans="1:10" ht="15.75" customHeight="1" x14ac:dyDescent="0.3">
      <c r="A841" s="38" t="s">
        <v>2120</v>
      </c>
      <c r="B841" s="38" t="s">
        <v>1078</v>
      </c>
      <c r="C841" s="16" t="s">
        <v>1275</v>
      </c>
      <c r="D841" s="28" t="s">
        <v>2314</v>
      </c>
      <c r="E841" s="28" t="s">
        <v>1276</v>
      </c>
      <c r="F841" s="17">
        <v>808800</v>
      </c>
      <c r="G841" s="41">
        <v>0.11</v>
      </c>
      <c r="H841" s="36">
        <v>83118197.099999994</v>
      </c>
      <c r="I841" s="40"/>
      <c r="J841" s="39"/>
    </row>
    <row r="842" spans="1:10" ht="15.75" customHeight="1" x14ac:dyDescent="0.3">
      <c r="A842" s="38" t="s">
        <v>2121</v>
      </c>
      <c r="B842" s="38" t="s">
        <v>1079</v>
      </c>
      <c r="C842" s="16" t="s">
        <v>1279</v>
      </c>
      <c r="D842" s="28" t="s">
        <v>118</v>
      </c>
      <c r="E842" s="28" t="s">
        <v>1285</v>
      </c>
      <c r="F842" s="17">
        <v>8088</v>
      </c>
      <c r="G842" s="41">
        <v>0.11</v>
      </c>
      <c r="H842" s="36">
        <v>427204630.5</v>
      </c>
      <c r="I842" s="40"/>
      <c r="J842" s="39"/>
    </row>
    <row r="843" spans="1:10" ht="15.75" customHeight="1" x14ac:dyDescent="0.3">
      <c r="A843" s="38" t="s">
        <v>2122</v>
      </c>
      <c r="B843" s="38" t="s">
        <v>1080</v>
      </c>
      <c r="C843" s="16" t="s">
        <v>1275</v>
      </c>
      <c r="D843" s="28" t="s">
        <v>2313</v>
      </c>
      <c r="E843" s="28" t="s">
        <v>1288</v>
      </c>
      <c r="F843" s="17">
        <v>808800</v>
      </c>
      <c r="G843" s="41">
        <v>0.11</v>
      </c>
      <c r="H843" s="36">
        <v>35524682.700000003</v>
      </c>
      <c r="I843" s="40"/>
      <c r="J843" s="39"/>
    </row>
    <row r="844" spans="1:10" ht="15.75" customHeight="1" x14ac:dyDescent="0.3">
      <c r="A844" s="38" t="s">
        <v>2123</v>
      </c>
      <c r="B844" s="38" t="s">
        <v>1081</v>
      </c>
      <c r="C844" s="16" t="s">
        <v>1275</v>
      </c>
      <c r="D844" s="28" t="s">
        <v>2316</v>
      </c>
      <c r="E844" s="28" t="s">
        <v>1276</v>
      </c>
      <c r="F844" s="17">
        <v>556050</v>
      </c>
      <c r="G844" s="41">
        <v>0.11</v>
      </c>
      <c r="H844" s="36">
        <v>71787203.099999994</v>
      </c>
      <c r="I844" s="40"/>
      <c r="J844" s="39"/>
    </row>
    <row r="845" spans="1:10" ht="15.75" customHeight="1" x14ac:dyDescent="0.3">
      <c r="A845" s="38" t="s">
        <v>2124</v>
      </c>
      <c r="B845" s="38" t="s">
        <v>1082</v>
      </c>
      <c r="C845" s="16" t="s">
        <v>1275</v>
      </c>
      <c r="D845" s="28" t="s">
        <v>143</v>
      </c>
      <c r="E845" s="28" t="s">
        <v>1288</v>
      </c>
      <c r="F845" s="31">
        <v>859350</v>
      </c>
      <c r="G845" s="41">
        <v>0.11</v>
      </c>
      <c r="H845" s="36">
        <v>138104523</v>
      </c>
      <c r="I845" s="40"/>
      <c r="J845" s="39"/>
    </row>
    <row r="846" spans="1:10" ht="15.75" customHeight="1" x14ac:dyDescent="0.3">
      <c r="A846" s="38" t="s">
        <v>2125</v>
      </c>
      <c r="B846" s="38" t="s">
        <v>1083</v>
      </c>
      <c r="C846" s="16" t="s">
        <v>1275</v>
      </c>
      <c r="D846" s="28" t="s">
        <v>2316</v>
      </c>
      <c r="E846" s="28" t="s">
        <v>1285</v>
      </c>
      <c r="F846" s="17">
        <v>556050</v>
      </c>
      <c r="G846" s="41">
        <v>0.11</v>
      </c>
      <c r="H846" s="36">
        <v>691832627.00999999</v>
      </c>
      <c r="I846" s="40"/>
      <c r="J846" s="39"/>
    </row>
    <row r="847" spans="1:10" ht="15.75" customHeight="1" x14ac:dyDescent="0.3">
      <c r="A847" s="38" t="s">
        <v>2126</v>
      </c>
      <c r="B847" s="38" t="s">
        <v>1084</v>
      </c>
      <c r="C847" s="16" t="s">
        <v>1275</v>
      </c>
      <c r="D847" s="28" t="s">
        <v>2315</v>
      </c>
      <c r="E847" s="28" t="s">
        <v>1295</v>
      </c>
      <c r="F847" s="17">
        <v>556050</v>
      </c>
      <c r="G847" s="41">
        <v>0.11</v>
      </c>
      <c r="H847" s="36">
        <v>661625674.20000005</v>
      </c>
      <c r="I847" s="40"/>
      <c r="J847" s="39"/>
    </row>
    <row r="848" spans="1:10" ht="15.75" customHeight="1" x14ac:dyDescent="0.3">
      <c r="A848" s="38" t="s">
        <v>2127</v>
      </c>
      <c r="B848" s="38" t="s">
        <v>1085</v>
      </c>
      <c r="C848" s="16" t="s">
        <v>1275</v>
      </c>
      <c r="D848" s="28" t="s">
        <v>2314</v>
      </c>
      <c r="E848" s="28" t="s">
        <v>1285</v>
      </c>
      <c r="F848" s="17">
        <v>808800</v>
      </c>
      <c r="G848" s="41">
        <v>0.11</v>
      </c>
      <c r="H848" s="36">
        <v>417615964.5</v>
      </c>
      <c r="I848" s="40"/>
      <c r="J848" s="39"/>
    </row>
    <row r="849" spans="1:10" ht="15.75" customHeight="1" x14ac:dyDescent="0.3">
      <c r="A849" s="38" t="s">
        <v>2128</v>
      </c>
      <c r="B849" s="38" t="s">
        <v>1086</v>
      </c>
      <c r="C849" s="16" t="s">
        <v>1279</v>
      </c>
      <c r="D849" s="28" t="s">
        <v>118</v>
      </c>
      <c r="E849" s="28" t="s">
        <v>1276</v>
      </c>
      <c r="F849" s="17">
        <v>8088</v>
      </c>
      <c r="G849" s="41">
        <v>0.11</v>
      </c>
      <c r="H849" s="36">
        <v>44345346.359999999</v>
      </c>
      <c r="I849" s="40"/>
      <c r="J849" s="39"/>
    </row>
    <row r="850" spans="1:10" ht="15.75" customHeight="1" x14ac:dyDescent="0.3">
      <c r="A850" s="38" t="s">
        <v>2129</v>
      </c>
      <c r="B850" s="38" t="s">
        <v>1087</v>
      </c>
      <c r="C850" s="16" t="s">
        <v>1279</v>
      </c>
      <c r="D850" s="28" t="s">
        <v>2312</v>
      </c>
      <c r="E850" s="28" t="s">
        <v>1276</v>
      </c>
      <c r="F850" s="17">
        <v>32352</v>
      </c>
      <c r="G850" s="41">
        <v>0.11</v>
      </c>
      <c r="H850" s="36">
        <v>30768707.100000001</v>
      </c>
      <c r="I850" s="40"/>
      <c r="J850" s="39"/>
    </row>
    <row r="851" spans="1:10" ht="15.75" customHeight="1" x14ac:dyDescent="0.3">
      <c r="A851" s="38" t="s">
        <v>2130</v>
      </c>
      <c r="B851" s="38" t="s">
        <v>1088</v>
      </c>
      <c r="C851" s="16" t="s">
        <v>1279</v>
      </c>
      <c r="D851" s="28" t="s">
        <v>2312</v>
      </c>
      <c r="E851" s="28" t="s">
        <v>1280</v>
      </c>
      <c r="F851" s="17">
        <v>32352</v>
      </c>
      <c r="G851" s="41">
        <v>0.11</v>
      </c>
      <c r="H851" s="36">
        <v>284809503.12</v>
      </c>
      <c r="I851" s="40"/>
      <c r="J851" s="39"/>
    </row>
    <row r="852" spans="1:10" ht="15.75" customHeight="1" x14ac:dyDescent="0.3">
      <c r="A852" s="38" t="s">
        <v>2131</v>
      </c>
      <c r="B852" s="38" t="s">
        <v>1089</v>
      </c>
      <c r="C852" s="16" t="s">
        <v>1275</v>
      </c>
      <c r="D852" s="28" t="s">
        <v>170</v>
      </c>
      <c r="E852" s="28" t="s">
        <v>1285</v>
      </c>
      <c r="F852" s="31">
        <v>859350</v>
      </c>
      <c r="G852" s="41">
        <v>0.11</v>
      </c>
      <c r="H852" s="36">
        <v>697574004.60000002</v>
      </c>
      <c r="I852" s="40"/>
      <c r="J852" s="39"/>
    </row>
    <row r="853" spans="1:10" ht="15.75" customHeight="1" x14ac:dyDescent="0.3">
      <c r="A853" s="38" t="s">
        <v>2132</v>
      </c>
      <c r="B853" s="38" t="s">
        <v>1090</v>
      </c>
      <c r="C853" s="16" t="s">
        <v>1275</v>
      </c>
      <c r="D853" s="28" t="s">
        <v>2316</v>
      </c>
      <c r="E853" s="28" t="s">
        <v>1276</v>
      </c>
      <c r="F853" s="17">
        <v>556050</v>
      </c>
      <c r="G853" s="41">
        <v>0.11</v>
      </c>
      <c r="H853" s="36">
        <v>138808559.09999999</v>
      </c>
      <c r="I853" s="40"/>
      <c r="J853" s="39"/>
    </row>
    <row r="854" spans="1:10" ht="15.75" customHeight="1" x14ac:dyDescent="0.3">
      <c r="A854" s="38" t="s">
        <v>2133</v>
      </c>
      <c r="B854" s="38" t="s">
        <v>1091</v>
      </c>
      <c r="C854" s="16" t="s">
        <v>1275</v>
      </c>
      <c r="D854" s="28" t="s">
        <v>2313</v>
      </c>
      <c r="E854" s="28" t="s">
        <v>1280</v>
      </c>
      <c r="F854" s="17">
        <v>808800</v>
      </c>
      <c r="G854" s="41">
        <v>0.11</v>
      </c>
      <c r="H854" s="36">
        <v>357820320</v>
      </c>
      <c r="I854" s="40"/>
      <c r="J854" s="39"/>
    </row>
    <row r="855" spans="1:10" ht="15.75" customHeight="1" x14ac:dyDescent="0.3">
      <c r="A855" s="38" t="s">
        <v>2134</v>
      </c>
      <c r="B855" s="38" t="s">
        <v>1092</v>
      </c>
      <c r="C855" s="16" t="s">
        <v>1279</v>
      </c>
      <c r="D855" s="28" t="s">
        <v>118</v>
      </c>
      <c r="E855" s="28" t="s">
        <v>1285</v>
      </c>
      <c r="F855" s="17">
        <v>8088</v>
      </c>
      <c r="G855" s="41">
        <v>0.11</v>
      </c>
      <c r="H855" s="36">
        <v>313196507.19</v>
      </c>
      <c r="I855" s="40"/>
      <c r="J855" s="39"/>
    </row>
    <row r="856" spans="1:10" ht="15.75" customHeight="1" x14ac:dyDescent="0.3">
      <c r="A856" s="38" t="s">
        <v>2135</v>
      </c>
      <c r="B856" s="38" t="s">
        <v>1093</v>
      </c>
      <c r="C856" s="16" t="s">
        <v>1275</v>
      </c>
      <c r="D856" s="28" t="s">
        <v>2319</v>
      </c>
      <c r="E856" s="28" t="s">
        <v>1285</v>
      </c>
      <c r="F856" s="17">
        <v>353850</v>
      </c>
      <c r="G856" s="41">
        <v>0.11</v>
      </c>
      <c r="H856" s="36">
        <v>730729293.45000005</v>
      </c>
      <c r="I856" s="40"/>
      <c r="J856" s="39"/>
    </row>
    <row r="857" spans="1:10" ht="15.75" customHeight="1" x14ac:dyDescent="0.3">
      <c r="A857" s="38" t="s">
        <v>2136</v>
      </c>
      <c r="B857" s="38" t="s">
        <v>1094</v>
      </c>
      <c r="C857" s="16" t="s">
        <v>1279</v>
      </c>
      <c r="D857" s="28" t="s">
        <v>118</v>
      </c>
      <c r="E857" s="28" t="s">
        <v>1276</v>
      </c>
      <c r="F857" s="17">
        <v>8088</v>
      </c>
      <c r="G857" s="41">
        <v>0.11</v>
      </c>
      <c r="H857" s="36">
        <v>147481189.5</v>
      </c>
      <c r="I857" s="40"/>
      <c r="J857" s="39"/>
    </row>
    <row r="858" spans="1:10" ht="15.75" customHeight="1" x14ac:dyDescent="0.3">
      <c r="A858" s="38" t="s">
        <v>2137</v>
      </c>
      <c r="B858" s="38" t="s">
        <v>1095</v>
      </c>
      <c r="C858" s="16" t="s">
        <v>1275</v>
      </c>
      <c r="D858" s="28" t="s">
        <v>108</v>
      </c>
      <c r="E858" s="28" t="s">
        <v>1285</v>
      </c>
      <c r="F858" s="17">
        <v>556050</v>
      </c>
      <c r="G858" s="41">
        <v>0.11</v>
      </c>
      <c r="H858" s="36">
        <v>545178582.29999995</v>
      </c>
      <c r="I858" s="40"/>
      <c r="J858" s="39"/>
    </row>
    <row r="859" spans="1:10" ht="15.75" customHeight="1" x14ac:dyDescent="0.3">
      <c r="A859" s="38" t="s">
        <v>2138</v>
      </c>
      <c r="B859" s="38" t="s">
        <v>1096</v>
      </c>
      <c r="C859" s="16" t="s">
        <v>1275</v>
      </c>
      <c r="D859" s="28" t="s">
        <v>2315</v>
      </c>
      <c r="E859" s="28" t="s">
        <v>1280</v>
      </c>
      <c r="F859" s="17">
        <v>556050</v>
      </c>
      <c r="G859" s="41">
        <v>0.11</v>
      </c>
      <c r="H859" s="36">
        <v>576891437.70000005</v>
      </c>
      <c r="I859" s="40"/>
      <c r="J859" s="39"/>
    </row>
    <row r="860" spans="1:10" ht="15.75" customHeight="1" x14ac:dyDescent="0.3">
      <c r="A860" s="38" t="s">
        <v>2139</v>
      </c>
      <c r="B860" s="38" t="s">
        <v>1097</v>
      </c>
      <c r="C860" s="16" t="s">
        <v>1275</v>
      </c>
      <c r="D860" s="28" t="s">
        <v>2315</v>
      </c>
      <c r="E860" s="28" t="s">
        <v>1288</v>
      </c>
      <c r="F860" s="17">
        <v>556050</v>
      </c>
      <c r="G860" s="41">
        <v>0.11</v>
      </c>
      <c r="H860" s="36">
        <v>21440355.899999999</v>
      </c>
      <c r="I860" s="40"/>
      <c r="J860" s="39"/>
    </row>
    <row r="861" spans="1:10" ht="15.75" customHeight="1" x14ac:dyDescent="0.3">
      <c r="A861" s="38" t="s">
        <v>2140</v>
      </c>
      <c r="B861" s="38" t="s">
        <v>1098</v>
      </c>
      <c r="C861" s="16" t="s">
        <v>1275</v>
      </c>
      <c r="D861" s="28" t="s">
        <v>170</v>
      </c>
      <c r="E861" s="28" t="s">
        <v>1276</v>
      </c>
      <c r="F861" s="31">
        <v>859350</v>
      </c>
      <c r="G861" s="41">
        <v>0.11</v>
      </c>
      <c r="H861" s="36">
        <v>43350594</v>
      </c>
      <c r="I861" s="40"/>
      <c r="J861" s="39"/>
    </row>
    <row r="862" spans="1:10" ht="15.75" customHeight="1" x14ac:dyDescent="0.3">
      <c r="A862" s="38" t="s">
        <v>2141</v>
      </c>
      <c r="B862" s="38" t="s">
        <v>1099</v>
      </c>
      <c r="C862" s="16" t="s">
        <v>1275</v>
      </c>
      <c r="D862" s="28" t="s">
        <v>2313</v>
      </c>
      <c r="E862" s="28" t="s">
        <v>1288</v>
      </c>
      <c r="F862" s="17">
        <v>808800</v>
      </c>
      <c r="G862" s="41">
        <v>0.11</v>
      </c>
      <c r="H862" s="36">
        <v>87108902.400000006</v>
      </c>
      <c r="I862" s="40"/>
      <c r="J862" s="39"/>
    </row>
    <row r="863" spans="1:10" ht="15.75" customHeight="1" x14ac:dyDescent="0.3">
      <c r="A863" s="38" t="s">
        <v>2142</v>
      </c>
      <c r="B863" s="38" t="s">
        <v>1100</v>
      </c>
      <c r="C863" s="16" t="s">
        <v>1275</v>
      </c>
      <c r="D863" s="28" t="s">
        <v>2313</v>
      </c>
      <c r="E863" s="28" t="s">
        <v>1288</v>
      </c>
      <c r="F863" s="17">
        <v>808800</v>
      </c>
      <c r="G863" s="41">
        <v>0.11</v>
      </c>
      <c r="H863" s="36">
        <v>147674565</v>
      </c>
      <c r="I863" s="40"/>
      <c r="J863" s="39"/>
    </row>
    <row r="864" spans="1:10" ht="15.75" customHeight="1" x14ac:dyDescent="0.3">
      <c r="A864" s="38" t="s">
        <v>2143</v>
      </c>
      <c r="B864" s="38" t="s">
        <v>1101</v>
      </c>
      <c r="C864" s="16" t="s">
        <v>1275</v>
      </c>
      <c r="D864" s="28" t="s">
        <v>2314</v>
      </c>
      <c r="E864" s="28" t="s">
        <v>1276</v>
      </c>
      <c r="F864" s="17">
        <v>808800</v>
      </c>
      <c r="G864" s="41">
        <v>0.11</v>
      </c>
      <c r="H864" s="36">
        <v>40801767</v>
      </c>
      <c r="I864" s="40"/>
      <c r="J864" s="39"/>
    </row>
    <row r="865" spans="1:10" ht="15.75" customHeight="1" x14ac:dyDescent="0.3">
      <c r="A865" s="38" t="s">
        <v>2144</v>
      </c>
      <c r="B865" s="38" t="s">
        <v>1102</v>
      </c>
      <c r="C865" s="16" t="s">
        <v>1275</v>
      </c>
      <c r="D865" s="28" t="s">
        <v>2318</v>
      </c>
      <c r="E865" s="28" t="s">
        <v>1288</v>
      </c>
      <c r="F865" s="31">
        <v>859350</v>
      </c>
      <c r="G865" s="41">
        <v>0.11</v>
      </c>
      <c r="H865" s="36">
        <v>127239998.40000001</v>
      </c>
      <c r="I865" s="40"/>
      <c r="J865" s="39"/>
    </row>
    <row r="866" spans="1:10" ht="15.75" customHeight="1" x14ac:dyDescent="0.3">
      <c r="A866" s="38" t="s">
        <v>2145</v>
      </c>
      <c r="B866" s="38" t="s">
        <v>1103</v>
      </c>
      <c r="C866" s="16" t="s">
        <v>1275</v>
      </c>
      <c r="D866" s="28" t="s">
        <v>2316</v>
      </c>
      <c r="E866" s="28" t="s">
        <v>1276</v>
      </c>
      <c r="F866" s="17">
        <v>556050</v>
      </c>
      <c r="G866" s="41">
        <v>0.11</v>
      </c>
      <c r="H866" s="36">
        <v>83561827.799999997</v>
      </c>
      <c r="I866" s="40"/>
      <c r="J866" s="39"/>
    </row>
    <row r="867" spans="1:10" ht="15.75" customHeight="1" x14ac:dyDescent="0.3">
      <c r="A867" s="38" t="s">
        <v>2146</v>
      </c>
      <c r="B867" s="38" t="s">
        <v>1104</v>
      </c>
      <c r="C867" s="16" t="s">
        <v>1279</v>
      </c>
      <c r="D867" s="28" t="s">
        <v>118</v>
      </c>
      <c r="E867" s="28" t="s">
        <v>1285</v>
      </c>
      <c r="F867" s="17">
        <v>8088</v>
      </c>
      <c r="G867" s="41">
        <v>0.11</v>
      </c>
      <c r="H867" s="36">
        <v>355883101.19999999</v>
      </c>
      <c r="I867" s="40"/>
      <c r="J867" s="39"/>
    </row>
    <row r="868" spans="1:10" ht="15.75" customHeight="1" x14ac:dyDescent="0.3">
      <c r="A868" s="38" t="s">
        <v>2147</v>
      </c>
      <c r="B868" s="38" t="s">
        <v>1105</v>
      </c>
      <c r="C868" s="16" t="s">
        <v>1275</v>
      </c>
      <c r="D868" s="28" t="s">
        <v>2313</v>
      </c>
      <c r="E868" s="28" t="s">
        <v>1295</v>
      </c>
      <c r="F868" s="17">
        <v>808800</v>
      </c>
      <c r="G868" s="41">
        <v>0.11</v>
      </c>
      <c r="H868" s="36">
        <v>280932495.89999998</v>
      </c>
      <c r="I868" s="40"/>
      <c r="J868" s="39"/>
    </row>
    <row r="869" spans="1:10" ht="15.75" customHeight="1" x14ac:dyDescent="0.3">
      <c r="A869" s="38" t="s">
        <v>2148</v>
      </c>
      <c r="B869" s="38" t="s">
        <v>1106</v>
      </c>
      <c r="C869" s="16" t="s">
        <v>1275</v>
      </c>
      <c r="D869" s="28" t="s">
        <v>2320</v>
      </c>
      <c r="E869" s="28" t="s">
        <v>1288</v>
      </c>
      <c r="F869" s="31">
        <v>758250</v>
      </c>
      <c r="G869" s="41">
        <v>0.11</v>
      </c>
      <c r="H869" s="36">
        <v>225516977.40000001</v>
      </c>
      <c r="I869" s="40"/>
      <c r="J869" s="39"/>
    </row>
    <row r="870" spans="1:10" ht="15.75" customHeight="1" x14ac:dyDescent="0.3">
      <c r="A870" s="38" t="s">
        <v>2149</v>
      </c>
      <c r="B870" s="38" t="s">
        <v>1107</v>
      </c>
      <c r="C870" s="16" t="s">
        <v>1275</v>
      </c>
      <c r="D870" s="28" t="s">
        <v>2314</v>
      </c>
      <c r="E870" s="28" t="s">
        <v>1288</v>
      </c>
      <c r="F870" s="17">
        <v>808800</v>
      </c>
      <c r="G870" s="41">
        <v>0.11</v>
      </c>
      <c r="H870" s="36">
        <v>65716605</v>
      </c>
      <c r="I870" s="40"/>
      <c r="J870" s="39"/>
    </row>
    <row r="871" spans="1:10" ht="15.75" customHeight="1" x14ac:dyDescent="0.3">
      <c r="A871" s="38" t="s">
        <v>2150</v>
      </c>
      <c r="B871" s="38" t="s">
        <v>1108</v>
      </c>
      <c r="C871" s="16" t="s">
        <v>1279</v>
      </c>
      <c r="D871" s="28" t="s">
        <v>2312</v>
      </c>
      <c r="E871" s="28" t="s">
        <v>1288</v>
      </c>
      <c r="F871" s="17">
        <v>32352</v>
      </c>
      <c r="G871" s="41">
        <v>0.11</v>
      </c>
      <c r="H871" s="36">
        <v>54910552.200000003</v>
      </c>
      <c r="I871" s="40"/>
      <c r="J871" s="39"/>
    </row>
    <row r="872" spans="1:10" ht="15.75" customHeight="1" x14ac:dyDescent="0.3">
      <c r="A872" s="38" t="s">
        <v>2151</v>
      </c>
      <c r="B872" s="38" t="s">
        <v>1109</v>
      </c>
      <c r="C872" s="16" t="s">
        <v>1275</v>
      </c>
      <c r="D872" s="28" t="s">
        <v>2313</v>
      </c>
      <c r="E872" s="28" t="s">
        <v>1285</v>
      </c>
      <c r="F872" s="17">
        <v>808800</v>
      </c>
      <c r="G872" s="41">
        <v>0.11</v>
      </c>
      <c r="H872" s="36">
        <v>437258313.60000002</v>
      </c>
      <c r="I872" s="40"/>
      <c r="J872" s="39"/>
    </row>
    <row r="873" spans="1:10" ht="15.75" customHeight="1" x14ac:dyDescent="0.3">
      <c r="A873" s="38" t="s">
        <v>2152</v>
      </c>
      <c r="B873" s="38" t="s">
        <v>1110</v>
      </c>
      <c r="C873" s="16" t="s">
        <v>1275</v>
      </c>
      <c r="D873" s="28" t="s">
        <v>143</v>
      </c>
      <c r="E873" s="28" t="s">
        <v>1280</v>
      </c>
      <c r="F873" s="31">
        <v>859350</v>
      </c>
      <c r="G873" s="41">
        <v>0.11</v>
      </c>
      <c r="H873" s="36">
        <v>434393459.69999999</v>
      </c>
      <c r="I873" s="40"/>
      <c r="J873" s="39"/>
    </row>
    <row r="874" spans="1:10" ht="15.75" customHeight="1" x14ac:dyDescent="0.3">
      <c r="A874" s="38" t="s">
        <v>2153</v>
      </c>
      <c r="B874" s="38" t="s">
        <v>1111</v>
      </c>
      <c r="C874" s="16" t="s">
        <v>1275</v>
      </c>
      <c r="D874" s="28" t="s">
        <v>2314</v>
      </c>
      <c r="E874" s="28" t="s">
        <v>1280</v>
      </c>
      <c r="F874" s="17">
        <v>808800</v>
      </c>
      <c r="G874" s="41">
        <v>0.11</v>
      </c>
      <c r="H874" s="36">
        <v>1043408601</v>
      </c>
      <c r="I874" s="40"/>
      <c r="J874" s="39"/>
    </row>
    <row r="875" spans="1:10" ht="15.75" customHeight="1" x14ac:dyDescent="0.3">
      <c r="A875" s="38" t="s">
        <v>2154</v>
      </c>
      <c r="B875" s="38" t="s">
        <v>1112</v>
      </c>
      <c r="C875" s="16" t="s">
        <v>1275</v>
      </c>
      <c r="D875" s="28" t="s">
        <v>2316</v>
      </c>
      <c r="E875" s="28" t="s">
        <v>1288</v>
      </c>
      <c r="F875" s="17">
        <v>556050</v>
      </c>
      <c r="G875" s="41">
        <v>0.11</v>
      </c>
      <c r="H875" s="36">
        <v>74996157.599999994</v>
      </c>
      <c r="I875" s="40"/>
      <c r="J875" s="39"/>
    </row>
    <row r="876" spans="1:10" ht="15.75" customHeight="1" x14ac:dyDescent="0.3">
      <c r="A876" s="38" t="s">
        <v>2155</v>
      </c>
      <c r="B876" s="38" t="s">
        <v>1113</v>
      </c>
      <c r="C876" s="16" t="s">
        <v>1275</v>
      </c>
      <c r="D876" s="28" t="s">
        <v>170</v>
      </c>
      <c r="E876" s="28" t="s">
        <v>1276</v>
      </c>
      <c r="F876" s="31">
        <v>859350</v>
      </c>
      <c r="G876" s="41">
        <v>0.11</v>
      </c>
      <c r="H876" s="36">
        <v>97394145.239999995</v>
      </c>
      <c r="I876" s="40"/>
      <c r="J876" s="39"/>
    </row>
    <row r="877" spans="1:10" ht="15.75" customHeight="1" x14ac:dyDescent="0.3">
      <c r="A877" s="38" t="s">
        <v>2156</v>
      </c>
      <c r="B877" s="38" t="s">
        <v>1114</v>
      </c>
      <c r="C877" s="16" t="s">
        <v>1275</v>
      </c>
      <c r="D877" s="28" t="s">
        <v>2313</v>
      </c>
      <c r="E877" s="28" t="s">
        <v>1276</v>
      </c>
      <c r="F877" s="17">
        <v>808800</v>
      </c>
      <c r="G877" s="41">
        <v>0.11</v>
      </c>
      <c r="H877" s="36">
        <v>113469493.2</v>
      </c>
      <c r="I877" s="40"/>
      <c r="J877" s="39"/>
    </row>
    <row r="878" spans="1:10" ht="15.75" customHeight="1" x14ac:dyDescent="0.3">
      <c r="A878" s="38" t="s">
        <v>2157</v>
      </c>
      <c r="B878" s="38" t="s">
        <v>1115</v>
      </c>
      <c r="C878" s="16" t="s">
        <v>1275</v>
      </c>
      <c r="D878" s="28" t="s">
        <v>170</v>
      </c>
      <c r="E878" s="28" t="s">
        <v>1288</v>
      </c>
      <c r="F878" s="31">
        <v>859350</v>
      </c>
      <c r="G878" s="41">
        <v>0.11</v>
      </c>
      <c r="H878" s="36">
        <v>238606187.40000001</v>
      </c>
      <c r="I878" s="40"/>
      <c r="J878" s="39"/>
    </row>
    <row r="879" spans="1:10" ht="15.75" customHeight="1" x14ac:dyDescent="0.3">
      <c r="A879" s="38" t="s">
        <v>2158</v>
      </c>
      <c r="B879" s="38" t="s">
        <v>1116</v>
      </c>
      <c r="C879" s="16" t="s">
        <v>1275</v>
      </c>
      <c r="D879" s="28" t="s">
        <v>2313</v>
      </c>
      <c r="E879" s="28" t="s">
        <v>1276</v>
      </c>
      <c r="F879" s="17">
        <v>808800</v>
      </c>
      <c r="G879" s="41">
        <v>0.11</v>
      </c>
      <c r="H879" s="36">
        <v>16742983.199999999</v>
      </c>
      <c r="I879" s="40"/>
      <c r="J879" s="39"/>
    </row>
    <row r="880" spans="1:10" ht="15.75" customHeight="1" x14ac:dyDescent="0.3">
      <c r="A880" s="38" t="s">
        <v>2159</v>
      </c>
      <c r="B880" s="38" t="s">
        <v>1117</v>
      </c>
      <c r="C880" s="16" t="s">
        <v>1279</v>
      </c>
      <c r="D880" s="28" t="s">
        <v>118</v>
      </c>
      <c r="E880" s="28" t="s">
        <v>1285</v>
      </c>
      <c r="F880" s="17">
        <v>8088</v>
      </c>
      <c r="G880" s="41">
        <v>0.11</v>
      </c>
      <c r="H880" s="36">
        <v>386140624.5</v>
      </c>
      <c r="I880" s="40"/>
      <c r="J880" s="39"/>
    </row>
    <row r="881" spans="1:10" ht="15.75" customHeight="1" x14ac:dyDescent="0.3">
      <c r="A881" s="38" t="s">
        <v>2160</v>
      </c>
      <c r="B881" s="38" t="s">
        <v>1118</v>
      </c>
      <c r="C881" s="16" t="s">
        <v>1275</v>
      </c>
      <c r="D881" s="28" t="s">
        <v>143</v>
      </c>
      <c r="E881" s="28" t="s">
        <v>1288</v>
      </c>
      <c r="F881" s="31">
        <v>859350</v>
      </c>
      <c r="G881" s="41">
        <v>0.11</v>
      </c>
      <c r="H881" s="36">
        <v>48253663.799999997</v>
      </c>
      <c r="I881" s="40"/>
      <c r="J881" s="39"/>
    </row>
    <row r="882" spans="1:10" ht="15.75" customHeight="1" x14ac:dyDescent="0.3">
      <c r="A882" s="38" t="s">
        <v>2161</v>
      </c>
      <c r="B882" s="38" t="s">
        <v>1119</v>
      </c>
      <c r="C882" s="16" t="s">
        <v>1275</v>
      </c>
      <c r="D882" s="28" t="s">
        <v>2316</v>
      </c>
      <c r="E882" s="28" t="s">
        <v>1295</v>
      </c>
      <c r="F882" s="17">
        <v>556050</v>
      </c>
      <c r="G882" s="41">
        <v>0.11</v>
      </c>
      <c r="H882" s="36">
        <v>352952167.80000001</v>
      </c>
      <c r="I882" s="40"/>
      <c r="J882" s="39"/>
    </row>
    <row r="883" spans="1:10" ht="15.75" customHeight="1" x14ac:dyDescent="0.3">
      <c r="A883" s="38" t="s">
        <v>2162</v>
      </c>
      <c r="B883" s="38" t="s">
        <v>1120</v>
      </c>
      <c r="C883" s="16" t="s">
        <v>1275</v>
      </c>
      <c r="D883" s="28" t="s">
        <v>2315</v>
      </c>
      <c r="E883" s="28" t="s">
        <v>1276</v>
      </c>
      <c r="F883" s="17">
        <v>556050</v>
      </c>
      <c r="G883" s="41">
        <v>0.11</v>
      </c>
      <c r="H883" s="36">
        <v>245297441.40000001</v>
      </c>
      <c r="I883" s="40"/>
      <c r="J883" s="39"/>
    </row>
    <row r="884" spans="1:10" ht="15.75" customHeight="1" x14ac:dyDescent="0.3">
      <c r="A884" s="38" t="s">
        <v>2163</v>
      </c>
      <c r="B884" s="38" t="s">
        <v>1121</v>
      </c>
      <c r="C884" s="16" t="s">
        <v>1275</v>
      </c>
      <c r="D884" s="28" t="s">
        <v>2318</v>
      </c>
      <c r="E884" s="28" t="s">
        <v>1276</v>
      </c>
      <c r="F884" s="31">
        <v>859350</v>
      </c>
      <c r="G884" s="41">
        <v>0.11</v>
      </c>
      <c r="H884" s="36">
        <v>243744654.90000001</v>
      </c>
      <c r="I884" s="40"/>
      <c r="J884" s="39"/>
    </row>
    <row r="885" spans="1:10" ht="15.75" customHeight="1" x14ac:dyDescent="0.3">
      <c r="A885" s="38" t="s">
        <v>2164</v>
      </c>
      <c r="B885" s="38" t="s">
        <v>1122</v>
      </c>
      <c r="C885" s="16" t="s">
        <v>1275</v>
      </c>
      <c r="D885" s="28" t="s">
        <v>2313</v>
      </c>
      <c r="E885" s="28" t="s">
        <v>1276</v>
      </c>
      <c r="F885" s="17">
        <v>808800</v>
      </c>
      <c r="G885" s="41">
        <v>0.11</v>
      </c>
      <c r="H885" s="36">
        <v>59915489.700000003</v>
      </c>
      <c r="I885" s="40"/>
      <c r="J885" s="39"/>
    </row>
    <row r="886" spans="1:10" ht="15.75" customHeight="1" x14ac:dyDescent="0.3">
      <c r="A886" s="38" t="s">
        <v>2165</v>
      </c>
      <c r="B886" s="38" t="s">
        <v>1123</v>
      </c>
      <c r="C886" s="16" t="s">
        <v>1275</v>
      </c>
      <c r="D886" s="28" t="s">
        <v>170</v>
      </c>
      <c r="E886" s="28" t="s">
        <v>1288</v>
      </c>
      <c r="F886" s="31">
        <v>859350</v>
      </c>
      <c r="G886" s="41">
        <v>0.11</v>
      </c>
      <c r="H886" s="36">
        <v>46822507.5</v>
      </c>
      <c r="I886" s="40"/>
      <c r="J886" s="39"/>
    </row>
    <row r="887" spans="1:10" ht="15.75" customHeight="1" x14ac:dyDescent="0.3">
      <c r="A887" s="38" t="s">
        <v>2166</v>
      </c>
      <c r="B887" s="38" t="s">
        <v>1124</v>
      </c>
      <c r="C887" s="16" t="s">
        <v>1275</v>
      </c>
      <c r="D887" s="28" t="s">
        <v>2314</v>
      </c>
      <c r="E887" s="28" t="s">
        <v>1288</v>
      </c>
      <c r="F887" s="17">
        <v>808800</v>
      </c>
      <c r="G887" s="41">
        <v>0.11</v>
      </c>
      <c r="H887" s="36">
        <v>151819993.19999999</v>
      </c>
      <c r="I887" s="40"/>
      <c r="J887" s="39"/>
    </row>
    <row r="888" spans="1:10" ht="15.75" customHeight="1" x14ac:dyDescent="0.3">
      <c r="A888" s="38" t="s">
        <v>2167</v>
      </c>
      <c r="B888" s="38" t="s">
        <v>1125</v>
      </c>
      <c r="C888" s="16" t="s">
        <v>1275</v>
      </c>
      <c r="D888" s="28" t="s">
        <v>2319</v>
      </c>
      <c r="E888" s="28" t="s">
        <v>1288</v>
      </c>
      <c r="F888" s="17">
        <v>353850</v>
      </c>
      <c r="G888" s="41">
        <v>0.11</v>
      </c>
      <c r="H888" s="36">
        <v>44434935.899999999</v>
      </c>
      <c r="I888" s="40"/>
      <c r="J888" s="39"/>
    </row>
    <row r="889" spans="1:10" ht="15.75" customHeight="1" x14ac:dyDescent="0.3">
      <c r="A889" s="38" t="s">
        <v>2168</v>
      </c>
      <c r="B889" s="38" t="s">
        <v>1126</v>
      </c>
      <c r="C889" s="16" t="s">
        <v>1275</v>
      </c>
      <c r="D889" s="28" t="s">
        <v>2319</v>
      </c>
      <c r="E889" s="28" t="s">
        <v>1288</v>
      </c>
      <c r="F889" s="17">
        <v>353850</v>
      </c>
      <c r="G889" s="41">
        <v>0.11</v>
      </c>
      <c r="H889" s="36">
        <v>22218907.5</v>
      </c>
      <c r="I889" s="40"/>
      <c r="J889" s="39"/>
    </row>
    <row r="890" spans="1:10" ht="15.75" customHeight="1" x14ac:dyDescent="0.3">
      <c r="A890" s="38" t="s">
        <v>2169</v>
      </c>
      <c r="B890" s="38" t="s">
        <v>1127</v>
      </c>
      <c r="C890" s="16" t="s">
        <v>1279</v>
      </c>
      <c r="D890" s="28" t="s">
        <v>118</v>
      </c>
      <c r="E890" s="28" t="s">
        <v>1285</v>
      </c>
      <c r="F890" s="17">
        <v>8088</v>
      </c>
      <c r="G890" s="41">
        <v>0.11</v>
      </c>
      <c r="H890" s="36">
        <v>707389665</v>
      </c>
      <c r="I890" s="40"/>
      <c r="J890" s="39"/>
    </row>
    <row r="891" spans="1:10" ht="15.75" customHeight="1" x14ac:dyDescent="0.3">
      <c r="A891" s="38" t="s">
        <v>2170</v>
      </c>
      <c r="B891" s="38" t="s">
        <v>1128</v>
      </c>
      <c r="C891" s="16" t="s">
        <v>1275</v>
      </c>
      <c r="D891" s="28" t="s">
        <v>2313</v>
      </c>
      <c r="E891" s="28" t="s">
        <v>1285</v>
      </c>
      <c r="F891" s="17">
        <v>808800</v>
      </c>
      <c r="G891" s="41">
        <v>0.11</v>
      </c>
      <c r="H891" s="36">
        <v>870676095.29999995</v>
      </c>
      <c r="I891" s="40"/>
      <c r="J891" s="39"/>
    </row>
    <row r="892" spans="1:10" ht="15.75" customHeight="1" x14ac:dyDescent="0.3">
      <c r="A892" s="38" t="s">
        <v>2171</v>
      </c>
      <c r="B892" s="38" t="s">
        <v>1129</v>
      </c>
      <c r="C892" s="16" t="s">
        <v>1275</v>
      </c>
      <c r="D892" s="28" t="s">
        <v>2318</v>
      </c>
      <c r="E892" s="28" t="s">
        <v>1276</v>
      </c>
      <c r="F892" s="31">
        <v>859350</v>
      </c>
      <c r="G892" s="41">
        <v>0.11</v>
      </c>
      <c r="H892" s="36">
        <v>149740841.69999999</v>
      </c>
      <c r="I892" s="40"/>
      <c r="J892" s="39"/>
    </row>
    <row r="893" spans="1:10" ht="15.75" customHeight="1" x14ac:dyDescent="0.3">
      <c r="A893" s="38" t="s">
        <v>2172</v>
      </c>
      <c r="B893" s="38" t="s">
        <v>1130</v>
      </c>
      <c r="C893" s="16" t="s">
        <v>1275</v>
      </c>
      <c r="D893" s="28" t="s">
        <v>170</v>
      </c>
      <c r="E893" s="28" t="s">
        <v>1288</v>
      </c>
      <c r="F893" s="31">
        <v>859350</v>
      </c>
      <c r="G893" s="41">
        <v>0.11</v>
      </c>
      <c r="H893" s="36">
        <v>211487977.19999999</v>
      </c>
      <c r="I893" s="40"/>
      <c r="J893" s="39"/>
    </row>
    <row r="894" spans="1:10" ht="15.75" customHeight="1" x14ac:dyDescent="0.3">
      <c r="A894" s="38" t="s">
        <v>2173</v>
      </c>
      <c r="B894" s="38" t="s">
        <v>1131</v>
      </c>
      <c r="C894" s="16" t="s">
        <v>1275</v>
      </c>
      <c r="D894" s="28" t="s">
        <v>2318</v>
      </c>
      <c r="E894" s="28" t="s">
        <v>1285</v>
      </c>
      <c r="F894" s="31">
        <v>859350</v>
      </c>
      <c r="G894" s="41">
        <v>0.11</v>
      </c>
      <c r="H894" s="36">
        <v>350485140.89999998</v>
      </c>
      <c r="I894" s="40"/>
      <c r="J894" s="39"/>
    </row>
    <row r="895" spans="1:10" ht="15.75" customHeight="1" x14ac:dyDescent="0.3">
      <c r="A895" s="38" t="s">
        <v>2174</v>
      </c>
      <c r="B895" s="38" t="s">
        <v>1132</v>
      </c>
      <c r="C895" s="16" t="s">
        <v>1275</v>
      </c>
      <c r="D895" s="28" t="s">
        <v>170</v>
      </c>
      <c r="E895" s="28" t="s">
        <v>1288</v>
      </c>
      <c r="F895" s="31">
        <v>859350</v>
      </c>
      <c r="G895" s="41">
        <v>0.11</v>
      </c>
      <c r="H895" s="36">
        <v>156975300</v>
      </c>
      <c r="I895" s="40"/>
      <c r="J895" s="39"/>
    </row>
    <row r="896" spans="1:10" ht="15.75" customHeight="1" x14ac:dyDescent="0.3">
      <c r="A896" s="38" t="s">
        <v>2175</v>
      </c>
      <c r="B896" s="38" t="s">
        <v>1133</v>
      </c>
      <c r="C896" s="16" t="s">
        <v>1275</v>
      </c>
      <c r="D896" s="28" t="s">
        <v>2319</v>
      </c>
      <c r="E896" s="28" t="s">
        <v>1295</v>
      </c>
      <c r="F896" s="17">
        <v>353850</v>
      </c>
      <c r="G896" s="41">
        <v>0.11</v>
      </c>
      <c r="H896" s="36">
        <v>299869889.69999999</v>
      </c>
      <c r="I896" s="40"/>
      <c r="J896" s="39"/>
    </row>
    <row r="897" spans="1:10" ht="15.75" customHeight="1" x14ac:dyDescent="0.3">
      <c r="A897" s="38" t="s">
        <v>2176</v>
      </c>
      <c r="B897" s="38" t="s">
        <v>1134</v>
      </c>
      <c r="C897" s="16" t="s">
        <v>1275</v>
      </c>
      <c r="D897" s="28" t="s">
        <v>2319</v>
      </c>
      <c r="E897" s="28" t="s">
        <v>1288</v>
      </c>
      <c r="F897" s="17">
        <v>353850</v>
      </c>
      <c r="G897" s="41">
        <v>0.11</v>
      </c>
      <c r="H897" s="36">
        <v>260340192.30000001</v>
      </c>
      <c r="I897" s="40"/>
      <c r="J897" s="39"/>
    </row>
    <row r="898" spans="1:10" ht="15.75" customHeight="1" x14ac:dyDescent="0.3">
      <c r="A898" s="38" t="s">
        <v>2177</v>
      </c>
      <c r="B898" s="38" t="s">
        <v>1135</v>
      </c>
      <c r="C898" s="16" t="s">
        <v>1279</v>
      </c>
      <c r="D898" s="28" t="s">
        <v>2312</v>
      </c>
      <c r="E898" s="28" t="s">
        <v>1295</v>
      </c>
      <c r="F898" s="17">
        <v>32352</v>
      </c>
      <c r="G898" s="41">
        <v>0.11</v>
      </c>
      <c r="H898" s="36">
        <v>594628385.22000003</v>
      </c>
      <c r="I898" s="40"/>
      <c r="J898" s="39"/>
    </row>
    <row r="899" spans="1:10" ht="15.75" customHeight="1" x14ac:dyDescent="0.3">
      <c r="A899" s="38" t="s">
        <v>2178</v>
      </c>
      <c r="B899" s="38" t="s">
        <v>1136</v>
      </c>
      <c r="C899" s="16" t="s">
        <v>1275</v>
      </c>
      <c r="D899" s="28" t="s">
        <v>170</v>
      </c>
      <c r="E899" s="28" t="s">
        <v>1280</v>
      </c>
      <c r="F899" s="31">
        <v>859350</v>
      </c>
      <c r="G899" s="41">
        <v>0.11</v>
      </c>
      <c r="H899" s="36">
        <v>416639287.19999999</v>
      </c>
      <c r="I899" s="40"/>
      <c r="J899" s="39"/>
    </row>
    <row r="900" spans="1:10" ht="15.75" customHeight="1" x14ac:dyDescent="0.3">
      <c r="A900" s="38" t="s">
        <v>2179</v>
      </c>
      <c r="B900" s="38" t="s">
        <v>1137</v>
      </c>
      <c r="C900" s="16" t="s">
        <v>1275</v>
      </c>
      <c r="D900" s="28" t="s">
        <v>2318</v>
      </c>
      <c r="E900" s="28" t="s">
        <v>1288</v>
      </c>
      <c r="F900" s="31">
        <v>859350</v>
      </c>
      <c r="G900" s="41">
        <v>0.11</v>
      </c>
      <c r="H900" s="36">
        <v>250862701.94999999</v>
      </c>
      <c r="I900" s="40"/>
      <c r="J900" s="39"/>
    </row>
    <row r="901" spans="1:10" ht="15.75" customHeight="1" x14ac:dyDescent="0.3">
      <c r="A901" s="38" t="s">
        <v>2180</v>
      </c>
      <c r="B901" s="38" t="s">
        <v>1138</v>
      </c>
      <c r="C901" s="16" t="s">
        <v>1279</v>
      </c>
      <c r="D901" s="28" t="s">
        <v>118</v>
      </c>
      <c r="E901" s="28" t="s">
        <v>1276</v>
      </c>
      <c r="F901" s="17">
        <v>8088</v>
      </c>
      <c r="G901" s="41">
        <v>0.11</v>
      </c>
      <c r="H901" s="36">
        <v>106915715.58</v>
      </c>
      <c r="I901" s="40"/>
      <c r="J901" s="39"/>
    </row>
    <row r="902" spans="1:10" ht="15.75" customHeight="1" x14ac:dyDescent="0.3">
      <c r="A902" s="38" t="s">
        <v>2181</v>
      </c>
      <c r="B902" s="38" t="s">
        <v>1139</v>
      </c>
      <c r="C902" s="16" t="s">
        <v>1275</v>
      </c>
      <c r="D902" s="28" t="s">
        <v>2314</v>
      </c>
      <c r="E902" s="28" t="s">
        <v>1280</v>
      </c>
      <c r="F902" s="17">
        <v>808800</v>
      </c>
      <c r="G902" s="41">
        <v>0.11</v>
      </c>
      <c r="H902" s="36">
        <v>536213126.39999998</v>
      </c>
      <c r="I902" s="40"/>
      <c r="J902" s="39"/>
    </row>
    <row r="903" spans="1:10" ht="15.75" customHeight="1" x14ac:dyDescent="0.3">
      <c r="A903" s="38" t="s">
        <v>2182</v>
      </c>
      <c r="B903" s="38" t="s">
        <v>1140</v>
      </c>
      <c r="C903" s="16" t="s">
        <v>1279</v>
      </c>
      <c r="D903" s="28" t="s">
        <v>118</v>
      </c>
      <c r="E903" s="28" t="s">
        <v>1276</v>
      </c>
      <c r="F903" s="17">
        <v>8088</v>
      </c>
      <c r="G903" s="41">
        <v>0.11</v>
      </c>
      <c r="H903" s="36">
        <v>34877450.399999999</v>
      </c>
      <c r="I903" s="40"/>
      <c r="J903" s="39"/>
    </row>
    <row r="904" spans="1:10" ht="15.75" customHeight="1" x14ac:dyDescent="0.3">
      <c r="A904" s="38" t="s">
        <v>2183</v>
      </c>
      <c r="B904" s="38" t="s">
        <v>1141</v>
      </c>
      <c r="C904" s="16" t="s">
        <v>1275</v>
      </c>
      <c r="D904" s="28" t="s">
        <v>143</v>
      </c>
      <c r="E904" s="28" t="s">
        <v>1295</v>
      </c>
      <c r="F904" s="31">
        <v>859350</v>
      </c>
      <c r="G904" s="41">
        <v>0.11</v>
      </c>
      <c r="H904" s="36">
        <v>346313170.38</v>
      </c>
      <c r="I904" s="40"/>
      <c r="J904" s="39"/>
    </row>
    <row r="905" spans="1:10" ht="15.75" customHeight="1" x14ac:dyDescent="0.3">
      <c r="A905" s="38" t="s">
        <v>2184</v>
      </c>
      <c r="B905" s="38" t="s">
        <v>1142</v>
      </c>
      <c r="C905" s="16" t="s">
        <v>1279</v>
      </c>
      <c r="D905" s="28" t="s">
        <v>2312</v>
      </c>
      <c r="E905" s="28" t="s">
        <v>1276</v>
      </c>
      <c r="F905" s="17">
        <v>32352</v>
      </c>
      <c r="G905" s="41">
        <v>0.11</v>
      </c>
      <c r="H905" s="36">
        <v>150103197.59999999</v>
      </c>
      <c r="I905" s="40"/>
      <c r="J905" s="39"/>
    </row>
    <row r="906" spans="1:10" ht="15.75" customHeight="1" x14ac:dyDescent="0.3">
      <c r="A906" s="38" t="s">
        <v>2185</v>
      </c>
      <c r="B906" s="38" t="s">
        <v>1143</v>
      </c>
      <c r="C906" s="16" t="s">
        <v>1275</v>
      </c>
      <c r="D906" s="28" t="s">
        <v>2315</v>
      </c>
      <c r="E906" s="28" t="s">
        <v>1276</v>
      </c>
      <c r="F906" s="17">
        <v>556050</v>
      </c>
      <c r="G906" s="41">
        <v>0.11</v>
      </c>
      <c r="H906" s="36">
        <v>63194682</v>
      </c>
      <c r="I906" s="40"/>
      <c r="J906" s="39"/>
    </row>
    <row r="907" spans="1:10" ht="15.75" customHeight="1" x14ac:dyDescent="0.3">
      <c r="A907" s="38" t="s">
        <v>2186</v>
      </c>
      <c r="B907" s="38" t="s">
        <v>1144</v>
      </c>
      <c r="C907" s="16" t="s">
        <v>1279</v>
      </c>
      <c r="D907" s="28" t="s">
        <v>150</v>
      </c>
      <c r="E907" s="28" t="s">
        <v>1295</v>
      </c>
      <c r="F907" s="17">
        <v>32352</v>
      </c>
      <c r="G907" s="41">
        <v>0.11</v>
      </c>
      <c r="H907" s="36">
        <v>618775478.39999998</v>
      </c>
      <c r="I907" s="40"/>
      <c r="J907" s="39"/>
    </row>
    <row r="908" spans="1:10" ht="15.75" customHeight="1" x14ac:dyDescent="0.3">
      <c r="A908" s="38" t="s">
        <v>2187</v>
      </c>
      <c r="B908" s="38" t="s">
        <v>1145</v>
      </c>
      <c r="C908" s="16" t="s">
        <v>1275</v>
      </c>
      <c r="D908" s="28" t="s">
        <v>2313</v>
      </c>
      <c r="E908" s="28" t="s">
        <v>1280</v>
      </c>
      <c r="F908" s="17">
        <v>808800</v>
      </c>
      <c r="G908" s="41">
        <v>0.11</v>
      </c>
      <c r="H908" s="36">
        <v>583648476.89999998</v>
      </c>
      <c r="I908" s="40"/>
      <c r="J908" s="39"/>
    </row>
    <row r="909" spans="1:10" ht="15.75" customHeight="1" x14ac:dyDescent="0.3">
      <c r="A909" s="38" t="s">
        <v>2188</v>
      </c>
      <c r="B909" s="38" t="s">
        <v>1146</v>
      </c>
      <c r="C909" s="16" t="s">
        <v>1275</v>
      </c>
      <c r="D909" s="28" t="s">
        <v>170</v>
      </c>
      <c r="E909" s="28" t="s">
        <v>1285</v>
      </c>
      <c r="F909" s="31">
        <v>859350</v>
      </c>
      <c r="G909" s="41">
        <v>0.11</v>
      </c>
      <c r="H909" s="36">
        <v>436736547.60000002</v>
      </c>
      <c r="I909" s="40"/>
      <c r="J909" s="39"/>
    </row>
    <row r="910" spans="1:10" ht="15.75" customHeight="1" x14ac:dyDescent="0.3">
      <c r="A910" s="38" t="s">
        <v>2189</v>
      </c>
      <c r="B910" s="38" t="s">
        <v>1147</v>
      </c>
      <c r="C910" s="16" t="s">
        <v>1275</v>
      </c>
      <c r="D910" s="28" t="s">
        <v>170</v>
      </c>
      <c r="E910" s="28" t="s">
        <v>1295</v>
      </c>
      <c r="F910" s="31">
        <v>859350</v>
      </c>
      <c r="G910" s="41">
        <v>0.11</v>
      </c>
      <c r="H910" s="36">
        <v>818789700.89999998</v>
      </c>
      <c r="I910" s="40"/>
      <c r="J910" s="39"/>
    </row>
    <row r="911" spans="1:10" ht="15.75" customHeight="1" x14ac:dyDescent="0.3">
      <c r="A911" s="38" t="s">
        <v>2190</v>
      </c>
      <c r="B911" s="38" t="s">
        <v>1148</v>
      </c>
      <c r="C911" s="16" t="s">
        <v>1275</v>
      </c>
      <c r="D911" s="28" t="s">
        <v>2313</v>
      </c>
      <c r="E911" s="28" t="s">
        <v>1276</v>
      </c>
      <c r="F911" s="17">
        <v>808800</v>
      </c>
      <c r="G911" s="41">
        <v>0.11</v>
      </c>
      <c r="H911" s="36">
        <v>7114288.2000000002</v>
      </c>
      <c r="I911" s="40"/>
      <c r="J911" s="39"/>
    </row>
    <row r="912" spans="1:10" ht="15.75" customHeight="1" x14ac:dyDescent="0.3">
      <c r="A912" s="38" t="s">
        <v>2191</v>
      </c>
      <c r="B912" s="38" t="s">
        <v>1149</v>
      </c>
      <c r="C912" s="16" t="s">
        <v>1275</v>
      </c>
      <c r="D912" s="28" t="s">
        <v>143</v>
      </c>
      <c r="E912" s="28" t="s">
        <v>1295</v>
      </c>
      <c r="F912" s="31">
        <v>859350</v>
      </c>
      <c r="G912" s="41">
        <v>0.11</v>
      </c>
      <c r="H912" s="36">
        <v>1454865788.0999999</v>
      </c>
      <c r="I912" s="40"/>
      <c r="J912" s="39"/>
    </row>
    <row r="913" spans="1:10" ht="15.75" customHeight="1" x14ac:dyDescent="0.3">
      <c r="A913" s="38" t="s">
        <v>2192</v>
      </c>
      <c r="B913" s="38" t="s">
        <v>1150</v>
      </c>
      <c r="C913" s="16" t="s">
        <v>1275</v>
      </c>
      <c r="D913" s="28" t="s">
        <v>2317</v>
      </c>
      <c r="E913" s="28" t="s">
        <v>1276</v>
      </c>
      <c r="F913" s="31">
        <v>859350</v>
      </c>
      <c r="G913" s="41">
        <v>0.11</v>
      </c>
      <c r="H913" s="36">
        <v>37130487</v>
      </c>
      <c r="I913" s="40"/>
      <c r="J913" s="39"/>
    </row>
    <row r="914" spans="1:10" ht="15.75" customHeight="1" x14ac:dyDescent="0.3">
      <c r="A914" s="38" t="s">
        <v>2193</v>
      </c>
      <c r="B914" s="38" t="s">
        <v>1151</v>
      </c>
      <c r="C914" s="16" t="s">
        <v>1279</v>
      </c>
      <c r="D914" s="28" t="s">
        <v>118</v>
      </c>
      <c r="E914" s="28" t="s">
        <v>1285</v>
      </c>
      <c r="F914" s="17">
        <v>8088</v>
      </c>
      <c r="G914" s="41">
        <v>0.11</v>
      </c>
      <c r="H914" s="36">
        <v>915685083.29999995</v>
      </c>
      <c r="I914" s="40"/>
      <c r="J914" s="39"/>
    </row>
    <row r="915" spans="1:10" ht="15.75" customHeight="1" x14ac:dyDescent="0.3">
      <c r="A915" s="38" t="s">
        <v>2194</v>
      </c>
      <c r="B915" s="38" t="s">
        <v>1152</v>
      </c>
      <c r="C915" s="16" t="s">
        <v>1275</v>
      </c>
      <c r="D915" s="28" t="s">
        <v>2313</v>
      </c>
      <c r="E915" s="28" t="s">
        <v>1285</v>
      </c>
      <c r="F915" s="17">
        <v>808800</v>
      </c>
      <c r="G915" s="41">
        <v>0.11</v>
      </c>
      <c r="H915" s="36">
        <v>328407762</v>
      </c>
      <c r="I915" s="40"/>
      <c r="J915" s="39"/>
    </row>
    <row r="916" spans="1:10" ht="15.75" customHeight="1" x14ac:dyDescent="0.3">
      <c r="A916" s="38" t="s">
        <v>2195</v>
      </c>
      <c r="B916" s="38" t="s">
        <v>1153</v>
      </c>
      <c r="C916" s="16" t="s">
        <v>1275</v>
      </c>
      <c r="D916" s="28" t="s">
        <v>2319</v>
      </c>
      <c r="E916" s="28" t="s">
        <v>1276</v>
      </c>
      <c r="F916" s="17">
        <v>353850</v>
      </c>
      <c r="G916" s="41">
        <v>0.11</v>
      </c>
      <c r="H916" s="36">
        <v>15069608.4</v>
      </c>
      <c r="I916" s="40"/>
      <c r="J916" s="39"/>
    </row>
    <row r="917" spans="1:10" ht="15.75" customHeight="1" x14ac:dyDescent="0.3">
      <c r="A917" s="38" t="s">
        <v>2196</v>
      </c>
      <c r="B917" s="38" t="s">
        <v>1154</v>
      </c>
      <c r="C917" s="16" t="s">
        <v>1279</v>
      </c>
      <c r="D917" s="28" t="s">
        <v>2312</v>
      </c>
      <c r="E917" s="28" t="s">
        <v>1295</v>
      </c>
      <c r="F917" s="17">
        <v>32352</v>
      </c>
      <c r="G917" s="41">
        <v>0.11</v>
      </c>
      <c r="H917" s="36">
        <v>282425676</v>
      </c>
      <c r="I917" s="40"/>
      <c r="J917" s="39"/>
    </row>
    <row r="918" spans="1:10" ht="15.75" customHeight="1" x14ac:dyDescent="0.3">
      <c r="A918" s="38" t="s">
        <v>2197</v>
      </c>
      <c r="B918" s="38" t="s">
        <v>1155</v>
      </c>
      <c r="C918" s="16" t="s">
        <v>1279</v>
      </c>
      <c r="D918" s="28" t="s">
        <v>2312</v>
      </c>
      <c r="E918" s="28" t="s">
        <v>1280</v>
      </c>
      <c r="F918" s="17">
        <v>32352</v>
      </c>
      <c r="G918" s="41">
        <v>0.11</v>
      </c>
      <c r="H918" s="36">
        <v>453908799</v>
      </c>
      <c r="I918" s="40"/>
      <c r="J918" s="39"/>
    </row>
    <row r="919" spans="1:10" ht="15.75" customHeight="1" x14ac:dyDescent="0.3">
      <c r="A919" s="38" t="s">
        <v>2198</v>
      </c>
      <c r="B919" s="38" t="s">
        <v>1156</v>
      </c>
      <c r="C919" s="16" t="s">
        <v>1275</v>
      </c>
      <c r="D919" s="28" t="s">
        <v>2314</v>
      </c>
      <c r="E919" s="28" t="s">
        <v>1276</v>
      </c>
      <c r="F919" s="17">
        <v>808800</v>
      </c>
      <c r="G919" s="41">
        <v>0.11</v>
      </c>
      <c r="H919" s="36">
        <v>19832790.300000001</v>
      </c>
      <c r="I919" s="40"/>
      <c r="J919" s="39"/>
    </row>
    <row r="920" spans="1:10" ht="15.75" customHeight="1" x14ac:dyDescent="0.3">
      <c r="A920" s="38" t="s">
        <v>2199</v>
      </c>
      <c r="B920" s="38" t="s">
        <v>1157</v>
      </c>
      <c r="C920" s="16" t="s">
        <v>1275</v>
      </c>
      <c r="D920" s="28" t="s">
        <v>170</v>
      </c>
      <c r="E920" s="28" t="s">
        <v>1285</v>
      </c>
      <c r="F920" s="31">
        <v>859350</v>
      </c>
      <c r="G920" s="41">
        <v>0.11</v>
      </c>
      <c r="H920" s="36">
        <v>497302287.89999998</v>
      </c>
      <c r="I920" s="40"/>
      <c r="J920" s="39"/>
    </row>
    <row r="921" spans="1:10" ht="15.75" customHeight="1" x14ac:dyDescent="0.3">
      <c r="A921" s="38" t="s">
        <v>2200</v>
      </c>
      <c r="B921" s="38" t="s">
        <v>1158</v>
      </c>
      <c r="C921" s="16" t="s">
        <v>1275</v>
      </c>
      <c r="D921" s="28" t="s">
        <v>143</v>
      </c>
      <c r="E921" s="28" t="s">
        <v>1280</v>
      </c>
      <c r="F921" s="31">
        <v>859350</v>
      </c>
      <c r="G921" s="41">
        <v>0.11</v>
      </c>
      <c r="H921" s="36">
        <v>1368203226.3</v>
      </c>
      <c r="I921" s="40"/>
      <c r="J921" s="39"/>
    </row>
    <row r="922" spans="1:10" ht="15.75" customHeight="1" x14ac:dyDescent="0.3">
      <c r="A922" s="38" t="s">
        <v>2201</v>
      </c>
      <c r="B922" s="38" t="s">
        <v>1159</v>
      </c>
      <c r="C922" s="16" t="s">
        <v>1275</v>
      </c>
      <c r="D922" s="28" t="s">
        <v>2318</v>
      </c>
      <c r="E922" s="28" t="s">
        <v>1276</v>
      </c>
      <c r="F922" s="31">
        <v>859350</v>
      </c>
      <c r="G922" s="41">
        <v>0.11</v>
      </c>
      <c r="H922" s="36">
        <v>198081930</v>
      </c>
      <c r="I922" s="40"/>
      <c r="J922" s="39"/>
    </row>
    <row r="923" spans="1:10" ht="15.75" customHeight="1" x14ac:dyDescent="0.3">
      <c r="A923" s="38" t="s">
        <v>2202</v>
      </c>
      <c r="B923" s="38" t="s">
        <v>1160</v>
      </c>
      <c r="C923" s="16" t="s">
        <v>1275</v>
      </c>
      <c r="D923" s="28" t="s">
        <v>2313</v>
      </c>
      <c r="E923" s="28" t="s">
        <v>1276</v>
      </c>
      <c r="F923" s="17">
        <v>808800</v>
      </c>
      <c r="G923" s="41">
        <v>0.11</v>
      </c>
      <c r="H923" s="36">
        <v>273922235.39999998</v>
      </c>
      <c r="I923" s="40"/>
      <c r="J923" s="39"/>
    </row>
    <row r="924" spans="1:10" ht="15.75" customHeight="1" x14ac:dyDescent="0.3">
      <c r="A924" s="38" t="s">
        <v>2203</v>
      </c>
      <c r="B924" s="38" t="s">
        <v>1161</v>
      </c>
      <c r="C924" s="16" t="s">
        <v>1275</v>
      </c>
      <c r="D924" s="28" t="s">
        <v>170</v>
      </c>
      <c r="E924" s="28" t="s">
        <v>1288</v>
      </c>
      <c r="F924" s="31">
        <v>859350</v>
      </c>
      <c r="G924" s="41">
        <v>0.11</v>
      </c>
      <c r="H924" s="36">
        <v>63703798.20000001</v>
      </c>
      <c r="I924" s="40"/>
      <c r="J924" s="39"/>
    </row>
    <row r="925" spans="1:10" ht="15.75" customHeight="1" x14ac:dyDescent="0.3">
      <c r="A925" s="38" t="s">
        <v>2204</v>
      </c>
      <c r="B925" s="38" t="s">
        <v>1162</v>
      </c>
      <c r="C925" s="16" t="s">
        <v>1275</v>
      </c>
      <c r="D925" s="28" t="s">
        <v>170</v>
      </c>
      <c r="E925" s="28" t="s">
        <v>1288</v>
      </c>
      <c r="F925" s="31">
        <v>859350</v>
      </c>
      <c r="G925" s="41">
        <v>0.11</v>
      </c>
      <c r="H925" s="36">
        <v>29937220.800000001</v>
      </c>
      <c r="I925" s="40"/>
      <c r="J925" s="39"/>
    </row>
    <row r="926" spans="1:10" ht="15.75" customHeight="1" x14ac:dyDescent="0.3">
      <c r="A926" s="38" t="s">
        <v>2205</v>
      </c>
      <c r="B926" s="38" t="s">
        <v>1163</v>
      </c>
      <c r="C926" s="16" t="s">
        <v>1275</v>
      </c>
      <c r="D926" s="28" t="s">
        <v>2314</v>
      </c>
      <c r="E926" s="28" t="s">
        <v>1285</v>
      </c>
      <c r="F926" s="17">
        <v>808800</v>
      </c>
      <c r="G926" s="41">
        <v>0.11</v>
      </c>
      <c r="H926" s="36">
        <v>303690670.5</v>
      </c>
      <c r="I926" s="40"/>
      <c r="J926" s="39"/>
    </row>
    <row r="927" spans="1:10" ht="15.75" customHeight="1" x14ac:dyDescent="0.3">
      <c r="A927" s="38" t="s">
        <v>2206</v>
      </c>
      <c r="B927" s="38" t="s">
        <v>1164</v>
      </c>
      <c r="C927" s="16" t="s">
        <v>1279</v>
      </c>
      <c r="D927" s="28" t="s">
        <v>150</v>
      </c>
      <c r="E927" s="28" t="s">
        <v>1288</v>
      </c>
      <c r="F927" s="17">
        <v>32352</v>
      </c>
      <c r="G927" s="41">
        <v>0.11</v>
      </c>
      <c r="H927" s="36">
        <v>21093936</v>
      </c>
      <c r="I927" s="40"/>
      <c r="J927" s="39"/>
    </row>
    <row r="928" spans="1:10" ht="15.75" customHeight="1" x14ac:dyDescent="0.3">
      <c r="A928" s="38" t="s">
        <v>2207</v>
      </c>
      <c r="B928" s="38" t="s">
        <v>1165</v>
      </c>
      <c r="C928" s="16" t="s">
        <v>1275</v>
      </c>
      <c r="D928" s="28" t="s">
        <v>143</v>
      </c>
      <c r="E928" s="28" t="s">
        <v>1276</v>
      </c>
      <c r="F928" s="31">
        <v>859350</v>
      </c>
      <c r="G928" s="41">
        <v>0.11</v>
      </c>
      <c r="H928" s="36">
        <v>186734477.69999999</v>
      </c>
      <c r="I928" s="40"/>
      <c r="J928" s="39"/>
    </row>
    <row r="929" spans="1:10" ht="15.75" customHeight="1" x14ac:dyDescent="0.3">
      <c r="A929" s="38" t="s">
        <v>2208</v>
      </c>
      <c r="B929" s="38" t="s">
        <v>1166</v>
      </c>
      <c r="C929" s="16" t="s">
        <v>1275</v>
      </c>
      <c r="D929" s="28" t="s">
        <v>170</v>
      </c>
      <c r="E929" s="28" t="s">
        <v>1288</v>
      </c>
      <c r="F929" s="31">
        <v>859350</v>
      </c>
      <c r="G929" s="41">
        <v>0.11</v>
      </c>
      <c r="H929" s="36">
        <v>88759783.799999997</v>
      </c>
      <c r="I929" s="40"/>
      <c r="J929" s="39"/>
    </row>
    <row r="930" spans="1:10" ht="15.75" customHeight="1" x14ac:dyDescent="0.3">
      <c r="A930" s="38" t="s">
        <v>2209</v>
      </c>
      <c r="B930" s="38" t="s">
        <v>1167</v>
      </c>
      <c r="C930" s="16" t="s">
        <v>1275</v>
      </c>
      <c r="D930" s="28" t="s">
        <v>2314</v>
      </c>
      <c r="E930" s="28" t="s">
        <v>1280</v>
      </c>
      <c r="F930" s="17">
        <v>808800</v>
      </c>
      <c r="G930" s="41">
        <v>0.11</v>
      </c>
      <c r="H930" s="36">
        <v>703971666.60000002</v>
      </c>
      <c r="I930" s="40"/>
      <c r="J930" s="39"/>
    </row>
    <row r="931" spans="1:10" ht="15.75" customHeight="1" x14ac:dyDescent="0.3">
      <c r="A931" s="38" t="s">
        <v>2210</v>
      </c>
      <c r="B931" s="38" t="s">
        <v>1168</v>
      </c>
      <c r="C931" s="16" t="s">
        <v>1275</v>
      </c>
      <c r="D931" s="28" t="s">
        <v>2318</v>
      </c>
      <c r="E931" s="28" t="s">
        <v>1280</v>
      </c>
      <c r="F931" s="31">
        <v>859350</v>
      </c>
      <c r="G931" s="41">
        <v>0.11</v>
      </c>
      <c r="H931" s="36">
        <v>424098287.39999998</v>
      </c>
      <c r="I931" s="40"/>
      <c r="J931" s="39"/>
    </row>
    <row r="932" spans="1:10" ht="15.75" customHeight="1" x14ac:dyDescent="0.3">
      <c r="A932" s="38" t="s">
        <v>2211</v>
      </c>
      <c r="B932" s="38" t="s">
        <v>1169</v>
      </c>
      <c r="C932" s="16" t="s">
        <v>1275</v>
      </c>
      <c r="D932" s="28" t="s">
        <v>143</v>
      </c>
      <c r="E932" s="28" t="s">
        <v>1288</v>
      </c>
      <c r="F932" s="31">
        <v>859350</v>
      </c>
      <c r="G932" s="41">
        <v>0.11</v>
      </c>
      <c r="H932" s="36">
        <v>164420458.5</v>
      </c>
      <c r="I932" s="40"/>
      <c r="J932" s="39"/>
    </row>
    <row r="933" spans="1:10" ht="15.75" customHeight="1" x14ac:dyDescent="0.3">
      <c r="A933" s="38" t="s">
        <v>2212</v>
      </c>
      <c r="B933" s="38" t="s">
        <v>1170</v>
      </c>
      <c r="C933" s="16" t="s">
        <v>1279</v>
      </c>
      <c r="D933" s="28" t="s">
        <v>2312</v>
      </c>
      <c r="E933" s="28" t="s">
        <v>1276</v>
      </c>
      <c r="F933" s="17">
        <v>32352</v>
      </c>
      <c r="G933" s="41">
        <v>0.11</v>
      </c>
      <c r="H933" s="36">
        <v>120380172.59999999</v>
      </c>
      <c r="I933" s="40"/>
      <c r="J933" s="39"/>
    </row>
    <row r="934" spans="1:10" ht="15.75" customHeight="1" x14ac:dyDescent="0.3">
      <c r="A934" s="38" t="s">
        <v>2213</v>
      </c>
      <c r="B934" s="38" t="s">
        <v>1171</v>
      </c>
      <c r="C934" s="16" t="s">
        <v>1279</v>
      </c>
      <c r="D934" s="28" t="s">
        <v>150</v>
      </c>
      <c r="E934" s="28" t="s">
        <v>1285</v>
      </c>
      <c r="F934" s="17">
        <v>32352</v>
      </c>
      <c r="G934" s="41">
        <v>0.11</v>
      </c>
      <c r="H934" s="36">
        <v>515025658.74000001</v>
      </c>
      <c r="I934" s="40"/>
      <c r="J934" s="39"/>
    </row>
    <row r="935" spans="1:10" ht="15.75" customHeight="1" x14ac:dyDescent="0.3">
      <c r="A935" s="38" t="s">
        <v>2214</v>
      </c>
      <c r="B935" s="38" t="s">
        <v>1172</v>
      </c>
      <c r="C935" s="16" t="s">
        <v>1279</v>
      </c>
      <c r="D935" s="28" t="s">
        <v>118</v>
      </c>
      <c r="E935" s="28" t="s">
        <v>1288</v>
      </c>
      <c r="F935" s="17">
        <v>8088</v>
      </c>
      <c r="G935" s="41">
        <v>0.11</v>
      </c>
      <c r="H935" s="36">
        <v>133724604.3</v>
      </c>
      <c r="I935" s="40"/>
      <c r="J935" s="39"/>
    </row>
    <row r="936" spans="1:10" ht="15.75" customHeight="1" x14ac:dyDescent="0.3">
      <c r="A936" s="38" t="s">
        <v>2215</v>
      </c>
      <c r="B936" s="38" t="s">
        <v>1173</v>
      </c>
      <c r="C936" s="16" t="s">
        <v>1275</v>
      </c>
      <c r="D936" s="28" t="s">
        <v>170</v>
      </c>
      <c r="E936" s="28" t="s">
        <v>1288</v>
      </c>
      <c r="F936" s="31">
        <v>859350</v>
      </c>
      <c r="G936" s="41">
        <v>0.11</v>
      </c>
      <c r="H936" s="36">
        <v>33760926.600000001</v>
      </c>
      <c r="I936" s="40"/>
      <c r="J936" s="39"/>
    </row>
    <row r="937" spans="1:10" ht="15.75" customHeight="1" x14ac:dyDescent="0.3">
      <c r="A937" s="38" t="s">
        <v>2216</v>
      </c>
      <c r="B937" s="38" t="s">
        <v>1174</v>
      </c>
      <c r="C937" s="16" t="s">
        <v>1275</v>
      </c>
      <c r="D937" s="28" t="s">
        <v>170</v>
      </c>
      <c r="E937" s="28" t="s">
        <v>1276</v>
      </c>
      <c r="F937" s="31">
        <v>859350</v>
      </c>
      <c r="G937" s="41">
        <v>0.11</v>
      </c>
      <c r="H937" s="36">
        <v>11719678.800000001</v>
      </c>
      <c r="I937" s="40"/>
      <c r="J937" s="39"/>
    </row>
    <row r="938" spans="1:10" ht="15.75" customHeight="1" x14ac:dyDescent="0.3">
      <c r="A938" s="38" t="s">
        <v>2217</v>
      </c>
      <c r="B938" s="38" t="s">
        <v>1175</v>
      </c>
      <c r="C938" s="16" t="s">
        <v>1275</v>
      </c>
      <c r="D938" s="28" t="s">
        <v>2314</v>
      </c>
      <c r="E938" s="28" t="s">
        <v>1276</v>
      </c>
      <c r="F938" s="17">
        <v>808800</v>
      </c>
      <c r="G938" s="41">
        <v>0.11</v>
      </c>
      <c r="H938" s="36">
        <v>33246679.649999999</v>
      </c>
      <c r="I938" s="40"/>
      <c r="J938" s="39"/>
    </row>
    <row r="939" spans="1:10" ht="15.75" customHeight="1" x14ac:dyDescent="0.3">
      <c r="A939" s="38" t="s">
        <v>2218</v>
      </c>
      <c r="B939" s="38" t="s">
        <v>1176</v>
      </c>
      <c r="C939" s="16" t="s">
        <v>1275</v>
      </c>
      <c r="D939" s="28" t="s">
        <v>170</v>
      </c>
      <c r="E939" s="28" t="s">
        <v>1288</v>
      </c>
      <c r="F939" s="31">
        <v>859350</v>
      </c>
      <c r="G939" s="41">
        <v>0.11</v>
      </c>
      <c r="H939" s="36">
        <v>110190642.59999999</v>
      </c>
      <c r="I939" s="40"/>
      <c r="J939" s="39"/>
    </row>
    <row r="940" spans="1:10" ht="15.75" customHeight="1" x14ac:dyDescent="0.3">
      <c r="A940" s="38" t="s">
        <v>2219</v>
      </c>
      <c r="B940" s="38" t="s">
        <v>1177</v>
      </c>
      <c r="C940" s="16" t="s">
        <v>1275</v>
      </c>
      <c r="D940" s="28" t="s">
        <v>2314</v>
      </c>
      <c r="E940" s="28" t="s">
        <v>1285</v>
      </c>
      <c r="F940" s="17">
        <v>808800</v>
      </c>
      <c r="G940" s="41">
        <v>0.11</v>
      </c>
      <c r="H940" s="36">
        <v>356456130</v>
      </c>
      <c r="I940" s="40"/>
      <c r="J940" s="39"/>
    </row>
    <row r="941" spans="1:10" ht="15.75" customHeight="1" x14ac:dyDescent="0.3">
      <c r="A941" s="38" t="s">
        <v>2220</v>
      </c>
      <c r="B941" s="38" t="s">
        <v>1178</v>
      </c>
      <c r="C941" s="16" t="s">
        <v>1275</v>
      </c>
      <c r="D941" s="28" t="s">
        <v>2316</v>
      </c>
      <c r="E941" s="28" t="s">
        <v>1288</v>
      </c>
      <c r="F941" s="17">
        <v>556050</v>
      </c>
      <c r="G941" s="41">
        <v>0.11</v>
      </c>
      <c r="H941" s="36">
        <v>159552627.59999999</v>
      </c>
      <c r="I941" s="40"/>
      <c r="J941" s="39"/>
    </row>
    <row r="942" spans="1:10" ht="15.75" customHeight="1" x14ac:dyDescent="0.3">
      <c r="A942" s="38" t="s">
        <v>2221</v>
      </c>
      <c r="B942" s="38" t="s">
        <v>1179</v>
      </c>
      <c r="C942" s="16" t="s">
        <v>1275</v>
      </c>
      <c r="D942" s="28" t="s">
        <v>170</v>
      </c>
      <c r="E942" s="28" t="s">
        <v>1276</v>
      </c>
      <c r="F942" s="31">
        <v>859350</v>
      </c>
      <c r="G942" s="41">
        <v>0.11</v>
      </c>
      <c r="H942" s="36">
        <v>105185186.40000001</v>
      </c>
      <c r="I942" s="40"/>
      <c r="J942" s="39"/>
    </row>
    <row r="943" spans="1:10" ht="15.75" customHeight="1" x14ac:dyDescent="0.3">
      <c r="A943" s="38" t="s">
        <v>2222</v>
      </c>
      <c r="B943" s="38" t="s">
        <v>1180</v>
      </c>
      <c r="C943" s="16" t="s">
        <v>1279</v>
      </c>
      <c r="D943" s="28" t="s">
        <v>2312</v>
      </c>
      <c r="E943" s="28" t="s">
        <v>1285</v>
      </c>
      <c r="F943" s="17">
        <v>32352</v>
      </c>
      <c r="G943" s="41">
        <v>0.11</v>
      </c>
      <c r="H943" s="36">
        <v>469523679.60000002</v>
      </c>
      <c r="I943" s="40"/>
      <c r="J943" s="39"/>
    </row>
    <row r="944" spans="1:10" ht="15.75" customHeight="1" x14ac:dyDescent="0.3">
      <c r="A944" s="38" t="s">
        <v>2223</v>
      </c>
      <c r="B944" s="38" t="s">
        <v>1181</v>
      </c>
      <c r="C944" s="16" t="s">
        <v>1275</v>
      </c>
      <c r="D944" s="28" t="s">
        <v>2318</v>
      </c>
      <c r="E944" s="28" t="s">
        <v>1285</v>
      </c>
      <c r="F944" s="31">
        <v>859350</v>
      </c>
      <c r="G944" s="41">
        <v>0.11</v>
      </c>
      <c r="H944" s="36">
        <v>643422843.29999995</v>
      </c>
      <c r="I944" s="40"/>
      <c r="J944" s="39"/>
    </row>
    <row r="945" spans="1:10" ht="15.75" customHeight="1" x14ac:dyDescent="0.3">
      <c r="A945" s="38" t="s">
        <v>2224</v>
      </c>
      <c r="B945" s="38" t="s">
        <v>1182</v>
      </c>
      <c r="C945" s="16" t="s">
        <v>1275</v>
      </c>
      <c r="D945" s="28" t="s">
        <v>2314</v>
      </c>
      <c r="E945" s="28" t="s">
        <v>1288</v>
      </c>
      <c r="F945" s="17">
        <v>808800</v>
      </c>
      <c r="G945" s="41">
        <v>0.11</v>
      </c>
      <c r="H945" s="36">
        <v>16805320.799999997</v>
      </c>
      <c r="I945" s="40"/>
      <c r="J945" s="39"/>
    </row>
    <row r="946" spans="1:10" ht="15.75" customHeight="1" x14ac:dyDescent="0.3">
      <c r="A946" s="38" t="s">
        <v>2225</v>
      </c>
      <c r="B946" s="38" t="s">
        <v>1183</v>
      </c>
      <c r="C946" s="16" t="s">
        <v>1275</v>
      </c>
      <c r="D946" s="28" t="s">
        <v>2313</v>
      </c>
      <c r="E946" s="28" t="s">
        <v>1285</v>
      </c>
      <c r="F946" s="17">
        <v>808800</v>
      </c>
      <c r="G946" s="41">
        <v>0.11</v>
      </c>
      <c r="H946" s="36">
        <v>848793377.70000005</v>
      </c>
      <c r="I946" s="40"/>
      <c r="J946" s="39"/>
    </row>
    <row r="947" spans="1:10" ht="15.75" customHeight="1" x14ac:dyDescent="0.3">
      <c r="A947" s="38" t="s">
        <v>2226</v>
      </c>
      <c r="B947" s="38" t="s">
        <v>1184</v>
      </c>
      <c r="C947" s="16" t="s">
        <v>1275</v>
      </c>
      <c r="D947" s="28" t="s">
        <v>2319</v>
      </c>
      <c r="E947" s="28" t="s">
        <v>1276</v>
      </c>
      <c r="F947" s="17">
        <v>353850</v>
      </c>
      <c r="G947" s="41">
        <v>0.11</v>
      </c>
      <c r="H947" s="36">
        <v>41472246</v>
      </c>
      <c r="I947" s="40"/>
      <c r="J947" s="39"/>
    </row>
    <row r="948" spans="1:10" ht="15.75" customHeight="1" x14ac:dyDescent="0.3">
      <c r="A948" s="38" t="s">
        <v>2227</v>
      </c>
      <c r="B948" s="38" t="s">
        <v>1185</v>
      </c>
      <c r="C948" s="16" t="s">
        <v>1275</v>
      </c>
      <c r="D948" s="28" t="s">
        <v>108</v>
      </c>
      <c r="E948" s="28" t="s">
        <v>1276</v>
      </c>
      <c r="F948" s="17">
        <v>556050</v>
      </c>
      <c r="G948" s="41">
        <v>0.11</v>
      </c>
      <c r="H948" s="36">
        <v>26763960.300000001</v>
      </c>
      <c r="I948" s="40"/>
      <c r="J948" s="39"/>
    </row>
    <row r="949" spans="1:10" ht="15.75" customHeight="1" x14ac:dyDescent="0.3">
      <c r="A949" s="38" t="s">
        <v>2228</v>
      </c>
      <c r="B949" s="38" t="s">
        <v>1186</v>
      </c>
      <c r="C949" s="16" t="s">
        <v>1275</v>
      </c>
      <c r="D949" s="28" t="s">
        <v>170</v>
      </c>
      <c r="E949" s="28" t="s">
        <v>1285</v>
      </c>
      <c r="F949" s="31">
        <v>859350</v>
      </c>
      <c r="G949" s="41">
        <v>0.11</v>
      </c>
      <c r="H949" s="36">
        <v>1263178891.3199999</v>
      </c>
      <c r="I949" s="40"/>
      <c r="J949" s="39"/>
    </row>
    <row r="950" spans="1:10" ht="15.75" customHeight="1" x14ac:dyDescent="0.3">
      <c r="A950" s="38" t="s">
        <v>2229</v>
      </c>
      <c r="B950" s="38" t="s">
        <v>1187</v>
      </c>
      <c r="C950" s="16" t="s">
        <v>1275</v>
      </c>
      <c r="D950" s="28" t="s">
        <v>143</v>
      </c>
      <c r="E950" s="28" t="s">
        <v>1288</v>
      </c>
      <c r="F950" s="31">
        <v>859350</v>
      </c>
      <c r="G950" s="41">
        <v>0.11</v>
      </c>
      <c r="H950" s="36">
        <v>256842932.40000001</v>
      </c>
      <c r="I950" s="40"/>
      <c r="J950" s="39"/>
    </row>
    <row r="951" spans="1:10" ht="15.75" customHeight="1" x14ac:dyDescent="0.3">
      <c r="A951" s="38" t="s">
        <v>2230</v>
      </c>
      <c r="B951" s="38" t="s">
        <v>1188</v>
      </c>
      <c r="C951" s="16" t="s">
        <v>1275</v>
      </c>
      <c r="D951" s="28" t="s">
        <v>2313</v>
      </c>
      <c r="E951" s="28" t="s">
        <v>1295</v>
      </c>
      <c r="F951" s="17">
        <v>808800</v>
      </c>
      <c r="G951" s="41">
        <v>0.11</v>
      </c>
      <c r="H951" s="36">
        <v>404641674</v>
      </c>
      <c r="I951" s="40"/>
      <c r="J951" s="39"/>
    </row>
    <row r="952" spans="1:10" ht="15.75" customHeight="1" x14ac:dyDescent="0.3">
      <c r="A952" s="38" t="s">
        <v>2231</v>
      </c>
      <c r="B952" s="38" t="s">
        <v>1189</v>
      </c>
      <c r="C952" s="16" t="s">
        <v>1275</v>
      </c>
      <c r="D952" s="28" t="s">
        <v>2315</v>
      </c>
      <c r="E952" s="28" t="s">
        <v>1295</v>
      </c>
      <c r="F952" s="17">
        <v>556050</v>
      </c>
      <c r="G952" s="41">
        <v>0.11</v>
      </c>
      <c r="H952" s="36">
        <v>1038144134.4</v>
      </c>
      <c r="I952" s="40"/>
      <c r="J952" s="39"/>
    </row>
    <row r="953" spans="1:10" ht="15.75" customHeight="1" x14ac:dyDescent="0.3">
      <c r="A953" s="38" t="s">
        <v>2232</v>
      </c>
      <c r="B953" s="38" t="s">
        <v>1190</v>
      </c>
      <c r="C953" s="16" t="s">
        <v>1275</v>
      </c>
      <c r="D953" s="28" t="s">
        <v>143</v>
      </c>
      <c r="E953" s="28" t="s">
        <v>1276</v>
      </c>
      <c r="F953" s="31">
        <v>859350</v>
      </c>
      <c r="G953" s="41">
        <v>0.11</v>
      </c>
      <c r="H953" s="36">
        <v>86301311.400000006</v>
      </c>
      <c r="I953" s="40"/>
      <c r="J953" s="39"/>
    </row>
    <row r="954" spans="1:10" ht="15.75" customHeight="1" x14ac:dyDescent="0.3">
      <c r="A954" s="38" t="s">
        <v>2233</v>
      </c>
      <c r="B954" s="38" t="s">
        <v>1191</v>
      </c>
      <c r="C954" s="16" t="s">
        <v>1275</v>
      </c>
      <c r="D954" s="28" t="s">
        <v>2314</v>
      </c>
      <c r="E954" s="28" t="s">
        <v>1285</v>
      </c>
      <c r="F954" s="17">
        <v>808800</v>
      </c>
      <c r="G954" s="41">
        <v>0.11</v>
      </c>
      <c r="H954" s="36">
        <v>334593570</v>
      </c>
      <c r="I954" s="40"/>
      <c r="J954" s="39"/>
    </row>
    <row r="955" spans="1:10" ht="15.75" customHeight="1" x14ac:dyDescent="0.3">
      <c r="A955" s="38" t="s">
        <v>2234</v>
      </c>
      <c r="B955" s="38" t="s">
        <v>1192</v>
      </c>
      <c r="C955" s="16" t="s">
        <v>1279</v>
      </c>
      <c r="D955" s="28" t="s">
        <v>118</v>
      </c>
      <c r="E955" s="28" t="s">
        <v>1276</v>
      </c>
      <c r="F955" s="17">
        <v>8088</v>
      </c>
      <c r="G955" s="41">
        <v>0.11</v>
      </c>
      <c r="H955" s="36">
        <v>10459082.1</v>
      </c>
      <c r="I955" s="40"/>
      <c r="J955" s="39"/>
    </row>
    <row r="956" spans="1:10" ht="15.75" customHeight="1" x14ac:dyDescent="0.3">
      <c r="A956" s="38" t="s">
        <v>2235</v>
      </c>
      <c r="B956" s="38" t="s">
        <v>1193</v>
      </c>
      <c r="C956" s="16" t="s">
        <v>1279</v>
      </c>
      <c r="D956" s="28" t="s">
        <v>2312</v>
      </c>
      <c r="E956" s="28" t="s">
        <v>1288</v>
      </c>
      <c r="F956" s="17">
        <v>32352</v>
      </c>
      <c r="G956" s="41">
        <v>0.11</v>
      </c>
      <c r="H956" s="36">
        <v>269319745.05000001</v>
      </c>
      <c r="I956" s="40"/>
      <c r="J956" s="39"/>
    </row>
    <row r="957" spans="1:10" ht="15.75" customHeight="1" x14ac:dyDescent="0.3">
      <c r="A957" s="38" t="s">
        <v>2236</v>
      </c>
      <c r="B957" s="38" t="s">
        <v>1194</v>
      </c>
      <c r="C957" s="16" t="s">
        <v>1279</v>
      </c>
      <c r="D957" s="28" t="s">
        <v>118</v>
      </c>
      <c r="E957" s="28" t="s">
        <v>1280</v>
      </c>
      <c r="F957" s="17">
        <v>8088</v>
      </c>
      <c r="G957" s="41">
        <v>0.11</v>
      </c>
      <c r="H957" s="36">
        <v>344425481.39999998</v>
      </c>
      <c r="I957" s="40"/>
      <c r="J957" s="39"/>
    </row>
    <row r="958" spans="1:10" ht="15.75" customHeight="1" x14ac:dyDescent="0.3">
      <c r="A958" s="38" t="s">
        <v>2237</v>
      </c>
      <c r="B958" s="38" t="s">
        <v>1195</v>
      </c>
      <c r="C958" s="16" t="s">
        <v>1279</v>
      </c>
      <c r="D958" s="28" t="s">
        <v>118</v>
      </c>
      <c r="E958" s="28" t="s">
        <v>1295</v>
      </c>
      <c r="F958" s="17">
        <v>8088</v>
      </c>
      <c r="G958" s="41">
        <v>0.11</v>
      </c>
      <c r="H958" s="36">
        <v>363326073</v>
      </c>
      <c r="I958" s="40"/>
      <c r="J958" s="39"/>
    </row>
    <row r="959" spans="1:10" ht="15.75" customHeight="1" x14ac:dyDescent="0.3">
      <c r="A959" s="38" t="s">
        <v>2238</v>
      </c>
      <c r="B959" s="38" t="s">
        <v>1196</v>
      </c>
      <c r="C959" s="16" t="s">
        <v>1279</v>
      </c>
      <c r="D959" s="28" t="s">
        <v>2312</v>
      </c>
      <c r="E959" s="28" t="s">
        <v>1280</v>
      </c>
      <c r="F959" s="17">
        <v>32352</v>
      </c>
      <c r="G959" s="41">
        <v>0.11</v>
      </c>
      <c r="H959" s="36">
        <v>287176686.89999998</v>
      </c>
      <c r="I959" s="40"/>
      <c r="J959" s="39"/>
    </row>
    <row r="960" spans="1:10" ht="15.75" customHeight="1" x14ac:dyDescent="0.3">
      <c r="A960" s="38" t="s">
        <v>2239</v>
      </c>
      <c r="B960" s="38" t="s">
        <v>1197</v>
      </c>
      <c r="C960" s="16" t="s">
        <v>1279</v>
      </c>
      <c r="D960" s="28" t="s">
        <v>118</v>
      </c>
      <c r="E960" s="28" t="s">
        <v>1276</v>
      </c>
      <c r="F960" s="17">
        <v>8088</v>
      </c>
      <c r="G960" s="41">
        <v>0.11</v>
      </c>
      <c r="H960" s="36">
        <v>183343220.46000001</v>
      </c>
      <c r="I960" s="40"/>
      <c r="J960" s="39"/>
    </row>
    <row r="961" spans="1:10" ht="15.75" customHeight="1" x14ac:dyDescent="0.3">
      <c r="A961" s="38" t="s">
        <v>2240</v>
      </c>
      <c r="B961" s="38" t="s">
        <v>1198</v>
      </c>
      <c r="C961" s="16" t="s">
        <v>1275</v>
      </c>
      <c r="D961" s="28" t="s">
        <v>143</v>
      </c>
      <c r="E961" s="28" t="s">
        <v>1280</v>
      </c>
      <c r="F961" s="31">
        <v>859350</v>
      </c>
      <c r="G961" s="41">
        <v>0.11</v>
      </c>
      <c r="H961" s="36">
        <v>441179256</v>
      </c>
      <c r="I961" s="40"/>
      <c r="J961" s="39"/>
    </row>
    <row r="962" spans="1:10" ht="15.75" customHeight="1" x14ac:dyDescent="0.3">
      <c r="A962" s="38" t="s">
        <v>2241</v>
      </c>
      <c r="B962" s="38" t="s">
        <v>1199</v>
      </c>
      <c r="C962" s="16" t="s">
        <v>1275</v>
      </c>
      <c r="D962" s="28" t="s">
        <v>2320</v>
      </c>
      <c r="E962" s="28" t="s">
        <v>1295</v>
      </c>
      <c r="F962" s="31">
        <v>758250</v>
      </c>
      <c r="G962" s="41">
        <v>0.11</v>
      </c>
      <c r="H962" s="36">
        <v>476435652</v>
      </c>
      <c r="I962" s="40"/>
      <c r="J962" s="39"/>
    </row>
    <row r="963" spans="1:10" ht="15.75" customHeight="1" x14ac:dyDescent="0.3">
      <c r="A963" s="38" t="s">
        <v>2242</v>
      </c>
      <c r="B963" s="38" t="s">
        <v>1200</v>
      </c>
      <c r="C963" s="16" t="s">
        <v>1279</v>
      </c>
      <c r="D963" s="28" t="s">
        <v>2312</v>
      </c>
      <c r="E963" s="28" t="s">
        <v>1288</v>
      </c>
      <c r="F963" s="17">
        <v>32352</v>
      </c>
      <c r="G963" s="41">
        <v>0.11</v>
      </c>
      <c r="H963" s="36">
        <v>203352417.30000001</v>
      </c>
      <c r="I963" s="40"/>
      <c r="J963" s="39"/>
    </row>
    <row r="964" spans="1:10" ht="15.75" customHeight="1" x14ac:dyDescent="0.3">
      <c r="A964" s="38" t="s">
        <v>2243</v>
      </c>
      <c r="B964" s="38" t="s">
        <v>1201</v>
      </c>
      <c r="C964" s="16" t="s">
        <v>1275</v>
      </c>
      <c r="D964" s="28" t="s">
        <v>2314</v>
      </c>
      <c r="E964" s="28" t="s">
        <v>1285</v>
      </c>
      <c r="F964" s="17">
        <v>808800</v>
      </c>
      <c r="G964" s="41">
        <v>0.11</v>
      </c>
      <c r="H964" s="36">
        <v>408758175.60000002</v>
      </c>
      <c r="I964" s="40"/>
      <c r="J964" s="39"/>
    </row>
    <row r="965" spans="1:10" ht="15.75" customHeight="1" x14ac:dyDescent="0.3">
      <c r="A965" s="38" t="s">
        <v>2244</v>
      </c>
      <c r="B965" s="38" t="s">
        <v>1202</v>
      </c>
      <c r="C965" s="16" t="s">
        <v>1275</v>
      </c>
      <c r="D965" s="28" t="s">
        <v>170</v>
      </c>
      <c r="E965" s="28" t="s">
        <v>1280</v>
      </c>
      <c r="F965" s="31">
        <v>859350</v>
      </c>
      <c r="G965" s="41">
        <v>0.11</v>
      </c>
      <c r="H965" s="36">
        <v>407123501.39999998</v>
      </c>
      <c r="I965" s="40"/>
      <c r="J965" s="39"/>
    </row>
    <row r="966" spans="1:10" ht="15.75" customHeight="1" x14ac:dyDescent="0.3">
      <c r="A966" s="38" t="s">
        <v>2245</v>
      </c>
      <c r="B966" s="38" t="s">
        <v>1203</v>
      </c>
      <c r="C966" s="16" t="s">
        <v>1275</v>
      </c>
      <c r="D966" s="28" t="s">
        <v>2318</v>
      </c>
      <c r="E966" s="28" t="s">
        <v>1288</v>
      </c>
      <c r="F966" s="31">
        <v>859350</v>
      </c>
      <c r="G966" s="41">
        <v>0.11</v>
      </c>
      <c r="H966" s="36">
        <v>195185451.59999999</v>
      </c>
      <c r="I966" s="40"/>
      <c r="J966" s="39"/>
    </row>
    <row r="967" spans="1:10" ht="15.75" customHeight="1" x14ac:dyDescent="0.3">
      <c r="A967" s="38" t="s">
        <v>2246</v>
      </c>
      <c r="B967" s="38" t="s">
        <v>1204</v>
      </c>
      <c r="C967" s="16" t="s">
        <v>1279</v>
      </c>
      <c r="D967" s="28" t="s">
        <v>118</v>
      </c>
      <c r="E967" s="28" t="s">
        <v>1288</v>
      </c>
      <c r="F967" s="17">
        <v>8088</v>
      </c>
      <c r="G967" s="41">
        <v>0.11</v>
      </c>
      <c r="H967" s="36">
        <v>24261310.5</v>
      </c>
      <c r="I967" s="40"/>
      <c r="J967" s="39"/>
    </row>
    <row r="968" spans="1:10" ht="15.75" customHeight="1" x14ac:dyDescent="0.3">
      <c r="A968" s="38" t="s">
        <v>2247</v>
      </c>
      <c r="B968" s="38" t="s">
        <v>1205</v>
      </c>
      <c r="C968" s="16" t="s">
        <v>1279</v>
      </c>
      <c r="D968" s="28" t="s">
        <v>118</v>
      </c>
      <c r="E968" s="28" t="s">
        <v>1276</v>
      </c>
      <c r="F968" s="17">
        <v>8088</v>
      </c>
      <c r="G968" s="41">
        <v>0.11</v>
      </c>
      <c r="H968" s="36">
        <v>147680934</v>
      </c>
      <c r="I968" s="40"/>
      <c r="J968" s="39"/>
    </row>
    <row r="969" spans="1:10" ht="15.75" customHeight="1" x14ac:dyDescent="0.3">
      <c r="A969" s="38" t="s">
        <v>2248</v>
      </c>
      <c r="B969" s="38" t="s">
        <v>1206</v>
      </c>
      <c r="C969" s="16" t="s">
        <v>1275</v>
      </c>
      <c r="D969" s="28" t="s">
        <v>143</v>
      </c>
      <c r="E969" s="28" t="s">
        <v>1295</v>
      </c>
      <c r="F969" s="31">
        <v>859350</v>
      </c>
      <c r="G969" s="41">
        <v>0.11</v>
      </c>
      <c r="H969" s="36">
        <v>849333015.89999998</v>
      </c>
      <c r="I969" s="40"/>
      <c r="J969" s="39"/>
    </row>
    <row r="970" spans="1:10" ht="15.75" customHeight="1" x14ac:dyDescent="0.3">
      <c r="A970" s="38" t="s">
        <v>2249</v>
      </c>
      <c r="B970" s="38" t="s">
        <v>1207</v>
      </c>
      <c r="C970" s="16" t="s">
        <v>1279</v>
      </c>
      <c r="D970" s="28" t="s">
        <v>2312</v>
      </c>
      <c r="E970" s="28" t="s">
        <v>1276</v>
      </c>
      <c r="F970" s="17">
        <v>32352</v>
      </c>
      <c r="G970" s="41">
        <v>0.11</v>
      </c>
      <c r="H970" s="36">
        <v>150516450.59999999</v>
      </c>
      <c r="I970" s="40"/>
      <c r="J970" s="39"/>
    </row>
    <row r="971" spans="1:10" ht="15.75" customHeight="1" x14ac:dyDescent="0.3">
      <c r="A971" s="38" t="s">
        <v>2250</v>
      </c>
      <c r="B971" s="38" t="s">
        <v>1208</v>
      </c>
      <c r="C971" s="16" t="s">
        <v>1275</v>
      </c>
      <c r="D971" s="28" t="s">
        <v>2313</v>
      </c>
      <c r="E971" s="28" t="s">
        <v>1295</v>
      </c>
      <c r="F971" s="17">
        <v>808800</v>
      </c>
      <c r="G971" s="41">
        <v>0.11</v>
      </c>
      <c r="H971" s="36">
        <v>352440627.30000001</v>
      </c>
      <c r="I971" s="40"/>
      <c r="J971" s="39"/>
    </row>
    <row r="972" spans="1:10" ht="15.75" customHeight="1" x14ac:dyDescent="0.3">
      <c r="A972" s="38" t="s">
        <v>2251</v>
      </c>
      <c r="B972" s="38" t="s">
        <v>1209</v>
      </c>
      <c r="C972" s="16" t="s">
        <v>1275</v>
      </c>
      <c r="D972" s="28" t="s">
        <v>2314</v>
      </c>
      <c r="E972" s="28" t="s">
        <v>1276</v>
      </c>
      <c r="F972" s="17">
        <v>808800</v>
      </c>
      <c r="G972" s="41">
        <v>0.11</v>
      </c>
      <c r="H972" s="36">
        <v>216667558.5</v>
      </c>
      <c r="I972" s="40"/>
      <c r="J972" s="39"/>
    </row>
    <row r="973" spans="1:10" ht="15.75" customHeight="1" x14ac:dyDescent="0.3">
      <c r="A973" s="38" t="s">
        <v>2252</v>
      </c>
      <c r="B973" s="38" t="s">
        <v>1210</v>
      </c>
      <c r="C973" s="16" t="s">
        <v>1275</v>
      </c>
      <c r="D973" s="28" t="s">
        <v>2314</v>
      </c>
      <c r="E973" s="28" t="s">
        <v>1285</v>
      </c>
      <c r="F973" s="17">
        <v>808800</v>
      </c>
      <c r="G973" s="41">
        <v>0.11</v>
      </c>
      <c r="H973" s="36">
        <v>349388271.60000002</v>
      </c>
      <c r="I973" s="40"/>
      <c r="J973" s="39"/>
    </row>
    <row r="974" spans="1:10" ht="15.75" customHeight="1" x14ac:dyDescent="0.3">
      <c r="A974" s="38" t="s">
        <v>2253</v>
      </c>
      <c r="B974" s="38" t="s">
        <v>1211</v>
      </c>
      <c r="C974" s="16" t="s">
        <v>1275</v>
      </c>
      <c r="D974" s="28" t="s">
        <v>2313</v>
      </c>
      <c r="E974" s="28" t="s">
        <v>1288</v>
      </c>
      <c r="F974" s="17">
        <v>808800</v>
      </c>
      <c r="G974" s="41">
        <v>0.11</v>
      </c>
      <c r="H974" s="36">
        <v>192094156.5</v>
      </c>
      <c r="I974" s="40"/>
      <c r="J974" s="39"/>
    </row>
    <row r="975" spans="1:10" ht="15.75" customHeight="1" x14ac:dyDescent="0.3">
      <c r="A975" s="38" t="s">
        <v>2254</v>
      </c>
      <c r="B975" s="38" t="s">
        <v>1212</v>
      </c>
      <c r="C975" s="16" t="s">
        <v>1279</v>
      </c>
      <c r="D975" s="28" t="s">
        <v>118</v>
      </c>
      <c r="E975" s="28" t="s">
        <v>1288</v>
      </c>
      <c r="F975" s="17">
        <v>8088</v>
      </c>
      <c r="G975" s="41">
        <v>0.11</v>
      </c>
      <c r="H975" s="36">
        <v>212105778</v>
      </c>
      <c r="I975" s="40"/>
      <c r="J975" s="39"/>
    </row>
    <row r="976" spans="1:10" ht="15.75" customHeight="1" x14ac:dyDescent="0.3">
      <c r="A976" s="38" t="s">
        <v>2255</v>
      </c>
      <c r="B976" s="38" t="s">
        <v>1213</v>
      </c>
      <c r="C976" s="16" t="s">
        <v>1275</v>
      </c>
      <c r="D976" s="28" t="s">
        <v>2315</v>
      </c>
      <c r="E976" s="28" t="s">
        <v>1276</v>
      </c>
      <c r="F976" s="17">
        <v>556050</v>
      </c>
      <c r="G976" s="41">
        <v>0.11</v>
      </c>
      <c r="H976" s="36">
        <v>78182235</v>
      </c>
      <c r="I976" s="40"/>
      <c r="J976" s="39"/>
    </row>
    <row r="977" spans="1:10" ht="15.75" customHeight="1" x14ac:dyDescent="0.3">
      <c r="A977" s="38" t="s">
        <v>2256</v>
      </c>
      <c r="B977" s="38" t="s">
        <v>1214</v>
      </c>
      <c r="C977" s="16" t="s">
        <v>1275</v>
      </c>
      <c r="D977" s="28" t="s">
        <v>143</v>
      </c>
      <c r="E977" s="28" t="s">
        <v>1276</v>
      </c>
      <c r="F977" s="31">
        <v>859350</v>
      </c>
      <c r="G977" s="41">
        <v>0.11</v>
      </c>
      <c r="H977" s="36">
        <v>255979274.69999999</v>
      </c>
      <c r="I977" s="40"/>
      <c r="J977" s="39"/>
    </row>
    <row r="978" spans="1:10" ht="15.75" customHeight="1" x14ac:dyDescent="0.3">
      <c r="A978" s="38" t="s">
        <v>2257</v>
      </c>
      <c r="B978" s="38" t="s">
        <v>1215</v>
      </c>
      <c r="C978" s="16" t="s">
        <v>1275</v>
      </c>
      <c r="D978" s="28" t="s">
        <v>170</v>
      </c>
      <c r="E978" s="28" t="s">
        <v>1280</v>
      </c>
      <c r="F978" s="31">
        <v>859350</v>
      </c>
      <c r="G978" s="41">
        <v>0.11</v>
      </c>
      <c r="H978" s="36">
        <v>1290916723.5</v>
      </c>
      <c r="I978" s="40"/>
      <c r="J978" s="39"/>
    </row>
    <row r="979" spans="1:10" ht="15.75" customHeight="1" x14ac:dyDescent="0.3">
      <c r="A979" s="38" t="s">
        <v>2258</v>
      </c>
      <c r="B979" s="38" t="s">
        <v>1216</v>
      </c>
      <c r="C979" s="16" t="s">
        <v>1275</v>
      </c>
      <c r="D979" s="28" t="s">
        <v>2316</v>
      </c>
      <c r="E979" s="28" t="s">
        <v>1276</v>
      </c>
      <c r="F979" s="17">
        <v>556050</v>
      </c>
      <c r="G979" s="41">
        <v>0.11</v>
      </c>
      <c r="H979" s="36">
        <v>267213847.5</v>
      </c>
      <c r="I979" s="40"/>
      <c r="J979" s="39"/>
    </row>
    <row r="980" spans="1:10" ht="15.75" customHeight="1" x14ac:dyDescent="0.3">
      <c r="A980" s="38" t="s">
        <v>2259</v>
      </c>
      <c r="B980" s="38" t="s">
        <v>1217</v>
      </c>
      <c r="C980" s="16" t="s">
        <v>1275</v>
      </c>
      <c r="D980" s="28" t="s">
        <v>2318</v>
      </c>
      <c r="E980" s="28" t="s">
        <v>1288</v>
      </c>
      <c r="F980" s="31">
        <v>859350</v>
      </c>
      <c r="G980" s="41">
        <v>0.11</v>
      </c>
      <c r="H980" s="36">
        <v>77541024.900000006</v>
      </c>
      <c r="I980" s="40"/>
      <c r="J980" s="39"/>
    </row>
    <row r="981" spans="1:10" ht="15.75" customHeight="1" x14ac:dyDescent="0.3">
      <c r="A981" s="38" t="s">
        <v>2260</v>
      </c>
      <c r="B981" s="38" t="s">
        <v>1218</v>
      </c>
      <c r="C981" s="16" t="s">
        <v>1279</v>
      </c>
      <c r="D981" s="28" t="s">
        <v>118</v>
      </c>
      <c r="E981" s="28" t="s">
        <v>1280</v>
      </c>
      <c r="F981" s="17">
        <v>8088</v>
      </c>
      <c r="G981" s="41">
        <v>0.11</v>
      </c>
      <c r="H981" s="36">
        <v>396876533.39999998</v>
      </c>
      <c r="I981" s="40"/>
      <c r="J981" s="39"/>
    </row>
    <row r="982" spans="1:10" ht="15.75" customHeight="1" x14ac:dyDescent="0.3">
      <c r="A982" s="38" t="s">
        <v>2261</v>
      </c>
      <c r="B982" s="38" t="s">
        <v>1219</v>
      </c>
      <c r="C982" s="16" t="s">
        <v>1279</v>
      </c>
      <c r="D982" s="28" t="s">
        <v>118</v>
      </c>
      <c r="E982" s="28" t="s">
        <v>1280</v>
      </c>
      <c r="F982" s="17">
        <v>8088</v>
      </c>
      <c r="G982" s="41">
        <v>0.11</v>
      </c>
      <c r="H982" s="36">
        <v>818894792.70000005</v>
      </c>
      <c r="I982" s="40"/>
      <c r="J982" s="39"/>
    </row>
    <row r="983" spans="1:10" ht="15.75" customHeight="1" x14ac:dyDescent="0.3">
      <c r="A983" s="38" t="s">
        <v>2262</v>
      </c>
      <c r="B983" s="38" t="s">
        <v>1220</v>
      </c>
      <c r="C983" s="16" t="s">
        <v>1275</v>
      </c>
      <c r="D983" s="28" t="s">
        <v>2320</v>
      </c>
      <c r="E983" s="28" t="s">
        <v>1285</v>
      </c>
      <c r="F983" s="31">
        <v>758250</v>
      </c>
      <c r="G983" s="41">
        <v>0.11</v>
      </c>
      <c r="H983" s="36">
        <v>513044062.5</v>
      </c>
      <c r="I983" s="40"/>
      <c r="J983" s="39"/>
    </row>
    <row r="984" spans="1:10" ht="15.75" customHeight="1" x14ac:dyDescent="0.3">
      <c r="A984" s="38" t="s">
        <v>2263</v>
      </c>
      <c r="B984" s="38" t="s">
        <v>1221</v>
      </c>
      <c r="C984" s="16" t="s">
        <v>1275</v>
      </c>
      <c r="D984" s="28" t="s">
        <v>2313</v>
      </c>
      <c r="E984" s="28" t="s">
        <v>1295</v>
      </c>
      <c r="F984" s="17">
        <v>808800</v>
      </c>
      <c r="G984" s="41">
        <v>0.11</v>
      </c>
      <c r="H984" s="36">
        <v>434286410.69999999</v>
      </c>
      <c r="I984" s="40"/>
      <c r="J984" s="39"/>
    </row>
    <row r="985" spans="1:10" ht="15.75" customHeight="1" x14ac:dyDescent="0.3">
      <c r="A985" s="38" t="s">
        <v>2264</v>
      </c>
      <c r="B985" s="38" t="s">
        <v>1222</v>
      </c>
      <c r="C985" s="16" t="s">
        <v>1275</v>
      </c>
      <c r="D985" s="28" t="s">
        <v>2318</v>
      </c>
      <c r="E985" s="28" t="s">
        <v>1280</v>
      </c>
      <c r="F985" s="31">
        <v>859350</v>
      </c>
      <c r="G985" s="41">
        <v>0.11</v>
      </c>
      <c r="H985" s="36">
        <v>290951989.19999999</v>
      </c>
      <c r="I985" s="40"/>
      <c r="J985" s="39"/>
    </row>
    <row r="986" spans="1:10" ht="15.75" customHeight="1" x14ac:dyDescent="0.3">
      <c r="A986" s="38" t="s">
        <v>2265</v>
      </c>
      <c r="B986" s="38" t="s">
        <v>1223</v>
      </c>
      <c r="C986" s="16" t="s">
        <v>1275</v>
      </c>
      <c r="D986" s="28" t="s">
        <v>2314</v>
      </c>
      <c r="E986" s="28" t="s">
        <v>1288</v>
      </c>
      <c r="F986" s="17">
        <v>808800</v>
      </c>
      <c r="G986" s="41">
        <v>0.11</v>
      </c>
      <c r="H986" s="36">
        <v>19827695.399999999</v>
      </c>
      <c r="I986" s="40"/>
      <c r="J986" s="39"/>
    </row>
    <row r="987" spans="1:10" ht="15.75" customHeight="1" x14ac:dyDescent="0.3">
      <c r="A987" s="38" t="s">
        <v>2266</v>
      </c>
      <c r="B987" s="38" t="s">
        <v>1224</v>
      </c>
      <c r="C987" s="16" t="s">
        <v>1275</v>
      </c>
      <c r="D987" s="28" t="s">
        <v>2318</v>
      </c>
      <c r="E987" s="28" t="s">
        <v>1288</v>
      </c>
      <c r="F987" s="31">
        <v>859350</v>
      </c>
      <c r="G987" s="41">
        <v>0.11</v>
      </c>
      <c r="H987" s="36">
        <v>171378981.90000001</v>
      </c>
      <c r="I987" s="40"/>
      <c r="J987" s="39"/>
    </row>
    <row r="988" spans="1:10" ht="15.75" customHeight="1" x14ac:dyDescent="0.3">
      <c r="A988" s="38" t="s">
        <v>2267</v>
      </c>
      <c r="B988" s="38" t="s">
        <v>1225</v>
      </c>
      <c r="C988" s="16" t="s">
        <v>1275</v>
      </c>
      <c r="D988" s="28" t="s">
        <v>2314</v>
      </c>
      <c r="E988" s="28" t="s">
        <v>1288</v>
      </c>
      <c r="F988" s="17">
        <v>808800</v>
      </c>
      <c r="G988" s="41">
        <v>0.11</v>
      </c>
      <c r="H988" s="36">
        <v>273168600.89999998</v>
      </c>
      <c r="I988" s="40"/>
      <c r="J988" s="39"/>
    </row>
    <row r="989" spans="1:10" ht="15.75" customHeight="1" x14ac:dyDescent="0.3">
      <c r="A989" s="38" t="s">
        <v>2268</v>
      </c>
      <c r="B989" s="38" t="s">
        <v>1226</v>
      </c>
      <c r="C989" s="16" t="s">
        <v>1279</v>
      </c>
      <c r="D989" s="28" t="s">
        <v>118</v>
      </c>
      <c r="E989" s="28" t="s">
        <v>1276</v>
      </c>
      <c r="F989" s="17">
        <v>8088</v>
      </c>
      <c r="G989" s="41">
        <v>0.11</v>
      </c>
      <c r="H989" s="36">
        <v>117203486.40000001</v>
      </c>
      <c r="I989" s="40"/>
      <c r="J989" s="39"/>
    </row>
    <row r="990" spans="1:10" ht="15.75" customHeight="1" x14ac:dyDescent="0.3">
      <c r="A990" s="38" t="s">
        <v>2269</v>
      </c>
      <c r="B990" s="38" t="s">
        <v>1227</v>
      </c>
      <c r="C990" s="16" t="s">
        <v>1279</v>
      </c>
      <c r="D990" s="28" t="s">
        <v>118</v>
      </c>
      <c r="E990" s="28" t="s">
        <v>1288</v>
      </c>
      <c r="F990" s="17">
        <v>8088</v>
      </c>
      <c r="G990" s="41">
        <v>0.11</v>
      </c>
      <c r="H990" s="36">
        <v>6418338</v>
      </c>
      <c r="I990" s="40"/>
      <c r="J990" s="39"/>
    </row>
    <row r="991" spans="1:10" ht="15.75" customHeight="1" x14ac:dyDescent="0.3">
      <c r="A991" s="38" t="s">
        <v>2270</v>
      </c>
      <c r="B991" s="38" t="s">
        <v>1228</v>
      </c>
      <c r="C991" s="16" t="s">
        <v>1275</v>
      </c>
      <c r="D991" s="28" t="s">
        <v>143</v>
      </c>
      <c r="E991" s="28" t="s">
        <v>1276</v>
      </c>
      <c r="F991" s="31">
        <v>859350</v>
      </c>
      <c r="G991" s="41">
        <v>0.11</v>
      </c>
      <c r="H991" s="36">
        <v>9333367.5</v>
      </c>
      <c r="I991" s="40"/>
      <c r="J991" s="39"/>
    </row>
    <row r="992" spans="1:10" ht="15.75" customHeight="1" x14ac:dyDescent="0.3">
      <c r="A992" s="38" t="s">
        <v>2271</v>
      </c>
      <c r="B992" s="38" t="s">
        <v>1229</v>
      </c>
      <c r="C992" s="16" t="s">
        <v>1275</v>
      </c>
      <c r="D992" s="28" t="s">
        <v>143</v>
      </c>
      <c r="E992" s="28" t="s">
        <v>1288</v>
      </c>
      <c r="F992" s="31">
        <v>859350</v>
      </c>
      <c r="G992" s="41">
        <v>0.11</v>
      </c>
      <c r="H992" s="36">
        <v>21313875</v>
      </c>
      <c r="I992" s="40"/>
      <c r="J992" s="39"/>
    </row>
    <row r="993" spans="1:10" ht="15.75" customHeight="1" x14ac:dyDescent="0.3">
      <c r="A993" s="38" t="s">
        <v>2272</v>
      </c>
      <c r="B993" s="38" t="s">
        <v>1230</v>
      </c>
      <c r="C993" s="16" t="s">
        <v>1279</v>
      </c>
      <c r="D993" s="28" t="s">
        <v>118</v>
      </c>
      <c r="E993" s="28" t="s">
        <v>1285</v>
      </c>
      <c r="F993" s="17">
        <v>8088</v>
      </c>
      <c r="G993" s="41">
        <v>0.11</v>
      </c>
      <c r="H993" s="36">
        <v>267558003.59999999</v>
      </c>
      <c r="I993" s="40"/>
      <c r="J993" s="39"/>
    </row>
    <row r="994" spans="1:10" ht="15.75" customHeight="1" x14ac:dyDescent="0.3">
      <c r="A994" s="38" t="s">
        <v>2273</v>
      </c>
      <c r="B994" s="38" t="s">
        <v>1231</v>
      </c>
      <c r="C994" s="16" t="s">
        <v>1279</v>
      </c>
      <c r="D994" s="28" t="s">
        <v>118</v>
      </c>
      <c r="E994" s="28" t="s">
        <v>1285</v>
      </c>
      <c r="F994" s="17">
        <v>8088</v>
      </c>
      <c r="G994" s="41">
        <v>0.11</v>
      </c>
      <c r="H994" s="36">
        <v>489843717.60000002</v>
      </c>
      <c r="I994" s="40"/>
      <c r="J994" s="39"/>
    </row>
    <row r="995" spans="1:10" ht="15.75" customHeight="1" x14ac:dyDescent="0.3">
      <c r="A995" s="38" t="s">
        <v>2274</v>
      </c>
      <c r="B995" s="38" t="s">
        <v>1232</v>
      </c>
      <c r="C995" s="16" t="s">
        <v>1275</v>
      </c>
      <c r="D995" s="28" t="s">
        <v>2318</v>
      </c>
      <c r="E995" s="28" t="s">
        <v>1288</v>
      </c>
      <c r="F995" s="31">
        <v>859350</v>
      </c>
      <c r="G995" s="41">
        <v>0.11</v>
      </c>
      <c r="H995" s="36">
        <v>196935277.80000001</v>
      </c>
      <c r="I995" s="40"/>
      <c r="J995" s="39"/>
    </row>
    <row r="996" spans="1:10" ht="15.75" customHeight="1" x14ac:dyDescent="0.3">
      <c r="A996" s="38" t="s">
        <v>2275</v>
      </c>
      <c r="B996" s="38" t="s">
        <v>1233</v>
      </c>
      <c r="C996" s="16" t="s">
        <v>1275</v>
      </c>
      <c r="D996" s="28" t="s">
        <v>2315</v>
      </c>
      <c r="E996" s="28" t="s">
        <v>1288</v>
      </c>
      <c r="F996" s="17">
        <v>556050</v>
      </c>
      <c r="G996" s="41">
        <v>0.11</v>
      </c>
      <c r="H996" s="36">
        <v>20848239.719999999</v>
      </c>
      <c r="I996" s="40"/>
      <c r="J996" s="39"/>
    </row>
    <row r="997" spans="1:10" ht="15.75" customHeight="1" x14ac:dyDescent="0.3">
      <c r="A997" s="38" t="s">
        <v>2276</v>
      </c>
      <c r="B997" s="38" t="s">
        <v>1234</v>
      </c>
      <c r="C997" s="16" t="s">
        <v>1275</v>
      </c>
      <c r="D997" s="28" t="s">
        <v>2313</v>
      </c>
      <c r="E997" s="28" t="s">
        <v>1295</v>
      </c>
      <c r="F997" s="17">
        <v>808800</v>
      </c>
      <c r="G997" s="41">
        <v>0.11</v>
      </c>
      <c r="H997" s="36">
        <v>441043125</v>
      </c>
      <c r="I997" s="40"/>
      <c r="J997" s="39"/>
    </row>
    <row r="998" spans="1:10" ht="15.75" customHeight="1" x14ac:dyDescent="0.3">
      <c r="A998" s="38" t="s">
        <v>2277</v>
      </c>
      <c r="B998" s="38" t="s">
        <v>1235</v>
      </c>
      <c r="C998" s="16" t="s">
        <v>1275</v>
      </c>
      <c r="D998" s="28" t="s">
        <v>2316</v>
      </c>
      <c r="E998" s="28" t="s">
        <v>1276</v>
      </c>
      <c r="F998" s="17">
        <v>556050</v>
      </c>
      <c r="G998" s="41">
        <v>0.11</v>
      </c>
      <c r="H998" s="36">
        <v>253734429.30000001</v>
      </c>
      <c r="I998" s="40"/>
      <c r="J998" s="39"/>
    </row>
    <row r="999" spans="1:10" ht="15.75" customHeight="1" x14ac:dyDescent="0.3">
      <c r="A999" s="38" t="s">
        <v>2278</v>
      </c>
      <c r="B999" s="38" t="s">
        <v>1236</v>
      </c>
      <c r="C999" s="16" t="s">
        <v>1275</v>
      </c>
      <c r="D999" s="28" t="s">
        <v>2316</v>
      </c>
      <c r="E999" s="28" t="s">
        <v>1280</v>
      </c>
      <c r="F999" s="17">
        <v>556050</v>
      </c>
      <c r="G999" s="41">
        <v>0.11</v>
      </c>
      <c r="H999" s="36">
        <v>652253690.00999999</v>
      </c>
      <c r="I999" s="40"/>
      <c r="J999" s="39"/>
    </row>
    <row r="1000" spans="1:10" ht="15.75" customHeight="1" x14ac:dyDescent="0.3">
      <c r="A1000" s="38" t="s">
        <v>2279</v>
      </c>
      <c r="B1000" s="38" t="s">
        <v>1237</v>
      </c>
      <c r="C1000" s="16" t="s">
        <v>1275</v>
      </c>
      <c r="D1000" s="28" t="s">
        <v>170</v>
      </c>
      <c r="E1000" s="28" t="s">
        <v>1285</v>
      </c>
      <c r="F1000" s="31">
        <v>859350</v>
      </c>
      <c r="G1000" s="41">
        <v>0.11</v>
      </c>
      <c r="H1000" s="36">
        <v>943017271.20000005</v>
      </c>
      <c r="I1000" s="40"/>
      <c r="J1000" s="39"/>
    </row>
    <row r="1001" spans="1:10" ht="15.75" customHeight="1" x14ac:dyDescent="0.3">
      <c r="A1001" s="38" t="s">
        <v>2280</v>
      </c>
      <c r="B1001" s="38" t="s">
        <v>1238</v>
      </c>
      <c r="C1001" s="16" t="s">
        <v>1279</v>
      </c>
      <c r="D1001" s="28" t="s">
        <v>118</v>
      </c>
      <c r="E1001" s="28" t="s">
        <v>1276</v>
      </c>
      <c r="F1001" s="17">
        <v>8088</v>
      </c>
      <c r="G1001" s="41">
        <v>0.11</v>
      </c>
      <c r="H1001" s="36">
        <v>28613720.399999999</v>
      </c>
      <c r="I1001" s="40"/>
      <c r="J1001" s="39"/>
    </row>
    <row r="1002" spans="1:10" ht="15.75" customHeight="1" x14ac:dyDescent="0.3">
      <c r="A1002" s="38" t="s">
        <v>2281</v>
      </c>
      <c r="B1002" s="38" t="s">
        <v>1239</v>
      </c>
      <c r="C1002" s="16" t="s">
        <v>1275</v>
      </c>
      <c r="D1002" s="28" t="s">
        <v>143</v>
      </c>
      <c r="E1002" s="28" t="s">
        <v>1288</v>
      </c>
      <c r="F1002" s="31">
        <v>859350</v>
      </c>
      <c r="G1002" s="41">
        <v>0.11</v>
      </c>
      <c r="H1002" s="36">
        <v>64257577.200000003</v>
      </c>
      <c r="I1002" s="40"/>
      <c r="J1002" s="39"/>
    </row>
    <row r="1003" spans="1:10" ht="15.75" customHeight="1" x14ac:dyDescent="0.3">
      <c r="A1003" s="38" t="s">
        <v>2282</v>
      </c>
      <c r="B1003" s="38" t="s">
        <v>1240</v>
      </c>
      <c r="C1003" s="16" t="s">
        <v>1275</v>
      </c>
      <c r="D1003" s="28" t="s">
        <v>2318</v>
      </c>
      <c r="E1003" s="28" t="s">
        <v>1285</v>
      </c>
      <c r="F1003" s="31">
        <v>859350</v>
      </c>
      <c r="G1003" s="41">
        <v>0.11</v>
      </c>
      <c r="H1003" s="36">
        <v>464124321.30000001</v>
      </c>
      <c r="I1003" s="40"/>
      <c r="J1003" s="39"/>
    </row>
    <row r="1004" spans="1:10" ht="15.75" customHeight="1" x14ac:dyDescent="0.3">
      <c r="A1004" s="38" t="s">
        <v>2283</v>
      </c>
      <c r="B1004" s="38" t="s">
        <v>1241</v>
      </c>
      <c r="C1004" s="16" t="s">
        <v>1275</v>
      </c>
      <c r="D1004" s="28" t="s">
        <v>2315</v>
      </c>
      <c r="E1004" s="28" t="s">
        <v>1288</v>
      </c>
      <c r="F1004" s="17">
        <v>556050</v>
      </c>
      <c r="G1004" s="41">
        <v>0.11</v>
      </c>
      <c r="H1004" s="36">
        <v>127881609.21000001</v>
      </c>
      <c r="I1004" s="40"/>
      <c r="J1004" s="39"/>
    </row>
    <row r="1005" spans="1:10" ht="15.75" customHeight="1" x14ac:dyDescent="0.3">
      <c r="A1005" s="38" t="s">
        <v>2284</v>
      </c>
      <c r="B1005" s="38" t="s">
        <v>1242</v>
      </c>
      <c r="C1005" s="16" t="s">
        <v>1275</v>
      </c>
      <c r="D1005" s="28" t="s">
        <v>170</v>
      </c>
      <c r="E1005" s="28" t="s">
        <v>1285</v>
      </c>
      <c r="F1005" s="31">
        <v>859350</v>
      </c>
      <c r="G1005" s="41">
        <v>0.11</v>
      </c>
      <c r="H1005" s="36">
        <v>821860005.29999995</v>
      </c>
      <c r="I1005" s="40"/>
      <c r="J1005" s="39"/>
    </row>
    <row r="1006" spans="1:10" ht="15.75" customHeight="1" x14ac:dyDescent="0.3">
      <c r="A1006" s="38" t="s">
        <v>2285</v>
      </c>
      <c r="B1006" s="38" t="s">
        <v>1243</v>
      </c>
      <c r="C1006" s="16" t="s">
        <v>1279</v>
      </c>
      <c r="D1006" s="28" t="s">
        <v>2312</v>
      </c>
      <c r="E1006" s="28" t="s">
        <v>1276</v>
      </c>
      <c r="F1006" s="17">
        <v>32352</v>
      </c>
      <c r="G1006" s="41">
        <v>0.11</v>
      </c>
      <c r="H1006" s="36">
        <v>84801498</v>
      </c>
      <c r="I1006" s="40"/>
      <c r="J1006" s="39"/>
    </row>
    <row r="1007" spans="1:10" ht="15.75" customHeight="1" x14ac:dyDescent="0.3">
      <c r="A1007" s="38" t="s">
        <v>2286</v>
      </c>
      <c r="B1007" s="38" t="s">
        <v>1244</v>
      </c>
      <c r="C1007" s="16" t="s">
        <v>1279</v>
      </c>
      <c r="D1007" s="28" t="s">
        <v>118</v>
      </c>
      <c r="E1007" s="28" t="s">
        <v>1276</v>
      </c>
      <c r="F1007" s="17">
        <v>8088</v>
      </c>
      <c r="G1007" s="41">
        <v>0.11</v>
      </c>
      <c r="H1007" s="36">
        <v>27039196.5</v>
      </c>
      <c r="I1007" s="40"/>
      <c r="J1007" s="39"/>
    </row>
    <row r="1008" spans="1:10" ht="15.75" customHeight="1" x14ac:dyDescent="0.3">
      <c r="A1008" s="38" t="s">
        <v>2287</v>
      </c>
      <c r="B1008" s="38" t="s">
        <v>1245</v>
      </c>
      <c r="C1008" s="16" t="s">
        <v>1275</v>
      </c>
      <c r="D1008" s="28" t="s">
        <v>170</v>
      </c>
      <c r="E1008" s="28" t="s">
        <v>1280</v>
      </c>
      <c r="F1008" s="31">
        <v>859350</v>
      </c>
      <c r="G1008" s="41">
        <v>0.11</v>
      </c>
      <c r="H1008" s="36">
        <v>285849951.89999998</v>
      </c>
      <c r="I1008" s="40"/>
      <c r="J1008" s="39"/>
    </row>
    <row r="1009" spans="1:10" ht="15.75" customHeight="1" x14ac:dyDescent="0.3">
      <c r="A1009" s="38" t="s">
        <v>2288</v>
      </c>
      <c r="B1009" s="38" t="s">
        <v>1246</v>
      </c>
      <c r="C1009" s="16" t="s">
        <v>1275</v>
      </c>
      <c r="D1009" s="28" t="s">
        <v>2313</v>
      </c>
      <c r="E1009" s="28" t="s">
        <v>1285</v>
      </c>
      <c r="F1009" s="17">
        <v>808800</v>
      </c>
      <c r="G1009" s="41">
        <v>0.11</v>
      </c>
      <c r="H1009" s="36">
        <v>459834215.10000002</v>
      </c>
      <c r="I1009" s="40"/>
      <c r="J1009" s="39"/>
    </row>
    <row r="1010" spans="1:10" ht="15.75" customHeight="1" x14ac:dyDescent="0.3">
      <c r="A1010" s="38" t="s">
        <v>2289</v>
      </c>
      <c r="B1010" s="38" t="s">
        <v>1247</v>
      </c>
      <c r="C1010" s="16" t="s">
        <v>1275</v>
      </c>
      <c r="D1010" s="28" t="s">
        <v>170</v>
      </c>
      <c r="E1010" s="28" t="s">
        <v>1276</v>
      </c>
      <c r="F1010" s="31">
        <v>859350</v>
      </c>
      <c r="G1010" s="41">
        <v>0.11</v>
      </c>
      <c r="H1010" s="36">
        <v>29919638.399999999</v>
      </c>
      <c r="I1010" s="40"/>
      <c r="J1010" s="39"/>
    </row>
    <row r="1011" spans="1:10" ht="15.75" customHeight="1" x14ac:dyDescent="0.3">
      <c r="A1011" s="38" t="s">
        <v>2290</v>
      </c>
      <c r="B1011" s="38" t="s">
        <v>1248</v>
      </c>
      <c r="C1011" s="16" t="s">
        <v>1279</v>
      </c>
      <c r="D1011" s="28" t="s">
        <v>118</v>
      </c>
      <c r="E1011" s="28" t="s">
        <v>1276</v>
      </c>
      <c r="F1011" s="17">
        <v>8088</v>
      </c>
      <c r="G1011" s="41">
        <v>0.11</v>
      </c>
      <c r="H1011" s="36">
        <v>37747444.200000003</v>
      </c>
      <c r="I1011" s="40"/>
      <c r="J1011" s="39"/>
    </row>
    <row r="1012" spans="1:10" ht="15.75" customHeight="1" x14ac:dyDescent="0.3">
      <c r="A1012" s="38" t="s">
        <v>2291</v>
      </c>
      <c r="B1012" s="38" t="s">
        <v>1249</v>
      </c>
      <c r="C1012" s="16" t="s">
        <v>1279</v>
      </c>
      <c r="D1012" s="28" t="s">
        <v>2312</v>
      </c>
      <c r="E1012" s="28" t="s">
        <v>1285</v>
      </c>
      <c r="F1012" s="17">
        <v>32352</v>
      </c>
      <c r="G1012" s="41">
        <v>0.11</v>
      </c>
      <c r="H1012" s="36">
        <v>403287382.19999999</v>
      </c>
      <c r="I1012" s="40"/>
      <c r="J1012" s="39"/>
    </row>
    <row r="1013" spans="1:10" ht="15.75" customHeight="1" x14ac:dyDescent="0.3">
      <c r="A1013" s="38" t="s">
        <v>2292</v>
      </c>
      <c r="B1013" s="38" t="s">
        <v>1250</v>
      </c>
      <c r="C1013" s="16" t="s">
        <v>1279</v>
      </c>
      <c r="D1013" s="28" t="s">
        <v>2312</v>
      </c>
      <c r="E1013" s="28" t="s">
        <v>1285</v>
      </c>
      <c r="F1013" s="17">
        <v>32352</v>
      </c>
      <c r="G1013" s="41">
        <v>0.11</v>
      </c>
      <c r="H1013" s="36">
        <v>565289473.5</v>
      </c>
      <c r="I1013" s="40"/>
      <c r="J1013" s="39"/>
    </row>
    <row r="1014" spans="1:10" ht="15.75" customHeight="1" x14ac:dyDescent="0.3">
      <c r="A1014" s="38" t="s">
        <v>2293</v>
      </c>
      <c r="B1014" s="38" t="s">
        <v>1251</v>
      </c>
      <c r="C1014" s="16" t="s">
        <v>1275</v>
      </c>
      <c r="D1014" s="28" t="s">
        <v>143</v>
      </c>
      <c r="E1014" s="28" t="s">
        <v>1280</v>
      </c>
      <c r="F1014" s="31">
        <v>859350</v>
      </c>
      <c r="G1014" s="41">
        <v>0.11</v>
      </c>
      <c r="H1014" s="36">
        <v>519376633.68000001</v>
      </c>
      <c r="I1014" s="40"/>
      <c r="J1014" s="39"/>
    </row>
    <row r="1015" spans="1:10" ht="15.75" customHeight="1" x14ac:dyDescent="0.3">
      <c r="A1015" s="38" t="s">
        <v>2294</v>
      </c>
      <c r="B1015" s="38" t="s">
        <v>1252</v>
      </c>
      <c r="C1015" s="16" t="s">
        <v>1279</v>
      </c>
      <c r="D1015" s="28" t="s">
        <v>118</v>
      </c>
      <c r="E1015" s="28" t="s">
        <v>1295</v>
      </c>
      <c r="F1015" s="17">
        <v>8088</v>
      </c>
      <c r="G1015" s="41">
        <v>0.11</v>
      </c>
      <c r="H1015" s="36">
        <v>328031225.39999998</v>
      </c>
      <c r="I1015" s="40"/>
      <c r="J1015" s="39"/>
    </row>
    <row r="1016" spans="1:10" ht="15.75" customHeight="1" x14ac:dyDescent="0.3">
      <c r="A1016" s="38" t="s">
        <v>2295</v>
      </c>
      <c r="B1016" s="38" t="s">
        <v>1253</v>
      </c>
      <c r="C1016" s="16" t="s">
        <v>1275</v>
      </c>
      <c r="D1016" s="28" t="s">
        <v>2318</v>
      </c>
      <c r="E1016" s="28" t="s">
        <v>1288</v>
      </c>
      <c r="F1016" s="31">
        <v>859350</v>
      </c>
      <c r="G1016" s="41">
        <v>0.11</v>
      </c>
      <c r="H1016" s="36">
        <v>270197524.44</v>
      </c>
      <c r="I1016" s="40"/>
      <c r="J1016" s="39"/>
    </row>
    <row r="1017" spans="1:10" ht="15.75" customHeight="1" x14ac:dyDescent="0.3">
      <c r="A1017" s="38" t="s">
        <v>2296</v>
      </c>
      <c r="B1017" s="38" t="s">
        <v>1254</v>
      </c>
      <c r="C1017" s="16" t="s">
        <v>1279</v>
      </c>
      <c r="D1017" s="28" t="s">
        <v>118</v>
      </c>
      <c r="E1017" s="28" t="s">
        <v>1288</v>
      </c>
      <c r="F1017" s="17">
        <v>8088</v>
      </c>
      <c r="G1017" s="41">
        <v>0.11</v>
      </c>
      <c r="H1017" s="36">
        <v>28755978</v>
      </c>
      <c r="I1017" s="40"/>
      <c r="J1017" s="39"/>
    </row>
    <row r="1018" spans="1:10" ht="15.75" customHeight="1" x14ac:dyDescent="0.3">
      <c r="A1018" s="38" t="s">
        <v>2297</v>
      </c>
      <c r="B1018" s="38" t="s">
        <v>1255</v>
      </c>
      <c r="C1018" s="16" t="s">
        <v>1275</v>
      </c>
      <c r="D1018" s="28" t="s">
        <v>2318</v>
      </c>
      <c r="E1018" s="28" t="s">
        <v>1276</v>
      </c>
      <c r="F1018" s="31">
        <v>859350</v>
      </c>
      <c r="G1018" s="41">
        <v>0.11</v>
      </c>
      <c r="H1018" s="36">
        <v>33092007.300000001</v>
      </c>
      <c r="I1018" s="40"/>
      <c r="J1018" s="39"/>
    </row>
    <row r="1019" spans="1:10" ht="15.75" customHeight="1" x14ac:dyDescent="0.3">
      <c r="A1019" s="38" t="s">
        <v>2298</v>
      </c>
      <c r="B1019" s="38" t="s">
        <v>1256</v>
      </c>
      <c r="C1019" s="16" t="s">
        <v>1275</v>
      </c>
      <c r="D1019" s="28" t="s">
        <v>2317</v>
      </c>
      <c r="E1019" s="28" t="s">
        <v>1288</v>
      </c>
      <c r="F1019" s="31">
        <v>859350</v>
      </c>
      <c r="G1019" s="41">
        <v>0.11</v>
      </c>
      <c r="H1019" s="36">
        <v>124303926.3</v>
      </c>
      <c r="I1019" s="40"/>
      <c r="J1019" s="39"/>
    </row>
    <row r="1020" spans="1:10" ht="15.75" customHeight="1" x14ac:dyDescent="0.3">
      <c r="A1020" s="38" t="s">
        <v>2299</v>
      </c>
      <c r="B1020" s="38" t="s">
        <v>1257</v>
      </c>
      <c r="C1020" s="16" t="s">
        <v>1279</v>
      </c>
      <c r="D1020" s="28" t="s">
        <v>118</v>
      </c>
      <c r="E1020" s="28" t="s">
        <v>1288</v>
      </c>
      <c r="F1020" s="17">
        <v>8088</v>
      </c>
      <c r="G1020" s="41">
        <v>0.11</v>
      </c>
      <c r="H1020" s="36">
        <v>26494341.899999999</v>
      </c>
      <c r="I1020" s="40"/>
      <c r="J1020" s="39"/>
    </row>
    <row r="1021" spans="1:10" ht="15.75" customHeight="1" x14ac:dyDescent="0.3">
      <c r="A1021" s="38" t="s">
        <v>2300</v>
      </c>
      <c r="B1021" s="38" t="s">
        <v>1258</v>
      </c>
      <c r="C1021" s="16" t="s">
        <v>1279</v>
      </c>
      <c r="D1021" s="28" t="s">
        <v>2312</v>
      </c>
      <c r="E1021" s="28" t="s">
        <v>1295</v>
      </c>
      <c r="F1021" s="17">
        <v>32352</v>
      </c>
      <c r="G1021" s="41">
        <v>0.11</v>
      </c>
      <c r="H1021" s="36">
        <v>531896144.69999999</v>
      </c>
      <c r="I1021" s="40"/>
      <c r="J1021" s="39"/>
    </row>
    <row r="1022" spans="1:10" ht="15.75" customHeight="1" x14ac:dyDescent="0.3">
      <c r="A1022" s="38" t="s">
        <v>2301</v>
      </c>
      <c r="B1022" s="38" t="s">
        <v>1259</v>
      </c>
      <c r="C1022" s="16" t="s">
        <v>1279</v>
      </c>
      <c r="D1022" s="28" t="s">
        <v>118</v>
      </c>
      <c r="E1022" s="28" t="s">
        <v>1288</v>
      </c>
      <c r="F1022" s="17">
        <v>8088</v>
      </c>
      <c r="G1022" s="41">
        <v>0.11</v>
      </c>
      <c r="H1022" s="36">
        <v>114251397</v>
      </c>
      <c r="I1022" s="40"/>
      <c r="J1022" s="39"/>
    </row>
    <row r="1023" spans="1:10" ht="15.75" customHeight="1" x14ac:dyDescent="0.3">
      <c r="A1023" s="38" t="s">
        <v>2302</v>
      </c>
      <c r="B1023" s="38" t="s">
        <v>1260</v>
      </c>
      <c r="C1023" s="16" t="s">
        <v>1275</v>
      </c>
      <c r="D1023" s="28" t="s">
        <v>143</v>
      </c>
      <c r="E1023" s="28" t="s">
        <v>1276</v>
      </c>
      <c r="F1023" s="31">
        <v>859350</v>
      </c>
      <c r="G1023" s="41">
        <v>0.11</v>
      </c>
      <c r="H1023" s="36">
        <v>61603434</v>
      </c>
      <c r="I1023" s="40"/>
      <c r="J1023" s="39"/>
    </row>
    <row r="1024" spans="1:10" ht="15.75" customHeight="1" x14ac:dyDescent="0.3">
      <c r="A1024" s="38" t="s">
        <v>2303</v>
      </c>
      <c r="B1024" s="38" t="s">
        <v>1261</v>
      </c>
      <c r="C1024" s="16" t="s">
        <v>1279</v>
      </c>
      <c r="D1024" s="28" t="s">
        <v>118</v>
      </c>
      <c r="E1024" s="28" t="s">
        <v>1280</v>
      </c>
      <c r="F1024" s="17">
        <v>8088</v>
      </c>
      <c r="G1024" s="41">
        <v>0.11</v>
      </c>
      <c r="H1024" s="36">
        <v>290547679.80000001</v>
      </c>
      <c r="I1024" s="40"/>
      <c r="J1024" s="39"/>
    </row>
    <row r="1025" spans="1:10" ht="15.75" customHeight="1" x14ac:dyDescent="0.3">
      <c r="A1025" s="38" t="s">
        <v>2304</v>
      </c>
      <c r="B1025" s="38" t="s">
        <v>1262</v>
      </c>
      <c r="C1025" s="16" t="s">
        <v>1275</v>
      </c>
      <c r="D1025" s="28" t="s">
        <v>2313</v>
      </c>
      <c r="E1025" s="28" t="s">
        <v>1285</v>
      </c>
      <c r="F1025" s="17">
        <v>808800</v>
      </c>
      <c r="G1025" s="41">
        <v>0.11</v>
      </c>
      <c r="H1025" s="36">
        <v>390742875.60000002</v>
      </c>
      <c r="I1025" s="40"/>
      <c r="J1025" s="39"/>
    </row>
    <row r="1026" spans="1:10" ht="15.75" customHeight="1" x14ac:dyDescent="0.3">
      <c r="A1026" s="38" t="s">
        <v>2305</v>
      </c>
      <c r="B1026" s="38" t="s">
        <v>1263</v>
      </c>
      <c r="C1026" s="16" t="s">
        <v>1279</v>
      </c>
      <c r="D1026" s="28" t="s">
        <v>2312</v>
      </c>
      <c r="E1026" s="28" t="s">
        <v>1288</v>
      </c>
      <c r="F1026" s="17">
        <v>32352</v>
      </c>
      <c r="G1026" s="41">
        <v>0.11</v>
      </c>
      <c r="H1026" s="36">
        <v>87177564</v>
      </c>
      <c r="I1026" s="40"/>
      <c r="J1026" s="39"/>
    </row>
    <row r="1027" spans="1:10" ht="15.75" customHeight="1" x14ac:dyDescent="0.3">
      <c r="A1027" s="38" t="s">
        <v>2306</v>
      </c>
      <c r="B1027" s="38" t="s">
        <v>1264</v>
      </c>
      <c r="C1027" s="16" t="s">
        <v>1275</v>
      </c>
      <c r="D1027" s="28" t="s">
        <v>2314</v>
      </c>
      <c r="E1027" s="28" t="s">
        <v>1280</v>
      </c>
      <c r="F1027" s="17">
        <v>808800</v>
      </c>
      <c r="G1027" s="41">
        <v>0.11</v>
      </c>
      <c r="H1027" s="36">
        <v>843381361.79999995</v>
      </c>
      <c r="I1027" s="40"/>
      <c r="J1027" s="39"/>
    </row>
    <row r="1028" spans="1:10" ht="15.75" customHeight="1" x14ac:dyDescent="0.3">
      <c r="A1028" s="38" t="s">
        <v>2307</v>
      </c>
      <c r="B1028" s="38" t="s">
        <v>1265</v>
      </c>
      <c r="C1028" s="16" t="s">
        <v>1275</v>
      </c>
      <c r="D1028" s="28" t="s">
        <v>2315</v>
      </c>
      <c r="E1028" s="28" t="s">
        <v>1295</v>
      </c>
      <c r="F1028" s="17">
        <v>556050</v>
      </c>
      <c r="G1028" s="41">
        <v>0.11</v>
      </c>
      <c r="H1028" s="36">
        <v>603871908</v>
      </c>
      <c r="I1028" s="40"/>
      <c r="J1028" s="39"/>
    </row>
    <row r="1029" spans="1:10" ht="15.75" customHeight="1" x14ac:dyDescent="0.3">
      <c r="A1029" s="38" t="s">
        <v>2308</v>
      </c>
      <c r="B1029" s="38" t="s">
        <v>1266</v>
      </c>
      <c r="C1029" s="16" t="s">
        <v>1279</v>
      </c>
      <c r="D1029" s="28" t="s">
        <v>2312</v>
      </c>
      <c r="E1029" s="28" t="s">
        <v>1285</v>
      </c>
      <c r="F1029" s="17">
        <v>32352</v>
      </c>
      <c r="G1029" s="41">
        <v>0.11</v>
      </c>
      <c r="H1029" s="36">
        <v>533399229</v>
      </c>
      <c r="I1029" s="40"/>
      <c r="J1029" s="39"/>
    </row>
    <row r="1032" spans="1:10" ht="15" customHeight="1" x14ac:dyDescent="0.3">
      <c r="H1032" s="15"/>
    </row>
    <row r="1033" spans="1:10" ht="15" customHeight="1" x14ac:dyDescent="0.3">
      <c r="H1033" s="15"/>
    </row>
    <row r="1034" spans="1:10" ht="15" customHeight="1" x14ac:dyDescent="0.3">
      <c r="H1034" s="15"/>
    </row>
    <row r="1035" spans="1:10" ht="15" customHeight="1" x14ac:dyDescent="0.3">
      <c r="H1035" s="15"/>
    </row>
    <row r="1036" spans="1:10" ht="15" customHeight="1" x14ac:dyDescent="0.3">
      <c r="H1036" s="15"/>
    </row>
    <row r="1037" spans="1:10" ht="15" customHeight="1" x14ac:dyDescent="0.3">
      <c r="H1037" s="15"/>
    </row>
    <row r="1038" spans="1:10" ht="15" customHeight="1" x14ac:dyDescent="0.3">
      <c r="H1038" s="15"/>
    </row>
  </sheetData>
  <autoFilter ref="A1:H1029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 Performance Analysis</vt:lpstr>
      <vt:lpstr>Sales Order</vt:lpstr>
      <vt:lpstr>Product &amp; Category Analysis</vt:lpstr>
      <vt:lpstr>Order Item</vt:lpstr>
      <vt:lpstr>Vendor</vt:lpstr>
      <vt:lpstr>Product</vt:lpstr>
      <vt:lpstr>Patner Store</vt:lpstr>
      <vt:lpstr>PartnerStore Behaviour Analysis</vt:lpstr>
      <vt:lpstr>Region &amp; Sales Team Analysis</vt:lpstr>
      <vt:lpstr>Sales Team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YOSAFAT</cp:lastModifiedBy>
  <dcterms:created xsi:type="dcterms:W3CDTF">2023-07-20T20:28:15Z</dcterms:created>
  <dcterms:modified xsi:type="dcterms:W3CDTF">2026-07-13T11:59:09Z</dcterms:modified>
</cp:coreProperties>
</file>